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hp\OneDrive\Bureau\JOB\Data\"/>
    </mc:Choice>
  </mc:AlternateContent>
  <xr:revisionPtr revIDLastSave="0" documentId="13_ncr:1_{6FBFFC8C-44A5-4ADC-9376-319F5B73809F}" xr6:coauthVersionLast="47" xr6:coauthVersionMax="47" xr10:uidLastSave="{00000000-0000-0000-0000-000000000000}"/>
  <bookViews>
    <workbookView xWindow="-120" yWindow="-120" windowWidth="20730" windowHeight="11160" xr2:uid="{00000000-000D-0000-FFFF-FFFF00000000}"/>
  </bookViews>
  <sheets>
    <sheet name="NationalIndex" sheetId="1" r:id="rId1"/>
    <sheet name="Feuil1" sheetId="3" r:id="rId2"/>
    <sheet name="ODDregion" sheetId="2" r:id="rId3"/>
    <sheet name="Validation" sheetId="4" r:id="rId4"/>
  </sheets>
  <definedNames>
    <definedName name="_xlnm._FilterDatabase" localSheetId="0" hidden="1">NationalIndex!$A$1:$M$109</definedName>
    <definedName name="_xlnm._FilterDatabase" localSheetId="3" hidden="1">Validation!$A$1:$L$163</definedName>
  </definedNames>
  <calcPr calcId="191029"/>
  <pivotCaches>
    <pivotCache cacheId="5"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4" l="1"/>
  <c r="AA50" i="4"/>
  <c r="Z50" i="4"/>
  <c r="Y50" i="4"/>
  <c r="X50" i="4"/>
  <c r="W50" i="4"/>
  <c r="V50" i="4"/>
  <c r="U50" i="4"/>
  <c r="T50" i="4"/>
  <c r="S50" i="4"/>
  <c r="R50" i="4"/>
  <c r="Q50" i="4"/>
  <c r="P50" i="4"/>
  <c r="O50" i="4"/>
  <c r="N50" i="4"/>
  <c r="AA4" i="4"/>
  <c r="Z4" i="4"/>
  <c r="Y4" i="4"/>
  <c r="X4" i="4"/>
  <c r="W4" i="4"/>
  <c r="V4" i="4"/>
  <c r="U4" i="4"/>
  <c r="T4" i="4"/>
  <c r="S4" i="4"/>
  <c r="R4" i="4"/>
  <c r="Q4" i="4"/>
  <c r="P4" i="4"/>
  <c r="O4" i="4"/>
  <c r="N4" i="4"/>
  <c r="AA3" i="4"/>
  <c r="Z3" i="4"/>
  <c r="Y3" i="4"/>
  <c r="X3" i="4"/>
  <c r="W3" i="4"/>
  <c r="V3" i="4"/>
  <c r="U3" i="4"/>
  <c r="T3" i="4"/>
  <c r="S3" i="4"/>
  <c r="R3" i="4"/>
  <c r="Q3" i="4"/>
  <c r="P3" i="4"/>
  <c r="O3" i="4"/>
  <c r="N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Ousseynou MBAYE</author>
    <author>DELL</author>
  </authors>
  <commentList>
    <comment ref="A20" authorId="0" shapeId="0" xr:uid="{0407BE2D-1F11-4027-927D-D7001E7604FE}">
      <text>
        <r>
          <rPr>
            <b/>
            <sz val="9"/>
            <rFont val="Tahoma"/>
            <charset val="134"/>
          </rPr>
          <t>Ousseynou MBAYE:</t>
        </r>
        <r>
          <rPr>
            <sz val="9"/>
            <rFont val="Tahoma"/>
            <charset val="134"/>
          </rPr>
          <t xml:space="preserve">
A revoir!</t>
        </r>
      </text>
    </comment>
    <comment ref="A21" authorId="0" shapeId="0" xr:uid="{D11158F2-20C5-457F-8F11-2880BB4FEC23}">
      <text>
        <r>
          <rPr>
            <b/>
            <sz val="9"/>
            <rFont val="Tahoma"/>
            <charset val="134"/>
          </rPr>
          <t>Ousseynou MBAYE:</t>
        </r>
        <r>
          <rPr>
            <sz val="9"/>
            <rFont val="Tahoma"/>
            <charset val="134"/>
          </rPr>
          <t xml:space="preserve">
A revoir!
</t>
        </r>
      </text>
    </comment>
    <comment ref="C69" authorId="1" shapeId="0" xr:uid="{BE8C1ECC-B27A-45A3-A8F6-FDA661C1A96F}">
      <text>
        <r>
          <rPr>
            <b/>
            <sz val="9"/>
            <rFont val="Tahoma"/>
            <charset val="134"/>
          </rPr>
          <t>DELL:</t>
        </r>
        <r>
          <rPr>
            <sz val="9"/>
            <rFont val="Tahoma"/>
            <charset val="134"/>
          </rPr>
          <t xml:space="preserve">
Rajouter les autres rubriques (internet, eau, lave-main, latrine, etc)</t>
        </r>
      </text>
    </comment>
    <comment ref="C70" authorId="1" shapeId="0" xr:uid="{B1196C2F-690F-4D02-8F1A-CE42B9366CEA}">
      <text>
        <r>
          <rPr>
            <b/>
            <sz val="9"/>
            <rFont val="Tahoma"/>
            <charset val="134"/>
          </rPr>
          <t>DELL:</t>
        </r>
        <r>
          <rPr>
            <sz val="9"/>
            <rFont val="Tahoma"/>
            <charset val="134"/>
          </rPr>
          <t xml:space="preserve">
Rajouter les autres rubriques (internet, eau, lave-main, latrine, etc)</t>
        </r>
      </text>
    </comment>
    <comment ref="D71" authorId="1" shapeId="0" xr:uid="{346807CA-22C5-48FA-BF54-5C8AFA1DD39F}">
      <text>
        <r>
          <rPr>
            <b/>
            <sz val="9"/>
            <rFont val="Tahoma"/>
            <charset val="134"/>
          </rPr>
          <t>DELL:</t>
        </r>
        <r>
          <rPr>
            <sz val="9"/>
            <rFont val="Tahoma"/>
            <charset val="134"/>
          </rPr>
          <t xml:space="preserve">
Source des fonds à préciser</t>
        </r>
      </text>
    </comment>
    <comment ref="I131" authorId="0" shapeId="0" xr:uid="{2770357F-EB21-47C2-AA35-7162784BC390}">
      <text>
        <r>
          <rPr>
            <b/>
            <sz val="9"/>
            <rFont val="Tahoma"/>
            <charset val="134"/>
          </rPr>
          <t>Ousseynou MBAYE:</t>
        </r>
        <r>
          <rPr>
            <sz val="9"/>
            <rFont val="Tahoma"/>
            <charset val="134"/>
          </rPr>
          <t xml:space="preserve">
Première édition en 2009, deuxième édition en 2024 (le rapport n'est pas encore disponible)
</t>
        </r>
      </text>
    </comment>
  </commentList>
</comments>
</file>

<file path=xl/sharedStrings.xml><?xml version="1.0" encoding="utf-8"?>
<sst xmlns="http://schemas.openxmlformats.org/spreadsheetml/2006/main" count="2179" uniqueCount="980">
  <si>
    <t>ODD</t>
  </si>
  <si>
    <t>code_ODD1</t>
  </si>
  <si>
    <t>code_ODD2</t>
  </si>
  <si>
    <t>nom_ODD</t>
  </si>
  <si>
    <t>annee</t>
  </si>
  <si>
    <t>description</t>
  </si>
  <si>
    <t>note</t>
  </si>
  <si>
    <t>proxy</t>
  </si>
  <si>
    <t>valeur actuelle</t>
  </si>
  <si>
    <t>Cible International</t>
  </si>
  <si>
    <t>lower_raw</t>
  </si>
  <si>
    <t>upper_raw</t>
  </si>
  <si>
    <t>performance(positif=1; négatif=2)</t>
  </si>
  <si>
    <t>ODD1</t>
  </si>
  <si>
    <t>ODD111</t>
  </si>
  <si>
    <t>Pauvreté extrême</t>
  </si>
  <si>
    <t>Proportion de la population en situation de pauvreté extrême</t>
  </si>
  <si>
    <t/>
  </si>
  <si>
    <t>72.6</t>
  </si>
  <si>
    <t>ODD121</t>
  </si>
  <si>
    <t>Pauvreté nationale</t>
  </si>
  <si>
    <t>Proportion sous le seuil de pauvreté national</t>
  </si>
  <si>
    <t>66.9</t>
  </si>
  <si>
    <t>ODD131</t>
  </si>
  <si>
    <t>Bénéficaire de socle de protection sociale</t>
  </si>
  <si>
    <t>Proportion de la population bénéficiant de socles ou systèmes de protection sociale</t>
  </si>
  <si>
    <t>Proportion de ménages bénéficiant d'un programme de protection sociale</t>
  </si>
  <si>
    <t>ODD151</t>
  </si>
  <si>
    <t>Victimes de catastrophes</t>
  </si>
  <si>
    <t>Nombre de décès, de disparus et de victimes suite à des catastrophes, pour 100 000 personnes (Nombre de victimes suite à des catastrophes-proxy</t>
  </si>
  <si>
    <t>Proportion de la population victimes de catastrophes naturels</t>
  </si>
  <si>
    <t>ODD141</t>
  </si>
  <si>
    <t>ODD141a</t>
  </si>
  <si>
    <t>Accès aux services de base pour l'eau de boisson</t>
  </si>
  <si>
    <t>Proportion de la population vivant dans un ménage ayant Accès aux services de base pour l'eau de boisson</t>
  </si>
  <si>
    <t>ODD141b</t>
  </si>
  <si>
    <t>Accès aux services de base d'assainissement</t>
  </si>
  <si>
    <t>Proportion de la population vivant dans un ménage ayant accès aux services de base d'assainissement</t>
  </si>
  <si>
    <t>ODD141c</t>
  </si>
  <si>
    <t>Accès à l'électricité</t>
  </si>
  <si>
    <t>Proportion de la population vivant dans un ménage ayant Accès à l'électricité</t>
  </si>
  <si>
    <t>ODD141d</t>
  </si>
  <si>
    <t>Accès aux énergies et technologies propres</t>
  </si>
  <si>
    <t>Proportion de la population vivant dans un ménage ayant Accès aux énergies et technologies propres</t>
  </si>
  <si>
    <t>ODD2</t>
  </si>
  <si>
    <t>ODD221</t>
  </si>
  <si>
    <t xml:space="preserve">Retard de croissance parmi les enfants de moins de 5 ans </t>
  </si>
  <si>
    <t>Prévalence du retard de croissance parmi les enfants de moins de 5 ans</t>
  </si>
  <si>
    <t>ODD222</t>
  </si>
  <si>
    <t>ODD222a</t>
  </si>
  <si>
    <t>Emaciation parmi les enfants de moins de 5 ans</t>
  </si>
  <si>
    <t>Prévalence de l'émaciation parmi les enfants de moins de 5 ans</t>
  </si>
  <si>
    <t>ODD222b</t>
  </si>
  <si>
    <t>Surpoids (obésité) parmi les enfants de moins de 5 ans</t>
  </si>
  <si>
    <t>Prévalence du surpoids (obésité) parmi les enfants de moins de 5 ans</t>
  </si>
  <si>
    <t>ODD222c</t>
  </si>
  <si>
    <t xml:space="preserve">Insuffisance pondérale parmi les enfants de moins de 5 ans </t>
  </si>
  <si>
    <t>Prévalence de l'insuffisance pondérale parmi les enfants de moins de 5 ans</t>
  </si>
  <si>
    <t>ODD3</t>
  </si>
  <si>
    <t>ODD352</t>
  </si>
  <si>
    <t>Consommation d'alcool pur (en litres) par habitant</t>
  </si>
  <si>
    <t>Consommation d'alcool pur (en litres) par habitant (âgé de 15 ans ou plus) au cours d'une année civile</t>
  </si>
  <si>
    <t>Quantité moyenne (en litre) de produits alcooliques (vin et bière) consommés par ménage</t>
  </si>
  <si>
    <t>12L/an (pour 1 hbt)</t>
  </si>
  <si>
    <t>ODD382</t>
  </si>
  <si>
    <t>Grandes part des dépenses en santé</t>
  </si>
  <si>
    <t>Proportion des ménages consacrant une grande part de ses dépenses ou de ses revenus domestiques aux services de soins de santé</t>
  </si>
  <si>
    <t>Le seuil critique recommandé par l'OMS de 10% est utilisé</t>
  </si>
  <si>
    <t>ODD312</t>
  </si>
  <si>
    <t>Assistance des accouchements par un prestataire qu</t>
  </si>
  <si>
    <t>Proportion de naissances assistées par un prestataire qualifié</t>
  </si>
  <si>
    <t>ODD371</t>
  </si>
  <si>
    <t>Besoins satisfaits en matière de planification fa</t>
  </si>
  <si>
    <t>Proportion de femmes en âge reproductive (15–49 ans) dont les besoins en matière de planification familiale sont satisfaits par des méthodes mode</t>
  </si>
  <si>
    <t>ODD3a1</t>
  </si>
  <si>
    <t xml:space="preserve">Utilisation actuelle de tabac parmi les personnes </t>
  </si>
  <si>
    <t>Taux de prévalence ajusté selon l'âge de l'utilisation actuelle de tabac parmi les personnes de 15 ans et plus (HOMME)</t>
  </si>
  <si>
    <t>ODD3b1</t>
  </si>
  <si>
    <t>ODD3b1a</t>
  </si>
  <si>
    <t>Couverture du vaccin DTC (3e dose)</t>
  </si>
  <si>
    <t>Pourcentage d'enfants de 12–23 mois qui ont reçu les trois doses de DTC-HepB-Hib</t>
  </si>
  <si>
    <t>ODD3b1b</t>
  </si>
  <si>
    <t>Couverture du vaccin contre la rougeole (2nd dose)</t>
  </si>
  <si>
    <t>Pourcentage d'enfants de 24–35 mois qui ont reçu les deux doses de vaccin contre la rougeole</t>
  </si>
  <si>
    <t>ODD3b1c</t>
  </si>
  <si>
    <t>Couverture du vaccin contre le pneumocoque (derni�</t>
  </si>
  <si>
    <t>Pourcentage d'enfants de 12–23 mois qui ont reçu les trois doses de vaccin contre le pneumocoque</t>
  </si>
  <si>
    <t>ODD4</t>
  </si>
  <si>
    <t>ODD461</t>
  </si>
  <si>
    <t>Alphabétisation adulte</t>
  </si>
  <si>
    <t>Taux d'alphabétisation des adultes de 15 ans et plus</t>
  </si>
  <si>
    <t>ODD5</t>
  </si>
  <si>
    <t>ODD5b1</t>
  </si>
  <si>
    <t>Taux de pénétration de la téléphonie mobile</t>
  </si>
  <si>
    <t>Proportion de la population possédant un téléphone portable (taux de pénétration de la téléphonie mobile)</t>
  </si>
  <si>
    <t>ODD521</t>
  </si>
  <si>
    <t>ODD521a</t>
  </si>
  <si>
    <t>Femmes de 20–24 ans ayant été mariées ou en u</t>
  </si>
  <si>
    <t>Proportion de femmes de 20–24 ans ayant été mariées ou en union avant l'âge de 15 ans</t>
  </si>
  <si>
    <t>ODD521b</t>
  </si>
  <si>
    <t>Proportion de femmes de 20–24 ans ayant été mariées ou en union avant l'âge de 18 ans</t>
  </si>
  <si>
    <t>ODD522</t>
  </si>
  <si>
    <t>Mutilation génitale féminine</t>
  </si>
  <si>
    <t>Proportion de filles et de femmes de 15–49 ayant subi une mutilation génitale féminine</t>
  </si>
  <si>
    <t>ODD561</t>
  </si>
  <si>
    <t>Décisions informées concernant les relations sex</t>
  </si>
  <si>
    <t>Proportion de femmes de 15–49 ans qui prennent des décisions informées concernant les relations sexuelles, l'utilisation de contraceptifs et les s</t>
  </si>
  <si>
    <t>ODD5b1a</t>
  </si>
  <si>
    <t>Possession de téléphone portable</t>
  </si>
  <si>
    <t>Proportion des femmes possédant un téléphone portable</t>
  </si>
  <si>
    <t>ODD5b1b</t>
  </si>
  <si>
    <t>Possession de téléphone portable par les hommes</t>
  </si>
  <si>
    <t>Proportion des hommes possédant un téléphone portable</t>
  </si>
  <si>
    <t>ODD6</t>
  </si>
  <si>
    <t>ODD611</t>
  </si>
  <si>
    <t>ODD611a</t>
  </si>
  <si>
    <t>ODD611b</t>
  </si>
  <si>
    <t xml:space="preserve">Accès aux services de base pour l'eau de boisson </t>
  </si>
  <si>
    <t>Proportion de la population avec de l'eau disponible à la demande</t>
  </si>
  <si>
    <t>ODD621</t>
  </si>
  <si>
    <t>ODD621a</t>
  </si>
  <si>
    <t>ODD621c</t>
  </si>
  <si>
    <t>Défécation à l'air libre</t>
  </si>
  <si>
    <t>Proportion de la population pratiquant la défécation à l'air libre</t>
  </si>
  <si>
    <t>ODD7</t>
  </si>
  <si>
    <t>ODD711</t>
  </si>
  <si>
    <t>ODD712</t>
  </si>
  <si>
    <t>Proportion de la population vivant dans un ménage ayant accès aux énergies et technologies propres</t>
  </si>
  <si>
    <t>ODD8</t>
  </si>
  <si>
    <t>ODD851</t>
  </si>
  <si>
    <t>Rémunération horaire moyenne des salariés</t>
  </si>
  <si>
    <t>Rémunération horaire moyenne des salariés hommes et femmes (FCFA/H)</t>
  </si>
  <si>
    <t>ODD8102</t>
  </si>
  <si>
    <t>ODD8102a</t>
  </si>
  <si>
    <t>Possession de compte bancaire parmi les femmes</t>
  </si>
  <si>
    <t>Proportion de femmes (15 ans et plus) ayant un compte dans une banque, une autre institution financière ou avec un fournisseur de service mobile de t</t>
  </si>
  <si>
    <t>ODD8102b</t>
  </si>
  <si>
    <t>Possession de compte bancaire parmi les hommes</t>
  </si>
  <si>
    <t>Proportion d'homme (15 ans et plus) ayant un compte dans une banque, une autre institution financière ou avec un fournisseur de service mobile de tra</t>
  </si>
  <si>
    <t>ODD9</t>
  </si>
  <si>
    <t>ODD922</t>
  </si>
  <si>
    <t>Emploi dans l'industrie manufacturière</t>
  </si>
  <si>
    <t>Emploi dans l'industrie manufacturière, en proportion de l'emploi total</t>
  </si>
  <si>
    <t>ODD10</t>
  </si>
  <si>
    <t>ODD1011</t>
  </si>
  <si>
    <t>Dépenses des ménages pour les 40 % de la population les plus pauvres par rapport à l'ensemble de la population</t>
  </si>
  <si>
    <t>ODD1021</t>
  </si>
  <si>
    <t>Revenu inférieur à la moitié du revenu median</t>
  </si>
  <si>
    <t>Proportion de personnes vivant avec un revenu de plus de 50 % inférieur au revenu median</t>
  </si>
  <si>
    <t>Proportion de ménages avec une dépense annuelle inférieur à la moitié de la dépense médiane annuelle</t>
  </si>
  <si>
    <t>ODD1042</t>
  </si>
  <si>
    <t>Indice de Gini</t>
  </si>
  <si>
    <t>Inégalité monétaire</t>
  </si>
  <si>
    <t>ODD11</t>
  </si>
  <si>
    <t>ODD1151</t>
  </si>
  <si>
    <t>ODD16</t>
  </si>
  <si>
    <t>ODD1691</t>
  </si>
  <si>
    <t>Enregistrement à l'Etat civil</t>
  </si>
  <si>
    <t>Proportion d'enfants de moins de 5 ans dont la naissance a été enregistrée à l'état civil</t>
  </si>
  <si>
    <t>ODD17</t>
  </si>
  <si>
    <t>ODD1732</t>
  </si>
  <si>
    <t>Envois de fonds des travailleurs migrants</t>
  </si>
  <si>
    <t>Volume des envois de fonds des travailleurs migrants en proportion du PIB de la région (courant en FCFA)</t>
  </si>
  <si>
    <t>Volume des transaction en FCFA</t>
  </si>
  <si>
    <t>ODD1781</t>
  </si>
  <si>
    <t>ODD1781a</t>
  </si>
  <si>
    <t>Utilisation de l'internet (Femmes)</t>
  </si>
  <si>
    <t>Proportion of individus utilisant l'internet (Femmes)</t>
  </si>
  <si>
    <t>ODD1781b</t>
  </si>
  <si>
    <t>Utilisation de l'internet (Homme)</t>
  </si>
  <si>
    <t>Proportion of individus utilisant l'internet (Homme)</t>
  </si>
  <si>
    <t>ODD142</t>
  </si>
  <si>
    <t>2022/2023</t>
  </si>
  <si>
    <t>Proportion de la population adulte totale disposant de la sécurité des droits fonciers et de documents légalement authentifiés, par région</t>
  </si>
  <si>
    <t>Réfléchir sur la prise en compte des délibérations</t>
  </si>
  <si>
    <t>L'indicateur disponible dans l'EHCVM II est la proportion de ménages propriétaires de leur logement ayant un titre de propriété (voir page 75 du document). Les données renseignées proviennent du rapport du RGPH-5 à la page 19 du chapitre Habitat et conditions de vie des ménages (Répartition (en %) des ménages par région et milieu de résidence selon la possession d’un titre de propriété)</t>
  </si>
  <si>
    <t>ODD212</t>
  </si>
  <si>
    <t>Prévalence de l'insécurité alimentaire modérée ou grave par région</t>
  </si>
  <si>
    <t>Prévalence de l’insécurité alimentaire basée sur la FIES selon par région (%) disponible à la page 93 du rapport (par ménage)</t>
  </si>
  <si>
    <t>ODD231a</t>
  </si>
  <si>
    <t>Volume de production par unité de travail, en fonction de la taille de l’exploitation agricole, pastorale ou forestière, par région</t>
  </si>
  <si>
    <t xml:space="preserve">Données 2021-2022 disponibles (exprimées en FCFA/jour). C'est un indicateur collecté tous les trois ans. </t>
  </si>
  <si>
    <t>ODD223</t>
  </si>
  <si>
    <t>Prévalence de l’anémie chez les femmes âgées de 15 à 49 ans, selon l’état de grossesse, par région</t>
  </si>
  <si>
    <t>Données disponibles pour 2017 (voir rapport DHIS2)</t>
  </si>
  <si>
    <t>ODD311</t>
  </si>
  <si>
    <t>Taux de mortalité maternelle (pour 100 000 naissances)</t>
  </si>
  <si>
    <t>RGPH-5</t>
  </si>
  <si>
    <t>ODD321</t>
  </si>
  <si>
    <t>Taux de mortalité  infanto-juvénile  (pour 1000)</t>
  </si>
  <si>
    <t>Considérer les données du recensement</t>
  </si>
  <si>
    <t>ODD333</t>
  </si>
  <si>
    <t xml:space="preserve">Taux de prévalence du paludisme par région </t>
  </si>
  <si>
    <t>Problème de comparaison si les périodes d'enquêtes diffèrent (EDS)
Exploiration des données de la santé (MSAS) avec comme limite la rétention d'informations ou non mise à jour de la plateforme -DHIS2)</t>
  </si>
  <si>
    <t>à traiter G3</t>
  </si>
  <si>
    <t>ODD381</t>
  </si>
  <si>
    <t>Couverture des services de santé essentiels, par région</t>
  </si>
  <si>
    <t>identifier les indicateurs avec le MSAS (proposer deux à trois indicateurs)
Fixer les cibles en se référant aux normes internationales</t>
  </si>
  <si>
    <t>Moyenne calculée à partir de 5 indicateurs :
Accouchements assistés
Vaccination DTC3
Consultation prénatale (4 visites)
Planification familiale moderne
Fréquentation curative</t>
  </si>
  <si>
    <t>ODD3c1</t>
  </si>
  <si>
    <t>Densité et répartition du personnel de santé par région</t>
  </si>
  <si>
    <t xml:space="preserve">Sélectionner les indicateurs relatifs à la densité et la répartition du personnel (exemple : nombre de medecins pour 100000 habitants)
Source MSAS/ODP national
</t>
  </si>
  <si>
    <t>Médecins pour 10 000 habitants C'est la données prise poue cette indicateur</t>
  </si>
  <si>
    <t>ODD412</t>
  </si>
  <si>
    <t>Taux d’achèvement (enseignement primaire, premier et deuxième cycles de l’enseignement secondaire) par région</t>
  </si>
  <si>
    <t xml:space="preserve">Disponible dans le RNSE, ODP
</t>
  </si>
  <si>
    <t>ODD421</t>
  </si>
  <si>
    <t>Pourcentage d’enfants de 5 ans dont le développement est en bonne voie en matière de santé, d’apprentissage et de bien-être psychosocial, par région</t>
  </si>
  <si>
    <t>RNSE 2023</t>
  </si>
  <si>
    <t>ODD422</t>
  </si>
  <si>
    <t>Taux de participation des enfants de 5 ans à l'éducation préscolaire par région</t>
  </si>
  <si>
    <t>ODD431</t>
  </si>
  <si>
    <t>ODD431a</t>
  </si>
  <si>
    <t>Taux brut de scolarisation à l'enseignement supérieur, par région</t>
  </si>
  <si>
    <t xml:space="preserve">Disponible dans le RNSE
</t>
  </si>
  <si>
    <t>ODD451</t>
  </si>
  <si>
    <t>ODD451a</t>
  </si>
  <si>
    <t>Indice de parité du TBS à l’élémentaire par région</t>
  </si>
  <si>
    <t>ODD4a1a</t>
  </si>
  <si>
    <t>Proportion d’établissements scolaires (élémentaire) ayant accès à l’électricité par région</t>
  </si>
  <si>
    <t>Répartition des écoles élémentaires électrifiées par académie et selon la zone en 2023</t>
  </si>
  <si>
    <t>ODD4c1</t>
  </si>
  <si>
    <t>Proportion d'instituteurs (préscolaire et élémentaire) formé  en a) didactique des mathématiques; b) didactique de la lecture; c) inclusion ; d) braille ; langue des signe ; pédagogie différenciée et f) protection de l'enfant en milieu scolaire par région</t>
  </si>
  <si>
    <t>en %</t>
  </si>
  <si>
    <t>ODD5a1a</t>
  </si>
  <si>
    <t>Proportion de la population agricole totale ayant des droits de propriété ou des droits garantis sur des terrains agricoles (par sexe), par région</t>
  </si>
  <si>
    <t>Données de 2022 exprimées en %</t>
  </si>
  <si>
    <t>ODD5a1a2</t>
  </si>
  <si>
    <t>b) proportion de femmes parmi les titulaires de droits de propriété ou de droits garantis sur des terrains agricoles, par région</t>
  </si>
  <si>
    <t xml:space="preserve"> Rapport EAA 2022-2023</t>
  </si>
  <si>
    <t>Proportion de femmes et de filles âgées de 15 ans ou plus ayant vécu en couple victimes de violences physiques, sexuelles ou psychologiques infligées au cours des 12 mois précédents par leur partenaire actuel ou un ancien partenaire, par forme de violence et par âge, par région</t>
  </si>
  <si>
    <t>Disponible dans EDS 2017 et pas en 2023
Disponible dans ENRVFF 2019 et 2023</t>
  </si>
  <si>
    <t>ODD541</t>
  </si>
  <si>
    <t>Proportion du temps consacré à des soins et travaux domestiques non rémunérés, par sexe, âge et lieu de résidence, par région</t>
  </si>
  <si>
    <t>Rapport de l'enquete ENETS (Time Use Survey 2021, ANSD)</t>
  </si>
  <si>
    <t>ODD731</t>
  </si>
  <si>
    <t>Intensité énergétique (rapport entre énergie primaire et PIB) par région</t>
  </si>
  <si>
    <t>A voir avec la DSECN</t>
  </si>
  <si>
    <t>ODD14</t>
  </si>
  <si>
    <t>ODD1471</t>
  </si>
  <si>
    <t>Part de la VA du sous-secteur de la pêche et de l'Aquaculture dans la région</t>
  </si>
  <si>
    <t>ODD811</t>
  </si>
  <si>
    <t>Taux de croissance annuelle du PIB réel par habitant, par région</t>
  </si>
  <si>
    <t>Disponible dans les comptes régionaux</t>
  </si>
  <si>
    <t>M. Kandé nous reviendra bcp plus dans le détails aprés les calculs
https://www.ansd.sn/Indicateur/note-sur-les-comptes-regionaux-du-senegal</t>
  </si>
  <si>
    <t>ODD861</t>
  </si>
  <si>
    <t>Proportion de jeunes (âgés de 15 à 24 ans) non scolarisés et sans emploi ni formation, par région</t>
  </si>
  <si>
    <t>ENES, SES, RGPH</t>
  </si>
  <si>
    <t>Rapport RGPH5 de 2023</t>
  </si>
  <si>
    <t>ODD1613</t>
  </si>
  <si>
    <t>Proportion de la population victime de violences physiques, psychologiques ou sexuelles au cours des 12 mois précédents, par région</t>
  </si>
  <si>
    <t>ENRVFF</t>
  </si>
  <si>
    <t>https://www.ansd.sn/sites/default/files/2024-11/Brochure_ENR-VFFS.pdf</t>
  </si>
  <si>
    <t>ODD03</t>
  </si>
  <si>
    <t>ODD361</t>
  </si>
  <si>
    <t xml:space="preserve">Taux de mortalité lié aux accidents de la route </t>
  </si>
  <si>
    <t>Plateforme ODP/ANASER https://senegal.opendataforafrica.org/qwkeybg/r%C3%A9partion-des-accidents-de-la-circulation</t>
  </si>
  <si>
    <t>C'est nombre de décès lié aux accidents de la route qui est disponible (se rapprocher de sapeur et ANASER pour les méthadonnées)</t>
  </si>
  <si>
    <t>ODD01</t>
  </si>
  <si>
    <t>ODD1a2</t>
  </si>
  <si>
    <t>ODD1a2b</t>
  </si>
  <si>
    <t>Proportion des dépenses publiques totales affectées à l'éducation</t>
  </si>
  <si>
    <t>Prendre en compte la nuance entre ministère de l'éducation et le secteur de l'éducation (éducation nationale, enseignement supérieur, formation professionnelle). Ministère du Budget pour le renseignement des informations</t>
  </si>
  <si>
    <t>RNSE, page 235, Graphique 50 : Évolution des dépenses d’éducation en % des dépenses du gouvernement
de 2019 à 2022</t>
  </si>
  <si>
    <t>ODD02</t>
  </si>
  <si>
    <t>ODD211</t>
  </si>
  <si>
    <t xml:space="preserve">Prévalence de la sous-alimentation </t>
  </si>
  <si>
    <t>Source AKADEMIYA
Utiliser le seuil alimentaire dans EHCVM pour l'estimer</t>
  </si>
  <si>
    <t>L'intitulé dans le rapport est la prévalence de l'insécurité alimentaire</t>
  </si>
  <si>
    <t>ODD04</t>
  </si>
  <si>
    <t>ODD441</t>
  </si>
  <si>
    <t>Proportion de jeunes et d’adultes ayant des compétences en informatique et en communication, par type de compétence</t>
  </si>
  <si>
    <t>ENTICS</t>
  </si>
  <si>
    <t>Données régionales non disponibles</t>
  </si>
  <si>
    <t>ODD4b1</t>
  </si>
  <si>
    <t>Volume de l’aide publique au développement consacrée aux bourses d’études, par secteur et type de formation</t>
  </si>
  <si>
    <t>https://mesrisenegal.sn/wp-content/uploads/2025/01/rap_mesri-2022-vf.pdf</t>
  </si>
  <si>
    <t>ODD1041</t>
  </si>
  <si>
    <t>Part du travail dans le PIB, y compris les salaires et les transferts sociaux</t>
  </si>
  <si>
    <t>Disponible peut être avec les Comptes régionaux</t>
  </si>
  <si>
    <t>ODD06</t>
  </si>
  <si>
    <t>ODD632</t>
  </si>
  <si>
    <t>Proportion des plans d'eau dont la qualité de l'eau est ambiante</t>
  </si>
  <si>
    <t>Voir CSE et Eau &amp; Assainissement</t>
  </si>
  <si>
    <t>Par région : aucune donnée publique accessible détaillée</t>
  </si>
  <si>
    <t>ODD651</t>
  </si>
  <si>
    <t>Degré de mise en œuvre de la gestion intégrée des ressources en eau (0-100)</t>
  </si>
  <si>
    <t>https://pmc.ncbi.nlm.nih.gov/articles/PMC8148310/?utm_source=chatgpt.com</t>
  </si>
  <si>
    <t>ODD13</t>
  </si>
  <si>
    <t>ODD1322</t>
  </si>
  <si>
    <t>Total des émissions annuelles de gaz à effet de serre</t>
  </si>
  <si>
    <t>https://climateactiontracker.org/documents/1073/2022_08_CAT_Governance_Report_Senegal-FR.pdf</t>
  </si>
  <si>
    <t>ODD08</t>
  </si>
  <si>
    <t>ODD831</t>
  </si>
  <si>
    <t>Proportion de l’emploi informel dans l’emploi total, par secteur et par sexe</t>
  </si>
  <si>
    <t>A voir ENES</t>
  </si>
  <si>
    <t>ODD09</t>
  </si>
  <si>
    <t>ODD941</t>
  </si>
  <si>
    <t>Émissions de CO2 par unité de valeur ajoutée</t>
  </si>
  <si>
    <t>CSE</t>
  </si>
  <si>
    <r>
      <rPr>
        <sz val="11"/>
        <color theme="1"/>
        <rFont val="Times New Roman"/>
        <family val="1"/>
      </rPr>
      <t xml:space="preserve">Trouver depuis </t>
    </r>
    <r>
      <rPr>
        <u/>
        <sz val="11"/>
        <color rgb="FF1155CC"/>
        <rFont val="Times New Roman"/>
        <family val="1"/>
      </rPr>
      <t>https://fr.countryeconomy.com/energie-et-environnement/emissions-co2/senegal?utm_source=chatgpt.com</t>
    </r>
  </si>
  <si>
    <t>ODD9c1</t>
  </si>
  <si>
    <t>Proportion de la population ayant accès à un réseau mobile (par types de technologie)</t>
  </si>
  <si>
    <t>l'indicateur est obtenu au niveau national et désagrégé en 2G, 3G et 4G, voir ODP</t>
  </si>
  <si>
    <t xml:space="preserve">Données dans EHCVM à revoir </t>
  </si>
  <si>
    <t>ODD1623</t>
  </si>
  <si>
    <t xml:space="preserve">Proportion de jeunes femmes et hommes de 18 à 29 ans ayant été victimes de violences sexuelles avant l’âge de 18 ans </t>
  </si>
  <si>
    <t>EDS, ENRVFF</t>
  </si>
  <si>
    <t>Disponible qu'au niveau national</t>
  </si>
  <si>
    <t>ODD1632</t>
  </si>
  <si>
    <t>Proportion de la population carcérale en instance de jugement</t>
  </si>
  <si>
    <t>SES ANSD, voir le taux d'occupation des prisons par région dans la SES</t>
  </si>
  <si>
    <r>
      <rPr>
        <sz val="11"/>
        <color theme="1"/>
        <rFont val="Times New Roman"/>
        <family val="1"/>
      </rPr>
      <t xml:space="preserve">Source: </t>
    </r>
    <r>
      <rPr>
        <u/>
        <sz val="11"/>
        <color rgb="FF1155CC"/>
        <rFont val="Times New Roman"/>
        <family val="1"/>
      </rPr>
      <t>https://www.prisonstudies.org/country/senegal</t>
    </r>
  </si>
  <si>
    <t>ODD1712</t>
  </si>
  <si>
    <t xml:space="preserve">Proportion du budget national financé par les impôts nationaux </t>
  </si>
  <si>
    <t>Voir les budgets arrêtés au niveau CT, UCSPE, DGPPE</t>
  </si>
  <si>
    <t>Stat obtenue à partir de la loi de finance 2023 publiée par la Direction Générale du Budget</t>
  </si>
  <si>
    <t>ODD551</t>
  </si>
  <si>
    <t>ODD551a</t>
  </si>
  <si>
    <t>Pourcentage de femmes dans les effectifs des conseils territoriaux</t>
  </si>
  <si>
    <t>ODD551b</t>
  </si>
  <si>
    <t>Pourcentage de femmes dans les Bureaux des conseils territoriaux</t>
  </si>
  <si>
    <t>ODD1761</t>
  </si>
  <si>
    <t>Abonnements à une connexion à l'Internet à haut débit fixe pour 100 habitants (par vitesse de connexion)</t>
  </si>
  <si>
    <t>ODD871</t>
  </si>
  <si>
    <t>Proportion d'enfants âgés de 5 à 15 ans qui travaillent</t>
  </si>
  <si>
    <t>ODD852</t>
  </si>
  <si>
    <t>Taux d'emploi (%)</t>
  </si>
  <si>
    <t>ODD8101</t>
  </si>
  <si>
    <t>Nombre de succursales de banques commerciales et de distributeurs automatiques de billets pour 100 000 adultes, par région</t>
  </si>
  <si>
    <t>ODD911</t>
  </si>
  <si>
    <t>Proportion de population située à moins de 2 km d'une route praticable à toute saison, par région</t>
  </si>
  <si>
    <t>ODD1121</t>
  </si>
  <si>
    <t>Proportion de la population ayant aisément accès aux services de transports publics) par groupe d'âge, sexe et type de handicap), par région</t>
  </si>
  <si>
    <t>ODD1614</t>
  </si>
  <si>
    <t>Proportion de la population considérant que le fait de marcher seul dans sa zone de résidence ne présente pas de risques, par région</t>
  </si>
  <si>
    <t>ODD412b</t>
  </si>
  <si>
    <t>Taux d’achèvement au moyen par région</t>
  </si>
  <si>
    <t>ODD412c</t>
  </si>
  <si>
    <t>Taux d’achèvement en cycle secondaire par région</t>
  </si>
  <si>
    <t>ODD412a</t>
  </si>
  <si>
    <t>Taux d’achèvement du cycle élémentairepar région</t>
  </si>
  <si>
    <t>ODD451b</t>
  </si>
  <si>
    <t>Indice de parité du TBS au moyen par région</t>
  </si>
  <si>
    <t>ODD451c</t>
  </si>
  <si>
    <t>Indice de parité du TBS au secondaire par région</t>
  </si>
  <si>
    <t>ODD372</t>
  </si>
  <si>
    <t>Taux de natalité chez les adolescentes (10 à 14 ans et 15 à 19 ans) pour 1 000 adolescentes du même groupe d’âge</t>
  </si>
  <si>
    <t>Seuls les salaires sont considérés</t>
  </si>
  <si>
    <t>ODD07</t>
  </si>
  <si>
    <t>Intensité énergétique (rapport entre énergie primaire et PIB)</t>
  </si>
  <si>
    <t>Proportion du PIB correspondant aux activités de pêche viables dans les petits États insulaires en développement, les pays les moins avancés et tous les pays</t>
  </si>
  <si>
    <t>VA du secteur / total VA</t>
  </si>
  <si>
    <t>Taux de croissance annuelle du PIB réel par habitant</t>
  </si>
  <si>
    <t>ODD891</t>
  </si>
  <si>
    <t>PIB directement tiré du tourisme, en proportion du PIB total et en taux de croissance</t>
  </si>
  <si>
    <t>Proxy: P00 (Hebergement+restauration)/PIB</t>
  </si>
  <si>
    <t>ODD921a</t>
  </si>
  <si>
    <t>Valeur ajoutée dans l’industrie manufacturière, en proportion du PIB  et par habitant</t>
  </si>
  <si>
    <t>(F00+J00)/PIB</t>
  </si>
  <si>
    <t>ODD241</t>
  </si>
  <si>
    <t>Proportion des zones agricoles exploitées de manière productive et durable par région</t>
  </si>
  <si>
    <t>Proportion de superficies exploitées sous GDT</t>
  </si>
  <si>
    <t>Proportion des dépenses publiques totales affectées à la santé par région</t>
  </si>
  <si>
    <t>Ministère du Budget</t>
  </si>
  <si>
    <t>Dépenses publiques totales affectées à la santé par tête</t>
  </si>
  <si>
    <t>Retard de croissance parmi les enfants de moins de</t>
  </si>
  <si>
    <t>Surpoids (obésité) parmi les enfants de moins de</t>
  </si>
  <si>
    <t>Insuffisance pondérale parmi les enfants de moins</t>
  </si>
  <si>
    <t>Pourcentage de femme anémier par rapport au FAR</t>
  </si>
  <si>
    <t>ODD232</t>
  </si>
  <si>
    <t>Revenu moyen des petits producteurs alimentaires (selon le sexe et le statut d'autochtone) par région</t>
  </si>
  <si>
    <t xml:space="preserve">Proportion des zones agricoles exploitées de manière productive et durable </t>
  </si>
  <si>
    <t>ODD322</t>
  </si>
  <si>
    <t>Taux de mortalité néonatale, par région</t>
  </si>
  <si>
    <t>Vérifier la représentativité par région avec EDS</t>
  </si>
  <si>
    <t>À noter qu'il s'agit ici du taux de mortalité néonatal précoce (décès subvenus 0 à 6 jours apres la naissance)</t>
  </si>
  <si>
    <t>ODD331</t>
  </si>
  <si>
    <t>Nombre de nouvelles infections à VIH pour 1 000 personnes séronégatives (ventilé par groupe d’âge, sexe et principaux groupes de population), par région</t>
  </si>
  <si>
    <t>MSAS; Conseil national de lutte contre le SIDA (CNLS)</t>
  </si>
  <si>
    <t>Taux de séropositivité</t>
  </si>
  <si>
    <t>ODD332</t>
  </si>
  <si>
    <t>Incidence de la tuberculose pour 1000 personnes/an, par région</t>
  </si>
  <si>
    <t>RGPH-5,
Exploiration des données de la santé (MSAS) avec comme limite la rétention d'informations ou non mise à jour de la plateforme -DHIS2)</t>
  </si>
  <si>
    <t>Problème de comparaison si les périodes d'enquêtes diffèrent (EDS)
Exploiration des données de la santé (MSAS) avec comme limite la rétention d'informations ou non mise à jour de la plateforme -DHIS2), pour combien d'habitants ?</t>
  </si>
  <si>
    <t>Pour tous le personnel médical (medecins, infimiers, sage-femmes), pour 1000 habitants</t>
  </si>
  <si>
    <t>EDS 2023</t>
  </si>
  <si>
    <t>Etablissements scolaires (élémentaire) ayant accès à l’électricité par région</t>
  </si>
  <si>
    <t>Concerne l'élémentaire (en %), c'est la moyenne des taux par type de formation qui a été fait</t>
  </si>
  <si>
    <t>Taux d’achèvement à l'élémentaire</t>
  </si>
  <si>
    <t>Taux d’achèvement au moyen</t>
  </si>
  <si>
    <t>Taux d’achèvement au secondaire</t>
  </si>
  <si>
    <t>ODD411</t>
  </si>
  <si>
    <t>ODD411c</t>
  </si>
  <si>
    <t>Taux de réussite aux examens du BFEM par région</t>
  </si>
  <si>
    <t>Proportion de femmes de 15–49 ans qui prennent des décisions informées concernant les relations sexuelles, l'utilisation de contraceptifs et les Soins de santé procréative</t>
  </si>
  <si>
    <t>Consommation d'Eletricité par région</t>
  </si>
  <si>
    <t>Travail des enfants</t>
  </si>
  <si>
    <t>Are the following facilities present in the primary sampling unit / enumeration area or in easy walking distance? Bank, money transfer point, mobile banking services, or ATM ?</t>
  </si>
  <si>
    <t>Dépenses des 40 % de la population les plus pauvres</t>
  </si>
  <si>
    <t>Accès aux services de transports publics) par groupe d'âge, sexe et type de handicap), par région</t>
  </si>
  <si>
    <t>Paid transport in the PSU</t>
  </si>
  <si>
    <t>VA du secteur dans la région / total VA dans la région</t>
  </si>
  <si>
    <t>ODD1511</t>
  </si>
  <si>
    <t>Surface des zones forestières, en proportion de la surface terrestre</t>
  </si>
  <si>
    <t>ODD1531</t>
  </si>
  <si>
    <t>Proportion de la surface émergée totale occupée par des terres dégradées</t>
  </si>
  <si>
    <t>Accès Internet à haut débit</t>
  </si>
  <si>
    <t>Étiquettes de lignes</t>
  </si>
  <si>
    <t>Total général</t>
  </si>
  <si>
    <t>Nombre de description</t>
  </si>
  <si>
    <t>Code Indicateur</t>
  </si>
  <si>
    <t>Description</t>
  </si>
  <si>
    <t>Indicateur régional</t>
  </si>
  <si>
    <t>CIBLE</t>
  </si>
  <si>
    <t>CIBLE NATIONAL</t>
  </si>
  <si>
    <t>JUSTIFICATION</t>
  </si>
  <si>
    <t>Type de source_atelier</t>
  </si>
  <si>
    <t>Validation</t>
  </si>
  <si>
    <t>Observation</t>
  </si>
  <si>
    <t>Obtenu</t>
  </si>
  <si>
    <t>Proxy</t>
  </si>
  <si>
    <t>Dakar</t>
  </si>
  <si>
    <t>Kolda</t>
  </si>
  <si>
    <t>Matam</t>
  </si>
  <si>
    <t>Kaffrine</t>
  </si>
  <si>
    <t>Kédougou</t>
  </si>
  <si>
    <t>Sédhiou</t>
  </si>
  <si>
    <t>Ziguinchor</t>
  </si>
  <si>
    <t>Diourbel</t>
  </si>
  <si>
    <t>Saint-Louis</t>
  </si>
  <si>
    <t>Tambacounda</t>
  </si>
  <si>
    <t>Kaolack</t>
  </si>
  <si>
    <t xml:space="preserve">Thiés </t>
  </si>
  <si>
    <t>Louga</t>
  </si>
  <si>
    <t>Fatick</t>
  </si>
  <si>
    <t>Proportion de la population vivant au-dessous du seuil de pauvreté fixé au niveau international (1,90 $US)   (par sexe, âge, situation dans l’emploi et lieu de résidence (zone urbaine/zone rurale))</t>
  </si>
  <si>
    <t>Cible au niveau international définie par les nations unies</t>
  </si>
  <si>
    <t>enquête ménage (EHCVM)</t>
  </si>
  <si>
    <t>Pourcentage de la population vivant en dessous du seuil absolu de pauvreté (%)</t>
  </si>
  <si>
    <t>la cible parle de réduire de moitié la Valeur de référence.
Pour les régions, c'est les valeurs de EHCVM 2018 qui ont été prises pour des raisons de comparabilité.</t>
  </si>
  <si>
    <t>ODD122</t>
  </si>
  <si>
    <t>Proportion d'hommes, de femmes et d'enfants de tous âges vivants dans une situation de pauvreté dans toutes ses formes, par sexe et âge</t>
  </si>
  <si>
    <t>Incidence de pauvreté multidimensionnel par région</t>
  </si>
  <si>
    <t>ANSD</t>
  </si>
  <si>
    <t>la cible parle de réduire de moitié la Valeur de référence qui est de 51,9% (en 2015)</t>
  </si>
  <si>
    <t>Proportion de la population bénéficiant de socles ou systèmes de protection sociale par région</t>
  </si>
  <si>
    <t>Dans les pays développés comme la France, le taux est actuellement à 100%. Si on continue de mettre en oeuvre la SND cette valeur peut etre atteint en 2030</t>
  </si>
  <si>
    <t>Proportion des ménages bénéficiant d'un programme de protection sociale</t>
  </si>
  <si>
    <t xml:space="preserve">Proportion de la population vivant dans les ménages ayant accès aux services sociaux de base de base </t>
  </si>
  <si>
    <r>
      <rPr>
        <sz val="12"/>
        <rFont val="Arial Narrow"/>
        <charset val="134"/>
      </rPr>
      <t xml:space="preserve">Proportion de la population vivant dans les ménages ayant accès aux services sociaux de base, par région - </t>
    </r>
    <r>
      <rPr>
        <b/>
        <sz val="12"/>
        <rFont val="Arial Narrow"/>
        <charset val="134"/>
      </rPr>
      <t>Education</t>
    </r>
  </si>
  <si>
    <t>Meme si la cible vise l'accés u iverselle, les disparités notées entre les milieux urbains et rural font qu'il n'est pas smart de fixer un taux de 100% d'accés aux services sociaux de base</t>
  </si>
  <si>
    <r>
      <rPr>
        <sz val="12"/>
        <rFont val="Arial Narrow"/>
        <charset val="134"/>
      </rPr>
      <t xml:space="preserve">Proportion de la population vivant dans les ménages ayant accès aux services sociaux de base, par région - </t>
    </r>
    <r>
      <rPr>
        <b/>
        <sz val="12"/>
        <rFont val="Arial Narrow"/>
        <charset val="134"/>
      </rPr>
      <t>Santé</t>
    </r>
  </si>
  <si>
    <r>
      <rPr>
        <sz val="12"/>
        <rFont val="Arial Narrow"/>
        <charset val="134"/>
      </rPr>
      <t xml:space="preserve">Proportion de la population vivant dans les ménages ayant accès aux services sociaux de base, par région - </t>
    </r>
    <r>
      <rPr>
        <b/>
        <sz val="12"/>
        <rFont val="Arial Narrow"/>
        <charset val="134"/>
      </rPr>
      <t>Transport</t>
    </r>
  </si>
  <si>
    <r>
      <rPr>
        <sz val="12"/>
        <rFont val="Arial Narrow"/>
        <charset val="134"/>
      </rPr>
      <t xml:space="preserve">Proportion de la population vivant dans les ménages ayant accès aux services sociaux de base, par région - </t>
    </r>
    <r>
      <rPr>
        <b/>
        <sz val="12"/>
        <rFont val="Arial Narrow"/>
        <charset val="134"/>
      </rPr>
      <t>Assainissement</t>
    </r>
  </si>
  <si>
    <r>
      <rPr>
        <sz val="12"/>
        <rFont val="Arial Narrow"/>
        <charset val="134"/>
      </rPr>
      <t xml:space="preserve">Proportion de la population vivant dans les ménages ayant accès aux services sociaux de base, par région - </t>
    </r>
    <r>
      <rPr>
        <b/>
        <sz val="12"/>
        <rFont val="Arial Narrow"/>
        <charset val="134"/>
      </rPr>
      <t>Electricité</t>
    </r>
  </si>
  <si>
    <r>
      <rPr>
        <sz val="12"/>
        <rFont val="Arial Narrow"/>
        <charset val="134"/>
      </rPr>
      <t xml:space="preserve">Proportion de la population vivant dans les ménages ayant accès aux services sociaux de base, par région - </t>
    </r>
    <r>
      <rPr>
        <b/>
        <sz val="12"/>
        <rFont val="Arial Narrow"/>
        <charset val="134"/>
      </rPr>
      <t>Eau</t>
    </r>
  </si>
  <si>
    <t>Enquete ménage (EHCVM)</t>
  </si>
  <si>
    <t xml:space="preserve">Proportion de la population adulte totale qui dispose de la sécurité des droits fonciers et de documents légalement authentifiés et qui considère que ses droits sur la terre sont sûrs, par sexe et par type d’occupation </t>
  </si>
  <si>
    <t>Enquête ménage (EHCVM)</t>
  </si>
  <si>
    <t>Nombre de décès, de disparus et de victimes suite à des catastrophes, pour 100 000 personnes</t>
  </si>
  <si>
    <t>Nombre de décès, de disparus et de victimes suite à des catastrophes, pour 100 000 personnes, par région</t>
  </si>
  <si>
    <t>la moyenne mondiale est de 0,82 (2014-2024) et 2,8 dans les petits états insulaires. 1,6 représente la moyenne mondiale sur la période 2005-2015 et il n'y avait pas de valeur enreistrée en 2015 au Sénégal. Raison pour laquelle cible est fixé à 1,5 (légerement en dessous de la moyenne mondiale). 
Pour le Proxy, on prendre la moyenne des 3 régions avec les plus faible proportion.</t>
  </si>
  <si>
    <t xml:space="preserve">Proportion de dépenses publiques totales affectées à la protection sociale </t>
  </si>
  <si>
    <t>Proportion de dépenses publiques totales affectées à la protection sociale par région</t>
  </si>
  <si>
    <t xml:space="preserve">Il n'y a pas de valeures pour 2015 et dans les pays à revenu élevé cette proportion varie entre 25 et 40% </t>
  </si>
  <si>
    <t>données adminsitratives</t>
  </si>
  <si>
    <t>Proportion des dépenses publiques totales affectées à la santé</t>
  </si>
  <si>
    <t xml:space="preserve">Proportion des dépenses publiques totales affectées à la santé par région </t>
  </si>
  <si>
    <t>En 2021, les dépenses en santé par tête dans les pays à revenu intermédiaire de la tranche inférieur étaient comprises entre 100 et 400USD(nous avons pris la moyenne)(Banque Mondiale.</t>
  </si>
  <si>
    <t>Données administratives</t>
  </si>
  <si>
    <t>Dépenses par tête en santé</t>
  </si>
  <si>
    <t>Proportion des dépenses publiques totales affectées à l'éducation par région</t>
  </si>
  <si>
    <r>
      <rPr>
        <b/>
        <sz val="11"/>
        <color theme="1"/>
        <rFont val="Calibri"/>
        <charset val="134"/>
        <scheme val="minor"/>
      </rPr>
      <t>UNESCO</t>
    </r>
    <r>
      <rPr>
        <sz val="11"/>
        <color rgb="FF000000"/>
        <rFont val="Calibri"/>
        <charset val="134"/>
        <scheme val="minor"/>
      </rPr>
      <t xml:space="preserve"> recommande que </t>
    </r>
    <r>
      <rPr>
        <b/>
        <sz val="11"/>
        <color theme="1"/>
        <rFont val="Calibri"/>
        <charset val="134"/>
        <scheme val="minor"/>
      </rPr>
      <t>au moins 15 à 20 %</t>
    </r>
    <r>
      <rPr>
        <sz val="11"/>
        <color rgb="FF000000"/>
        <rFont val="Calibri"/>
        <charset val="134"/>
        <scheme val="minor"/>
      </rPr>
      <t xml:space="preserve"> du budget public total (dépenses publiques totales) soit alloué à l’éducation</t>
    </r>
  </si>
  <si>
    <t>ODD1b1</t>
  </si>
  <si>
    <t>Dépenses sociales publiques favorables aux pauvres</t>
  </si>
  <si>
    <t>Volume des dépenses consacrées au PNBSF, CSU (Assurance et Assistance), programmes de DGAS, FSN (Fond de solidarité Nationale) par région</t>
  </si>
  <si>
    <t>données administratives</t>
  </si>
  <si>
    <t>Difficulté de prise en compte de l'exhaustivité. Ajouter Commissariat à la sécurité alimentaire
MFB</t>
  </si>
  <si>
    <t>La DGPEE propose une cible de 4,5% en 2029 (SND 2024-2029)</t>
  </si>
  <si>
    <t>EHCVM, ENSA</t>
  </si>
  <si>
    <t>Prévalence de l'insécurité alimentaire modérée ou grave</t>
  </si>
  <si>
    <t>D’ici à 2030, éliminer la faim et faire en sorte que chacun, en particulier les pauvres et les personnes en situation vulnérable, y compris les nourrissons, ait accès toute l’année à une alimentation saine, nutritive et suffisante</t>
  </si>
  <si>
    <t>enquête ménage (EHCVM, ENSA)</t>
  </si>
  <si>
    <t xml:space="preserve">Volume de production par unité de travail, en fonction de la taille de l’exploitation agricole, pastorale ou forestière </t>
  </si>
  <si>
    <t>Il s'agit de la moyenne des trois régions avec les meilleurs valeurs en 2021.</t>
  </si>
  <si>
    <t>Enquête agricole EAA</t>
  </si>
  <si>
    <t>Revenu moyen des petits producteurs alimentaires (selon le sexe et le statut d'autochtone)  (FCFA)</t>
  </si>
  <si>
    <t>Revenu moyen des petits producteurs alimentaires par région</t>
  </si>
  <si>
    <t>ODD2a1</t>
  </si>
  <si>
    <t xml:space="preserve">Indice d’orientation agricole des dépenses publiques </t>
  </si>
  <si>
    <t xml:space="preserve">Indice d’orientation agricole des dépenses publiques par région </t>
  </si>
  <si>
    <t>la valeur de référence était de 0,79 en 2015. Etant donné que l'on tend vers la souveraineté alimentaire et que plus l'indice tend vers 1 plus il y a une forte prioprité donné à l'agriculture alors la cible est fixé à 0,85 (au dessus de la valeur de 2015).</t>
  </si>
  <si>
    <t>source internantionale</t>
  </si>
  <si>
    <t>Considérer le niveau national en réfléchissant sur la possibilité de faire la désagrégation régionale à partir de méthodes statistiques</t>
  </si>
  <si>
    <t>ODD2a2</t>
  </si>
  <si>
    <t xml:space="preserve">Total des apports publics (aide publique au développement plus autres apports publics) alloués au secteur agricole (milliards) </t>
  </si>
  <si>
    <t>Aide publique par secteur (agriculture), reçu par région</t>
  </si>
  <si>
    <t>Source ISRA</t>
  </si>
  <si>
    <t>ODD2b1</t>
  </si>
  <si>
    <t xml:space="preserve">Estimation du soutien à la production agricole </t>
  </si>
  <si>
    <t>Estimation du soutien à la production agricole par région</t>
  </si>
  <si>
    <t>Prévalence du retard de croissance chez les enfants de 0-59 mois</t>
  </si>
  <si>
    <t>Prévalence du retard de croissance chez les enfants de 0-59 mois par région</t>
  </si>
  <si>
    <t>le MASAS et la DGPPE propose une cible de 8,4% pour la mise en œuvre du cadre de suivi de la SND 2024-2029</t>
  </si>
  <si>
    <t>Enquête ménages, Données de routine</t>
  </si>
  <si>
    <t>Prévalence de la malnutrition chez les enfants de moins de 5 ans</t>
  </si>
  <si>
    <t>le MASAS et la DGPPE propose une cible de 3,5%% pour la mise en œuvre du cadre de suivi de la SND 2024-2030</t>
  </si>
  <si>
    <t>enquête ménage (EDS, ENSA)</t>
  </si>
  <si>
    <t>Prévalence de l’anémie chez les femmes âgées de 15 à 49 ans, selon l’état de grossesse</t>
  </si>
  <si>
    <t>un objectif pratique selon les normes de l'OMS</t>
  </si>
  <si>
    <t>Enquête ménage (EDS, ENSA)</t>
  </si>
  <si>
    <t>On prends pour cibla la moyenne des trois région ayant les meilleurs performances (en 2022). L'information est disponible en 2018 et 2022.</t>
  </si>
  <si>
    <t>SAED</t>
  </si>
  <si>
    <t>Proportion des superficies agricoles exploitées sous Gestion durable des terres (GDT)</t>
  </si>
  <si>
    <t>ODD251</t>
  </si>
  <si>
    <t>Nombre de ressources génétiques animales et végétales destinées à l’alimentation et à l’agriculture sécurisées dans des installations de conservation à moyen ou à long terme</t>
  </si>
  <si>
    <t>Nombre de ressources génétiques animales et végétales destinées à l’alimentation et à l’agriculture sécurisées dans des installations de conservation à moyen ou à long terme par région</t>
  </si>
  <si>
    <t>Donnée administratives</t>
  </si>
  <si>
    <t>Contacter ISRA et Ministère en charge de l'élevage</t>
  </si>
  <si>
    <t>70 pour 100 000</t>
  </si>
  <si>
    <t>ODD 3.1: D’ici à 2030, faire passer le taux mondial de
mortalité maternelle au-dessous de 70 pour 100 000
naissances vivantes</t>
  </si>
  <si>
    <t>enquête ménage (EDS) et recensement</t>
  </si>
  <si>
    <t>Proportion d’accouchements assistés par du personnel qualifié</t>
  </si>
  <si>
    <t>Dans les documents de poliitique économique et sociale du Sénégal</t>
  </si>
  <si>
    <t>Données administratives (RAC Santé), EDS</t>
  </si>
  <si>
    <t>25 pour mille</t>
  </si>
  <si>
    <t>L'ODD est fixé à 25 pour mille au niveau international. Toutefois, Le Plan stratégique SRMNIA LPS 2025-2029 fixe cette à 29 pour mille</t>
  </si>
  <si>
    <t>EDS et Recensement</t>
  </si>
  <si>
    <r>
      <rPr>
        <sz val="12"/>
        <color theme="1"/>
        <rFont val="Arial Narrow"/>
        <charset val="134"/>
      </rPr>
      <t>Taux de mortalité néonatale</t>
    </r>
    <r>
      <rPr>
        <b/>
        <sz val="12"/>
        <color theme="9" tint="-0.499984740745262"/>
        <rFont val="Arial Narrow"/>
        <charset val="134"/>
      </rPr>
      <t xml:space="preserve"> précoce</t>
    </r>
  </si>
  <si>
    <r>
      <rPr>
        <b/>
        <sz val="12"/>
        <color rgb="FF5B9BD5"/>
        <rFont val="Arial Narrow"/>
        <charset val="134"/>
      </rPr>
      <t xml:space="preserve">Taux de mortalité néonatale </t>
    </r>
    <r>
      <rPr>
        <b/>
        <sz val="12"/>
        <color theme="9" tint="-0.499984740745262"/>
        <rFont val="Arial Narrow"/>
        <charset val="134"/>
      </rPr>
      <t>précoce,</t>
    </r>
    <r>
      <rPr>
        <b/>
        <sz val="12"/>
        <color rgb="FF5B9BD5"/>
        <rFont val="Arial Narrow"/>
        <charset val="134"/>
      </rPr>
      <t xml:space="preserve"> par région (12 pour 1000)</t>
    </r>
  </si>
  <si>
    <t xml:space="preserve">12 pour mille </t>
  </si>
  <si>
    <t>Cible internationale</t>
  </si>
  <si>
    <t>EDS</t>
  </si>
  <si>
    <t>Nombre de nouvelles infections à VIH pour 1 000 personnes séronégatives (ventilé par groupe d’âge, sexe et principaux groupes de population)</t>
  </si>
  <si>
    <t>Cible internationale (mettre fin à l'épidémie de SIDA)</t>
  </si>
  <si>
    <t>Enquête EDS</t>
  </si>
  <si>
    <t>Incidence de la tuberculose pour 1000 personnes/an</t>
  </si>
  <si>
    <t>Cible internationale (mettre fin a la tuberculose)</t>
  </si>
  <si>
    <t>Données de routine, EDS</t>
  </si>
  <si>
    <t>Pas disponible sur (EDS)
Exploiration des données de la santé (MSAS) avec comme limite la rétention d'informations ou non mise à jour de la plateforme -DHIS2)</t>
  </si>
  <si>
    <t xml:space="preserve">Taux de prévalence du paludisme </t>
  </si>
  <si>
    <t>Cible internationale (mettre fin au paludisme)</t>
  </si>
  <si>
    <t>EDS et données administratives</t>
  </si>
  <si>
    <t>ODD334</t>
  </si>
  <si>
    <t>Incidence de l'hépatite B pour 100 000 hbts</t>
  </si>
  <si>
    <t>Incidence de l'hépatite B pour 100 000 hbts, par région</t>
  </si>
  <si>
    <r>
      <rPr>
        <sz val="12"/>
        <color theme="1"/>
        <rFont val="Arial Narrow"/>
        <charset val="134"/>
      </rPr>
      <t xml:space="preserve">La prévalence en 2015 est dans l'ordre de 15 % et on vise à la réduire de moitié selon </t>
    </r>
    <r>
      <rPr>
        <b/>
        <sz val="12"/>
        <color theme="1"/>
        <rFont val="Arial Narrow"/>
        <charset val="134"/>
      </rPr>
      <t>Relief Web</t>
    </r>
  </si>
  <si>
    <t>Enquêtes EDS</t>
  </si>
  <si>
    <t xml:space="preserve">Pas disponible sur (EDS)
Pas disponible pour (MSAS) </t>
  </si>
  <si>
    <t>ODD341</t>
  </si>
  <si>
    <t>Mortalité due à des maladies cardiovasculaires, au cancer, au diabète ou à des maladies respiratoires chroniques</t>
  </si>
  <si>
    <t>Taux de mortalité attribuable à des maladies cardio-vasculaires (chez les personnes âgées de 30 à 70 ans, par région</t>
  </si>
  <si>
    <t>Données administratives, EDS</t>
  </si>
  <si>
    <t>ODD342</t>
  </si>
  <si>
    <t xml:space="preserve">Taux de mortalité par suicide </t>
  </si>
  <si>
    <t>Taux de mortalité par suicide, par région</t>
  </si>
  <si>
    <t>4,2 pour mille</t>
  </si>
  <si>
    <t>Réduction au tiers de la mortalité par suicide estimé à 6,3 pour mille en 2015 par countryeconomy.com</t>
  </si>
  <si>
    <t>Sapeurs pompiers/Police</t>
  </si>
  <si>
    <t>ODD351</t>
  </si>
  <si>
    <t>Couverture des interventions thérapeutiques (services pharmacologiques, psychosociaux, de désintoxication et de postcure) pour les troubles liés à la toxicomanie</t>
  </si>
  <si>
    <t>Couverture des interventions thérapeutiques (services pharmacologiques, psychosociaux, de désintoxication et de postcure) pour les troubles liés à la toxicomanie, par région</t>
  </si>
  <si>
    <t>dans les pays développés la valeur moyenne tourne autour de 26 à 36%. Donc le cas du Sénégal nous avons considéré la moyenne des deux brones</t>
  </si>
  <si>
    <t>Services Psycosociaux disponibles pour MSAS</t>
  </si>
  <si>
    <t>consommation d’alcool pur (en litres) par habitant (âgé de 15 ans ou plus) au cours d’une année civile</t>
  </si>
  <si>
    <t>consommation d’alcool pur (en litres) par habitant (âgé de 15 ans ou plus) au cours d’une année civile, par région</t>
  </si>
  <si>
    <t>0,26 litre/Habitant</t>
  </si>
  <si>
    <t>Une réduction au tiers de la valeur de 2015 estimé à 0,38 litre/Habitant selon Trading Economics</t>
  </si>
  <si>
    <t>EHCVM, EDS</t>
  </si>
  <si>
    <t>Exclure les produits à faible teneur en alcool</t>
  </si>
  <si>
    <t>14 pour 100 000 Habitants</t>
  </si>
  <si>
    <t>Réduction de moitié de ce taux estimé à 28 pour 100 000 Habitants à l'aide des données de la Direction de la Protection Civile</t>
  </si>
  <si>
    <t>EDS, SES régionale</t>
  </si>
  <si>
    <t>Plateforme ODP/ANASER</t>
  </si>
  <si>
    <t>proportion de femmes en âge de procréer (15 à 49 ans) qui utilisent  des méthodes modernes de planification familiale</t>
  </si>
  <si>
    <t>Taux de prévalence contraceptive</t>
  </si>
  <si>
    <t>Cible de la Lettre de Politique Sectorielle de la Santé</t>
  </si>
  <si>
    <r>
      <rPr>
        <sz val="12"/>
        <color theme="1"/>
        <rFont val="Arial Narrow"/>
        <charset val="134"/>
      </rPr>
      <t xml:space="preserve">Taux de natalité chez les adolescentes </t>
    </r>
    <r>
      <rPr>
        <b/>
        <sz val="12"/>
        <color theme="1"/>
        <rFont val="Arial Narrow"/>
        <charset val="134"/>
      </rPr>
      <t>(10 à 14 ans</t>
    </r>
    <r>
      <rPr>
        <sz val="12"/>
        <color theme="1"/>
        <rFont val="Arial Narrow"/>
        <charset val="134"/>
      </rPr>
      <t xml:space="preserve"> et 15 à 19 ans) pour 1 000 adolescentes du même groupe d’âge</t>
    </r>
  </si>
  <si>
    <t>80 pour 1000</t>
  </si>
  <si>
    <t xml:space="preserve">Réduction de moitié du taux estimé par l'EDS 2015 mais pour les 15 - 19 ans </t>
  </si>
  <si>
    <t>Enquête ménages (EDS), Données de routine</t>
  </si>
  <si>
    <t>RAPPORT RGPH-5</t>
  </si>
  <si>
    <t>Couverture des services de santé essentiels</t>
  </si>
  <si>
    <t>la valeur ne ressort pas dans la définition de l'indicateur. Toutefois elle est considéré comme étant bonne si elle dépasse 80.</t>
  </si>
  <si>
    <t>Données de routine</t>
  </si>
  <si>
    <t>Proportion de la population consacrant une grande part de ses dépenses ou de ses revenus domestiques aux services de soins de santé</t>
  </si>
  <si>
    <t>Proportion de la population consacrant une grande part de ses dépenses ou de ses revenus domestiques aux services de soins de santé, par région</t>
  </si>
  <si>
    <t xml:space="preserve"> On a considéré la moyenne des 3 régions ayant les proportions les moins élévés en 2021/2022 sur l'EHCVM </t>
  </si>
  <si>
    <t>EHCVM</t>
  </si>
  <si>
    <t>Prévalence de la consommation actuelle de tabac chez les plus de 15 ans (taux comparatifs par âge)</t>
  </si>
  <si>
    <t>On a considéré la moyenne des 3 régions les plus faible en 2022 (EDS -2023)</t>
  </si>
  <si>
    <t>Exploiter séparément l'indicateur par sexe sur les données disponibles de l'EDS</t>
  </si>
  <si>
    <t>Proportion de la population cible ayant reçu tous les vaccins prévus par le programme national</t>
  </si>
  <si>
    <t>Proportion de la population cible ayant reçu tous les vaccins prévus par le programme national, par région</t>
  </si>
  <si>
    <t>Objectif OMS/UNICEF: Atteindre au moins 90% du couverture vaccinale compléte dans tous les pays d'ici 2030.</t>
  </si>
  <si>
    <t>Indicateur disponible pour les enfants  12-23 mois sur EDS
Chercher les autres cibles</t>
  </si>
  <si>
    <t>ODD3b3</t>
  </si>
  <si>
    <t>Proportion des établissements de santé disposant constamment d’un ensemble de médicaments essentiels à un coût abordable</t>
  </si>
  <si>
    <t xml:space="preserve">On prends la moyenne des trois régions ayant les valeurs les plus élevés. </t>
  </si>
  <si>
    <t xml:space="preserve">Source SEN-PNA sur les statistiques des officines pour avoir les indicateurs de rupture
Les officines sont subventionnées pour certains médicaments essentiels
Délimiter le champ des établissements de santé
</t>
  </si>
  <si>
    <t>Densité et répartition du personnel de santé</t>
  </si>
  <si>
    <t>4.45/1000</t>
  </si>
  <si>
    <t>ON prends la cible de l'OMS à l'échelle mondiale. Il s'agit des professionnels de santé (medecin, infirmier et sage femme).</t>
  </si>
  <si>
    <t>Proportion d’enfants et de jeunes : a) en cours élémentaire; b) en fin de cycle primaire; c) en fin de premier cycle du secondaire qui maîtrisent au moins les normes d’aptitudes minimales en i) lecture et ii) mathématiques, par sexe</t>
  </si>
  <si>
    <t>- Proportion d'élèves: a) au cours préparatoire (CP); b) au cours élémentaire 1ère année (CE1);  c) au cours moyen 2ème année (CM2); atteigant un niveau de compétence minimum en i) lecture et ii) mathématiques par région</t>
  </si>
  <si>
    <t xml:space="preserve">- Données d'énquête (EHCVM, EDS), Données administrataives
</t>
  </si>
  <si>
    <t>Rapport RNSE
Rapport Annuel de performance
ODP
PASEC
Avis Education sur la disponibilité de l'indicateur
INEADE</t>
  </si>
  <si>
    <t xml:space="preserve">
- Taux de réussite aux examens du BFEM par région</t>
  </si>
  <si>
    <t>Il s'agit de la cible au niveau de la SND</t>
  </si>
  <si>
    <t>Taux d’achèvement (enseignement primaire, premier et deuxième cycles de l’enseignement secondaire)</t>
  </si>
  <si>
    <t>Taux d’achèvement (Secondaire)</t>
  </si>
  <si>
    <t>Il s'agit des valeurs à l'échelle internationale/SND</t>
  </si>
  <si>
    <t>Taux d’achèvement (Moyen)</t>
  </si>
  <si>
    <t>Taux d’achèvement (Elementaire)</t>
  </si>
  <si>
    <t>Proportion d’enfants de moins de 5 ans dont le développement est en bonne voie en matière de santé, d’apprentissage et de bien-être psychosocial, par sexe</t>
  </si>
  <si>
    <t>Données d'énquête (EDS)</t>
  </si>
  <si>
    <t>Taux de participation à des activités organisées d’apprentissage (un an avant l’âge officiel de scolarisation dans le primaire), par sexe - Féminin</t>
  </si>
  <si>
    <t>Taux brute de préscolaristion - Féminin</t>
  </si>
  <si>
    <t>Taux de participation à des activités organisées d’apprentissage (un an avant l’âge officiel de scolarisation dans le primaire), par sexe - Masculin</t>
  </si>
  <si>
    <t>Taux brute de préscolaristion - Masculin</t>
  </si>
  <si>
    <t>Taux de participation des jeunes et des adultes à un programme d’éducation et de formation scolaire ou non scolaire au cours des 12 mois précédents, par sexe</t>
  </si>
  <si>
    <t>On a donné la cible au niveau de l'union européene. La plus grande valeur actuelle pour les pays en développement.</t>
  </si>
  <si>
    <t>Proportion d'adultes agès entre 15 ans et plus enrolée dans les classes d'alphabétisation fonctionnelle (CAF) par région</t>
  </si>
  <si>
    <t>On remplace par le Taux d'alphabétisation en langues nationales et arabes des jeunes (10 ans et plus). Le taux doublé entre 2013 et 2023 (13,4% à 28%)</t>
  </si>
  <si>
    <t>Proportion d'apprenants de la formation professsionnelle inscrits dans la formation diplomante</t>
  </si>
  <si>
    <t>Proportion d'apprenants de la formation professsionnelle inscrits dans la formation qualifiante</t>
  </si>
  <si>
    <t>Proportion d'apprenants de la formation professsionnelle et technique inscrits dans l'apprentissage</t>
  </si>
  <si>
    <t>Pour les pays en développement, la Banque mondiale et l’UNESCO recommandent une progression annuelle d'au moins 5 points de pourcentage pour atteindre 60–70 % d'ici 2030.</t>
  </si>
  <si>
    <t>Indice de parité à l’élémentaire</t>
  </si>
  <si>
    <t>C'est la parité optimale (égalité entre filles et garçons)</t>
  </si>
  <si>
    <t>Pourcentage de la population d’un groupe d’âge donné ayant les compétences voulues à au moins un niveau d’aptitude fixé a) en alphabétisme et b) numératie fonctionnels(Taux d'alphabétisation des adultes (+15 ans) )</t>
  </si>
  <si>
    <t>Taux d'alphabétisation des adultes</t>
  </si>
  <si>
    <t>57,8%</t>
  </si>
  <si>
    <r>
      <rPr>
        <sz val="12"/>
        <color theme="1"/>
        <rFont val="Arial Narrow"/>
        <charset val="134"/>
      </rPr>
      <t xml:space="preserve">On propose le </t>
    </r>
    <r>
      <rPr>
        <b/>
        <sz val="12"/>
        <color theme="1"/>
        <rFont val="Arial Narrow"/>
        <charset val="134"/>
      </rPr>
      <t xml:space="preserve">Taux d'alphabétisation des adultes âgés de 15 ans et plus. </t>
    </r>
    <r>
      <rPr>
        <sz val="12"/>
        <color theme="1"/>
        <rFont val="Arial Narrow"/>
        <charset val="134"/>
      </rPr>
      <t>Il s'agit de la cible au niveau de la SND(droite, cible national). Il s'agit d'une cible minimal des pays partenaires à l'UNESCO (à gauche).</t>
    </r>
  </si>
  <si>
    <t>Données d'énquête (Recensement, EHCVM, EDS)</t>
  </si>
  <si>
    <t>ODD471</t>
  </si>
  <si>
    <t>Degré d’intégration de i) l’éducation à la citoyenneté mondiale et ii) l’éducation au développement durable dans a) les politiques nationales d’éducation, b) les programmes d’enseignement, c) la formation des enseignants et d) l’évaluation des étudiants</t>
  </si>
  <si>
    <t>Proportion d'enseignants formés à l’éducation à la citoyenneté par région</t>
  </si>
  <si>
    <t>Proportion d'enseignants formés au développement durable par région</t>
  </si>
  <si>
    <t>Voir avec la DAPSA</t>
  </si>
  <si>
    <t xml:space="preserve">Proportion d’établissements scolaires (élémentaire) ayant accès à l’électricité </t>
  </si>
  <si>
    <t>On considère la moyenne des trois régions ayant les plus grandes proportions d'établissements élémentaires</t>
  </si>
  <si>
    <t xml:space="preserve">Proportion d’établissements scolaires (moyen-secondaire) ayant accès à l’électricité </t>
  </si>
  <si>
    <t>Proportion d’établissements scolaires (moyen-secondaire) ayant accès à l’électricité par région</t>
  </si>
  <si>
    <t>Pourcentage d’étudiants bénéficiant d’une allocation d’études, par région</t>
  </si>
  <si>
    <t>Proportion d’enseignants qui ont suivi (avant leur entrée en fonction ou en activité) au moins les formations organisées à leur intention (notamment dans le domaine pédagogique) qui sont requises pour pouvoir enseigner au niveau pertinent dans un pays donné dans : a) le préscolaire ; b) le cycle primaire ; c) le premier cycle du secondaire et d) le deuxième cycle du secondaire.</t>
  </si>
  <si>
    <t>Proportion d'instituteurs (élémentaire) formés</t>
  </si>
  <si>
    <t>On prends la moyenne des trois régions ayant les valeurs les plus élevées (RNSE, 2024)
Les instuteurs concernent uniquement l'élémentaire 
Les modules de formations sont : les mathématiques, la lecture, la pédagogie différenciée, protection de l'enfance et  inclusion.</t>
  </si>
  <si>
    <t>Proportion de professeur (moyen et secondaire) formé en a) évaluation/remédiation ; b) braille ; c) langue des signes ; d) pédagogie différenciée ; e) pratique rénovée en Maths/sciences ; f) inclusion et g) codage robotique par région</t>
  </si>
  <si>
    <t>On prends la moyenne des trois régions ayant les valeurs les plus élevées (RNSE, 2024)
Les professeurs concernent uniquement le moyen-secondaire  
Les modules de formations sont : les mathématiques, la lecture, la pédagogie différenciée, protection de l'enfance et  inclusion.</t>
  </si>
  <si>
    <t>ODD05</t>
  </si>
  <si>
    <t xml:space="preserve">Proportion de la population agricole totale ayant des droits de propriété ou des droits garantis sur des terrains agricoles, par types de droit </t>
  </si>
  <si>
    <t xml:space="preserve">Proportion de la population agricole totale ayant des droits de propriété ou des droits garantis sur des terrains agricoles </t>
  </si>
  <si>
    <t>Moyenne des trois meilleurs régions (EHCVM, 2022).
En attendant le retour de la DAPSA</t>
  </si>
  <si>
    <t>EAA, EHCVM</t>
  </si>
  <si>
    <t>a) Proportion de la population agricole totale ayant des droits de propriété ou des droits garantis sur des terres agricoles, par sexe; b) proportion de femmes parmi les titulaires de droits de propriété ou de droits garantis sur des terrains agricoles, par types de droit</t>
  </si>
  <si>
    <t>Proportion de femmes et de filles âgées de 15 ans ou plus ayant vécu en couple victimes de violences physiques, sexuelles ou psychologiques infligées au cours des 12 mois précédents par leur partenaire actuel ou un ancien partenaire, par forme de violence et par âge</t>
  </si>
  <si>
    <t>5.2 Éliminer de la vie publique et de la vie privée
toutes les formes de violence faite aux femmes et aux
filles, y compris la traite et l’exploitation sexuelle et
d’autres types d’exploitation</t>
  </si>
  <si>
    <t>EDS, Enquête Nationale de Référence sur les Violences faites aux femmes (ENRVFF)</t>
  </si>
  <si>
    <t>Proportion de femmes et de filles âgées de 15 ans ou plus victimes de violences sexuelles infligées au cours des 12 mois précédents par une personne autre que leur partenaire intime, par âge et lieu des faits</t>
  </si>
  <si>
    <t>Proportion de femmes et de filles âgées de 15 ans ou plus victimes de violences sexuelles infligées au cours des 12 mois précédents par une personne autre que leur partenaire intime, par âge et lieu des faits, par région</t>
  </si>
  <si>
    <t>Disponible dans EDS 2017 et pas en 2023
Disponible peut être dans ENRVFF</t>
  </si>
  <si>
    <t>ODD531</t>
  </si>
  <si>
    <t>Proportion de femmes âgées de 20 à 24 ans qui étaient mariées ou en couple avant l’âge de 15 ans ou de 18 ans</t>
  </si>
  <si>
    <t>Proportion de femmes âgées de 20 à 24 ans qui étaient mariées ou en couple avant l’âge de 15 ans ou de 18 ans, par région</t>
  </si>
  <si>
    <t>5.3 Éliminer toutes les pratiques préjudiciables, telles
que le mariage des enfants, le mariage précoce ou forcé
et la mutilation génitale féminine</t>
  </si>
  <si>
    <t>Disponible dans EDS</t>
  </si>
  <si>
    <t>ODD532</t>
  </si>
  <si>
    <t>Proportion de filles et de femmes âgées de 15 à 49 ans ayant subi une mutilation ou une ablation génitale, par âge</t>
  </si>
  <si>
    <t>Proportion de filles et de femmes âgées de 15 à 49 ans ayant subi une mutilation ou une ablation génitale, par âge, par région</t>
  </si>
  <si>
    <t>Proportion du temps consacré à des soins et travaux domestiques non rémunérés, par sexe, âge et lieu de résidence</t>
  </si>
  <si>
    <t>Les femmes consacre plus de temps naux travaux non remunés alors l'objectif c'est de ramené ce temps à moins de 1h23 mn par jour (référence mondiale du temps, consacré par les hommes et par jour). Nous considérons ici la proportion du temps que les femmes consacrent aux travaux non remunérés.</t>
  </si>
  <si>
    <t>EERH</t>
  </si>
  <si>
    <t>Time Use Survey 2021</t>
  </si>
  <si>
    <t>Proportion de sièges occupés par des femmes dans les parlements nationaux et les administrations locales</t>
  </si>
  <si>
    <t>Proportion de femmes dans les instances de prise de décisions (élues locales, Assemblée Nationale, CESE), par région</t>
  </si>
  <si>
    <t>Objectif fixé par le Sénégal dans les stratégies de développement</t>
  </si>
  <si>
    <t>ODD552</t>
  </si>
  <si>
    <t>Proportion de femmes occupant des postes de direction</t>
  </si>
  <si>
    <t>Proportion de femmes occupant des postes de responsabilité (Administration publique, privé), par région</t>
  </si>
  <si>
    <t>recommandations de la Banque mondiale et de l'OCDE</t>
  </si>
  <si>
    <t>Enquête (EHCVM)</t>
  </si>
  <si>
    <t>Disponible sur EHCVM et peut-être sur EDS</t>
  </si>
  <si>
    <t>Proportion de femmes âgées de 15-49 ans prenant en connaissance de cause leurs propres décisions concernant leurs relations sexuelles, utilisation de contraceptifs et les soins de santé procréative</t>
  </si>
  <si>
    <t>proportion de femmes âgées de 15-49ans prenant en connaissance de cause leurs propres décisions concernant leurs relations sexuelles, utilisation de contraceptifs et les soins de santé procréative, par région</t>
  </si>
  <si>
    <t>Cet indicateur reléve du droit universel et la norme est non quantifié. Moyenne des régions ayant les plus grandes valeurs (EDS, 2023)</t>
  </si>
  <si>
    <t>Proportion de la population possédant un téléphone portable, (par sexe) (taux de pénétration de la téléphonie mobile)</t>
  </si>
  <si>
    <t>Proportion de la population possédant un téléphone portable fonctionnel, (par sexe) (taux de pénétration de la téléphonie mobile) par région</t>
  </si>
  <si>
    <t>Norme recommandée par la Banque Mondiale, UIT, GSMA et visé dans les stratégies nationales d'inclusion numérique.</t>
  </si>
  <si>
    <t>Exclure certains groupes d'âge</t>
  </si>
  <si>
    <t xml:space="preserve">[Taux de croissance des] dépenses des ménages (ou du revenu par habitant) pour les 40 % de la population les plus pauvres et pour l'ensemble de la population </t>
  </si>
  <si>
    <t>Proportion des dépenses des ménages pour les 40% de la population les plus pauvres par rapport à la dépense totale de la population</t>
  </si>
  <si>
    <t>Obtenu à partir de EHCVM</t>
  </si>
  <si>
    <t>Proportion de personnes vivant avec un revenu de plus de 50 % inférieur au revenu moyen (par âge sexe et handicap)</t>
  </si>
  <si>
    <t>borne supérieur du seuil critique dans les pays Europens</t>
  </si>
  <si>
    <t>Disponible dans ehcvm</t>
  </si>
  <si>
    <t>ODD1031</t>
  </si>
  <si>
    <t>Proportion de la population ayant signalé avoir personnellement fait l’objet de discrimination ou de harcèlement au cours des 12 mois précédents pour des motifs interdits par le droit international des droits de l’homme</t>
  </si>
  <si>
    <t>Proportion de la population ayant signalé avoir personnellement fait l’objet de discrimination ou de harcèlement au cours des 12 mois précédents, par région</t>
  </si>
  <si>
    <t>Enquête (EDS)</t>
  </si>
  <si>
    <t>Indisponible dans EDS</t>
  </si>
  <si>
    <t>Part du travail dans le PIB, par région</t>
  </si>
  <si>
    <t>D'après l'OIT: ce seuil est Équitable – indique une bonne redistribution des revenus vers les travailleurs</t>
  </si>
  <si>
    <t>administrative, comptes régionaux</t>
  </si>
  <si>
    <t>Effet redistributif de la politique budgétaire2</t>
  </si>
  <si>
    <t>Indice de gini par région</t>
  </si>
  <si>
    <t>Borne sup de la norme ciblée par les pays développés (0,25-0,30)</t>
  </si>
  <si>
    <t>Proposition de l'indice de Gini par région dans EHCVM</t>
  </si>
  <si>
    <t>ODD1073</t>
  </si>
  <si>
    <t>Proportion de réfugiés dans la population, par pays d’origine</t>
  </si>
  <si>
    <t>Proportion de réfugiés dans la population, par région</t>
  </si>
  <si>
    <t>Enquête EHCVM</t>
  </si>
  <si>
    <t>ODD10b1</t>
  </si>
  <si>
    <t>Montant total des ressources allouées au développement, par pays bénéficiaire et donateur et type d’apport (aide publique au développement, investissement étranger direct et autres)</t>
  </si>
  <si>
    <t>Montant total des ressources allouées au développement, par région  bénéficiaire (aide publique au développement, investissement étranger direct et autres)</t>
  </si>
  <si>
    <t>Données de routine, données sur les investissements prévus par région</t>
  </si>
  <si>
    <t>Proportion de la population utilisant des services d’alimentation en eau potable gérés en toute sécurité</t>
  </si>
  <si>
    <t>Proportion de la population utilisant des services d’alimentation en eau potable gérés en toute sécurité, par région</t>
  </si>
  <si>
    <t>6.1 D’ici à 2030, assurer l’accès universel et équitable
à l’eau potable, à un coût abordable</t>
  </si>
  <si>
    <t>Enquête ménages (EDS, EHCVM)</t>
  </si>
  <si>
    <t>Disponible dans EDS et EHCVM</t>
  </si>
  <si>
    <t>Proportion de la population utilisant des services d’assainissement gérés en toute sécurité, notamment des équipements pour se laver les mains avec de l’eau et du savon</t>
  </si>
  <si>
    <t>6.2 D’ici à 2030, assurer l’accès de tous, dans des
conditions équitables, à des services d’assainissement et
d’hygiène adéquats et mettre fin à la défécation en plein
air, en accordant une attention particulière aux besoins
des femmes et des filles et des personnes en situation
vulnérable</t>
  </si>
  <si>
    <t>Enquête ménages (EDS)</t>
  </si>
  <si>
    <t>ODD631</t>
  </si>
  <si>
    <t>Proportion des eaux usées traitées sans danger</t>
  </si>
  <si>
    <t>Pourcentage d’eaux usées traitées
conformément aux normes de sécurité, par région</t>
  </si>
  <si>
    <t>PEPAM, Eau &amp; Assainissement</t>
  </si>
  <si>
    <t>Pourcentage de masses d'eau dont
la qualité de l’eau ambiante est 
bonne par région</t>
  </si>
  <si>
    <t>Donnée administrative</t>
  </si>
  <si>
    <t>ODD641</t>
  </si>
  <si>
    <t>Variation de l’efficacité de l’utilisation des ressources en eau</t>
  </si>
  <si>
    <t>Évolution de l'efficacité de l'utilisation de l'eau par région</t>
  </si>
  <si>
    <t>ODD642</t>
  </si>
  <si>
    <t xml:space="preserve">Niveau de stress hydrique : prélèvements d’eau douce en proportion des ressources en eau douce disponibles </t>
  </si>
  <si>
    <t>Niveau de stress hydrique: part des
 prélèvements dans les réserves 
d'eau douce disponibles par région</t>
  </si>
  <si>
    <t>Voir Urbanisme et ANAT</t>
  </si>
  <si>
    <t>Degré de mise en œuvre de la gestion intégrée des ressources en eau (0-100) par région</t>
  </si>
  <si>
    <t>Proportion de la population ayant accès à l’électricité</t>
  </si>
  <si>
    <t>Proportion de la population ayant accès à l’électricité par région</t>
  </si>
  <si>
    <t>7.1 D’ici à 2030, garantir l’accès de tous à des services
énergétiques fiables et modernes, à un coût abordable</t>
  </si>
  <si>
    <t xml:space="preserve"> Données administratives (base clientele de Senelec et des CER), enquête ménage (EHCVM, EDS)</t>
  </si>
  <si>
    <t>Proportion de la population utilisant principalement des carburants et technologies propre</t>
  </si>
  <si>
    <t>Proportion de la population utilisant principalement des carburants et technologies propre par région</t>
  </si>
  <si>
    <t>Cible 2030 : atteindre 100 % (objectif mondial, aligné sur les pays les plus performants de l’OCDE)</t>
  </si>
  <si>
    <t xml:space="preserve"> données administratives</t>
  </si>
  <si>
    <t>ODD721</t>
  </si>
  <si>
    <t>Part des énergies renouvelables dans la consommation finale de l'énergie</t>
  </si>
  <si>
    <t>Part des énergies renouvelables dans la production totale d'énergie par région</t>
  </si>
  <si>
    <t>ODD7b1</t>
  </si>
  <si>
    <t>Puissance installée du parc d’énergie renouvelable dans les pays en développement (en watts par habitant)</t>
  </si>
  <si>
    <t>Nombre de mégawatts mis en service (Puissance installée) par région</t>
  </si>
  <si>
    <t xml:space="preserve"> données administratives (puissance installé dans chauqe region)</t>
  </si>
  <si>
    <t>A voir la SENELEC, ODP</t>
  </si>
  <si>
    <t>ODD12</t>
  </si>
  <si>
    <t>ODD1231</t>
  </si>
  <si>
    <t>a) Indice des pertes alimentaires ; b) indice du gaspillage alimentaire</t>
  </si>
  <si>
    <t>a) Indice des pertes alimentaires par région ; b) indice du gaspillage alimentaire par région</t>
  </si>
  <si>
    <t>cherche la valeur de 2015</t>
  </si>
  <si>
    <t>12.3 D’ici à 2030, réduire de moitié à l’échelle
mondiale le volume de déchets alimentaires par
habitant, au niveau de la distribution comme de la
consommation, et diminuer les pertes de produits
alimentaires tout au long des chaînes de production et
d’approvisionnement, y compris les pertes après récolte</t>
  </si>
  <si>
    <t>ODD12a1</t>
  </si>
  <si>
    <t>Puissance installée du parc d’énergie renouvelable par région (en watts par habitant)</t>
  </si>
  <si>
    <t>A vérifier</t>
  </si>
  <si>
    <t>Total des émissions annuelles de gaz à effet de serre par région</t>
  </si>
  <si>
    <t>Part du VA du sous-secteur de la pêche et de l'Aquaculture dans la région</t>
  </si>
  <si>
    <t>Donnés Administratives</t>
  </si>
  <si>
    <t>ODD15</t>
  </si>
  <si>
    <t>Proportion de la surface émergée totale couverte par des zones forestières par région</t>
  </si>
  <si>
    <t>A voir avec le CSE</t>
  </si>
  <si>
    <t>ODD1512</t>
  </si>
  <si>
    <t>Proportion des sites importants pour la biodiversité terrestre et la biodiversité des eaux douces qui sont couverts par des aires protégées (par type d’écosystème)</t>
  </si>
  <si>
    <t>Proportion des sites importants pour la biodiversité terrestre et la biodiversité des eaux douces qui sont couverts par des aires protégées (par type d’écosystème), par région</t>
  </si>
  <si>
    <t xml:space="preserve">Proportion de la surface émergée totale occupée par des terres dégradées </t>
  </si>
  <si>
    <t>Proportion de la surface émergée totale occupée par des terres dégradées par région</t>
  </si>
  <si>
    <t>ODD1312</t>
  </si>
  <si>
    <t>Nombre décès, de disparus et de victime suite à des catastrophes naturels</t>
  </si>
  <si>
    <t>Nombre décès, de disparus et de victime suite à des catastrophes naturels, par région</t>
  </si>
  <si>
    <t xml:space="preserve">Nombre de succursales de banques commerciales et de distributeurs automatiques de billets pour 100 000 adultes </t>
  </si>
  <si>
    <t>10 pour 100 000 pour les succursales et 50 pour 100 000  hbts pour les distributeurs automatiques</t>
  </si>
  <si>
    <t>Seuils de réfénrce Banque Mondiale et Global findex</t>
  </si>
  <si>
    <t>A voir avec la BCEAO</t>
  </si>
  <si>
    <t xml:space="preserve">Proportion d’adultes (15 ans ou plus) possédant un compte dans une banque ou dans une autre institution financière ou faisant appel à des services monétaires mobiles </t>
  </si>
  <si>
    <t>Proportion d’adultes (15 ans ou plus) possédant un compte dans une banque ou dans une autre institution financière ou faisant appel à des services monétaires mobiles par région</t>
  </si>
  <si>
    <t>Accés universel</t>
  </si>
  <si>
    <t>Données enquêtes (EHCVM)</t>
  </si>
  <si>
    <t>Disponible dans EDS pour la population 15-59 ans et EHCVM</t>
  </si>
  <si>
    <t>&gt;=3% est le seuil repére qui définit une forte croissance économique, signe de développement rapide, rattrapage efficace (souvent pays en développement à croissance rapide)</t>
  </si>
  <si>
    <t>Enquête ménage et données administratives</t>
  </si>
  <si>
    <t>ODD821</t>
  </si>
  <si>
    <t xml:space="preserve">Taux de croissance annuelle du PIB réel par personne pourvue d’un emploi </t>
  </si>
  <si>
    <t>Taux de croissance annuelle du PIB réel par personne pourvue d’un emploi, par région</t>
  </si>
  <si>
    <t>Comptes régionaux</t>
  </si>
  <si>
    <t>Proportion de l’emploi informel dans l’emploi total, par région</t>
  </si>
  <si>
    <t>l’OIT recommande une progression mesurable vers la formalisation, notamment: en baissant le taux d’informalité (idéalement sous les 50 %),
et en augmentant la part de travailleurs disposant d’un contrat formel et d’une protection sociale.</t>
  </si>
  <si>
    <t>Données d’Enquêtes (EHCVM, ENES, EDS)</t>
  </si>
  <si>
    <t>Rémunération horaire moyenne des salariés hommes et femmes, par profession, âge et type de handicap (FCFA/H)</t>
  </si>
  <si>
    <t>Rémunération horaire moyenne des salariés hommes et femmes, par profession, âge et type de handicap (FCFA/H), par région</t>
  </si>
  <si>
    <t>3 $ US/heure</t>
  </si>
  <si>
    <t>UN Global Compact / Pacte mondial encourage un salaire décent souvent compris entre 2,5 et 5 $ US/heure</t>
  </si>
  <si>
    <t>Enquête sur l'emploi, la rémunération et les heures de travail (EERH), EHCVM</t>
  </si>
  <si>
    <t xml:space="preserve">Taux de chômage </t>
  </si>
  <si>
    <t>Taux de chômage, par région</t>
  </si>
  <si>
    <t>3% (BIT) et 10% (élargi)</t>
  </si>
  <si>
    <t>Enquête national sur l'emploi au sénégal (ENES, EHCVM, RGPH)</t>
  </si>
  <si>
    <t>Proportion de jeunes (âgés de 15 à 24 ans) non scolarisés et sans emploi ni formation</t>
  </si>
  <si>
    <t>L'ODD dit de réduire substantiellement les NEETS et ne donne pas de valeur. Toutefois une référence empirique de 10%  est utilisée dans les rapports de l'Eurostat. https://op.europa.eu/webpub/empl/esde-2024/chapters/chapter-1-3-2.html?utm_source=chatgpt.com</t>
  </si>
  <si>
    <t>Enquête national sur l'emploi au sénégal (ENES), RGPH</t>
  </si>
  <si>
    <t xml:space="preserve">Proportion et nombre d’enfants âgés de 5 à 17 ans qui travaillent, par sexe et âge </t>
  </si>
  <si>
    <t>Proportion et nombre d’enfants âgés de 5 à 17 ans qui travaillent, par sexe et âge, par région</t>
  </si>
  <si>
    <t>L’Organisation internationale du Travail (OIT), avec l’UNICEF, vise : "L’élimination totale du travail des enfants sous toutes ses formes, en priorité celui des enfants de moins de 12 ans, et du travail dangereux." Des pays avec &lt;5 % sont considérés comme proches de l’objectif de réduction, voire de l’éradication.</t>
  </si>
  <si>
    <t>RGPH pour la classe d'âge 6-14</t>
  </si>
  <si>
    <t>ODD872</t>
  </si>
  <si>
    <t>Proportion d’adultes (15 ans et plus) ayant un compte dans une banque, dans une autre institution financière, ou avec un fournisseur de service mobile et de transfert d’argent</t>
  </si>
  <si>
    <t>Proportion d’adultes (15 ans et plus) ayant un compte dans une banque, dans une autre institution financière, ou avec un fournisseur de service mobile et de transfert d’argent, par région</t>
  </si>
  <si>
    <t>Banque mondiale (Global Findex 2021) : Une couverture ≥ 80 % est souvent considérée comme très satisfaisante.</t>
  </si>
  <si>
    <t>EDS, EHCVM</t>
  </si>
  <si>
    <t>PIB directement tiré du tourisme, en proportion du PIB total par région</t>
  </si>
  <si>
    <t>Proportion de population située à moins de 2 km d'une route praticable à toute saison</t>
  </si>
  <si>
    <t>La Banque mondiale, dans ses rapports sur les infrastructures rurales et le développement des transports, recommande souvent que plus de 90 % de la population ait accès à une route praticable toute l’année pour garantir un niveau satisfaisant d’accès aux marchés, services et opportunités économiques. la Commission économique pour l’Afrique (CEA) ou la FAO, se réfèrent à des seuils d’accessibilité autour de 90 % comme « cible souhaitable ».</t>
  </si>
  <si>
    <t>Enquête ménages</t>
  </si>
  <si>
    <t xml:space="preserve">A voir avec les estimations du DIL et AFROBAROMETRE (What was the most common surface of the road over the last 5 kilometers before arriving at the start point of the PSU / EA?) </t>
  </si>
  <si>
    <t>Valeur ajoutée dans l’industrie manufacturière, en proportion du PIB, par région</t>
  </si>
  <si>
    <t>la cible demande de multiplier par deux la valeur enregistrée en 2015 (17,1%).</t>
  </si>
  <si>
    <t>Administrative</t>
  </si>
  <si>
    <t>Emploi dans l’industrie manufacturière, en proportion de l’emploi total</t>
  </si>
  <si>
    <t>Emploi dans l’industrie manufacturière, en proportion de l’emploi total, par région</t>
  </si>
  <si>
    <t>Banque Mondial/OIT: Les pays en développement sont souvent encouragés à atteindre une part de l’emploi manufacturier d’au moins 20 % de l’emploi total, ce qui est considéré comme un niveau clé pour l’industrialisation et la diversification économique. Ce seuil de 20 % est inspiré des trajectoires historiques des pays industrialisés (ex. : Corée du Sud, Chine).</t>
  </si>
  <si>
    <t>Données d'enquêtes (EHCVM)</t>
  </si>
  <si>
    <t>approcher avec l'EHCVM</t>
  </si>
  <si>
    <t>ODD931</t>
  </si>
  <si>
    <t xml:space="preserve">Proportion des petites entreprises dans la valeur ajoutée totale de l’industrie </t>
  </si>
  <si>
    <t>Proportion de la part des petites entreprises dans la valeur ajoutée totale de l’industrie, par région</t>
  </si>
  <si>
    <t>Données d’enquête, données DSECN</t>
  </si>
  <si>
    <t>DSECN</t>
  </si>
  <si>
    <t>ODD932</t>
  </si>
  <si>
    <t xml:space="preserve">Proportion des petites entreprises industrielles ayant contracté un prêt ou une ligne de crédit </t>
  </si>
  <si>
    <t>Proportion des petites entreprises industrielles ayant contracté un prêt ou une ligne de crédit, par région</t>
  </si>
  <si>
    <t>ESRIF</t>
  </si>
  <si>
    <t>Émissions de CO2 par unité de valeur ajoutée par région</t>
  </si>
  <si>
    <t>Données de sources innovantes, enquêtes</t>
  </si>
  <si>
    <t>ODD951</t>
  </si>
  <si>
    <t>Dépenses de recherche -développement en proportion du PIB</t>
  </si>
  <si>
    <t>Dépenses de recherche-développement en proportion du PIB, par région</t>
  </si>
  <si>
    <t>Par le biais de sa Stratégie scientifique, technologique et d’innovation pour l’Afrique à l’horizon 2024 (STISA-2024), l’UA recommande aux États membres d’allouer au moins 1 % du PIB à la R&amp;D.. De meme que la Banque mondiale et l'Unesco.</t>
  </si>
  <si>
    <t>BDEF</t>
  </si>
  <si>
    <t>Existe seulement au niveau national, voir BDEF</t>
  </si>
  <si>
    <t>ODD9a1</t>
  </si>
  <si>
    <t xml:space="preserve">Montant total de l’aide publique internationale (aide publique au développement et autres apports du secteur public) alloué aux infrastructures </t>
  </si>
  <si>
    <t xml:space="preserve">Montant total de l’aide publique internationale (aide publique au développement et autres apports du secteur public) alloué aux infrastructures par région </t>
  </si>
  <si>
    <t>ODD9b1</t>
  </si>
  <si>
    <t>Proportion dans la valeur ajoutée totale des secteurs de moyenne et haute technologies</t>
  </si>
  <si>
    <t>Proportion dans la valeur ajoutée totale des secteurs de moyenne et haute technologies, par région</t>
  </si>
  <si>
    <t>Enquête ENTICS, données administratives</t>
  </si>
  <si>
    <t>Voir avec la DSECN</t>
  </si>
  <si>
    <t>Proportion de la population ayant accès à un réseau mobile (par types de technologie) par région</t>
  </si>
  <si>
    <t>9.c Accroître nettement l’accès aux technologies de
l’information et des communications et faire en sorte
que tous les habitants des pays les moins avancés aient
accès à Internet à un coût abordable d’ici à 2020</t>
  </si>
  <si>
    <t>Données d’enquête (EHCVM, ENTICS)</t>
  </si>
  <si>
    <t>ODD1111</t>
  </si>
  <si>
    <t>Proportion de la population urbaine vivant dans des quartiers de taudis, des implantations sauvages ou des logements inadéquats</t>
  </si>
  <si>
    <t>Proportion de la population urbaine vivant dans des quartiers de taudis, des implantations sauvages ou des logements inadéquats, par région</t>
  </si>
  <si>
    <t>Administrative, EHCVM</t>
  </si>
  <si>
    <t>Estimation à partir des données géospatiales</t>
  </si>
  <si>
    <t>Proportion de la population ayant aisément accès aux transports publics) par groupe d'âge, sexe et type de handicap)</t>
  </si>
  <si>
    <t>11.2 D’ici à 2030, assurer l’accès de tous à des
systèmes de transport sûrs, accessibles et viables, à un
coût abordable, en améliorant la sécurité routière,
notamment en développant les transports publics, une
attention particulière devant être accordée aux besoins
des personnes en situation vulnérable, des femmes, des
enfants, des personnes handicapées et des personnes
âgées</t>
  </si>
  <si>
    <t>Enquête ménages (EMTASUD et autres enquêtes)</t>
  </si>
  <si>
    <t>ODD1131</t>
  </si>
  <si>
    <t>Ratio entre le taux d’utilisation des terres et le taux de croissance démographique</t>
  </si>
  <si>
    <t>Ratio entre le taux d’utilisation des terres et le taux de croissance démographique, par région</t>
  </si>
  <si>
    <t>Valeur cible recommandée : ≤ 1, selon les objectifs de l’ONU sur les villes durables (ODD 11). Toute valeur &gt; 1 signale une urbanisation extensive peu soutenable.</t>
  </si>
  <si>
    <t>enquêtes, données géospatiales</t>
  </si>
  <si>
    <t>Estimation par les données géospatiales</t>
  </si>
  <si>
    <t>ODD1141</t>
  </si>
  <si>
    <t>Dépenses totales (publiques et privées) par habitant consacrées à la préservation, à la protection et à la conservation de l'ensemble du patrimoine culturel et naturel, par type de patrimoine (culturel, naturel, mixte, inscrit au patrimoine mondial), niveau d'administration (national, régional et local/municipal), type de dépense (dépenses de fonctionnement/investissement) et type de financement privé (donations en nature, secteur privé à but non lucratif, parrainage)</t>
  </si>
  <si>
    <t>Dépenses totales (publiques et privées) par habitant consacrées à la préservation, à la protection et à la conservation de l'ensemble du patrimoine culturel et naturel, par région</t>
  </si>
  <si>
    <t>Nombre de personnes décédées, disparues ou directement touchées lors de catastrophes, pour 100 000 personnes</t>
  </si>
  <si>
    <t>Nombre de personnes décédées, disparues ou directement touchées lors de catastrophes, pour 100 000 personnes, par région</t>
  </si>
  <si>
    <t>Le nombre de décés due à des catastrophes est très faible au Sénégal. Sur la période 2000-2022, le pays a enregistré 28 catastrophes ayant causé la mort de 450 décés (MFB, atelier sur les risques et catastrophes).</t>
  </si>
  <si>
    <t>ODD1162</t>
  </si>
  <si>
    <t xml:space="preserve">Niveau moyen annuel de particules fines (PM 2,5 et PM 10, par exemple) dans les villes, pondéré en fonction du nombre d’habitants </t>
  </si>
  <si>
    <t>Niveau moyen annuel de particules fines (PM 2,5 et PM 10, par exemple) dans les villes, pondéré en fonction du nombre d’habitants, par région</t>
  </si>
  <si>
    <t>Enquête et Etudes</t>
  </si>
  <si>
    <t>ODD1171a</t>
  </si>
  <si>
    <t>Proportion moyenne de la surface urbaine construite consacrée à des espaces publics</t>
  </si>
  <si>
    <t>Proportion moyenne de la surface urbaine construite consacrée à des espaces publics, par région</t>
  </si>
  <si>
    <t>Administrative (rapport d'activité)</t>
  </si>
  <si>
    <t>Estimation avec les données géospatiales</t>
  </si>
  <si>
    <t>ODD1172</t>
  </si>
  <si>
    <t>Proportion de personnes victimes de harcèlement physique ou sexuel, par sexe, âge, type de handicap et lieu des faits (au cours des 12 mois précédents)</t>
  </si>
  <si>
    <t>Proportion de personnes victimes de harcèlement physique ou sexuel, par région (au cours des 12 mois précédents)</t>
  </si>
  <si>
    <t>norme idélae au niveau mondiale. L'OIT cible l'élimnation complete du harcélement en mlieu de travail (Convention n°190 (2019)). L'ONU vise à éliminer toutes les formes de violence contre les femmes et les filles (physique, sexuelle, psychologique) dans les espaces publics et privés.</t>
  </si>
  <si>
    <t>GESTES.COM, ENVRFF, EDS</t>
  </si>
  <si>
    <t>ODD16101</t>
  </si>
  <si>
    <t>Nombre de cas avérés de meurtres, d’enlèvements, de disparitions forcées, de détentions arbitraires et d’actes de torture dont ont été victimes des journalistes, des personnes travaillant dans les médias, des syndicalistes et des défenseurs des droits de l’homme au cours des 12 mois précédents</t>
  </si>
  <si>
    <t>Nombre de cas avérés de meurtres, d’enlèvements, de disparitions forcées, de détentions arbitraires et d’actes de torture dont ont été victimes des journalistes, des personnes travaillant dans les médias, des syndicalistes et des défenseurs des droits de l’homme au cours des 12 mois précédents, par région</t>
  </si>
  <si>
    <t>ODD1612</t>
  </si>
  <si>
    <t>Nombre de décès liés à des conflits pour 100 000 habitants (par sexe, âge et cause)</t>
  </si>
  <si>
    <t>Nombre de décès liés à des conflits pour 100 000 habitants (par sexe, âge et cause), par région</t>
  </si>
  <si>
    <t xml:space="preserve">Proportion de la population victime de violences physiques, psychologiques ou sexuelles au cours des 12 mois précédents </t>
  </si>
  <si>
    <t>Données administratives, données d'enquêtes (EDS, ENVRFF)</t>
  </si>
  <si>
    <t>Proportion de la population considérant que le fait de marcher seul dans sa zone de résidence ne présente pas de risques</t>
  </si>
  <si>
    <t>D'après ERI-ESI 2015 cette proportion était de 50%. On augmente de la moitié pour 2030.</t>
  </si>
  <si>
    <t>Enquête (ERI-ESI, AFROBAROMETRE)</t>
  </si>
  <si>
    <t>Afrobaromètre (Over the past year, how often, if ever, have you or anyone in your family Felt unsafe walking in your neighbourhood?)</t>
  </si>
  <si>
    <t>https://www.ansd.sn/sites/default/files/2023-05/Senegal_ERI-ESI_RapportFinal.pdf</t>
  </si>
  <si>
    <t>ODD1621</t>
  </si>
  <si>
    <t xml:space="preserve">Proportion d’enfants âgés de 1 à 17 ans ayant subi un châtiment corporel ou une agression psychologique infligée par une personne s’occupant d’eux au cours du mois précédent </t>
  </si>
  <si>
    <t>Proportion d’enfants âgés de 1 à 17 ans ayant subi un châtiment corporel ou une agression psychologique infligée par une personne s’occupant d’eux au cours du mois précédent, par région</t>
  </si>
  <si>
    <t>Etude, enquête ménage (EDS)</t>
  </si>
  <si>
    <t>ODD1622</t>
  </si>
  <si>
    <t>Nombre de victimes de la traite d’êtres humains pour 100 000 habitants, par sexe, âge et forme d’exploitation</t>
  </si>
  <si>
    <t>Nombre de victimes de la traite d’êtres humains pour 100 000 habitants, par sexe, âge et forme d’exploitation, par région</t>
  </si>
  <si>
    <t>Proportion de jeunes femmes et hommes de 18 à 29 ans ayant été victimes de violences sexuelles avant l’âge de 18 ans, par région</t>
  </si>
  <si>
    <t>16.2 Mettre un terme à la maltraitance, à l’exploitation
et à la traite, et à toutes les formes de violence et de
torture dont sont victimes les enfants</t>
  </si>
  <si>
    <t>EDS, étude de GESTES, ENVRFF</t>
  </si>
  <si>
    <t>ODD1631</t>
  </si>
  <si>
    <t>Proportion de victimes de violences au cours des 12 mois précédents ayant signalé les faits aux autorités compétentes ou à d’autres mécanismes de règlement des différends officiellement reconnus</t>
  </si>
  <si>
    <t>Proportion de victimes de violences au cours des 12 mois précédents ayant signalé les faits aux autorités compétentes ou à d’autres mécanismes de règlement des différends officiellement reconnus, par région</t>
  </si>
  <si>
    <t>ENVRFF, EDS</t>
  </si>
  <si>
    <t>Proportion de la population carcérale en instance de jugement, par région</t>
  </si>
  <si>
    <t>ODD1633</t>
  </si>
  <si>
    <t xml:space="preserve">Proportion de la population ayant connu un différend au cours des deux dernières années, avec saisine d’un mécanisme formel ou informel de règlement des 
différends, par type de mécanisme </t>
  </si>
  <si>
    <t>Proportion de la population ayant connu un différend au cours des deux dernières années, avec saisine d’un mécanisme formel ou informel de règlement des 
différends, par région</t>
  </si>
  <si>
    <t>ODD1651</t>
  </si>
  <si>
    <t>Proportion de personnes ayant eu, au moins une fois, affaire à un agent public auquel elles ont versé un pot-de-vin ou qui leur a demandé un pot-de vin au cours des 12 mois précédents</t>
  </si>
  <si>
    <t>Proportion de personnes ayant eu, au moins une fois, affaire à un agent public auquel elles ont versé un pot-de-vin ou qui leur a demandé un pot-de vin au cours des 12 mois précédents, par région</t>
  </si>
  <si>
    <t>ODD1652</t>
  </si>
  <si>
    <t>Proportion d’entreprises ayant eu au moins une fois affaire à un agent public auquel elles ont versé un pot-de-vin ou qui leur a demandé un pot-de-vin au cours des 12 mois précédents</t>
  </si>
  <si>
    <t>Proportion d’entreprises ayant eu au moins une fois affaire à un agent public auquel elles ont versé un pot-de-vin ou qui leur a demandé un pot-de-vin au cours des 12 mois précédents, par région</t>
  </si>
  <si>
    <t>Enquêtes</t>
  </si>
  <si>
    <t>Afrobaromètre</t>
  </si>
  <si>
    <t>ODD1661</t>
  </si>
  <si>
    <t>Dépenses publiques primaires en pourcentage du budget initial approuvé, ventilées par secteur (ou par code budgétaire ou autre critère similaire)</t>
  </si>
  <si>
    <t>Dépenses publiques primaires en pourcentage du budget initial approuvé, par région</t>
  </si>
  <si>
    <t>ODD1662</t>
  </si>
  <si>
    <t>Proportion de la population dont la dernière expérience avec les services publics a été satisfaisante</t>
  </si>
  <si>
    <t>Proportion de la population dont la dernière expérience avec les services publics a été satisfaisante, par région</t>
  </si>
  <si>
    <t>Par exemple, les enquêtes de l’OCDE ou de la Banque mondiale classent :
    &gt;70 % : très satisfaisant
    50–70 % : moyen
    &lt;50 % : préoccupant</t>
  </si>
  <si>
    <t>Enquête de satisfaction (AFROBAROMETRE)</t>
  </si>
  <si>
    <t>ODD1671</t>
  </si>
  <si>
    <t>Répartition des postes (par sexe, âge, type de handicap et groupe de population) dans les institutions publiques (organes législatifs, services publics et organes judiciaires aux niveaux local et national), par rapport à la répartition nationale</t>
  </si>
  <si>
    <t>Répartition des postes dans les institutions nationales et locales, (par sexe, âge, type de handicap et groupe de population) dans les institutions publiques (organes législatifs, services publics et organes judiciaires au niveau régional), par rapport à la répartition nationale, par région</t>
  </si>
  <si>
    <t>Données administratives, enquête ménage (EHCVM)</t>
  </si>
  <si>
    <t>ODD1672</t>
  </si>
  <si>
    <t>Proportion de la population qui estime que la prise de décisions est ouverte et réactive, par sexe, âge, type de handicap et groupe de la population</t>
  </si>
  <si>
    <t>Proportion de la population qui estime que la prise de décisions est ouverte et réactive, par sexe, par région</t>
  </si>
  <si>
    <t>Enquête</t>
  </si>
  <si>
    <t xml:space="preserve">Proportion d’enfants de moins de 5 ans ayant été enregistrés par une autorité d’état civil, par âge </t>
  </si>
  <si>
    <t>Proportion d’enfants de moins de 5 ans ayant été enregistrés par une autorité d’état civil, par région</t>
  </si>
  <si>
    <t>16.9 D’ici à 2030, garantir à tous une identité
juridique, notamment grâce à l’enregistrement des
naissances</t>
  </si>
  <si>
    <t>Enquête ménage (EDS), recensement(RGPH)</t>
  </si>
  <si>
    <t>ODD1711</t>
  </si>
  <si>
    <t>Total des recettes publiques en proportion du PIB, par source</t>
  </si>
  <si>
    <t>Total des recettes publiques en proportion du PIB, par région</t>
  </si>
  <si>
    <t>Les recettes des CT sont collectées au niveau des SES (A voir), voir DGID, Direction générale du Trésor</t>
  </si>
  <si>
    <t>Proportion du budget financé par les impôt, par région</t>
  </si>
  <si>
    <t>ODD1731</t>
  </si>
  <si>
    <t>17.3.1 Investissements étrangers directs, aide publique au développement et coopération Sud-Sud, en proportion du budget national total</t>
  </si>
  <si>
    <t>Investissements étrangers directs, aide publique au développement et coopération Sud-Sud, en proportion du budget régional</t>
  </si>
  <si>
    <t>Volume des envois de fonds de travailleurs migrants (en dollars des États-Unis) en proportion du PIB total (courant en dollars des États-Unis)</t>
  </si>
  <si>
    <t>Volume des envois de fonds de travailleurs migrants (en dollars des États-Unis) en proportion du PIB (courant en dollars des États-Unis), par région</t>
  </si>
  <si>
    <t xml:space="preserve">prendre la cible nationale </t>
  </si>
  <si>
    <t>Données administratives, données d'enquêtes (EHCVM)</t>
  </si>
  <si>
    <t>Estimé à partir de EHCVM et comptes régionaux</t>
  </si>
  <si>
    <t>Abonnements à une connexion à l’Internet à haut débit fixe pour 100 habitants (par vitesse de connexion)</t>
  </si>
  <si>
    <t>Abonnements à une connexion à l’Internet à haut débit fixe pour 100 habitants (par vitesse de connexion) par région</t>
  </si>
  <si>
    <t>D'après UIT (Union internationale des télécommunications) Pour les pays en développement : objectif minimum de 10 à 20 abonnements pour 100 habitants</t>
  </si>
  <si>
    <t>Estimé à partir de EHCVM</t>
  </si>
  <si>
    <t>Proportion de la population utilisant l’Internet</t>
  </si>
  <si>
    <t>Proportion de la population utilisant l’Internet par région</t>
  </si>
  <si>
    <t>D'après l'IUT (connect agenda 2030). Toutefois le Nex deal technilogique fixe une cible de 95% au Sénégal en 2034.</t>
  </si>
  <si>
    <t>Données administratives, enquête ménage (EHCVM, EDS)</t>
  </si>
  <si>
    <t>²</t>
  </si>
  <si>
    <t>Dépenses des 40 % de la population les plus pauvre</t>
  </si>
  <si>
    <t>2,6% "La cible est doubler le rythme d’amélioration de l’efficacité énergétique d’ici 2030, par rapport à la tendance historique qui était de 1,3%"</t>
  </si>
  <si>
    <t>pas de cible absolu ; juste"accroitre"</t>
  </si>
  <si>
    <t>pas de cible ;"juste une augmentation substancielle'"</t>
  </si>
  <si>
    <t>Maintenir ou augmenter</t>
  </si>
  <si>
    <t>rabais</t>
  </si>
  <si>
    <t>hausse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</si>
</sst>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6" formatCode="0.000"/>
    <numFmt numFmtId="167" formatCode="_-* #,##0.00_-;\-* #,##0.00_-;_-* &quot;-&quot;??_-;_-@"/>
    <numFmt numFmtId="168" formatCode="0.0%"/>
  </numFmts>
  <fonts count="31">
    <font>
      <sz val="11"/>
      <color rgb="FF000000"/>
      <name val="Calibri"/>
      <charset val="134"/>
      <scheme val="minor"/>
    </font>
    <font>
      <b/>
      <sz val="12"/>
      <color theme="1"/>
      <name val="Times New Roman"/>
      <family val="1"/>
    </font>
    <font>
      <sz val="12"/>
      <color theme="1"/>
      <name val="Times New Roman"/>
      <family val="1"/>
    </font>
    <font>
      <sz val="12"/>
      <color rgb="FF000000"/>
      <name val="Times New Roman"/>
      <family val="1"/>
    </font>
    <font>
      <sz val="11"/>
      <color theme="1"/>
      <name val="Times New Roman"/>
      <family val="1"/>
    </font>
    <font>
      <b/>
      <sz val="11"/>
      <color theme="1"/>
      <name val="Times New Roman"/>
      <family val="1"/>
    </font>
    <font>
      <sz val="11"/>
      <color theme="1"/>
      <name val="Calibri"/>
      <family val="2"/>
      <scheme val="minor"/>
    </font>
    <font>
      <sz val="11"/>
      <color rgb="FF000000"/>
      <name val="Times New Roman"/>
      <family val="1"/>
    </font>
    <font>
      <u/>
      <sz val="11"/>
      <color rgb="FF0563C1"/>
      <name val="Times New Roman"/>
      <family val="1"/>
    </font>
    <font>
      <u/>
      <sz val="11"/>
      <color theme="1"/>
      <name val="Times New Roman"/>
      <family val="1"/>
    </font>
    <font>
      <sz val="11"/>
      <color theme="1"/>
      <name val="Calibri"/>
      <family val="2"/>
    </font>
    <font>
      <sz val="12"/>
      <color theme="1"/>
      <name val="Arial Narrow"/>
      <family val="2"/>
    </font>
    <font>
      <sz val="11"/>
      <color rgb="FF222222"/>
      <name val="Times New Roman"/>
      <family val="1"/>
    </font>
    <font>
      <u/>
      <sz val="11"/>
      <color rgb="FF1155CC"/>
      <name val="Times New Roman"/>
      <family val="1"/>
    </font>
    <font>
      <sz val="11"/>
      <color theme="1"/>
      <name val="Calibri"/>
      <charset val="134"/>
      <scheme val="minor"/>
    </font>
    <font>
      <b/>
      <sz val="12"/>
      <name val="Arial Narrow"/>
      <charset val="134"/>
    </font>
    <font>
      <sz val="12"/>
      <color theme="1"/>
      <name val="Arial Narrow"/>
      <charset val="134"/>
    </font>
    <font>
      <sz val="12"/>
      <color rgb="FF000000"/>
      <name val="Arial Narrow"/>
      <charset val="134"/>
    </font>
    <font>
      <sz val="12"/>
      <name val="Arial Narrow"/>
      <charset val="134"/>
    </font>
    <font>
      <sz val="11"/>
      <name val="Calibri"/>
      <charset val="134"/>
      <scheme val="minor"/>
    </font>
    <font>
      <sz val="11"/>
      <name val="Calibri"/>
      <charset val="134"/>
    </font>
    <font>
      <b/>
      <sz val="11"/>
      <color theme="1"/>
      <name val="Calibri"/>
      <charset val="134"/>
      <scheme val="minor"/>
    </font>
    <font>
      <sz val="12"/>
      <color rgb="FFFF0000"/>
      <name val="Arial Narrow"/>
      <charset val="134"/>
    </font>
    <font>
      <sz val="11"/>
      <color rgb="FFFF0000"/>
      <name val="Calibri"/>
      <charset val="134"/>
      <scheme val="minor"/>
    </font>
    <font>
      <b/>
      <sz val="12"/>
      <color theme="9" tint="-0.499984740745262"/>
      <name val="Arial Narrow"/>
      <charset val="134"/>
    </font>
    <font>
      <b/>
      <sz val="12"/>
      <color rgb="FF5B9BD5"/>
      <name val="Arial Narrow"/>
      <charset val="134"/>
    </font>
    <font>
      <b/>
      <sz val="12"/>
      <color theme="1"/>
      <name val="Arial Narrow"/>
      <charset val="134"/>
    </font>
    <font>
      <sz val="12"/>
      <color theme="5" tint="-0.249977111117893"/>
      <name val="Arial Narrow"/>
      <charset val="134"/>
    </font>
    <font>
      <b/>
      <sz val="9"/>
      <name val="Tahoma"/>
      <charset val="134"/>
    </font>
    <font>
      <sz val="9"/>
      <name val="Tahoma"/>
      <charset val="134"/>
    </font>
    <font>
      <sz val="8"/>
      <name val="Calibri"/>
      <charset val="134"/>
      <scheme val="minor"/>
    </font>
  </fonts>
  <fills count="18">
    <fill>
      <patternFill patternType="none"/>
    </fill>
    <fill>
      <patternFill patternType="gray125"/>
    </fill>
    <fill>
      <patternFill patternType="solid">
        <fgColor rgb="FFB4C6E7"/>
        <bgColor rgb="FFB4C6E7"/>
      </patternFill>
    </fill>
    <fill>
      <patternFill patternType="solid">
        <fgColor rgb="FF92D050"/>
        <bgColor rgb="FF92D050"/>
      </patternFill>
    </fill>
    <fill>
      <patternFill patternType="solid">
        <fgColor rgb="FFFFFF00"/>
        <bgColor rgb="FFFFFF00"/>
      </patternFill>
    </fill>
    <fill>
      <patternFill patternType="solid">
        <fgColor theme="9" tint="0.59999389629810485"/>
        <bgColor indexed="64"/>
      </patternFill>
    </fill>
    <fill>
      <patternFill patternType="solid">
        <fgColor theme="9" tint="0.59999389629810485"/>
        <bgColor rgb="FFB4C6E7"/>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79995117038483843"/>
        <bgColor indexed="64"/>
      </patternFill>
    </fill>
    <fill>
      <patternFill patternType="solid">
        <fgColor theme="9" tint="0.79995117038483843"/>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2" tint="-0.249977111117893"/>
        <bgColor indexed="64"/>
      </patternFill>
    </fill>
    <fill>
      <patternFill patternType="solid">
        <fgColor rgb="FFC00000"/>
        <bgColor indexed="64"/>
      </patternFill>
    </fill>
    <fill>
      <patternFill patternType="solid">
        <fgColor theme="9" tint="-0.499984740745262"/>
        <bgColor indexed="64"/>
      </patternFill>
    </fill>
  </fills>
  <borders count="7">
    <border>
      <left/>
      <right/>
      <top/>
      <bottom/>
      <diagonal/>
    </border>
    <border>
      <left style="thin">
        <color rgb="FF000000"/>
      </left>
      <right/>
      <top style="thin">
        <color rgb="FF000000"/>
      </top>
      <bottom style="thin">
        <color rgb="FF8EAADB"/>
      </bottom>
      <diagonal/>
    </border>
    <border>
      <left style="thin">
        <color theme="8" tint="0.39994506668294322"/>
      </left>
      <right/>
      <top/>
      <bottom/>
      <diagonal/>
    </border>
    <border>
      <left style="thin">
        <color auto="1"/>
      </left>
      <right/>
      <top style="thin">
        <color auto="1"/>
      </top>
      <bottom style="thin">
        <color theme="4" tint="0.39994506668294322"/>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theme="8" tint="0.39994506668294322"/>
      </bottom>
      <diagonal/>
    </border>
  </borders>
  <cellStyleXfs count="4">
    <xf numFmtId="0" fontId="0" fillId="0" borderId="0"/>
    <xf numFmtId="0" fontId="14" fillId="0" borderId="0"/>
    <xf numFmtId="9" fontId="14" fillId="0" borderId="0" applyFont="0" applyFill="0" applyBorder="0" applyAlignment="0" applyProtection="0"/>
    <xf numFmtId="0" fontId="20" fillId="0" borderId="0"/>
  </cellStyleXfs>
  <cellXfs count="169">
    <xf numFmtId="0" fontId="0" fillId="0" borderId="0" xfId="0"/>
    <xf numFmtId="0" fontId="1" fillId="2" borderId="0" xfId="0" applyFont="1" applyFill="1" applyAlignment="1">
      <alignment horizontal="right"/>
    </xf>
    <xf numFmtId="0" fontId="1" fillId="2" borderId="0" xfId="0" applyFont="1" applyFill="1"/>
    <xf numFmtId="0" fontId="1" fillId="2" borderId="0" xfId="0" applyFont="1" applyFill="1" applyAlignment="1">
      <alignment horizontal="left" wrapText="1"/>
    </xf>
    <xf numFmtId="0" fontId="1" fillId="2" borderId="0" xfId="0" applyFont="1" applyFill="1" applyAlignment="1">
      <alignment wrapText="1"/>
    </xf>
    <xf numFmtId="0" fontId="2" fillId="0" borderId="0" xfId="0" applyFont="1" applyAlignment="1">
      <alignment horizontal="right"/>
    </xf>
    <xf numFmtId="0" fontId="2" fillId="0" borderId="0" xfId="0" applyFont="1"/>
    <xf numFmtId="1" fontId="2" fillId="0" borderId="0" xfId="0" applyNumberFormat="1" applyFont="1"/>
    <xf numFmtId="0" fontId="2" fillId="0" borderId="0" xfId="0" applyFont="1" applyAlignment="1">
      <alignment horizontal="left" wrapText="1"/>
    </xf>
    <xf numFmtId="0" fontId="2" fillId="0" borderId="0" xfId="0" applyFont="1" applyAlignment="1">
      <alignment wrapText="1"/>
    </xf>
    <xf numFmtId="0" fontId="2" fillId="0" borderId="0" xfId="0" applyFont="1" applyAlignment="1">
      <alignment horizontal="left" vertical="center" wrapText="1"/>
    </xf>
    <xf numFmtId="0" fontId="2" fillId="3" borderId="0" xfId="0" applyFont="1" applyFill="1" applyAlignment="1">
      <alignment horizontal="right"/>
    </xf>
    <xf numFmtId="0" fontId="2" fillId="3" borderId="0" xfId="0" applyFont="1" applyFill="1"/>
    <xf numFmtId="0" fontId="2" fillId="3" borderId="0" xfId="0" applyFont="1" applyFill="1" applyAlignment="1">
      <alignment horizontal="left" wrapText="1"/>
    </xf>
    <xf numFmtId="0" fontId="2" fillId="3" borderId="0" xfId="0" applyFont="1" applyFill="1" applyAlignment="1">
      <alignment wrapText="1"/>
    </xf>
    <xf numFmtId="0" fontId="3" fillId="0" borderId="0" xfId="0" applyFont="1"/>
    <xf numFmtId="0" fontId="3" fillId="0" borderId="0" xfId="0" applyFont="1" applyAlignment="1">
      <alignment horizontal="left" wrapText="1"/>
    </xf>
    <xf numFmtId="0" fontId="2" fillId="3" borderId="0" xfId="0" applyFont="1" applyFill="1" applyAlignment="1">
      <alignment horizontal="right" vertical="center" wrapText="1"/>
    </xf>
    <xf numFmtId="0" fontId="2" fillId="3" borderId="0" xfId="0" applyFont="1" applyFill="1" applyAlignment="1">
      <alignment horizontal="left" vertical="center" wrapText="1"/>
    </xf>
    <xf numFmtId="0" fontId="2" fillId="0" borderId="0" xfId="0" applyFont="1" applyAlignment="1">
      <alignment horizontal="right" vertical="center" wrapText="1"/>
    </xf>
    <xf numFmtId="0" fontId="2" fillId="4" borderId="0" xfId="0" applyFont="1" applyFill="1" applyAlignment="1">
      <alignment horizontal="right"/>
    </xf>
    <xf numFmtId="0" fontId="2" fillId="4" borderId="0" xfId="0" applyFont="1" applyFill="1"/>
    <xf numFmtId="0" fontId="2" fillId="4" borderId="0" xfId="0" applyFont="1" applyFill="1" applyAlignment="1">
      <alignment horizontal="left" vertical="center" wrapText="1"/>
    </xf>
    <xf numFmtId="0" fontId="2" fillId="4" borderId="0" xfId="0" applyFont="1" applyFill="1" applyAlignment="1">
      <alignment wrapText="1"/>
    </xf>
    <xf numFmtId="0" fontId="0" fillId="5" borderId="0" xfId="0" applyFill="1"/>
    <xf numFmtId="0" fontId="4" fillId="0" borderId="0" xfId="0" applyFont="1"/>
    <xf numFmtId="0" fontId="5" fillId="2" borderId="0" xfId="0" applyFont="1" applyFill="1"/>
    <xf numFmtId="0" fontId="5" fillId="2" borderId="0" xfId="0" applyFont="1" applyFill="1" applyAlignment="1">
      <alignment wrapText="1"/>
    </xf>
    <xf numFmtId="1" fontId="4" fillId="0" borderId="0" xfId="0" applyNumberFormat="1" applyFont="1"/>
    <xf numFmtId="0" fontId="4" fillId="0" borderId="0" xfId="0" applyFont="1" applyAlignment="1">
      <alignment wrapText="1"/>
    </xf>
    <xf numFmtId="0" fontId="4" fillId="4" borderId="0" xfId="0" applyFont="1" applyFill="1"/>
    <xf numFmtId="1" fontId="4" fillId="4" borderId="0" xfId="0" applyNumberFormat="1" applyFont="1" applyFill="1"/>
    <xf numFmtId="0" fontId="4" fillId="4" borderId="0" xfId="0" applyFont="1" applyFill="1" applyAlignment="1">
      <alignment wrapText="1"/>
    </xf>
    <xf numFmtId="0" fontId="5" fillId="2" borderId="0" xfId="0" applyFont="1" applyFill="1" applyAlignment="1">
      <alignment horizontal="center"/>
    </xf>
    <xf numFmtId="0" fontId="5" fillId="6" borderId="0" xfId="0" applyFont="1" applyFill="1"/>
    <xf numFmtId="166" fontId="4" fillId="0" borderId="0" xfId="0" applyNumberFormat="1" applyFont="1" applyAlignment="1">
      <alignment horizontal="center"/>
    </xf>
    <xf numFmtId="0" fontId="4" fillId="5" borderId="0" xfId="0" applyFont="1" applyFill="1"/>
    <xf numFmtId="0" fontId="6" fillId="0" borderId="0" xfId="0" applyFont="1"/>
    <xf numFmtId="10" fontId="4" fillId="7" borderId="0" xfId="0" applyNumberFormat="1" applyFont="1" applyFill="1"/>
    <xf numFmtId="9" fontId="4" fillId="7" borderId="0" xfId="0" applyNumberFormat="1" applyFont="1" applyFill="1"/>
    <xf numFmtId="0" fontId="4" fillId="8" borderId="0" xfId="0" applyFont="1" applyFill="1"/>
    <xf numFmtId="9" fontId="4" fillId="8" borderId="0" xfId="0" applyNumberFormat="1" applyFont="1" applyFill="1"/>
    <xf numFmtId="166" fontId="4" fillId="4" borderId="0" xfId="0" applyNumberFormat="1" applyFont="1" applyFill="1" applyAlignment="1">
      <alignment horizontal="center"/>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horizontal="center" vertical="center" wrapText="1"/>
    </xf>
    <xf numFmtId="0" fontId="7" fillId="0" borderId="0" xfId="0" applyFont="1" applyAlignment="1">
      <alignment horizontal="left" vertical="center" wrapText="1"/>
    </xf>
    <xf numFmtId="0" fontId="4" fillId="0" borderId="0" xfId="0" applyFont="1" applyAlignment="1">
      <alignment vertical="top" wrapText="1"/>
    </xf>
    <xf numFmtId="0" fontId="7" fillId="0" borderId="0" xfId="0" applyFont="1" applyAlignment="1">
      <alignment vertical="top" wrapText="1"/>
    </xf>
    <xf numFmtId="0" fontId="4" fillId="0" borderId="0" xfId="0" applyFont="1" applyAlignment="1">
      <alignment vertical="top"/>
    </xf>
    <xf numFmtId="0" fontId="8" fillId="0" borderId="0" xfId="0" applyFont="1" applyAlignment="1">
      <alignment vertical="top" wrapText="1"/>
    </xf>
    <xf numFmtId="0" fontId="9" fillId="0" borderId="0" xfId="0" applyFont="1" applyAlignment="1">
      <alignment vertical="top" wrapText="1"/>
    </xf>
    <xf numFmtId="0" fontId="4" fillId="4" borderId="0" xfId="0" applyFont="1" applyFill="1" applyAlignment="1">
      <alignment horizontal="left" vertical="center" wrapText="1"/>
    </xf>
    <xf numFmtId="0" fontId="4" fillId="4" borderId="0" xfId="0" applyFont="1" applyFill="1" applyAlignment="1">
      <alignment horizontal="center" vertical="center" wrapText="1"/>
    </xf>
    <xf numFmtId="0" fontId="9" fillId="4" borderId="0" xfId="0" applyFont="1" applyFill="1" applyAlignment="1">
      <alignment wrapText="1"/>
    </xf>
    <xf numFmtId="0" fontId="9" fillId="0" borderId="0" xfId="0" applyFont="1" applyAlignment="1">
      <alignment wrapText="1"/>
    </xf>
    <xf numFmtId="0" fontId="4" fillId="0" borderId="0" xfId="0" applyFont="1" applyAlignment="1">
      <alignment horizontal="left" vertical="top" wrapText="1"/>
    </xf>
    <xf numFmtId="0" fontId="10" fillId="0" borderId="0" xfId="0" applyFont="1"/>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0" fontId="10" fillId="0" borderId="0" xfId="0" applyFont="1" applyAlignment="1">
      <alignment wrapText="1"/>
    </xf>
    <xf numFmtId="10" fontId="4" fillId="0" borderId="0" xfId="0" applyNumberFormat="1" applyFont="1" applyAlignment="1">
      <alignment horizontal="center"/>
    </xf>
    <xf numFmtId="0" fontId="4" fillId="0" borderId="0" xfId="0" applyFont="1" applyAlignment="1">
      <alignment horizontal="center" vertical="center"/>
    </xf>
    <xf numFmtId="10" fontId="4" fillId="0" borderId="0" xfId="0" applyNumberFormat="1" applyFont="1" applyAlignment="1">
      <alignment horizontal="center" vertical="center"/>
    </xf>
    <xf numFmtId="10" fontId="7" fillId="0" borderId="0" xfId="0" applyNumberFormat="1" applyFont="1" applyAlignment="1">
      <alignment horizontal="center" vertical="center"/>
    </xf>
    <xf numFmtId="9" fontId="4" fillId="0" borderId="0" xfId="0" applyNumberFormat="1" applyFont="1" applyAlignment="1">
      <alignment horizontal="center" vertical="center"/>
    </xf>
    <xf numFmtId="0" fontId="4" fillId="4" borderId="0" xfId="0" applyFont="1" applyFill="1" applyAlignment="1">
      <alignment horizontal="center" vertical="center"/>
    </xf>
    <xf numFmtId="0" fontId="7" fillId="4" borderId="0" xfId="0" applyFont="1" applyFill="1" applyAlignment="1">
      <alignment horizontal="center" vertical="center"/>
    </xf>
    <xf numFmtId="10" fontId="12" fillId="0" borderId="0" xfId="0" applyNumberFormat="1" applyFont="1" applyAlignment="1">
      <alignment horizontal="center"/>
    </xf>
    <xf numFmtId="166" fontId="4" fillId="0" borderId="0" xfId="0" applyNumberFormat="1" applyFont="1"/>
    <xf numFmtId="10" fontId="10" fillId="0" borderId="0" xfId="0" applyNumberFormat="1" applyFont="1" applyAlignment="1">
      <alignment horizontal="center"/>
    </xf>
    <xf numFmtId="0" fontId="10" fillId="0" borderId="0" xfId="0" applyFont="1" applyAlignment="1">
      <alignment horizontal="center"/>
    </xf>
    <xf numFmtId="167" fontId="10" fillId="0" borderId="0" xfId="0" applyNumberFormat="1" applyFont="1"/>
    <xf numFmtId="0" fontId="4" fillId="0" borderId="0" xfId="0" applyFont="1" applyBorder="1"/>
    <xf numFmtId="0" fontId="4" fillId="0" borderId="0" xfId="0" applyFont="1" applyBorder="1" applyAlignment="1">
      <alignment wrapText="1"/>
    </xf>
    <xf numFmtId="0" fontId="4" fillId="0" borderId="0" xfId="0" applyFont="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15" fillId="0" borderId="2" xfId="1" applyFont="1" applyBorder="1" applyAlignment="1">
      <alignment horizontal="center" vertical="center" wrapText="1"/>
    </xf>
    <xf numFmtId="0" fontId="15" fillId="0" borderId="0" xfId="1" applyFont="1" applyAlignment="1">
      <alignment horizontal="center" vertical="center" wrapText="1"/>
    </xf>
    <xf numFmtId="0" fontId="15" fillId="0" borderId="0" xfId="1" applyFont="1" applyAlignment="1">
      <alignment horizontal="center" vertical="top" wrapText="1"/>
    </xf>
    <xf numFmtId="0" fontId="14" fillId="0" borderId="0" xfId="1"/>
    <xf numFmtId="0" fontId="16" fillId="11" borderId="3" xfId="1" applyFont="1" applyFill="1" applyBorder="1" applyAlignment="1">
      <alignment horizontal="left" vertical="center" wrapText="1"/>
    </xf>
    <xf numFmtId="0" fontId="17" fillId="11" borderId="3" xfId="1" applyFont="1" applyFill="1" applyBorder="1" applyAlignment="1">
      <alignment horizontal="left" vertical="center" wrapText="1"/>
    </xf>
    <xf numFmtId="9" fontId="17" fillId="11" borderId="3" xfId="1" applyNumberFormat="1" applyFont="1" applyFill="1" applyBorder="1" applyAlignment="1">
      <alignment horizontal="left" vertical="center" wrapText="1"/>
    </xf>
    <xf numFmtId="0" fontId="18" fillId="11" borderId="0" xfId="1" applyFont="1" applyFill="1" applyAlignment="1">
      <alignment wrapText="1"/>
    </xf>
    <xf numFmtId="0" fontId="18" fillId="11" borderId="0" xfId="1" applyFont="1" applyFill="1" applyAlignment="1">
      <alignment vertical="top" wrapText="1"/>
    </xf>
    <xf numFmtId="0" fontId="14" fillId="10" borderId="0" xfId="1" applyFill="1"/>
    <xf numFmtId="9" fontId="17" fillId="0" borderId="0" xfId="1" applyNumberFormat="1" applyFont="1" applyAlignment="1">
      <alignment horizontal="left" vertical="center" wrapText="1"/>
    </xf>
    <xf numFmtId="10" fontId="17" fillId="11" borderId="3" xfId="1" applyNumberFormat="1" applyFont="1" applyFill="1" applyBorder="1" applyAlignment="1">
      <alignment horizontal="left" vertical="center" wrapText="1"/>
    </xf>
    <xf numFmtId="0" fontId="14" fillId="11" borderId="0" xfId="1" applyFill="1" applyAlignment="1">
      <alignment vertical="top" wrapText="1"/>
    </xf>
    <xf numFmtId="168" fontId="0" fillId="0" borderId="0" xfId="2" applyNumberFormat="1" applyFont="1"/>
    <xf numFmtId="9" fontId="16" fillId="11" borderId="3" xfId="1" applyNumberFormat="1" applyFont="1" applyFill="1" applyBorder="1" applyAlignment="1">
      <alignment horizontal="left" vertical="center" wrapText="1"/>
    </xf>
    <xf numFmtId="0" fontId="14" fillId="0" borderId="0" xfId="1" applyAlignment="1">
      <alignment vertical="center" wrapText="1"/>
    </xf>
    <xf numFmtId="9" fontId="0" fillId="0" borderId="0" xfId="2" applyFont="1"/>
    <xf numFmtId="0" fontId="18" fillId="11" borderId="3" xfId="1" applyFont="1" applyFill="1" applyBorder="1" applyAlignment="1">
      <alignment horizontal="left" vertical="center" wrapText="1"/>
    </xf>
    <xf numFmtId="9" fontId="18" fillId="11" borderId="3" xfId="1" applyNumberFormat="1" applyFont="1" applyFill="1" applyBorder="1" applyAlignment="1">
      <alignment horizontal="left" vertical="center" wrapText="1"/>
    </xf>
    <xf numFmtId="0" fontId="16" fillId="11" borderId="0" xfId="1" applyFont="1" applyFill="1" applyAlignment="1">
      <alignment horizontal="left" vertical="center" wrapText="1"/>
    </xf>
    <xf numFmtId="9" fontId="18" fillId="0" borderId="3" xfId="1" applyNumberFormat="1" applyFont="1" applyBorder="1" applyAlignment="1">
      <alignment horizontal="left" vertical="center" wrapText="1"/>
    </xf>
    <xf numFmtId="0" fontId="14" fillId="0" borderId="0" xfId="1" applyAlignment="1">
      <alignment wrapText="1"/>
    </xf>
    <xf numFmtId="0" fontId="19" fillId="11" borderId="0" xfId="1" applyFont="1" applyFill="1" applyAlignment="1">
      <alignment vertical="top" wrapText="1"/>
    </xf>
    <xf numFmtId="9" fontId="14" fillId="0" borderId="0" xfId="1" applyNumberFormat="1"/>
    <xf numFmtId="0" fontId="16" fillId="12" borderId="3" xfId="1" applyFont="1" applyFill="1" applyBorder="1" applyAlignment="1">
      <alignment horizontal="left" vertical="center" wrapText="1"/>
    </xf>
    <xf numFmtId="10" fontId="16" fillId="12" borderId="3" xfId="1" applyNumberFormat="1" applyFont="1" applyFill="1" applyBorder="1" applyAlignment="1">
      <alignment horizontal="left" vertical="center" wrapText="1"/>
    </xf>
    <xf numFmtId="0" fontId="18" fillId="12" borderId="0" xfId="1" applyFont="1" applyFill="1" applyAlignment="1">
      <alignment wrapText="1"/>
    </xf>
    <xf numFmtId="0" fontId="14" fillId="12" borderId="0" xfId="1" applyFill="1" applyAlignment="1">
      <alignment vertical="top" wrapText="1"/>
    </xf>
    <xf numFmtId="0" fontId="20" fillId="0" borderId="0" xfId="3" applyAlignment="1">
      <alignment wrapText="1"/>
    </xf>
    <xf numFmtId="10" fontId="14" fillId="0" borderId="0" xfId="1" applyNumberFormat="1"/>
    <xf numFmtId="9" fontId="16" fillId="12" borderId="3" xfId="1" applyNumberFormat="1" applyFont="1" applyFill="1" applyBorder="1" applyAlignment="1">
      <alignment horizontal="left" vertical="center" wrapText="1"/>
    </xf>
    <xf numFmtId="1" fontId="16" fillId="12" borderId="4" xfId="1" applyNumberFormat="1" applyFont="1" applyFill="1" applyBorder="1" applyAlignment="1">
      <alignment horizontal="left" vertical="center" wrapText="1"/>
    </xf>
    <xf numFmtId="9" fontId="16" fillId="12" borderId="4" xfId="1" applyNumberFormat="1" applyFont="1" applyFill="1" applyBorder="1" applyAlignment="1">
      <alignment horizontal="left" vertical="center" wrapText="1"/>
    </xf>
    <xf numFmtId="0" fontId="16" fillId="12" borderId="4" xfId="1" applyFont="1" applyFill="1" applyBorder="1" applyAlignment="1">
      <alignment horizontal="left" vertical="center" wrapText="1"/>
    </xf>
    <xf numFmtId="0" fontId="17" fillId="12" borderId="3" xfId="1" applyFont="1" applyFill="1" applyBorder="1" applyAlignment="1">
      <alignment horizontal="left" vertical="center" wrapText="1"/>
    </xf>
    <xf numFmtId="9" fontId="16" fillId="12" borderId="5" xfId="1" applyNumberFormat="1" applyFont="1" applyFill="1" applyBorder="1" applyAlignment="1">
      <alignment horizontal="left" vertical="center" wrapText="1"/>
    </xf>
    <xf numFmtId="0" fontId="21" fillId="12" borderId="5" xfId="1" applyFont="1" applyFill="1" applyBorder="1" applyAlignment="1">
      <alignment wrapText="1"/>
    </xf>
    <xf numFmtId="0" fontId="17" fillId="11" borderId="3" xfId="1" quotePrefix="1" applyFont="1" applyFill="1" applyBorder="1" applyAlignment="1">
      <alignment horizontal="left" vertical="center" wrapText="1"/>
    </xf>
    <xf numFmtId="0" fontId="17" fillId="9" borderId="3" xfId="1" applyFont="1" applyFill="1" applyBorder="1" applyAlignment="1">
      <alignment horizontal="left" vertical="center" wrapText="1"/>
    </xf>
    <xf numFmtId="0" fontId="17" fillId="0" borderId="3" xfId="1" applyFont="1" applyBorder="1" applyAlignment="1">
      <alignment horizontal="left" vertical="center" wrapText="1"/>
    </xf>
    <xf numFmtId="0" fontId="14" fillId="12" borderId="0" xfId="1" applyFill="1"/>
    <xf numFmtId="0" fontId="18" fillId="12" borderId="0" xfId="1" applyFont="1" applyFill="1" applyAlignment="1">
      <alignment vertical="top" wrapText="1"/>
    </xf>
    <xf numFmtId="0" fontId="16" fillId="13" borderId="3" xfId="1" applyFont="1" applyFill="1" applyBorder="1" applyAlignment="1">
      <alignment horizontal="left" vertical="center" wrapText="1"/>
    </xf>
    <xf numFmtId="0" fontId="17" fillId="13" borderId="3" xfId="1" applyFont="1" applyFill="1" applyBorder="1" applyAlignment="1">
      <alignment horizontal="left" vertical="center" wrapText="1"/>
    </xf>
    <xf numFmtId="0" fontId="14" fillId="13" borderId="0" xfId="1" applyFill="1"/>
    <xf numFmtId="0" fontId="14" fillId="13" borderId="0" xfId="1" applyFill="1" applyAlignment="1">
      <alignment vertical="top" wrapText="1"/>
    </xf>
    <xf numFmtId="10" fontId="16" fillId="11" borderId="3" xfId="1" applyNumberFormat="1" applyFont="1" applyFill="1" applyBorder="1" applyAlignment="1">
      <alignment horizontal="left" vertical="center" wrapText="1"/>
    </xf>
    <xf numFmtId="10" fontId="16" fillId="0" borderId="3" xfId="1" applyNumberFormat="1" applyFont="1" applyBorder="1" applyAlignment="1">
      <alignment horizontal="left" vertical="center" wrapText="1"/>
    </xf>
    <xf numFmtId="0" fontId="22" fillId="11" borderId="3" xfId="1" applyFont="1" applyFill="1" applyBorder="1" applyAlignment="1">
      <alignment horizontal="left" vertical="center" wrapText="1"/>
    </xf>
    <xf numFmtId="9" fontId="22" fillId="11" borderId="3" xfId="1" applyNumberFormat="1" applyFont="1" applyFill="1" applyBorder="1" applyAlignment="1">
      <alignment horizontal="left" vertical="center" wrapText="1"/>
    </xf>
    <xf numFmtId="0" fontId="22" fillId="11" borderId="0" xfId="1" applyFont="1" applyFill="1" applyAlignment="1">
      <alignment wrapText="1"/>
    </xf>
    <xf numFmtId="0" fontId="23" fillId="11" borderId="0" xfId="1" applyFont="1" applyFill="1" applyAlignment="1">
      <alignment vertical="top" wrapText="1"/>
    </xf>
    <xf numFmtId="0" fontId="23" fillId="10" borderId="0" xfId="1" applyFont="1" applyFill="1"/>
    <xf numFmtId="0" fontId="23" fillId="0" borderId="0" xfId="1" applyFont="1" applyAlignment="1">
      <alignment wrapText="1"/>
    </xf>
    <xf numFmtId="0" fontId="14" fillId="11" borderId="0" xfId="1" applyFill="1"/>
    <xf numFmtId="0" fontId="16" fillId="0" borderId="3" xfId="1" applyFont="1" applyBorder="1" applyAlignment="1">
      <alignment horizontal="left" vertical="center" wrapText="1"/>
    </xf>
    <xf numFmtId="9" fontId="16" fillId="0" borderId="3" xfId="1" applyNumberFormat="1" applyFont="1" applyBorder="1" applyAlignment="1">
      <alignment horizontal="left" vertical="center" wrapText="1"/>
    </xf>
    <xf numFmtId="0" fontId="25" fillId="11" borderId="3" xfId="1" applyFont="1" applyFill="1" applyBorder="1" applyAlignment="1">
      <alignment horizontal="left" vertical="center" wrapText="1"/>
    </xf>
    <xf numFmtId="168" fontId="16" fillId="12" borderId="3" xfId="1" applyNumberFormat="1" applyFont="1" applyFill="1" applyBorder="1" applyAlignment="1">
      <alignment horizontal="left" vertical="center" wrapText="1"/>
    </xf>
    <xf numFmtId="0" fontId="23" fillId="0" borderId="0" xfId="1" applyFont="1"/>
    <xf numFmtId="9" fontId="27" fillId="11" borderId="3" xfId="1" applyNumberFormat="1" applyFont="1" applyFill="1" applyBorder="1" applyAlignment="1">
      <alignment horizontal="left" vertical="center" wrapText="1"/>
    </xf>
    <xf numFmtId="168" fontId="16" fillId="11" borderId="3" xfId="2" applyNumberFormat="1" applyFont="1" applyFill="1" applyBorder="1" applyAlignment="1">
      <alignment horizontal="left" vertical="center" wrapText="1"/>
    </xf>
    <xf numFmtId="9" fontId="16" fillId="13" borderId="3" xfId="1" applyNumberFormat="1" applyFont="1" applyFill="1" applyBorder="1" applyAlignment="1">
      <alignment horizontal="left" vertical="center" wrapText="1"/>
    </xf>
    <xf numFmtId="0" fontId="16" fillId="12" borderId="3" xfId="1" quotePrefix="1" applyFont="1" applyFill="1" applyBorder="1" applyAlignment="1">
      <alignment horizontal="left" vertical="center" wrapText="1"/>
    </xf>
    <xf numFmtId="9" fontId="16" fillId="13" borderId="3" xfId="1" applyNumberFormat="1" applyFont="1" applyFill="1" applyBorder="1" applyAlignment="1">
      <alignment horizontal="center" vertical="center" wrapText="1"/>
    </xf>
    <xf numFmtId="9" fontId="16" fillId="11" borderId="3" xfId="1" applyNumberFormat="1" applyFont="1" applyFill="1" applyBorder="1" applyAlignment="1">
      <alignment horizontal="center" vertical="center" wrapText="1"/>
    </xf>
    <xf numFmtId="0" fontId="19" fillId="11" borderId="0" xfId="1" applyFont="1" applyFill="1"/>
    <xf numFmtId="0" fontId="19" fillId="10" borderId="0" xfId="1" applyFont="1" applyFill="1"/>
    <xf numFmtId="0" fontId="19" fillId="0" borderId="0" xfId="1" applyFont="1"/>
    <xf numFmtId="9" fontId="19" fillId="0" borderId="0" xfId="1" applyNumberFormat="1" applyFont="1"/>
    <xf numFmtId="0" fontId="23" fillId="11" borderId="0" xfId="1" applyFont="1" applyFill="1"/>
    <xf numFmtId="0" fontId="16" fillId="14" borderId="3" xfId="1" applyFont="1" applyFill="1" applyBorder="1" applyAlignment="1">
      <alignment horizontal="left" vertical="center" wrapText="1"/>
    </xf>
    <xf numFmtId="0" fontId="17" fillId="14" borderId="3" xfId="1" applyFont="1" applyFill="1" applyBorder="1" applyAlignment="1">
      <alignment horizontal="left" vertical="center" wrapText="1"/>
    </xf>
    <xf numFmtId="9" fontId="17" fillId="14" borderId="3" xfId="1" applyNumberFormat="1" applyFont="1" applyFill="1" applyBorder="1" applyAlignment="1">
      <alignment horizontal="left" vertical="center" wrapText="1"/>
    </xf>
    <xf numFmtId="0" fontId="14" fillId="14" borderId="0" xfId="1" applyFill="1"/>
    <xf numFmtId="0" fontId="14" fillId="14" borderId="0" xfId="1" applyFill="1" applyAlignment="1">
      <alignment vertical="top" wrapText="1"/>
    </xf>
    <xf numFmtId="0" fontId="20" fillId="14" borderId="0" xfId="3" applyFill="1" applyAlignment="1">
      <alignment wrapText="1"/>
    </xf>
    <xf numFmtId="0" fontId="14" fillId="11" borderId="0" xfId="1" applyFill="1" applyAlignment="1">
      <alignment wrapText="1"/>
    </xf>
    <xf numFmtId="0" fontId="14" fillId="12" borderId="0" xfId="1" applyFill="1" applyAlignment="1">
      <alignment wrapText="1"/>
    </xf>
    <xf numFmtId="9" fontId="14" fillId="11" borderId="0" xfId="1" applyNumberFormat="1" applyFill="1"/>
    <xf numFmtId="0" fontId="14" fillId="13" borderId="0" xfId="1" applyFill="1" applyAlignment="1">
      <alignment wrapText="1"/>
    </xf>
    <xf numFmtId="0" fontId="16" fillId="11" borderId="6" xfId="1" applyFont="1" applyFill="1" applyBorder="1" applyAlignment="1">
      <alignment horizontal="left" vertical="center" wrapText="1"/>
    </xf>
    <xf numFmtId="9" fontId="16" fillId="11" borderId="6" xfId="1" applyNumberFormat="1" applyFont="1" applyFill="1" applyBorder="1" applyAlignment="1">
      <alignment horizontal="left" vertical="center" wrapText="1"/>
    </xf>
    <xf numFmtId="0" fontId="0" fillId="0" borderId="0" xfId="0" applyFill="1"/>
    <xf numFmtId="9" fontId="4" fillId="15" borderId="0" xfId="0" applyNumberFormat="1" applyFont="1" applyFill="1"/>
    <xf numFmtId="0" fontId="4" fillId="15" borderId="0" xfId="0" applyFont="1" applyFill="1"/>
    <xf numFmtId="0" fontId="4" fillId="16" borderId="0" xfId="0" applyFont="1" applyFill="1"/>
    <xf numFmtId="0" fontId="4" fillId="17" borderId="0" xfId="0" applyFont="1" applyFill="1"/>
    <xf numFmtId="10" fontId="4" fillId="5" borderId="0" xfId="0" applyNumberFormat="1" applyFont="1" applyFill="1"/>
    <xf numFmtId="9" fontId="4" fillId="5" borderId="0" xfId="0" applyNumberFormat="1" applyFont="1" applyFill="1"/>
  </cellXfs>
  <cellStyles count="4">
    <cellStyle name="Normal" xfId="0" builtinId="0"/>
    <cellStyle name="Normal 2" xfId="1" xr:uid="{FA38D725-0D63-46FE-BA1A-7054E553C383}"/>
    <cellStyle name="Normal 2 2" xfId="3" xr:uid="{7FE0E33B-4446-469B-A57C-8B55FE4E513E}"/>
    <cellStyle name="Pourcentage 2" xfId="2" xr:uid="{D0D6F51A-F907-4F28-BB7B-56A48A06AD2C}"/>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pe Mamadou BADJI" refreshedDate="45898.539970717589" createdVersion="8" refreshedVersion="8" minRefreshableVersion="3" recordCount="94" xr:uid="{368432F3-7845-44FC-8C86-383F7D53DB81}">
  <cacheSource type="worksheet">
    <worksheetSource ref="A1:H95" sheet="ODDregion"/>
  </cacheSource>
  <cacheFields count="8">
    <cacheField name="ODD" numFmtId="0">
      <sharedItems containsSemiMixedTypes="0" containsString="0" containsNumber="1" containsInteger="1" minValue="1" maxValue="17" count="15">
        <n v="1"/>
        <n v="2"/>
        <n v="3"/>
        <n v="4"/>
        <n v="5"/>
        <n v="6"/>
        <n v="7"/>
        <n v="8"/>
        <n v="9"/>
        <n v="10"/>
        <n v="11"/>
        <n v="14"/>
        <n v="15"/>
        <n v="16"/>
        <n v="17"/>
      </sharedItems>
    </cacheField>
    <cacheField name="code_ODD1" numFmtId="0">
      <sharedItems/>
    </cacheField>
    <cacheField name="code_ODD2" numFmtId="0">
      <sharedItems/>
    </cacheField>
    <cacheField name="nom_ODD" numFmtId="0">
      <sharedItems containsBlank="1"/>
    </cacheField>
    <cacheField name="annee" numFmtId="0">
      <sharedItems containsMixedTypes="1" containsNumber="1" containsInteger="1" minValue="2020" maxValue="2023"/>
    </cacheField>
    <cacheField name="description" numFmtId="0">
      <sharedItems longText="1"/>
    </cacheField>
    <cacheField name="note" numFmtId="0">
      <sharedItems containsBlank="1"/>
    </cacheField>
    <cacheField name="proxy" numFmtId="0">
      <sharedItems containsBlank="1" containsMixedTypes="1" containsNumber="1" containsInteger="1" minValue="100" maxValue="100"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x v="0"/>
    <s v="ODD111"/>
    <s v="ODD111"/>
    <s v="Pauvreté extrême"/>
    <n v="2021"/>
    <s v="Proportion de la population en situation de pauvreté extrême"/>
    <s v=""/>
    <s v=""/>
  </r>
  <r>
    <x v="0"/>
    <s v="ODD121"/>
    <s v="ODD121"/>
    <s v="Pauvreté nationale"/>
    <n v="2021"/>
    <s v="Proportion sous le seuil de pauvreté national"/>
    <s v=""/>
    <s v=""/>
  </r>
  <r>
    <x v="0"/>
    <s v="ODD131"/>
    <s v="ODD131"/>
    <s v="Bénéficaire de socle de protection sociale"/>
    <n v="2021"/>
    <s v="Proportion de la population bénéficiant de socles ou systèmes de protection sociale"/>
    <s v=""/>
    <s v="Proportion de ménages bénéficiant d'un programme de protection sociale"/>
  </r>
  <r>
    <x v="0"/>
    <s v="ODD151"/>
    <s v="ODD151"/>
    <s v="Victimes de catastrophes"/>
    <n v="2021"/>
    <s v="Nombre de décès, de disparus et de victimes suite à des catastrophes, pour 100 000 personnes (Nombre de victimes suite à des catastrophes-proxy"/>
    <s v=""/>
    <s v="Proportion de la population victimes de catastrophes naturels"/>
  </r>
  <r>
    <x v="0"/>
    <s v="ODD141"/>
    <s v="ODD141a"/>
    <s v="Accès aux services de base pour l'eau de boisson"/>
    <n v="2023"/>
    <s v="Proportion de la population vivant dans un ménage ayant Accès aux services de base pour l'eau de boisson"/>
    <m/>
    <m/>
  </r>
  <r>
    <x v="0"/>
    <s v="ODD141"/>
    <s v="ODD141b"/>
    <s v="Accès aux services de base d'assainissement"/>
    <n v="2023"/>
    <s v="Proportion de la population vivant dans un ménage ayant accès aux services de base d'assainissement"/>
    <m/>
    <m/>
  </r>
  <r>
    <x v="0"/>
    <s v="ODD141"/>
    <s v="ODD141c"/>
    <s v="Accès à l'électricité"/>
    <n v="2023"/>
    <s v="Proportion de la population vivant dans un ménage ayant Accès à l'électricité"/>
    <m/>
    <m/>
  </r>
  <r>
    <x v="0"/>
    <s v="ODD141"/>
    <s v="ODD141d"/>
    <s v="Accès aux énergies et technologies propres"/>
    <n v="2023"/>
    <s v="Proportion de la population vivant dans un ménage ayant Accès aux énergies et technologies propres"/>
    <m/>
    <m/>
  </r>
  <r>
    <x v="0"/>
    <s v="ODD142"/>
    <s v="ODD142"/>
    <m/>
    <s v="2022/2023"/>
    <s v="Proportion de la population adulte totale disposant de la sécurité des droits fonciers et de documents légalement authentifiés, par région"/>
    <s v="Réfléchir sur la prise en compte des délibérations"/>
    <s v="L'indicateur disponible dans l'EHCVM II est la proportion de ménages propriétaires de leur logement ayant un titre de propriété (voir page 75 du document). Les données renseignées proviennent du rapport du RGPH-5 à la page 19 du chapitre Habitat et conditions de vie des ménages (Répartition (en %) des ménages par région et milieu de résidence selon la possession d’un titre de propriété)"/>
  </r>
  <r>
    <x v="0"/>
    <s v="ODD1a2"/>
    <s v="ODD1a2"/>
    <m/>
    <s v="2022/2023"/>
    <s v="Proportion des dépenses publiques totales affectées à la santé par région"/>
    <s v="Ministère du Budget"/>
    <s v="Dépenses publiques totales affectées à la santé par tête"/>
  </r>
  <r>
    <x v="1"/>
    <s v="ODD221"/>
    <s v="ODD221"/>
    <s v="Retard de croissance parmi les enfants de moins de"/>
    <n v="2023"/>
    <s v="Prévalence du retard de croissance parmi les enfants de moins de 5 ans"/>
    <m/>
    <m/>
  </r>
  <r>
    <x v="1"/>
    <s v="ODD222"/>
    <s v="ODD222a"/>
    <s v="Emaciation parmi les enfants de moins de 5 ans"/>
    <n v="2023"/>
    <s v="Prévalence de l'émaciation parmi les enfants de moins de 5 ans"/>
    <m/>
    <m/>
  </r>
  <r>
    <x v="1"/>
    <s v="ODD222"/>
    <s v="ODD222b"/>
    <s v="Surpoids (obésité) parmi les enfants de moins de"/>
    <n v="2023"/>
    <s v="Prévalence du surpoids (obésité) parmi les enfants de moins de 5 ans"/>
    <m/>
    <m/>
  </r>
  <r>
    <x v="1"/>
    <s v="ODD222"/>
    <s v="ODD222c"/>
    <s v="Insuffisance pondérale parmi les enfants de moins"/>
    <n v="2023"/>
    <s v="Prévalence de l'insuffisance pondérale parmi les enfants de moins de 5 ans"/>
    <m/>
    <m/>
  </r>
  <r>
    <x v="1"/>
    <s v="ODD212"/>
    <s v="ODD212"/>
    <m/>
    <s v="2022/2023"/>
    <s v="Prévalence de l'insécurité alimentaire modérée ou grave par région"/>
    <m/>
    <s v="Prévalence de l’insécurité alimentaire basée sur la FIES selon par région (%) disponible à la page 93 du rapport (par ménage)"/>
  </r>
  <r>
    <x v="1"/>
    <s v="ODD231a"/>
    <s v="ODD231a"/>
    <m/>
    <s v="2022/2023"/>
    <s v="Volume de production par unité de travail, en fonction de la taille de l’exploitation agricole, pastorale ou forestière, par région"/>
    <m/>
    <s v="Données 2021-2022 disponibles (exprimées en FCFA/jour). C'est un indicateur collecté tous les trois ans. "/>
  </r>
  <r>
    <x v="1"/>
    <s v="ODD223"/>
    <s v="ODD223"/>
    <m/>
    <s v="2022/2023"/>
    <s v="Prévalence de l’anémie chez les femmes âgées de 15 à 49 ans, selon l’état de grossesse, par région"/>
    <m/>
    <s v="Pourcentage de femme anémier par rapport au FAR"/>
  </r>
  <r>
    <x v="1"/>
    <s v="ODD232"/>
    <s v="ODD232"/>
    <m/>
    <n v="2021"/>
    <s v="Revenu moyen des petits producteurs alimentaires (selon le sexe et le statut d'autochtone) par région"/>
    <m/>
    <m/>
  </r>
  <r>
    <x v="1"/>
    <s v="ODD241"/>
    <s v="ODD241"/>
    <m/>
    <s v="2022/2023"/>
    <s v="Proportion des zones agricoles exploitées de manière productive et durable "/>
    <s v="Proportion de superficies exploitées sous GDT"/>
    <m/>
  </r>
  <r>
    <x v="2"/>
    <s v="ODD352"/>
    <s v="ODD352"/>
    <s v="Consommation d'alcool pur (en litres) par habitant"/>
    <n v="2021"/>
    <s v="Consommation d'alcool pur (en litres) par habitant (âgé de 15 ans ou plus) au cours d'une année civile"/>
    <s v=""/>
    <s v="Quantité moyenne (en litre) de produits alcooliques (vin et bière) consommés par ménage"/>
  </r>
  <r>
    <x v="2"/>
    <s v="ODD382"/>
    <s v="ODD382"/>
    <s v="Grandes part des dépenses en santé"/>
    <n v="2021"/>
    <s v="Proportion des ménages consacrant une grande part de ses dépenses ou de ses revenus domestiques aux services de soins de santé"/>
    <s v="Le seuil critique recommandé par l'OMS de 10% est utilisé"/>
    <s v=""/>
  </r>
  <r>
    <x v="2"/>
    <s v="ODD312"/>
    <s v="ODD312"/>
    <s v="Assistance des accouchements par un prestataire qu"/>
    <n v="2023"/>
    <s v="Proportion de naissances assistées par un prestataire qualifié"/>
    <m/>
    <m/>
  </r>
  <r>
    <x v="2"/>
    <s v="ODD371"/>
    <s v="ODD371"/>
    <s v="Besoins satisfaits en matière de planification fa"/>
    <n v="2023"/>
    <s v="Proportion de femmes en âge reproductive (15–49 ans) dont les besoins en matière de planification familiale sont satisfaits par des méthodes mode"/>
    <m/>
    <m/>
  </r>
  <r>
    <x v="2"/>
    <s v="ODD3a1"/>
    <s v="ODD3a1"/>
    <s v="Utilisation actuelle de tabac parmi les personnes "/>
    <n v="2023"/>
    <s v="Taux de prévalence ajusté selon l'âge de l'utilisation actuelle de tabac parmi les personnes de 15 ans et plus (HOMME)"/>
    <m/>
    <m/>
  </r>
  <r>
    <x v="2"/>
    <s v="ODD3b1"/>
    <s v="ODD3b1a"/>
    <s v="Couverture du vaccin DTC (3e dose)"/>
    <n v="2023"/>
    <s v="Pourcentage d'enfants de 12–23 mois qui ont reçu les trois doses de DTC-HepB-Hib"/>
    <m/>
    <m/>
  </r>
  <r>
    <x v="2"/>
    <s v="ODD3b1"/>
    <s v="ODD3b1b"/>
    <s v="Couverture du vaccin contre la rougeole (2nd dose)"/>
    <n v="2023"/>
    <s v="Pourcentage d'enfants de 24–35 mois qui ont reçu les deux doses de vaccin contre la rougeole"/>
    <m/>
    <m/>
  </r>
  <r>
    <x v="2"/>
    <s v="ODD3b1"/>
    <s v="ODD3b1c"/>
    <s v="Couverture du vaccin contre le pneumocoque (derni�"/>
    <n v="2023"/>
    <s v="Pourcentage d'enfants de 12–23 mois qui ont reçu les trois doses de vaccin contre le pneumocoque"/>
    <m/>
    <m/>
  </r>
  <r>
    <x v="2"/>
    <s v="ODD311"/>
    <s v="ODD311"/>
    <m/>
    <s v="2022/2023"/>
    <s v="Taux de mortalité maternelle (pour 100 000 naissances)"/>
    <s v="RGPH-5"/>
    <m/>
  </r>
  <r>
    <x v="2"/>
    <s v="ODD321"/>
    <s v="ODD321"/>
    <m/>
    <s v="2022/2023"/>
    <s v="Taux de mortalité  infanto-juvénile  (pour 1000)"/>
    <s v="Considérer les données du recensement"/>
    <m/>
  </r>
  <r>
    <x v="2"/>
    <s v="ODD322"/>
    <s v="ODD322"/>
    <m/>
    <s v="2022/2023"/>
    <s v="Taux de mortalité néonatale, par région"/>
    <s v="Vérifier la représentativité par région avec EDS"/>
    <s v="À noter qu'il s'agit ici du taux de mortalité néonatal précoce (décès subvenus 0 à 6 jours apres la naissance)"/>
  </r>
  <r>
    <x v="2"/>
    <s v="ODD331"/>
    <s v="ODD331"/>
    <m/>
    <s v="2022/2023"/>
    <s v="Nombre de nouvelles infections à VIH pour 1 000 personnes séronégatives (ventilé par groupe d’âge, sexe et principaux groupes de population), par région"/>
    <s v="MSAS; Conseil national de lutte contre le SIDA (CNLS)"/>
    <s v="Taux de séropositivité"/>
  </r>
  <r>
    <x v="2"/>
    <s v="ODD332"/>
    <s v="ODD332"/>
    <m/>
    <s v="2022/2023"/>
    <s v="Incidence de la tuberculose pour 1000 personnes/an, par région"/>
    <s v="RGPH-5,_x000a_Exploiration des données de la santé (MSAS) avec comme limite la rétention d'informations ou non mise à jour de la plateforme -DHIS2)"/>
    <s v="à traiter G3"/>
  </r>
  <r>
    <x v="2"/>
    <s v="ODD333"/>
    <s v="ODD333"/>
    <m/>
    <s v="2022/2023"/>
    <s v="Taux de prévalence du paludisme par région "/>
    <s v="Problème de comparaison si les périodes d'enquêtes diffèrent (EDS)_x000a_Exploiration des données de la santé (MSAS) avec comme limite la rétention d'informations ou non mise à jour de la plateforme -DHIS2), pour combien d'habitants ?"/>
    <s v="à traiter G3"/>
  </r>
  <r>
    <x v="2"/>
    <s v="ODD381"/>
    <s v="ODD381"/>
    <m/>
    <s v="2022/2023"/>
    <s v="Couverture des services de santé essentiels, par région"/>
    <s v="identifier les indicateurs avec le MSAS (proposer deux à trois indicateurs)_x000a_Fixer les cibles en se référant aux normes internationales"/>
    <s v="Moyenne calculée à partir de 5 indicateurs :_x000a__x000a_Accouchements assistés_x000a__x000a_Vaccination DTC3_x000a__x000a_Consultation prénatale (4 visites)_x000a__x000a_Planification familiale moderne_x000a__x000a_Fréquentation curative"/>
  </r>
  <r>
    <x v="2"/>
    <s v="ODD3c1"/>
    <s v="ODD3c1"/>
    <m/>
    <s v="2022/2023"/>
    <s v="Densité et répartition du personnel de santé par région"/>
    <s v="Sélectionner les indicateurs relatifs à la densité et la répartition du personnel (exemple : nombre de medecins pour 100000 habitants)_x000a_Source MSAS/ODP national_x000a_"/>
    <s v="Pour tous le personnel médical (medecins, infimiers, sage-femmes), pour 1000 habitants"/>
  </r>
  <r>
    <x v="3"/>
    <s v="ODD461"/>
    <s v="ODD461"/>
    <s v="Alphabétisation adulte"/>
    <n v="2021"/>
    <s v="Taux d'alphabétisation des adultes de 15 ans et plus"/>
    <s v=""/>
    <s v=""/>
  </r>
  <r>
    <x v="3"/>
    <s v="ODD412"/>
    <s v="ODD412"/>
    <m/>
    <s v="2022/2023"/>
    <s v="Taux d’achèvement (enseignement primaire, premier et deuxième cycles de l’enseignement secondaire) par région"/>
    <s v="Disponible dans le RNSE, ODP_x000a_"/>
    <m/>
  </r>
  <r>
    <x v="3"/>
    <s v="ODD421"/>
    <s v="ODD421"/>
    <m/>
    <s v="2022/2023"/>
    <s v="Pourcentage d’enfants de 5 ans dont le développement est en bonne voie en matière de santé, d’apprentissage et de bien-être psychosocial, par région"/>
    <s v="EDS 2023"/>
    <m/>
  </r>
  <r>
    <x v="3"/>
    <s v="ODD422"/>
    <s v="ODD422"/>
    <m/>
    <s v="2022/2023"/>
    <s v="Taux de participation des enfants de 5 ans à l'éducation préscolaire par région"/>
    <s v="RNSE 2023"/>
    <m/>
  </r>
  <r>
    <x v="3"/>
    <s v="ODD431"/>
    <s v="ODD431"/>
    <m/>
    <s v="2022/2023"/>
    <s v="Taux brut de scolarisation à l'enseignement supérieur, par région"/>
    <s v="Disponible dans le RNSE_x000a_"/>
    <m/>
  </r>
  <r>
    <x v="3"/>
    <s v="ODD451"/>
    <s v="ODD451"/>
    <m/>
    <s v="2022/2023"/>
    <s v="Indice de parité du TBS à l’élémentaire par région"/>
    <s v="RNSE 2023"/>
    <m/>
  </r>
  <r>
    <x v="3"/>
    <s v="ODD4a1a"/>
    <s v="ODD4a1a"/>
    <s v="Etablissements scolaires (élémentaire) ayant accès à l’électricité par région"/>
    <s v="2022/2023"/>
    <s v="Proportion d’établissements scolaires (élémentaire) ayant accès à l’électricité par région"/>
    <s v="RNSE 2023"/>
    <s v="Répartition des écoles élémentaires électrifiées par académie et selon la zone en 2023"/>
  </r>
  <r>
    <x v="3"/>
    <s v="ODD4c1"/>
    <s v="ODD4c1"/>
    <m/>
    <s v="2022/2023"/>
    <s v="Proportion d'instituteurs (préscolaire et élémentaire) formé  en a) didactique des mathématiques; b) didactique de la lecture; c) inclusion ; d) braille ; langue des signe ; pédagogie différenciée et f) protection de l'enfant en milieu scolaire par région"/>
    <s v="RNSE 2023"/>
    <s v="Concerne l'élémentaire (en %), c'est la moyenne des taux par type de formation qui a été fait"/>
  </r>
  <r>
    <x v="3"/>
    <s v="ODD412"/>
    <s v="ODD412a"/>
    <m/>
    <s v="2022/2023"/>
    <s v="Taux d’achèvement à l'élémentaire"/>
    <m/>
    <m/>
  </r>
  <r>
    <x v="3"/>
    <s v="ODD412"/>
    <s v="ODD412b"/>
    <m/>
    <s v="2022/2023"/>
    <s v="Taux d’achèvement au moyen"/>
    <m/>
    <m/>
  </r>
  <r>
    <x v="3"/>
    <s v="ODD412"/>
    <s v="ODD412c"/>
    <m/>
    <s v="2022/2023"/>
    <s v="Taux d’achèvement au secondaire"/>
    <m/>
    <m/>
  </r>
  <r>
    <x v="3"/>
    <s v="ODD411"/>
    <s v="ODD411c"/>
    <m/>
    <s v="2022/2023"/>
    <s v="Taux de réussite aux examens du BFEM par région"/>
    <m/>
    <m/>
  </r>
  <r>
    <x v="4"/>
    <s v="ODD5b1"/>
    <s v="ODD5b1"/>
    <s v="Taux de pénétration de la téléphonie mobile"/>
    <n v="2021"/>
    <s v="Proportion de la population possédant un téléphone portable (taux de pénétration de la téléphonie mobile)"/>
    <s v=""/>
    <s v=""/>
  </r>
  <r>
    <x v="4"/>
    <s v="ODD521"/>
    <s v="ODD521a"/>
    <s v="Femmes de 20–24 ans ayant été mariées ou en u"/>
    <n v="2023"/>
    <s v="Proportion de femmes de 20–24 ans ayant été mariées ou en union avant l'âge de 15 ans"/>
    <m/>
    <m/>
  </r>
  <r>
    <x v="4"/>
    <s v="ODD521"/>
    <s v="ODD521b"/>
    <s v="Femmes de 20–24 ans ayant été mariées ou en u"/>
    <n v="2023"/>
    <s v="Proportion de femmes de 20–24 ans ayant été mariées ou en union avant l'âge de 18 ans"/>
    <m/>
    <m/>
  </r>
  <r>
    <x v="4"/>
    <s v="ODD522"/>
    <s v="ODD522"/>
    <s v="Mutilation génitale féminine"/>
    <n v="2023"/>
    <s v="Proportion de filles et de femmes de 15–49 ayant subi une mutilation génitale féminine"/>
    <m/>
    <m/>
  </r>
  <r>
    <x v="4"/>
    <s v="ODD561"/>
    <s v="ODD561"/>
    <s v="Décisions informées concernant les relations sex"/>
    <n v="2023"/>
    <s v="Proportion de femmes de 15–49 ans qui prennent des décisions informées concernant les relations sexuelles, l'utilisation de contraceptifs et les Soins de santé procréative"/>
    <m/>
    <m/>
  </r>
  <r>
    <x v="4"/>
    <s v="ODD5b1"/>
    <s v="ODD5b1a"/>
    <s v="Possession de téléphone portable"/>
    <n v="2023"/>
    <s v="Proportion des femmes possédant un téléphone portable"/>
    <m/>
    <m/>
  </r>
  <r>
    <x v="4"/>
    <s v="ODD5b1"/>
    <s v="ODD5b1b"/>
    <s v="Possession de téléphone portable par les hommes"/>
    <n v="2023"/>
    <s v="Proportion des hommes possédant un téléphone portable"/>
    <m/>
    <n v="100"/>
  </r>
  <r>
    <x v="4"/>
    <s v="ODD5a1a"/>
    <s v="ODD5a1a"/>
    <m/>
    <s v="2022/2023"/>
    <s v="Proportion de la population agricole totale ayant des droits de propriété ou des droits garantis sur des terrains agricoles (par sexe), par région"/>
    <m/>
    <s v="Données de 2022 exprimées en %"/>
  </r>
  <r>
    <x v="4"/>
    <s v="ODD5a1a2"/>
    <s v="ODD5a1a2"/>
    <m/>
    <s v="2022/2023"/>
    <s v="b) proportion de femmes parmi les titulaires de droits de propriété ou de droits garantis sur des terrains agricoles, par région"/>
    <m/>
    <s v=" Rapport EAA 2022-2023"/>
  </r>
  <r>
    <x v="4"/>
    <s v="ODD521"/>
    <s v="ODD521"/>
    <m/>
    <s v="2022/2023"/>
    <s v="Proportion de femmes et de filles âgées de 15 ans ou plus ayant vécu en couple victimes de violences physiques, sexuelles ou psychologiques infligées au cours des 12 mois précédents par leur partenaire actuel ou un ancien partenaire, par forme de violence et par âge, par région"/>
    <s v="Disponible dans EDS 2017 et pas en 2023_x000a_Disponible dans ENRVFF 2019 et 2023"/>
    <m/>
  </r>
  <r>
    <x v="4"/>
    <s v="ODD541"/>
    <s v="ODD541"/>
    <m/>
    <s v="2022/2023"/>
    <s v="Proportion du temps consacré à des soins et travaux domestiques non rémunérés, par sexe, âge et lieu de résidence, par région"/>
    <s v="Rapport de l'enquete ENETS (Time Use Survey 2021, ANSD)"/>
    <m/>
  </r>
  <r>
    <x v="4"/>
    <s v="ODD551"/>
    <s v="ODD551a"/>
    <m/>
    <n v="2022"/>
    <s v="Pourcentage de femmes dans les effectifs des conseils territoriaux"/>
    <m/>
    <m/>
  </r>
  <r>
    <x v="4"/>
    <s v="ODD551"/>
    <s v="ODD551b"/>
    <m/>
    <n v="2022"/>
    <s v="Pourcentage de femmes dans les Bureaux des conseils territoriaux"/>
    <m/>
    <m/>
  </r>
  <r>
    <x v="5"/>
    <s v="ODD611"/>
    <s v="ODD611a"/>
    <s v="Accès aux services de base pour l'eau de boisson"/>
    <n v="2023"/>
    <s v="Proportion de la population vivant dans un ménage ayant Accès aux services de base pour l'eau de boisson"/>
    <m/>
    <m/>
  </r>
  <r>
    <x v="5"/>
    <s v="ODD611"/>
    <s v="ODD611b"/>
    <s v="Accès aux services de base pour l'eau de boisson "/>
    <n v="2023"/>
    <s v="Proportion de la population avec de l'eau disponible à la demande"/>
    <m/>
    <m/>
  </r>
  <r>
    <x v="5"/>
    <s v="ODD621"/>
    <s v="ODD621a"/>
    <s v="Accès aux services de base d'assainissement"/>
    <n v="2023"/>
    <s v="Proportion de la population vivant dans un ménage ayant accès aux services de base d'assainissement"/>
    <m/>
    <m/>
  </r>
  <r>
    <x v="5"/>
    <s v="ODD621"/>
    <s v="ODD621c"/>
    <s v="Défécation à l'air libre"/>
    <n v="2023"/>
    <s v="Proportion de la population pratiquant la défécation à l'air libre"/>
    <m/>
    <m/>
  </r>
  <r>
    <x v="6"/>
    <s v="ODD711"/>
    <s v="ODD711"/>
    <s v="Accès à l'électricité"/>
    <n v="2023"/>
    <s v="Proportion de la population vivant dans un ménage ayant Accès à l'électricité"/>
    <m/>
    <m/>
  </r>
  <r>
    <x v="6"/>
    <s v="ODD712"/>
    <s v="ODD712"/>
    <s v="Accès aux énergies et technologies propres"/>
    <n v="2023"/>
    <s v="Proportion de la population vivant dans un ménage ayant accès aux énergies et technologies propres"/>
    <m/>
    <m/>
  </r>
  <r>
    <x v="6"/>
    <s v="ODD731"/>
    <s v="ODD731"/>
    <m/>
    <n v="2022"/>
    <s v="Intensité énergétique (rapport entre énergie primaire et PIB)"/>
    <s v="Consommation d'Eletricité par région"/>
    <m/>
  </r>
  <r>
    <x v="7"/>
    <s v="ODD851"/>
    <s v="ODD851"/>
    <s v="Rémunération horaire moyenne des salariés"/>
    <n v="2021"/>
    <s v="Rémunération horaire moyenne des salariés hommes et femmes (FCFA/H)"/>
    <s v=""/>
    <s v=""/>
  </r>
  <r>
    <x v="7"/>
    <s v="ODD8102"/>
    <s v="ODD8102a"/>
    <s v="Possession de compte bancaire parmi les femmes"/>
    <n v="2023"/>
    <s v="Proportion de femmes (15 ans et plus) ayant un compte dans une banque, une autre institution financière ou avec un fournisseur de service mobile de t"/>
    <m/>
    <m/>
  </r>
  <r>
    <x v="7"/>
    <s v="ODD8102"/>
    <s v="ODD8102b"/>
    <s v="Possession de compte bancaire parmi les hommes"/>
    <n v="2023"/>
    <s v="Proportion d'homme (15 ans et plus) ayant un compte dans une banque, une autre institution financière ou avec un fournisseur de service mobile de tra"/>
    <m/>
    <m/>
  </r>
  <r>
    <x v="7"/>
    <s v="ODD861"/>
    <s v="ODD861"/>
    <m/>
    <s v="2022/2023"/>
    <s v="Proportion de jeunes (âgés de 15 à 24 ans) non scolarisés et sans emploi ni formation, par région"/>
    <s v="ENES, SES, RGPH"/>
    <s v="Rapport RGPH5 de 2023"/>
  </r>
  <r>
    <x v="7"/>
    <s v="ODD871"/>
    <s v="ODD871"/>
    <s v="Travail des enfants"/>
    <n v="2022"/>
    <s v="Proportion d'enfants âgés de 5 à 15 ans qui travaillent"/>
    <m/>
    <m/>
  </r>
  <r>
    <x v="7"/>
    <s v="ODD852"/>
    <s v="ODD852"/>
    <s v="Taux d'emploi (%)"/>
    <n v="2022"/>
    <s v="Taux d'emploi (%)"/>
    <m/>
    <m/>
  </r>
  <r>
    <x v="7"/>
    <s v="ODD8101"/>
    <s v="ODD8101"/>
    <m/>
    <s v="2022/2023"/>
    <s v="Nombre de succursales de banques commerciales et de distributeurs automatiques de billets pour 100 000 adultes, par région"/>
    <m/>
    <s v="Are the following facilities present in the primary sampling unit / enumeration area or in easy walking distance? Bank, money transfer point, mobile banking services, or ATM ?"/>
  </r>
  <r>
    <x v="7"/>
    <s v="ODD811"/>
    <s v="ODD811"/>
    <m/>
    <n v="2022"/>
    <s v="Taux de croissance annuelle du PIB réel par habitant"/>
    <m/>
    <m/>
  </r>
  <r>
    <x v="7"/>
    <s v="ODD891"/>
    <s v="ODD891"/>
    <m/>
    <n v="2022"/>
    <s v="PIB directement tiré du tourisme, en proportion du PIB total et en taux de croissance"/>
    <s v="Proxy: P00 (Hebergement+restauration)/PIB"/>
    <m/>
  </r>
  <r>
    <x v="8"/>
    <s v="ODD922"/>
    <s v="ODD922"/>
    <s v="Emploi dans l'industrie manufacturière"/>
    <n v="2021"/>
    <s v="Emploi dans l'industrie manufacturière, en proportion de l'emploi total"/>
    <s v=""/>
    <s v=""/>
  </r>
  <r>
    <x v="8"/>
    <s v="ODD911"/>
    <s v="ODD911"/>
    <m/>
    <s v="2022/2023"/>
    <s v="Proportion de population située à moins de 2 km d'une route praticable à toute saison, par région"/>
    <m/>
    <m/>
  </r>
  <r>
    <x v="8"/>
    <s v="ODD921a"/>
    <s v="ODD921a"/>
    <m/>
    <n v="2022"/>
    <s v="Valeur ajoutée dans l’industrie manufacturière, en proportion du PIB  et par habitant"/>
    <s v="(F00+J00)/PIB"/>
    <m/>
  </r>
  <r>
    <x v="9"/>
    <s v="ODD1011"/>
    <s v="ODD1011"/>
    <s v="Dépenses des 40 % de la population les plus pauvres"/>
    <n v="2021"/>
    <s v="Dépenses des ménages pour les 40 % de la population les plus pauvres par rapport à l'ensemble de la population"/>
    <s v=""/>
    <s v=""/>
  </r>
  <r>
    <x v="9"/>
    <s v="ODD1021"/>
    <s v="ODD1021"/>
    <s v="Revenu inférieur à la moitié du revenu median"/>
    <n v="2021"/>
    <s v="Proportion de personnes vivant avec un revenu de plus de 50 % inférieur au revenu median"/>
    <s v=""/>
    <s v="Proportion de ménages avec une dépense annuelle inférieur à la moitié de la dépense médiane annuelle"/>
  </r>
  <r>
    <x v="9"/>
    <s v="ODD1042"/>
    <s v="ODD1042"/>
    <s v="Indice de Gini"/>
    <n v="2021"/>
    <s v="Inégalité monétaire"/>
    <s v=""/>
    <s v=""/>
  </r>
  <r>
    <x v="10"/>
    <s v="ODD1151"/>
    <s v="ODD1151"/>
    <s v="Victimes de catastrophes"/>
    <n v="2021"/>
    <s v="Nombre de décès, de disparus et de victimes suite à des catastrophes, pour 100 000 personnes (Nombre de victimes suite à des catastrophes-proxy"/>
    <s v=""/>
    <s v="Proportion de la population victimes de catastrophes naturels"/>
  </r>
  <r>
    <x v="10"/>
    <s v="ODD1121"/>
    <s v="ODD1121"/>
    <s v="Accès aux services de transports publics) par groupe d'âge, sexe et type de handicap), par région"/>
    <s v="2022/2023"/>
    <s v="Proportion de la population ayant aisément accès aux services de transports publics) par groupe d'âge, sexe et type de handicap), par région"/>
    <s v="Paid transport in the PSU"/>
    <m/>
  </r>
  <r>
    <x v="11"/>
    <s v="ODD1471"/>
    <s v="ODD1471"/>
    <m/>
    <n v="2022"/>
    <s v="Proportion du PIB correspondant aux activités de pêche viables dans les petits États insulaires en développement, les pays les moins avancés et tous les pays"/>
    <s v="VA du secteur dans la région / total VA dans la région"/>
    <m/>
  </r>
  <r>
    <x v="12"/>
    <s v="ODD1511"/>
    <s v="ODD1511"/>
    <m/>
    <s v="2022/2023"/>
    <s v="Surface des zones forestières, en proportion de la surface terrestre"/>
    <m/>
    <m/>
  </r>
  <r>
    <x v="12"/>
    <s v="ODD1531"/>
    <s v="ODD1531"/>
    <m/>
    <n v="2020"/>
    <s v="Proportion de la surface émergée totale occupée par des terres dégradées"/>
    <m/>
    <m/>
  </r>
  <r>
    <x v="13"/>
    <s v="ODD1691"/>
    <s v="ODD1691"/>
    <s v="Enregistrement à l'Etat civil"/>
    <n v="2023"/>
    <s v="Proportion d'enfants de moins de 5 ans dont la naissance a été enregistrée à l'état civil"/>
    <m/>
    <m/>
  </r>
  <r>
    <x v="13"/>
    <s v="ODD1613"/>
    <s v="ODD1613"/>
    <m/>
    <s v="2022/2023"/>
    <s v="Proportion de la population victime de violences physiques, psychologiques ou sexuelles au cours des 12 mois précédents, par région"/>
    <s v="ENRVFF"/>
    <s v="https://www.ansd.sn/sites/default/files/2024-11/Brochure_ENR-VFFS.pdf"/>
  </r>
  <r>
    <x v="13"/>
    <s v="ODD1614"/>
    <s v="ODD1614"/>
    <m/>
    <s v="2022/2023"/>
    <s v="Proportion de la population considérant que le fait de marcher seul dans sa zone de résidence ne présente pas de risques, par région"/>
    <m/>
    <m/>
  </r>
  <r>
    <x v="14"/>
    <s v="ODD1732"/>
    <s v="ODD1732"/>
    <s v="Envois de fonds des travailleurs migrants"/>
    <n v="2021"/>
    <s v="Volume des envois de fonds des travailleurs migrants en proportion du PIB de la région (courant en FCFA)"/>
    <s v="Volume des transaction en FCFA"/>
    <s v=""/>
  </r>
  <r>
    <x v="14"/>
    <s v="ODD1781"/>
    <s v="ODD1781a"/>
    <s v="Utilisation de l'internet (Femmes)"/>
    <n v="2023"/>
    <s v="Proportion of individus utilisant l'internet (Femmes)"/>
    <m/>
    <m/>
  </r>
  <r>
    <x v="14"/>
    <s v="ODD1781"/>
    <s v="ODD1781b"/>
    <s v="Utilisation de l'internet (Homme)"/>
    <n v="2023"/>
    <s v="Proportion of individus utilisant l'internet (Homme)"/>
    <m/>
    <m/>
  </r>
  <r>
    <x v="14"/>
    <s v="ODD1761"/>
    <s v="ODD1761"/>
    <s v="Accès Internet à haut débit"/>
    <n v="2022"/>
    <s v="Abonnements à une connexion à l'Internet à haut débit fixe pour 100 habitants (par vitesse de connexion)"/>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F31A07-EF66-4983-A7AB-29AA03186BE2}" name="Tableau croisé dynamique2" cacheId="5"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3:B19" firstHeaderRow="1" firstDataRow="1" firstDataCol="1"/>
  <pivotFields count="8">
    <pivotField axis="axisRow" showAll="0">
      <items count="16">
        <item x="0"/>
        <item x="1"/>
        <item x="2"/>
        <item x="3"/>
        <item x="4"/>
        <item x="5"/>
        <item x="6"/>
        <item x="7"/>
        <item x="8"/>
        <item x="9"/>
        <item x="10"/>
        <item x="11"/>
        <item x="12"/>
        <item x="13"/>
        <item x="14"/>
        <item t="default"/>
      </items>
    </pivotField>
    <pivotField showAll="0"/>
    <pivotField showAll="0"/>
    <pivotField showAll="0"/>
    <pivotField showAll="0"/>
    <pivotField dataField="1" showAll="0"/>
    <pivotField showAll="0"/>
    <pivotField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Nombre de description" fld="5" subtotal="count" baseField="0" baseItem="0"/>
  </dataField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mateactiontracker.org/documents/1073/2022_08_CAT_Governance_Report_Senegal-FR.pdf" TargetMode="External"/><Relationship Id="rId2" Type="http://schemas.openxmlformats.org/officeDocument/2006/relationships/hyperlink" Target="https://pmc.ncbi.nlm.nih.gov/articles/PMC8148310/?utm_source=chatgpt.com" TargetMode="External"/><Relationship Id="rId1" Type="http://schemas.openxmlformats.org/officeDocument/2006/relationships/hyperlink" Target="https://mesrisenegal.sn/wp-content/uploads/2025/01/rap_mesri-2022-vf.pdf" TargetMode="External"/><Relationship Id="rId5" Type="http://schemas.openxmlformats.org/officeDocument/2006/relationships/hyperlink" Target="https://www.prisonstudies.org/country/senegal" TargetMode="External"/><Relationship Id="rId4" Type="http://schemas.openxmlformats.org/officeDocument/2006/relationships/hyperlink" Target="https://fr.countryeconomy.com/energie-et-environnement/emissions-co2/senegal?utm_source=chatgpt.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V1000"/>
  <sheetViews>
    <sheetView tabSelected="1" zoomScale="85" zoomScaleNormal="85" workbookViewId="0">
      <pane xSplit="8" ySplit="1" topLeftCell="K19" activePane="bottomRight" state="frozen"/>
      <selection pane="topRight"/>
      <selection pane="bottomLeft"/>
      <selection pane="bottomRight" activeCell="F24" sqref="F24"/>
    </sheetView>
  </sheetViews>
  <sheetFormatPr baseColWidth="10" defaultColWidth="14.42578125" defaultRowHeight="15" customHeight="1"/>
  <cols>
    <col min="1" max="2" width="8.7109375" customWidth="1"/>
    <col min="3" max="3" width="13.42578125" customWidth="1"/>
    <col min="4" max="4" width="52.5703125" customWidth="1"/>
    <col min="5" max="5" width="22.140625" customWidth="1"/>
    <col min="6" max="6" width="65.85546875" customWidth="1"/>
    <col min="7" max="7" width="22.140625" hidden="1" customWidth="1"/>
    <col min="8" max="8" width="12.42578125" hidden="1" customWidth="1"/>
    <col min="9" max="9" width="13.42578125" customWidth="1"/>
    <col min="10" max="10" width="24" customWidth="1"/>
    <col min="11" max="12" width="17.140625" style="162" customWidth="1"/>
    <col min="13" max="13" width="32.28515625" customWidth="1"/>
    <col min="14" max="27" width="8.7109375" customWidth="1"/>
  </cols>
  <sheetData>
    <row r="1" spans="1:22" ht="26.25" customHeight="1">
      <c r="A1" s="25" t="s">
        <v>0</v>
      </c>
      <c r="B1" s="26" t="s">
        <v>1</v>
      </c>
      <c r="C1" s="26" t="s">
        <v>2</v>
      </c>
      <c r="D1" s="26" t="s">
        <v>3</v>
      </c>
      <c r="E1" s="26" t="s">
        <v>4</v>
      </c>
      <c r="F1" s="27" t="s">
        <v>5</v>
      </c>
      <c r="G1" s="26" t="s">
        <v>6</v>
      </c>
      <c r="H1" s="27" t="s">
        <v>7</v>
      </c>
      <c r="I1" s="33" t="s">
        <v>8</v>
      </c>
      <c r="J1" s="26" t="s">
        <v>9</v>
      </c>
      <c r="K1" s="34" t="s">
        <v>10</v>
      </c>
      <c r="L1" s="34" t="s">
        <v>11</v>
      </c>
      <c r="M1" s="26" t="s">
        <v>12</v>
      </c>
      <c r="N1" s="27">
        <v>2015</v>
      </c>
      <c r="O1" s="27">
        <v>2016</v>
      </c>
      <c r="P1" s="27">
        <v>2017</v>
      </c>
      <c r="Q1" s="27">
        <v>2018</v>
      </c>
      <c r="R1" s="27">
        <v>2019</v>
      </c>
      <c r="S1" s="27">
        <v>2020</v>
      </c>
      <c r="T1" s="27">
        <v>2021</v>
      </c>
      <c r="U1" s="27">
        <v>2022</v>
      </c>
      <c r="V1" s="27">
        <v>2023</v>
      </c>
    </row>
    <row r="2" spans="1:22" ht="26.25" customHeight="1">
      <c r="A2" s="25" t="s">
        <v>13</v>
      </c>
      <c r="B2" s="25" t="s">
        <v>14</v>
      </c>
      <c r="C2" s="25" t="s">
        <v>14</v>
      </c>
      <c r="D2" s="25" t="s">
        <v>15</v>
      </c>
      <c r="E2" s="28">
        <v>2021</v>
      </c>
      <c r="F2" s="29" t="s">
        <v>16</v>
      </c>
      <c r="G2" s="25" t="s">
        <v>17</v>
      </c>
      <c r="H2" s="29" t="s">
        <v>17</v>
      </c>
      <c r="I2" s="35">
        <v>5.5687438966691198E-2</v>
      </c>
      <c r="J2" s="25">
        <v>0</v>
      </c>
      <c r="K2" s="36" t="s">
        <v>18</v>
      </c>
      <c r="L2" s="36"/>
      <c r="M2" s="37">
        <v>2</v>
      </c>
    </row>
    <row r="3" spans="1:22" ht="26.25" customHeight="1">
      <c r="A3" s="25" t="s">
        <v>13</v>
      </c>
      <c r="B3" s="25" t="s">
        <v>19</v>
      </c>
      <c r="C3" s="25" t="s">
        <v>19</v>
      </c>
      <c r="D3" s="25" t="s">
        <v>20</v>
      </c>
      <c r="E3" s="28">
        <v>2021</v>
      </c>
      <c r="F3" s="29" t="s">
        <v>21</v>
      </c>
      <c r="G3" s="25" t="s">
        <v>17</v>
      </c>
      <c r="H3" s="29" t="s">
        <v>17</v>
      </c>
      <c r="I3" s="35">
        <v>0.37496919546948698</v>
      </c>
      <c r="J3" s="25">
        <v>0.189</v>
      </c>
      <c r="K3" s="36" t="s">
        <v>22</v>
      </c>
      <c r="L3" s="36"/>
      <c r="M3" s="37">
        <v>2</v>
      </c>
    </row>
    <row r="4" spans="1:22" ht="26.25" customHeight="1">
      <c r="A4" s="25" t="s">
        <v>13</v>
      </c>
      <c r="B4" s="25" t="s">
        <v>23</v>
      </c>
      <c r="C4" s="25" t="s">
        <v>23</v>
      </c>
      <c r="D4" s="25" t="s">
        <v>24</v>
      </c>
      <c r="E4" s="28">
        <v>2021</v>
      </c>
      <c r="F4" s="29" t="s">
        <v>25</v>
      </c>
      <c r="G4" s="25"/>
      <c r="H4" s="29" t="s">
        <v>26</v>
      </c>
      <c r="I4" s="35">
        <v>0.18479841156291499</v>
      </c>
      <c r="J4" s="25">
        <v>0.9</v>
      </c>
      <c r="K4" s="36"/>
      <c r="L4" s="36"/>
      <c r="M4" s="37">
        <v>1</v>
      </c>
    </row>
    <row r="5" spans="1:22" ht="26.25" customHeight="1">
      <c r="A5" s="73" t="s">
        <v>13</v>
      </c>
      <c r="B5" s="73" t="s">
        <v>27</v>
      </c>
      <c r="C5" s="73" t="s">
        <v>27</v>
      </c>
      <c r="D5" s="25" t="s">
        <v>28</v>
      </c>
      <c r="E5" s="28">
        <v>2021</v>
      </c>
      <c r="F5" s="74" t="s">
        <v>29</v>
      </c>
      <c r="G5" s="25" t="s">
        <v>17</v>
      </c>
      <c r="H5" s="29" t="s">
        <v>30</v>
      </c>
      <c r="I5" s="35">
        <v>0.18416520878928899</v>
      </c>
      <c r="J5" s="25">
        <v>0.14399999999999999</v>
      </c>
      <c r="K5" s="36"/>
      <c r="L5" s="36"/>
      <c r="M5" s="37">
        <v>2</v>
      </c>
    </row>
    <row r="6" spans="1:22" ht="26.25" customHeight="1">
      <c r="A6" s="73" t="s">
        <v>13</v>
      </c>
      <c r="B6" s="73" t="s">
        <v>31</v>
      </c>
      <c r="C6" s="73" t="s">
        <v>32</v>
      </c>
      <c r="D6" s="25" t="s">
        <v>33</v>
      </c>
      <c r="E6" s="28">
        <v>2023</v>
      </c>
      <c r="F6" s="74" t="s">
        <v>34</v>
      </c>
      <c r="G6" s="25"/>
      <c r="H6" s="29"/>
      <c r="I6" s="35">
        <v>0.86590450627202498</v>
      </c>
      <c r="J6" s="25">
        <v>1</v>
      </c>
      <c r="K6" s="36"/>
      <c r="L6" s="36"/>
      <c r="M6" s="37">
        <v>1</v>
      </c>
    </row>
    <row r="7" spans="1:22" ht="26.25" customHeight="1">
      <c r="A7" s="73" t="s">
        <v>13</v>
      </c>
      <c r="B7" s="73" t="s">
        <v>31</v>
      </c>
      <c r="C7" s="73" t="s">
        <v>35</v>
      </c>
      <c r="D7" s="25" t="s">
        <v>36</v>
      </c>
      <c r="E7" s="28">
        <v>2023</v>
      </c>
      <c r="F7" s="74" t="s">
        <v>37</v>
      </c>
      <c r="G7" s="25"/>
      <c r="H7" s="29"/>
      <c r="I7" s="35">
        <v>0.62611265714045194</v>
      </c>
      <c r="J7" s="25">
        <v>1</v>
      </c>
      <c r="K7" s="36"/>
      <c r="L7" s="36"/>
      <c r="M7" s="37">
        <v>1</v>
      </c>
    </row>
    <row r="8" spans="1:22" ht="26.25" customHeight="1">
      <c r="A8" s="73" t="s">
        <v>13</v>
      </c>
      <c r="B8" s="73" t="s">
        <v>31</v>
      </c>
      <c r="C8" s="73" t="s">
        <v>38</v>
      </c>
      <c r="D8" s="25" t="s">
        <v>39</v>
      </c>
      <c r="E8" s="28">
        <v>2023</v>
      </c>
      <c r="F8" s="74" t="s">
        <v>40</v>
      </c>
      <c r="G8" s="25"/>
      <c r="H8" s="29"/>
      <c r="I8" s="35">
        <v>0.76423860780425201</v>
      </c>
      <c r="J8" s="25">
        <v>1</v>
      </c>
      <c r="K8" s="36"/>
      <c r="L8" s="36"/>
      <c r="M8" s="37">
        <v>1</v>
      </c>
    </row>
    <row r="9" spans="1:22" ht="26.25" customHeight="1">
      <c r="A9" s="73" t="s">
        <v>13</v>
      </c>
      <c r="B9" s="73" t="s">
        <v>31</v>
      </c>
      <c r="C9" s="73" t="s">
        <v>41</v>
      </c>
      <c r="D9" s="25" t="s">
        <v>42</v>
      </c>
      <c r="E9" s="28">
        <v>2023</v>
      </c>
      <c r="F9" s="74" t="s">
        <v>43</v>
      </c>
      <c r="G9" s="25"/>
      <c r="H9" s="29"/>
      <c r="I9" s="35">
        <v>0.19712204490111901</v>
      </c>
      <c r="J9" s="25">
        <v>1</v>
      </c>
      <c r="K9" s="36"/>
      <c r="L9" s="36"/>
      <c r="M9" s="37">
        <v>1</v>
      </c>
    </row>
    <row r="10" spans="1:22" ht="26.25" customHeight="1">
      <c r="A10" s="25" t="s">
        <v>44</v>
      </c>
      <c r="B10" s="25" t="s">
        <v>45</v>
      </c>
      <c r="C10" s="25" t="s">
        <v>45</v>
      </c>
      <c r="D10" s="25" t="s">
        <v>46</v>
      </c>
      <c r="E10" s="28">
        <v>2023</v>
      </c>
      <c r="F10" s="29" t="s">
        <v>47</v>
      </c>
      <c r="G10" s="25"/>
      <c r="H10" s="29"/>
      <c r="I10" s="35">
        <v>0.174672402396957</v>
      </c>
      <c r="J10" s="25">
        <v>0</v>
      </c>
      <c r="K10" s="38">
        <v>0.502</v>
      </c>
      <c r="L10" s="38"/>
      <c r="M10" s="37">
        <v>2</v>
      </c>
    </row>
    <row r="11" spans="1:22" ht="26.25" customHeight="1">
      <c r="A11" s="25" t="s">
        <v>44</v>
      </c>
      <c r="B11" s="25" t="s">
        <v>48</v>
      </c>
      <c r="C11" s="25" t="s">
        <v>49</v>
      </c>
      <c r="D11" s="25" t="s">
        <v>50</v>
      </c>
      <c r="E11" s="28">
        <v>2023</v>
      </c>
      <c r="F11" s="29" t="s">
        <v>51</v>
      </c>
      <c r="G11" s="25"/>
      <c r="H11" s="29"/>
      <c r="I11" s="35">
        <v>0.10171405550719199</v>
      </c>
      <c r="J11" s="25">
        <v>0</v>
      </c>
      <c r="K11" s="38">
        <v>0.16300000000000001</v>
      </c>
      <c r="L11" s="38"/>
      <c r="M11" s="37">
        <v>2</v>
      </c>
    </row>
    <row r="12" spans="1:22" ht="26.25" customHeight="1">
      <c r="A12" s="25" t="s">
        <v>44</v>
      </c>
      <c r="B12" s="25" t="s">
        <v>48</v>
      </c>
      <c r="C12" s="25" t="s">
        <v>52</v>
      </c>
      <c r="D12" s="25" t="s">
        <v>53</v>
      </c>
      <c r="E12" s="28">
        <v>2023</v>
      </c>
      <c r="F12" s="29" t="s">
        <v>54</v>
      </c>
      <c r="G12" s="25"/>
      <c r="H12" s="29"/>
      <c r="I12" s="35">
        <v>1.1015441096363701E-2</v>
      </c>
      <c r="J12" s="25">
        <v>0</v>
      </c>
      <c r="K12" s="38">
        <v>0.35099999999999998</v>
      </c>
      <c r="L12" s="38"/>
      <c r="M12" s="37">
        <v>2</v>
      </c>
    </row>
    <row r="13" spans="1:22" ht="26.25" customHeight="1">
      <c r="A13" s="25" t="s">
        <v>44</v>
      </c>
      <c r="B13" s="25" t="s">
        <v>48</v>
      </c>
      <c r="C13" s="25" t="s">
        <v>55</v>
      </c>
      <c r="D13" s="25" t="s">
        <v>56</v>
      </c>
      <c r="E13" s="28">
        <v>2023</v>
      </c>
      <c r="F13" s="29" t="s">
        <v>57</v>
      </c>
      <c r="G13" s="25"/>
      <c r="H13" s="29"/>
      <c r="I13" s="35">
        <v>0.162275615036649</v>
      </c>
      <c r="J13" s="25">
        <v>0</v>
      </c>
      <c r="K13" s="39">
        <v>0.4</v>
      </c>
      <c r="L13" s="39"/>
      <c r="M13" s="37">
        <v>2</v>
      </c>
    </row>
    <row r="14" spans="1:22" ht="26.25" customHeight="1">
      <c r="A14" s="25" t="s">
        <v>58</v>
      </c>
      <c r="B14" s="25" t="s">
        <v>59</v>
      </c>
      <c r="C14" s="25" t="s">
        <v>59</v>
      </c>
      <c r="D14" s="25" t="s">
        <v>60</v>
      </c>
      <c r="E14" s="28">
        <v>2021</v>
      </c>
      <c r="F14" s="29" t="s">
        <v>61</v>
      </c>
      <c r="G14" s="25" t="s">
        <v>17</v>
      </c>
      <c r="H14" s="29" t="s">
        <v>62</v>
      </c>
      <c r="I14" s="35">
        <v>3.5873762576530202E-2</v>
      </c>
      <c r="J14" s="25" t="s">
        <v>567</v>
      </c>
      <c r="K14" s="40" t="s">
        <v>63</v>
      </c>
      <c r="L14" s="40"/>
      <c r="M14" s="37">
        <v>2</v>
      </c>
    </row>
    <row r="15" spans="1:22" ht="26.25" customHeight="1">
      <c r="A15" s="25" t="s">
        <v>58</v>
      </c>
      <c r="B15" s="25" t="s">
        <v>64</v>
      </c>
      <c r="C15" s="25" t="s">
        <v>64</v>
      </c>
      <c r="D15" s="25" t="s">
        <v>65</v>
      </c>
      <c r="E15" s="28">
        <v>2021</v>
      </c>
      <c r="F15" s="29" t="s">
        <v>66</v>
      </c>
      <c r="G15" s="25" t="s">
        <v>67</v>
      </c>
      <c r="H15" s="29" t="s">
        <v>17</v>
      </c>
      <c r="I15" s="35">
        <v>6.5150474193799698E-2</v>
      </c>
      <c r="J15" s="25">
        <v>4.2999999999999997E-2</v>
      </c>
      <c r="K15" s="41">
        <v>0.25</v>
      </c>
      <c r="L15" s="41"/>
      <c r="M15" s="37">
        <v>2</v>
      </c>
    </row>
    <row r="16" spans="1:22" ht="26.25" customHeight="1">
      <c r="A16" s="25" t="s">
        <v>58</v>
      </c>
      <c r="B16" s="25" t="s">
        <v>68</v>
      </c>
      <c r="C16" s="25" t="s">
        <v>68</v>
      </c>
      <c r="D16" s="25" t="s">
        <v>69</v>
      </c>
      <c r="E16" s="28">
        <v>2023</v>
      </c>
      <c r="F16" s="29" t="s">
        <v>70</v>
      </c>
      <c r="G16" s="25"/>
      <c r="H16" s="29"/>
      <c r="I16" s="35">
        <v>0.93450975235295097</v>
      </c>
      <c r="J16" s="25">
        <v>1</v>
      </c>
      <c r="K16" s="41">
        <v>1</v>
      </c>
      <c r="L16" s="41"/>
      <c r="M16" s="37">
        <v>1</v>
      </c>
    </row>
    <row r="17" spans="1:13" ht="26.25" customHeight="1">
      <c r="A17" s="25" t="s">
        <v>58</v>
      </c>
      <c r="B17" s="25" t="s">
        <v>71</v>
      </c>
      <c r="C17" s="25" t="s">
        <v>71</v>
      </c>
      <c r="D17" s="25" t="s">
        <v>72</v>
      </c>
      <c r="E17" s="28">
        <v>2023</v>
      </c>
      <c r="F17" s="29" t="s">
        <v>73</v>
      </c>
      <c r="G17" s="25"/>
      <c r="H17" s="29"/>
      <c r="I17" s="35">
        <v>0.56708242482176396</v>
      </c>
      <c r="J17" s="25">
        <v>0.48</v>
      </c>
      <c r="K17" s="41">
        <v>1</v>
      </c>
      <c r="L17" s="41"/>
      <c r="M17" s="37">
        <v>1</v>
      </c>
    </row>
    <row r="18" spans="1:13" ht="26.25" customHeight="1">
      <c r="A18" s="25" t="s">
        <v>58</v>
      </c>
      <c r="B18" s="25" t="s">
        <v>74</v>
      </c>
      <c r="C18" s="25" t="s">
        <v>74</v>
      </c>
      <c r="D18" s="25" t="s">
        <v>75</v>
      </c>
      <c r="E18" s="28">
        <v>2023</v>
      </c>
      <c r="F18" s="29" t="s">
        <v>76</v>
      </c>
      <c r="G18" s="25"/>
      <c r="H18" s="29"/>
      <c r="I18" s="35">
        <v>9.7974171405660906E-2</v>
      </c>
      <c r="J18" s="25">
        <v>4.3999999999999997E-2</v>
      </c>
      <c r="K18" s="41">
        <v>0.4</v>
      </c>
      <c r="L18" s="41"/>
      <c r="M18" s="37">
        <v>2</v>
      </c>
    </row>
    <row r="19" spans="1:13" ht="26.25" customHeight="1">
      <c r="A19" s="25" t="s">
        <v>58</v>
      </c>
      <c r="B19" s="25" t="s">
        <v>77</v>
      </c>
      <c r="C19" s="25" t="s">
        <v>78</v>
      </c>
      <c r="D19" s="25" t="s">
        <v>79</v>
      </c>
      <c r="E19" s="28">
        <v>2023</v>
      </c>
      <c r="F19" s="29" t="s">
        <v>80</v>
      </c>
      <c r="G19" s="25"/>
      <c r="H19" s="29"/>
      <c r="I19" s="35">
        <v>0.82590605309168297</v>
      </c>
      <c r="J19" s="25">
        <v>0.9</v>
      </c>
      <c r="K19" s="41">
        <v>1</v>
      </c>
      <c r="L19" s="41"/>
      <c r="M19" s="37">
        <v>1</v>
      </c>
    </row>
    <row r="20" spans="1:13" ht="26.25" customHeight="1">
      <c r="A20" s="25" t="s">
        <v>58</v>
      </c>
      <c r="B20" s="25" t="s">
        <v>77</v>
      </c>
      <c r="C20" s="25" t="s">
        <v>81</v>
      </c>
      <c r="D20" s="25" t="s">
        <v>82</v>
      </c>
      <c r="E20" s="28">
        <v>2023</v>
      </c>
      <c r="F20" s="29" t="s">
        <v>83</v>
      </c>
      <c r="G20" s="25"/>
      <c r="H20" s="29"/>
      <c r="I20" s="35">
        <v>0.41552142160035399</v>
      </c>
      <c r="J20" s="25">
        <v>0.9</v>
      </c>
      <c r="K20" s="41">
        <v>1</v>
      </c>
      <c r="L20" s="41"/>
      <c r="M20" s="37">
        <v>1</v>
      </c>
    </row>
    <row r="21" spans="1:13" ht="26.25" customHeight="1">
      <c r="A21" s="25" t="s">
        <v>58</v>
      </c>
      <c r="B21" s="25" t="s">
        <v>77</v>
      </c>
      <c r="C21" s="25" t="s">
        <v>84</v>
      </c>
      <c r="D21" s="25" t="s">
        <v>85</v>
      </c>
      <c r="E21" s="28">
        <v>2023</v>
      </c>
      <c r="F21" s="29" t="s">
        <v>86</v>
      </c>
      <c r="G21" s="25"/>
      <c r="H21" s="29"/>
      <c r="I21" s="35">
        <v>0.80336365128281395</v>
      </c>
      <c r="J21" s="25">
        <v>0.9</v>
      </c>
      <c r="K21" s="41">
        <v>1</v>
      </c>
      <c r="L21" s="41"/>
      <c r="M21" s="37">
        <v>1</v>
      </c>
    </row>
    <row r="22" spans="1:13" ht="26.25" customHeight="1">
      <c r="A22" s="25" t="s">
        <v>87</v>
      </c>
      <c r="B22" s="25" t="s">
        <v>88</v>
      </c>
      <c r="C22" s="25" t="s">
        <v>88</v>
      </c>
      <c r="D22" s="25" t="s">
        <v>89</v>
      </c>
      <c r="E22" s="28">
        <v>2021</v>
      </c>
      <c r="F22" s="29" t="s">
        <v>90</v>
      </c>
      <c r="G22" s="25" t="s">
        <v>17</v>
      </c>
      <c r="H22" s="29" t="s">
        <v>17</v>
      </c>
      <c r="I22" s="35">
        <v>0.55488167526270804</v>
      </c>
      <c r="J22" s="25">
        <v>0.9</v>
      </c>
      <c r="K22" s="167">
        <v>0.45200000000000001</v>
      </c>
      <c r="L22" s="36"/>
      <c r="M22" s="37">
        <v>1</v>
      </c>
    </row>
    <row r="23" spans="1:13" ht="26.25" customHeight="1">
      <c r="A23" s="25" t="s">
        <v>91</v>
      </c>
      <c r="B23" s="25" t="s">
        <v>92</v>
      </c>
      <c r="C23" s="25" t="s">
        <v>92</v>
      </c>
      <c r="D23" s="25" t="s">
        <v>93</v>
      </c>
      <c r="E23" s="28">
        <v>2021</v>
      </c>
      <c r="F23" s="29" t="s">
        <v>94</v>
      </c>
      <c r="G23" s="25" t="s">
        <v>17</v>
      </c>
      <c r="H23" s="29" t="s">
        <v>17</v>
      </c>
      <c r="I23" s="35">
        <v>0.44319070232750601</v>
      </c>
      <c r="J23" s="25">
        <v>1</v>
      </c>
      <c r="K23" s="168">
        <v>0.3</v>
      </c>
      <c r="L23" s="36"/>
      <c r="M23" s="37">
        <v>1</v>
      </c>
    </row>
    <row r="24" spans="1:13" ht="26.25" customHeight="1">
      <c r="A24" s="25" t="s">
        <v>91</v>
      </c>
      <c r="B24" s="25" t="s">
        <v>95</v>
      </c>
      <c r="C24" s="25" t="s">
        <v>96</v>
      </c>
      <c r="D24" s="25" t="s">
        <v>97</v>
      </c>
      <c r="E24" s="28">
        <v>2023</v>
      </c>
      <c r="F24" s="29" t="s">
        <v>98</v>
      </c>
      <c r="G24" s="25"/>
      <c r="H24" s="29"/>
      <c r="I24" s="35">
        <v>9.4428064701703299E-2</v>
      </c>
      <c r="J24" s="25">
        <v>0</v>
      </c>
      <c r="K24" s="168">
        <v>0.2</v>
      </c>
      <c r="L24" s="36"/>
      <c r="M24" s="37">
        <v>2</v>
      </c>
    </row>
    <row r="25" spans="1:13" ht="26.25" customHeight="1">
      <c r="A25" s="25" t="s">
        <v>91</v>
      </c>
      <c r="B25" s="25" t="s">
        <v>95</v>
      </c>
      <c r="C25" s="25" t="s">
        <v>99</v>
      </c>
      <c r="D25" s="25" t="s">
        <v>97</v>
      </c>
      <c r="E25" s="28">
        <v>2023</v>
      </c>
      <c r="F25" s="29" t="s">
        <v>100</v>
      </c>
      <c r="G25" s="25"/>
      <c r="H25" s="29"/>
      <c r="I25" s="35">
        <v>0.30908381978279897</v>
      </c>
      <c r="J25" s="25">
        <v>0</v>
      </c>
      <c r="K25" s="168">
        <v>0.4</v>
      </c>
      <c r="L25" s="36"/>
      <c r="M25" s="37">
        <v>2</v>
      </c>
    </row>
    <row r="26" spans="1:13" ht="48.75" customHeight="1">
      <c r="A26" s="25" t="s">
        <v>91</v>
      </c>
      <c r="B26" s="25" t="s">
        <v>101</v>
      </c>
      <c r="C26" s="25" t="s">
        <v>101</v>
      </c>
      <c r="D26" s="25" t="s">
        <v>102</v>
      </c>
      <c r="E26" s="28">
        <v>2023</v>
      </c>
      <c r="F26" s="29" t="s">
        <v>103</v>
      </c>
      <c r="G26" s="25"/>
      <c r="H26" s="29"/>
      <c r="I26" s="35">
        <v>0.200801411626465</v>
      </c>
      <c r="J26" s="25">
        <v>0</v>
      </c>
      <c r="K26" s="36"/>
      <c r="L26" s="36"/>
      <c r="M26" s="37">
        <v>2</v>
      </c>
    </row>
    <row r="27" spans="1:13" ht="26.25" customHeight="1">
      <c r="A27" s="25" t="s">
        <v>91</v>
      </c>
      <c r="B27" s="25" t="s">
        <v>104</v>
      </c>
      <c r="C27" s="25" t="s">
        <v>104</v>
      </c>
      <c r="D27" s="25" t="s">
        <v>105</v>
      </c>
      <c r="E27" s="28">
        <v>2023</v>
      </c>
      <c r="F27" s="29" t="s">
        <v>106</v>
      </c>
      <c r="G27" s="25"/>
      <c r="H27" s="29"/>
      <c r="I27" s="35">
        <v>8.0350603516861505E-2</v>
      </c>
      <c r="J27" s="25">
        <v>0.17</v>
      </c>
      <c r="K27" s="36"/>
      <c r="L27" s="36"/>
      <c r="M27" s="37">
        <v>1</v>
      </c>
    </row>
    <row r="28" spans="1:13" ht="26.25" customHeight="1">
      <c r="A28" s="25" t="s">
        <v>91</v>
      </c>
      <c r="B28" s="25" t="s">
        <v>92</v>
      </c>
      <c r="C28" s="25" t="s">
        <v>107</v>
      </c>
      <c r="D28" s="25" t="s">
        <v>108</v>
      </c>
      <c r="E28" s="28">
        <v>2023</v>
      </c>
      <c r="F28" s="29" t="s">
        <v>109</v>
      </c>
      <c r="G28" s="25"/>
      <c r="H28" s="29"/>
      <c r="I28" s="35">
        <v>0.75042456947880098</v>
      </c>
      <c r="J28" s="25">
        <v>1</v>
      </c>
      <c r="K28" s="36"/>
      <c r="L28" s="36"/>
      <c r="M28" s="37">
        <v>1</v>
      </c>
    </row>
    <row r="29" spans="1:13" ht="26.25" customHeight="1">
      <c r="A29" s="25" t="s">
        <v>91</v>
      </c>
      <c r="B29" s="25" t="s">
        <v>92</v>
      </c>
      <c r="C29" s="25" t="s">
        <v>110</v>
      </c>
      <c r="D29" s="25" t="s">
        <v>111</v>
      </c>
      <c r="E29" s="28">
        <v>2023</v>
      </c>
      <c r="F29" s="29" t="s">
        <v>112</v>
      </c>
      <c r="G29" s="25"/>
      <c r="H29" s="29"/>
      <c r="I29" s="35">
        <v>0.88218083988860396</v>
      </c>
      <c r="J29" s="25">
        <v>1</v>
      </c>
      <c r="K29" s="36"/>
      <c r="L29" s="36"/>
      <c r="M29" s="37">
        <v>1</v>
      </c>
    </row>
    <row r="30" spans="1:13" ht="26.25" customHeight="1">
      <c r="A30" s="25" t="s">
        <v>113</v>
      </c>
      <c r="B30" s="25" t="s">
        <v>114</v>
      </c>
      <c r="C30" s="25" t="s">
        <v>115</v>
      </c>
      <c r="D30" s="25" t="s">
        <v>33</v>
      </c>
      <c r="E30" s="28">
        <v>2023</v>
      </c>
      <c r="F30" s="29" t="s">
        <v>34</v>
      </c>
      <c r="G30" s="25"/>
      <c r="H30" s="29"/>
      <c r="I30" s="35">
        <v>0.86590450627202498</v>
      </c>
      <c r="J30" s="25">
        <v>1</v>
      </c>
      <c r="K30" s="36"/>
      <c r="L30" s="36"/>
      <c r="M30" s="37">
        <v>1</v>
      </c>
    </row>
    <row r="31" spans="1:13" ht="26.25" customHeight="1">
      <c r="A31" s="25" t="s">
        <v>113</v>
      </c>
      <c r="B31" s="25" t="s">
        <v>114</v>
      </c>
      <c r="C31" s="25" t="s">
        <v>116</v>
      </c>
      <c r="D31" s="25" t="s">
        <v>117</v>
      </c>
      <c r="E31" s="28">
        <v>2023</v>
      </c>
      <c r="F31" s="29" t="s">
        <v>118</v>
      </c>
      <c r="G31" s="25"/>
      <c r="H31" s="29"/>
      <c r="I31" s="35">
        <v>0.61263318833390301</v>
      </c>
      <c r="J31" s="25">
        <v>1</v>
      </c>
      <c r="K31" s="36"/>
      <c r="L31" s="36"/>
      <c r="M31" s="37">
        <v>1</v>
      </c>
    </row>
    <row r="32" spans="1:13" ht="26.25" customHeight="1">
      <c r="A32" s="25" t="s">
        <v>113</v>
      </c>
      <c r="B32" s="25" t="s">
        <v>119</v>
      </c>
      <c r="C32" s="25" t="s">
        <v>120</v>
      </c>
      <c r="D32" s="25" t="s">
        <v>36</v>
      </c>
      <c r="E32" s="28">
        <v>2023</v>
      </c>
      <c r="F32" s="29" t="s">
        <v>37</v>
      </c>
      <c r="G32" s="25"/>
      <c r="H32" s="29"/>
      <c r="I32" s="35">
        <v>0.62611265714045194</v>
      </c>
      <c r="J32" s="25">
        <v>1</v>
      </c>
      <c r="K32" s="36"/>
      <c r="L32" s="36"/>
      <c r="M32" s="37">
        <v>1</v>
      </c>
    </row>
    <row r="33" spans="1:13" ht="26.25" customHeight="1">
      <c r="A33" s="25" t="s">
        <v>113</v>
      </c>
      <c r="B33" s="25" t="s">
        <v>119</v>
      </c>
      <c r="C33" s="25" t="s">
        <v>121</v>
      </c>
      <c r="D33" s="25" t="s">
        <v>122</v>
      </c>
      <c r="E33" s="28">
        <v>2023</v>
      </c>
      <c r="F33" s="29" t="s">
        <v>123</v>
      </c>
      <c r="G33" s="25"/>
      <c r="H33" s="29"/>
      <c r="I33" s="35">
        <v>7.4968750258152694E-2</v>
      </c>
      <c r="J33" s="25">
        <v>1</v>
      </c>
      <c r="K33" s="36"/>
      <c r="L33" s="36"/>
      <c r="M33" s="37">
        <v>2</v>
      </c>
    </row>
    <row r="34" spans="1:13" ht="26.25" customHeight="1">
      <c r="A34" s="25" t="s">
        <v>124</v>
      </c>
      <c r="B34" s="25" t="s">
        <v>125</v>
      </c>
      <c r="C34" s="25" t="s">
        <v>125</v>
      </c>
      <c r="D34" s="25" t="s">
        <v>39</v>
      </c>
      <c r="E34" s="28">
        <v>2023</v>
      </c>
      <c r="F34" s="29" t="s">
        <v>40</v>
      </c>
      <c r="G34" s="25"/>
      <c r="H34" s="29"/>
      <c r="I34" s="35">
        <v>0.76423860780425201</v>
      </c>
      <c r="J34" s="25">
        <v>1</v>
      </c>
      <c r="K34" s="36"/>
      <c r="L34" s="36"/>
      <c r="M34" s="37">
        <v>1</v>
      </c>
    </row>
    <row r="35" spans="1:13" ht="26.25" customHeight="1">
      <c r="A35" s="25" t="s">
        <v>124</v>
      </c>
      <c r="B35" s="25" t="s">
        <v>126</v>
      </c>
      <c r="C35" s="25" t="s">
        <v>126</v>
      </c>
      <c r="D35" s="25" t="s">
        <v>42</v>
      </c>
      <c r="E35" s="28">
        <v>2023</v>
      </c>
      <c r="F35" s="29" t="s">
        <v>127</v>
      </c>
      <c r="G35" s="25"/>
      <c r="H35" s="29"/>
      <c r="I35" s="35">
        <v>0.19712204490111901</v>
      </c>
      <c r="J35" s="25">
        <v>1</v>
      </c>
      <c r="K35" s="36"/>
      <c r="L35" s="36"/>
      <c r="M35" s="37">
        <v>1</v>
      </c>
    </row>
    <row r="36" spans="1:13" ht="26.25" customHeight="1">
      <c r="A36" s="25" t="s">
        <v>128</v>
      </c>
      <c r="B36" s="25" t="s">
        <v>129</v>
      </c>
      <c r="C36" s="25" t="s">
        <v>129</v>
      </c>
      <c r="D36" s="25" t="s">
        <v>130</v>
      </c>
      <c r="E36" s="28">
        <v>2021</v>
      </c>
      <c r="F36" s="29" t="s">
        <v>131</v>
      </c>
      <c r="G36" s="25" t="s">
        <v>17</v>
      </c>
      <c r="H36" s="29" t="s">
        <v>17</v>
      </c>
      <c r="I36" s="35">
        <v>1707.1606415200299</v>
      </c>
      <c r="J36" s="25" t="s">
        <v>798</v>
      </c>
      <c r="K36" s="36"/>
      <c r="L36" s="36"/>
      <c r="M36" s="37">
        <v>1</v>
      </c>
    </row>
    <row r="37" spans="1:13" ht="26.25" customHeight="1">
      <c r="A37" s="25" t="s">
        <v>128</v>
      </c>
      <c r="B37" s="25" t="s">
        <v>132</v>
      </c>
      <c r="C37" s="25" t="s">
        <v>133</v>
      </c>
      <c r="D37" s="25" t="s">
        <v>134</v>
      </c>
      <c r="E37" s="28">
        <v>2023</v>
      </c>
      <c r="F37" s="29" t="s">
        <v>135</v>
      </c>
      <c r="G37" s="25"/>
      <c r="H37" s="29"/>
      <c r="I37" s="35">
        <v>8.5104637899878696E-2</v>
      </c>
      <c r="J37" s="25">
        <v>1</v>
      </c>
      <c r="K37" s="36"/>
      <c r="L37" s="36"/>
      <c r="M37" s="37">
        <v>1</v>
      </c>
    </row>
    <row r="38" spans="1:13" ht="26.25" customHeight="1">
      <c r="A38" s="25" t="s">
        <v>128</v>
      </c>
      <c r="B38" s="25" t="s">
        <v>132</v>
      </c>
      <c r="C38" s="25" t="s">
        <v>136</v>
      </c>
      <c r="D38" s="25" t="s">
        <v>137</v>
      </c>
      <c r="E38" s="28">
        <v>2023</v>
      </c>
      <c r="F38" s="29" t="s">
        <v>138</v>
      </c>
      <c r="G38" s="25"/>
      <c r="H38" s="29"/>
      <c r="I38" s="35">
        <v>0.19415627195357099</v>
      </c>
      <c r="J38" s="25">
        <v>1</v>
      </c>
      <c r="K38" s="36"/>
      <c r="L38" s="36"/>
      <c r="M38" s="37">
        <v>1</v>
      </c>
    </row>
    <row r="39" spans="1:13" ht="26.25" customHeight="1">
      <c r="A39" s="73" t="s">
        <v>139</v>
      </c>
      <c r="B39" s="73" t="s">
        <v>140</v>
      </c>
      <c r="C39" s="73" t="s">
        <v>140</v>
      </c>
      <c r="D39" s="25" t="s">
        <v>141</v>
      </c>
      <c r="E39" s="28">
        <v>2021</v>
      </c>
      <c r="F39" s="74" t="s">
        <v>142</v>
      </c>
      <c r="G39" s="25" t="s">
        <v>17</v>
      </c>
      <c r="H39" s="29" t="s">
        <v>17</v>
      </c>
      <c r="I39" s="35">
        <v>0.25174166156860001</v>
      </c>
      <c r="J39" s="25">
        <v>0.2</v>
      </c>
      <c r="K39" s="36"/>
      <c r="L39" s="36"/>
      <c r="M39" s="37">
        <v>1</v>
      </c>
    </row>
    <row r="40" spans="1:13" ht="26.25" customHeight="1">
      <c r="A40" s="25" t="s">
        <v>143</v>
      </c>
      <c r="B40" s="25" t="s">
        <v>144</v>
      </c>
      <c r="C40" s="25" t="s">
        <v>144</v>
      </c>
      <c r="D40" s="25" t="s">
        <v>973</v>
      </c>
      <c r="E40" s="28">
        <v>2021</v>
      </c>
      <c r="F40" s="29" t="s">
        <v>145</v>
      </c>
      <c r="G40" s="25" t="s">
        <v>17</v>
      </c>
      <c r="H40" s="29" t="s">
        <v>17</v>
      </c>
      <c r="I40" s="35">
        <v>0.28257909417152399</v>
      </c>
      <c r="J40" s="163">
        <v>0.4</v>
      </c>
      <c r="K40" s="36"/>
      <c r="L40" s="36"/>
      <c r="M40" s="37">
        <v>1</v>
      </c>
    </row>
    <row r="41" spans="1:13" ht="26.25" customHeight="1">
      <c r="A41" s="25" t="s">
        <v>143</v>
      </c>
      <c r="B41" s="25" t="s">
        <v>146</v>
      </c>
      <c r="C41" s="25" t="s">
        <v>146</v>
      </c>
      <c r="D41" s="25" t="s">
        <v>147</v>
      </c>
      <c r="E41" s="28">
        <v>2021</v>
      </c>
      <c r="F41" s="29" t="s">
        <v>148</v>
      </c>
      <c r="G41" s="25" t="s">
        <v>17</v>
      </c>
      <c r="H41" s="29" t="s">
        <v>149</v>
      </c>
      <c r="I41" s="35">
        <v>0.104672054320393</v>
      </c>
      <c r="J41" s="25">
        <v>0.15</v>
      </c>
      <c r="K41" s="36"/>
      <c r="L41" s="36"/>
      <c r="M41" s="37">
        <v>2</v>
      </c>
    </row>
    <row r="42" spans="1:13" ht="26.25" customHeight="1">
      <c r="A42" s="25" t="s">
        <v>143</v>
      </c>
      <c r="B42" s="30" t="s">
        <v>150</v>
      </c>
      <c r="C42" s="30" t="s">
        <v>150</v>
      </c>
      <c r="D42" s="30" t="s">
        <v>151</v>
      </c>
      <c r="E42" s="31">
        <v>2021</v>
      </c>
      <c r="F42" s="32" t="s">
        <v>152</v>
      </c>
      <c r="G42" s="30" t="s">
        <v>17</v>
      </c>
      <c r="H42" s="32" t="s">
        <v>17</v>
      </c>
      <c r="I42" s="42"/>
      <c r="J42" s="25">
        <v>0.3</v>
      </c>
      <c r="K42" s="36"/>
      <c r="L42" s="36"/>
      <c r="M42" s="37">
        <v>2</v>
      </c>
    </row>
    <row r="43" spans="1:13" ht="26.25" customHeight="1">
      <c r="A43" s="25" t="s">
        <v>153</v>
      </c>
      <c r="B43" s="25" t="s">
        <v>154</v>
      </c>
      <c r="C43" s="25" t="s">
        <v>154</v>
      </c>
      <c r="D43" s="25" t="s">
        <v>28</v>
      </c>
      <c r="E43" s="28">
        <v>2021</v>
      </c>
      <c r="F43" s="29" t="s">
        <v>29</v>
      </c>
      <c r="G43" s="25" t="s">
        <v>17</v>
      </c>
      <c r="H43" s="29" t="s">
        <v>30</v>
      </c>
      <c r="I43" s="35">
        <v>0.18416520878928899</v>
      </c>
      <c r="J43" s="25">
        <v>0</v>
      </c>
      <c r="K43" s="36"/>
      <c r="L43" s="36"/>
      <c r="M43" s="37">
        <v>2</v>
      </c>
    </row>
    <row r="44" spans="1:13" ht="26.25" customHeight="1">
      <c r="A44" s="25" t="s">
        <v>155</v>
      </c>
      <c r="B44" s="25" t="s">
        <v>156</v>
      </c>
      <c r="C44" s="25" t="s">
        <v>156</v>
      </c>
      <c r="D44" s="25" t="s">
        <v>157</v>
      </c>
      <c r="E44" s="28">
        <v>2023</v>
      </c>
      <c r="F44" s="29" t="s">
        <v>158</v>
      </c>
      <c r="G44" s="25"/>
      <c r="H44" s="29"/>
      <c r="I44" s="35">
        <v>0.81394601652561205</v>
      </c>
      <c r="J44" s="25">
        <v>1</v>
      </c>
      <c r="K44" s="36"/>
      <c r="L44" s="36"/>
      <c r="M44" s="37">
        <v>1</v>
      </c>
    </row>
    <row r="45" spans="1:13" ht="26.25" customHeight="1">
      <c r="A45" s="25" t="s">
        <v>159</v>
      </c>
      <c r="B45" s="30" t="s">
        <v>160</v>
      </c>
      <c r="C45" s="30" t="s">
        <v>160</v>
      </c>
      <c r="D45" s="30" t="s">
        <v>161</v>
      </c>
      <c r="E45" s="31">
        <v>2021</v>
      </c>
      <c r="F45" s="32" t="s">
        <v>162</v>
      </c>
      <c r="G45" s="30" t="s">
        <v>163</v>
      </c>
      <c r="H45" s="32" t="s">
        <v>17</v>
      </c>
      <c r="I45" s="42"/>
      <c r="J45" s="25">
        <v>0.1</v>
      </c>
      <c r="K45" s="36"/>
      <c r="L45" s="36"/>
      <c r="M45" s="37">
        <v>1</v>
      </c>
    </row>
    <row r="46" spans="1:13" ht="26.25" customHeight="1">
      <c r="A46" s="25" t="s">
        <v>159</v>
      </c>
      <c r="B46" s="25" t="s">
        <v>164</v>
      </c>
      <c r="C46" s="25" t="s">
        <v>165</v>
      </c>
      <c r="D46" s="25" t="s">
        <v>166</v>
      </c>
      <c r="E46" s="28">
        <v>2023</v>
      </c>
      <c r="F46" s="29" t="s">
        <v>167</v>
      </c>
      <c r="G46" s="25"/>
      <c r="H46" s="29"/>
      <c r="I46" s="35">
        <v>0.66200627543788504</v>
      </c>
      <c r="J46" s="25">
        <v>0.7</v>
      </c>
      <c r="K46" s="36"/>
      <c r="L46" s="36"/>
      <c r="M46" s="37">
        <v>1</v>
      </c>
    </row>
    <row r="47" spans="1:13" ht="26.25" customHeight="1">
      <c r="A47" s="25" t="s">
        <v>159</v>
      </c>
      <c r="B47" s="25" t="s">
        <v>164</v>
      </c>
      <c r="C47" s="25" t="s">
        <v>168</v>
      </c>
      <c r="D47" s="25" t="s">
        <v>169</v>
      </c>
      <c r="E47" s="28">
        <v>2023</v>
      </c>
      <c r="F47" s="29" t="s">
        <v>170</v>
      </c>
      <c r="G47" s="25"/>
      <c r="H47" s="29"/>
      <c r="I47" s="35">
        <v>0.73352334255686102</v>
      </c>
      <c r="J47" s="25">
        <v>0.7</v>
      </c>
      <c r="K47" s="36"/>
      <c r="L47" s="36"/>
      <c r="M47" s="37">
        <v>1</v>
      </c>
    </row>
    <row r="48" spans="1:13" ht="26.25" customHeight="1">
      <c r="A48" s="73" t="s">
        <v>13</v>
      </c>
      <c r="B48" s="73" t="s">
        <v>171</v>
      </c>
      <c r="C48" s="73" t="s">
        <v>171</v>
      </c>
      <c r="D48" s="25"/>
      <c r="E48" s="25" t="s">
        <v>172</v>
      </c>
      <c r="F48" s="74" t="s">
        <v>173</v>
      </c>
      <c r="G48" s="25" t="s">
        <v>174</v>
      </c>
      <c r="H48" s="29" t="s">
        <v>175</v>
      </c>
      <c r="I48" s="43">
        <v>0.84699999999999998</v>
      </c>
      <c r="J48" s="25">
        <v>1</v>
      </c>
      <c r="K48" s="36"/>
      <c r="L48" s="36"/>
      <c r="M48" s="37">
        <v>1</v>
      </c>
    </row>
    <row r="49" spans="1:13" ht="26.25" customHeight="1">
      <c r="A49" s="25" t="s">
        <v>44</v>
      </c>
      <c r="B49" s="25" t="s">
        <v>176</v>
      </c>
      <c r="C49" s="25" t="s">
        <v>176</v>
      </c>
      <c r="D49" s="25"/>
      <c r="E49" s="25" t="s">
        <v>172</v>
      </c>
      <c r="F49" s="29" t="s">
        <v>177</v>
      </c>
      <c r="G49" s="25"/>
      <c r="H49" s="29" t="s">
        <v>178</v>
      </c>
      <c r="I49" s="43">
        <v>0.29899999999999999</v>
      </c>
      <c r="J49" s="25">
        <v>0</v>
      </c>
      <c r="K49" s="36"/>
      <c r="L49" s="36"/>
      <c r="M49" s="37">
        <v>2</v>
      </c>
    </row>
    <row r="50" spans="1:13" ht="26.25" customHeight="1">
      <c r="A50" s="25" t="s">
        <v>44</v>
      </c>
      <c r="B50" s="25" t="s">
        <v>179</v>
      </c>
      <c r="C50" s="25" t="s">
        <v>179</v>
      </c>
      <c r="D50" s="25"/>
      <c r="E50" s="25" t="s">
        <v>172</v>
      </c>
      <c r="F50" s="29" t="s">
        <v>180</v>
      </c>
      <c r="G50" s="25"/>
      <c r="H50" s="29" t="s">
        <v>181</v>
      </c>
      <c r="I50" s="43">
        <v>2430</v>
      </c>
      <c r="J50" s="25">
        <v>4638.67</v>
      </c>
      <c r="K50" s="36"/>
      <c r="L50" s="36"/>
      <c r="M50" s="37">
        <v>1</v>
      </c>
    </row>
    <row r="51" spans="1:13" ht="26.25" customHeight="1">
      <c r="A51" s="25" t="s">
        <v>44</v>
      </c>
      <c r="B51" s="25" t="s">
        <v>182</v>
      </c>
      <c r="C51" s="25" t="s">
        <v>182</v>
      </c>
      <c r="D51" s="25"/>
      <c r="E51" s="25" t="s">
        <v>172</v>
      </c>
      <c r="F51" s="29" t="s">
        <v>183</v>
      </c>
      <c r="G51" s="25"/>
      <c r="H51" s="29" t="s">
        <v>184</v>
      </c>
      <c r="I51" s="43">
        <v>6.96</v>
      </c>
      <c r="J51" s="25">
        <v>0.2</v>
      </c>
      <c r="K51" s="36"/>
      <c r="L51" s="36"/>
      <c r="M51" s="37">
        <v>2</v>
      </c>
    </row>
    <row r="52" spans="1:13" ht="26.25" customHeight="1">
      <c r="A52" s="25" t="s">
        <v>58</v>
      </c>
      <c r="B52" s="25" t="s">
        <v>185</v>
      </c>
      <c r="C52" s="25" t="s">
        <v>185</v>
      </c>
      <c r="D52" s="25"/>
      <c r="E52" s="25" t="s">
        <v>172</v>
      </c>
      <c r="F52" s="29" t="s">
        <v>186</v>
      </c>
      <c r="G52" s="25" t="s">
        <v>187</v>
      </c>
      <c r="H52" s="29"/>
      <c r="I52" s="43">
        <v>26</v>
      </c>
      <c r="J52" s="25" t="s">
        <v>520</v>
      </c>
      <c r="K52" s="36"/>
      <c r="L52" s="36"/>
      <c r="M52" s="37">
        <v>2</v>
      </c>
    </row>
    <row r="53" spans="1:13" ht="26.25" customHeight="1">
      <c r="A53" s="25" t="s">
        <v>58</v>
      </c>
      <c r="B53" s="25" t="s">
        <v>188</v>
      </c>
      <c r="C53" s="25" t="s">
        <v>188</v>
      </c>
      <c r="D53" s="25"/>
      <c r="E53" s="25" t="s">
        <v>172</v>
      </c>
      <c r="F53" s="29" t="s">
        <v>189</v>
      </c>
      <c r="G53" s="25" t="s">
        <v>190</v>
      </c>
      <c r="H53" s="29"/>
      <c r="I53" s="43">
        <v>65.8</v>
      </c>
      <c r="J53" s="25" t="s">
        <v>526</v>
      </c>
      <c r="K53" s="36"/>
      <c r="L53" s="36"/>
      <c r="M53" s="37">
        <v>2</v>
      </c>
    </row>
    <row r="54" spans="1:13" ht="26.25" customHeight="1">
      <c r="A54" s="25" t="s">
        <v>58</v>
      </c>
      <c r="B54" s="25" t="s">
        <v>191</v>
      </c>
      <c r="C54" s="25" t="s">
        <v>191</v>
      </c>
      <c r="D54" s="25"/>
      <c r="E54" s="25" t="s">
        <v>172</v>
      </c>
      <c r="F54" s="29" t="s">
        <v>192</v>
      </c>
      <c r="G54" s="25" t="s">
        <v>193</v>
      </c>
      <c r="H54" s="29" t="s">
        <v>194</v>
      </c>
      <c r="I54" s="43">
        <v>48</v>
      </c>
      <c r="J54" s="25">
        <v>0</v>
      </c>
      <c r="K54" s="36"/>
      <c r="L54" s="36"/>
      <c r="M54" s="37">
        <v>2</v>
      </c>
    </row>
    <row r="55" spans="1:13" ht="26.25" customHeight="1">
      <c r="A55" s="25" t="s">
        <v>58</v>
      </c>
      <c r="B55" s="25" t="s">
        <v>195</v>
      </c>
      <c r="C55" s="25" t="s">
        <v>195</v>
      </c>
      <c r="D55" s="25"/>
      <c r="E55" s="25" t="s">
        <v>172</v>
      </c>
      <c r="F55" s="29" t="s">
        <v>196</v>
      </c>
      <c r="G55" s="25" t="s">
        <v>197</v>
      </c>
      <c r="H55" s="29" t="s">
        <v>198</v>
      </c>
      <c r="I55" s="43">
        <v>53</v>
      </c>
      <c r="J55" s="25">
        <v>80</v>
      </c>
      <c r="K55" s="36"/>
      <c r="L55" s="36"/>
      <c r="M55" s="37">
        <v>1</v>
      </c>
    </row>
    <row r="56" spans="1:13" ht="26.25" customHeight="1">
      <c r="A56" s="25" t="s">
        <v>58</v>
      </c>
      <c r="B56" s="25" t="s">
        <v>199</v>
      </c>
      <c r="C56" s="25" t="s">
        <v>199</v>
      </c>
      <c r="D56" s="25"/>
      <c r="E56" s="25" t="s">
        <v>172</v>
      </c>
      <c r="F56" s="29" t="s">
        <v>200</v>
      </c>
      <c r="G56" s="25" t="s">
        <v>201</v>
      </c>
      <c r="H56" s="29" t="s">
        <v>202</v>
      </c>
      <c r="I56" s="43">
        <v>1.1000000000000001</v>
      </c>
      <c r="J56" s="25" t="s">
        <v>602</v>
      </c>
      <c r="K56" s="36"/>
      <c r="L56" s="36"/>
      <c r="M56" s="37">
        <v>1</v>
      </c>
    </row>
    <row r="57" spans="1:13" ht="26.25" customHeight="1">
      <c r="A57" s="25" t="s">
        <v>87</v>
      </c>
      <c r="B57" s="25" t="s">
        <v>203</v>
      </c>
      <c r="C57" s="25" t="s">
        <v>203</v>
      </c>
      <c r="D57" s="25"/>
      <c r="E57" s="25" t="s">
        <v>172</v>
      </c>
      <c r="F57" s="29" t="s">
        <v>204</v>
      </c>
      <c r="G57" s="25" t="s">
        <v>205</v>
      </c>
      <c r="H57" s="29"/>
      <c r="I57" s="43">
        <v>26.1</v>
      </c>
      <c r="J57" s="25">
        <v>1</v>
      </c>
      <c r="K57">
        <v>53.8</v>
      </c>
      <c r="L57" s="36"/>
      <c r="M57" s="37">
        <v>1</v>
      </c>
    </row>
    <row r="58" spans="1:13" ht="28.5" customHeight="1">
      <c r="A58" s="25" t="s">
        <v>87</v>
      </c>
      <c r="B58" s="25" t="s">
        <v>206</v>
      </c>
      <c r="C58" s="25" t="s">
        <v>206</v>
      </c>
      <c r="D58" s="25"/>
      <c r="E58" s="25" t="s">
        <v>172</v>
      </c>
      <c r="F58" s="29" t="s">
        <v>207</v>
      </c>
      <c r="G58" s="25" t="s">
        <v>208</v>
      </c>
      <c r="H58" s="29"/>
      <c r="I58" s="43">
        <v>0.70299999999999996</v>
      </c>
      <c r="J58" s="163">
        <v>1</v>
      </c>
      <c r="K58" s="166"/>
      <c r="L58" s="36"/>
      <c r="M58" s="37">
        <v>1</v>
      </c>
    </row>
    <row r="59" spans="1:13" ht="26.25" customHeight="1">
      <c r="A59" s="25" t="s">
        <v>87</v>
      </c>
      <c r="B59" s="25" t="s">
        <v>209</v>
      </c>
      <c r="C59" s="25" t="s">
        <v>209</v>
      </c>
      <c r="D59" s="25"/>
      <c r="E59" s="25" t="s">
        <v>172</v>
      </c>
      <c r="F59" s="29" t="s">
        <v>210</v>
      </c>
      <c r="G59" s="25" t="s">
        <v>208</v>
      </c>
      <c r="H59" s="29"/>
      <c r="I59" s="43">
        <v>0.154</v>
      </c>
      <c r="J59" s="25">
        <v>1</v>
      </c>
      <c r="K59" s="36">
        <v>35</v>
      </c>
      <c r="L59" s="36"/>
      <c r="M59" s="37">
        <v>1</v>
      </c>
    </row>
    <row r="60" spans="1:13" ht="26.25" customHeight="1">
      <c r="A60" s="25" t="s">
        <v>87</v>
      </c>
      <c r="B60" s="25" t="s">
        <v>211</v>
      </c>
      <c r="C60" s="25" t="s">
        <v>212</v>
      </c>
      <c r="D60" s="25"/>
      <c r="E60" s="25" t="s">
        <v>172</v>
      </c>
      <c r="F60" s="29" t="s">
        <v>213</v>
      </c>
      <c r="G60" s="25" t="s">
        <v>214</v>
      </c>
      <c r="H60" s="29"/>
      <c r="I60" s="43">
        <v>0.51200000000000001</v>
      </c>
      <c r="J60" s="25">
        <v>0.4</v>
      </c>
      <c r="K60" s="36">
        <v>0</v>
      </c>
      <c r="L60" s="36"/>
      <c r="M60" s="37">
        <v>1</v>
      </c>
    </row>
    <row r="61" spans="1:13" ht="21.75" customHeight="1">
      <c r="A61" s="25" t="s">
        <v>87</v>
      </c>
      <c r="B61" s="25" t="s">
        <v>215</v>
      </c>
      <c r="C61" s="25" t="s">
        <v>216</v>
      </c>
      <c r="D61" s="25"/>
      <c r="E61" s="25" t="s">
        <v>172</v>
      </c>
      <c r="F61" s="29" t="s">
        <v>217</v>
      </c>
      <c r="G61" s="25" t="s">
        <v>208</v>
      </c>
      <c r="H61" s="29"/>
      <c r="I61" s="43">
        <v>1.2</v>
      </c>
      <c r="J61" s="25">
        <v>1</v>
      </c>
      <c r="K61" s="36">
        <v>0</v>
      </c>
      <c r="L61" s="36"/>
      <c r="M61" s="37">
        <v>1</v>
      </c>
    </row>
    <row r="62" spans="1:13" ht="26.25" customHeight="1">
      <c r="A62" s="25" t="s">
        <v>87</v>
      </c>
      <c r="B62" s="25" t="s">
        <v>218</v>
      </c>
      <c r="C62" s="25" t="s">
        <v>218</v>
      </c>
      <c r="D62" s="25"/>
      <c r="E62" s="25" t="s">
        <v>172</v>
      </c>
      <c r="F62" s="29" t="s">
        <v>219</v>
      </c>
      <c r="G62" s="25" t="s">
        <v>208</v>
      </c>
      <c r="H62" s="29" t="s">
        <v>220</v>
      </c>
      <c r="I62" s="43">
        <v>0.53400000000000003</v>
      </c>
      <c r="J62" s="25">
        <v>0.77270000000000005</v>
      </c>
      <c r="K62" s="36">
        <v>0</v>
      </c>
      <c r="L62" s="36"/>
      <c r="M62" s="37">
        <v>1</v>
      </c>
    </row>
    <row r="63" spans="1:13" ht="34.5" customHeight="1">
      <c r="A63" s="25" t="s">
        <v>87</v>
      </c>
      <c r="B63" s="25" t="s">
        <v>221</v>
      </c>
      <c r="C63" s="25" t="s">
        <v>221</v>
      </c>
      <c r="D63" s="25"/>
      <c r="E63" s="25" t="s">
        <v>172</v>
      </c>
      <c r="F63" s="29" t="s">
        <v>222</v>
      </c>
      <c r="G63" s="25" t="s">
        <v>208</v>
      </c>
      <c r="H63" s="29" t="s">
        <v>223</v>
      </c>
      <c r="I63" s="61">
        <v>0.14699999999999999</v>
      </c>
      <c r="J63" s="25">
        <v>0.23549999999999999</v>
      </c>
      <c r="K63" s="36">
        <v>0</v>
      </c>
      <c r="L63" s="36"/>
      <c r="M63" s="37">
        <v>1</v>
      </c>
    </row>
    <row r="64" spans="1:13" ht="47.25" customHeight="1">
      <c r="A64" s="25" t="s">
        <v>91</v>
      </c>
      <c r="B64" s="25" t="s">
        <v>224</v>
      </c>
      <c r="C64" s="25" t="s">
        <v>224</v>
      </c>
      <c r="D64" s="25"/>
      <c r="E64" s="25" t="s">
        <v>172</v>
      </c>
      <c r="F64" s="29" t="s">
        <v>225</v>
      </c>
      <c r="G64" s="25"/>
      <c r="H64" s="29" t="s">
        <v>226</v>
      </c>
      <c r="I64" s="43">
        <v>7.5</v>
      </c>
      <c r="J64" s="25">
        <v>0.14499999999999999</v>
      </c>
      <c r="K64" s="36">
        <v>0</v>
      </c>
      <c r="L64" s="36"/>
      <c r="M64" s="37">
        <v>1</v>
      </c>
    </row>
    <row r="65" spans="1:13" ht="26.25" customHeight="1">
      <c r="A65" s="25" t="s">
        <v>91</v>
      </c>
      <c r="B65" s="25" t="s">
        <v>227</v>
      </c>
      <c r="C65" s="25" t="s">
        <v>227</v>
      </c>
      <c r="D65" s="25"/>
      <c r="E65" s="25" t="s">
        <v>172</v>
      </c>
      <c r="F65" s="29" t="s">
        <v>228</v>
      </c>
      <c r="G65" s="25"/>
      <c r="H65" s="29" t="s">
        <v>229</v>
      </c>
      <c r="I65" s="61">
        <v>7.5999999999999998E-2</v>
      </c>
      <c r="J65" s="25">
        <v>0.16500000000000001</v>
      </c>
      <c r="K65" s="36">
        <v>0</v>
      </c>
      <c r="L65" s="36"/>
      <c r="M65" s="37">
        <v>1</v>
      </c>
    </row>
    <row r="66" spans="1:13" ht="26.25" customHeight="1">
      <c r="A66" s="25" t="s">
        <v>91</v>
      </c>
      <c r="B66" s="25" t="s">
        <v>95</v>
      </c>
      <c r="C66" s="25" t="s">
        <v>95</v>
      </c>
      <c r="D66" s="25"/>
      <c r="E66" s="25" t="s">
        <v>172</v>
      </c>
      <c r="F66" s="29" t="s">
        <v>230</v>
      </c>
      <c r="G66" s="25" t="s">
        <v>231</v>
      </c>
      <c r="H66" s="29"/>
      <c r="I66" s="43">
        <v>22.4</v>
      </c>
      <c r="J66" s="25">
        <v>0</v>
      </c>
      <c r="K66" s="36">
        <v>30</v>
      </c>
      <c r="L66" s="36"/>
      <c r="M66" s="37">
        <v>2</v>
      </c>
    </row>
    <row r="67" spans="1:13" ht="36.75" customHeight="1">
      <c r="A67" s="25" t="s">
        <v>91</v>
      </c>
      <c r="B67" s="25" t="s">
        <v>232</v>
      </c>
      <c r="C67" s="25" t="s">
        <v>232</v>
      </c>
      <c r="D67" s="25"/>
      <c r="E67" s="25" t="s">
        <v>172</v>
      </c>
      <c r="F67" s="29" t="s">
        <v>233</v>
      </c>
      <c r="G67" s="25" t="s">
        <v>234</v>
      </c>
      <c r="H67" s="29"/>
      <c r="I67" s="43">
        <v>59.2</v>
      </c>
      <c r="J67" s="25">
        <v>0.06</v>
      </c>
      <c r="K67" s="166"/>
      <c r="L67" s="36"/>
      <c r="M67" s="37">
        <v>2</v>
      </c>
    </row>
    <row r="68" spans="1:13" ht="29.25" customHeight="1">
      <c r="A68" s="25" t="s">
        <v>124</v>
      </c>
      <c r="B68" s="25" t="s">
        <v>235</v>
      </c>
      <c r="C68" s="25" t="s">
        <v>235</v>
      </c>
      <c r="D68" s="25"/>
      <c r="E68" s="25" t="s">
        <v>172</v>
      </c>
      <c r="F68" s="29" t="s">
        <v>236</v>
      </c>
      <c r="G68" s="25" t="s">
        <v>237</v>
      </c>
      <c r="H68" s="29" t="s">
        <v>194</v>
      </c>
      <c r="I68" s="43">
        <v>0.01</v>
      </c>
      <c r="J68" s="164" t="s">
        <v>974</v>
      </c>
      <c r="K68" s="36"/>
      <c r="L68" s="36"/>
      <c r="M68" s="37">
        <v>1</v>
      </c>
    </row>
    <row r="69" spans="1:13" ht="33.75" customHeight="1">
      <c r="A69" s="25" t="s">
        <v>238</v>
      </c>
      <c r="B69" s="25" t="s">
        <v>239</v>
      </c>
      <c r="C69" s="25" t="s">
        <v>239</v>
      </c>
      <c r="D69" s="25"/>
      <c r="E69" s="25" t="s">
        <v>172</v>
      </c>
      <c r="F69" s="29" t="s">
        <v>240</v>
      </c>
      <c r="G69" s="25" t="s">
        <v>237</v>
      </c>
      <c r="H69" s="29" t="s">
        <v>194</v>
      </c>
      <c r="I69" s="43">
        <v>0.01</v>
      </c>
      <c r="J69" s="164" t="s">
        <v>975</v>
      </c>
      <c r="K69" s="36"/>
      <c r="L69" s="36"/>
      <c r="M69" s="37">
        <v>1</v>
      </c>
    </row>
    <row r="70" spans="1:13" ht="26.25" customHeight="1">
      <c r="A70" s="25" t="s">
        <v>128</v>
      </c>
      <c r="B70" s="25" t="s">
        <v>241</v>
      </c>
      <c r="C70" s="25" t="s">
        <v>241</v>
      </c>
      <c r="D70" s="25"/>
      <c r="E70" s="25" t="s">
        <v>172</v>
      </c>
      <c r="F70" s="29" t="s">
        <v>242</v>
      </c>
      <c r="G70" s="25" t="s">
        <v>243</v>
      </c>
      <c r="H70" s="29" t="s">
        <v>244</v>
      </c>
      <c r="I70" s="43">
        <v>0.01</v>
      </c>
      <c r="J70" s="25">
        <v>0.04</v>
      </c>
      <c r="K70" s="36"/>
      <c r="L70" s="36"/>
      <c r="M70" s="37">
        <v>1</v>
      </c>
    </row>
    <row r="71" spans="1:13" ht="26.25" customHeight="1">
      <c r="A71" s="25" t="s">
        <v>128</v>
      </c>
      <c r="B71" s="25" t="s">
        <v>245</v>
      </c>
      <c r="C71" s="25" t="s">
        <v>245</v>
      </c>
      <c r="D71" s="25"/>
      <c r="E71" s="25" t="s">
        <v>172</v>
      </c>
      <c r="F71" s="29" t="s">
        <v>246</v>
      </c>
      <c r="G71" s="25" t="s">
        <v>247</v>
      </c>
      <c r="H71" s="29" t="s">
        <v>248</v>
      </c>
      <c r="I71" s="43">
        <v>0.46800000000000003</v>
      </c>
      <c r="J71" s="25">
        <v>0.1</v>
      </c>
      <c r="K71" s="36"/>
      <c r="L71" s="36"/>
      <c r="M71" s="37">
        <v>2</v>
      </c>
    </row>
    <row r="72" spans="1:13" ht="26.25" customHeight="1">
      <c r="A72" s="25" t="s">
        <v>155</v>
      </c>
      <c r="B72" s="25" t="s">
        <v>249</v>
      </c>
      <c r="C72" s="25" t="s">
        <v>249</v>
      </c>
      <c r="D72" s="25"/>
      <c r="E72" s="25" t="s">
        <v>172</v>
      </c>
      <c r="F72" s="29" t="s">
        <v>250</v>
      </c>
      <c r="G72" s="25" t="s">
        <v>251</v>
      </c>
      <c r="H72" s="29" t="s">
        <v>252</v>
      </c>
      <c r="I72" s="43">
        <v>0.31900000000000001</v>
      </c>
      <c r="J72" s="25">
        <v>0.05</v>
      </c>
      <c r="K72" s="36"/>
      <c r="L72" s="36"/>
      <c r="M72" s="37">
        <v>2</v>
      </c>
    </row>
    <row r="73" spans="1:13" ht="26.25" customHeight="1">
      <c r="A73" s="44" t="s">
        <v>58</v>
      </c>
      <c r="B73" s="44" t="s">
        <v>254</v>
      </c>
      <c r="C73" s="44" t="s">
        <v>254</v>
      </c>
      <c r="D73" s="44"/>
      <c r="E73" s="45" t="s">
        <v>172</v>
      </c>
      <c r="F73" s="46" t="s">
        <v>255</v>
      </c>
      <c r="G73" s="47" t="s">
        <v>256</v>
      </c>
      <c r="H73" s="47" t="s">
        <v>257</v>
      </c>
      <c r="I73" s="62">
        <v>907</v>
      </c>
      <c r="J73" s="25" t="s">
        <v>571</v>
      </c>
      <c r="K73" s="36"/>
      <c r="L73" s="36"/>
      <c r="M73" s="37">
        <v>2</v>
      </c>
    </row>
    <row r="74" spans="1:13" ht="26.25" customHeight="1">
      <c r="A74" s="44" t="s">
        <v>13</v>
      </c>
      <c r="B74" s="44" t="s">
        <v>259</v>
      </c>
      <c r="C74" s="44" t="s">
        <v>260</v>
      </c>
      <c r="D74" s="44"/>
      <c r="E74" s="45" t="s">
        <v>172</v>
      </c>
      <c r="F74" s="44" t="s">
        <v>261</v>
      </c>
      <c r="G74" s="47" t="s">
        <v>262</v>
      </c>
      <c r="H74" s="47" t="s">
        <v>263</v>
      </c>
      <c r="I74" s="63">
        <v>0.22600000000000001</v>
      </c>
      <c r="J74" s="25">
        <v>0.3</v>
      </c>
      <c r="K74" s="36"/>
      <c r="L74" s="36"/>
      <c r="M74" s="37">
        <v>1</v>
      </c>
    </row>
    <row r="75" spans="1:13" ht="26.25" customHeight="1">
      <c r="A75" s="46" t="s">
        <v>44</v>
      </c>
      <c r="B75" s="46" t="s">
        <v>265</v>
      </c>
      <c r="C75" s="44" t="s">
        <v>265</v>
      </c>
      <c r="D75" s="46"/>
      <c r="E75" s="46">
        <v>2021</v>
      </c>
      <c r="F75" s="46" t="s">
        <v>266</v>
      </c>
      <c r="G75" s="48" t="s">
        <v>267</v>
      </c>
      <c r="H75" s="48" t="s">
        <v>268</v>
      </c>
      <c r="I75" s="64">
        <v>5.7000000000000002E-2</v>
      </c>
      <c r="J75" s="25">
        <v>0</v>
      </c>
      <c r="K75" s="36"/>
      <c r="L75" s="36"/>
      <c r="M75" s="37">
        <v>2</v>
      </c>
    </row>
    <row r="76" spans="1:13" ht="26.25" customHeight="1">
      <c r="A76" s="44" t="s">
        <v>87</v>
      </c>
      <c r="B76" s="44" t="s">
        <v>270</v>
      </c>
      <c r="C76" s="44" t="s">
        <v>270</v>
      </c>
      <c r="D76" s="44"/>
      <c r="E76" s="45" t="s">
        <v>172</v>
      </c>
      <c r="F76" s="44" t="s">
        <v>271</v>
      </c>
      <c r="G76" s="47" t="s">
        <v>272</v>
      </c>
      <c r="H76" s="47" t="s">
        <v>273</v>
      </c>
      <c r="I76" s="65">
        <v>0.46</v>
      </c>
      <c r="J76" s="25">
        <v>0.6</v>
      </c>
      <c r="K76" s="36">
        <v>0</v>
      </c>
      <c r="L76" s="36"/>
      <c r="M76" s="37">
        <v>1</v>
      </c>
    </row>
    <row r="77" spans="1:13" ht="26.25" customHeight="1">
      <c r="A77" s="44" t="s">
        <v>87</v>
      </c>
      <c r="B77" s="44" t="s">
        <v>274</v>
      </c>
      <c r="C77" s="44" t="s">
        <v>274</v>
      </c>
      <c r="D77" s="44"/>
      <c r="E77" s="45" t="s">
        <v>172</v>
      </c>
      <c r="F77" s="44" t="s">
        <v>275</v>
      </c>
      <c r="G77" s="49"/>
      <c r="H77" s="50" t="s">
        <v>276</v>
      </c>
      <c r="I77" s="61">
        <v>0.71699999999999997</v>
      </c>
      <c r="J77" s="164" t="s">
        <v>976</v>
      </c>
      <c r="K77" s="36">
        <v>0</v>
      </c>
      <c r="L77" s="36"/>
      <c r="M77" s="37">
        <v>1</v>
      </c>
    </row>
    <row r="78" spans="1:13" ht="26.25" customHeight="1">
      <c r="A78" s="44" t="s">
        <v>143</v>
      </c>
      <c r="B78" s="44" t="s">
        <v>277</v>
      </c>
      <c r="C78" s="44" t="s">
        <v>277</v>
      </c>
      <c r="D78" s="44"/>
      <c r="E78" s="45" t="s">
        <v>172</v>
      </c>
      <c r="F78" s="44" t="s">
        <v>278</v>
      </c>
      <c r="G78" s="47" t="s">
        <v>279</v>
      </c>
      <c r="H78" s="47" t="s">
        <v>194</v>
      </c>
      <c r="I78" s="43">
        <v>0.24</v>
      </c>
      <c r="J78" s="25">
        <v>0.55000000000000004</v>
      </c>
      <c r="K78" s="36"/>
      <c r="L78" s="36"/>
      <c r="M78" s="37">
        <v>1</v>
      </c>
    </row>
    <row r="79" spans="1:13" ht="26.25" customHeight="1">
      <c r="A79" s="44" t="s">
        <v>113</v>
      </c>
      <c r="B79" s="44" t="s">
        <v>281</v>
      </c>
      <c r="C79" s="44" t="s">
        <v>281</v>
      </c>
      <c r="D79" s="44"/>
      <c r="E79" s="45" t="s">
        <v>172</v>
      </c>
      <c r="F79" s="44" t="s">
        <v>282</v>
      </c>
      <c r="G79" s="47" t="s">
        <v>283</v>
      </c>
      <c r="H79" s="29" t="s">
        <v>284</v>
      </c>
      <c r="I79" s="65">
        <v>0.44</v>
      </c>
      <c r="J79" s="163">
        <v>1</v>
      </c>
      <c r="K79" s="36"/>
      <c r="L79" s="36"/>
      <c r="M79" s="37">
        <v>1</v>
      </c>
    </row>
    <row r="80" spans="1:13" ht="26.25" customHeight="1">
      <c r="A80" s="44" t="s">
        <v>113</v>
      </c>
      <c r="B80" s="44" t="s">
        <v>285</v>
      </c>
      <c r="C80" s="44" t="s">
        <v>285</v>
      </c>
      <c r="D80" s="44"/>
      <c r="E80" s="45" t="s">
        <v>172</v>
      </c>
      <c r="F80" s="44" t="s">
        <v>286</v>
      </c>
      <c r="G80" s="47" t="s">
        <v>283</v>
      </c>
      <c r="H80" s="51" t="s">
        <v>287</v>
      </c>
      <c r="I80" s="65">
        <v>0.53</v>
      </c>
      <c r="J80" s="163">
        <v>1</v>
      </c>
      <c r="K80" s="36"/>
      <c r="L80" s="36"/>
      <c r="M80" s="37">
        <v>1</v>
      </c>
    </row>
    <row r="81" spans="1:13" ht="26.25" customHeight="1">
      <c r="A81" s="52" t="s">
        <v>288</v>
      </c>
      <c r="B81" s="52" t="s">
        <v>289</v>
      </c>
      <c r="C81" s="44" t="s">
        <v>289</v>
      </c>
      <c r="D81" s="52"/>
      <c r="E81" s="53" t="s">
        <v>172</v>
      </c>
      <c r="F81" s="52" t="s">
        <v>290</v>
      </c>
      <c r="G81" s="32"/>
      <c r="H81" s="54" t="s">
        <v>291</v>
      </c>
      <c r="I81" s="66"/>
      <c r="J81" s="166" t="s">
        <v>978</v>
      </c>
      <c r="K81" s="36"/>
      <c r="L81" s="36"/>
      <c r="M81" s="37">
        <v>2</v>
      </c>
    </row>
    <row r="82" spans="1:13" ht="26.25" customHeight="1">
      <c r="A82" s="52" t="s">
        <v>128</v>
      </c>
      <c r="B82" s="52" t="s">
        <v>293</v>
      </c>
      <c r="C82" s="44" t="s">
        <v>293</v>
      </c>
      <c r="D82" s="52"/>
      <c r="E82" s="53" t="s">
        <v>172</v>
      </c>
      <c r="F82" s="52" t="s">
        <v>294</v>
      </c>
      <c r="G82" s="32" t="s">
        <v>295</v>
      </c>
      <c r="H82" s="32" t="s">
        <v>194</v>
      </c>
      <c r="I82" s="67"/>
      <c r="J82" s="25">
        <v>0.5</v>
      </c>
      <c r="K82" s="36"/>
      <c r="L82" s="36"/>
      <c r="M82" s="37">
        <v>2</v>
      </c>
    </row>
    <row r="83" spans="1:13" ht="26.25" customHeight="1">
      <c r="A83" s="44" t="s">
        <v>139</v>
      </c>
      <c r="B83" s="75" t="s">
        <v>297</v>
      </c>
      <c r="C83" s="75" t="s">
        <v>297</v>
      </c>
      <c r="D83" s="44"/>
      <c r="E83" s="45" t="s">
        <v>172</v>
      </c>
      <c r="F83" s="75" t="s">
        <v>298</v>
      </c>
      <c r="G83" s="29" t="s">
        <v>299</v>
      </c>
      <c r="H83" s="55" t="s">
        <v>300</v>
      </c>
      <c r="I83" s="62">
        <v>0.68</v>
      </c>
      <c r="J83" s="165"/>
      <c r="K83" s="36"/>
      <c r="L83" s="36"/>
      <c r="M83" s="37">
        <v>2</v>
      </c>
    </row>
    <row r="84" spans="1:13" ht="26.25" customHeight="1">
      <c r="A84" s="44" t="s">
        <v>139</v>
      </c>
      <c r="B84" s="75" t="s">
        <v>301</v>
      </c>
      <c r="C84" s="75" t="s">
        <v>301</v>
      </c>
      <c r="D84" s="44"/>
      <c r="E84" s="45" t="s">
        <v>172</v>
      </c>
      <c r="F84" s="75" t="s">
        <v>302</v>
      </c>
      <c r="G84" s="47" t="s">
        <v>303</v>
      </c>
      <c r="H84" s="47" t="s">
        <v>304</v>
      </c>
      <c r="I84" s="62">
        <v>63.7</v>
      </c>
      <c r="J84" s="25">
        <v>1</v>
      </c>
      <c r="K84" s="36"/>
      <c r="L84" s="36"/>
      <c r="M84" s="37">
        <v>1</v>
      </c>
    </row>
    <row r="85" spans="1:13" ht="26.25" customHeight="1">
      <c r="A85" s="52" t="s">
        <v>155</v>
      </c>
      <c r="B85" s="52" t="s">
        <v>305</v>
      </c>
      <c r="C85" s="44" t="s">
        <v>305</v>
      </c>
      <c r="D85" s="52"/>
      <c r="E85" s="53" t="s">
        <v>172</v>
      </c>
      <c r="F85" s="52" t="s">
        <v>306</v>
      </c>
      <c r="G85" s="32" t="s">
        <v>307</v>
      </c>
      <c r="H85" s="32" t="s">
        <v>308</v>
      </c>
      <c r="I85" s="66"/>
      <c r="J85" s="25">
        <v>0</v>
      </c>
      <c r="K85" s="36"/>
      <c r="L85" s="36"/>
      <c r="M85" s="37">
        <v>2</v>
      </c>
    </row>
    <row r="86" spans="1:13" ht="26.25" customHeight="1">
      <c r="A86" s="44" t="s">
        <v>155</v>
      </c>
      <c r="B86" s="44" t="s">
        <v>309</v>
      </c>
      <c r="C86" s="44" t="s">
        <v>309</v>
      </c>
      <c r="D86" s="44"/>
      <c r="E86" s="45" t="s">
        <v>172</v>
      </c>
      <c r="F86" s="44" t="s">
        <v>310</v>
      </c>
      <c r="G86" s="29" t="s">
        <v>311</v>
      </c>
      <c r="H86" s="55" t="s">
        <v>312</v>
      </c>
      <c r="I86" s="68">
        <v>0.53800000000000003</v>
      </c>
      <c r="J86" s="163">
        <v>0</v>
      </c>
      <c r="K86" s="36"/>
      <c r="L86" s="36"/>
      <c r="M86" s="37">
        <v>2</v>
      </c>
    </row>
    <row r="87" spans="1:13" ht="26.25" customHeight="1">
      <c r="A87" s="44" t="s">
        <v>159</v>
      </c>
      <c r="B87" s="44" t="s">
        <v>313</v>
      </c>
      <c r="C87" s="44" t="s">
        <v>313</v>
      </c>
      <c r="D87" s="44"/>
      <c r="E87" s="45" t="s">
        <v>172</v>
      </c>
      <c r="F87" s="44" t="s">
        <v>314</v>
      </c>
      <c r="G87" s="29" t="s">
        <v>315</v>
      </c>
      <c r="H87" s="29" t="s">
        <v>316</v>
      </c>
      <c r="I87" s="62">
        <v>85.11</v>
      </c>
      <c r="J87" s="165"/>
      <c r="K87" s="36"/>
      <c r="L87" s="36"/>
      <c r="M87" s="37">
        <v>1</v>
      </c>
    </row>
    <row r="88" spans="1:13" ht="26.25" customHeight="1">
      <c r="A88" s="44" t="s">
        <v>91</v>
      </c>
      <c r="B88" s="44" t="s">
        <v>317</v>
      </c>
      <c r="C88" s="44" t="s">
        <v>318</v>
      </c>
      <c r="D88" s="25"/>
      <c r="E88" s="25">
        <v>2022</v>
      </c>
      <c r="F88" s="56" t="s">
        <v>319</v>
      </c>
      <c r="G88" s="25"/>
      <c r="H88" s="25"/>
      <c r="I88" s="25">
        <v>47.8</v>
      </c>
      <c r="J88" s="25">
        <v>0.5</v>
      </c>
      <c r="K88" s="36"/>
      <c r="L88" s="36"/>
      <c r="M88" s="37">
        <v>1</v>
      </c>
    </row>
    <row r="89" spans="1:13" ht="26.25" customHeight="1">
      <c r="A89" s="44" t="s">
        <v>91</v>
      </c>
      <c r="B89" s="44" t="s">
        <v>317</v>
      </c>
      <c r="C89" s="44" t="s">
        <v>320</v>
      </c>
      <c r="D89" s="25"/>
      <c r="E89" s="25">
        <v>2022</v>
      </c>
      <c r="F89" s="56" t="s">
        <v>321</v>
      </c>
      <c r="G89" s="25"/>
      <c r="H89" s="25"/>
      <c r="I89" s="25">
        <v>38.9</v>
      </c>
      <c r="J89" s="25">
        <v>0.5</v>
      </c>
      <c r="K89" s="36"/>
      <c r="L89" s="36"/>
      <c r="M89" s="37">
        <v>1</v>
      </c>
    </row>
    <row r="90" spans="1:13" ht="26.25" customHeight="1">
      <c r="A90" s="25" t="s">
        <v>159</v>
      </c>
      <c r="B90" s="25" t="s">
        <v>322</v>
      </c>
      <c r="C90" s="25" t="s">
        <v>322</v>
      </c>
      <c r="D90" s="25"/>
      <c r="E90" s="25">
        <v>2022</v>
      </c>
      <c r="F90" s="29" t="s">
        <v>323</v>
      </c>
      <c r="G90" s="25"/>
      <c r="H90" s="25"/>
      <c r="I90" s="69">
        <v>0.63536584968121501</v>
      </c>
      <c r="J90" s="25">
        <v>15</v>
      </c>
      <c r="K90" s="36"/>
      <c r="L90" s="36"/>
      <c r="M90" s="37">
        <v>1</v>
      </c>
    </row>
    <row r="91" spans="1:13" ht="26.25" customHeight="1">
      <c r="A91" s="25" t="s">
        <v>128</v>
      </c>
      <c r="B91" s="25" t="s">
        <v>324</v>
      </c>
      <c r="C91" s="25" t="s">
        <v>324</v>
      </c>
      <c r="D91" s="25"/>
      <c r="E91" s="25">
        <v>2022</v>
      </c>
      <c r="F91" s="29" t="s">
        <v>325</v>
      </c>
      <c r="G91" s="25"/>
      <c r="H91" s="25"/>
      <c r="I91" s="69">
        <v>3.5339130996536197E-2</v>
      </c>
      <c r="J91" s="25">
        <v>0.04</v>
      </c>
      <c r="K91" s="36"/>
      <c r="L91" s="36"/>
      <c r="M91" s="37">
        <v>2</v>
      </c>
    </row>
    <row r="92" spans="1:13" ht="26.25" customHeight="1">
      <c r="A92" s="25" t="s">
        <v>128</v>
      </c>
      <c r="B92" s="25" t="s">
        <v>326</v>
      </c>
      <c r="C92" s="25" t="s">
        <v>326</v>
      </c>
      <c r="D92" s="25"/>
      <c r="E92" s="25">
        <v>2022</v>
      </c>
      <c r="F92" s="29" t="s">
        <v>327</v>
      </c>
      <c r="G92" s="25"/>
      <c r="H92" s="25"/>
      <c r="I92" s="25">
        <v>51.6</v>
      </c>
      <c r="J92" s="25" t="s">
        <v>803</v>
      </c>
      <c r="K92" s="36"/>
      <c r="L92" s="36"/>
      <c r="M92" s="37">
        <v>1</v>
      </c>
    </row>
    <row r="93" spans="1:13" ht="26.25" customHeight="1">
      <c r="A93" s="25" t="s">
        <v>128</v>
      </c>
      <c r="B93" s="25" t="s">
        <v>328</v>
      </c>
      <c r="C93" s="25" t="s">
        <v>328</v>
      </c>
      <c r="D93" s="25"/>
      <c r="E93" s="25" t="s">
        <v>172</v>
      </c>
      <c r="F93" s="44" t="s">
        <v>329</v>
      </c>
      <c r="G93" s="25"/>
      <c r="H93" s="25"/>
      <c r="I93" s="25">
        <v>0.747</v>
      </c>
      <c r="J93" s="25" t="s">
        <v>779</v>
      </c>
      <c r="K93" s="36"/>
      <c r="L93" s="36"/>
      <c r="M93" s="37">
        <v>1</v>
      </c>
    </row>
    <row r="94" spans="1:13" ht="26.25" customHeight="1">
      <c r="A94" s="73" t="s">
        <v>139</v>
      </c>
      <c r="B94" s="73" t="s">
        <v>330</v>
      </c>
      <c r="C94" s="73" t="s">
        <v>330</v>
      </c>
      <c r="D94" s="25"/>
      <c r="E94" s="25" t="s">
        <v>172</v>
      </c>
      <c r="F94" s="75" t="s">
        <v>331</v>
      </c>
      <c r="G94" s="25"/>
      <c r="H94" s="25"/>
      <c r="I94" s="25">
        <v>0.67700000000000005</v>
      </c>
      <c r="J94" s="25">
        <v>0.9</v>
      </c>
      <c r="K94" s="36"/>
      <c r="L94" s="36"/>
      <c r="M94" s="37">
        <v>1</v>
      </c>
    </row>
    <row r="95" spans="1:13" ht="26.25" customHeight="1">
      <c r="A95" s="25" t="s">
        <v>153</v>
      </c>
      <c r="B95" s="25" t="s">
        <v>332</v>
      </c>
      <c r="C95" s="25" t="s">
        <v>332</v>
      </c>
      <c r="D95" s="25"/>
      <c r="E95" s="25" t="s">
        <v>172</v>
      </c>
      <c r="F95" s="44" t="s">
        <v>333</v>
      </c>
      <c r="G95" s="25"/>
      <c r="H95" s="25"/>
      <c r="I95" s="25">
        <v>0.86499999999999999</v>
      </c>
      <c r="J95" s="25">
        <v>1</v>
      </c>
      <c r="K95" s="36"/>
      <c r="L95" s="36"/>
      <c r="M95" s="37">
        <v>1</v>
      </c>
    </row>
    <row r="96" spans="1:13" ht="26.25" customHeight="1">
      <c r="A96" s="25" t="s">
        <v>155</v>
      </c>
      <c r="B96" s="25" t="s">
        <v>334</v>
      </c>
      <c r="C96" s="25" t="s">
        <v>334</v>
      </c>
      <c r="D96" s="25"/>
      <c r="E96" s="25" t="s">
        <v>172</v>
      </c>
      <c r="F96" s="44" t="s">
        <v>335</v>
      </c>
      <c r="G96" s="25"/>
      <c r="H96" s="25"/>
      <c r="I96" s="25">
        <v>0.33500000000000002</v>
      </c>
      <c r="J96" s="25">
        <v>0.75</v>
      </c>
      <c r="K96" s="36"/>
      <c r="L96" s="36"/>
      <c r="M96" s="37">
        <v>1</v>
      </c>
    </row>
    <row r="97" spans="1:12" ht="26.25" customHeight="1">
      <c r="A97" s="25" t="s">
        <v>87</v>
      </c>
      <c r="B97" s="25" t="s">
        <v>203</v>
      </c>
      <c r="C97" s="25" t="s">
        <v>336</v>
      </c>
      <c r="E97" s="37">
        <v>2023</v>
      </c>
      <c r="F97" s="29" t="s">
        <v>337</v>
      </c>
      <c r="I97" s="70">
        <v>0.39600000000000002</v>
      </c>
      <c r="J97" s="25">
        <v>1</v>
      </c>
      <c r="K97" s="24"/>
      <c r="L97" s="24"/>
    </row>
    <row r="98" spans="1:12" ht="26.25" customHeight="1">
      <c r="A98" s="25" t="s">
        <v>87</v>
      </c>
      <c r="B98" s="25" t="s">
        <v>203</v>
      </c>
      <c r="C98" s="25" t="s">
        <v>338</v>
      </c>
      <c r="E98" s="37">
        <v>2023</v>
      </c>
      <c r="F98" s="29" t="s">
        <v>339</v>
      </c>
      <c r="I98" s="70">
        <v>0.26100000000000001</v>
      </c>
      <c r="J98" s="25">
        <v>1</v>
      </c>
      <c r="K98" s="24"/>
      <c r="L98" s="24"/>
    </row>
    <row r="99" spans="1:12" ht="26.25" customHeight="1">
      <c r="A99" s="25" t="s">
        <v>87</v>
      </c>
      <c r="B99" s="25" t="s">
        <v>203</v>
      </c>
      <c r="C99" s="25" t="s">
        <v>340</v>
      </c>
      <c r="E99" s="37">
        <v>2023</v>
      </c>
      <c r="F99" s="29" t="s">
        <v>341</v>
      </c>
      <c r="I99" s="70">
        <v>0.621</v>
      </c>
      <c r="J99" s="25">
        <v>1</v>
      </c>
      <c r="K99" s="24"/>
      <c r="L99" s="24"/>
    </row>
    <row r="100" spans="1:12" ht="42" customHeight="1">
      <c r="A100" s="25" t="s">
        <v>87</v>
      </c>
      <c r="B100" s="25" t="s">
        <v>215</v>
      </c>
      <c r="C100" s="25" t="s">
        <v>342</v>
      </c>
      <c r="F100" s="29" t="s">
        <v>343</v>
      </c>
      <c r="I100" s="71"/>
      <c r="J100" s="25">
        <v>1</v>
      </c>
      <c r="K100" s="24"/>
      <c r="L100" s="24"/>
    </row>
    <row r="101" spans="1:12" ht="26.25" customHeight="1">
      <c r="A101" s="25" t="s">
        <v>87</v>
      </c>
      <c r="B101" s="25" t="s">
        <v>215</v>
      </c>
      <c r="C101" s="25" t="s">
        <v>344</v>
      </c>
      <c r="F101" s="29" t="s">
        <v>345</v>
      </c>
      <c r="I101" s="71">
        <v>1.29</v>
      </c>
      <c r="J101" s="25">
        <v>1</v>
      </c>
      <c r="K101" s="24"/>
      <c r="L101" s="24"/>
    </row>
    <row r="102" spans="1:12" ht="26.25" customHeight="1">
      <c r="A102" s="37" t="s">
        <v>58</v>
      </c>
      <c r="B102" s="37" t="s">
        <v>346</v>
      </c>
      <c r="C102" s="37" t="s">
        <v>346</v>
      </c>
      <c r="E102" s="57" t="s">
        <v>172</v>
      </c>
      <c r="F102" s="37" t="s">
        <v>347</v>
      </c>
      <c r="I102" s="37">
        <v>69</v>
      </c>
      <c r="J102" s="25" t="s">
        <v>579</v>
      </c>
      <c r="K102" s="24"/>
      <c r="L102" s="24"/>
    </row>
    <row r="103" spans="1:12" ht="26.25" customHeight="1">
      <c r="A103" s="58" t="s">
        <v>143</v>
      </c>
      <c r="B103" s="58" t="s">
        <v>277</v>
      </c>
      <c r="C103" s="58" t="s">
        <v>277</v>
      </c>
      <c r="E103" s="37">
        <v>2022</v>
      </c>
      <c r="F103" s="59" t="s">
        <v>278</v>
      </c>
      <c r="G103" s="37" t="s">
        <v>348</v>
      </c>
      <c r="I103" s="72">
        <v>0.242575023847205</v>
      </c>
      <c r="J103" s="25">
        <v>0.55000000000000004</v>
      </c>
      <c r="K103" s="24"/>
      <c r="L103" s="24"/>
    </row>
    <row r="104" spans="1:12" ht="26.25" customHeight="1">
      <c r="A104" s="58" t="s">
        <v>124</v>
      </c>
      <c r="B104" s="58" t="s">
        <v>235</v>
      </c>
      <c r="C104" s="58" t="s">
        <v>235</v>
      </c>
      <c r="E104" s="37">
        <v>2022</v>
      </c>
      <c r="F104" s="59" t="s">
        <v>350</v>
      </c>
      <c r="I104" s="72">
        <v>1.45165835205403E-2</v>
      </c>
      <c r="J104" s="166" t="s">
        <v>979</v>
      </c>
      <c r="K104" s="24"/>
      <c r="L104" s="24"/>
    </row>
    <row r="105" spans="1:12" ht="38.25" customHeight="1">
      <c r="A105" s="58" t="s">
        <v>238</v>
      </c>
      <c r="B105" s="58" t="s">
        <v>239</v>
      </c>
      <c r="C105" s="58" t="s">
        <v>239</v>
      </c>
      <c r="E105" s="37">
        <v>2022</v>
      </c>
      <c r="F105" s="59" t="s">
        <v>351</v>
      </c>
      <c r="G105" s="57" t="s">
        <v>352</v>
      </c>
      <c r="I105" s="72">
        <v>8.7709367661759196E-3</v>
      </c>
      <c r="J105" s="166" t="s">
        <v>977</v>
      </c>
      <c r="K105" s="24"/>
      <c r="L105" s="24"/>
    </row>
    <row r="106" spans="1:12" ht="26.25" customHeight="1">
      <c r="A106" s="58" t="s">
        <v>128</v>
      </c>
      <c r="B106" s="58" t="s">
        <v>241</v>
      </c>
      <c r="C106" s="58" t="s">
        <v>241</v>
      </c>
      <c r="E106" s="37">
        <v>2022</v>
      </c>
      <c r="F106" s="59" t="s">
        <v>353</v>
      </c>
      <c r="I106" s="72">
        <v>7.8644874364670603E-3</v>
      </c>
      <c r="J106" s="25">
        <v>0.04</v>
      </c>
      <c r="K106" s="24"/>
      <c r="L106" s="24"/>
    </row>
    <row r="107" spans="1:12" ht="26.25" customHeight="1">
      <c r="A107" s="58" t="s">
        <v>128</v>
      </c>
      <c r="B107" s="58" t="s">
        <v>354</v>
      </c>
      <c r="C107" s="58" t="s">
        <v>354</v>
      </c>
      <c r="E107" s="37">
        <v>2022</v>
      </c>
      <c r="F107" s="59" t="s">
        <v>355</v>
      </c>
      <c r="G107" s="57" t="s">
        <v>356</v>
      </c>
      <c r="I107" s="72">
        <v>1.0942226535109E-2</v>
      </c>
      <c r="J107" s="166" t="s">
        <v>977</v>
      </c>
      <c r="K107" s="24"/>
      <c r="L107" s="24"/>
    </row>
    <row r="108" spans="1:12" ht="26.25" customHeight="1">
      <c r="A108" s="58" t="s">
        <v>139</v>
      </c>
      <c r="B108" s="58" t="s">
        <v>357</v>
      </c>
      <c r="C108" s="58" t="s">
        <v>357</v>
      </c>
      <c r="E108" s="37">
        <v>2022</v>
      </c>
      <c r="F108" s="59" t="s">
        <v>358</v>
      </c>
      <c r="G108" s="37" t="s">
        <v>359</v>
      </c>
      <c r="I108" s="72">
        <v>0.14262943131813399</v>
      </c>
      <c r="J108" s="25">
        <v>0.34200000000000003</v>
      </c>
      <c r="K108" s="24"/>
      <c r="L108" s="24"/>
    </row>
    <row r="109" spans="1:12" ht="26.25" customHeight="1">
      <c r="A109" s="37" t="s">
        <v>44</v>
      </c>
      <c r="B109" s="37" t="s">
        <v>360</v>
      </c>
      <c r="C109" s="37" t="s">
        <v>360</v>
      </c>
      <c r="F109" s="60" t="s">
        <v>361</v>
      </c>
      <c r="G109" s="37" t="s">
        <v>362</v>
      </c>
      <c r="I109" s="37">
        <v>0.13719999999999999</v>
      </c>
      <c r="J109" s="25">
        <v>0.55000000000000004</v>
      </c>
      <c r="K109" s="24"/>
      <c r="L109" s="24"/>
    </row>
    <row r="110" spans="1:12" ht="26.25" customHeight="1">
      <c r="F110" s="60"/>
      <c r="I110" s="71"/>
    </row>
    <row r="111" spans="1:12" ht="26.25" customHeight="1">
      <c r="F111" s="60"/>
      <c r="I111" s="71"/>
    </row>
    <row r="112" spans="1:12" ht="26.25" customHeight="1">
      <c r="F112" s="60"/>
      <c r="I112" s="71"/>
    </row>
    <row r="113" spans="6:9" ht="26.25" customHeight="1">
      <c r="F113" s="60"/>
      <c r="I113" s="71"/>
    </row>
    <row r="114" spans="6:9" ht="26.25" customHeight="1">
      <c r="F114" s="60"/>
      <c r="I114" s="71"/>
    </row>
    <row r="115" spans="6:9" ht="26.25" customHeight="1">
      <c r="F115" s="60"/>
      <c r="I115" s="71"/>
    </row>
    <row r="116" spans="6:9" ht="26.25" customHeight="1">
      <c r="F116" s="60"/>
      <c r="I116" s="71"/>
    </row>
    <row r="117" spans="6:9" ht="26.25" customHeight="1">
      <c r="F117" s="60"/>
      <c r="I117" s="71"/>
    </row>
    <row r="118" spans="6:9" ht="26.25" customHeight="1">
      <c r="F118" s="60"/>
      <c r="I118" s="71"/>
    </row>
    <row r="119" spans="6:9" ht="26.25" customHeight="1">
      <c r="F119" s="60"/>
      <c r="I119" s="71"/>
    </row>
    <row r="120" spans="6:9" ht="26.25" customHeight="1">
      <c r="F120" s="60"/>
      <c r="I120" s="71"/>
    </row>
    <row r="121" spans="6:9" ht="26.25" customHeight="1">
      <c r="F121" s="60"/>
      <c r="I121" s="71"/>
    </row>
    <row r="122" spans="6:9" ht="26.25" customHeight="1">
      <c r="F122" s="60"/>
      <c r="I122" s="71"/>
    </row>
    <row r="123" spans="6:9" ht="26.25" customHeight="1">
      <c r="F123" s="60"/>
      <c r="I123" s="71"/>
    </row>
    <row r="124" spans="6:9" ht="26.25" customHeight="1">
      <c r="F124" s="60"/>
      <c r="I124" s="71"/>
    </row>
    <row r="125" spans="6:9" ht="26.25" customHeight="1">
      <c r="F125" s="60"/>
      <c r="I125" s="71"/>
    </row>
    <row r="126" spans="6:9" ht="26.25" customHeight="1">
      <c r="F126" s="60"/>
      <c r="I126" s="71"/>
    </row>
    <row r="127" spans="6:9" ht="26.25" customHeight="1">
      <c r="F127" s="60"/>
      <c r="I127" s="71"/>
    </row>
    <row r="128" spans="6:9" ht="26.25" customHeight="1">
      <c r="F128" s="60"/>
      <c r="I128" s="71"/>
    </row>
    <row r="129" spans="6:9" ht="26.25" customHeight="1">
      <c r="F129" s="60"/>
      <c r="I129" s="71"/>
    </row>
    <row r="130" spans="6:9" ht="26.25" customHeight="1">
      <c r="F130" s="60"/>
      <c r="I130" s="71"/>
    </row>
    <row r="131" spans="6:9" ht="26.25" customHeight="1">
      <c r="F131" s="60"/>
      <c r="I131" s="71"/>
    </row>
    <row r="132" spans="6:9" ht="26.25" customHeight="1">
      <c r="F132" s="60"/>
      <c r="I132" s="71"/>
    </row>
    <row r="133" spans="6:9" ht="26.25" customHeight="1">
      <c r="F133" s="60"/>
      <c r="I133" s="71"/>
    </row>
    <row r="134" spans="6:9" ht="26.25" customHeight="1">
      <c r="F134" s="60"/>
      <c r="I134" s="71"/>
    </row>
    <row r="135" spans="6:9" ht="26.25" customHeight="1">
      <c r="F135" s="60"/>
      <c r="I135" s="71"/>
    </row>
    <row r="136" spans="6:9" ht="26.25" customHeight="1">
      <c r="F136" s="60"/>
      <c r="I136" s="71"/>
    </row>
    <row r="137" spans="6:9" ht="26.25" customHeight="1">
      <c r="F137" s="60"/>
      <c r="I137" s="71"/>
    </row>
    <row r="138" spans="6:9" ht="26.25" customHeight="1">
      <c r="F138" s="60"/>
      <c r="I138" s="71"/>
    </row>
    <row r="139" spans="6:9" ht="26.25" customHeight="1">
      <c r="F139" s="60"/>
      <c r="I139" s="71"/>
    </row>
    <row r="140" spans="6:9" ht="26.25" customHeight="1">
      <c r="F140" s="60"/>
      <c r="I140" s="71"/>
    </row>
    <row r="141" spans="6:9" ht="26.25" customHeight="1">
      <c r="F141" s="60"/>
      <c r="I141" s="71"/>
    </row>
    <row r="142" spans="6:9" ht="26.25" customHeight="1">
      <c r="F142" s="60"/>
      <c r="I142" s="71"/>
    </row>
    <row r="143" spans="6:9" ht="26.25" customHeight="1">
      <c r="F143" s="60"/>
      <c r="I143" s="71"/>
    </row>
    <row r="144" spans="6:9" ht="26.25" customHeight="1">
      <c r="F144" s="60"/>
      <c r="I144" s="71"/>
    </row>
    <row r="145" spans="6:9" ht="26.25" customHeight="1">
      <c r="F145" s="60"/>
      <c r="I145" s="71"/>
    </row>
    <row r="146" spans="6:9" ht="26.25" customHeight="1">
      <c r="F146" s="60"/>
      <c r="I146" s="71"/>
    </row>
    <row r="147" spans="6:9" ht="26.25" customHeight="1">
      <c r="F147" s="60"/>
      <c r="I147" s="71"/>
    </row>
    <row r="148" spans="6:9" ht="26.25" customHeight="1">
      <c r="F148" s="60"/>
      <c r="I148" s="71"/>
    </row>
    <row r="149" spans="6:9" ht="26.25" customHeight="1">
      <c r="F149" s="60"/>
      <c r="I149" s="71"/>
    </row>
    <row r="150" spans="6:9" ht="26.25" customHeight="1">
      <c r="F150" s="60"/>
      <c r="I150" s="71"/>
    </row>
    <row r="151" spans="6:9" ht="26.25" customHeight="1">
      <c r="F151" s="60"/>
      <c r="I151" s="71"/>
    </row>
    <row r="152" spans="6:9" ht="26.25" customHeight="1">
      <c r="F152" s="60"/>
      <c r="I152" s="71"/>
    </row>
    <row r="153" spans="6:9" ht="26.25" customHeight="1">
      <c r="F153" s="60"/>
      <c r="I153" s="71"/>
    </row>
    <row r="154" spans="6:9" ht="26.25" customHeight="1">
      <c r="F154" s="60"/>
      <c r="I154" s="71"/>
    </row>
    <row r="155" spans="6:9" ht="26.25" customHeight="1">
      <c r="F155" s="60"/>
      <c r="I155" s="71"/>
    </row>
    <row r="156" spans="6:9" ht="26.25" customHeight="1">
      <c r="F156" s="60"/>
      <c r="I156" s="71"/>
    </row>
    <row r="157" spans="6:9" ht="26.25" customHeight="1">
      <c r="F157" s="60"/>
      <c r="I157" s="71"/>
    </row>
    <row r="158" spans="6:9" ht="26.25" customHeight="1">
      <c r="F158" s="60"/>
      <c r="I158" s="71"/>
    </row>
    <row r="159" spans="6:9" ht="26.25" customHeight="1">
      <c r="F159" s="60"/>
      <c r="I159" s="71"/>
    </row>
    <row r="160" spans="6:9" ht="26.25" customHeight="1">
      <c r="F160" s="60"/>
      <c r="I160" s="71"/>
    </row>
    <row r="161" spans="6:9" ht="26.25" customHeight="1">
      <c r="F161" s="60"/>
      <c r="I161" s="71"/>
    </row>
    <row r="162" spans="6:9" ht="26.25" customHeight="1">
      <c r="F162" s="60"/>
      <c r="I162" s="71"/>
    </row>
    <row r="163" spans="6:9" ht="26.25" customHeight="1">
      <c r="F163" s="60"/>
      <c r="I163" s="71"/>
    </row>
    <row r="164" spans="6:9" ht="26.25" customHeight="1">
      <c r="F164" s="60"/>
      <c r="I164" s="71"/>
    </row>
    <row r="165" spans="6:9" ht="26.25" customHeight="1">
      <c r="F165" s="60"/>
      <c r="I165" s="71"/>
    </row>
    <row r="166" spans="6:9" ht="26.25" customHeight="1">
      <c r="F166" s="60"/>
      <c r="I166" s="71"/>
    </row>
    <row r="167" spans="6:9" ht="26.25" customHeight="1">
      <c r="F167" s="60"/>
      <c r="I167" s="71"/>
    </row>
    <row r="168" spans="6:9" ht="26.25" customHeight="1">
      <c r="F168" s="60"/>
      <c r="I168" s="71"/>
    </row>
    <row r="169" spans="6:9" ht="26.25" customHeight="1">
      <c r="F169" s="60"/>
      <c r="I169" s="71"/>
    </row>
    <row r="170" spans="6:9" ht="26.25" customHeight="1">
      <c r="F170" s="60"/>
      <c r="I170" s="71"/>
    </row>
    <row r="171" spans="6:9" ht="26.25" customHeight="1">
      <c r="F171" s="60"/>
      <c r="I171" s="71"/>
    </row>
    <row r="172" spans="6:9" ht="26.25" customHeight="1">
      <c r="F172" s="60"/>
      <c r="I172" s="71"/>
    </row>
    <row r="173" spans="6:9" ht="26.25" customHeight="1">
      <c r="F173" s="60"/>
      <c r="I173" s="71"/>
    </row>
    <row r="174" spans="6:9" ht="26.25" customHeight="1">
      <c r="F174" s="60"/>
      <c r="I174" s="71"/>
    </row>
    <row r="175" spans="6:9" ht="26.25" customHeight="1">
      <c r="F175" s="60"/>
      <c r="I175" s="71"/>
    </row>
    <row r="176" spans="6:9" ht="26.25" customHeight="1">
      <c r="F176" s="60"/>
      <c r="I176" s="71"/>
    </row>
    <row r="177" spans="6:9" ht="26.25" customHeight="1">
      <c r="F177" s="60"/>
      <c r="I177" s="71"/>
    </row>
    <row r="178" spans="6:9" ht="26.25" customHeight="1">
      <c r="F178" s="60"/>
      <c r="I178" s="71"/>
    </row>
    <row r="179" spans="6:9" ht="26.25" customHeight="1">
      <c r="F179" s="60"/>
      <c r="I179" s="71"/>
    </row>
    <row r="180" spans="6:9" ht="26.25" customHeight="1">
      <c r="F180" s="60"/>
      <c r="I180" s="71"/>
    </row>
    <row r="181" spans="6:9" ht="26.25" customHeight="1">
      <c r="F181" s="60"/>
      <c r="I181" s="71"/>
    </row>
    <row r="182" spans="6:9" ht="26.25" customHeight="1">
      <c r="F182" s="60"/>
      <c r="I182" s="71"/>
    </row>
    <row r="183" spans="6:9" ht="26.25" customHeight="1">
      <c r="F183" s="60"/>
      <c r="I183" s="71"/>
    </row>
    <row r="184" spans="6:9" ht="26.25" customHeight="1">
      <c r="F184" s="60"/>
      <c r="I184" s="71"/>
    </row>
    <row r="185" spans="6:9" ht="26.25" customHeight="1">
      <c r="F185" s="60"/>
      <c r="I185" s="71"/>
    </row>
    <row r="186" spans="6:9" ht="26.25" customHeight="1">
      <c r="F186" s="60"/>
      <c r="I186" s="71"/>
    </row>
    <row r="187" spans="6:9" ht="26.25" customHeight="1">
      <c r="F187" s="60"/>
      <c r="I187" s="71"/>
    </row>
    <row r="188" spans="6:9" ht="26.25" customHeight="1">
      <c r="F188" s="60"/>
      <c r="I188" s="71"/>
    </row>
    <row r="189" spans="6:9" ht="26.25" customHeight="1">
      <c r="F189" s="60"/>
      <c r="I189" s="71"/>
    </row>
    <row r="190" spans="6:9" ht="26.25" customHeight="1">
      <c r="F190" s="60"/>
      <c r="I190" s="71"/>
    </row>
    <row r="191" spans="6:9" ht="26.25" customHeight="1">
      <c r="F191" s="60"/>
      <c r="I191" s="71"/>
    </row>
    <row r="192" spans="6:9" ht="26.25" customHeight="1">
      <c r="F192" s="60"/>
      <c r="I192" s="71"/>
    </row>
    <row r="193" spans="6:9" ht="26.25" customHeight="1">
      <c r="F193" s="60"/>
      <c r="I193" s="71"/>
    </row>
    <row r="194" spans="6:9" ht="26.25" customHeight="1">
      <c r="F194" s="60"/>
      <c r="I194" s="71"/>
    </row>
    <row r="195" spans="6:9" ht="26.25" customHeight="1">
      <c r="F195" s="60"/>
      <c r="I195" s="71"/>
    </row>
    <row r="196" spans="6:9" ht="26.25" customHeight="1">
      <c r="F196" s="60"/>
      <c r="I196" s="71"/>
    </row>
    <row r="197" spans="6:9" ht="26.25" customHeight="1">
      <c r="F197" s="60"/>
      <c r="I197" s="71"/>
    </row>
    <row r="198" spans="6:9" ht="26.25" customHeight="1">
      <c r="F198" s="60"/>
      <c r="I198" s="71"/>
    </row>
    <row r="199" spans="6:9" ht="26.25" customHeight="1">
      <c r="F199" s="60"/>
      <c r="I199" s="71"/>
    </row>
    <row r="200" spans="6:9" ht="26.25" customHeight="1">
      <c r="F200" s="60"/>
      <c r="I200" s="71"/>
    </row>
    <row r="201" spans="6:9" ht="26.25" customHeight="1">
      <c r="F201" s="60"/>
      <c r="I201" s="71"/>
    </row>
    <row r="202" spans="6:9" ht="26.25" customHeight="1">
      <c r="F202" s="60"/>
      <c r="I202" s="71"/>
    </row>
    <row r="203" spans="6:9" ht="26.25" customHeight="1">
      <c r="F203" s="60"/>
      <c r="I203" s="71"/>
    </row>
    <row r="204" spans="6:9" ht="26.25" customHeight="1">
      <c r="F204" s="60"/>
      <c r="I204" s="71"/>
    </row>
    <row r="205" spans="6:9" ht="26.25" customHeight="1">
      <c r="F205" s="60"/>
      <c r="I205" s="71"/>
    </row>
    <row r="206" spans="6:9" ht="26.25" customHeight="1">
      <c r="F206" s="60"/>
      <c r="I206" s="71"/>
    </row>
    <row r="207" spans="6:9" ht="26.25" customHeight="1">
      <c r="F207" s="60"/>
      <c r="I207" s="71"/>
    </row>
    <row r="208" spans="6:9" ht="26.25" customHeight="1">
      <c r="F208" s="60"/>
      <c r="I208" s="71"/>
    </row>
    <row r="209" spans="6:9" ht="26.25" customHeight="1">
      <c r="F209" s="60"/>
      <c r="I209" s="71"/>
    </row>
    <row r="210" spans="6:9" ht="26.25" customHeight="1">
      <c r="F210" s="60"/>
      <c r="I210" s="71"/>
    </row>
    <row r="211" spans="6:9" ht="26.25" customHeight="1">
      <c r="F211" s="60"/>
      <c r="I211" s="71"/>
    </row>
    <row r="212" spans="6:9" ht="26.25" customHeight="1">
      <c r="F212" s="60"/>
      <c r="I212" s="71"/>
    </row>
    <row r="213" spans="6:9" ht="26.25" customHeight="1">
      <c r="F213" s="60"/>
      <c r="I213" s="71"/>
    </row>
    <row r="214" spans="6:9" ht="26.25" customHeight="1">
      <c r="F214" s="60"/>
      <c r="I214" s="71"/>
    </row>
    <row r="215" spans="6:9" ht="26.25" customHeight="1">
      <c r="F215" s="60"/>
      <c r="I215" s="71"/>
    </row>
    <row r="216" spans="6:9" ht="26.25" customHeight="1">
      <c r="F216" s="60"/>
      <c r="I216" s="71"/>
    </row>
    <row r="217" spans="6:9" ht="26.25" customHeight="1">
      <c r="F217" s="60"/>
      <c r="I217" s="71"/>
    </row>
    <row r="218" spans="6:9" ht="26.25" customHeight="1">
      <c r="F218" s="60"/>
      <c r="I218" s="71"/>
    </row>
    <row r="219" spans="6:9" ht="26.25" customHeight="1">
      <c r="F219" s="60"/>
      <c r="I219" s="71"/>
    </row>
    <row r="220" spans="6:9" ht="26.25" customHeight="1">
      <c r="F220" s="60"/>
      <c r="I220" s="71"/>
    </row>
    <row r="221" spans="6:9" ht="26.25" customHeight="1">
      <c r="F221" s="60"/>
      <c r="I221" s="71"/>
    </row>
    <row r="222" spans="6:9" ht="26.25" customHeight="1">
      <c r="F222" s="60"/>
      <c r="I222" s="71"/>
    </row>
    <row r="223" spans="6:9" ht="26.25" customHeight="1">
      <c r="F223" s="60"/>
      <c r="I223" s="71"/>
    </row>
    <row r="224" spans="6:9" ht="26.25" customHeight="1">
      <c r="F224" s="60"/>
      <c r="I224" s="71"/>
    </row>
    <row r="225" spans="6:9" ht="26.25" customHeight="1">
      <c r="F225" s="60"/>
      <c r="I225" s="71"/>
    </row>
    <row r="226" spans="6:9" ht="26.25" customHeight="1">
      <c r="F226" s="60"/>
      <c r="I226" s="71"/>
    </row>
    <row r="227" spans="6:9" ht="26.25" customHeight="1">
      <c r="F227" s="60"/>
      <c r="I227" s="71"/>
    </row>
    <row r="228" spans="6:9" ht="26.25" customHeight="1">
      <c r="F228" s="60"/>
      <c r="I228" s="71"/>
    </row>
    <row r="229" spans="6:9" ht="26.25" customHeight="1">
      <c r="F229" s="60"/>
      <c r="I229" s="71"/>
    </row>
    <row r="230" spans="6:9" ht="26.25" customHeight="1">
      <c r="F230" s="60"/>
      <c r="I230" s="71"/>
    </row>
    <row r="231" spans="6:9" ht="26.25" customHeight="1">
      <c r="F231" s="60"/>
      <c r="I231" s="71"/>
    </row>
    <row r="232" spans="6:9" ht="26.25" customHeight="1">
      <c r="F232" s="60"/>
      <c r="I232" s="71"/>
    </row>
    <row r="233" spans="6:9" ht="26.25" customHeight="1">
      <c r="F233" s="60"/>
      <c r="I233" s="71"/>
    </row>
    <row r="234" spans="6:9" ht="26.25" customHeight="1">
      <c r="F234" s="60"/>
      <c r="I234" s="71"/>
    </row>
    <row r="235" spans="6:9" ht="26.25" customHeight="1">
      <c r="F235" s="60"/>
      <c r="I235" s="71"/>
    </row>
    <row r="236" spans="6:9" ht="26.25" customHeight="1">
      <c r="F236" s="60"/>
      <c r="I236" s="71"/>
    </row>
    <row r="237" spans="6:9" ht="26.25" customHeight="1">
      <c r="F237" s="60"/>
      <c r="I237" s="71"/>
    </row>
    <row r="238" spans="6:9" ht="26.25" customHeight="1">
      <c r="F238" s="60"/>
      <c r="I238" s="71"/>
    </row>
    <row r="239" spans="6:9" ht="26.25" customHeight="1">
      <c r="F239" s="60"/>
      <c r="I239" s="71"/>
    </row>
    <row r="240" spans="6:9" ht="26.25" customHeight="1">
      <c r="F240" s="60"/>
      <c r="I240" s="71"/>
    </row>
    <row r="241" spans="6:9" ht="26.25" customHeight="1">
      <c r="F241" s="60"/>
      <c r="I241" s="71"/>
    </row>
    <row r="242" spans="6:9" ht="26.25" customHeight="1">
      <c r="F242" s="60"/>
      <c r="I242" s="71"/>
    </row>
    <row r="243" spans="6:9" ht="26.25" customHeight="1">
      <c r="F243" s="60"/>
      <c r="I243" s="71"/>
    </row>
    <row r="244" spans="6:9" ht="26.25" customHeight="1">
      <c r="F244" s="60"/>
      <c r="I244" s="71"/>
    </row>
    <row r="245" spans="6:9" ht="26.25" customHeight="1">
      <c r="F245" s="60"/>
      <c r="I245" s="71"/>
    </row>
    <row r="246" spans="6:9" ht="26.25" customHeight="1">
      <c r="F246" s="60"/>
      <c r="I246" s="71"/>
    </row>
    <row r="247" spans="6:9" ht="26.25" customHeight="1">
      <c r="F247" s="60"/>
      <c r="I247" s="71"/>
    </row>
    <row r="248" spans="6:9" ht="26.25" customHeight="1">
      <c r="F248" s="60"/>
      <c r="I248" s="71"/>
    </row>
    <row r="249" spans="6:9" ht="26.25" customHeight="1">
      <c r="F249" s="60"/>
      <c r="I249" s="71"/>
    </row>
    <row r="250" spans="6:9" ht="26.25" customHeight="1">
      <c r="F250" s="60"/>
      <c r="I250" s="71"/>
    </row>
    <row r="251" spans="6:9" ht="26.25" customHeight="1">
      <c r="F251" s="60"/>
      <c r="I251" s="71"/>
    </row>
    <row r="252" spans="6:9" ht="26.25" customHeight="1">
      <c r="F252" s="60"/>
      <c r="I252" s="71"/>
    </row>
    <row r="253" spans="6:9" ht="26.25" customHeight="1">
      <c r="F253" s="60"/>
      <c r="I253" s="71"/>
    </row>
    <row r="254" spans="6:9" ht="26.25" customHeight="1">
      <c r="F254" s="60"/>
      <c r="I254" s="71"/>
    </row>
    <row r="255" spans="6:9" ht="26.25" customHeight="1">
      <c r="F255" s="60"/>
      <c r="I255" s="71"/>
    </row>
    <row r="256" spans="6:9" ht="26.25" customHeight="1">
      <c r="F256" s="60"/>
      <c r="I256" s="71"/>
    </row>
    <row r="257" spans="6:9" ht="26.25" customHeight="1">
      <c r="F257" s="60"/>
      <c r="I257" s="71"/>
    </row>
    <row r="258" spans="6:9" ht="26.25" customHeight="1">
      <c r="F258" s="60"/>
      <c r="I258" s="71"/>
    </row>
    <row r="259" spans="6:9" ht="26.25" customHeight="1">
      <c r="F259" s="60"/>
      <c r="I259" s="71"/>
    </row>
    <row r="260" spans="6:9" ht="26.25" customHeight="1">
      <c r="F260" s="60"/>
      <c r="I260" s="71"/>
    </row>
    <row r="261" spans="6:9" ht="26.25" customHeight="1">
      <c r="F261" s="60"/>
      <c r="I261" s="71"/>
    </row>
    <row r="262" spans="6:9" ht="26.25" customHeight="1">
      <c r="F262" s="60"/>
      <c r="I262" s="71"/>
    </row>
    <row r="263" spans="6:9" ht="26.25" customHeight="1">
      <c r="F263" s="60"/>
      <c r="I263" s="71"/>
    </row>
    <row r="264" spans="6:9" ht="26.25" customHeight="1">
      <c r="F264" s="60"/>
      <c r="I264" s="71"/>
    </row>
    <row r="265" spans="6:9" ht="26.25" customHeight="1">
      <c r="F265" s="60"/>
      <c r="I265" s="71"/>
    </row>
    <row r="266" spans="6:9" ht="26.25" customHeight="1">
      <c r="F266" s="60"/>
      <c r="I266" s="71"/>
    </row>
    <row r="267" spans="6:9" ht="26.25" customHeight="1">
      <c r="F267" s="60"/>
      <c r="I267" s="71"/>
    </row>
    <row r="268" spans="6:9" ht="26.25" customHeight="1">
      <c r="F268" s="60"/>
      <c r="I268" s="71"/>
    </row>
    <row r="269" spans="6:9" ht="26.25" customHeight="1">
      <c r="F269" s="60"/>
      <c r="I269" s="71"/>
    </row>
    <row r="270" spans="6:9" ht="26.25" customHeight="1">
      <c r="F270" s="60"/>
      <c r="I270" s="71"/>
    </row>
    <row r="271" spans="6:9" ht="26.25" customHeight="1">
      <c r="F271" s="60"/>
      <c r="I271" s="71"/>
    </row>
    <row r="272" spans="6:9" ht="26.25" customHeight="1">
      <c r="F272" s="60"/>
      <c r="I272" s="71"/>
    </row>
    <row r="273" spans="6:9" ht="26.25" customHeight="1">
      <c r="F273" s="60"/>
      <c r="I273" s="71"/>
    </row>
    <row r="274" spans="6:9" ht="26.25" customHeight="1">
      <c r="F274" s="60"/>
      <c r="I274" s="71"/>
    </row>
    <row r="275" spans="6:9" ht="26.25" customHeight="1">
      <c r="F275" s="60"/>
      <c r="I275" s="71"/>
    </row>
    <row r="276" spans="6:9" ht="26.25" customHeight="1">
      <c r="F276" s="60"/>
      <c r="I276" s="71"/>
    </row>
    <row r="277" spans="6:9" ht="26.25" customHeight="1">
      <c r="F277" s="60"/>
      <c r="I277" s="71"/>
    </row>
    <row r="278" spans="6:9" ht="26.25" customHeight="1">
      <c r="F278" s="60"/>
      <c r="I278" s="71"/>
    </row>
    <row r="279" spans="6:9" ht="26.25" customHeight="1">
      <c r="F279" s="60"/>
      <c r="I279" s="71"/>
    </row>
    <row r="280" spans="6:9" ht="26.25" customHeight="1">
      <c r="F280" s="60"/>
      <c r="I280" s="71"/>
    </row>
    <row r="281" spans="6:9" ht="26.25" customHeight="1">
      <c r="F281" s="60"/>
      <c r="I281" s="71"/>
    </row>
    <row r="282" spans="6:9" ht="26.25" customHeight="1">
      <c r="F282" s="60"/>
      <c r="I282" s="71"/>
    </row>
    <row r="283" spans="6:9" ht="26.25" customHeight="1">
      <c r="F283" s="60"/>
      <c r="I283" s="71"/>
    </row>
    <row r="284" spans="6:9" ht="26.25" customHeight="1">
      <c r="F284" s="60"/>
      <c r="I284" s="71"/>
    </row>
    <row r="285" spans="6:9" ht="26.25" customHeight="1">
      <c r="F285" s="60"/>
      <c r="I285" s="71"/>
    </row>
    <row r="286" spans="6:9" ht="26.25" customHeight="1">
      <c r="F286" s="60"/>
      <c r="I286" s="71"/>
    </row>
    <row r="287" spans="6:9" ht="26.25" customHeight="1">
      <c r="F287" s="60"/>
      <c r="I287" s="71"/>
    </row>
    <row r="288" spans="6:9" ht="26.25" customHeight="1">
      <c r="F288" s="60"/>
      <c r="I288" s="71"/>
    </row>
    <row r="289" spans="6:9" ht="26.25" customHeight="1">
      <c r="F289" s="60"/>
      <c r="I289" s="71"/>
    </row>
    <row r="290" spans="6:9" ht="26.25" customHeight="1">
      <c r="F290" s="60"/>
      <c r="I290" s="71"/>
    </row>
    <row r="291" spans="6:9" ht="26.25" customHeight="1">
      <c r="F291" s="60"/>
      <c r="I291" s="71"/>
    </row>
    <row r="292" spans="6:9" ht="26.25" customHeight="1">
      <c r="F292" s="60"/>
      <c r="I292" s="71"/>
    </row>
    <row r="293" spans="6:9" ht="26.25" customHeight="1">
      <c r="F293" s="60"/>
      <c r="I293" s="71"/>
    </row>
    <row r="294" spans="6:9" ht="26.25" customHeight="1">
      <c r="F294" s="60"/>
      <c r="I294" s="71"/>
    </row>
    <row r="295" spans="6:9" ht="26.25" customHeight="1">
      <c r="F295" s="60"/>
      <c r="I295" s="71"/>
    </row>
    <row r="296" spans="6:9" ht="26.25" customHeight="1">
      <c r="F296" s="60"/>
      <c r="I296" s="71"/>
    </row>
    <row r="297" spans="6:9" ht="26.25" customHeight="1">
      <c r="F297" s="60"/>
      <c r="I297" s="71"/>
    </row>
    <row r="298" spans="6:9" ht="26.25" customHeight="1">
      <c r="F298" s="60"/>
      <c r="I298" s="71"/>
    </row>
    <row r="299" spans="6:9" ht="26.25" customHeight="1">
      <c r="F299" s="60"/>
      <c r="I299" s="71"/>
    </row>
    <row r="300" spans="6:9" ht="26.25" customHeight="1">
      <c r="F300" s="60"/>
      <c r="I300" s="71"/>
    </row>
    <row r="301" spans="6:9" ht="26.25" customHeight="1">
      <c r="F301" s="60"/>
      <c r="I301" s="71"/>
    </row>
    <row r="302" spans="6:9" ht="26.25" customHeight="1">
      <c r="F302" s="60"/>
      <c r="I302" s="71"/>
    </row>
    <row r="303" spans="6:9" ht="26.25" customHeight="1">
      <c r="F303" s="60"/>
      <c r="I303" s="71"/>
    </row>
    <row r="304" spans="6:9" ht="26.25" customHeight="1">
      <c r="F304" s="60"/>
      <c r="I304" s="71"/>
    </row>
    <row r="305" spans="6:9" ht="26.25" customHeight="1">
      <c r="F305" s="60"/>
      <c r="I305" s="71"/>
    </row>
    <row r="306" spans="6:9" ht="26.25" customHeight="1">
      <c r="F306" s="60"/>
      <c r="I306" s="71"/>
    </row>
    <row r="307" spans="6:9" ht="26.25" customHeight="1">
      <c r="F307" s="60"/>
      <c r="I307" s="71"/>
    </row>
    <row r="308" spans="6:9" ht="26.25" customHeight="1">
      <c r="F308" s="60"/>
      <c r="I308" s="71"/>
    </row>
    <row r="309" spans="6:9" ht="26.25" customHeight="1">
      <c r="F309" s="60"/>
      <c r="I309" s="71"/>
    </row>
    <row r="310" spans="6:9" ht="26.25" customHeight="1">
      <c r="F310" s="60"/>
      <c r="I310" s="71"/>
    </row>
    <row r="311" spans="6:9" ht="26.25" customHeight="1">
      <c r="F311" s="60"/>
      <c r="I311" s="71"/>
    </row>
    <row r="312" spans="6:9" ht="26.25" customHeight="1">
      <c r="F312" s="60"/>
      <c r="I312" s="71"/>
    </row>
    <row r="313" spans="6:9" ht="26.25" customHeight="1">
      <c r="F313" s="60"/>
      <c r="I313" s="71"/>
    </row>
    <row r="314" spans="6:9" ht="26.25" customHeight="1">
      <c r="F314" s="60"/>
      <c r="I314" s="71"/>
    </row>
    <row r="315" spans="6:9" ht="26.25" customHeight="1">
      <c r="F315" s="60"/>
      <c r="I315" s="71"/>
    </row>
    <row r="316" spans="6:9" ht="26.25" customHeight="1">
      <c r="F316" s="60"/>
      <c r="I316" s="71"/>
    </row>
    <row r="317" spans="6:9" ht="26.25" customHeight="1">
      <c r="F317" s="60"/>
      <c r="I317" s="71"/>
    </row>
    <row r="318" spans="6:9" ht="26.25" customHeight="1">
      <c r="F318" s="60"/>
      <c r="I318" s="71"/>
    </row>
    <row r="319" spans="6:9" ht="26.25" customHeight="1">
      <c r="F319" s="60"/>
      <c r="I319" s="71"/>
    </row>
    <row r="320" spans="6:9" ht="26.25" customHeight="1">
      <c r="F320" s="60"/>
      <c r="I320" s="71"/>
    </row>
    <row r="321" spans="6:9" ht="26.25" customHeight="1">
      <c r="F321" s="60"/>
      <c r="I321" s="71"/>
    </row>
    <row r="322" spans="6:9" ht="26.25" customHeight="1">
      <c r="F322" s="60"/>
      <c r="I322" s="71"/>
    </row>
    <row r="323" spans="6:9" ht="26.25" customHeight="1">
      <c r="F323" s="60"/>
      <c r="I323" s="71"/>
    </row>
    <row r="324" spans="6:9" ht="26.25" customHeight="1">
      <c r="F324" s="60"/>
      <c r="I324" s="71"/>
    </row>
    <row r="325" spans="6:9" ht="26.25" customHeight="1">
      <c r="F325" s="60"/>
      <c r="I325" s="71"/>
    </row>
    <row r="326" spans="6:9" ht="26.25" customHeight="1">
      <c r="F326" s="60"/>
      <c r="I326" s="71"/>
    </row>
    <row r="327" spans="6:9" ht="26.25" customHeight="1">
      <c r="F327" s="60"/>
      <c r="I327" s="71"/>
    </row>
    <row r="328" spans="6:9" ht="26.25" customHeight="1">
      <c r="F328" s="60"/>
      <c r="I328" s="71"/>
    </row>
    <row r="329" spans="6:9" ht="26.25" customHeight="1">
      <c r="F329" s="60"/>
      <c r="I329" s="71"/>
    </row>
    <row r="330" spans="6:9" ht="26.25" customHeight="1">
      <c r="F330" s="60"/>
      <c r="I330" s="71"/>
    </row>
    <row r="331" spans="6:9" ht="26.25" customHeight="1">
      <c r="F331" s="60"/>
      <c r="I331" s="71"/>
    </row>
    <row r="332" spans="6:9" ht="26.25" customHeight="1">
      <c r="F332" s="60"/>
      <c r="I332" s="71"/>
    </row>
    <row r="333" spans="6:9" ht="26.25" customHeight="1">
      <c r="F333" s="60"/>
      <c r="I333" s="71"/>
    </row>
    <row r="334" spans="6:9" ht="26.25" customHeight="1">
      <c r="F334" s="60"/>
      <c r="I334" s="71"/>
    </row>
    <row r="335" spans="6:9" ht="26.25" customHeight="1">
      <c r="F335" s="60"/>
      <c r="I335" s="71"/>
    </row>
    <row r="336" spans="6:9" ht="26.25" customHeight="1">
      <c r="F336" s="60"/>
      <c r="I336" s="71"/>
    </row>
    <row r="337" spans="6:9" ht="26.25" customHeight="1">
      <c r="F337" s="60"/>
      <c r="I337" s="71"/>
    </row>
    <row r="338" spans="6:9" ht="26.25" customHeight="1">
      <c r="F338" s="60"/>
      <c r="I338" s="71"/>
    </row>
    <row r="339" spans="6:9" ht="26.25" customHeight="1">
      <c r="F339" s="60"/>
      <c r="I339" s="71"/>
    </row>
    <row r="340" spans="6:9" ht="26.25" customHeight="1">
      <c r="F340" s="60"/>
      <c r="I340" s="71"/>
    </row>
    <row r="341" spans="6:9" ht="26.25" customHeight="1">
      <c r="F341" s="60"/>
      <c r="I341" s="71"/>
    </row>
    <row r="342" spans="6:9" ht="26.25" customHeight="1">
      <c r="F342" s="60"/>
      <c r="I342" s="71"/>
    </row>
    <row r="343" spans="6:9" ht="26.25" customHeight="1">
      <c r="F343" s="60"/>
      <c r="I343" s="71"/>
    </row>
    <row r="344" spans="6:9" ht="26.25" customHeight="1">
      <c r="F344" s="60"/>
      <c r="I344" s="71"/>
    </row>
    <row r="345" spans="6:9" ht="26.25" customHeight="1">
      <c r="F345" s="60"/>
      <c r="I345" s="71"/>
    </row>
    <row r="346" spans="6:9" ht="26.25" customHeight="1">
      <c r="F346" s="60"/>
      <c r="I346" s="71"/>
    </row>
    <row r="347" spans="6:9" ht="26.25" customHeight="1">
      <c r="F347" s="60"/>
      <c r="I347" s="71"/>
    </row>
    <row r="348" spans="6:9" ht="26.25" customHeight="1">
      <c r="F348" s="60"/>
      <c r="I348" s="71"/>
    </row>
    <row r="349" spans="6:9" ht="26.25" customHeight="1">
      <c r="F349" s="60"/>
      <c r="I349" s="71"/>
    </row>
    <row r="350" spans="6:9" ht="26.25" customHeight="1">
      <c r="F350" s="60"/>
      <c r="I350" s="71"/>
    </row>
    <row r="351" spans="6:9" ht="26.25" customHeight="1">
      <c r="F351" s="60"/>
      <c r="I351" s="71"/>
    </row>
    <row r="352" spans="6:9" ht="26.25" customHeight="1">
      <c r="F352" s="60"/>
      <c r="I352" s="71"/>
    </row>
    <row r="353" spans="6:9" ht="26.25" customHeight="1">
      <c r="F353" s="60"/>
      <c r="I353" s="71"/>
    </row>
    <row r="354" spans="6:9" ht="26.25" customHeight="1">
      <c r="F354" s="60"/>
      <c r="I354" s="71"/>
    </row>
    <row r="355" spans="6:9" ht="26.25" customHeight="1">
      <c r="F355" s="60"/>
      <c r="I355" s="71"/>
    </row>
    <row r="356" spans="6:9" ht="26.25" customHeight="1">
      <c r="F356" s="60"/>
      <c r="I356" s="71"/>
    </row>
    <row r="357" spans="6:9" ht="26.25" customHeight="1">
      <c r="F357" s="60"/>
      <c r="I357" s="71"/>
    </row>
    <row r="358" spans="6:9" ht="26.25" customHeight="1">
      <c r="F358" s="60"/>
      <c r="I358" s="71"/>
    </row>
    <row r="359" spans="6:9" ht="26.25" customHeight="1">
      <c r="F359" s="60"/>
      <c r="I359" s="71"/>
    </row>
    <row r="360" spans="6:9" ht="26.25" customHeight="1">
      <c r="F360" s="60"/>
      <c r="I360" s="71"/>
    </row>
    <row r="361" spans="6:9" ht="26.25" customHeight="1">
      <c r="F361" s="60"/>
      <c r="I361" s="71"/>
    </row>
    <row r="362" spans="6:9" ht="26.25" customHeight="1">
      <c r="F362" s="60"/>
      <c r="I362" s="71"/>
    </row>
    <row r="363" spans="6:9" ht="26.25" customHeight="1">
      <c r="F363" s="60"/>
      <c r="I363" s="71"/>
    </row>
    <row r="364" spans="6:9" ht="26.25" customHeight="1">
      <c r="F364" s="60"/>
      <c r="I364" s="71"/>
    </row>
    <row r="365" spans="6:9" ht="26.25" customHeight="1">
      <c r="F365" s="60"/>
      <c r="I365" s="71"/>
    </row>
    <row r="366" spans="6:9" ht="26.25" customHeight="1">
      <c r="F366" s="60"/>
      <c r="I366" s="71"/>
    </row>
    <row r="367" spans="6:9" ht="26.25" customHeight="1">
      <c r="F367" s="60"/>
      <c r="I367" s="71"/>
    </row>
    <row r="368" spans="6:9" ht="26.25" customHeight="1">
      <c r="F368" s="60"/>
      <c r="I368" s="71"/>
    </row>
    <row r="369" spans="6:9" ht="26.25" customHeight="1">
      <c r="F369" s="60"/>
      <c r="I369" s="71"/>
    </row>
    <row r="370" spans="6:9" ht="26.25" customHeight="1">
      <c r="F370" s="60"/>
      <c r="I370" s="71"/>
    </row>
    <row r="371" spans="6:9" ht="26.25" customHeight="1">
      <c r="F371" s="60"/>
      <c r="I371" s="71"/>
    </row>
    <row r="372" spans="6:9" ht="26.25" customHeight="1">
      <c r="F372" s="60"/>
      <c r="I372" s="71"/>
    </row>
    <row r="373" spans="6:9" ht="26.25" customHeight="1">
      <c r="F373" s="60"/>
      <c r="I373" s="71"/>
    </row>
    <row r="374" spans="6:9" ht="26.25" customHeight="1">
      <c r="F374" s="60"/>
      <c r="I374" s="71"/>
    </row>
    <row r="375" spans="6:9" ht="26.25" customHeight="1">
      <c r="F375" s="60"/>
      <c r="I375" s="71"/>
    </row>
    <row r="376" spans="6:9" ht="26.25" customHeight="1">
      <c r="F376" s="60"/>
      <c r="I376" s="71"/>
    </row>
    <row r="377" spans="6:9" ht="26.25" customHeight="1">
      <c r="F377" s="60"/>
      <c r="I377" s="71"/>
    </row>
    <row r="378" spans="6:9" ht="26.25" customHeight="1">
      <c r="F378" s="60"/>
      <c r="I378" s="71"/>
    </row>
    <row r="379" spans="6:9" ht="26.25" customHeight="1">
      <c r="F379" s="60"/>
      <c r="I379" s="71"/>
    </row>
    <row r="380" spans="6:9" ht="26.25" customHeight="1">
      <c r="F380" s="60"/>
      <c r="I380" s="71"/>
    </row>
    <row r="381" spans="6:9" ht="26.25" customHeight="1">
      <c r="F381" s="60"/>
      <c r="I381" s="71"/>
    </row>
    <row r="382" spans="6:9" ht="26.25" customHeight="1">
      <c r="F382" s="60"/>
      <c r="I382" s="71"/>
    </row>
    <row r="383" spans="6:9" ht="26.25" customHeight="1">
      <c r="F383" s="60"/>
      <c r="I383" s="71"/>
    </row>
    <row r="384" spans="6:9" ht="26.25" customHeight="1">
      <c r="F384" s="60"/>
      <c r="I384" s="71"/>
    </row>
    <row r="385" spans="6:9" ht="26.25" customHeight="1">
      <c r="F385" s="60"/>
      <c r="I385" s="71"/>
    </row>
    <row r="386" spans="6:9" ht="26.25" customHeight="1">
      <c r="F386" s="60"/>
      <c r="I386" s="71"/>
    </row>
    <row r="387" spans="6:9" ht="26.25" customHeight="1">
      <c r="F387" s="60"/>
      <c r="I387" s="71"/>
    </row>
    <row r="388" spans="6:9" ht="26.25" customHeight="1">
      <c r="F388" s="60"/>
      <c r="I388" s="71"/>
    </row>
    <row r="389" spans="6:9" ht="26.25" customHeight="1">
      <c r="F389" s="60"/>
      <c r="I389" s="71"/>
    </row>
    <row r="390" spans="6:9" ht="26.25" customHeight="1">
      <c r="F390" s="60"/>
      <c r="I390" s="71"/>
    </row>
    <row r="391" spans="6:9" ht="26.25" customHeight="1">
      <c r="F391" s="60"/>
      <c r="I391" s="71"/>
    </row>
    <row r="392" spans="6:9" ht="26.25" customHeight="1">
      <c r="F392" s="60"/>
      <c r="I392" s="71"/>
    </row>
    <row r="393" spans="6:9" ht="26.25" customHeight="1">
      <c r="F393" s="60"/>
      <c r="I393" s="71"/>
    </row>
    <row r="394" spans="6:9" ht="26.25" customHeight="1">
      <c r="F394" s="60"/>
      <c r="I394" s="71"/>
    </row>
    <row r="395" spans="6:9" ht="26.25" customHeight="1">
      <c r="F395" s="60"/>
      <c r="I395" s="71"/>
    </row>
    <row r="396" spans="6:9" ht="26.25" customHeight="1">
      <c r="F396" s="60"/>
      <c r="I396" s="71"/>
    </row>
    <row r="397" spans="6:9" ht="26.25" customHeight="1">
      <c r="F397" s="60"/>
      <c r="I397" s="71"/>
    </row>
    <row r="398" spans="6:9" ht="26.25" customHeight="1">
      <c r="F398" s="60"/>
      <c r="I398" s="71"/>
    </row>
    <row r="399" spans="6:9" ht="26.25" customHeight="1">
      <c r="F399" s="60"/>
      <c r="I399" s="71"/>
    </row>
    <row r="400" spans="6:9" ht="26.25" customHeight="1">
      <c r="F400" s="60"/>
      <c r="I400" s="71"/>
    </row>
    <row r="401" spans="6:9" ht="26.25" customHeight="1">
      <c r="F401" s="60"/>
      <c r="I401" s="71"/>
    </row>
    <row r="402" spans="6:9" ht="26.25" customHeight="1">
      <c r="F402" s="60"/>
      <c r="I402" s="71"/>
    </row>
    <row r="403" spans="6:9" ht="26.25" customHeight="1">
      <c r="F403" s="60"/>
      <c r="I403" s="71"/>
    </row>
    <row r="404" spans="6:9" ht="26.25" customHeight="1">
      <c r="F404" s="60"/>
      <c r="I404" s="71"/>
    </row>
    <row r="405" spans="6:9" ht="26.25" customHeight="1">
      <c r="F405" s="60"/>
      <c r="I405" s="71"/>
    </row>
    <row r="406" spans="6:9" ht="26.25" customHeight="1">
      <c r="F406" s="60"/>
      <c r="I406" s="71"/>
    </row>
    <row r="407" spans="6:9" ht="26.25" customHeight="1">
      <c r="F407" s="60"/>
      <c r="I407" s="71"/>
    </row>
    <row r="408" spans="6:9" ht="26.25" customHeight="1">
      <c r="F408" s="60"/>
      <c r="I408" s="71"/>
    </row>
    <row r="409" spans="6:9" ht="26.25" customHeight="1">
      <c r="F409" s="60"/>
      <c r="I409" s="71"/>
    </row>
    <row r="410" spans="6:9" ht="26.25" customHeight="1">
      <c r="F410" s="60"/>
      <c r="I410" s="71"/>
    </row>
    <row r="411" spans="6:9" ht="26.25" customHeight="1">
      <c r="F411" s="60"/>
      <c r="I411" s="71"/>
    </row>
    <row r="412" spans="6:9" ht="26.25" customHeight="1">
      <c r="F412" s="60"/>
      <c r="I412" s="71"/>
    </row>
    <row r="413" spans="6:9" ht="26.25" customHeight="1">
      <c r="F413" s="60"/>
      <c r="I413" s="71"/>
    </row>
    <row r="414" spans="6:9" ht="26.25" customHeight="1">
      <c r="F414" s="60"/>
      <c r="I414" s="71"/>
    </row>
    <row r="415" spans="6:9" ht="26.25" customHeight="1">
      <c r="F415" s="60"/>
      <c r="I415" s="71"/>
    </row>
    <row r="416" spans="6:9" ht="26.25" customHeight="1">
      <c r="F416" s="60"/>
      <c r="I416" s="71"/>
    </row>
    <row r="417" spans="6:9" ht="26.25" customHeight="1">
      <c r="F417" s="60"/>
      <c r="I417" s="71"/>
    </row>
    <row r="418" spans="6:9" ht="26.25" customHeight="1">
      <c r="F418" s="60"/>
      <c r="I418" s="71"/>
    </row>
    <row r="419" spans="6:9" ht="26.25" customHeight="1">
      <c r="F419" s="60"/>
      <c r="I419" s="71"/>
    </row>
    <row r="420" spans="6:9" ht="26.25" customHeight="1">
      <c r="F420" s="60"/>
      <c r="I420" s="71"/>
    </row>
    <row r="421" spans="6:9" ht="26.25" customHeight="1">
      <c r="F421" s="60"/>
      <c r="I421" s="71"/>
    </row>
    <row r="422" spans="6:9" ht="26.25" customHeight="1">
      <c r="F422" s="60"/>
      <c r="I422" s="71"/>
    </row>
    <row r="423" spans="6:9" ht="26.25" customHeight="1">
      <c r="F423" s="60"/>
      <c r="I423" s="71"/>
    </row>
    <row r="424" spans="6:9" ht="26.25" customHeight="1">
      <c r="F424" s="60"/>
      <c r="I424" s="71"/>
    </row>
    <row r="425" spans="6:9" ht="26.25" customHeight="1">
      <c r="F425" s="60"/>
      <c r="I425" s="71"/>
    </row>
    <row r="426" spans="6:9" ht="26.25" customHeight="1">
      <c r="F426" s="60"/>
      <c r="I426" s="71"/>
    </row>
    <row r="427" spans="6:9" ht="26.25" customHeight="1">
      <c r="F427" s="60"/>
      <c r="I427" s="71"/>
    </row>
    <row r="428" spans="6:9" ht="26.25" customHeight="1">
      <c r="F428" s="60"/>
      <c r="I428" s="71"/>
    </row>
    <row r="429" spans="6:9" ht="26.25" customHeight="1">
      <c r="F429" s="60"/>
      <c r="I429" s="71"/>
    </row>
    <row r="430" spans="6:9" ht="26.25" customHeight="1">
      <c r="F430" s="60"/>
      <c r="I430" s="71"/>
    </row>
    <row r="431" spans="6:9" ht="26.25" customHeight="1">
      <c r="F431" s="60"/>
      <c r="I431" s="71"/>
    </row>
    <row r="432" spans="6:9" ht="26.25" customHeight="1">
      <c r="F432" s="60"/>
      <c r="I432" s="71"/>
    </row>
    <row r="433" spans="6:9" ht="26.25" customHeight="1">
      <c r="F433" s="60"/>
      <c r="I433" s="71"/>
    </row>
    <row r="434" spans="6:9" ht="26.25" customHeight="1">
      <c r="F434" s="60"/>
      <c r="I434" s="71"/>
    </row>
    <row r="435" spans="6:9" ht="26.25" customHeight="1">
      <c r="F435" s="60"/>
      <c r="I435" s="71"/>
    </row>
    <row r="436" spans="6:9" ht="26.25" customHeight="1">
      <c r="F436" s="60"/>
      <c r="I436" s="71"/>
    </row>
    <row r="437" spans="6:9" ht="26.25" customHeight="1">
      <c r="F437" s="60"/>
      <c r="I437" s="71"/>
    </row>
    <row r="438" spans="6:9" ht="26.25" customHeight="1">
      <c r="F438" s="60"/>
      <c r="I438" s="71"/>
    </row>
    <row r="439" spans="6:9" ht="26.25" customHeight="1">
      <c r="F439" s="60"/>
      <c r="I439" s="71"/>
    </row>
    <row r="440" spans="6:9" ht="26.25" customHeight="1">
      <c r="F440" s="60"/>
      <c r="I440" s="71"/>
    </row>
    <row r="441" spans="6:9" ht="26.25" customHeight="1">
      <c r="F441" s="60"/>
      <c r="I441" s="71"/>
    </row>
    <row r="442" spans="6:9" ht="26.25" customHeight="1">
      <c r="F442" s="60"/>
      <c r="I442" s="71"/>
    </row>
    <row r="443" spans="6:9" ht="26.25" customHeight="1">
      <c r="F443" s="60"/>
      <c r="I443" s="71"/>
    </row>
    <row r="444" spans="6:9" ht="26.25" customHeight="1">
      <c r="F444" s="60"/>
      <c r="I444" s="71"/>
    </row>
    <row r="445" spans="6:9" ht="26.25" customHeight="1">
      <c r="F445" s="60"/>
      <c r="I445" s="71"/>
    </row>
    <row r="446" spans="6:9" ht="26.25" customHeight="1">
      <c r="F446" s="60"/>
      <c r="I446" s="71"/>
    </row>
    <row r="447" spans="6:9" ht="26.25" customHeight="1">
      <c r="F447" s="60"/>
      <c r="I447" s="71"/>
    </row>
    <row r="448" spans="6:9" ht="26.25" customHeight="1">
      <c r="F448" s="60"/>
      <c r="I448" s="71"/>
    </row>
    <row r="449" spans="6:9" ht="26.25" customHeight="1">
      <c r="F449" s="60"/>
      <c r="I449" s="71"/>
    </row>
    <row r="450" spans="6:9" ht="26.25" customHeight="1">
      <c r="F450" s="60"/>
      <c r="I450" s="71"/>
    </row>
    <row r="451" spans="6:9" ht="26.25" customHeight="1">
      <c r="F451" s="60"/>
      <c r="I451" s="71"/>
    </row>
    <row r="452" spans="6:9" ht="26.25" customHeight="1">
      <c r="F452" s="60"/>
      <c r="I452" s="71"/>
    </row>
    <row r="453" spans="6:9" ht="26.25" customHeight="1">
      <c r="F453" s="60"/>
      <c r="I453" s="71"/>
    </row>
    <row r="454" spans="6:9" ht="26.25" customHeight="1">
      <c r="F454" s="60"/>
      <c r="I454" s="71"/>
    </row>
    <row r="455" spans="6:9" ht="26.25" customHeight="1">
      <c r="F455" s="60"/>
      <c r="I455" s="71"/>
    </row>
    <row r="456" spans="6:9" ht="26.25" customHeight="1">
      <c r="F456" s="60"/>
      <c r="I456" s="71"/>
    </row>
    <row r="457" spans="6:9" ht="26.25" customHeight="1">
      <c r="F457" s="60"/>
      <c r="I457" s="71"/>
    </row>
    <row r="458" spans="6:9" ht="26.25" customHeight="1">
      <c r="F458" s="60"/>
      <c r="I458" s="71"/>
    </row>
    <row r="459" spans="6:9" ht="26.25" customHeight="1">
      <c r="F459" s="60"/>
      <c r="I459" s="71"/>
    </row>
    <row r="460" spans="6:9" ht="26.25" customHeight="1">
      <c r="F460" s="60"/>
      <c r="I460" s="71"/>
    </row>
    <row r="461" spans="6:9" ht="26.25" customHeight="1">
      <c r="F461" s="60"/>
      <c r="I461" s="71"/>
    </row>
    <row r="462" spans="6:9" ht="26.25" customHeight="1">
      <c r="F462" s="60"/>
      <c r="I462" s="71"/>
    </row>
    <row r="463" spans="6:9" ht="26.25" customHeight="1">
      <c r="F463" s="60"/>
      <c r="I463" s="71"/>
    </row>
    <row r="464" spans="6:9" ht="26.25" customHeight="1">
      <c r="F464" s="60"/>
      <c r="I464" s="71"/>
    </row>
    <row r="465" spans="6:9" ht="26.25" customHeight="1">
      <c r="F465" s="60"/>
      <c r="I465" s="71"/>
    </row>
    <row r="466" spans="6:9" ht="26.25" customHeight="1">
      <c r="F466" s="60"/>
      <c r="I466" s="71"/>
    </row>
    <row r="467" spans="6:9" ht="26.25" customHeight="1">
      <c r="F467" s="60"/>
      <c r="I467" s="71"/>
    </row>
    <row r="468" spans="6:9" ht="26.25" customHeight="1">
      <c r="F468" s="60"/>
      <c r="I468" s="71"/>
    </row>
    <row r="469" spans="6:9" ht="26.25" customHeight="1">
      <c r="F469" s="60"/>
      <c r="I469" s="71"/>
    </row>
    <row r="470" spans="6:9" ht="26.25" customHeight="1">
      <c r="F470" s="60"/>
      <c r="I470" s="71"/>
    </row>
    <row r="471" spans="6:9" ht="26.25" customHeight="1">
      <c r="F471" s="60"/>
      <c r="I471" s="71"/>
    </row>
    <row r="472" spans="6:9" ht="26.25" customHeight="1">
      <c r="F472" s="60"/>
      <c r="I472" s="71"/>
    </row>
    <row r="473" spans="6:9" ht="26.25" customHeight="1">
      <c r="F473" s="60"/>
      <c r="I473" s="71"/>
    </row>
    <row r="474" spans="6:9" ht="26.25" customHeight="1">
      <c r="F474" s="60"/>
      <c r="I474" s="71"/>
    </row>
    <row r="475" spans="6:9" ht="26.25" customHeight="1">
      <c r="F475" s="60"/>
      <c r="I475" s="71"/>
    </row>
    <row r="476" spans="6:9" ht="26.25" customHeight="1">
      <c r="F476" s="60"/>
      <c r="I476" s="71"/>
    </row>
    <row r="477" spans="6:9" ht="26.25" customHeight="1">
      <c r="F477" s="60"/>
      <c r="I477" s="71"/>
    </row>
    <row r="478" spans="6:9" ht="26.25" customHeight="1">
      <c r="F478" s="60"/>
      <c r="I478" s="71"/>
    </row>
    <row r="479" spans="6:9" ht="26.25" customHeight="1">
      <c r="F479" s="60"/>
      <c r="I479" s="71"/>
    </row>
    <row r="480" spans="6:9" ht="26.25" customHeight="1">
      <c r="F480" s="60"/>
      <c r="I480" s="71"/>
    </row>
    <row r="481" spans="6:9" ht="26.25" customHeight="1">
      <c r="F481" s="60"/>
      <c r="I481" s="71"/>
    </row>
    <row r="482" spans="6:9" ht="26.25" customHeight="1">
      <c r="F482" s="60"/>
      <c r="I482" s="71"/>
    </row>
    <row r="483" spans="6:9" ht="26.25" customHeight="1">
      <c r="F483" s="60"/>
      <c r="I483" s="71"/>
    </row>
    <row r="484" spans="6:9" ht="26.25" customHeight="1">
      <c r="F484" s="60"/>
      <c r="I484" s="71"/>
    </row>
    <row r="485" spans="6:9" ht="26.25" customHeight="1">
      <c r="F485" s="60"/>
      <c r="I485" s="71"/>
    </row>
    <row r="486" spans="6:9" ht="26.25" customHeight="1">
      <c r="F486" s="60"/>
      <c r="I486" s="71"/>
    </row>
    <row r="487" spans="6:9" ht="26.25" customHeight="1">
      <c r="F487" s="60"/>
      <c r="I487" s="71"/>
    </row>
    <row r="488" spans="6:9" ht="26.25" customHeight="1">
      <c r="F488" s="60"/>
      <c r="I488" s="71"/>
    </row>
    <row r="489" spans="6:9" ht="26.25" customHeight="1">
      <c r="F489" s="60"/>
      <c r="I489" s="71"/>
    </row>
    <row r="490" spans="6:9" ht="26.25" customHeight="1">
      <c r="F490" s="60"/>
      <c r="I490" s="71"/>
    </row>
    <row r="491" spans="6:9" ht="26.25" customHeight="1">
      <c r="F491" s="60"/>
      <c r="I491" s="71"/>
    </row>
    <row r="492" spans="6:9" ht="26.25" customHeight="1">
      <c r="F492" s="60"/>
      <c r="I492" s="71"/>
    </row>
    <row r="493" spans="6:9" ht="26.25" customHeight="1">
      <c r="F493" s="60"/>
      <c r="I493" s="71"/>
    </row>
    <row r="494" spans="6:9" ht="26.25" customHeight="1">
      <c r="F494" s="60"/>
      <c r="I494" s="71"/>
    </row>
    <row r="495" spans="6:9" ht="26.25" customHeight="1">
      <c r="F495" s="60"/>
      <c r="I495" s="71"/>
    </row>
    <row r="496" spans="6:9" ht="26.25" customHeight="1">
      <c r="F496" s="60"/>
      <c r="I496" s="71"/>
    </row>
    <row r="497" spans="6:9" ht="26.25" customHeight="1">
      <c r="F497" s="60"/>
      <c r="I497" s="71"/>
    </row>
    <row r="498" spans="6:9" ht="26.25" customHeight="1">
      <c r="F498" s="60"/>
      <c r="I498" s="71"/>
    </row>
    <row r="499" spans="6:9" ht="26.25" customHeight="1">
      <c r="F499" s="60"/>
      <c r="I499" s="71"/>
    </row>
    <row r="500" spans="6:9" ht="26.25" customHeight="1">
      <c r="F500" s="60"/>
      <c r="I500" s="71"/>
    </row>
    <row r="501" spans="6:9" ht="26.25" customHeight="1">
      <c r="F501" s="60"/>
      <c r="I501" s="71"/>
    </row>
    <row r="502" spans="6:9" ht="26.25" customHeight="1">
      <c r="F502" s="60"/>
      <c r="I502" s="71"/>
    </row>
    <row r="503" spans="6:9" ht="26.25" customHeight="1">
      <c r="F503" s="60"/>
      <c r="I503" s="71"/>
    </row>
    <row r="504" spans="6:9" ht="26.25" customHeight="1">
      <c r="F504" s="60"/>
      <c r="I504" s="71"/>
    </row>
    <row r="505" spans="6:9" ht="26.25" customHeight="1">
      <c r="F505" s="60"/>
      <c r="I505" s="71"/>
    </row>
    <row r="506" spans="6:9" ht="26.25" customHeight="1">
      <c r="F506" s="60"/>
      <c r="I506" s="71"/>
    </row>
    <row r="507" spans="6:9" ht="26.25" customHeight="1">
      <c r="F507" s="60"/>
      <c r="I507" s="71"/>
    </row>
    <row r="508" spans="6:9" ht="26.25" customHeight="1">
      <c r="F508" s="60"/>
      <c r="I508" s="71"/>
    </row>
    <row r="509" spans="6:9" ht="26.25" customHeight="1">
      <c r="F509" s="60"/>
      <c r="I509" s="71"/>
    </row>
    <row r="510" spans="6:9" ht="26.25" customHeight="1">
      <c r="F510" s="60"/>
      <c r="I510" s="71"/>
    </row>
    <row r="511" spans="6:9" ht="26.25" customHeight="1">
      <c r="F511" s="60"/>
      <c r="I511" s="71"/>
    </row>
    <row r="512" spans="6:9" ht="26.25" customHeight="1">
      <c r="F512" s="60"/>
      <c r="I512" s="71"/>
    </row>
    <row r="513" spans="6:9" ht="26.25" customHeight="1">
      <c r="F513" s="60"/>
      <c r="I513" s="71"/>
    </row>
    <row r="514" spans="6:9" ht="26.25" customHeight="1">
      <c r="F514" s="60"/>
      <c r="I514" s="71"/>
    </row>
    <row r="515" spans="6:9" ht="26.25" customHeight="1">
      <c r="F515" s="60"/>
      <c r="I515" s="71"/>
    </row>
    <row r="516" spans="6:9" ht="26.25" customHeight="1">
      <c r="F516" s="60"/>
      <c r="I516" s="71"/>
    </row>
    <row r="517" spans="6:9" ht="26.25" customHeight="1">
      <c r="F517" s="60"/>
      <c r="I517" s="71"/>
    </row>
    <row r="518" spans="6:9" ht="26.25" customHeight="1">
      <c r="F518" s="60"/>
      <c r="I518" s="71"/>
    </row>
    <row r="519" spans="6:9" ht="26.25" customHeight="1">
      <c r="F519" s="60"/>
      <c r="I519" s="71"/>
    </row>
    <row r="520" spans="6:9" ht="26.25" customHeight="1">
      <c r="F520" s="60"/>
      <c r="I520" s="71"/>
    </row>
    <row r="521" spans="6:9" ht="26.25" customHeight="1">
      <c r="F521" s="60"/>
      <c r="I521" s="71"/>
    </row>
    <row r="522" spans="6:9" ht="26.25" customHeight="1">
      <c r="F522" s="60"/>
      <c r="I522" s="71"/>
    </row>
    <row r="523" spans="6:9" ht="26.25" customHeight="1">
      <c r="F523" s="60"/>
      <c r="I523" s="71"/>
    </row>
    <row r="524" spans="6:9" ht="26.25" customHeight="1">
      <c r="F524" s="60"/>
      <c r="I524" s="71"/>
    </row>
    <row r="525" spans="6:9" ht="26.25" customHeight="1">
      <c r="F525" s="60"/>
      <c r="I525" s="71"/>
    </row>
    <row r="526" spans="6:9" ht="26.25" customHeight="1">
      <c r="F526" s="60"/>
      <c r="I526" s="71"/>
    </row>
    <row r="527" spans="6:9" ht="26.25" customHeight="1">
      <c r="F527" s="60"/>
      <c r="I527" s="71"/>
    </row>
    <row r="528" spans="6:9" ht="26.25" customHeight="1">
      <c r="F528" s="60"/>
      <c r="I528" s="71"/>
    </row>
    <row r="529" spans="6:9" ht="26.25" customHeight="1">
      <c r="F529" s="60"/>
      <c r="I529" s="71"/>
    </row>
    <row r="530" spans="6:9" ht="26.25" customHeight="1">
      <c r="F530" s="60"/>
      <c r="I530" s="71"/>
    </row>
    <row r="531" spans="6:9" ht="26.25" customHeight="1">
      <c r="F531" s="60"/>
      <c r="I531" s="71"/>
    </row>
    <row r="532" spans="6:9" ht="26.25" customHeight="1">
      <c r="F532" s="60"/>
      <c r="I532" s="71"/>
    </row>
    <row r="533" spans="6:9" ht="26.25" customHeight="1">
      <c r="F533" s="60"/>
      <c r="I533" s="71"/>
    </row>
    <row r="534" spans="6:9" ht="26.25" customHeight="1">
      <c r="F534" s="60"/>
      <c r="I534" s="71"/>
    </row>
    <row r="535" spans="6:9" ht="26.25" customHeight="1">
      <c r="F535" s="60"/>
      <c r="I535" s="71"/>
    </row>
    <row r="536" spans="6:9" ht="26.25" customHeight="1">
      <c r="F536" s="60"/>
      <c r="I536" s="71"/>
    </row>
    <row r="537" spans="6:9" ht="26.25" customHeight="1">
      <c r="F537" s="60"/>
      <c r="I537" s="71"/>
    </row>
    <row r="538" spans="6:9" ht="26.25" customHeight="1">
      <c r="F538" s="60"/>
      <c r="I538" s="71"/>
    </row>
    <row r="539" spans="6:9" ht="26.25" customHeight="1">
      <c r="F539" s="60"/>
      <c r="I539" s="71"/>
    </row>
    <row r="540" spans="6:9" ht="26.25" customHeight="1">
      <c r="F540" s="60"/>
      <c r="I540" s="71"/>
    </row>
    <row r="541" spans="6:9" ht="26.25" customHeight="1">
      <c r="F541" s="60"/>
      <c r="I541" s="71"/>
    </row>
    <row r="542" spans="6:9" ht="26.25" customHeight="1">
      <c r="F542" s="60"/>
      <c r="I542" s="71"/>
    </row>
    <row r="543" spans="6:9" ht="26.25" customHeight="1">
      <c r="F543" s="60"/>
      <c r="I543" s="71"/>
    </row>
    <row r="544" spans="6:9" ht="26.25" customHeight="1">
      <c r="F544" s="60"/>
      <c r="I544" s="71"/>
    </row>
    <row r="545" spans="6:9" ht="26.25" customHeight="1">
      <c r="F545" s="60"/>
      <c r="I545" s="71"/>
    </row>
    <row r="546" spans="6:9" ht="26.25" customHeight="1">
      <c r="F546" s="60"/>
      <c r="I546" s="71"/>
    </row>
    <row r="547" spans="6:9" ht="26.25" customHeight="1">
      <c r="F547" s="60"/>
      <c r="I547" s="71"/>
    </row>
    <row r="548" spans="6:9" ht="26.25" customHeight="1">
      <c r="F548" s="60"/>
      <c r="I548" s="71"/>
    </row>
    <row r="549" spans="6:9" ht="26.25" customHeight="1">
      <c r="F549" s="60"/>
      <c r="I549" s="71"/>
    </row>
    <row r="550" spans="6:9" ht="26.25" customHeight="1">
      <c r="F550" s="60"/>
      <c r="I550" s="71"/>
    </row>
    <row r="551" spans="6:9" ht="26.25" customHeight="1">
      <c r="F551" s="60"/>
      <c r="I551" s="71"/>
    </row>
    <row r="552" spans="6:9" ht="26.25" customHeight="1">
      <c r="F552" s="60"/>
      <c r="I552" s="71"/>
    </row>
    <row r="553" spans="6:9" ht="26.25" customHeight="1">
      <c r="F553" s="60"/>
      <c r="I553" s="71"/>
    </row>
    <row r="554" spans="6:9" ht="26.25" customHeight="1">
      <c r="F554" s="60"/>
      <c r="I554" s="71"/>
    </row>
    <row r="555" spans="6:9" ht="26.25" customHeight="1">
      <c r="F555" s="60"/>
      <c r="I555" s="71"/>
    </row>
    <row r="556" spans="6:9" ht="26.25" customHeight="1">
      <c r="F556" s="60"/>
      <c r="I556" s="71"/>
    </row>
    <row r="557" spans="6:9" ht="26.25" customHeight="1">
      <c r="F557" s="60"/>
      <c r="I557" s="71"/>
    </row>
    <row r="558" spans="6:9" ht="26.25" customHeight="1">
      <c r="F558" s="60"/>
      <c r="I558" s="71"/>
    </row>
    <row r="559" spans="6:9" ht="26.25" customHeight="1">
      <c r="F559" s="60"/>
      <c r="I559" s="71"/>
    </row>
    <row r="560" spans="6:9" ht="26.25" customHeight="1">
      <c r="F560" s="60"/>
      <c r="I560" s="71"/>
    </row>
    <row r="561" spans="6:9" ht="26.25" customHeight="1">
      <c r="F561" s="60"/>
      <c r="I561" s="71"/>
    </row>
    <row r="562" spans="6:9" ht="26.25" customHeight="1">
      <c r="F562" s="60"/>
      <c r="I562" s="71"/>
    </row>
    <row r="563" spans="6:9" ht="26.25" customHeight="1">
      <c r="F563" s="60"/>
      <c r="I563" s="71"/>
    </row>
    <row r="564" spans="6:9" ht="26.25" customHeight="1">
      <c r="F564" s="60"/>
      <c r="I564" s="71"/>
    </row>
    <row r="565" spans="6:9" ht="26.25" customHeight="1">
      <c r="F565" s="60"/>
      <c r="I565" s="71"/>
    </row>
    <row r="566" spans="6:9" ht="26.25" customHeight="1">
      <c r="F566" s="60"/>
      <c r="I566" s="71"/>
    </row>
    <row r="567" spans="6:9" ht="26.25" customHeight="1">
      <c r="F567" s="60"/>
      <c r="I567" s="71"/>
    </row>
    <row r="568" spans="6:9" ht="26.25" customHeight="1">
      <c r="F568" s="60"/>
      <c r="I568" s="71"/>
    </row>
    <row r="569" spans="6:9" ht="26.25" customHeight="1">
      <c r="F569" s="60"/>
      <c r="I569" s="71"/>
    </row>
    <row r="570" spans="6:9" ht="26.25" customHeight="1">
      <c r="F570" s="60"/>
      <c r="I570" s="71"/>
    </row>
    <row r="571" spans="6:9" ht="26.25" customHeight="1">
      <c r="F571" s="60"/>
      <c r="I571" s="71"/>
    </row>
    <row r="572" spans="6:9" ht="26.25" customHeight="1">
      <c r="F572" s="60"/>
      <c r="I572" s="71"/>
    </row>
    <row r="573" spans="6:9" ht="26.25" customHeight="1">
      <c r="F573" s="60"/>
      <c r="I573" s="71"/>
    </row>
    <row r="574" spans="6:9" ht="26.25" customHeight="1">
      <c r="F574" s="60"/>
      <c r="I574" s="71"/>
    </row>
    <row r="575" spans="6:9" ht="26.25" customHeight="1">
      <c r="F575" s="60"/>
      <c r="I575" s="71"/>
    </row>
    <row r="576" spans="6:9" ht="26.25" customHeight="1">
      <c r="F576" s="60"/>
      <c r="I576" s="71"/>
    </row>
    <row r="577" spans="6:9" ht="26.25" customHeight="1">
      <c r="F577" s="60"/>
      <c r="I577" s="71"/>
    </row>
    <row r="578" spans="6:9" ht="26.25" customHeight="1">
      <c r="F578" s="60"/>
      <c r="I578" s="71"/>
    </row>
    <row r="579" spans="6:9" ht="26.25" customHeight="1">
      <c r="F579" s="60"/>
      <c r="I579" s="71"/>
    </row>
    <row r="580" spans="6:9" ht="26.25" customHeight="1">
      <c r="F580" s="60"/>
      <c r="I580" s="71"/>
    </row>
    <row r="581" spans="6:9" ht="26.25" customHeight="1">
      <c r="F581" s="60"/>
      <c r="I581" s="71"/>
    </row>
    <row r="582" spans="6:9" ht="26.25" customHeight="1">
      <c r="F582" s="60"/>
      <c r="I582" s="71"/>
    </row>
    <row r="583" spans="6:9" ht="26.25" customHeight="1">
      <c r="F583" s="60"/>
      <c r="I583" s="71"/>
    </row>
    <row r="584" spans="6:9" ht="26.25" customHeight="1">
      <c r="F584" s="60"/>
      <c r="I584" s="71"/>
    </row>
    <row r="585" spans="6:9" ht="26.25" customHeight="1">
      <c r="F585" s="60"/>
      <c r="I585" s="71"/>
    </row>
    <row r="586" spans="6:9" ht="26.25" customHeight="1">
      <c r="F586" s="60"/>
      <c r="I586" s="71"/>
    </row>
    <row r="587" spans="6:9" ht="26.25" customHeight="1">
      <c r="F587" s="60"/>
      <c r="I587" s="71"/>
    </row>
    <row r="588" spans="6:9" ht="26.25" customHeight="1">
      <c r="F588" s="60"/>
      <c r="I588" s="71"/>
    </row>
    <row r="589" spans="6:9" ht="26.25" customHeight="1">
      <c r="F589" s="60"/>
      <c r="I589" s="71"/>
    </row>
    <row r="590" spans="6:9" ht="26.25" customHeight="1">
      <c r="F590" s="60"/>
      <c r="I590" s="71"/>
    </row>
    <row r="591" spans="6:9" ht="26.25" customHeight="1">
      <c r="F591" s="60"/>
      <c r="I591" s="71"/>
    </row>
    <row r="592" spans="6:9" ht="26.25" customHeight="1">
      <c r="F592" s="60"/>
      <c r="I592" s="71"/>
    </row>
    <row r="593" spans="6:9" ht="26.25" customHeight="1">
      <c r="F593" s="60"/>
      <c r="I593" s="71"/>
    </row>
    <row r="594" spans="6:9" ht="26.25" customHeight="1">
      <c r="F594" s="60"/>
      <c r="I594" s="71"/>
    </row>
    <row r="595" spans="6:9" ht="26.25" customHeight="1">
      <c r="F595" s="60"/>
      <c r="I595" s="71"/>
    </row>
    <row r="596" spans="6:9" ht="26.25" customHeight="1">
      <c r="F596" s="60"/>
      <c r="I596" s="71"/>
    </row>
    <row r="597" spans="6:9" ht="26.25" customHeight="1">
      <c r="F597" s="60"/>
      <c r="I597" s="71"/>
    </row>
    <row r="598" spans="6:9" ht="26.25" customHeight="1">
      <c r="F598" s="60"/>
      <c r="I598" s="71"/>
    </row>
    <row r="599" spans="6:9" ht="26.25" customHeight="1">
      <c r="F599" s="60"/>
      <c r="I599" s="71"/>
    </row>
    <row r="600" spans="6:9" ht="26.25" customHeight="1">
      <c r="F600" s="60"/>
      <c r="I600" s="71"/>
    </row>
    <row r="601" spans="6:9" ht="26.25" customHeight="1">
      <c r="F601" s="60"/>
      <c r="I601" s="71"/>
    </row>
    <row r="602" spans="6:9" ht="26.25" customHeight="1">
      <c r="F602" s="60"/>
      <c r="I602" s="71"/>
    </row>
    <row r="603" spans="6:9" ht="26.25" customHeight="1">
      <c r="F603" s="60"/>
      <c r="I603" s="71"/>
    </row>
    <row r="604" spans="6:9" ht="26.25" customHeight="1">
      <c r="F604" s="60"/>
      <c r="I604" s="71"/>
    </row>
    <row r="605" spans="6:9" ht="26.25" customHeight="1">
      <c r="F605" s="60"/>
      <c r="I605" s="71"/>
    </row>
    <row r="606" spans="6:9" ht="26.25" customHeight="1">
      <c r="F606" s="60"/>
      <c r="I606" s="71"/>
    </row>
    <row r="607" spans="6:9" ht="26.25" customHeight="1">
      <c r="F607" s="60"/>
      <c r="I607" s="71"/>
    </row>
    <row r="608" spans="6:9" ht="26.25" customHeight="1">
      <c r="F608" s="60"/>
      <c r="I608" s="71"/>
    </row>
    <row r="609" spans="6:9" ht="26.25" customHeight="1">
      <c r="F609" s="60"/>
      <c r="I609" s="71"/>
    </row>
    <row r="610" spans="6:9" ht="26.25" customHeight="1">
      <c r="F610" s="60"/>
      <c r="I610" s="71"/>
    </row>
    <row r="611" spans="6:9" ht="26.25" customHeight="1">
      <c r="F611" s="60"/>
      <c r="I611" s="71"/>
    </row>
    <row r="612" spans="6:9" ht="26.25" customHeight="1">
      <c r="F612" s="60"/>
      <c r="I612" s="71"/>
    </row>
    <row r="613" spans="6:9" ht="26.25" customHeight="1">
      <c r="F613" s="60"/>
      <c r="I613" s="71"/>
    </row>
    <row r="614" spans="6:9" ht="26.25" customHeight="1">
      <c r="F614" s="60"/>
      <c r="I614" s="71"/>
    </row>
    <row r="615" spans="6:9" ht="26.25" customHeight="1">
      <c r="F615" s="60"/>
      <c r="I615" s="71"/>
    </row>
    <row r="616" spans="6:9" ht="26.25" customHeight="1">
      <c r="F616" s="60"/>
      <c r="I616" s="71"/>
    </row>
    <row r="617" spans="6:9" ht="26.25" customHeight="1">
      <c r="F617" s="60"/>
      <c r="I617" s="71"/>
    </row>
    <row r="618" spans="6:9" ht="26.25" customHeight="1">
      <c r="F618" s="60"/>
      <c r="I618" s="71"/>
    </row>
    <row r="619" spans="6:9" ht="26.25" customHeight="1">
      <c r="F619" s="60"/>
      <c r="I619" s="71"/>
    </row>
    <row r="620" spans="6:9" ht="26.25" customHeight="1">
      <c r="F620" s="60"/>
      <c r="I620" s="71"/>
    </row>
    <row r="621" spans="6:9" ht="26.25" customHeight="1">
      <c r="F621" s="60"/>
      <c r="I621" s="71"/>
    </row>
    <row r="622" spans="6:9" ht="26.25" customHeight="1">
      <c r="F622" s="60"/>
      <c r="I622" s="71"/>
    </row>
    <row r="623" spans="6:9" ht="26.25" customHeight="1">
      <c r="F623" s="60"/>
      <c r="I623" s="71"/>
    </row>
    <row r="624" spans="6:9" ht="26.25" customHeight="1">
      <c r="F624" s="60"/>
      <c r="I624" s="71"/>
    </row>
    <row r="625" spans="6:9" ht="26.25" customHeight="1">
      <c r="F625" s="60"/>
      <c r="I625" s="71"/>
    </row>
    <row r="626" spans="6:9" ht="26.25" customHeight="1">
      <c r="F626" s="60"/>
      <c r="I626" s="71"/>
    </row>
    <row r="627" spans="6:9" ht="26.25" customHeight="1">
      <c r="F627" s="60"/>
      <c r="I627" s="71"/>
    </row>
    <row r="628" spans="6:9" ht="26.25" customHeight="1">
      <c r="F628" s="60"/>
      <c r="I628" s="71"/>
    </row>
    <row r="629" spans="6:9" ht="26.25" customHeight="1">
      <c r="F629" s="60"/>
      <c r="I629" s="71"/>
    </row>
    <row r="630" spans="6:9" ht="26.25" customHeight="1">
      <c r="F630" s="60"/>
      <c r="I630" s="71"/>
    </row>
    <row r="631" spans="6:9" ht="26.25" customHeight="1">
      <c r="F631" s="60"/>
      <c r="I631" s="71"/>
    </row>
    <row r="632" spans="6:9" ht="26.25" customHeight="1">
      <c r="F632" s="60"/>
      <c r="I632" s="71"/>
    </row>
    <row r="633" spans="6:9" ht="26.25" customHeight="1">
      <c r="F633" s="60"/>
      <c r="I633" s="71"/>
    </row>
    <row r="634" spans="6:9" ht="26.25" customHeight="1">
      <c r="F634" s="60"/>
      <c r="I634" s="71"/>
    </row>
    <row r="635" spans="6:9" ht="26.25" customHeight="1">
      <c r="F635" s="60"/>
      <c r="I635" s="71"/>
    </row>
    <row r="636" spans="6:9" ht="26.25" customHeight="1">
      <c r="F636" s="60"/>
      <c r="I636" s="71"/>
    </row>
    <row r="637" spans="6:9" ht="26.25" customHeight="1">
      <c r="F637" s="60"/>
      <c r="I637" s="71"/>
    </row>
    <row r="638" spans="6:9" ht="26.25" customHeight="1">
      <c r="F638" s="60"/>
      <c r="I638" s="71"/>
    </row>
    <row r="639" spans="6:9" ht="26.25" customHeight="1">
      <c r="F639" s="60"/>
      <c r="I639" s="71"/>
    </row>
    <row r="640" spans="6:9" ht="26.25" customHeight="1">
      <c r="F640" s="60"/>
      <c r="I640" s="71"/>
    </row>
    <row r="641" spans="6:9" ht="26.25" customHeight="1">
      <c r="F641" s="60"/>
      <c r="I641" s="71"/>
    </row>
    <row r="642" spans="6:9" ht="26.25" customHeight="1">
      <c r="F642" s="60"/>
      <c r="I642" s="71"/>
    </row>
    <row r="643" spans="6:9" ht="26.25" customHeight="1">
      <c r="F643" s="60"/>
      <c r="I643" s="71"/>
    </row>
    <row r="644" spans="6:9" ht="26.25" customHeight="1">
      <c r="F644" s="60"/>
      <c r="I644" s="71"/>
    </row>
    <row r="645" spans="6:9" ht="26.25" customHeight="1">
      <c r="F645" s="60"/>
      <c r="I645" s="71"/>
    </row>
    <row r="646" spans="6:9" ht="26.25" customHeight="1">
      <c r="F646" s="60"/>
      <c r="I646" s="71"/>
    </row>
    <row r="647" spans="6:9" ht="26.25" customHeight="1">
      <c r="F647" s="60"/>
      <c r="I647" s="71"/>
    </row>
    <row r="648" spans="6:9" ht="26.25" customHeight="1">
      <c r="F648" s="60"/>
      <c r="I648" s="71"/>
    </row>
    <row r="649" spans="6:9" ht="26.25" customHeight="1">
      <c r="F649" s="60"/>
      <c r="I649" s="71"/>
    </row>
    <row r="650" spans="6:9" ht="26.25" customHeight="1">
      <c r="F650" s="60"/>
      <c r="I650" s="71"/>
    </row>
    <row r="651" spans="6:9" ht="26.25" customHeight="1">
      <c r="F651" s="60"/>
      <c r="I651" s="71"/>
    </row>
    <row r="652" spans="6:9" ht="26.25" customHeight="1">
      <c r="F652" s="60"/>
      <c r="I652" s="71"/>
    </row>
    <row r="653" spans="6:9" ht="26.25" customHeight="1">
      <c r="F653" s="60"/>
      <c r="I653" s="71"/>
    </row>
    <row r="654" spans="6:9" ht="26.25" customHeight="1">
      <c r="F654" s="60"/>
      <c r="I654" s="71"/>
    </row>
    <row r="655" spans="6:9" ht="26.25" customHeight="1">
      <c r="F655" s="60"/>
      <c r="I655" s="71"/>
    </row>
    <row r="656" spans="6:9" ht="26.25" customHeight="1">
      <c r="F656" s="60"/>
      <c r="I656" s="71"/>
    </row>
    <row r="657" spans="6:9" ht="26.25" customHeight="1">
      <c r="F657" s="60"/>
      <c r="I657" s="71"/>
    </row>
    <row r="658" spans="6:9" ht="26.25" customHeight="1">
      <c r="F658" s="60"/>
      <c r="I658" s="71"/>
    </row>
    <row r="659" spans="6:9" ht="26.25" customHeight="1">
      <c r="F659" s="60"/>
      <c r="I659" s="71"/>
    </row>
    <row r="660" spans="6:9" ht="26.25" customHeight="1">
      <c r="F660" s="60"/>
      <c r="I660" s="71"/>
    </row>
    <row r="661" spans="6:9" ht="26.25" customHeight="1">
      <c r="F661" s="60"/>
      <c r="I661" s="71"/>
    </row>
    <row r="662" spans="6:9" ht="26.25" customHeight="1">
      <c r="F662" s="60"/>
      <c r="I662" s="71"/>
    </row>
    <row r="663" spans="6:9" ht="26.25" customHeight="1">
      <c r="F663" s="60"/>
      <c r="I663" s="71"/>
    </row>
    <row r="664" spans="6:9" ht="26.25" customHeight="1">
      <c r="F664" s="60"/>
      <c r="I664" s="71"/>
    </row>
    <row r="665" spans="6:9" ht="26.25" customHeight="1">
      <c r="F665" s="60"/>
      <c r="I665" s="71"/>
    </row>
    <row r="666" spans="6:9" ht="26.25" customHeight="1">
      <c r="F666" s="60"/>
      <c r="I666" s="71"/>
    </row>
    <row r="667" spans="6:9" ht="26.25" customHeight="1">
      <c r="F667" s="60"/>
      <c r="I667" s="71"/>
    </row>
    <row r="668" spans="6:9" ht="26.25" customHeight="1">
      <c r="F668" s="60"/>
      <c r="I668" s="71"/>
    </row>
    <row r="669" spans="6:9" ht="26.25" customHeight="1">
      <c r="F669" s="60"/>
      <c r="I669" s="71"/>
    </row>
    <row r="670" spans="6:9" ht="26.25" customHeight="1">
      <c r="F670" s="60"/>
      <c r="I670" s="71"/>
    </row>
    <row r="671" spans="6:9" ht="26.25" customHeight="1">
      <c r="F671" s="60"/>
      <c r="I671" s="71"/>
    </row>
    <row r="672" spans="6:9" ht="26.25" customHeight="1">
      <c r="F672" s="60"/>
      <c r="I672" s="71"/>
    </row>
    <row r="673" spans="6:9" ht="26.25" customHeight="1">
      <c r="F673" s="60"/>
      <c r="I673" s="71"/>
    </row>
    <row r="674" spans="6:9" ht="26.25" customHeight="1">
      <c r="F674" s="60"/>
      <c r="I674" s="71"/>
    </row>
    <row r="675" spans="6:9" ht="26.25" customHeight="1">
      <c r="F675" s="60"/>
      <c r="I675" s="71"/>
    </row>
    <row r="676" spans="6:9" ht="26.25" customHeight="1">
      <c r="F676" s="60"/>
      <c r="I676" s="71"/>
    </row>
    <row r="677" spans="6:9" ht="26.25" customHeight="1">
      <c r="F677" s="60"/>
      <c r="I677" s="71"/>
    </row>
    <row r="678" spans="6:9" ht="26.25" customHeight="1">
      <c r="F678" s="60"/>
      <c r="I678" s="71"/>
    </row>
    <row r="679" spans="6:9" ht="26.25" customHeight="1">
      <c r="F679" s="60"/>
      <c r="I679" s="71"/>
    </row>
    <row r="680" spans="6:9" ht="26.25" customHeight="1">
      <c r="F680" s="60"/>
      <c r="I680" s="71"/>
    </row>
    <row r="681" spans="6:9" ht="26.25" customHeight="1">
      <c r="F681" s="60"/>
      <c r="I681" s="71"/>
    </row>
    <row r="682" spans="6:9" ht="26.25" customHeight="1">
      <c r="F682" s="60"/>
      <c r="I682" s="71"/>
    </row>
    <row r="683" spans="6:9" ht="26.25" customHeight="1">
      <c r="F683" s="60"/>
      <c r="I683" s="71"/>
    </row>
    <row r="684" spans="6:9" ht="26.25" customHeight="1">
      <c r="F684" s="60"/>
      <c r="I684" s="71"/>
    </row>
    <row r="685" spans="6:9" ht="26.25" customHeight="1">
      <c r="F685" s="60"/>
      <c r="I685" s="71"/>
    </row>
    <row r="686" spans="6:9" ht="26.25" customHeight="1">
      <c r="F686" s="60"/>
      <c r="I686" s="71"/>
    </row>
    <row r="687" spans="6:9" ht="26.25" customHeight="1">
      <c r="F687" s="60"/>
      <c r="I687" s="71"/>
    </row>
    <row r="688" spans="6:9" ht="26.25" customHeight="1">
      <c r="F688" s="60"/>
      <c r="I688" s="71"/>
    </row>
    <row r="689" spans="6:9" ht="26.25" customHeight="1">
      <c r="F689" s="60"/>
      <c r="I689" s="71"/>
    </row>
    <row r="690" spans="6:9" ht="26.25" customHeight="1">
      <c r="F690" s="60"/>
      <c r="I690" s="71"/>
    </row>
    <row r="691" spans="6:9" ht="26.25" customHeight="1">
      <c r="F691" s="60"/>
      <c r="I691" s="71"/>
    </row>
    <row r="692" spans="6:9" ht="26.25" customHeight="1">
      <c r="F692" s="60"/>
      <c r="I692" s="71"/>
    </row>
    <row r="693" spans="6:9" ht="26.25" customHeight="1">
      <c r="F693" s="60"/>
      <c r="I693" s="71"/>
    </row>
    <row r="694" spans="6:9" ht="26.25" customHeight="1">
      <c r="F694" s="60"/>
      <c r="I694" s="71"/>
    </row>
    <row r="695" spans="6:9" ht="26.25" customHeight="1">
      <c r="F695" s="60"/>
      <c r="I695" s="71"/>
    </row>
    <row r="696" spans="6:9" ht="26.25" customHeight="1">
      <c r="F696" s="60"/>
      <c r="I696" s="71"/>
    </row>
    <row r="697" spans="6:9" ht="26.25" customHeight="1">
      <c r="F697" s="60"/>
      <c r="I697" s="71"/>
    </row>
    <row r="698" spans="6:9" ht="26.25" customHeight="1">
      <c r="F698" s="60"/>
      <c r="I698" s="71"/>
    </row>
    <row r="699" spans="6:9" ht="26.25" customHeight="1">
      <c r="F699" s="60"/>
      <c r="I699" s="71"/>
    </row>
    <row r="700" spans="6:9" ht="26.25" customHeight="1">
      <c r="F700" s="60"/>
      <c r="I700" s="71"/>
    </row>
    <row r="701" spans="6:9" ht="26.25" customHeight="1">
      <c r="F701" s="60"/>
      <c r="I701" s="71"/>
    </row>
    <row r="702" spans="6:9" ht="26.25" customHeight="1">
      <c r="F702" s="60"/>
      <c r="I702" s="71"/>
    </row>
    <row r="703" spans="6:9" ht="26.25" customHeight="1">
      <c r="F703" s="60"/>
      <c r="I703" s="71"/>
    </row>
    <row r="704" spans="6:9" ht="26.25" customHeight="1">
      <c r="F704" s="60"/>
      <c r="I704" s="71"/>
    </row>
    <row r="705" spans="6:9" ht="26.25" customHeight="1">
      <c r="F705" s="60"/>
      <c r="I705" s="71"/>
    </row>
    <row r="706" spans="6:9" ht="26.25" customHeight="1">
      <c r="F706" s="60"/>
      <c r="I706" s="71"/>
    </row>
    <row r="707" spans="6:9" ht="26.25" customHeight="1">
      <c r="F707" s="60"/>
      <c r="I707" s="71"/>
    </row>
    <row r="708" spans="6:9" ht="26.25" customHeight="1">
      <c r="F708" s="60"/>
      <c r="I708" s="71"/>
    </row>
    <row r="709" spans="6:9" ht="26.25" customHeight="1">
      <c r="F709" s="60"/>
      <c r="I709" s="71"/>
    </row>
    <row r="710" spans="6:9" ht="26.25" customHeight="1">
      <c r="F710" s="60"/>
      <c r="I710" s="71"/>
    </row>
    <row r="711" spans="6:9" ht="26.25" customHeight="1">
      <c r="F711" s="60"/>
      <c r="I711" s="71"/>
    </row>
    <row r="712" spans="6:9" ht="26.25" customHeight="1">
      <c r="F712" s="60"/>
      <c r="I712" s="71"/>
    </row>
    <row r="713" spans="6:9" ht="26.25" customHeight="1">
      <c r="F713" s="60"/>
      <c r="I713" s="71"/>
    </row>
    <row r="714" spans="6:9" ht="26.25" customHeight="1">
      <c r="F714" s="60"/>
      <c r="I714" s="71"/>
    </row>
    <row r="715" spans="6:9" ht="26.25" customHeight="1">
      <c r="F715" s="60"/>
      <c r="I715" s="71"/>
    </row>
    <row r="716" spans="6:9" ht="26.25" customHeight="1">
      <c r="F716" s="60"/>
      <c r="I716" s="71"/>
    </row>
    <row r="717" spans="6:9" ht="26.25" customHeight="1">
      <c r="F717" s="60"/>
      <c r="I717" s="71"/>
    </row>
    <row r="718" spans="6:9" ht="26.25" customHeight="1">
      <c r="F718" s="60"/>
      <c r="I718" s="71"/>
    </row>
    <row r="719" spans="6:9" ht="26.25" customHeight="1">
      <c r="F719" s="60"/>
      <c r="I719" s="71"/>
    </row>
    <row r="720" spans="6:9" ht="26.25" customHeight="1">
      <c r="F720" s="60"/>
      <c r="I720" s="71"/>
    </row>
    <row r="721" spans="6:9" ht="26.25" customHeight="1">
      <c r="F721" s="60"/>
      <c r="I721" s="71"/>
    </row>
    <row r="722" spans="6:9" ht="26.25" customHeight="1">
      <c r="F722" s="60"/>
      <c r="I722" s="71"/>
    </row>
    <row r="723" spans="6:9" ht="26.25" customHeight="1">
      <c r="F723" s="60"/>
      <c r="I723" s="71"/>
    </row>
    <row r="724" spans="6:9" ht="26.25" customHeight="1">
      <c r="F724" s="60"/>
      <c r="I724" s="71"/>
    </row>
    <row r="725" spans="6:9" ht="26.25" customHeight="1">
      <c r="F725" s="60"/>
      <c r="I725" s="71"/>
    </row>
    <row r="726" spans="6:9" ht="26.25" customHeight="1">
      <c r="F726" s="60"/>
      <c r="I726" s="71"/>
    </row>
    <row r="727" spans="6:9" ht="26.25" customHeight="1">
      <c r="F727" s="60"/>
      <c r="I727" s="71"/>
    </row>
    <row r="728" spans="6:9" ht="26.25" customHeight="1">
      <c r="F728" s="60"/>
      <c r="I728" s="71"/>
    </row>
    <row r="729" spans="6:9" ht="26.25" customHeight="1">
      <c r="F729" s="60"/>
      <c r="I729" s="71"/>
    </row>
    <row r="730" spans="6:9" ht="26.25" customHeight="1">
      <c r="F730" s="60"/>
      <c r="I730" s="71"/>
    </row>
    <row r="731" spans="6:9" ht="26.25" customHeight="1">
      <c r="F731" s="60"/>
      <c r="I731" s="71"/>
    </row>
    <row r="732" spans="6:9" ht="26.25" customHeight="1">
      <c r="F732" s="60"/>
      <c r="I732" s="71"/>
    </row>
    <row r="733" spans="6:9" ht="26.25" customHeight="1">
      <c r="F733" s="60"/>
      <c r="I733" s="71"/>
    </row>
    <row r="734" spans="6:9" ht="26.25" customHeight="1">
      <c r="F734" s="60"/>
      <c r="I734" s="71"/>
    </row>
    <row r="735" spans="6:9" ht="26.25" customHeight="1">
      <c r="F735" s="60"/>
      <c r="I735" s="71"/>
    </row>
    <row r="736" spans="6:9" ht="26.25" customHeight="1">
      <c r="F736" s="60"/>
      <c r="I736" s="71"/>
    </row>
    <row r="737" spans="6:9" ht="26.25" customHeight="1">
      <c r="F737" s="60"/>
      <c r="I737" s="71"/>
    </row>
    <row r="738" spans="6:9" ht="26.25" customHeight="1">
      <c r="F738" s="60"/>
      <c r="I738" s="71"/>
    </row>
    <row r="739" spans="6:9" ht="26.25" customHeight="1">
      <c r="F739" s="60"/>
      <c r="I739" s="71"/>
    </row>
    <row r="740" spans="6:9" ht="26.25" customHeight="1">
      <c r="F740" s="60"/>
      <c r="I740" s="71"/>
    </row>
    <row r="741" spans="6:9" ht="26.25" customHeight="1">
      <c r="F741" s="60"/>
      <c r="I741" s="71"/>
    </row>
    <row r="742" spans="6:9" ht="26.25" customHeight="1">
      <c r="F742" s="60"/>
      <c r="I742" s="71"/>
    </row>
    <row r="743" spans="6:9" ht="26.25" customHeight="1">
      <c r="F743" s="60"/>
      <c r="I743" s="71"/>
    </row>
    <row r="744" spans="6:9" ht="26.25" customHeight="1">
      <c r="F744" s="60"/>
      <c r="I744" s="71"/>
    </row>
    <row r="745" spans="6:9" ht="26.25" customHeight="1">
      <c r="F745" s="60"/>
      <c r="I745" s="71"/>
    </row>
    <row r="746" spans="6:9" ht="26.25" customHeight="1">
      <c r="F746" s="60"/>
      <c r="I746" s="71"/>
    </row>
    <row r="747" spans="6:9" ht="26.25" customHeight="1">
      <c r="F747" s="60"/>
      <c r="I747" s="71"/>
    </row>
    <row r="748" spans="6:9" ht="26.25" customHeight="1">
      <c r="F748" s="60"/>
      <c r="I748" s="71"/>
    </row>
    <row r="749" spans="6:9" ht="26.25" customHeight="1">
      <c r="F749" s="60"/>
      <c r="I749" s="71"/>
    </row>
    <row r="750" spans="6:9" ht="26.25" customHeight="1">
      <c r="F750" s="60"/>
      <c r="I750" s="71"/>
    </row>
    <row r="751" spans="6:9" ht="26.25" customHeight="1">
      <c r="F751" s="60"/>
      <c r="I751" s="71"/>
    </row>
    <row r="752" spans="6:9" ht="26.25" customHeight="1">
      <c r="F752" s="60"/>
      <c r="I752" s="71"/>
    </row>
    <row r="753" spans="6:9" ht="26.25" customHeight="1">
      <c r="F753" s="60"/>
      <c r="I753" s="71"/>
    </row>
    <row r="754" spans="6:9" ht="26.25" customHeight="1">
      <c r="F754" s="60"/>
      <c r="I754" s="71"/>
    </row>
    <row r="755" spans="6:9" ht="26.25" customHeight="1">
      <c r="F755" s="60"/>
      <c r="I755" s="71"/>
    </row>
    <row r="756" spans="6:9" ht="26.25" customHeight="1">
      <c r="F756" s="60"/>
      <c r="I756" s="71"/>
    </row>
    <row r="757" spans="6:9" ht="26.25" customHeight="1">
      <c r="F757" s="60"/>
      <c r="I757" s="71"/>
    </row>
    <row r="758" spans="6:9" ht="26.25" customHeight="1">
      <c r="F758" s="60"/>
      <c r="I758" s="71"/>
    </row>
    <row r="759" spans="6:9" ht="26.25" customHeight="1">
      <c r="F759" s="60"/>
      <c r="I759" s="71"/>
    </row>
    <row r="760" spans="6:9" ht="26.25" customHeight="1">
      <c r="F760" s="60"/>
      <c r="I760" s="71"/>
    </row>
    <row r="761" spans="6:9" ht="26.25" customHeight="1">
      <c r="F761" s="60"/>
      <c r="I761" s="71"/>
    </row>
    <row r="762" spans="6:9" ht="26.25" customHeight="1">
      <c r="F762" s="60"/>
      <c r="I762" s="71"/>
    </row>
    <row r="763" spans="6:9" ht="26.25" customHeight="1">
      <c r="F763" s="60"/>
      <c r="I763" s="71"/>
    </row>
    <row r="764" spans="6:9" ht="26.25" customHeight="1">
      <c r="F764" s="60"/>
      <c r="I764" s="71"/>
    </row>
    <row r="765" spans="6:9" ht="26.25" customHeight="1">
      <c r="F765" s="60"/>
      <c r="I765" s="71"/>
    </row>
    <row r="766" spans="6:9" ht="26.25" customHeight="1">
      <c r="F766" s="60"/>
      <c r="I766" s="71"/>
    </row>
    <row r="767" spans="6:9" ht="26.25" customHeight="1">
      <c r="F767" s="60"/>
      <c r="I767" s="71"/>
    </row>
    <row r="768" spans="6:9" ht="26.25" customHeight="1">
      <c r="F768" s="60"/>
      <c r="I768" s="71"/>
    </row>
    <row r="769" spans="6:9" ht="26.25" customHeight="1">
      <c r="F769" s="60"/>
      <c r="I769" s="71"/>
    </row>
    <row r="770" spans="6:9" ht="26.25" customHeight="1">
      <c r="F770" s="60"/>
      <c r="I770" s="71"/>
    </row>
    <row r="771" spans="6:9" ht="26.25" customHeight="1">
      <c r="F771" s="60"/>
      <c r="I771" s="71"/>
    </row>
    <row r="772" spans="6:9" ht="26.25" customHeight="1">
      <c r="F772" s="60"/>
      <c r="I772" s="71"/>
    </row>
    <row r="773" spans="6:9" ht="26.25" customHeight="1">
      <c r="F773" s="60"/>
      <c r="I773" s="71"/>
    </row>
    <row r="774" spans="6:9" ht="26.25" customHeight="1">
      <c r="F774" s="60"/>
      <c r="I774" s="71"/>
    </row>
    <row r="775" spans="6:9" ht="26.25" customHeight="1">
      <c r="F775" s="60"/>
      <c r="I775" s="71"/>
    </row>
    <row r="776" spans="6:9" ht="26.25" customHeight="1">
      <c r="F776" s="60"/>
      <c r="I776" s="71"/>
    </row>
    <row r="777" spans="6:9" ht="26.25" customHeight="1">
      <c r="F777" s="60"/>
      <c r="I777" s="71"/>
    </row>
    <row r="778" spans="6:9" ht="26.25" customHeight="1">
      <c r="F778" s="60"/>
      <c r="I778" s="71"/>
    </row>
    <row r="779" spans="6:9" ht="26.25" customHeight="1">
      <c r="F779" s="60"/>
      <c r="I779" s="71"/>
    </row>
    <row r="780" spans="6:9" ht="26.25" customHeight="1">
      <c r="F780" s="60"/>
      <c r="I780" s="71"/>
    </row>
    <row r="781" spans="6:9" ht="26.25" customHeight="1">
      <c r="F781" s="60"/>
      <c r="I781" s="71"/>
    </row>
    <row r="782" spans="6:9" ht="26.25" customHeight="1">
      <c r="F782" s="60"/>
      <c r="I782" s="71"/>
    </row>
    <row r="783" spans="6:9" ht="26.25" customHeight="1">
      <c r="F783" s="60"/>
      <c r="I783" s="71"/>
    </row>
    <row r="784" spans="6:9" ht="26.25" customHeight="1">
      <c r="F784" s="60"/>
      <c r="I784" s="71"/>
    </row>
    <row r="785" spans="6:9" ht="26.25" customHeight="1">
      <c r="F785" s="60"/>
      <c r="I785" s="71"/>
    </row>
    <row r="786" spans="6:9" ht="26.25" customHeight="1">
      <c r="F786" s="60"/>
      <c r="I786" s="71"/>
    </row>
    <row r="787" spans="6:9" ht="26.25" customHeight="1">
      <c r="F787" s="60"/>
      <c r="I787" s="71"/>
    </row>
    <row r="788" spans="6:9" ht="26.25" customHeight="1">
      <c r="F788" s="60"/>
      <c r="I788" s="71"/>
    </row>
    <row r="789" spans="6:9" ht="26.25" customHeight="1">
      <c r="F789" s="60"/>
      <c r="I789" s="71"/>
    </row>
    <row r="790" spans="6:9" ht="26.25" customHeight="1">
      <c r="F790" s="60"/>
      <c r="I790" s="71"/>
    </row>
    <row r="791" spans="6:9" ht="26.25" customHeight="1">
      <c r="F791" s="60"/>
      <c r="I791" s="71"/>
    </row>
    <row r="792" spans="6:9" ht="26.25" customHeight="1">
      <c r="F792" s="60"/>
      <c r="I792" s="71"/>
    </row>
    <row r="793" spans="6:9" ht="26.25" customHeight="1">
      <c r="F793" s="60"/>
      <c r="I793" s="71"/>
    </row>
    <row r="794" spans="6:9" ht="26.25" customHeight="1">
      <c r="F794" s="60"/>
      <c r="I794" s="71"/>
    </row>
    <row r="795" spans="6:9" ht="26.25" customHeight="1">
      <c r="F795" s="60"/>
      <c r="I795" s="71"/>
    </row>
    <row r="796" spans="6:9" ht="26.25" customHeight="1">
      <c r="F796" s="60"/>
      <c r="I796" s="71"/>
    </row>
    <row r="797" spans="6:9" ht="26.25" customHeight="1">
      <c r="F797" s="60"/>
      <c r="I797" s="71"/>
    </row>
    <row r="798" spans="6:9" ht="26.25" customHeight="1">
      <c r="F798" s="60"/>
      <c r="I798" s="71"/>
    </row>
    <row r="799" spans="6:9" ht="26.25" customHeight="1">
      <c r="F799" s="60"/>
      <c r="I799" s="71"/>
    </row>
    <row r="800" spans="6:9" ht="26.25" customHeight="1">
      <c r="F800" s="60"/>
      <c r="I800" s="71"/>
    </row>
    <row r="801" spans="6:9" ht="26.25" customHeight="1">
      <c r="F801" s="60"/>
      <c r="I801" s="71"/>
    </row>
    <row r="802" spans="6:9" ht="26.25" customHeight="1">
      <c r="F802" s="60"/>
      <c r="I802" s="71"/>
    </row>
    <row r="803" spans="6:9" ht="26.25" customHeight="1">
      <c r="F803" s="60"/>
      <c r="I803" s="71"/>
    </row>
    <row r="804" spans="6:9" ht="26.25" customHeight="1">
      <c r="F804" s="60"/>
      <c r="I804" s="71"/>
    </row>
    <row r="805" spans="6:9" ht="26.25" customHeight="1">
      <c r="F805" s="60"/>
      <c r="I805" s="71"/>
    </row>
    <row r="806" spans="6:9" ht="26.25" customHeight="1">
      <c r="F806" s="60"/>
      <c r="I806" s="71"/>
    </row>
    <row r="807" spans="6:9" ht="26.25" customHeight="1">
      <c r="F807" s="60"/>
      <c r="I807" s="71"/>
    </row>
    <row r="808" spans="6:9" ht="26.25" customHeight="1">
      <c r="F808" s="60"/>
      <c r="I808" s="71"/>
    </row>
    <row r="809" spans="6:9" ht="26.25" customHeight="1">
      <c r="F809" s="60"/>
      <c r="I809" s="71"/>
    </row>
    <row r="810" spans="6:9" ht="26.25" customHeight="1">
      <c r="F810" s="60"/>
      <c r="I810" s="71"/>
    </row>
    <row r="811" spans="6:9" ht="26.25" customHeight="1">
      <c r="F811" s="60"/>
      <c r="I811" s="71"/>
    </row>
    <row r="812" spans="6:9" ht="26.25" customHeight="1">
      <c r="F812" s="60"/>
      <c r="I812" s="71"/>
    </row>
    <row r="813" spans="6:9" ht="26.25" customHeight="1">
      <c r="F813" s="60"/>
      <c r="I813" s="71"/>
    </row>
    <row r="814" spans="6:9" ht="26.25" customHeight="1">
      <c r="F814" s="60"/>
      <c r="I814" s="71"/>
    </row>
    <row r="815" spans="6:9" ht="26.25" customHeight="1">
      <c r="F815" s="60"/>
      <c r="I815" s="71"/>
    </row>
    <row r="816" spans="6:9" ht="26.25" customHeight="1">
      <c r="F816" s="60"/>
      <c r="I816" s="71"/>
    </row>
    <row r="817" spans="6:9" ht="26.25" customHeight="1">
      <c r="F817" s="60"/>
      <c r="I817" s="71"/>
    </row>
    <row r="818" spans="6:9" ht="26.25" customHeight="1">
      <c r="F818" s="60"/>
      <c r="I818" s="71"/>
    </row>
    <row r="819" spans="6:9" ht="26.25" customHeight="1">
      <c r="F819" s="60"/>
      <c r="I819" s="71"/>
    </row>
    <row r="820" spans="6:9" ht="26.25" customHeight="1">
      <c r="F820" s="60"/>
      <c r="I820" s="71"/>
    </row>
    <row r="821" spans="6:9" ht="26.25" customHeight="1">
      <c r="F821" s="60"/>
      <c r="I821" s="71"/>
    </row>
    <row r="822" spans="6:9" ht="26.25" customHeight="1">
      <c r="F822" s="60"/>
      <c r="I822" s="71"/>
    </row>
    <row r="823" spans="6:9" ht="26.25" customHeight="1">
      <c r="F823" s="60"/>
      <c r="I823" s="71"/>
    </row>
    <row r="824" spans="6:9" ht="26.25" customHeight="1">
      <c r="F824" s="60"/>
      <c r="I824" s="71"/>
    </row>
    <row r="825" spans="6:9" ht="26.25" customHeight="1">
      <c r="F825" s="60"/>
      <c r="I825" s="71"/>
    </row>
    <row r="826" spans="6:9" ht="26.25" customHeight="1">
      <c r="F826" s="60"/>
      <c r="I826" s="71"/>
    </row>
    <row r="827" spans="6:9" ht="26.25" customHeight="1">
      <c r="F827" s="60"/>
      <c r="I827" s="71"/>
    </row>
    <row r="828" spans="6:9" ht="26.25" customHeight="1">
      <c r="F828" s="60"/>
      <c r="I828" s="71"/>
    </row>
    <row r="829" spans="6:9" ht="26.25" customHeight="1">
      <c r="F829" s="60"/>
      <c r="I829" s="71"/>
    </row>
    <row r="830" spans="6:9" ht="26.25" customHeight="1">
      <c r="F830" s="60"/>
      <c r="I830" s="71"/>
    </row>
    <row r="831" spans="6:9" ht="26.25" customHeight="1">
      <c r="F831" s="60"/>
      <c r="I831" s="71"/>
    </row>
    <row r="832" spans="6:9" ht="26.25" customHeight="1">
      <c r="F832" s="60"/>
      <c r="I832" s="71"/>
    </row>
    <row r="833" spans="6:9" ht="26.25" customHeight="1">
      <c r="F833" s="60"/>
      <c r="I833" s="71"/>
    </row>
    <row r="834" spans="6:9" ht="26.25" customHeight="1">
      <c r="F834" s="60"/>
      <c r="I834" s="71"/>
    </row>
    <row r="835" spans="6:9" ht="26.25" customHeight="1">
      <c r="F835" s="60"/>
      <c r="I835" s="71"/>
    </row>
    <row r="836" spans="6:9" ht="26.25" customHeight="1">
      <c r="F836" s="60"/>
      <c r="I836" s="71"/>
    </row>
    <row r="837" spans="6:9" ht="26.25" customHeight="1">
      <c r="F837" s="60"/>
      <c r="I837" s="71"/>
    </row>
    <row r="838" spans="6:9" ht="26.25" customHeight="1">
      <c r="F838" s="60"/>
      <c r="I838" s="71"/>
    </row>
    <row r="839" spans="6:9" ht="26.25" customHeight="1">
      <c r="F839" s="60"/>
      <c r="I839" s="71"/>
    </row>
    <row r="840" spans="6:9" ht="26.25" customHeight="1">
      <c r="F840" s="60"/>
      <c r="I840" s="71"/>
    </row>
    <row r="841" spans="6:9" ht="26.25" customHeight="1">
      <c r="F841" s="60"/>
      <c r="I841" s="71"/>
    </row>
    <row r="842" spans="6:9" ht="26.25" customHeight="1">
      <c r="F842" s="60"/>
      <c r="I842" s="71"/>
    </row>
    <row r="843" spans="6:9" ht="26.25" customHeight="1">
      <c r="F843" s="60"/>
      <c r="I843" s="71"/>
    </row>
    <row r="844" spans="6:9" ht="26.25" customHeight="1">
      <c r="F844" s="60"/>
      <c r="I844" s="71"/>
    </row>
    <row r="845" spans="6:9" ht="26.25" customHeight="1">
      <c r="F845" s="60"/>
      <c r="I845" s="71"/>
    </row>
    <row r="846" spans="6:9" ht="26.25" customHeight="1">
      <c r="F846" s="60"/>
      <c r="I846" s="71"/>
    </row>
    <row r="847" spans="6:9" ht="26.25" customHeight="1">
      <c r="F847" s="60"/>
      <c r="I847" s="71"/>
    </row>
    <row r="848" spans="6:9" ht="26.25" customHeight="1">
      <c r="F848" s="60"/>
      <c r="I848" s="71"/>
    </row>
    <row r="849" spans="6:9" ht="26.25" customHeight="1">
      <c r="F849" s="60"/>
      <c r="I849" s="71"/>
    </row>
    <row r="850" spans="6:9" ht="26.25" customHeight="1">
      <c r="F850" s="60"/>
      <c r="I850" s="71"/>
    </row>
    <row r="851" spans="6:9" ht="26.25" customHeight="1">
      <c r="F851" s="60"/>
      <c r="I851" s="71"/>
    </row>
    <row r="852" spans="6:9" ht="26.25" customHeight="1">
      <c r="F852" s="60"/>
      <c r="I852" s="71"/>
    </row>
    <row r="853" spans="6:9" ht="26.25" customHeight="1">
      <c r="F853" s="60"/>
      <c r="I853" s="71"/>
    </row>
    <row r="854" spans="6:9" ht="26.25" customHeight="1">
      <c r="F854" s="60"/>
      <c r="I854" s="71"/>
    </row>
    <row r="855" spans="6:9" ht="26.25" customHeight="1">
      <c r="F855" s="60"/>
      <c r="I855" s="71"/>
    </row>
    <row r="856" spans="6:9" ht="26.25" customHeight="1">
      <c r="F856" s="60"/>
      <c r="I856" s="71"/>
    </row>
    <row r="857" spans="6:9" ht="26.25" customHeight="1">
      <c r="F857" s="60"/>
      <c r="I857" s="71"/>
    </row>
    <row r="858" spans="6:9" ht="26.25" customHeight="1">
      <c r="F858" s="60"/>
      <c r="I858" s="71"/>
    </row>
    <row r="859" spans="6:9" ht="26.25" customHeight="1">
      <c r="F859" s="60"/>
      <c r="I859" s="71"/>
    </row>
    <row r="860" spans="6:9" ht="26.25" customHeight="1">
      <c r="F860" s="60"/>
      <c r="I860" s="71"/>
    </row>
    <row r="861" spans="6:9" ht="26.25" customHeight="1">
      <c r="F861" s="60"/>
      <c r="I861" s="71"/>
    </row>
    <row r="862" spans="6:9" ht="26.25" customHeight="1">
      <c r="F862" s="60"/>
      <c r="I862" s="71"/>
    </row>
    <row r="863" spans="6:9" ht="26.25" customHeight="1">
      <c r="F863" s="60"/>
      <c r="I863" s="71"/>
    </row>
    <row r="864" spans="6:9" ht="26.25" customHeight="1">
      <c r="F864" s="60"/>
      <c r="I864" s="71"/>
    </row>
    <row r="865" spans="6:9" ht="26.25" customHeight="1">
      <c r="F865" s="60"/>
      <c r="I865" s="71"/>
    </row>
    <row r="866" spans="6:9" ht="26.25" customHeight="1">
      <c r="F866" s="60"/>
      <c r="I866" s="71"/>
    </row>
    <row r="867" spans="6:9" ht="26.25" customHeight="1">
      <c r="F867" s="60"/>
      <c r="I867" s="71"/>
    </row>
    <row r="868" spans="6:9" ht="26.25" customHeight="1">
      <c r="F868" s="60"/>
      <c r="I868" s="71"/>
    </row>
    <row r="869" spans="6:9" ht="26.25" customHeight="1">
      <c r="F869" s="60"/>
      <c r="I869" s="71"/>
    </row>
    <row r="870" spans="6:9" ht="26.25" customHeight="1">
      <c r="F870" s="60"/>
      <c r="I870" s="71"/>
    </row>
    <row r="871" spans="6:9" ht="26.25" customHeight="1">
      <c r="F871" s="60"/>
      <c r="I871" s="71"/>
    </row>
    <row r="872" spans="6:9" ht="26.25" customHeight="1">
      <c r="F872" s="60"/>
      <c r="I872" s="71"/>
    </row>
    <row r="873" spans="6:9" ht="26.25" customHeight="1">
      <c r="F873" s="60"/>
      <c r="I873" s="71"/>
    </row>
    <row r="874" spans="6:9" ht="26.25" customHeight="1">
      <c r="F874" s="60"/>
      <c r="I874" s="71"/>
    </row>
    <row r="875" spans="6:9" ht="26.25" customHeight="1">
      <c r="F875" s="60"/>
      <c r="I875" s="71"/>
    </row>
    <row r="876" spans="6:9" ht="26.25" customHeight="1">
      <c r="F876" s="60"/>
      <c r="I876" s="71"/>
    </row>
    <row r="877" spans="6:9" ht="26.25" customHeight="1">
      <c r="F877" s="60"/>
      <c r="I877" s="71"/>
    </row>
    <row r="878" spans="6:9" ht="26.25" customHeight="1">
      <c r="F878" s="60"/>
      <c r="I878" s="71"/>
    </row>
    <row r="879" spans="6:9" ht="26.25" customHeight="1">
      <c r="F879" s="60"/>
      <c r="I879" s="71"/>
    </row>
    <row r="880" spans="6:9" ht="26.25" customHeight="1">
      <c r="F880" s="60"/>
      <c r="I880" s="71"/>
    </row>
    <row r="881" spans="6:9" ht="26.25" customHeight="1">
      <c r="F881" s="60"/>
      <c r="I881" s="71"/>
    </row>
    <row r="882" spans="6:9" ht="26.25" customHeight="1">
      <c r="F882" s="60"/>
      <c r="I882" s="71"/>
    </row>
    <row r="883" spans="6:9" ht="26.25" customHeight="1">
      <c r="F883" s="60"/>
      <c r="I883" s="71"/>
    </row>
    <row r="884" spans="6:9" ht="26.25" customHeight="1">
      <c r="F884" s="60"/>
      <c r="I884" s="71"/>
    </row>
    <row r="885" spans="6:9" ht="26.25" customHeight="1">
      <c r="F885" s="60"/>
      <c r="I885" s="71"/>
    </row>
    <row r="886" spans="6:9" ht="26.25" customHeight="1">
      <c r="F886" s="60"/>
      <c r="I886" s="71"/>
    </row>
    <row r="887" spans="6:9" ht="26.25" customHeight="1">
      <c r="F887" s="60"/>
      <c r="I887" s="71"/>
    </row>
    <row r="888" spans="6:9" ht="26.25" customHeight="1">
      <c r="F888" s="60"/>
      <c r="I888" s="71"/>
    </row>
    <row r="889" spans="6:9" ht="26.25" customHeight="1">
      <c r="F889" s="60"/>
      <c r="I889" s="71"/>
    </row>
    <row r="890" spans="6:9" ht="26.25" customHeight="1">
      <c r="F890" s="60"/>
      <c r="I890" s="71"/>
    </row>
    <row r="891" spans="6:9" ht="26.25" customHeight="1">
      <c r="F891" s="60"/>
      <c r="I891" s="71"/>
    </row>
    <row r="892" spans="6:9" ht="26.25" customHeight="1">
      <c r="F892" s="60"/>
      <c r="I892" s="71"/>
    </row>
    <row r="893" spans="6:9" ht="26.25" customHeight="1">
      <c r="F893" s="60"/>
      <c r="I893" s="71"/>
    </row>
    <row r="894" spans="6:9" ht="26.25" customHeight="1">
      <c r="F894" s="60"/>
      <c r="I894" s="71"/>
    </row>
    <row r="895" spans="6:9" ht="26.25" customHeight="1">
      <c r="F895" s="60"/>
      <c r="I895" s="71"/>
    </row>
    <row r="896" spans="6:9" ht="26.25" customHeight="1">
      <c r="F896" s="60"/>
      <c r="I896" s="71"/>
    </row>
    <row r="897" spans="6:9" ht="26.25" customHeight="1">
      <c r="F897" s="60"/>
      <c r="I897" s="71"/>
    </row>
    <row r="898" spans="6:9" ht="26.25" customHeight="1">
      <c r="F898" s="60"/>
      <c r="I898" s="71"/>
    </row>
    <row r="899" spans="6:9" ht="26.25" customHeight="1">
      <c r="F899" s="60"/>
      <c r="I899" s="71"/>
    </row>
    <row r="900" spans="6:9" ht="26.25" customHeight="1">
      <c r="F900" s="60"/>
      <c r="I900" s="71"/>
    </row>
    <row r="901" spans="6:9" ht="26.25" customHeight="1">
      <c r="F901" s="60"/>
      <c r="I901" s="71"/>
    </row>
    <row r="902" spans="6:9" ht="26.25" customHeight="1">
      <c r="F902" s="60"/>
      <c r="I902" s="71"/>
    </row>
    <row r="903" spans="6:9" ht="26.25" customHeight="1">
      <c r="F903" s="60"/>
      <c r="I903" s="71"/>
    </row>
    <row r="904" spans="6:9" ht="26.25" customHeight="1">
      <c r="F904" s="60"/>
      <c r="I904" s="71"/>
    </row>
    <row r="905" spans="6:9" ht="26.25" customHeight="1">
      <c r="F905" s="60"/>
      <c r="I905" s="71"/>
    </row>
    <row r="906" spans="6:9" ht="26.25" customHeight="1">
      <c r="F906" s="60"/>
      <c r="I906" s="71"/>
    </row>
    <row r="907" spans="6:9" ht="26.25" customHeight="1">
      <c r="F907" s="60"/>
      <c r="I907" s="71"/>
    </row>
    <row r="908" spans="6:9" ht="26.25" customHeight="1">
      <c r="F908" s="60"/>
      <c r="I908" s="71"/>
    </row>
    <row r="909" spans="6:9" ht="26.25" customHeight="1">
      <c r="F909" s="60"/>
      <c r="I909" s="71"/>
    </row>
    <row r="910" spans="6:9" ht="26.25" customHeight="1">
      <c r="F910" s="60"/>
      <c r="I910" s="71"/>
    </row>
    <row r="911" spans="6:9" ht="26.25" customHeight="1">
      <c r="F911" s="60"/>
      <c r="I911" s="71"/>
    </row>
    <row r="912" spans="6:9" ht="26.25" customHeight="1">
      <c r="F912" s="60"/>
      <c r="I912" s="71"/>
    </row>
    <row r="913" spans="6:9" ht="26.25" customHeight="1">
      <c r="F913" s="60"/>
      <c r="I913" s="71"/>
    </row>
    <row r="914" spans="6:9" ht="26.25" customHeight="1">
      <c r="F914" s="60"/>
      <c r="I914" s="71"/>
    </row>
    <row r="915" spans="6:9" ht="26.25" customHeight="1">
      <c r="F915" s="60"/>
      <c r="I915" s="71"/>
    </row>
    <row r="916" spans="6:9" ht="26.25" customHeight="1">
      <c r="F916" s="60"/>
      <c r="I916" s="71"/>
    </row>
    <row r="917" spans="6:9" ht="26.25" customHeight="1">
      <c r="F917" s="60"/>
      <c r="I917" s="71"/>
    </row>
    <row r="918" spans="6:9" ht="26.25" customHeight="1">
      <c r="F918" s="60"/>
      <c r="I918" s="71"/>
    </row>
    <row r="919" spans="6:9" ht="26.25" customHeight="1">
      <c r="F919" s="60"/>
      <c r="I919" s="71"/>
    </row>
    <row r="920" spans="6:9" ht="26.25" customHeight="1">
      <c r="F920" s="60"/>
      <c r="I920" s="71"/>
    </row>
    <row r="921" spans="6:9" ht="26.25" customHeight="1">
      <c r="F921" s="60"/>
      <c r="I921" s="71"/>
    </row>
    <row r="922" spans="6:9" ht="26.25" customHeight="1">
      <c r="F922" s="60"/>
      <c r="I922" s="71"/>
    </row>
    <row r="923" spans="6:9" ht="26.25" customHeight="1">
      <c r="F923" s="60"/>
      <c r="I923" s="71"/>
    </row>
    <row r="924" spans="6:9" ht="26.25" customHeight="1">
      <c r="F924" s="60"/>
      <c r="I924" s="71"/>
    </row>
    <row r="925" spans="6:9" ht="26.25" customHeight="1">
      <c r="F925" s="60"/>
      <c r="I925" s="71"/>
    </row>
    <row r="926" spans="6:9" ht="26.25" customHeight="1">
      <c r="F926" s="60"/>
      <c r="I926" s="71"/>
    </row>
    <row r="927" spans="6:9" ht="26.25" customHeight="1">
      <c r="F927" s="60"/>
      <c r="I927" s="71"/>
    </row>
    <row r="928" spans="6:9" ht="26.25" customHeight="1">
      <c r="F928" s="60"/>
      <c r="I928" s="71"/>
    </row>
    <row r="929" spans="6:9" ht="26.25" customHeight="1">
      <c r="F929" s="60"/>
      <c r="I929" s="71"/>
    </row>
    <row r="930" spans="6:9" ht="26.25" customHeight="1">
      <c r="F930" s="60"/>
      <c r="I930" s="71"/>
    </row>
    <row r="931" spans="6:9" ht="26.25" customHeight="1">
      <c r="F931" s="60"/>
      <c r="I931" s="71"/>
    </row>
    <row r="932" spans="6:9" ht="26.25" customHeight="1">
      <c r="F932" s="60"/>
      <c r="I932" s="71"/>
    </row>
    <row r="933" spans="6:9" ht="26.25" customHeight="1">
      <c r="F933" s="60"/>
      <c r="I933" s="71"/>
    </row>
    <row r="934" spans="6:9" ht="26.25" customHeight="1">
      <c r="F934" s="60"/>
      <c r="I934" s="71"/>
    </row>
    <row r="935" spans="6:9" ht="26.25" customHeight="1">
      <c r="F935" s="60"/>
      <c r="I935" s="71"/>
    </row>
    <row r="936" spans="6:9" ht="26.25" customHeight="1">
      <c r="F936" s="60"/>
      <c r="I936" s="71"/>
    </row>
    <row r="937" spans="6:9" ht="26.25" customHeight="1">
      <c r="F937" s="60"/>
      <c r="I937" s="71"/>
    </row>
    <row r="938" spans="6:9" ht="26.25" customHeight="1">
      <c r="F938" s="60"/>
      <c r="I938" s="71"/>
    </row>
    <row r="939" spans="6:9" ht="26.25" customHeight="1">
      <c r="F939" s="60"/>
      <c r="I939" s="71"/>
    </row>
    <row r="940" spans="6:9" ht="26.25" customHeight="1">
      <c r="F940" s="60"/>
      <c r="I940" s="71"/>
    </row>
    <row r="941" spans="6:9" ht="26.25" customHeight="1">
      <c r="F941" s="60"/>
      <c r="I941" s="71"/>
    </row>
    <row r="942" spans="6:9" ht="26.25" customHeight="1">
      <c r="F942" s="60"/>
      <c r="I942" s="71"/>
    </row>
    <row r="943" spans="6:9" ht="26.25" customHeight="1">
      <c r="F943" s="60"/>
      <c r="I943" s="71"/>
    </row>
    <row r="944" spans="6:9" ht="26.25" customHeight="1">
      <c r="F944" s="60"/>
      <c r="I944" s="71"/>
    </row>
    <row r="945" spans="6:9" ht="26.25" customHeight="1">
      <c r="F945" s="60"/>
      <c r="I945" s="71"/>
    </row>
    <row r="946" spans="6:9" ht="26.25" customHeight="1">
      <c r="F946" s="60"/>
      <c r="I946" s="71"/>
    </row>
    <row r="947" spans="6:9" ht="26.25" customHeight="1">
      <c r="F947" s="60"/>
      <c r="I947" s="71"/>
    </row>
    <row r="948" spans="6:9" ht="26.25" customHeight="1">
      <c r="F948" s="60"/>
      <c r="I948" s="71"/>
    </row>
    <row r="949" spans="6:9" ht="26.25" customHeight="1">
      <c r="F949" s="60"/>
      <c r="I949" s="71"/>
    </row>
    <row r="950" spans="6:9" ht="26.25" customHeight="1">
      <c r="F950" s="60"/>
      <c r="I950" s="71"/>
    </row>
    <row r="951" spans="6:9" ht="26.25" customHeight="1">
      <c r="F951" s="60"/>
      <c r="I951" s="71"/>
    </row>
    <row r="952" spans="6:9" ht="26.25" customHeight="1">
      <c r="F952" s="60"/>
      <c r="I952" s="71"/>
    </row>
    <row r="953" spans="6:9" ht="26.25" customHeight="1">
      <c r="F953" s="60"/>
      <c r="I953" s="71"/>
    </row>
    <row r="954" spans="6:9" ht="26.25" customHeight="1">
      <c r="F954" s="60"/>
      <c r="I954" s="71"/>
    </row>
    <row r="955" spans="6:9" ht="26.25" customHeight="1">
      <c r="F955" s="60"/>
      <c r="I955" s="71"/>
    </row>
    <row r="956" spans="6:9" ht="26.25" customHeight="1">
      <c r="F956" s="60"/>
      <c r="I956" s="71"/>
    </row>
    <row r="957" spans="6:9" ht="26.25" customHeight="1">
      <c r="F957" s="60"/>
      <c r="I957" s="71"/>
    </row>
    <row r="958" spans="6:9" ht="26.25" customHeight="1">
      <c r="F958" s="60"/>
      <c r="I958" s="71"/>
    </row>
    <row r="959" spans="6:9" ht="26.25" customHeight="1">
      <c r="F959" s="60"/>
      <c r="I959" s="71"/>
    </row>
    <row r="960" spans="6:9" ht="26.25" customHeight="1">
      <c r="F960" s="60"/>
      <c r="I960" s="71"/>
    </row>
    <row r="961" spans="6:9" ht="26.25" customHeight="1">
      <c r="F961" s="60"/>
      <c r="I961" s="71"/>
    </row>
    <row r="962" spans="6:9" ht="26.25" customHeight="1">
      <c r="F962" s="60"/>
      <c r="I962" s="71"/>
    </row>
    <row r="963" spans="6:9" ht="26.25" customHeight="1">
      <c r="F963" s="60"/>
      <c r="I963" s="71"/>
    </row>
    <row r="964" spans="6:9" ht="26.25" customHeight="1">
      <c r="F964" s="60"/>
      <c r="I964" s="71"/>
    </row>
    <row r="965" spans="6:9" ht="26.25" customHeight="1">
      <c r="F965" s="60"/>
      <c r="I965" s="71"/>
    </row>
    <row r="966" spans="6:9" ht="26.25" customHeight="1">
      <c r="F966" s="60"/>
      <c r="I966" s="71"/>
    </row>
    <row r="967" spans="6:9" ht="26.25" customHeight="1">
      <c r="F967" s="60"/>
      <c r="I967" s="71"/>
    </row>
    <row r="968" spans="6:9" ht="26.25" customHeight="1">
      <c r="F968" s="60"/>
      <c r="I968" s="71"/>
    </row>
    <row r="969" spans="6:9" ht="26.25" customHeight="1">
      <c r="F969" s="60"/>
      <c r="I969" s="71"/>
    </row>
    <row r="970" spans="6:9" ht="26.25" customHeight="1">
      <c r="F970" s="60"/>
      <c r="I970" s="71"/>
    </row>
    <row r="971" spans="6:9" ht="26.25" customHeight="1">
      <c r="F971" s="60"/>
      <c r="I971" s="71"/>
    </row>
    <row r="972" spans="6:9" ht="26.25" customHeight="1">
      <c r="F972" s="60"/>
      <c r="I972" s="71"/>
    </row>
    <row r="973" spans="6:9" ht="26.25" customHeight="1">
      <c r="F973" s="60"/>
      <c r="I973" s="71"/>
    </row>
    <row r="974" spans="6:9" ht="26.25" customHeight="1">
      <c r="F974" s="60"/>
      <c r="I974" s="71"/>
    </row>
    <row r="975" spans="6:9" ht="26.25" customHeight="1">
      <c r="F975" s="60"/>
      <c r="I975" s="71"/>
    </row>
    <row r="976" spans="6:9" ht="26.25" customHeight="1">
      <c r="F976" s="60"/>
      <c r="I976" s="71"/>
    </row>
    <row r="977" spans="6:9" ht="26.25" customHeight="1">
      <c r="F977" s="60"/>
      <c r="I977" s="71"/>
    </row>
    <row r="978" spans="6:9" ht="26.25" customHeight="1">
      <c r="F978" s="60"/>
      <c r="I978" s="71"/>
    </row>
    <row r="979" spans="6:9" ht="26.25" customHeight="1">
      <c r="F979" s="60"/>
      <c r="I979" s="71"/>
    </row>
    <row r="980" spans="6:9" ht="26.25" customHeight="1">
      <c r="F980" s="60"/>
      <c r="I980" s="71"/>
    </row>
    <row r="981" spans="6:9" ht="26.25" customHeight="1">
      <c r="F981" s="60"/>
      <c r="I981" s="71"/>
    </row>
    <row r="982" spans="6:9" ht="26.25" customHeight="1">
      <c r="F982" s="60"/>
      <c r="I982" s="71"/>
    </row>
    <row r="983" spans="6:9" ht="26.25" customHeight="1">
      <c r="F983" s="60"/>
      <c r="I983" s="71"/>
    </row>
    <row r="984" spans="6:9" ht="26.25" customHeight="1">
      <c r="F984" s="60"/>
      <c r="I984" s="71"/>
    </row>
    <row r="985" spans="6:9" ht="26.25" customHeight="1">
      <c r="F985" s="60"/>
      <c r="I985" s="71"/>
    </row>
    <row r="986" spans="6:9" ht="26.25" customHeight="1">
      <c r="F986" s="60"/>
      <c r="I986" s="71"/>
    </row>
    <row r="987" spans="6:9" ht="26.25" customHeight="1">
      <c r="F987" s="60"/>
      <c r="I987" s="71"/>
    </row>
    <row r="988" spans="6:9" ht="26.25" customHeight="1">
      <c r="F988" s="60"/>
      <c r="I988" s="71"/>
    </row>
    <row r="989" spans="6:9" ht="26.25" customHeight="1">
      <c r="F989" s="60"/>
      <c r="I989" s="71"/>
    </row>
    <row r="990" spans="6:9" ht="26.25" customHeight="1">
      <c r="F990" s="60"/>
      <c r="I990" s="71"/>
    </row>
    <row r="991" spans="6:9" ht="26.25" customHeight="1">
      <c r="F991" s="60"/>
      <c r="I991" s="71"/>
    </row>
    <row r="992" spans="6:9" ht="26.25" customHeight="1">
      <c r="F992" s="60"/>
      <c r="I992" s="71"/>
    </row>
    <row r="993" spans="6:9" ht="26.25" customHeight="1">
      <c r="F993" s="60"/>
      <c r="I993" s="71"/>
    </row>
    <row r="994" spans="6:9" ht="26.25" customHeight="1">
      <c r="F994" s="60"/>
      <c r="I994" s="71"/>
    </row>
    <row r="995" spans="6:9" ht="26.25" customHeight="1">
      <c r="F995" s="60"/>
      <c r="I995" s="71"/>
    </row>
    <row r="996" spans="6:9" ht="26.25" customHeight="1">
      <c r="F996" s="60"/>
      <c r="I996" s="71"/>
    </row>
    <row r="997" spans="6:9" ht="26.25" customHeight="1">
      <c r="F997" s="60"/>
      <c r="I997" s="71"/>
    </row>
    <row r="998" spans="6:9" ht="26.25" customHeight="1">
      <c r="F998" s="60"/>
      <c r="I998" s="71"/>
    </row>
    <row r="999" spans="6:9" ht="26.25" customHeight="1">
      <c r="F999" s="60"/>
      <c r="I999" s="71"/>
    </row>
    <row r="1000" spans="6:9" ht="26.25" customHeight="1">
      <c r="F1000" s="60"/>
      <c r="I1000" s="71"/>
    </row>
  </sheetData>
  <autoFilter ref="A1:M109" xr:uid="{00000000-0009-0000-0000-000000000000}"/>
  <phoneticPr fontId="30" type="noConversion"/>
  <hyperlinks>
    <hyperlink ref="H77" r:id="rId1" xr:uid="{00000000-0004-0000-0000-000000000000}"/>
    <hyperlink ref="H80" r:id="rId2" xr:uid="{00000000-0004-0000-0000-000001000000}"/>
    <hyperlink ref="H81" r:id="rId3" xr:uid="{00000000-0004-0000-0000-000002000000}"/>
    <hyperlink ref="H83" r:id="rId4" xr:uid="{00000000-0004-0000-0000-000003000000}"/>
    <hyperlink ref="H86" r:id="rId5" xr:uid="{00000000-0004-0000-0000-000004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900E7-7ACD-4820-AA2F-35C8DBA4E291}">
  <dimension ref="A3:B19"/>
  <sheetViews>
    <sheetView workbookViewId="0">
      <selection activeCell="G10" sqref="G10"/>
    </sheetView>
  </sheetViews>
  <sheetFormatPr baseColWidth="10" defaultRowHeight="15"/>
  <cols>
    <col min="1" max="1" width="21" bestFit="1" customWidth="1"/>
    <col min="2" max="2" width="21.7109375" bestFit="1" customWidth="1"/>
  </cols>
  <sheetData>
    <row r="3" spans="1:2">
      <c r="A3" s="76" t="s">
        <v>408</v>
      </c>
      <c r="B3" t="s">
        <v>410</v>
      </c>
    </row>
    <row r="4" spans="1:2">
      <c r="A4" s="77">
        <v>1</v>
      </c>
      <c r="B4" s="78">
        <v>10</v>
      </c>
    </row>
    <row r="5" spans="1:2">
      <c r="A5" s="77">
        <v>2</v>
      </c>
      <c r="B5" s="78">
        <v>9</v>
      </c>
    </row>
    <row r="6" spans="1:2">
      <c r="A6" s="77">
        <v>3</v>
      </c>
      <c r="B6" s="78">
        <v>16</v>
      </c>
    </row>
    <row r="7" spans="1:2">
      <c r="A7" s="77">
        <v>4</v>
      </c>
      <c r="B7" s="78">
        <v>12</v>
      </c>
    </row>
    <row r="8" spans="1:2">
      <c r="A8" s="77">
        <v>5</v>
      </c>
      <c r="B8" s="78">
        <v>13</v>
      </c>
    </row>
    <row r="9" spans="1:2">
      <c r="A9" s="77">
        <v>6</v>
      </c>
      <c r="B9" s="78">
        <v>4</v>
      </c>
    </row>
    <row r="10" spans="1:2">
      <c r="A10" s="77">
        <v>7</v>
      </c>
      <c r="B10" s="78">
        <v>3</v>
      </c>
    </row>
    <row r="11" spans="1:2">
      <c r="A11" s="77">
        <v>8</v>
      </c>
      <c r="B11" s="78">
        <v>9</v>
      </c>
    </row>
    <row r="12" spans="1:2">
      <c r="A12" s="77">
        <v>9</v>
      </c>
      <c r="B12" s="78">
        <v>3</v>
      </c>
    </row>
    <row r="13" spans="1:2">
      <c r="A13" s="77">
        <v>10</v>
      </c>
      <c r="B13" s="78">
        <v>3</v>
      </c>
    </row>
    <row r="14" spans="1:2">
      <c r="A14" s="77">
        <v>11</v>
      </c>
      <c r="B14" s="78">
        <v>2</v>
      </c>
    </row>
    <row r="15" spans="1:2">
      <c r="A15" s="77">
        <v>14</v>
      </c>
      <c r="B15" s="78">
        <v>1</v>
      </c>
    </row>
    <row r="16" spans="1:2">
      <c r="A16" s="77">
        <v>15</v>
      </c>
      <c r="B16" s="78">
        <v>2</v>
      </c>
    </row>
    <row r="17" spans="1:2">
      <c r="A17" s="77">
        <v>16</v>
      </c>
      <c r="B17" s="78">
        <v>3</v>
      </c>
    </row>
    <row r="18" spans="1:2">
      <c r="A18" s="77">
        <v>17</v>
      </c>
      <c r="B18" s="78">
        <v>4</v>
      </c>
    </row>
    <row r="19" spans="1:2">
      <c r="A19" s="77" t="s">
        <v>409</v>
      </c>
      <c r="B19" s="78">
        <v>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topLeftCell="A55" workbookViewId="0">
      <selection activeCell="H57" sqref="H57"/>
    </sheetView>
  </sheetViews>
  <sheetFormatPr baseColWidth="10" defaultColWidth="14.42578125" defaultRowHeight="15" customHeight="1"/>
  <cols>
    <col min="1" max="1" width="8.140625" customWidth="1"/>
    <col min="2" max="2" width="12.140625" customWidth="1"/>
    <col min="3" max="3" width="13.28515625" customWidth="1"/>
    <col min="4" max="4" width="34" customWidth="1"/>
    <col min="5" max="5" width="8.140625" customWidth="1"/>
    <col min="6" max="6" width="25.140625" customWidth="1"/>
    <col min="7" max="7" width="8.140625" customWidth="1"/>
    <col min="8" max="8" width="11.140625" customWidth="1"/>
    <col min="9" max="26" width="8.140625" customWidth="1"/>
  </cols>
  <sheetData>
    <row r="1" spans="1:8" ht="21" customHeight="1">
      <c r="A1" s="1" t="s">
        <v>0</v>
      </c>
      <c r="B1" s="2" t="s">
        <v>1</v>
      </c>
      <c r="C1" s="2" t="s">
        <v>2</v>
      </c>
      <c r="D1" s="2" t="s">
        <v>3</v>
      </c>
      <c r="E1" s="2" t="s">
        <v>4</v>
      </c>
      <c r="F1" s="3" t="s">
        <v>5</v>
      </c>
      <c r="G1" s="4" t="s">
        <v>6</v>
      </c>
      <c r="H1" s="4" t="s">
        <v>7</v>
      </c>
    </row>
    <row r="2" spans="1:8" ht="36.75" customHeight="1">
      <c r="A2" s="5">
        <v>1</v>
      </c>
      <c r="B2" s="6" t="s">
        <v>14</v>
      </c>
      <c r="C2" s="6" t="s">
        <v>14</v>
      </c>
      <c r="D2" s="6" t="s">
        <v>15</v>
      </c>
      <c r="E2" s="7">
        <v>2021</v>
      </c>
      <c r="F2" s="8" t="s">
        <v>16</v>
      </c>
      <c r="G2" s="6" t="s">
        <v>17</v>
      </c>
      <c r="H2" s="9" t="s">
        <v>17</v>
      </c>
    </row>
    <row r="3" spans="1:8" ht="31.5">
      <c r="A3" s="5">
        <v>1</v>
      </c>
      <c r="B3" s="6" t="s">
        <v>19</v>
      </c>
      <c r="C3" s="6" t="s">
        <v>19</v>
      </c>
      <c r="D3" s="6" t="s">
        <v>20</v>
      </c>
      <c r="E3" s="7">
        <v>2021</v>
      </c>
      <c r="F3" s="8" t="s">
        <v>21</v>
      </c>
      <c r="G3" s="6" t="s">
        <v>17</v>
      </c>
      <c r="H3" s="9" t="s">
        <v>17</v>
      </c>
    </row>
    <row r="4" spans="1:8" ht="36.75" customHeight="1">
      <c r="A4" s="5">
        <v>1</v>
      </c>
      <c r="B4" s="6" t="s">
        <v>23</v>
      </c>
      <c r="C4" s="6" t="s">
        <v>23</v>
      </c>
      <c r="D4" s="6" t="s">
        <v>24</v>
      </c>
      <c r="E4" s="7">
        <v>2021</v>
      </c>
      <c r="F4" s="8" t="s">
        <v>25</v>
      </c>
      <c r="G4" s="6" t="s">
        <v>17</v>
      </c>
      <c r="H4" s="9" t="s">
        <v>26</v>
      </c>
    </row>
    <row r="5" spans="1:8" ht="36.75" customHeight="1">
      <c r="A5" s="5">
        <v>1</v>
      </c>
      <c r="B5" s="6" t="s">
        <v>27</v>
      </c>
      <c r="C5" s="6" t="s">
        <v>27</v>
      </c>
      <c r="D5" s="6" t="s">
        <v>28</v>
      </c>
      <c r="E5" s="7">
        <v>2021</v>
      </c>
      <c r="F5" s="8" t="s">
        <v>29</v>
      </c>
      <c r="G5" s="9" t="s">
        <v>17</v>
      </c>
      <c r="H5" s="9" t="s">
        <v>30</v>
      </c>
    </row>
    <row r="6" spans="1:8" ht="36.75" customHeight="1">
      <c r="A6" s="5">
        <v>1</v>
      </c>
      <c r="B6" s="6" t="s">
        <v>31</v>
      </c>
      <c r="C6" s="6" t="s">
        <v>32</v>
      </c>
      <c r="D6" s="6" t="s">
        <v>33</v>
      </c>
      <c r="E6" s="7">
        <v>2023</v>
      </c>
      <c r="F6" s="8" t="s">
        <v>34</v>
      </c>
      <c r="G6" s="6"/>
      <c r="H6" s="9"/>
    </row>
    <row r="7" spans="1:8" ht="36.75" customHeight="1">
      <c r="A7" s="5">
        <v>1</v>
      </c>
      <c r="B7" s="6" t="s">
        <v>31</v>
      </c>
      <c r="C7" s="6" t="s">
        <v>35</v>
      </c>
      <c r="D7" s="6" t="s">
        <v>36</v>
      </c>
      <c r="E7" s="7">
        <v>2023</v>
      </c>
      <c r="F7" s="8" t="s">
        <v>37</v>
      </c>
      <c r="G7" s="6"/>
      <c r="H7" s="9"/>
    </row>
    <row r="8" spans="1:8" ht="36.75" customHeight="1">
      <c r="A8" s="5">
        <v>1</v>
      </c>
      <c r="B8" s="6" t="s">
        <v>31</v>
      </c>
      <c r="C8" s="6" t="s">
        <v>38</v>
      </c>
      <c r="D8" s="6" t="s">
        <v>39</v>
      </c>
      <c r="E8" s="7">
        <v>2023</v>
      </c>
      <c r="F8" s="8" t="s">
        <v>40</v>
      </c>
      <c r="G8" s="6"/>
      <c r="H8" s="9"/>
    </row>
    <row r="9" spans="1:8" ht="36.75" customHeight="1">
      <c r="A9" s="5">
        <v>1</v>
      </c>
      <c r="B9" s="6" t="s">
        <v>31</v>
      </c>
      <c r="C9" s="6" t="s">
        <v>41</v>
      </c>
      <c r="D9" s="6" t="s">
        <v>42</v>
      </c>
      <c r="E9" s="7">
        <v>2023</v>
      </c>
      <c r="F9" s="8" t="s">
        <v>43</v>
      </c>
      <c r="G9" s="6"/>
      <c r="H9" s="9"/>
    </row>
    <row r="10" spans="1:8" ht="36.75" customHeight="1">
      <c r="A10" s="5">
        <v>1</v>
      </c>
      <c r="B10" s="6" t="s">
        <v>171</v>
      </c>
      <c r="C10" s="6" t="s">
        <v>171</v>
      </c>
      <c r="D10" s="6"/>
      <c r="E10" s="6" t="s">
        <v>172</v>
      </c>
      <c r="F10" s="8" t="s">
        <v>173</v>
      </c>
      <c r="G10" s="6" t="s">
        <v>174</v>
      </c>
      <c r="H10" s="9" t="s">
        <v>175</v>
      </c>
    </row>
    <row r="11" spans="1:8" ht="36.75" customHeight="1">
      <c r="A11" s="5">
        <v>1</v>
      </c>
      <c r="B11" s="6" t="s">
        <v>259</v>
      </c>
      <c r="C11" s="6" t="s">
        <v>259</v>
      </c>
      <c r="D11" s="6"/>
      <c r="E11" s="6" t="s">
        <v>172</v>
      </c>
      <c r="F11" s="8" t="s">
        <v>363</v>
      </c>
      <c r="G11" s="6" t="s">
        <v>364</v>
      </c>
      <c r="H11" s="9" t="s">
        <v>365</v>
      </c>
    </row>
    <row r="12" spans="1:8" ht="36.75" customHeight="1">
      <c r="A12" s="5">
        <v>2</v>
      </c>
      <c r="B12" s="6" t="s">
        <v>45</v>
      </c>
      <c r="C12" s="6" t="s">
        <v>45</v>
      </c>
      <c r="D12" s="6" t="s">
        <v>366</v>
      </c>
      <c r="E12" s="7">
        <v>2023</v>
      </c>
      <c r="F12" s="8" t="s">
        <v>47</v>
      </c>
      <c r="G12" s="9"/>
      <c r="H12" s="9"/>
    </row>
    <row r="13" spans="1:8" ht="36.75" customHeight="1">
      <c r="A13" s="5">
        <v>2</v>
      </c>
      <c r="B13" s="6" t="s">
        <v>48</v>
      </c>
      <c r="C13" s="6" t="s">
        <v>49</v>
      </c>
      <c r="D13" s="6" t="s">
        <v>50</v>
      </c>
      <c r="E13" s="7">
        <v>2023</v>
      </c>
      <c r="F13" s="8" t="s">
        <v>51</v>
      </c>
      <c r="G13" s="9"/>
      <c r="H13" s="9"/>
    </row>
    <row r="14" spans="1:8" ht="36.75" customHeight="1">
      <c r="A14" s="5">
        <v>2</v>
      </c>
      <c r="B14" s="6" t="s">
        <v>48</v>
      </c>
      <c r="C14" s="6" t="s">
        <v>52</v>
      </c>
      <c r="D14" s="6" t="s">
        <v>367</v>
      </c>
      <c r="E14" s="7">
        <v>2023</v>
      </c>
      <c r="F14" s="8" t="s">
        <v>54</v>
      </c>
      <c r="G14" s="9"/>
      <c r="H14" s="9"/>
    </row>
    <row r="15" spans="1:8" ht="36.75" customHeight="1">
      <c r="A15" s="5">
        <v>2</v>
      </c>
      <c r="B15" s="6" t="s">
        <v>48</v>
      </c>
      <c r="C15" s="6" t="s">
        <v>55</v>
      </c>
      <c r="D15" s="6" t="s">
        <v>368</v>
      </c>
      <c r="E15" s="7">
        <v>2023</v>
      </c>
      <c r="F15" s="8" t="s">
        <v>57</v>
      </c>
      <c r="G15" s="9"/>
      <c r="H15" s="9"/>
    </row>
    <row r="16" spans="1:8" ht="36.75" customHeight="1">
      <c r="A16" s="5">
        <v>2</v>
      </c>
      <c r="B16" s="6" t="s">
        <v>176</v>
      </c>
      <c r="C16" s="6" t="s">
        <v>176</v>
      </c>
      <c r="D16" s="6"/>
      <c r="E16" s="6" t="s">
        <v>172</v>
      </c>
      <c r="F16" s="8" t="s">
        <v>177</v>
      </c>
      <c r="G16" s="9"/>
      <c r="H16" s="9" t="s">
        <v>178</v>
      </c>
    </row>
    <row r="17" spans="1:8" ht="36.75" customHeight="1">
      <c r="A17" s="5">
        <v>2</v>
      </c>
      <c r="B17" s="6" t="s">
        <v>179</v>
      </c>
      <c r="C17" s="6" t="s">
        <v>179</v>
      </c>
      <c r="D17" s="6"/>
      <c r="E17" s="6" t="s">
        <v>172</v>
      </c>
      <c r="F17" s="8" t="s">
        <v>180</v>
      </c>
      <c r="G17" s="9"/>
      <c r="H17" s="9" t="s">
        <v>181</v>
      </c>
    </row>
    <row r="18" spans="1:8" ht="36.75" customHeight="1">
      <c r="A18" s="5">
        <v>2</v>
      </c>
      <c r="B18" s="6" t="s">
        <v>182</v>
      </c>
      <c r="C18" s="6" t="s">
        <v>182</v>
      </c>
      <c r="D18" s="6"/>
      <c r="E18" s="6" t="s">
        <v>172</v>
      </c>
      <c r="F18" s="8" t="s">
        <v>183</v>
      </c>
      <c r="G18" s="9"/>
      <c r="H18" s="9" t="s">
        <v>369</v>
      </c>
    </row>
    <row r="19" spans="1:8" ht="36.75" customHeight="1">
      <c r="A19" s="5">
        <v>2</v>
      </c>
      <c r="B19" s="10" t="s">
        <v>370</v>
      </c>
      <c r="C19" s="10" t="s">
        <v>370</v>
      </c>
      <c r="D19" s="6"/>
      <c r="E19" s="6">
        <v>2021</v>
      </c>
      <c r="F19" s="10" t="s">
        <v>371</v>
      </c>
      <c r="G19" s="9"/>
      <c r="H19" s="9"/>
    </row>
    <row r="20" spans="1:8" ht="36.75" customHeight="1">
      <c r="A20" s="5">
        <v>2</v>
      </c>
      <c r="B20" s="6" t="s">
        <v>360</v>
      </c>
      <c r="C20" s="6" t="s">
        <v>360</v>
      </c>
      <c r="D20" s="6"/>
      <c r="E20" s="6" t="s">
        <v>172</v>
      </c>
      <c r="F20" s="8" t="s">
        <v>372</v>
      </c>
      <c r="G20" s="9" t="s">
        <v>362</v>
      </c>
      <c r="H20" s="9"/>
    </row>
    <row r="21" spans="1:8" ht="36.75" customHeight="1">
      <c r="A21" s="5">
        <v>3</v>
      </c>
      <c r="B21" s="6" t="s">
        <v>59</v>
      </c>
      <c r="C21" s="6" t="s">
        <v>59</v>
      </c>
      <c r="D21" s="6" t="s">
        <v>60</v>
      </c>
      <c r="E21" s="7">
        <v>2021</v>
      </c>
      <c r="F21" s="8" t="s">
        <v>61</v>
      </c>
      <c r="G21" s="9" t="s">
        <v>17</v>
      </c>
      <c r="H21" s="9" t="s">
        <v>62</v>
      </c>
    </row>
    <row r="22" spans="1:8" ht="36.75" customHeight="1">
      <c r="A22" s="5">
        <v>3</v>
      </c>
      <c r="B22" s="6" t="s">
        <v>64</v>
      </c>
      <c r="C22" s="6" t="s">
        <v>64</v>
      </c>
      <c r="D22" s="6" t="s">
        <v>65</v>
      </c>
      <c r="E22" s="7">
        <v>2021</v>
      </c>
      <c r="F22" s="8" t="s">
        <v>66</v>
      </c>
      <c r="G22" s="6" t="s">
        <v>67</v>
      </c>
      <c r="H22" s="9" t="s">
        <v>17</v>
      </c>
    </row>
    <row r="23" spans="1:8" ht="36.75" customHeight="1">
      <c r="A23" s="5">
        <v>3</v>
      </c>
      <c r="B23" s="6" t="s">
        <v>68</v>
      </c>
      <c r="C23" s="6" t="s">
        <v>68</v>
      </c>
      <c r="D23" s="6" t="s">
        <v>69</v>
      </c>
      <c r="E23" s="7">
        <v>2023</v>
      </c>
      <c r="F23" s="8" t="s">
        <v>70</v>
      </c>
      <c r="G23" s="6"/>
      <c r="H23" s="9"/>
    </row>
    <row r="24" spans="1:8" ht="36.75" customHeight="1">
      <c r="A24" s="5">
        <v>3</v>
      </c>
      <c r="B24" s="6" t="s">
        <v>71</v>
      </c>
      <c r="C24" s="6" t="s">
        <v>71</v>
      </c>
      <c r="D24" s="6" t="s">
        <v>72</v>
      </c>
      <c r="E24" s="7">
        <v>2023</v>
      </c>
      <c r="F24" s="8" t="s">
        <v>73</v>
      </c>
      <c r="G24" s="6"/>
      <c r="H24" s="9"/>
    </row>
    <row r="25" spans="1:8" ht="36.75" customHeight="1">
      <c r="A25" s="5">
        <v>3</v>
      </c>
      <c r="B25" s="6" t="s">
        <v>74</v>
      </c>
      <c r="C25" s="6" t="s">
        <v>74</v>
      </c>
      <c r="D25" s="6" t="s">
        <v>75</v>
      </c>
      <c r="E25" s="7">
        <v>2023</v>
      </c>
      <c r="F25" s="8" t="s">
        <v>76</v>
      </c>
      <c r="G25" s="9"/>
      <c r="H25" s="9"/>
    </row>
    <row r="26" spans="1:8" ht="36.75" customHeight="1">
      <c r="A26" s="5">
        <v>3</v>
      </c>
      <c r="B26" s="6" t="s">
        <v>77</v>
      </c>
      <c r="C26" s="6" t="s">
        <v>78</v>
      </c>
      <c r="D26" s="6" t="s">
        <v>79</v>
      </c>
      <c r="E26" s="7">
        <v>2023</v>
      </c>
      <c r="F26" s="8" t="s">
        <v>80</v>
      </c>
      <c r="G26" s="9"/>
      <c r="H26" s="9"/>
    </row>
    <row r="27" spans="1:8" ht="36.75" customHeight="1">
      <c r="A27" s="5">
        <v>3</v>
      </c>
      <c r="B27" s="6" t="s">
        <v>77</v>
      </c>
      <c r="C27" s="6" t="s">
        <v>81</v>
      </c>
      <c r="D27" s="6" t="s">
        <v>82</v>
      </c>
      <c r="E27" s="7">
        <v>2023</v>
      </c>
      <c r="F27" s="8" t="s">
        <v>83</v>
      </c>
      <c r="G27" s="9"/>
      <c r="H27" s="9"/>
    </row>
    <row r="28" spans="1:8" ht="36.75" customHeight="1">
      <c r="A28" s="5">
        <v>3</v>
      </c>
      <c r="B28" s="6" t="s">
        <v>77</v>
      </c>
      <c r="C28" s="6" t="s">
        <v>84</v>
      </c>
      <c r="D28" s="6" t="s">
        <v>85</v>
      </c>
      <c r="E28" s="7">
        <v>2023</v>
      </c>
      <c r="F28" s="8" t="s">
        <v>86</v>
      </c>
      <c r="G28" s="9"/>
      <c r="H28" s="9"/>
    </row>
    <row r="29" spans="1:8" ht="36.75" customHeight="1">
      <c r="A29" s="5">
        <v>3</v>
      </c>
      <c r="B29" s="6" t="s">
        <v>185</v>
      </c>
      <c r="C29" s="6" t="s">
        <v>185</v>
      </c>
      <c r="D29" s="6"/>
      <c r="E29" s="6" t="s">
        <v>172</v>
      </c>
      <c r="F29" s="8" t="s">
        <v>186</v>
      </c>
      <c r="G29" s="9" t="s">
        <v>187</v>
      </c>
      <c r="H29" s="9"/>
    </row>
    <row r="30" spans="1:8" ht="36.75" customHeight="1">
      <c r="A30" s="5">
        <v>3</v>
      </c>
      <c r="B30" s="6" t="s">
        <v>188</v>
      </c>
      <c r="C30" s="6" t="s">
        <v>188</v>
      </c>
      <c r="D30" s="6"/>
      <c r="E30" s="6" t="s">
        <v>172</v>
      </c>
      <c r="F30" s="8" t="s">
        <v>189</v>
      </c>
      <c r="G30" s="9" t="s">
        <v>190</v>
      </c>
      <c r="H30" s="9"/>
    </row>
    <row r="31" spans="1:8" ht="36.75" customHeight="1">
      <c r="A31" s="5">
        <v>3</v>
      </c>
      <c r="B31" s="6" t="s">
        <v>373</v>
      </c>
      <c r="C31" s="6" t="s">
        <v>373</v>
      </c>
      <c r="D31" s="6"/>
      <c r="E31" s="6" t="s">
        <v>172</v>
      </c>
      <c r="F31" s="8" t="s">
        <v>374</v>
      </c>
      <c r="G31" s="9" t="s">
        <v>375</v>
      </c>
      <c r="H31" s="9" t="s">
        <v>376</v>
      </c>
    </row>
    <row r="32" spans="1:8" ht="36.75" customHeight="1">
      <c r="A32" s="5">
        <v>3</v>
      </c>
      <c r="B32" s="6" t="s">
        <v>377</v>
      </c>
      <c r="C32" s="6" t="s">
        <v>377</v>
      </c>
      <c r="D32" s="6"/>
      <c r="E32" s="6" t="s">
        <v>172</v>
      </c>
      <c r="F32" s="8" t="s">
        <v>378</v>
      </c>
      <c r="G32" s="9" t="s">
        <v>379</v>
      </c>
      <c r="H32" s="9" t="s">
        <v>380</v>
      </c>
    </row>
    <row r="33" spans="1:8" ht="36.75" customHeight="1">
      <c r="A33" s="5">
        <v>3</v>
      </c>
      <c r="B33" s="6" t="s">
        <v>381</v>
      </c>
      <c r="C33" s="6" t="s">
        <v>381</v>
      </c>
      <c r="D33" s="6"/>
      <c r="E33" s="6" t="s">
        <v>172</v>
      </c>
      <c r="F33" s="8" t="s">
        <v>382</v>
      </c>
      <c r="G33" s="9" t="s">
        <v>383</v>
      </c>
      <c r="H33" s="9" t="s">
        <v>194</v>
      </c>
    </row>
    <row r="34" spans="1:8" ht="36.75" customHeight="1">
      <c r="A34" s="5">
        <v>3</v>
      </c>
      <c r="B34" s="6" t="s">
        <v>191</v>
      </c>
      <c r="C34" s="6" t="s">
        <v>191</v>
      </c>
      <c r="D34" s="6"/>
      <c r="E34" s="6" t="s">
        <v>172</v>
      </c>
      <c r="F34" s="8" t="s">
        <v>192</v>
      </c>
      <c r="G34" s="9" t="s">
        <v>384</v>
      </c>
      <c r="H34" s="9" t="s">
        <v>194</v>
      </c>
    </row>
    <row r="35" spans="1:8" ht="36.75" customHeight="1">
      <c r="A35" s="5">
        <v>3</v>
      </c>
      <c r="B35" s="6" t="s">
        <v>195</v>
      </c>
      <c r="C35" s="6" t="s">
        <v>195</v>
      </c>
      <c r="D35" s="6"/>
      <c r="E35" s="6" t="s">
        <v>172</v>
      </c>
      <c r="F35" s="8" t="s">
        <v>196</v>
      </c>
      <c r="G35" s="9" t="s">
        <v>197</v>
      </c>
      <c r="H35" s="9" t="s">
        <v>198</v>
      </c>
    </row>
    <row r="36" spans="1:8" ht="36.75" customHeight="1">
      <c r="A36" s="5">
        <v>3</v>
      </c>
      <c r="B36" s="6" t="s">
        <v>199</v>
      </c>
      <c r="C36" s="6" t="s">
        <v>199</v>
      </c>
      <c r="D36" s="6"/>
      <c r="E36" s="6" t="s">
        <v>172</v>
      </c>
      <c r="F36" s="8" t="s">
        <v>200</v>
      </c>
      <c r="G36" s="9" t="s">
        <v>201</v>
      </c>
      <c r="H36" s="9" t="s">
        <v>385</v>
      </c>
    </row>
    <row r="37" spans="1:8" ht="36.75" customHeight="1">
      <c r="A37" s="5">
        <v>4</v>
      </c>
      <c r="B37" s="6" t="s">
        <v>88</v>
      </c>
      <c r="C37" s="6" t="s">
        <v>88</v>
      </c>
      <c r="D37" s="6" t="s">
        <v>89</v>
      </c>
      <c r="E37" s="7">
        <v>2021</v>
      </c>
      <c r="F37" s="8" t="s">
        <v>90</v>
      </c>
      <c r="G37" s="9" t="s">
        <v>17</v>
      </c>
      <c r="H37" s="9" t="s">
        <v>17</v>
      </c>
    </row>
    <row r="38" spans="1:8" ht="36.75" customHeight="1">
      <c r="A38" s="5">
        <v>4</v>
      </c>
      <c r="B38" s="6" t="s">
        <v>203</v>
      </c>
      <c r="C38" s="6" t="s">
        <v>203</v>
      </c>
      <c r="D38" s="6"/>
      <c r="E38" s="6" t="s">
        <v>172</v>
      </c>
      <c r="F38" s="8" t="s">
        <v>204</v>
      </c>
      <c r="G38" s="9" t="s">
        <v>205</v>
      </c>
      <c r="H38" s="9"/>
    </row>
    <row r="39" spans="1:8" ht="36.75" customHeight="1">
      <c r="A39" s="11">
        <v>4</v>
      </c>
      <c r="B39" s="12" t="s">
        <v>206</v>
      </c>
      <c r="C39" s="12" t="s">
        <v>206</v>
      </c>
      <c r="D39" s="12"/>
      <c r="E39" s="12" t="s">
        <v>172</v>
      </c>
      <c r="F39" s="13" t="s">
        <v>207</v>
      </c>
      <c r="G39" s="14" t="s">
        <v>386</v>
      </c>
      <c r="H39" s="14"/>
    </row>
    <row r="40" spans="1:8" ht="36.75" customHeight="1">
      <c r="A40" s="11">
        <v>4</v>
      </c>
      <c r="B40" s="12" t="s">
        <v>209</v>
      </c>
      <c r="C40" s="12" t="s">
        <v>209</v>
      </c>
      <c r="D40" s="12"/>
      <c r="E40" s="12" t="s">
        <v>172</v>
      </c>
      <c r="F40" s="13" t="s">
        <v>210</v>
      </c>
      <c r="G40" s="14" t="s">
        <v>208</v>
      </c>
      <c r="H40" s="14"/>
    </row>
    <row r="41" spans="1:8" ht="36.75" customHeight="1">
      <c r="A41" s="5">
        <v>4</v>
      </c>
      <c r="B41" s="6" t="s">
        <v>211</v>
      </c>
      <c r="C41" s="6" t="s">
        <v>211</v>
      </c>
      <c r="D41" s="6"/>
      <c r="E41" s="6" t="s">
        <v>172</v>
      </c>
      <c r="F41" s="8" t="s">
        <v>213</v>
      </c>
      <c r="G41" s="9" t="s">
        <v>214</v>
      </c>
      <c r="H41" s="9"/>
    </row>
    <row r="42" spans="1:8" ht="36.75" customHeight="1">
      <c r="A42" s="5">
        <v>4</v>
      </c>
      <c r="B42" s="6" t="s">
        <v>215</v>
      </c>
      <c r="C42" s="6" t="s">
        <v>215</v>
      </c>
      <c r="D42" s="6"/>
      <c r="E42" s="6" t="s">
        <v>172</v>
      </c>
      <c r="F42" s="8" t="s">
        <v>217</v>
      </c>
      <c r="G42" s="9" t="s">
        <v>208</v>
      </c>
      <c r="H42" s="9"/>
    </row>
    <row r="43" spans="1:8" ht="36.75" customHeight="1">
      <c r="A43" s="5">
        <v>4</v>
      </c>
      <c r="B43" s="6" t="s">
        <v>218</v>
      </c>
      <c r="C43" s="6" t="s">
        <v>218</v>
      </c>
      <c r="D43" s="6" t="s">
        <v>387</v>
      </c>
      <c r="E43" s="6" t="s">
        <v>172</v>
      </c>
      <c r="F43" s="8" t="s">
        <v>219</v>
      </c>
      <c r="G43" s="6" t="s">
        <v>208</v>
      </c>
      <c r="H43" s="9" t="s">
        <v>220</v>
      </c>
    </row>
    <row r="44" spans="1:8" ht="36.75" customHeight="1">
      <c r="A44" s="5">
        <v>4</v>
      </c>
      <c r="B44" s="6" t="s">
        <v>221</v>
      </c>
      <c r="C44" s="6" t="s">
        <v>221</v>
      </c>
      <c r="D44" s="6"/>
      <c r="E44" s="6" t="s">
        <v>172</v>
      </c>
      <c r="F44" s="8" t="s">
        <v>222</v>
      </c>
      <c r="G44" s="6" t="s">
        <v>208</v>
      </c>
      <c r="H44" s="9" t="s">
        <v>388</v>
      </c>
    </row>
    <row r="45" spans="1:8" ht="36.75" customHeight="1">
      <c r="A45" s="5">
        <v>4</v>
      </c>
      <c r="B45" s="6" t="s">
        <v>203</v>
      </c>
      <c r="C45" s="6" t="s">
        <v>340</v>
      </c>
      <c r="D45" s="6"/>
      <c r="E45" s="6" t="s">
        <v>172</v>
      </c>
      <c r="F45" s="10" t="s">
        <v>389</v>
      </c>
      <c r="G45" s="9"/>
      <c r="H45" s="9"/>
    </row>
    <row r="46" spans="1:8" ht="36.75" customHeight="1">
      <c r="A46" s="5">
        <v>4</v>
      </c>
      <c r="B46" s="6" t="s">
        <v>203</v>
      </c>
      <c r="C46" s="6" t="s">
        <v>336</v>
      </c>
      <c r="D46" s="6"/>
      <c r="E46" s="6" t="s">
        <v>172</v>
      </c>
      <c r="F46" s="10" t="s">
        <v>390</v>
      </c>
      <c r="G46" s="9"/>
      <c r="H46" s="9"/>
    </row>
    <row r="47" spans="1:8" ht="36.75" customHeight="1">
      <c r="A47" s="5">
        <v>4</v>
      </c>
      <c r="B47" s="6" t="s">
        <v>203</v>
      </c>
      <c r="C47" s="6" t="s">
        <v>338</v>
      </c>
      <c r="D47" s="6"/>
      <c r="E47" s="6" t="s">
        <v>172</v>
      </c>
      <c r="F47" s="10" t="s">
        <v>391</v>
      </c>
      <c r="G47" s="9"/>
      <c r="H47" s="9"/>
    </row>
    <row r="48" spans="1:8" ht="36.75" customHeight="1">
      <c r="A48" s="5">
        <v>4</v>
      </c>
      <c r="B48" s="15" t="s">
        <v>392</v>
      </c>
      <c r="C48" s="15" t="s">
        <v>393</v>
      </c>
      <c r="D48" s="6"/>
      <c r="E48" s="6" t="s">
        <v>172</v>
      </c>
      <c r="F48" s="16" t="s">
        <v>394</v>
      </c>
      <c r="G48" s="9"/>
      <c r="H48" s="9"/>
    </row>
    <row r="49" spans="1:8" ht="36.75" customHeight="1">
      <c r="A49" s="5">
        <v>5</v>
      </c>
      <c r="B49" s="6" t="s">
        <v>92</v>
      </c>
      <c r="C49" s="6" t="s">
        <v>92</v>
      </c>
      <c r="D49" s="6" t="s">
        <v>93</v>
      </c>
      <c r="E49" s="7">
        <v>2021</v>
      </c>
      <c r="F49" s="8" t="s">
        <v>94</v>
      </c>
      <c r="G49" s="6" t="s">
        <v>17</v>
      </c>
      <c r="H49" s="9" t="s">
        <v>17</v>
      </c>
    </row>
    <row r="50" spans="1:8" ht="36.75" customHeight="1">
      <c r="A50" s="5">
        <v>5</v>
      </c>
      <c r="B50" s="6" t="s">
        <v>95</v>
      </c>
      <c r="C50" s="6" t="s">
        <v>96</v>
      </c>
      <c r="D50" s="6" t="s">
        <v>97</v>
      </c>
      <c r="E50" s="7">
        <v>2023</v>
      </c>
      <c r="F50" s="8" t="s">
        <v>98</v>
      </c>
      <c r="G50" s="6"/>
      <c r="H50" s="9"/>
    </row>
    <row r="51" spans="1:8" ht="36.75" customHeight="1">
      <c r="A51" s="5">
        <v>5</v>
      </c>
      <c r="B51" s="6" t="s">
        <v>95</v>
      </c>
      <c r="C51" s="6" t="s">
        <v>99</v>
      </c>
      <c r="D51" s="6" t="s">
        <v>97</v>
      </c>
      <c r="E51" s="7">
        <v>2023</v>
      </c>
      <c r="F51" s="8" t="s">
        <v>100</v>
      </c>
      <c r="G51" s="6"/>
      <c r="H51" s="9"/>
    </row>
    <row r="52" spans="1:8" ht="36.75" customHeight="1">
      <c r="A52" s="5">
        <v>5</v>
      </c>
      <c r="B52" s="6" t="s">
        <v>101</v>
      </c>
      <c r="C52" s="6" t="s">
        <v>101</v>
      </c>
      <c r="D52" s="6" t="s">
        <v>102</v>
      </c>
      <c r="E52" s="7">
        <v>2023</v>
      </c>
      <c r="F52" s="8" t="s">
        <v>103</v>
      </c>
      <c r="G52" s="6"/>
      <c r="H52" s="9"/>
    </row>
    <row r="53" spans="1:8" ht="36.75" customHeight="1">
      <c r="A53" s="5">
        <v>5</v>
      </c>
      <c r="B53" s="6" t="s">
        <v>104</v>
      </c>
      <c r="C53" s="6" t="s">
        <v>104</v>
      </c>
      <c r="D53" s="6" t="s">
        <v>105</v>
      </c>
      <c r="E53" s="7">
        <v>2023</v>
      </c>
      <c r="F53" s="8" t="s">
        <v>395</v>
      </c>
      <c r="G53" s="6"/>
      <c r="H53" s="9"/>
    </row>
    <row r="54" spans="1:8" ht="36.75" customHeight="1">
      <c r="A54" s="5">
        <v>5</v>
      </c>
      <c r="B54" s="6" t="s">
        <v>92</v>
      </c>
      <c r="C54" s="6" t="s">
        <v>107</v>
      </c>
      <c r="D54" s="6" t="s">
        <v>108</v>
      </c>
      <c r="E54" s="7">
        <v>2023</v>
      </c>
      <c r="F54" s="8" t="s">
        <v>109</v>
      </c>
      <c r="G54" s="6"/>
      <c r="H54" s="9"/>
    </row>
    <row r="55" spans="1:8" ht="36.75" customHeight="1">
      <c r="A55" s="5">
        <v>5</v>
      </c>
      <c r="B55" s="6" t="s">
        <v>92</v>
      </c>
      <c r="C55" s="6" t="s">
        <v>110</v>
      </c>
      <c r="D55" s="6" t="s">
        <v>111</v>
      </c>
      <c r="E55" s="7">
        <v>2023</v>
      </c>
      <c r="F55" s="8" t="s">
        <v>112</v>
      </c>
      <c r="G55" s="6"/>
      <c r="H55" s="9">
        <v>100</v>
      </c>
    </row>
    <row r="56" spans="1:8" ht="36.75" customHeight="1">
      <c r="A56" s="5">
        <v>5</v>
      </c>
      <c r="B56" s="6" t="s">
        <v>224</v>
      </c>
      <c r="C56" s="6" t="s">
        <v>224</v>
      </c>
      <c r="D56" s="6"/>
      <c r="E56" s="6" t="s">
        <v>172</v>
      </c>
      <c r="F56" s="8" t="s">
        <v>225</v>
      </c>
      <c r="G56" s="6"/>
      <c r="H56" s="9" t="s">
        <v>226</v>
      </c>
    </row>
    <row r="57" spans="1:8" ht="36.75" customHeight="1">
      <c r="A57" s="5">
        <v>5</v>
      </c>
      <c r="B57" s="6" t="s">
        <v>227</v>
      </c>
      <c r="C57" s="6" t="s">
        <v>227</v>
      </c>
      <c r="D57" s="6"/>
      <c r="E57" s="6" t="s">
        <v>172</v>
      </c>
      <c r="F57" s="8" t="s">
        <v>228</v>
      </c>
      <c r="G57" s="6"/>
      <c r="H57" s="9" t="s">
        <v>229</v>
      </c>
    </row>
    <row r="58" spans="1:8" ht="36.75" customHeight="1">
      <c r="A58" s="5">
        <v>5</v>
      </c>
      <c r="B58" s="6" t="s">
        <v>95</v>
      </c>
      <c r="C58" s="6" t="s">
        <v>95</v>
      </c>
      <c r="D58" s="6"/>
      <c r="E58" s="6" t="s">
        <v>172</v>
      </c>
      <c r="F58" s="8" t="s">
        <v>230</v>
      </c>
      <c r="G58" s="6" t="s">
        <v>231</v>
      </c>
      <c r="H58" s="9"/>
    </row>
    <row r="59" spans="1:8" ht="36.75" customHeight="1">
      <c r="A59" s="5">
        <v>5</v>
      </c>
      <c r="B59" s="6" t="s">
        <v>232</v>
      </c>
      <c r="C59" s="6" t="s">
        <v>232</v>
      </c>
      <c r="D59" s="6"/>
      <c r="E59" s="6" t="s">
        <v>172</v>
      </c>
      <c r="F59" s="8" t="s">
        <v>233</v>
      </c>
      <c r="G59" s="6" t="s">
        <v>234</v>
      </c>
      <c r="H59" s="9"/>
    </row>
    <row r="60" spans="1:8" ht="36.75" customHeight="1">
      <c r="A60" s="5">
        <v>5</v>
      </c>
      <c r="B60" s="6" t="s">
        <v>317</v>
      </c>
      <c r="C60" s="6" t="s">
        <v>318</v>
      </c>
      <c r="D60" s="6"/>
      <c r="E60" s="6">
        <v>2022</v>
      </c>
      <c r="F60" s="10" t="s">
        <v>319</v>
      </c>
      <c r="G60" s="9"/>
      <c r="H60" s="9"/>
    </row>
    <row r="61" spans="1:8" ht="36.75" customHeight="1">
      <c r="A61" s="5">
        <v>5</v>
      </c>
      <c r="B61" s="6" t="s">
        <v>317</v>
      </c>
      <c r="C61" s="6" t="s">
        <v>320</v>
      </c>
      <c r="D61" s="6"/>
      <c r="E61" s="6">
        <v>2022</v>
      </c>
      <c r="F61" s="10" t="s">
        <v>321</v>
      </c>
      <c r="G61" s="9"/>
      <c r="H61" s="9"/>
    </row>
    <row r="62" spans="1:8" ht="36.75" customHeight="1">
      <c r="A62" s="5">
        <v>6</v>
      </c>
      <c r="B62" s="6" t="s">
        <v>114</v>
      </c>
      <c r="C62" s="6" t="s">
        <v>115</v>
      </c>
      <c r="D62" s="6" t="s">
        <v>33</v>
      </c>
      <c r="E62" s="7">
        <v>2023</v>
      </c>
      <c r="F62" s="8" t="s">
        <v>34</v>
      </c>
      <c r="G62" s="6"/>
      <c r="H62" s="9"/>
    </row>
    <row r="63" spans="1:8" ht="36.75" customHeight="1">
      <c r="A63" s="5">
        <v>6</v>
      </c>
      <c r="B63" s="6" t="s">
        <v>114</v>
      </c>
      <c r="C63" s="6" t="s">
        <v>116</v>
      </c>
      <c r="D63" s="6" t="s">
        <v>117</v>
      </c>
      <c r="E63" s="7">
        <v>2023</v>
      </c>
      <c r="F63" s="8" t="s">
        <v>118</v>
      </c>
      <c r="G63" s="6"/>
      <c r="H63" s="9"/>
    </row>
    <row r="64" spans="1:8" ht="36.75" customHeight="1">
      <c r="A64" s="5">
        <v>6</v>
      </c>
      <c r="B64" s="6" t="s">
        <v>119</v>
      </c>
      <c r="C64" s="6" t="s">
        <v>120</v>
      </c>
      <c r="D64" s="6" t="s">
        <v>36</v>
      </c>
      <c r="E64" s="7">
        <v>2023</v>
      </c>
      <c r="F64" s="8" t="s">
        <v>37</v>
      </c>
      <c r="G64" s="6"/>
      <c r="H64" s="9"/>
    </row>
    <row r="65" spans="1:8" ht="36.75" customHeight="1">
      <c r="A65" s="5">
        <v>6</v>
      </c>
      <c r="B65" s="6" t="s">
        <v>119</v>
      </c>
      <c r="C65" s="6" t="s">
        <v>121</v>
      </c>
      <c r="D65" s="6" t="s">
        <v>122</v>
      </c>
      <c r="E65" s="7">
        <v>2023</v>
      </c>
      <c r="F65" s="8" t="s">
        <v>123</v>
      </c>
      <c r="G65" s="6"/>
      <c r="H65" s="9"/>
    </row>
    <row r="66" spans="1:8" ht="36.75" customHeight="1">
      <c r="A66" s="5">
        <v>7</v>
      </c>
      <c r="B66" s="6" t="s">
        <v>125</v>
      </c>
      <c r="C66" s="6" t="s">
        <v>125</v>
      </c>
      <c r="D66" s="6" t="s">
        <v>39</v>
      </c>
      <c r="E66" s="7">
        <v>2023</v>
      </c>
      <c r="F66" s="8" t="s">
        <v>40</v>
      </c>
      <c r="G66" s="6"/>
      <c r="H66" s="9"/>
    </row>
    <row r="67" spans="1:8" ht="36.75" customHeight="1">
      <c r="A67" s="5">
        <v>7</v>
      </c>
      <c r="B67" s="6" t="s">
        <v>126</v>
      </c>
      <c r="C67" s="6" t="s">
        <v>126</v>
      </c>
      <c r="D67" s="6" t="s">
        <v>42</v>
      </c>
      <c r="E67" s="7">
        <v>2023</v>
      </c>
      <c r="F67" s="8" t="s">
        <v>127</v>
      </c>
      <c r="G67" s="6"/>
      <c r="H67" s="9"/>
    </row>
    <row r="68" spans="1:8" ht="36.75" customHeight="1">
      <c r="A68" s="17">
        <v>7</v>
      </c>
      <c r="B68" s="18" t="s">
        <v>235</v>
      </c>
      <c r="C68" s="18" t="s">
        <v>235</v>
      </c>
      <c r="D68" s="12"/>
      <c r="E68" s="12">
        <v>2022</v>
      </c>
      <c r="F68" s="18" t="s">
        <v>350</v>
      </c>
      <c r="G68" s="14" t="s">
        <v>396</v>
      </c>
      <c r="H68" s="14"/>
    </row>
    <row r="69" spans="1:8" ht="36.75" customHeight="1">
      <c r="A69" s="5">
        <v>8</v>
      </c>
      <c r="B69" s="6" t="s">
        <v>129</v>
      </c>
      <c r="C69" s="6" t="s">
        <v>129</v>
      </c>
      <c r="D69" s="6" t="s">
        <v>130</v>
      </c>
      <c r="E69" s="7">
        <v>2021</v>
      </c>
      <c r="F69" s="8" t="s">
        <v>131</v>
      </c>
      <c r="G69" s="9" t="s">
        <v>17</v>
      </c>
      <c r="H69" s="9" t="s">
        <v>17</v>
      </c>
    </row>
    <row r="70" spans="1:8" ht="36.75" customHeight="1">
      <c r="A70" s="5">
        <v>8</v>
      </c>
      <c r="B70" s="6" t="s">
        <v>132</v>
      </c>
      <c r="C70" s="6" t="s">
        <v>133</v>
      </c>
      <c r="D70" s="6" t="s">
        <v>134</v>
      </c>
      <c r="E70" s="7">
        <v>2023</v>
      </c>
      <c r="F70" s="8" t="s">
        <v>135</v>
      </c>
      <c r="G70" s="6"/>
      <c r="H70" s="9"/>
    </row>
    <row r="71" spans="1:8" ht="36.75" customHeight="1">
      <c r="A71" s="5">
        <v>8</v>
      </c>
      <c r="B71" s="6" t="s">
        <v>132</v>
      </c>
      <c r="C71" s="6" t="s">
        <v>136</v>
      </c>
      <c r="D71" s="6" t="s">
        <v>137</v>
      </c>
      <c r="E71" s="7">
        <v>2023</v>
      </c>
      <c r="F71" s="8" t="s">
        <v>138</v>
      </c>
      <c r="G71" s="6"/>
      <c r="H71" s="9"/>
    </row>
    <row r="72" spans="1:8" ht="36.75" customHeight="1">
      <c r="A72" s="5">
        <v>8</v>
      </c>
      <c r="B72" s="6" t="s">
        <v>245</v>
      </c>
      <c r="C72" s="6" t="s">
        <v>245</v>
      </c>
      <c r="D72" s="6"/>
      <c r="E72" s="6" t="s">
        <v>172</v>
      </c>
      <c r="F72" s="8" t="s">
        <v>246</v>
      </c>
      <c r="G72" s="6" t="s">
        <v>247</v>
      </c>
      <c r="H72" s="9" t="s">
        <v>248</v>
      </c>
    </row>
    <row r="73" spans="1:8" ht="36.75" customHeight="1">
      <c r="A73" s="5">
        <v>8</v>
      </c>
      <c r="B73" s="6" t="s">
        <v>324</v>
      </c>
      <c r="C73" s="6" t="s">
        <v>324</v>
      </c>
      <c r="D73" s="6" t="s">
        <v>397</v>
      </c>
      <c r="E73" s="6">
        <v>2022</v>
      </c>
      <c r="F73" s="8" t="s">
        <v>325</v>
      </c>
      <c r="G73" s="6"/>
      <c r="H73" s="9"/>
    </row>
    <row r="74" spans="1:8" ht="36.75" customHeight="1">
      <c r="A74" s="5">
        <v>8</v>
      </c>
      <c r="B74" s="6" t="s">
        <v>326</v>
      </c>
      <c r="C74" s="6" t="s">
        <v>326</v>
      </c>
      <c r="D74" s="6" t="s">
        <v>327</v>
      </c>
      <c r="E74" s="6">
        <v>2022</v>
      </c>
      <c r="F74" s="8" t="s">
        <v>327</v>
      </c>
      <c r="G74" s="9"/>
      <c r="H74" s="9"/>
    </row>
    <row r="75" spans="1:8" ht="36.75" customHeight="1">
      <c r="A75" s="5">
        <v>8</v>
      </c>
      <c r="B75" s="6" t="s">
        <v>328</v>
      </c>
      <c r="C75" s="6" t="s">
        <v>328</v>
      </c>
      <c r="D75" s="6"/>
      <c r="E75" s="6" t="s">
        <v>172</v>
      </c>
      <c r="F75" s="10" t="s">
        <v>329</v>
      </c>
      <c r="G75" s="9"/>
      <c r="H75" s="10" t="s">
        <v>398</v>
      </c>
    </row>
    <row r="76" spans="1:8" ht="36.75" customHeight="1">
      <c r="A76" s="19">
        <v>8</v>
      </c>
      <c r="B76" s="10" t="s">
        <v>241</v>
      </c>
      <c r="C76" s="10" t="s">
        <v>241</v>
      </c>
      <c r="D76" s="6"/>
      <c r="E76" s="6">
        <v>2022</v>
      </c>
      <c r="F76" s="10" t="s">
        <v>353</v>
      </c>
      <c r="G76" s="9"/>
      <c r="H76" s="9"/>
    </row>
    <row r="77" spans="1:8" ht="36.75" customHeight="1">
      <c r="A77" s="19">
        <v>8</v>
      </c>
      <c r="B77" s="10" t="s">
        <v>354</v>
      </c>
      <c r="C77" s="10" t="s">
        <v>354</v>
      </c>
      <c r="D77" s="6"/>
      <c r="E77" s="6">
        <v>2022</v>
      </c>
      <c r="F77" s="10" t="s">
        <v>355</v>
      </c>
      <c r="G77" s="9" t="s">
        <v>356</v>
      </c>
      <c r="H77" s="9"/>
    </row>
    <row r="78" spans="1:8" ht="36.75" customHeight="1">
      <c r="A78" s="5">
        <v>9</v>
      </c>
      <c r="B78" s="6" t="s">
        <v>140</v>
      </c>
      <c r="C78" s="6" t="s">
        <v>140</v>
      </c>
      <c r="D78" s="6" t="s">
        <v>141</v>
      </c>
      <c r="E78" s="7">
        <v>2021</v>
      </c>
      <c r="F78" s="8" t="s">
        <v>142</v>
      </c>
      <c r="G78" s="6" t="s">
        <v>17</v>
      </c>
      <c r="H78" s="9" t="s">
        <v>17</v>
      </c>
    </row>
    <row r="79" spans="1:8" ht="36.75" customHeight="1">
      <c r="A79" s="5">
        <v>9</v>
      </c>
      <c r="B79" s="6" t="s">
        <v>330</v>
      </c>
      <c r="C79" s="6" t="s">
        <v>330</v>
      </c>
      <c r="D79" s="6"/>
      <c r="E79" s="6" t="s">
        <v>172</v>
      </c>
      <c r="F79" s="10" t="s">
        <v>331</v>
      </c>
      <c r="G79" s="6"/>
      <c r="H79" s="9"/>
    </row>
    <row r="80" spans="1:8" ht="36.75" customHeight="1">
      <c r="A80" s="19">
        <v>9</v>
      </c>
      <c r="B80" s="10" t="s">
        <v>357</v>
      </c>
      <c r="C80" s="10" t="s">
        <v>357</v>
      </c>
      <c r="D80" s="6"/>
      <c r="E80" s="6">
        <v>2022</v>
      </c>
      <c r="F80" s="10" t="s">
        <v>358</v>
      </c>
      <c r="G80" s="9" t="s">
        <v>359</v>
      </c>
      <c r="H80" s="9"/>
    </row>
    <row r="81" spans="1:8" ht="36.75" customHeight="1">
      <c r="A81" s="5">
        <v>10</v>
      </c>
      <c r="B81" s="6" t="s">
        <v>144</v>
      </c>
      <c r="C81" s="6" t="s">
        <v>144</v>
      </c>
      <c r="D81" s="6" t="s">
        <v>399</v>
      </c>
      <c r="E81" s="7">
        <v>2021</v>
      </c>
      <c r="F81" s="8" t="s">
        <v>145</v>
      </c>
      <c r="G81" s="9" t="s">
        <v>17</v>
      </c>
      <c r="H81" s="9" t="s">
        <v>17</v>
      </c>
    </row>
    <row r="82" spans="1:8" ht="36.75" customHeight="1">
      <c r="A82" s="5">
        <v>10</v>
      </c>
      <c r="B82" s="6" t="s">
        <v>146</v>
      </c>
      <c r="C82" s="6" t="s">
        <v>146</v>
      </c>
      <c r="D82" s="6" t="s">
        <v>147</v>
      </c>
      <c r="E82" s="7">
        <v>2021</v>
      </c>
      <c r="F82" s="8" t="s">
        <v>148</v>
      </c>
      <c r="G82" s="6" t="s">
        <v>17</v>
      </c>
      <c r="H82" s="9" t="s">
        <v>149</v>
      </c>
    </row>
    <row r="83" spans="1:8" ht="36.75" customHeight="1">
      <c r="A83" s="5">
        <v>10</v>
      </c>
      <c r="B83" s="6" t="s">
        <v>150</v>
      </c>
      <c r="C83" s="6" t="s">
        <v>150</v>
      </c>
      <c r="D83" s="6" t="s">
        <v>151</v>
      </c>
      <c r="E83" s="7">
        <v>2021</v>
      </c>
      <c r="F83" s="8" t="s">
        <v>152</v>
      </c>
      <c r="G83" s="9" t="s">
        <v>17</v>
      </c>
      <c r="H83" s="9" t="s">
        <v>17</v>
      </c>
    </row>
    <row r="84" spans="1:8" ht="36.75" customHeight="1">
      <c r="A84" s="5">
        <v>11</v>
      </c>
      <c r="B84" s="6" t="s">
        <v>154</v>
      </c>
      <c r="C84" s="6" t="s">
        <v>154</v>
      </c>
      <c r="D84" s="6" t="s">
        <v>28</v>
      </c>
      <c r="E84" s="7">
        <v>2021</v>
      </c>
      <c r="F84" s="8" t="s">
        <v>29</v>
      </c>
      <c r="G84" s="9" t="s">
        <v>17</v>
      </c>
      <c r="H84" s="9" t="s">
        <v>30</v>
      </c>
    </row>
    <row r="85" spans="1:8" ht="36.75" customHeight="1">
      <c r="A85" s="20">
        <v>11</v>
      </c>
      <c r="B85" s="21" t="s">
        <v>332</v>
      </c>
      <c r="C85" s="21" t="s">
        <v>332</v>
      </c>
      <c r="D85" s="21" t="s">
        <v>400</v>
      </c>
      <c r="E85" s="21" t="s">
        <v>172</v>
      </c>
      <c r="F85" s="22" t="s">
        <v>333</v>
      </c>
      <c r="G85" s="21" t="s">
        <v>401</v>
      </c>
      <c r="H85" s="23"/>
    </row>
    <row r="86" spans="1:8" ht="36.75" customHeight="1">
      <c r="A86" s="19">
        <v>14</v>
      </c>
      <c r="B86" s="10" t="s">
        <v>239</v>
      </c>
      <c r="C86" s="10" t="s">
        <v>239</v>
      </c>
      <c r="D86" s="6"/>
      <c r="E86" s="6">
        <v>2022</v>
      </c>
      <c r="F86" s="10" t="s">
        <v>351</v>
      </c>
      <c r="G86" s="9" t="s">
        <v>402</v>
      </c>
      <c r="H86" s="9"/>
    </row>
    <row r="87" spans="1:8" ht="36.75" customHeight="1">
      <c r="A87" s="5">
        <v>15</v>
      </c>
      <c r="B87" s="6" t="s">
        <v>403</v>
      </c>
      <c r="C87" s="6" t="s">
        <v>403</v>
      </c>
      <c r="D87" s="6"/>
      <c r="E87" s="6" t="s">
        <v>172</v>
      </c>
      <c r="F87" s="8" t="s">
        <v>404</v>
      </c>
      <c r="G87" s="6"/>
      <c r="H87" s="9"/>
    </row>
    <row r="88" spans="1:8" ht="36.75" customHeight="1">
      <c r="A88" s="5">
        <v>15</v>
      </c>
      <c r="B88" s="6" t="s">
        <v>405</v>
      </c>
      <c r="C88" s="6" t="s">
        <v>405</v>
      </c>
      <c r="D88" s="6"/>
      <c r="E88" s="6">
        <v>2020</v>
      </c>
      <c r="F88" s="8" t="s">
        <v>406</v>
      </c>
      <c r="G88" s="6"/>
      <c r="H88" s="9"/>
    </row>
    <row r="89" spans="1:8" ht="36.75" customHeight="1">
      <c r="A89" s="5">
        <v>16</v>
      </c>
      <c r="B89" s="6" t="s">
        <v>156</v>
      </c>
      <c r="C89" s="6" t="s">
        <v>156</v>
      </c>
      <c r="D89" s="6" t="s">
        <v>157</v>
      </c>
      <c r="E89" s="7">
        <v>2023</v>
      </c>
      <c r="F89" s="8" t="s">
        <v>158</v>
      </c>
      <c r="G89" s="6"/>
      <c r="H89" s="9"/>
    </row>
    <row r="90" spans="1:8" ht="36.75" customHeight="1">
      <c r="A90" s="5">
        <v>16</v>
      </c>
      <c r="B90" s="6" t="s">
        <v>249</v>
      </c>
      <c r="C90" s="6" t="s">
        <v>249</v>
      </c>
      <c r="D90" s="6"/>
      <c r="E90" s="6" t="s">
        <v>172</v>
      </c>
      <c r="F90" s="8" t="s">
        <v>250</v>
      </c>
      <c r="G90" s="6" t="s">
        <v>251</v>
      </c>
      <c r="H90" s="9" t="s">
        <v>252</v>
      </c>
    </row>
    <row r="91" spans="1:8" ht="36.75" customHeight="1">
      <c r="A91" s="5">
        <v>16</v>
      </c>
      <c r="B91" s="6" t="s">
        <v>334</v>
      </c>
      <c r="C91" s="6" t="s">
        <v>334</v>
      </c>
      <c r="D91" s="6"/>
      <c r="E91" s="6" t="s">
        <v>172</v>
      </c>
      <c r="F91" s="10" t="s">
        <v>335</v>
      </c>
      <c r="G91" s="6"/>
      <c r="H91" s="9"/>
    </row>
    <row r="92" spans="1:8" ht="36.75" customHeight="1">
      <c r="A92" s="5">
        <v>17</v>
      </c>
      <c r="B92" s="6" t="s">
        <v>160</v>
      </c>
      <c r="C92" s="6" t="s">
        <v>160</v>
      </c>
      <c r="D92" s="6" t="s">
        <v>161</v>
      </c>
      <c r="E92" s="7">
        <v>2021</v>
      </c>
      <c r="F92" s="8" t="s">
        <v>162</v>
      </c>
      <c r="G92" s="6" t="s">
        <v>163</v>
      </c>
      <c r="H92" s="9" t="s">
        <v>17</v>
      </c>
    </row>
    <row r="93" spans="1:8" ht="36.75" customHeight="1">
      <c r="A93" s="5">
        <v>17</v>
      </c>
      <c r="B93" s="6" t="s">
        <v>164</v>
      </c>
      <c r="C93" s="6" t="s">
        <v>165</v>
      </c>
      <c r="D93" s="6" t="s">
        <v>166</v>
      </c>
      <c r="E93" s="7">
        <v>2023</v>
      </c>
      <c r="F93" s="8" t="s">
        <v>167</v>
      </c>
      <c r="G93" s="6"/>
      <c r="H93" s="9"/>
    </row>
    <row r="94" spans="1:8" ht="36.75" customHeight="1">
      <c r="A94" s="5">
        <v>17</v>
      </c>
      <c r="B94" s="6" t="s">
        <v>164</v>
      </c>
      <c r="C94" s="6" t="s">
        <v>168</v>
      </c>
      <c r="D94" s="6" t="s">
        <v>169</v>
      </c>
      <c r="E94" s="7">
        <v>2023</v>
      </c>
      <c r="F94" s="8" t="s">
        <v>170</v>
      </c>
      <c r="G94" s="6"/>
      <c r="H94" s="9"/>
    </row>
    <row r="95" spans="1:8" ht="36.75" customHeight="1">
      <c r="A95" s="5">
        <v>17</v>
      </c>
      <c r="B95" s="6" t="s">
        <v>322</v>
      </c>
      <c r="C95" s="6" t="s">
        <v>322</v>
      </c>
      <c r="D95" s="6" t="s">
        <v>407</v>
      </c>
      <c r="E95" s="6">
        <v>2022</v>
      </c>
      <c r="F95" s="8" t="s">
        <v>323</v>
      </c>
      <c r="G95" s="9"/>
      <c r="H95" s="9"/>
    </row>
    <row r="96" spans="1:8" ht="36.75" customHeight="1"/>
    <row r="97" ht="36.75" customHeight="1"/>
    <row r="98" ht="36.75" customHeight="1"/>
    <row r="99" ht="36.75" customHeight="1"/>
    <row r="100" ht="36.75" customHeight="1"/>
    <row r="101" ht="36.75" customHeight="1"/>
    <row r="102" ht="36.75" customHeight="1"/>
    <row r="103" ht="36.75" customHeight="1"/>
    <row r="104" ht="36.75" customHeight="1"/>
    <row r="105" ht="36.75" customHeight="1"/>
    <row r="106" ht="36.75" customHeight="1"/>
    <row r="107" ht="36.75" customHeight="1"/>
    <row r="108" ht="36.75" customHeight="1"/>
    <row r="109" ht="36.75" customHeight="1"/>
    <row r="110" ht="36.75" customHeight="1"/>
    <row r="111" ht="36.75" customHeight="1"/>
    <row r="112" ht="36.75" customHeight="1"/>
    <row r="113" ht="36.75" customHeight="1"/>
    <row r="114" ht="36.75" customHeight="1"/>
    <row r="115" ht="36.75" customHeight="1"/>
    <row r="116" ht="36.75" customHeight="1"/>
    <row r="117" ht="36.75" customHeight="1"/>
    <row r="118" ht="36.75" customHeight="1"/>
    <row r="119" ht="36.75" customHeight="1"/>
    <row r="120" ht="36.75" customHeight="1"/>
    <row r="121" ht="36.75" customHeight="1"/>
    <row r="122" ht="36.75" customHeight="1"/>
    <row r="123" ht="36.75" customHeight="1"/>
    <row r="124" ht="36.75" customHeight="1"/>
    <row r="125" ht="36.75" customHeight="1"/>
    <row r="126" ht="36.75" customHeight="1"/>
    <row r="127" ht="36.75" customHeight="1"/>
    <row r="128" ht="36.75" customHeight="1"/>
    <row r="129" ht="36.75" customHeight="1"/>
    <row r="130" ht="36.75" customHeight="1"/>
    <row r="131" ht="36.75" customHeight="1"/>
    <row r="132" ht="36.75" customHeight="1"/>
    <row r="133" ht="36.75" customHeight="1"/>
    <row r="134" ht="36.75" customHeight="1"/>
    <row r="135" ht="36.75" customHeight="1"/>
    <row r="136" ht="36.75" customHeight="1"/>
    <row r="137" ht="36.75" customHeight="1"/>
    <row r="138" ht="36.75" customHeight="1"/>
    <row r="139" ht="36.75" customHeight="1"/>
    <row r="140" ht="36.75" customHeight="1"/>
    <row r="141" ht="36.75" customHeight="1"/>
    <row r="142" ht="36.75" customHeight="1"/>
    <row r="143" ht="36.75" customHeight="1"/>
    <row r="144" ht="36.75" customHeight="1"/>
    <row r="145" ht="36.75" customHeight="1"/>
    <row r="146" ht="36.75" customHeight="1"/>
    <row r="147" ht="36.75" customHeight="1"/>
    <row r="148" ht="36.75" customHeight="1"/>
    <row r="149" ht="36.75" customHeight="1"/>
    <row r="150" ht="36.75" customHeight="1"/>
    <row r="151" ht="36.75" customHeight="1"/>
    <row r="152" ht="36.75" customHeight="1"/>
    <row r="153" ht="36.75" customHeight="1"/>
    <row r="154" ht="36.75" customHeight="1"/>
    <row r="155" ht="36.75" customHeight="1"/>
    <row r="156" ht="36.75" customHeight="1"/>
    <row r="157" ht="36.75" customHeight="1"/>
    <row r="158" ht="36.75" customHeight="1"/>
    <row r="159" ht="36.75" customHeight="1"/>
    <row r="160" ht="36.75" customHeight="1"/>
    <row r="161" ht="36.75" customHeight="1"/>
    <row r="162" ht="36.75" customHeight="1"/>
    <row r="163" ht="36.75" customHeight="1"/>
    <row r="164" ht="36.75" customHeight="1"/>
    <row r="165" ht="36.75" customHeight="1"/>
    <row r="166" ht="36.75" customHeight="1"/>
    <row r="167" ht="36.75" customHeight="1"/>
    <row r="168" ht="36.75" customHeight="1"/>
    <row r="169" ht="36.75" customHeight="1"/>
    <row r="170" ht="36.75" customHeight="1"/>
    <row r="171" ht="36.75" customHeight="1"/>
    <row r="172" ht="36.75" customHeight="1"/>
    <row r="173" ht="36.75" customHeight="1"/>
    <row r="174" ht="36.75" customHeight="1"/>
    <row r="175" ht="36.75" customHeight="1"/>
    <row r="176" ht="36.75" customHeight="1"/>
    <row r="177" ht="36.75" customHeight="1"/>
    <row r="178" ht="36.75" customHeight="1"/>
    <row r="179" ht="36.75" customHeight="1"/>
    <row r="180" ht="36.75" customHeight="1"/>
    <row r="181" ht="36.75" customHeight="1"/>
    <row r="182" ht="36.75" customHeight="1"/>
    <row r="183" ht="36.75" customHeight="1"/>
    <row r="184" ht="36.75" customHeight="1"/>
    <row r="185" ht="36.75" customHeight="1"/>
    <row r="186" ht="36.75" customHeight="1"/>
    <row r="187" ht="36.75" customHeight="1"/>
    <row r="188" ht="36.75" customHeight="1"/>
    <row r="189" ht="36.75" customHeight="1"/>
    <row r="190" ht="36.75" customHeight="1"/>
    <row r="191" ht="36.75" customHeight="1"/>
    <row r="192" ht="36.75" customHeight="1"/>
    <row r="193" ht="36.75" customHeight="1"/>
    <row r="194" ht="36.75" customHeight="1"/>
    <row r="195" ht="36.75" customHeight="1"/>
    <row r="196" ht="36.75" customHeight="1"/>
    <row r="197" ht="36.75" customHeight="1"/>
    <row r="198" ht="36.75" customHeight="1"/>
    <row r="199" ht="36.75" customHeight="1"/>
    <row r="200" ht="36.75" customHeight="1"/>
    <row r="201" ht="36.75" customHeight="1"/>
    <row r="202" ht="36.75" customHeight="1"/>
    <row r="203" ht="36.75" customHeight="1"/>
    <row r="204" ht="36.75" customHeight="1"/>
    <row r="205" ht="36.75" customHeight="1"/>
    <row r="206" ht="36.75" customHeight="1"/>
    <row r="207" ht="36.75" customHeight="1"/>
    <row r="208" ht="36.75" customHeight="1"/>
    <row r="209" ht="36.75" customHeight="1"/>
    <row r="210" ht="36.75" customHeight="1"/>
    <row r="211" ht="36.75" customHeight="1"/>
    <row r="212" ht="36.75" customHeight="1"/>
    <row r="213" ht="36.75" customHeight="1"/>
    <row r="214" ht="36.75" customHeight="1"/>
    <row r="215" ht="36.75" customHeight="1"/>
    <row r="216" ht="36.75" customHeight="1"/>
    <row r="217" ht="36.75" customHeight="1"/>
    <row r="218" ht="36.75" customHeight="1"/>
    <row r="219" ht="36.75" customHeight="1"/>
    <row r="220" ht="36.75" customHeight="1"/>
    <row r="221" ht="36.75" customHeight="1"/>
    <row r="222" ht="36.75" customHeight="1"/>
    <row r="223" ht="36.75" customHeight="1"/>
    <row r="224" ht="36.75" customHeight="1"/>
    <row r="225" ht="36.75" customHeight="1"/>
    <row r="226" ht="36.75" customHeight="1"/>
    <row r="227" ht="36.75" customHeight="1"/>
    <row r="228" ht="36.75" customHeight="1"/>
    <row r="229" ht="36.75" customHeight="1"/>
    <row r="230" ht="36.75" customHeight="1"/>
    <row r="231" ht="36.75" customHeight="1"/>
    <row r="232" ht="36.75" customHeight="1"/>
    <row r="233" ht="36.75" customHeight="1"/>
    <row r="234" ht="36.75" customHeight="1"/>
    <row r="235" ht="36.75" customHeight="1"/>
    <row r="236" ht="36.75" customHeight="1"/>
    <row r="237" ht="36.75" customHeight="1"/>
    <row r="238" ht="36.75" customHeight="1"/>
    <row r="239" ht="36.75" customHeight="1"/>
    <row r="240" ht="36.75" customHeight="1"/>
    <row r="241" ht="36.75" customHeight="1"/>
    <row r="242" ht="36.75" customHeight="1"/>
    <row r="243" ht="36.75" customHeight="1"/>
    <row r="244" ht="36.75" customHeight="1"/>
    <row r="245" ht="36.75" customHeight="1"/>
    <row r="246" ht="36.75" customHeight="1"/>
    <row r="247" ht="36.75" customHeight="1"/>
    <row r="248" ht="36.75" customHeight="1"/>
    <row r="249" ht="36.75" customHeight="1"/>
    <row r="250" ht="36.75" customHeight="1"/>
    <row r="251" ht="36.75" customHeight="1"/>
    <row r="252" ht="36.75" customHeight="1"/>
    <row r="253" ht="36.75" customHeight="1"/>
    <row r="254" ht="36.75" customHeight="1"/>
    <row r="255" ht="36.75" customHeight="1"/>
    <row r="256" ht="36.75" customHeight="1"/>
    <row r="257" ht="36.75" customHeight="1"/>
    <row r="258" ht="36.75" customHeight="1"/>
    <row r="259" ht="36.75" customHeight="1"/>
    <row r="260" ht="36.75" customHeight="1"/>
    <row r="261" ht="36.75" customHeight="1"/>
    <row r="262" ht="36.75" customHeight="1"/>
    <row r="263" ht="36.75" customHeight="1"/>
    <row r="264" ht="36.75" customHeight="1"/>
    <row r="265" ht="36.75" customHeight="1"/>
    <row r="266" ht="36.75" customHeight="1"/>
    <row r="267" ht="36.75" customHeight="1"/>
    <row r="268" ht="36.75" customHeight="1"/>
    <row r="269" ht="36.75" customHeight="1"/>
    <row r="270" ht="36.75" customHeight="1"/>
    <row r="271" ht="36.75" customHeight="1"/>
    <row r="272" ht="36.75" customHeight="1"/>
    <row r="273" ht="36.75" customHeight="1"/>
    <row r="274" ht="36.75" customHeight="1"/>
    <row r="275" ht="36.75" customHeight="1"/>
    <row r="276" ht="36.75" customHeight="1"/>
    <row r="277" ht="36.75" customHeight="1"/>
    <row r="278" ht="36.75" customHeight="1"/>
    <row r="279" ht="36.75" customHeight="1"/>
    <row r="280" ht="36.75" customHeight="1"/>
    <row r="281" ht="36.75" customHeight="1"/>
    <row r="282" ht="36.75" customHeight="1"/>
    <row r="283" ht="36.75" customHeight="1"/>
    <row r="284" ht="36.75" customHeight="1"/>
    <row r="285" ht="36.75" customHeight="1"/>
    <row r="286" ht="36.75" customHeight="1"/>
    <row r="287" ht="36.75" customHeight="1"/>
    <row r="288" ht="36.75" customHeight="1"/>
    <row r="289" ht="36.75" customHeight="1"/>
    <row r="290" ht="36.75" customHeight="1"/>
    <row r="291" ht="36.75" customHeight="1"/>
    <row r="292" ht="36.75" customHeight="1"/>
    <row r="293" ht="36.75" customHeight="1"/>
    <row r="294" ht="36.75" customHeight="1"/>
    <row r="295" ht="36.75" customHeight="1"/>
    <row r="296" ht="36.75" customHeight="1"/>
    <row r="297" ht="36.75" customHeight="1"/>
    <row r="298" ht="36.75" customHeight="1"/>
    <row r="299" ht="36.75" customHeight="1"/>
    <row r="300" ht="36.75" customHeight="1"/>
    <row r="301" ht="36.75" customHeight="1"/>
    <row r="302" ht="36.75" customHeight="1"/>
    <row r="303" ht="36.75" customHeight="1"/>
    <row r="304" ht="36.75" customHeight="1"/>
    <row r="305" ht="36.75" customHeight="1"/>
    <row r="306" ht="36.75" customHeight="1"/>
    <row r="307" ht="36.75" customHeight="1"/>
    <row r="308" ht="36.75" customHeight="1"/>
    <row r="309" ht="36.75" customHeight="1"/>
    <row r="310" ht="36.75" customHeight="1"/>
    <row r="311" ht="36.75" customHeight="1"/>
    <row r="312" ht="36.75" customHeight="1"/>
    <row r="313" ht="36.75" customHeight="1"/>
    <row r="314" ht="36.75" customHeight="1"/>
    <row r="315" ht="36.75" customHeight="1"/>
    <row r="316" ht="36.75" customHeight="1"/>
    <row r="317" ht="36.75" customHeight="1"/>
    <row r="318" ht="36.75" customHeight="1"/>
    <row r="319" ht="36.75" customHeight="1"/>
    <row r="320" ht="36.75" customHeight="1"/>
    <row r="321" ht="36.75" customHeight="1"/>
    <row r="322" ht="36.75" customHeight="1"/>
    <row r="323" ht="36.75" customHeight="1"/>
    <row r="324" ht="36.75" customHeight="1"/>
    <row r="325" ht="36.75" customHeight="1"/>
    <row r="326" ht="36.75" customHeight="1"/>
    <row r="327" ht="36.75" customHeight="1"/>
    <row r="328" ht="36.75" customHeight="1"/>
    <row r="329" ht="36.75" customHeight="1"/>
    <row r="330" ht="36.75" customHeight="1"/>
    <row r="331" ht="36.75" customHeight="1"/>
    <row r="332" ht="36.75" customHeight="1"/>
    <row r="333" ht="36.75" customHeight="1"/>
    <row r="334" ht="36.75" customHeight="1"/>
    <row r="335" ht="36.75" customHeight="1"/>
    <row r="336" ht="36.75" customHeight="1"/>
    <row r="337" ht="36.75" customHeight="1"/>
    <row r="338" ht="36.75" customHeight="1"/>
    <row r="339" ht="36.75" customHeight="1"/>
    <row r="340" ht="36.75" customHeight="1"/>
    <row r="341" ht="36.75" customHeight="1"/>
    <row r="342" ht="36.75" customHeight="1"/>
    <row r="343" ht="36.75" customHeight="1"/>
    <row r="344" ht="36.75" customHeight="1"/>
    <row r="345" ht="36.75" customHeight="1"/>
    <row r="346" ht="36.75" customHeight="1"/>
    <row r="347" ht="36.75" customHeight="1"/>
    <row r="348" ht="36.75" customHeight="1"/>
    <row r="349" ht="36.75" customHeight="1"/>
    <row r="350" ht="36.75" customHeight="1"/>
    <row r="351" ht="36.75" customHeight="1"/>
    <row r="352" ht="36.75" customHeight="1"/>
    <row r="353" ht="36.75" customHeight="1"/>
    <row r="354" ht="36.75" customHeight="1"/>
    <row r="355" ht="36.75" customHeight="1"/>
    <row r="356" ht="36.75" customHeight="1"/>
    <row r="357" ht="36.75" customHeight="1"/>
    <row r="358" ht="36.75" customHeight="1"/>
    <row r="359" ht="36.75" customHeight="1"/>
    <row r="360" ht="36.75" customHeight="1"/>
    <row r="361" ht="36.75" customHeight="1"/>
    <row r="362" ht="36.75" customHeight="1"/>
    <row r="363" ht="36.75" customHeight="1"/>
    <row r="364" ht="36.75" customHeight="1"/>
    <row r="365" ht="36.75" customHeight="1"/>
    <row r="366" ht="36.75" customHeight="1"/>
    <row r="367" ht="36.75" customHeight="1"/>
    <row r="368" ht="36.75" customHeight="1"/>
    <row r="369" ht="36.75" customHeight="1"/>
    <row r="370" ht="36.75" customHeight="1"/>
    <row r="371" ht="36.75" customHeight="1"/>
    <row r="372" ht="36.75" customHeight="1"/>
    <row r="373" ht="36.75" customHeight="1"/>
    <row r="374" ht="36.75" customHeight="1"/>
    <row r="375" ht="36.75" customHeight="1"/>
    <row r="376" ht="36.75" customHeight="1"/>
    <row r="377" ht="36.75" customHeight="1"/>
    <row r="378" ht="36.75" customHeight="1"/>
    <row r="379" ht="36.75" customHeight="1"/>
    <row r="380" ht="36.75" customHeight="1"/>
    <row r="381" ht="36.75" customHeight="1"/>
    <row r="382" ht="36.75" customHeight="1"/>
    <row r="383" ht="36.75" customHeight="1"/>
    <row r="384" ht="36.75" customHeight="1"/>
    <row r="385" ht="36.75" customHeight="1"/>
    <row r="386" ht="36.75" customHeight="1"/>
    <row r="387" ht="36.75" customHeight="1"/>
    <row r="388" ht="36.75" customHeight="1"/>
    <row r="389" ht="36.75" customHeight="1"/>
    <row r="390" ht="36.75" customHeight="1"/>
    <row r="391" ht="36.75" customHeight="1"/>
    <row r="392" ht="36.75" customHeight="1"/>
    <row r="393" ht="36.75" customHeight="1"/>
    <row r="394" ht="36.75" customHeight="1"/>
    <row r="395" ht="36.75" customHeight="1"/>
    <row r="396" ht="36.75" customHeight="1"/>
    <row r="397" ht="36.75" customHeight="1"/>
    <row r="398" ht="36.75" customHeight="1"/>
    <row r="399" ht="36.75" customHeight="1"/>
    <row r="400" ht="36.75" customHeight="1"/>
    <row r="401" ht="36.75" customHeight="1"/>
    <row r="402" ht="36.75" customHeight="1"/>
    <row r="403" ht="36.75" customHeight="1"/>
    <row r="404" ht="36.75" customHeight="1"/>
    <row r="405" ht="36.75" customHeight="1"/>
    <row r="406" ht="36.75" customHeight="1"/>
    <row r="407" ht="36.75" customHeight="1"/>
    <row r="408" ht="36.75" customHeight="1"/>
    <row r="409" ht="36.75" customHeight="1"/>
    <row r="410" ht="36.75" customHeight="1"/>
    <row r="411" ht="36.75" customHeight="1"/>
    <row r="412" ht="36.75" customHeight="1"/>
    <row r="413" ht="36.75" customHeight="1"/>
    <row r="414" ht="36.75" customHeight="1"/>
    <row r="415" ht="36.75" customHeight="1"/>
    <row r="416" ht="36.75" customHeight="1"/>
    <row r="417" ht="36.75" customHeight="1"/>
    <row r="418" ht="36.75" customHeight="1"/>
    <row r="419" ht="36.75" customHeight="1"/>
    <row r="420" ht="36.75" customHeight="1"/>
    <row r="421" ht="36.75" customHeight="1"/>
    <row r="422" ht="36.75" customHeight="1"/>
    <row r="423" ht="36.75" customHeight="1"/>
    <row r="424" ht="36.75" customHeight="1"/>
    <row r="425" ht="36.75" customHeight="1"/>
    <row r="426" ht="36.75" customHeight="1"/>
    <row r="427" ht="36.75" customHeight="1"/>
    <row r="428" ht="36.75" customHeight="1"/>
    <row r="429" ht="36.75" customHeight="1"/>
    <row r="430" ht="36.75" customHeight="1"/>
    <row r="431" ht="36.75" customHeight="1"/>
    <row r="432" ht="36.75" customHeight="1"/>
    <row r="433" ht="36.75" customHeight="1"/>
    <row r="434" ht="36.75" customHeight="1"/>
    <row r="435" ht="36.75" customHeight="1"/>
    <row r="436" ht="36.75" customHeight="1"/>
    <row r="437" ht="36.75" customHeight="1"/>
    <row r="438" ht="36.75" customHeight="1"/>
    <row r="439" ht="36.75" customHeight="1"/>
    <row r="440" ht="36.75" customHeight="1"/>
    <row r="441" ht="36.75" customHeight="1"/>
    <row r="442" ht="36.75" customHeight="1"/>
    <row r="443" ht="36.75" customHeight="1"/>
    <row r="444" ht="36.75" customHeight="1"/>
    <row r="445" ht="36.75" customHeight="1"/>
    <row r="446" ht="36.75" customHeight="1"/>
    <row r="447" ht="36.75" customHeight="1"/>
    <row r="448" ht="36.75" customHeight="1"/>
    <row r="449" ht="36.75" customHeight="1"/>
    <row r="450" ht="36.75" customHeight="1"/>
    <row r="451" ht="36.75" customHeight="1"/>
    <row r="452" ht="36.75" customHeight="1"/>
    <row r="453" ht="36.75" customHeight="1"/>
    <row r="454" ht="36.75" customHeight="1"/>
    <row r="455" ht="36.75" customHeight="1"/>
    <row r="456" ht="36.75" customHeight="1"/>
    <row r="457" ht="36.75" customHeight="1"/>
    <row r="458" ht="36.75" customHeight="1"/>
    <row r="459" ht="36.75" customHeight="1"/>
    <row r="460" ht="36.75" customHeight="1"/>
    <row r="461" ht="36.75" customHeight="1"/>
    <row r="462" ht="36.75" customHeight="1"/>
    <row r="463" ht="36.75" customHeight="1"/>
    <row r="464" ht="36.75" customHeight="1"/>
    <row r="465" ht="36.75" customHeight="1"/>
    <row r="466" ht="36.75" customHeight="1"/>
    <row r="467" ht="36.75" customHeight="1"/>
    <row r="468" ht="36.75" customHeight="1"/>
    <row r="469" ht="36.75" customHeight="1"/>
    <row r="470" ht="36.75" customHeight="1"/>
    <row r="471" ht="36.75" customHeight="1"/>
    <row r="472" ht="36.75" customHeight="1"/>
    <row r="473" ht="36.75" customHeight="1"/>
    <row r="474" ht="36.75" customHeight="1"/>
    <row r="475" ht="36.75" customHeight="1"/>
    <row r="476" ht="36.75" customHeight="1"/>
    <row r="477" ht="36.75" customHeight="1"/>
    <row r="478" ht="36.75" customHeight="1"/>
    <row r="479" ht="36.75" customHeight="1"/>
    <row r="480" ht="36.75" customHeight="1"/>
    <row r="481" ht="36.75" customHeight="1"/>
    <row r="482" ht="36.75" customHeight="1"/>
    <row r="483" ht="36.75" customHeight="1"/>
    <row r="484" ht="36.75" customHeight="1"/>
    <row r="485" ht="36.75" customHeight="1"/>
    <row r="486" ht="36.75" customHeight="1"/>
    <row r="487" ht="36.75" customHeight="1"/>
    <row r="488" ht="36.75" customHeight="1"/>
    <row r="489" ht="36.75" customHeight="1"/>
    <row r="490" ht="36.75" customHeight="1"/>
    <row r="491" ht="36.75" customHeight="1"/>
    <row r="492" ht="36.75" customHeight="1"/>
    <row r="493" ht="36.75" customHeight="1"/>
    <row r="494" ht="36.75" customHeight="1"/>
    <row r="495" ht="36.75" customHeight="1"/>
    <row r="496" ht="36.75" customHeight="1"/>
    <row r="497" ht="36.75" customHeight="1"/>
    <row r="498" ht="36.75" customHeight="1"/>
    <row r="499" ht="36.75" customHeight="1"/>
    <row r="500" ht="36.75" customHeight="1"/>
    <row r="501" ht="36.75" customHeight="1"/>
    <row r="502" ht="36.75" customHeight="1"/>
    <row r="503" ht="36.75" customHeight="1"/>
    <row r="504" ht="36.75" customHeight="1"/>
    <row r="505" ht="36.75" customHeight="1"/>
    <row r="506" ht="36.75" customHeight="1"/>
    <row r="507" ht="36.75" customHeight="1"/>
    <row r="508" ht="36.75" customHeight="1"/>
    <row r="509" ht="36.75" customHeight="1"/>
    <row r="510" ht="36.75" customHeight="1"/>
    <row r="511" ht="36.75" customHeight="1"/>
    <row r="512" ht="36.75" customHeight="1"/>
    <row r="513" ht="36.75" customHeight="1"/>
    <row r="514" ht="36.75" customHeight="1"/>
    <row r="515" ht="36.75" customHeight="1"/>
    <row r="516" ht="36.75" customHeight="1"/>
    <row r="517" ht="36.75" customHeight="1"/>
    <row r="518" ht="36.75" customHeight="1"/>
    <row r="519" ht="36.75" customHeight="1"/>
    <row r="520" ht="36.75" customHeight="1"/>
    <row r="521" ht="36.75" customHeight="1"/>
    <row r="522" ht="36.75" customHeight="1"/>
    <row r="523" ht="36.75" customHeight="1"/>
    <row r="524" ht="36.75" customHeight="1"/>
    <row r="525" ht="36.75" customHeight="1"/>
    <row r="526" ht="36.75" customHeight="1"/>
    <row r="527" ht="36.75" customHeight="1"/>
    <row r="528" ht="36.75" customHeight="1"/>
    <row r="529" ht="36.75" customHeight="1"/>
    <row r="530" ht="36.75" customHeight="1"/>
    <row r="531" ht="36.75" customHeight="1"/>
    <row r="532" ht="36.75" customHeight="1"/>
    <row r="533" ht="36.75" customHeight="1"/>
    <row r="534" ht="36.75" customHeight="1"/>
    <row r="535" ht="36.75" customHeight="1"/>
    <row r="536" ht="36.75" customHeight="1"/>
    <row r="537" ht="36.75" customHeight="1"/>
    <row r="538" ht="36.75" customHeight="1"/>
    <row r="539" ht="36.75" customHeight="1"/>
    <row r="540" ht="36.75" customHeight="1"/>
    <row r="541" ht="36.75" customHeight="1"/>
    <row r="542" ht="36.75" customHeight="1"/>
    <row r="543" ht="36.75" customHeight="1"/>
    <row r="544" ht="36.75" customHeight="1"/>
    <row r="545" ht="36.75" customHeight="1"/>
    <row r="546" ht="36.75" customHeight="1"/>
    <row r="547" ht="36.75" customHeight="1"/>
    <row r="548" ht="36.75" customHeight="1"/>
    <row r="549" ht="36.75" customHeight="1"/>
    <row r="550" ht="36.75" customHeight="1"/>
    <row r="551" ht="36.75" customHeight="1"/>
    <row r="552" ht="36.75" customHeight="1"/>
    <row r="553" ht="36.75" customHeight="1"/>
    <row r="554" ht="36.75" customHeight="1"/>
    <row r="555" ht="36.75" customHeight="1"/>
    <row r="556" ht="36.75" customHeight="1"/>
    <row r="557" ht="36.75" customHeight="1"/>
    <row r="558" ht="36.75" customHeight="1"/>
    <row r="559" ht="36.75" customHeight="1"/>
    <row r="560" ht="36.75" customHeight="1"/>
    <row r="561" ht="36.75" customHeight="1"/>
    <row r="562" ht="36.75" customHeight="1"/>
    <row r="563" ht="36.75" customHeight="1"/>
    <row r="564" ht="36.75" customHeight="1"/>
    <row r="565" ht="36.75" customHeight="1"/>
    <row r="566" ht="36.75" customHeight="1"/>
    <row r="567" ht="36.75" customHeight="1"/>
    <row r="568" ht="36.75" customHeight="1"/>
    <row r="569" ht="36.75" customHeight="1"/>
    <row r="570" ht="36.75" customHeight="1"/>
    <row r="571" ht="36.75" customHeight="1"/>
    <row r="572" ht="36.75" customHeight="1"/>
    <row r="573" ht="36.75" customHeight="1"/>
    <row r="574" ht="36.75" customHeight="1"/>
    <row r="575" ht="36.75" customHeight="1"/>
    <row r="576" ht="36.75" customHeight="1"/>
    <row r="577" ht="36.75" customHeight="1"/>
    <row r="578" ht="36.75" customHeight="1"/>
    <row r="579" ht="36.75" customHeight="1"/>
    <row r="580" ht="36.75" customHeight="1"/>
    <row r="581" ht="36.75" customHeight="1"/>
    <row r="582" ht="36.75" customHeight="1"/>
    <row r="583" ht="36.75" customHeight="1"/>
    <row r="584" ht="36.75" customHeight="1"/>
    <row r="585" ht="36.75" customHeight="1"/>
    <row r="586" ht="36.75" customHeight="1"/>
    <row r="587" ht="36.75" customHeight="1"/>
    <row r="588" ht="36.75" customHeight="1"/>
    <row r="589" ht="36.75" customHeight="1"/>
    <row r="590" ht="36.75" customHeight="1"/>
    <row r="591" ht="36.75" customHeight="1"/>
    <row r="592" ht="36.75" customHeight="1"/>
    <row r="593" ht="36.75" customHeight="1"/>
    <row r="594" ht="36.75" customHeight="1"/>
    <row r="595" ht="36.75" customHeight="1"/>
    <row r="596" ht="36.75" customHeight="1"/>
    <row r="597" ht="36.75" customHeight="1"/>
    <row r="598" ht="36.75" customHeight="1"/>
    <row r="599" ht="36.75" customHeight="1"/>
    <row r="600" ht="36.75" customHeight="1"/>
    <row r="601" ht="36.75" customHeight="1"/>
    <row r="602" ht="36.75" customHeight="1"/>
    <row r="603" ht="36.75" customHeight="1"/>
    <row r="604" ht="36.75" customHeight="1"/>
    <row r="605" ht="36.75" customHeight="1"/>
    <row r="606" ht="36.75" customHeight="1"/>
    <row r="607" ht="36.75" customHeight="1"/>
    <row r="608" ht="36.75" customHeight="1"/>
    <row r="609" ht="36.75" customHeight="1"/>
    <row r="610" ht="36.75" customHeight="1"/>
    <row r="611" ht="36.75" customHeight="1"/>
    <row r="612" ht="36.75" customHeight="1"/>
    <row r="613" ht="36.75" customHeight="1"/>
    <row r="614" ht="36.75" customHeight="1"/>
    <row r="615" ht="36.75" customHeight="1"/>
    <row r="616" ht="36.75" customHeight="1"/>
    <row r="617" ht="36.75" customHeight="1"/>
    <row r="618" ht="36.75" customHeight="1"/>
    <row r="619" ht="36.75" customHeight="1"/>
    <row r="620" ht="36.75" customHeight="1"/>
    <row r="621" ht="36.75" customHeight="1"/>
    <row r="622" ht="36.75" customHeight="1"/>
    <row r="623" ht="36.75" customHeight="1"/>
    <row r="624" ht="36.75" customHeight="1"/>
    <row r="625" ht="36.75" customHeight="1"/>
    <row r="626" ht="36.75" customHeight="1"/>
    <row r="627" ht="36.75" customHeight="1"/>
    <row r="628" ht="36.75" customHeight="1"/>
    <row r="629" ht="36.75" customHeight="1"/>
    <row r="630" ht="36.75" customHeight="1"/>
    <row r="631" ht="36.75" customHeight="1"/>
    <row r="632" ht="36.75" customHeight="1"/>
    <row r="633" ht="36.75" customHeight="1"/>
    <row r="634" ht="36.75" customHeight="1"/>
    <row r="635" ht="36.75" customHeight="1"/>
    <row r="636" ht="36.75" customHeight="1"/>
    <row r="637" ht="36.75" customHeight="1"/>
    <row r="638" ht="36.75" customHeight="1"/>
    <row r="639" ht="36.75" customHeight="1"/>
    <row r="640" ht="36.75" customHeight="1"/>
    <row r="641" ht="36.75" customHeight="1"/>
    <row r="642" ht="36.75" customHeight="1"/>
    <row r="643" ht="36.75" customHeight="1"/>
    <row r="644" ht="36.75" customHeight="1"/>
    <row r="645" ht="36.75" customHeight="1"/>
    <row r="646" ht="36.75" customHeight="1"/>
    <row r="647" ht="36.75" customHeight="1"/>
    <row r="648" ht="36.75" customHeight="1"/>
    <row r="649" ht="36.75" customHeight="1"/>
    <row r="650" ht="36.75" customHeight="1"/>
    <row r="651" ht="36.75" customHeight="1"/>
    <row r="652" ht="36.75" customHeight="1"/>
    <row r="653" ht="36.75" customHeight="1"/>
    <row r="654" ht="36.75" customHeight="1"/>
    <row r="655" ht="36.75" customHeight="1"/>
    <row r="656" ht="36.75" customHeight="1"/>
    <row r="657" ht="36.75" customHeight="1"/>
    <row r="658" ht="36.75" customHeight="1"/>
    <row r="659" ht="36.75" customHeight="1"/>
    <row r="660" ht="36.75" customHeight="1"/>
    <row r="661" ht="36.75" customHeight="1"/>
    <row r="662" ht="36.75" customHeight="1"/>
    <row r="663" ht="36.75" customHeight="1"/>
    <row r="664" ht="36.75" customHeight="1"/>
    <row r="665" ht="36.75" customHeight="1"/>
    <row r="666" ht="36.75" customHeight="1"/>
    <row r="667" ht="36.75" customHeight="1"/>
    <row r="668" ht="36.75" customHeight="1"/>
    <row r="669" ht="36.75" customHeight="1"/>
    <row r="670" ht="36.75" customHeight="1"/>
    <row r="671" ht="36.75" customHeight="1"/>
    <row r="672" ht="36.75" customHeight="1"/>
    <row r="673" ht="36.75" customHeight="1"/>
    <row r="674" ht="36.75" customHeight="1"/>
    <row r="675" ht="36.75" customHeight="1"/>
    <row r="676" ht="36.75" customHeight="1"/>
    <row r="677" ht="36.75" customHeight="1"/>
    <row r="678" ht="36.75" customHeight="1"/>
    <row r="679" ht="36.75" customHeight="1"/>
    <row r="680" ht="36.75" customHeight="1"/>
    <row r="681" ht="36.75" customHeight="1"/>
    <row r="682" ht="36.75" customHeight="1"/>
    <row r="683" ht="36.75" customHeight="1"/>
    <row r="684" ht="36.75" customHeight="1"/>
    <row r="685" ht="36.75" customHeight="1"/>
    <row r="686" ht="36.75" customHeight="1"/>
    <row r="687" ht="36.75" customHeight="1"/>
    <row r="688" ht="36.75" customHeight="1"/>
    <row r="689" ht="36.75" customHeight="1"/>
    <row r="690" ht="36.75" customHeight="1"/>
    <row r="691" ht="36.75" customHeight="1"/>
    <row r="692" ht="36.75" customHeight="1"/>
    <row r="693" ht="36.75" customHeight="1"/>
    <row r="694" ht="36.75" customHeight="1"/>
    <row r="695" ht="36.75" customHeight="1"/>
    <row r="696" ht="36.75" customHeight="1"/>
    <row r="697" ht="36.75" customHeight="1"/>
    <row r="698" ht="36.75" customHeight="1"/>
    <row r="699" ht="36.75" customHeight="1"/>
    <row r="700" ht="36.75" customHeight="1"/>
    <row r="701" ht="36.75" customHeight="1"/>
    <row r="702" ht="36.75" customHeight="1"/>
    <row r="703" ht="36.75" customHeight="1"/>
    <row r="704" ht="36.75" customHeight="1"/>
    <row r="705" ht="36.75" customHeight="1"/>
    <row r="706" ht="36.75" customHeight="1"/>
    <row r="707" ht="36.75" customHeight="1"/>
    <row r="708" ht="36.75" customHeight="1"/>
    <row r="709" ht="36.75" customHeight="1"/>
    <row r="710" ht="36.75" customHeight="1"/>
    <row r="711" ht="36.75" customHeight="1"/>
    <row r="712" ht="36.75" customHeight="1"/>
    <row r="713" ht="36.75" customHeight="1"/>
    <row r="714" ht="36.75" customHeight="1"/>
    <row r="715" ht="36.75" customHeight="1"/>
    <row r="716" ht="36.75" customHeight="1"/>
    <row r="717" ht="36.75" customHeight="1"/>
    <row r="718" ht="36.75" customHeight="1"/>
    <row r="719" ht="36.75" customHeight="1"/>
    <row r="720" ht="36.75" customHeight="1"/>
    <row r="721" ht="36.75" customHeight="1"/>
    <row r="722" ht="36.75" customHeight="1"/>
    <row r="723" ht="36.75" customHeight="1"/>
    <row r="724" ht="36.75" customHeight="1"/>
    <row r="725" ht="36.75" customHeight="1"/>
    <row r="726" ht="36.75" customHeight="1"/>
    <row r="727" ht="36.75" customHeight="1"/>
    <row r="728" ht="36.75" customHeight="1"/>
    <row r="729" ht="36.75" customHeight="1"/>
    <row r="730" ht="36.75" customHeight="1"/>
    <row r="731" ht="36.75" customHeight="1"/>
    <row r="732" ht="36.75" customHeight="1"/>
    <row r="733" ht="36.75" customHeight="1"/>
    <row r="734" ht="36.75" customHeight="1"/>
    <row r="735" ht="36.75" customHeight="1"/>
    <row r="736" ht="36.75" customHeight="1"/>
    <row r="737" ht="36.75" customHeight="1"/>
    <row r="738" ht="36.75" customHeight="1"/>
    <row r="739" ht="36.75" customHeight="1"/>
    <row r="740" ht="36.75" customHeight="1"/>
    <row r="741" ht="36.75" customHeight="1"/>
    <row r="742" ht="36.75" customHeight="1"/>
    <row r="743" ht="36.75" customHeight="1"/>
    <row r="744" ht="36.75" customHeight="1"/>
    <row r="745" ht="36.75" customHeight="1"/>
    <row r="746" ht="36.75" customHeight="1"/>
    <row r="747" ht="36.75" customHeight="1"/>
    <row r="748" ht="36.75" customHeight="1"/>
    <row r="749" ht="36.75" customHeight="1"/>
    <row r="750" ht="36.75" customHeight="1"/>
    <row r="751" ht="36.75" customHeight="1"/>
    <row r="752" ht="36.75" customHeight="1"/>
    <row r="753" ht="36.75" customHeight="1"/>
    <row r="754" ht="36.75" customHeight="1"/>
    <row r="755" ht="36.75" customHeight="1"/>
    <row r="756" ht="36.75" customHeight="1"/>
    <row r="757" ht="36.75" customHeight="1"/>
    <row r="758" ht="36.75" customHeight="1"/>
    <row r="759" ht="36.75" customHeight="1"/>
    <row r="760" ht="36.75" customHeight="1"/>
    <row r="761" ht="36.75" customHeight="1"/>
    <row r="762" ht="36.75" customHeight="1"/>
    <row r="763" ht="36.75" customHeight="1"/>
    <row r="764" ht="36.75" customHeight="1"/>
    <row r="765" ht="36.75" customHeight="1"/>
    <row r="766" ht="36.75" customHeight="1"/>
    <row r="767" ht="36.75" customHeight="1"/>
    <row r="768" ht="36.75" customHeight="1"/>
    <row r="769" ht="36.75" customHeight="1"/>
    <row r="770" ht="36.75" customHeight="1"/>
    <row r="771" ht="36.75" customHeight="1"/>
    <row r="772" ht="36.75" customHeight="1"/>
    <row r="773" ht="36.75" customHeight="1"/>
    <row r="774" ht="36.75" customHeight="1"/>
    <row r="775" ht="36.75" customHeight="1"/>
    <row r="776" ht="36.75" customHeight="1"/>
    <row r="777" ht="36.75" customHeight="1"/>
    <row r="778" ht="36.75" customHeight="1"/>
    <row r="779" ht="36.75" customHeight="1"/>
    <row r="780" ht="36.75" customHeight="1"/>
    <row r="781" ht="36.75" customHeight="1"/>
    <row r="782" ht="36.75" customHeight="1"/>
    <row r="783" ht="36.75" customHeight="1"/>
    <row r="784" ht="36.75" customHeight="1"/>
    <row r="785" ht="36.75" customHeight="1"/>
    <row r="786" ht="36.75" customHeight="1"/>
    <row r="787" ht="36.75" customHeight="1"/>
    <row r="788" ht="36.75" customHeight="1"/>
    <row r="789" ht="36.75" customHeight="1"/>
    <row r="790" ht="36.75" customHeight="1"/>
    <row r="791" ht="36.75" customHeight="1"/>
    <row r="792" ht="36.75" customHeight="1"/>
    <row r="793" ht="36.75" customHeight="1"/>
    <row r="794" ht="36.75" customHeight="1"/>
    <row r="795" ht="36.75" customHeight="1"/>
    <row r="796" ht="36.75" customHeight="1"/>
    <row r="797" ht="36.75" customHeight="1"/>
    <row r="798" ht="36.75" customHeight="1"/>
    <row r="799" ht="36.75" customHeight="1"/>
    <row r="800" ht="36.75" customHeight="1"/>
    <row r="801" ht="36.75" customHeight="1"/>
    <row r="802" ht="36.75" customHeight="1"/>
    <row r="803" ht="36.75" customHeight="1"/>
    <row r="804" ht="36.75" customHeight="1"/>
    <row r="805" ht="36.75" customHeight="1"/>
    <row r="806" ht="36.75" customHeight="1"/>
    <row r="807" ht="36.75" customHeight="1"/>
    <row r="808" ht="36.75" customHeight="1"/>
    <row r="809" ht="36.75" customHeight="1"/>
    <row r="810" ht="36.75" customHeight="1"/>
    <row r="811" ht="36.75" customHeight="1"/>
    <row r="812" ht="36.75" customHeight="1"/>
    <row r="813" ht="36.75" customHeight="1"/>
    <row r="814" ht="36.75" customHeight="1"/>
    <row r="815" ht="36.75" customHeight="1"/>
    <row r="816" ht="36.75" customHeight="1"/>
    <row r="817" ht="36.75" customHeight="1"/>
    <row r="818" ht="36.75" customHeight="1"/>
    <row r="819" ht="36.75" customHeight="1"/>
    <row r="820" ht="36.75" customHeight="1"/>
    <row r="821" ht="36.75" customHeight="1"/>
    <row r="822" ht="36.75" customHeight="1"/>
    <row r="823" ht="36.75" customHeight="1"/>
    <row r="824" ht="36.75" customHeight="1"/>
    <row r="825" ht="36.75" customHeight="1"/>
    <row r="826" ht="36.75" customHeight="1"/>
    <row r="827" ht="36.75" customHeight="1"/>
    <row r="828" ht="36.75" customHeight="1"/>
    <row r="829" ht="36.75" customHeight="1"/>
    <row r="830" ht="36.75" customHeight="1"/>
    <row r="831" ht="36.75" customHeight="1"/>
    <row r="832" ht="36.75" customHeight="1"/>
    <row r="833" ht="36.75" customHeight="1"/>
    <row r="834" ht="36.75" customHeight="1"/>
    <row r="835" ht="36.75" customHeight="1"/>
    <row r="836" ht="36.75" customHeight="1"/>
    <row r="837" ht="36.75" customHeight="1"/>
    <row r="838" ht="36.75" customHeight="1"/>
    <row r="839" ht="36.75" customHeight="1"/>
    <row r="840" ht="36.75" customHeight="1"/>
    <row r="841" ht="36.75" customHeight="1"/>
    <row r="842" ht="36.75" customHeight="1"/>
    <row r="843" ht="36.75" customHeight="1"/>
    <row r="844" ht="36.75" customHeight="1"/>
    <row r="845" ht="36.75" customHeight="1"/>
    <row r="846" ht="36.75" customHeight="1"/>
    <row r="847" ht="36.75" customHeight="1"/>
    <row r="848" ht="36.75" customHeight="1"/>
    <row r="849" ht="36.75" customHeight="1"/>
    <row r="850" ht="36.75" customHeight="1"/>
    <row r="851" ht="36.75" customHeight="1"/>
    <row r="852" ht="36.75" customHeight="1"/>
    <row r="853" ht="36.75" customHeight="1"/>
    <row r="854" ht="36.75" customHeight="1"/>
    <row r="855" ht="36.75" customHeight="1"/>
    <row r="856" ht="36.75" customHeight="1"/>
    <row r="857" ht="36.75" customHeight="1"/>
    <row r="858" ht="36.75" customHeight="1"/>
    <row r="859" ht="36.75" customHeight="1"/>
    <row r="860" ht="36.75" customHeight="1"/>
    <row r="861" ht="36.75" customHeight="1"/>
    <row r="862" ht="36.75" customHeight="1"/>
    <row r="863" ht="36.75" customHeight="1"/>
    <row r="864" ht="36.75" customHeight="1"/>
    <row r="865" ht="36.75" customHeight="1"/>
    <row r="866" ht="36.75" customHeight="1"/>
    <row r="867" ht="36.75" customHeight="1"/>
    <row r="868" ht="36.75" customHeight="1"/>
    <row r="869" ht="36.75" customHeight="1"/>
    <row r="870" ht="36.75" customHeight="1"/>
    <row r="871" ht="36.75" customHeight="1"/>
    <row r="872" ht="36.75" customHeight="1"/>
    <row r="873" ht="36.75" customHeight="1"/>
    <row r="874" ht="36.75" customHeight="1"/>
    <row r="875" ht="36.75" customHeight="1"/>
    <row r="876" ht="36.75" customHeight="1"/>
    <row r="877" ht="36.75" customHeight="1"/>
    <row r="878" ht="36.75" customHeight="1"/>
    <row r="879" ht="36.75" customHeight="1"/>
    <row r="880" ht="36.75" customHeight="1"/>
    <row r="881" ht="36.75" customHeight="1"/>
    <row r="882" ht="36.75" customHeight="1"/>
    <row r="883" ht="36.75" customHeight="1"/>
    <row r="884" ht="36.75" customHeight="1"/>
    <row r="885" ht="36.75" customHeight="1"/>
    <row r="886" ht="36.75" customHeight="1"/>
    <row r="887" ht="36.75" customHeight="1"/>
    <row r="888" ht="36.75" customHeight="1"/>
    <row r="889" ht="36.75" customHeight="1"/>
    <row r="890" ht="36.75" customHeight="1"/>
    <row r="891" ht="36.75" customHeight="1"/>
    <row r="892" ht="36.75" customHeight="1"/>
    <row r="893" ht="36.75" customHeight="1"/>
    <row r="894" ht="36.75" customHeight="1"/>
    <row r="895" ht="36.75" customHeight="1"/>
    <row r="896" ht="36.75" customHeight="1"/>
    <row r="897" ht="36.75" customHeight="1"/>
    <row r="898" ht="36.75" customHeight="1"/>
    <row r="899" ht="36.75" customHeight="1"/>
    <row r="900" ht="36.75" customHeight="1"/>
    <row r="901" ht="36.75" customHeight="1"/>
    <row r="902" ht="36.75" customHeight="1"/>
    <row r="903" ht="36.75" customHeight="1"/>
    <row r="904" ht="36.75" customHeight="1"/>
    <row r="905" ht="36.75" customHeight="1"/>
    <row r="906" ht="36.75" customHeight="1"/>
    <row r="907" ht="36.75" customHeight="1"/>
    <row r="908" ht="36.75" customHeight="1"/>
    <row r="909" ht="36.75" customHeight="1"/>
    <row r="910" ht="36.75" customHeight="1"/>
    <row r="911" ht="36.75" customHeight="1"/>
    <row r="912" ht="36.75" customHeight="1"/>
    <row r="913" ht="36.75" customHeight="1"/>
    <row r="914" ht="36.75" customHeight="1"/>
    <row r="915" ht="36.75" customHeight="1"/>
    <row r="916" ht="36.75" customHeight="1"/>
    <row r="917" ht="36.75" customHeight="1"/>
    <row r="918" ht="36.75" customHeight="1"/>
    <row r="919" ht="36.75" customHeight="1"/>
    <row r="920" ht="36.75" customHeight="1"/>
    <row r="921" ht="36.75" customHeight="1"/>
    <row r="922" ht="36.75" customHeight="1"/>
    <row r="923" ht="36.75" customHeight="1"/>
    <row r="924" ht="36.75" customHeight="1"/>
    <row r="925" ht="36.75" customHeight="1"/>
    <row r="926" ht="36.75" customHeight="1"/>
    <row r="927" ht="36.75" customHeight="1"/>
    <row r="928" ht="36.75" customHeight="1"/>
    <row r="929" ht="36.75" customHeight="1"/>
    <row r="930" ht="36.75" customHeight="1"/>
    <row r="931" ht="36.75" customHeight="1"/>
    <row r="932" ht="36.75" customHeight="1"/>
    <row r="933" ht="36.75" customHeight="1"/>
    <row r="934" ht="36.75" customHeight="1"/>
    <row r="935" ht="36.75" customHeight="1"/>
    <row r="936" ht="36.75" customHeight="1"/>
    <row r="937" ht="36.75" customHeight="1"/>
    <row r="938" ht="36.75" customHeight="1"/>
    <row r="939" ht="36.75" customHeight="1"/>
    <row r="940" ht="36.75" customHeight="1"/>
    <row r="941" ht="36.75" customHeight="1"/>
    <row r="942" ht="36.75" customHeight="1"/>
    <row r="943" ht="36.75" customHeight="1"/>
    <row r="944" ht="36.75" customHeight="1"/>
    <row r="945" ht="36.75" customHeight="1"/>
    <row r="946" ht="36.75" customHeight="1"/>
    <row r="947" ht="36.75" customHeight="1"/>
    <row r="948" ht="36.75" customHeight="1"/>
    <row r="949" ht="36.75" customHeight="1"/>
    <row r="950" ht="36.75" customHeight="1"/>
    <row r="951" ht="36.75" customHeight="1"/>
    <row r="952" ht="36.75" customHeight="1"/>
    <row r="953" ht="36.75" customHeight="1"/>
    <row r="954" ht="36.75" customHeight="1"/>
    <row r="955" ht="36.75" customHeight="1"/>
    <row r="956" ht="36.75" customHeight="1"/>
    <row r="957" ht="36.75" customHeight="1"/>
    <row r="958" ht="36.75" customHeight="1"/>
    <row r="959" ht="36.75" customHeight="1"/>
    <row r="960" ht="36.75" customHeight="1"/>
    <row r="961" ht="36.75" customHeight="1"/>
    <row r="962" ht="36.75" customHeight="1"/>
    <row r="963" ht="36.75" customHeight="1"/>
    <row r="964" ht="36.75" customHeight="1"/>
    <row r="965" ht="36.75" customHeight="1"/>
    <row r="966" ht="36.75" customHeight="1"/>
    <row r="967" ht="36.75" customHeight="1"/>
    <row r="968" ht="36.75" customHeight="1"/>
    <row r="969" ht="36.75" customHeight="1"/>
    <row r="970" ht="36.75" customHeight="1"/>
    <row r="971" ht="36.75" customHeight="1"/>
    <row r="972" ht="36.75" customHeight="1"/>
    <row r="973" ht="36.75" customHeight="1"/>
    <row r="974" ht="36.75" customHeight="1"/>
    <row r="975" ht="36.75" customHeight="1"/>
    <row r="976" ht="36.75" customHeight="1"/>
    <row r="977" ht="36.75" customHeight="1"/>
    <row r="978" ht="36.75" customHeight="1"/>
    <row r="979" ht="36.75" customHeight="1"/>
    <row r="980" ht="36.75" customHeight="1"/>
    <row r="981" ht="36.75" customHeight="1"/>
    <row r="982" ht="36.75" customHeight="1"/>
    <row r="983" ht="36.75" customHeight="1"/>
    <row r="984" ht="36.75" customHeight="1"/>
    <row r="985" ht="36.75" customHeight="1"/>
    <row r="986" ht="36.75" customHeight="1"/>
    <row r="987" ht="36.75" customHeight="1"/>
    <row r="988" ht="36.75" customHeight="1"/>
    <row r="989" ht="36.75" customHeight="1"/>
    <row r="990" ht="36.75" customHeight="1"/>
    <row r="991" ht="36.75" customHeight="1"/>
    <row r="992" ht="36.75" customHeight="1"/>
    <row r="993" ht="36.75" customHeight="1"/>
    <row r="994" ht="36.75" customHeight="1"/>
    <row r="995" ht="36.75" customHeight="1"/>
    <row r="996" ht="36.75" customHeight="1"/>
    <row r="997" ht="36.75" customHeight="1"/>
    <row r="998" ht="36.75" customHeight="1"/>
    <row r="999" ht="36.75" customHeight="1"/>
    <row r="1000" ht="36.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16A-459D-41AB-B625-C1DD6FD9488E}">
  <sheetPr>
    <tabColor rgb="FF00B050"/>
  </sheetPr>
  <dimension ref="A1:AA166"/>
  <sheetViews>
    <sheetView zoomScale="55" zoomScaleNormal="109" workbookViewId="0">
      <pane xSplit="3" ySplit="1" topLeftCell="D61" activePane="bottomRight" state="frozen"/>
      <selection pane="topRight"/>
      <selection pane="bottomLeft"/>
      <selection pane="bottomRight" activeCell="C72" sqref="C72"/>
    </sheetView>
  </sheetViews>
  <sheetFormatPr baseColWidth="10" defaultColWidth="14.42578125" defaultRowHeight="37.5" customHeight="1"/>
  <cols>
    <col min="1" max="2" width="14.42578125" style="82"/>
    <col min="3" max="3" width="34.85546875" style="82" customWidth="1"/>
    <col min="4" max="5" width="28.5703125" style="82" customWidth="1"/>
    <col min="6" max="6" width="18.85546875" style="82" customWidth="1"/>
    <col min="7" max="7" width="16.5703125" style="82" customWidth="1"/>
    <col min="8" max="8" width="39.5703125" style="82" customWidth="1"/>
    <col min="9" max="9" width="14.42578125" style="82" hidden="1" customWidth="1"/>
    <col min="10" max="10" width="21.85546875" style="82" hidden="1" customWidth="1"/>
    <col min="11" max="11" width="18.140625" style="100" hidden="1" customWidth="1"/>
    <col min="12" max="12" width="14.42578125" style="82" hidden="1" customWidth="1"/>
    <col min="13" max="13" width="23.5703125" style="82" customWidth="1"/>
    <col min="14" max="14" width="9.42578125" style="82" customWidth="1"/>
    <col min="15" max="15" width="7.85546875" style="82" customWidth="1"/>
    <col min="16" max="16" width="6.5703125" style="82" customWidth="1"/>
    <col min="17" max="17" width="7.5703125" style="82" customWidth="1"/>
    <col min="18" max="18" width="10" style="82" customWidth="1"/>
    <col min="19" max="19" width="8.140625" style="82" customWidth="1"/>
    <col min="20" max="20" width="10.140625" style="82" customWidth="1"/>
    <col min="21" max="21" width="8.140625" style="82" customWidth="1"/>
    <col min="22" max="22" width="10.5703125" style="82" customWidth="1"/>
    <col min="23" max="23" width="13.140625" style="82" customWidth="1"/>
    <col min="24" max="24" width="7.85546875" style="82" customWidth="1"/>
    <col min="25" max="25" width="7.5703125" style="82" customWidth="1"/>
    <col min="26" max="26" width="7.42578125" style="82" customWidth="1"/>
    <col min="27" max="27" width="9.140625" style="82" customWidth="1"/>
    <col min="28" max="16384" width="14.42578125" style="82"/>
  </cols>
  <sheetData>
    <row r="1" spans="1:27" ht="37.5" customHeight="1">
      <c r="A1" s="79" t="s">
        <v>0</v>
      </c>
      <c r="B1" s="79" t="s">
        <v>411</v>
      </c>
      <c r="C1" s="79" t="s">
        <v>412</v>
      </c>
      <c r="D1" s="79" t="s">
        <v>413</v>
      </c>
      <c r="E1" s="79"/>
      <c r="F1" s="79" t="s">
        <v>414</v>
      </c>
      <c r="G1" s="79" t="s">
        <v>415</v>
      </c>
      <c r="H1" s="79" t="s">
        <v>416</v>
      </c>
      <c r="I1" s="79" t="s">
        <v>417</v>
      </c>
      <c r="J1" s="80" t="s">
        <v>418</v>
      </c>
      <c r="K1" s="81" t="s">
        <v>419</v>
      </c>
      <c r="L1" s="80" t="s">
        <v>420</v>
      </c>
      <c r="M1" s="80" t="s">
        <v>421</v>
      </c>
      <c r="N1" s="80" t="s">
        <v>422</v>
      </c>
      <c r="O1" s="80" t="s">
        <v>423</v>
      </c>
      <c r="P1" s="80" t="s">
        <v>424</v>
      </c>
      <c r="Q1" s="80" t="s">
        <v>425</v>
      </c>
      <c r="R1" s="80" t="s">
        <v>426</v>
      </c>
      <c r="S1" s="80" t="s">
        <v>427</v>
      </c>
      <c r="T1" s="80" t="s">
        <v>428</v>
      </c>
      <c r="U1" s="80" t="s">
        <v>429</v>
      </c>
      <c r="V1" s="80" t="s">
        <v>430</v>
      </c>
      <c r="W1" s="80" t="s">
        <v>431</v>
      </c>
      <c r="X1" s="80" t="s">
        <v>432</v>
      </c>
      <c r="Y1" s="80" t="s">
        <v>433</v>
      </c>
      <c r="Z1" s="80" t="s">
        <v>434</v>
      </c>
      <c r="AA1" s="80" t="s">
        <v>435</v>
      </c>
    </row>
    <row r="2" spans="1:27" ht="110.25">
      <c r="A2" s="83" t="s">
        <v>258</v>
      </c>
      <c r="B2" s="83" t="s">
        <v>14</v>
      </c>
      <c r="C2" s="84" t="s">
        <v>436</v>
      </c>
      <c r="D2" s="84" t="s">
        <v>436</v>
      </c>
      <c r="E2" s="84"/>
      <c r="F2" s="85">
        <v>0</v>
      </c>
      <c r="G2" s="85"/>
      <c r="H2" s="84" t="s">
        <v>437</v>
      </c>
      <c r="I2" s="84" t="s">
        <v>438</v>
      </c>
      <c r="J2" s="86">
        <v>1</v>
      </c>
      <c r="K2" s="87"/>
      <c r="L2" s="88">
        <v>1</v>
      </c>
      <c r="N2" s="89">
        <v>0</v>
      </c>
      <c r="O2" s="89">
        <v>0</v>
      </c>
      <c r="P2" s="89">
        <v>0</v>
      </c>
      <c r="Q2" s="89">
        <v>0</v>
      </c>
      <c r="R2" s="89">
        <v>0</v>
      </c>
      <c r="S2" s="89">
        <v>0</v>
      </c>
      <c r="T2" s="89">
        <v>0</v>
      </c>
      <c r="U2" s="89">
        <v>0</v>
      </c>
      <c r="V2" s="89">
        <v>0</v>
      </c>
      <c r="W2" s="89">
        <v>0</v>
      </c>
      <c r="X2" s="89">
        <v>0</v>
      </c>
      <c r="Y2" s="89">
        <v>0</v>
      </c>
      <c r="Z2" s="89">
        <v>0</v>
      </c>
      <c r="AA2" s="89">
        <v>0</v>
      </c>
    </row>
    <row r="3" spans="1:27" ht="46.7" customHeight="1">
      <c r="A3" s="83" t="s">
        <v>258</v>
      </c>
      <c r="B3" s="83" t="s">
        <v>19</v>
      </c>
      <c r="C3" s="84" t="s">
        <v>439</v>
      </c>
      <c r="D3" s="84" t="s">
        <v>439</v>
      </c>
      <c r="E3" s="84"/>
      <c r="F3" s="90">
        <f>0.378/2</f>
        <v>0.189</v>
      </c>
      <c r="G3" s="85"/>
      <c r="H3" s="84" t="s">
        <v>440</v>
      </c>
      <c r="I3" s="84" t="s">
        <v>438</v>
      </c>
      <c r="J3" s="86">
        <v>1</v>
      </c>
      <c r="K3" s="91"/>
      <c r="L3" s="88">
        <v>1</v>
      </c>
      <c r="N3" s="82">
        <f>9/2</f>
        <v>4.5</v>
      </c>
      <c r="O3" s="82">
        <f>56.6/2</f>
        <v>28.3</v>
      </c>
      <c r="P3" s="82">
        <f>47.7/2</f>
        <v>23.85</v>
      </c>
      <c r="Q3" s="82">
        <f>53/2</f>
        <v>26.5</v>
      </c>
      <c r="R3" s="82">
        <f>61.9/2</f>
        <v>30.95</v>
      </c>
      <c r="S3" s="82">
        <f>65.6/2</f>
        <v>32.799999999999997</v>
      </c>
      <c r="T3" s="82">
        <f>51.1/2</f>
        <v>25.55</v>
      </c>
      <c r="U3" s="82">
        <f>43.9/2</f>
        <v>21.95</v>
      </c>
      <c r="V3" s="82">
        <f>40.1/2</f>
        <v>20.05</v>
      </c>
      <c r="W3" s="82">
        <f>61.9/2</f>
        <v>30.95</v>
      </c>
      <c r="X3" s="82">
        <f>41.5/2</f>
        <v>20.75</v>
      </c>
      <c r="Y3" s="82">
        <f>34.1/2</f>
        <v>17.05</v>
      </c>
      <c r="Z3" s="82">
        <f>43.4/2</f>
        <v>21.7</v>
      </c>
      <c r="AA3" s="82">
        <f>49.2/2</f>
        <v>24.6</v>
      </c>
    </row>
    <row r="4" spans="1:27" ht="63.75" customHeight="1">
      <c r="A4" s="83" t="s">
        <v>258</v>
      </c>
      <c r="B4" s="83" t="s">
        <v>441</v>
      </c>
      <c r="C4" s="84" t="s">
        <v>442</v>
      </c>
      <c r="D4" s="84" t="s">
        <v>443</v>
      </c>
      <c r="E4" s="84" t="s">
        <v>444</v>
      </c>
      <c r="F4" s="85">
        <v>0.26</v>
      </c>
      <c r="G4" s="85"/>
      <c r="H4" s="84" t="s">
        <v>445</v>
      </c>
      <c r="I4" s="84" t="s">
        <v>438</v>
      </c>
      <c r="J4" s="86">
        <v>1</v>
      </c>
      <c r="K4" s="91"/>
      <c r="L4" s="88">
        <v>0</v>
      </c>
      <c r="N4" s="92">
        <f>0.197/2</f>
        <v>9.8500000000000004E-2</v>
      </c>
      <c r="O4" s="92">
        <f>0.864/2</f>
        <v>0.432</v>
      </c>
      <c r="P4" s="92">
        <f>0.814/2</f>
        <v>0.40699999999999997</v>
      </c>
      <c r="Q4" s="92">
        <f>0.861/2</f>
        <v>0.43049999999999999</v>
      </c>
      <c r="R4" s="92">
        <f>0.84/2</f>
        <v>0.42</v>
      </c>
      <c r="S4" s="92">
        <f>0.826/2</f>
        <v>0.41299999999999998</v>
      </c>
      <c r="T4" s="92">
        <f>0.463/2</f>
        <v>0.23150000000000001</v>
      </c>
      <c r="U4" s="92">
        <f>0.797/2</f>
        <v>0.39850000000000002</v>
      </c>
      <c r="V4" s="92">
        <f>0.694/2</f>
        <v>0.34699999999999998</v>
      </c>
      <c r="W4" s="92">
        <f>0.818/2</f>
        <v>0.40899999999999997</v>
      </c>
      <c r="X4" s="92">
        <f>0.756/2</f>
        <v>0.378</v>
      </c>
      <c r="Y4" s="92">
        <f>0.626/2</f>
        <v>0.313</v>
      </c>
      <c r="Z4" s="92">
        <f>0.793/2</f>
        <v>0.39650000000000002</v>
      </c>
      <c r="AA4" s="92">
        <f>0.734/2</f>
        <v>0.36699999999999999</v>
      </c>
    </row>
    <row r="5" spans="1:27" ht="123.6" customHeight="1">
      <c r="A5" s="83" t="s">
        <v>258</v>
      </c>
      <c r="B5" s="83" t="s">
        <v>23</v>
      </c>
      <c r="C5" s="83" t="s">
        <v>25</v>
      </c>
      <c r="D5" s="83" t="s">
        <v>446</v>
      </c>
      <c r="E5" s="83"/>
      <c r="F5" s="93">
        <v>0.9</v>
      </c>
      <c r="G5" s="93"/>
      <c r="H5" s="83" t="s">
        <v>447</v>
      </c>
      <c r="I5" s="83" t="s">
        <v>438</v>
      </c>
      <c r="J5" s="86">
        <v>1</v>
      </c>
      <c r="K5" s="91"/>
      <c r="L5" s="88">
        <v>1</v>
      </c>
      <c r="M5" s="94" t="s">
        <v>448</v>
      </c>
      <c r="N5" s="95">
        <v>0.9</v>
      </c>
      <c r="O5" s="95">
        <v>0.9</v>
      </c>
      <c r="P5" s="95">
        <v>0.9</v>
      </c>
      <c r="Q5" s="95">
        <v>0.9</v>
      </c>
      <c r="R5" s="95">
        <v>0.9</v>
      </c>
      <c r="S5" s="95">
        <v>0.9</v>
      </c>
      <c r="T5" s="95">
        <v>0.9</v>
      </c>
      <c r="U5" s="95">
        <v>0.9</v>
      </c>
      <c r="V5" s="95">
        <v>0.9</v>
      </c>
      <c r="W5" s="95">
        <v>0.9</v>
      </c>
      <c r="X5" s="95">
        <v>0.9</v>
      </c>
      <c r="Y5" s="95">
        <v>0.9</v>
      </c>
      <c r="Z5" s="95">
        <v>0.9</v>
      </c>
      <c r="AA5" s="95">
        <v>0.9</v>
      </c>
    </row>
    <row r="6" spans="1:27" ht="123.6" customHeight="1">
      <c r="A6" s="96" t="s">
        <v>258</v>
      </c>
      <c r="B6" s="96" t="s">
        <v>31</v>
      </c>
      <c r="C6" s="96" t="s">
        <v>449</v>
      </c>
      <c r="D6" s="96" t="s">
        <v>450</v>
      </c>
      <c r="E6" s="96"/>
      <c r="F6" s="97">
        <v>1</v>
      </c>
      <c r="G6" s="97"/>
      <c r="H6" s="96" t="s">
        <v>451</v>
      </c>
      <c r="I6" s="98"/>
      <c r="J6" s="86"/>
      <c r="K6" s="91"/>
      <c r="L6" s="88"/>
      <c r="M6" s="94"/>
      <c r="N6" s="99">
        <v>1</v>
      </c>
      <c r="O6" s="99">
        <v>1</v>
      </c>
      <c r="P6" s="99">
        <v>1</v>
      </c>
      <c r="Q6" s="99">
        <v>1</v>
      </c>
      <c r="R6" s="99">
        <v>1</v>
      </c>
      <c r="S6" s="99">
        <v>1</v>
      </c>
      <c r="T6" s="99">
        <v>1</v>
      </c>
      <c r="U6" s="99">
        <v>1</v>
      </c>
      <c r="V6" s="99">
        <v>1</v>
      </c>
      <c r="W6" s="99">
        <v>1</v>
      </c>
      <c r="X6" s="99">
        <v>1</v>
      </c>
      <c r="Y6" s="99">
        <v>1</v>
      </c>
      <c r="Z6" s="99">
        <v>1</v>
      </c>
      <c r="AA6" s="99">
        <v>1</v>
      </c>
    </row>
    <row r="7" spans="1:27" ht="123.6" customHeight="1">
      <c r="A7" s="96" t="s">
        <v>258</v>
      </c>
      <c r="B7" s="96" t="s">
        <v>31</v>
      </c>
      <c r="C7" s="96" t="s">
        <v>449</v>
      </c>
      <c r="D7" s="96" t="s">
        <v>452</v>
      </c>
      <c r="E7" s="96"/>
      <c r="F7" s="97">
        <v>1</v>
      </c>
      <c r="G7" s="97"/>
      <c r="H7" s="96" t="s">
        <v>451</v>
      </c>
      <c r="I7" s="100" t="s">
        <v>173</v>
      </c>
      <c r="J7" s="86"/>
      <c r="K7" s="91"/>
      <c r="L7" s="88"/>
      <c r="M7" s="94"/>
      <c r="N7" s="99">
        <v>1</v>
      </c>
      <c r="O7" s="99">
        <v>1</v>
      </c>
      <c r="P7" s="99">
        <v>1</v>
      </c>
      <c r="Q7" s="99">
        <v>1</v>
      </c>
      <c r="R7" s="99">
        <v>1</v>
      </c>
      <c r="S7" s="99">
        <v>1</v>
      </c>
      <c r="T7" s="99">
        <v>1</v>
      </c>
      <c r="U7" s="99">
        <v>1</v>
      </c>
      <c r="V7" s="99">
        <v>1</v>
      </c>
      <c r="W7" s="99">
        <v>1</v>
      </c>
      <c r="X7" s="99">
        <v>1</v>
      </c>
      <c r="Y7" s="99">
        <v>1</v>
      </c>
      <c r="Z7" s="99">
        <v>1</v>
      </c>
      <c r="AA7" s="99">
        <v>1</v>
      </c>
    </row>
    <row r="8" spans="1:27" ht="123.6" customHeight="1">
      <c r="A8" s="96" t="s">
        <v>258</v>
      </c>
      <c r="B8" s="96" t="s">
        <v>31</v>
      </c>
      <c r="C8" s="96" t="s">
        <v>449</v>
      </c>
      <c r="D8" s="96" t="s">
        <v>453</v>
      </c>
      <c r="E8" s="96"/>
      <c r="F8" s="97">
        <v>0.8</v>
      </c>
      <c r="G8" s="97"/>
      <c r="H8" s="96" t="s">
        <v>451</v>
      </c>
      <c r="I8" s="100" t="s">
        <v>173</v>
      </c>
      <c r="J8" s="86"/>
      <c r="K8" s="91"/>
      <c r="L8" s="88"/>
      <c r="M8" s="94"/>
      <c r="N8" s="95">
        <v>0.8</v>
      </c>
      <c r="O8" s="95">
        <v>0.8</v>
      </c>
      <c r="P8" s="95">
        <v>0.8</v>
      </c>
      <c r="Q8" s="95">
        <v>0.8</v>
      </c>
      <c r="R8" s="95">
        <v>0.8</v>
      </c>
      <c r="S8" s="95">
        <v>0.8</v>
      </c>
      <c r="T8" s="95">
        <v>0.8</v>
      </c>
      <c r="U8" s="95">
        <v>0.8</v>
      </c>
      <c r="V8" s="95">
        <v>0.8</v>
      </c>
      <c r="W8" s="95">
        <v>0.8</v>
      </c>
      <c r="X8" s="95">
        <v>0.8</v>
      </c>
      <c r="Y8" s="95">
        <v>0.8</v>
      </c>
      <c r="Z8" s="95">
        <v>0.8</v>
      </c>
      <c r="AA8" s="95">
        <v>0.8</v>
      </c>
    </row>
    <row r="9" spans="1:27" ht="123.6" customHeight="1">
      <c r="A9" s="96" t="s">
        <v>258</v>
      </c>
      <c r="B9" s="96" t="s">
        <v>31</v>
      </c>
      <c r="C9" s="96" t="s">
        <v>449</v>
      </c>
      <c r="D9" s="96" t="s">
        <v>454</v>
      </c>
      <c r="E9" s="96"/>
      <c r="F9" s="97">
        <v>0.8</v>
      </c>
      <c r="G9" s="97"/>
      <c r="H9" s="96" t="s">
        <v>451</v>
      </c>
      <c r="I9" s="100" t="s">
        <v>173</v>
      </c>
      <c r="J9" s="86"/>
      <c r="K9" s="91"/>
      <c r="L9" s="88"/>
      <c r="M9" s="94"/>
      <c r="N9" s="95">
        <v>0.8</v>
      </c>
      <c r="O9" s="95">
        <v>0.8</v>
      </c>
      <c r="P9" s="95">
        <v>0.8</v>
      </c>
      <c r="Q9" s="95">
        <v>0.8</v>
      </c>
      <c r="R9" s="95">
        <v>0.8</v>
      </c>
      <c r="S9" s="95">
        <v>0.8</v>
      </c>
      <c r="T9" s="95">
        <v>0.8</v>
      </c>
      <c r="U9" s="95">
        <v>0.8</v>
      </c>
      <c r="V9" s="95">
        <v>0.8</v>
      </c>
      <c r="W9" s="95">
        <v>0.8</v>
      </c>
      <c r="X9" s="95">
        <v>0.8</v>
      </c>
      <c r="Y9" s="95">
        <v>0.8</v>
      </c>
      <c r="Z9" s="95">
        <v>0.8</v>
      </c>
      <c r="AA9" s="95">
        <v>0.8</v>
      </c>
    </row>
    <row r="10" spans="1:27" ht="123.6" customHeight="1">
      <c r="A10" s="96" t="s">
        <v>258</v>
      </c>
      <c r="B10" s="96" t="s">
        <v>31</v>
      </c>
      <c r="C10" s="96" t="s">
        <v>449</v>
      </c>
      <c r="D10" s="96" t="s">
        <v>455</v>
      </c>
      <c r="E10" s="96"/>
      <c r="F10" s="97">
        <v>1</v>
      </c>
      <c r="G10" s="97"/>
      <c r="H10" s="96" t="s">
        <v>451</v>
      </c>
      <c r="I10" s="100" t="s">
        <v>173</v>
      </c>
      <c r="J10" s="86"/>
      <c r="K10" s="91"/>
      <c r="L10" s="88"/>
      <c r="M10" s="94"/>
      <c r="N10" s="95">
        <v>1</v>
      </c>
      <c r="O10" s="95">
        <v>1</v>
      </c>
      <c r="P10" s="95">
        <v>1</v>
      </c>
      <c r="Q10" s="95">
        <v>1</v>
      </c>
      <c r="R10" s="95">
        <v>1</v>
      </c>
      <c r="S10" s="95">
        <v>1</v>
      </c>
      <c r="T10" s="95">
        <v>1</v>
      </c>
      <c r="U10" s="95">
        <v>1</v>
      </c>
      <c r="V10" s="95">
        <v>1</v>
      </c>
      <c r="W10" s="95">
        <v>1</v>
      </c>
      <c r="X10" s="95">
        <v>1</v>
      </c>
      <c r="Y10" s="95">
        <v>1</v>
      </c>
      <c r="Z10" s="95">
        <v>1</v>
      </c>
      <c r="AA10" s="95">
        <v>1</v>
      </c>
    </row>
    <row r="11" spans="1:27" ht="132.6" customHeight="1">
      <c r="A11" s="96" t="s">
        <v>258</v>
      </c>
      <c r="B11" s="96" t="s">
        <v>31</v>
      </c>
      <c r="C11" s="96" t="s">
        <v>449</v>
      </c>
      <c r="D11" s="96" t="s">
        <v>456</v>
      </c>
      <c r="E11" s="96"/>
      <c r="F11" s="97">
        <v>1</v>
      </c>
      <c r="G11" s="97"/>
      <c r="H11" s="96" t="s">
        <v>451</v>
      </c>
      <c r="I11" s="96" t="s">
        <v>457</v>
      </c>
      <c r="J11" s="86">
        <v>1</v>
      </c>
      <c r="K11" s="101"/>
      <c r="L11" s="88">
        <v>1</v>
      </c>
      <c r="N11" s="95">
        <v>1</v>
      </c>
      <c r="O11" s="95">
        <v>1</v>
      </c>
      <c r="P11" s="95">
        <v>1</v>
      </c>
      <c r="Q11" s="95">
        <v>1</v>
      </c>
      <c r="R11" s="95">
        <v>1</v>
      </c>
      <c r="S11" s="95">
        <v>1</v>
      </c>
      <c r="T11" s="95">
        <v>1</v>
      </c>
      <c r="U11" s="95">
        <v>1</v>
      </c>
      <c r="V11" s="95">
        <v>1</v>
      </c>
      <c r="W11" s="95">
        <v>1</v>
      </c>
      <c r="X11" s="95">
        <v>1</v>
      </c>
      <c r="Y11" s="95">
        <v>1</v>
      </c>
      <c r="Z11" s="95">
        <v>1</v>
      </c>
      <c r="AA11" s="95">
        <v>1</v>
      </c>
    </row>
    <row r="12" spans="1:27" ht="105" customHeight="1">
      <c r="A12" s="83" t="s">
        <v>258</v>
      </c>
      <c r="B12" s="83" t="s">
        <v>171</v>
      </c>
      <c r="C12" s="83" t="s">
        <v>458</v>
      </c>
      <c r="D12" s="83" t="s">
        <v>173</v>
      </c>
      <c r="E12" s="83"/>
      <c r="F12" s="93">
        <v>1</v>
      </c>
      <c r="G12" s="93"/>
      <c r="H12" s="96"/>
      <c r="I12" s="83" t="s">
        <v>459</v>
      </c>
      <c r="J12" s="86">
        <v>1</v>
      </c>
      <c r="K12" s="101" t="s">
        <v>174</v>
      </c>
      <c r="L12" s="88">
        <v>0</v>
      </c>
      <c r="M12" s="100" t="s">
        <v>175</v>
      </c>
      <c r="N12" s="102">
        <v>1</v>
      </c>
      <c r="O12" s="102">
        <v>1</v>
      </c>
      <c r="P12" s="102">
        <v>1</v>
      </c>
      <c r="Q12" s="102">
        <v>1</v>
      </c>
      <c r="R12" s="102">
        <v>1</v>
      </c>
      <c r="S12" s="102">
        <v>1</v>
      </c>
      <c r="T12" s="102">
        <v>1</v>
      </c>
      <c r="U12" s="102">
        <v>1</v>
      </c>
      <c r="V12" s="102">
        <v>1</v>
      </c>
      <c r="W12" s="102">
        <v>1</v>
      </c>
      <c r="X12" s="102">
        <v>1</v>
      </c>
      <c r="Y12" s="102">
        <v>1</v>
      </c>
      <c r="Z12" s="102">
        <v>1</v>
      </c>
      <c r="AA12" s="102">
        <v>1</v>
      </c>
    </row>
    <row r="13" spans="1:27" ht="163.69999999999999" customHeight="1">
      <c r="A13" s="103" t="s">
        <v>258</v>
      </c>
      <c r="B13" s="103" t="s">
        <v>27</v>
      </c>
      <c r="C13" s="103" t="s">
        <v>460</v>
      </c>
      <c r="D13" s="103" t="s">
        <v>461</v>
      </c>
      <c r="E13" s="103"/>
      <c r="F13" s="104">
        <v>0.14399999999999999</v>
      </c>
      <c r="G13" s="103"/>
      <c r="H13" s="103" t="s">
        <v>462</v>
      </c>
      <c r="I13" s="103" t="s">
        <v>438</v>
      </c>
      <c r="J13" s="105">
        <v>2</v>
      </c>
      <c r="K13" s="106"/>
      <c r="L13" s="88">
        <v>1</v>
      </c>
      <c r="M13" s="107" t="s">
        <v>30</v>
      </c>
      <c r="N13" s="108">
        <v>0.14399999999999999</v>
      </c>
      <c r="O13" s="108">
        <v>0.14399999999999999</v>
      </c>
      <c r="P13" s="108">
        <v>0.14399999999999999</v>
      </c>
      <c r="Q13" s="108">
        <v>0.14399999999999999</v>
      </c>
      <c r="R13" s="108">
        <v>0.14399999999999999</v>
      </c>
      <c r="S13" s="108">
        <v>0.14399999999999999</v>
      </c>
      <c r="T13" s="108">
        <v>0.14399999999999999</v>
      </c>
      <c r="U13" s="108">
        <v>0.14399999999999999</v>
      </c>
      <c r="V13" s="108">
        <v>0.14399999999999999</v>
      </c>
      <c r="W13" s="108">
        <v>0.14399999999999999</v>
      </c>
      <c r="X13" s="108">
        <v>0.14399999999999999</v>
      </c>
      <c r="Y13" s="108">
        <v>0.14399999999999999</v>
      </c>
      <c r="Z13" s="108">
        <v>0.14399999999999999</v>
      </c>
      <c r="AA13" s="108">
        <v>0.14399999999999999</v>
      </c>
    </row>
    <row r="14" spans="1:27" ht="63.6" customHeight="1">
      <c r="A14" s="103" t="s">
        <v>258</v>
      </c>
      <c r="B14" s="103" t="s">
        <v>259</v>
      </c>
      <c r="C14" s="103" t="s">
        <v>463</v>
      </c>
      <c r="D14" s="103" t="s">
        <v>464</v>
      </c>
      <c r="E14" s="103"/>
      <c r="F14" s="109">
        <v>0.3</v>
      </c>
      <c r="G14" s="109"/>
      <c r="H14" s="103" t="s">
        <v>465</v>
      </c>
      <c r="I14" s="103" t="s">
        <v>466</v>
      </c>
      <c r="J14" s="105">
        <v>2</v>
      </c>
      <c r="K14" s="106" t="s">
        <v>364</v>
      </c>
      <c r="L14" s="88">
        <v>0</v>
      </c>
      <c r="M14" s="88"/>
    </row>
    <row r="15" spans="1:27" ht="69" customHeight="1">
      <c r="A15" s="103" t="s">
        <v>258</v>
      </c>
      <c r="B15" s="103" t="s">
        <v>259</v>
      </c>
      <c r="C15" s="103" t="s">
        <v>467</v>
      </c>
      <c r="D15" s="103" t="s">
        <v>468</v>
      </c>
      <c r="E15" s="103"/>
      <c r="F15" s="110">
        <v>140000</v>
      </c>
      <c r="G15" s="111"/>
      <c r="H15" s="112" t="s">
        <v>469</v>
      </c>
      <c r="I15" s="113" t="s">
        <v>470</v>
      </c>
      <c r="J15" s="105">
        <v>2</v>
      </c>
      <c r="K15" s="106" t="s">
        <v>364</v>
      </c>
      <c r="L15" s="88">
        <v>0</v>
      </c>
      <c r="M15" s="88" t="s">
        <v>471</v>
      </c>
      <c r="N15" s="82">
        <v>84880</v>
      </c>
      <c r="O15" s="102">
        <v>276.26</v>
      </c>
    </row>
    <row r="16" spans="1:27" ht="82.7" customHeight="1">
      <c r="A16" s="103" t="s">
        <v>258</v>
      </c>
      <c r="B16" s="103" t="s">
        <v>259</v>
      </c>
      <c r="C16" s="103" t="s">
        <v>261</v>
      </c>
      <c r="D16" s="103" t="s">
        <v>472</v>
      </c>
      <c r="E16" s="103"/>
      <c r="F16" s="114">
        <v>0.2</v>
      </c>
      <c r="G16" s="114"/>
      <c r="H16" s="115" t="s">
        <v>473</v>
      </c>
      <c r="I16" s="103" t="s">
        <v>470</v>
      </c>
      <c r="J16" s="105">
        <v>2</v>
      </c>
      <c r="K16" s="106" t="s">
        <v>262</v>
      </c>
      <c r="L16" s="88">
        <v>0</v>
      </c>
      <c r="M16" s="88"/>
    </row>
    <row r="17" spans="1:27" ht="109.7" customHeight="1">
      <c r="A17" s="103" t="s">
        <v>258</v>
      </c>
      <c r="B17" s="103" t="s">
        <v>474</v>
      </c>
      <c r="C17" s="103" t="s">
        <v>475</v>
      </c>
      <c r="D17" s="103" t="s">
        <v>476</v>
      </c>
      <c r="E17" s="103"/>
      <c r="F17" s="103"/>
      <c r="G17" s="103"/>
      <c r="H17" s="103"/>
      <c r="I17" s="103" t="s">
        <v>477</v>
      </c>
      <c r="J17" s="105">
        <v>2</v>
      </c>
      <c r="K17" s="106" t="s">
        <v>478</v>
      </c>
      <c r="L17" s="88">
        <v>0</v>
      </c>
      <c r="M17" s="88"/>
    </row>
    <row r="18" spans="1:27" ht="37.5" customHeight="1">
      <c r="A18" s="83" t="s">
        <v>264</v>
      </c>
      <c r="B18" s="83" t="s">
        <v>265</v>
      </c>
      <c r="C18" s="84" t="s">
        <v>266</v>
      </c>
      <c r="D18" s="84" t="s">
        <v>266</v>
      </c>
      <c r="E18" s="84"/>
      <c r="F18" s="90">
        <v>0</v>
      </c>
      <c r="G18" s="90"/>
      <c r="H18" s="84" t="s">
        <v>479</v>
      </c>
      <c r="I18" s="83" t="s">
        <v>480</v>
      </c>
      <c r="J18" s="86">
        <v>1</v>
      </c>
      <c r="K18" s="91" t="s">
        <v>267</v>
      </c>
      <c r="L18" s="88">
        <v>0</v>
      </c>
    </row>
    <row r="19" spans="1:27" ht="130.69999999999999" customHeight="1">
      <c r="A19" s="83" t="s">
        <v>264</v>
      </c>
      <c r="B19" s="83" t="s">
        <v>176</v>
      </c>
      <c r="C19" s="84" t="s">
        <v>481</v>
      </c>
      <c r="D19" s="84" t="s">
        <v>177</v>
      </c>
      <c r="E19" s="84"/>
      <c r="F19" s="85">
        <v>0</v>
      </c>
      <c r="G19" s="85"/>
      <c r="H19" s="84" t="s">
        <v>482</v>
      </c>
      <c r="I19" s="116" t="s">
        <v>483</v>
      </c>
      <c r="J19" s="86">
        <v>1</v>
      </c>
      <c r="K19" s="91"/>
      <c r="L19" s="88">
        <v>0</v>
      </c>
      <c r="M19" s="100" t="s">
        <v>178</v>
      </c>
      <c r="N19" s="102">
        <v>0</v>
      </c>
      <c r="O19" s="102">
        <v>0</v>
      </c>
      <c r="P19" s="102">
        <v>0</v>
      </c>
      <c r="Q19" s="102">
        <v>0</v>
      </c>
      <c r="R19" s="102">
        <v>0</v>
      </c>
      <c r="S19" s="102">
        <v>0</v>
      </c>
      <c r="T19" s="102">
        <v>0</v>
      </c>
      <c r="U19" s="102">
        <v>0</v>
      </c>
      <c r="V19" s="102">
        <v>0</v>
      </c>
      <c r="W19" s="102">
        <v>0</v>
      </c>
      <c r="X19" s="102">
        <v>0</v>
      </c>
      <c r="Y19" s="102">
        <v>0</v>
      </c>
      <c r="Z19" s="102">
        <v>0</v>
      </c>
      <c r="AA19" s="102">
        <v>0</v>
      </c>
    </row>
    <row r="20" spans="1:27" ht="94.7" customHeight="1">
      <c r="A20" s="83" t="s">
        <v>264</v>
      </c>
      <c r="B20" s="83" t="s">
        <v>179</v>
      </c>
      <c r="C20" s="84" t="s">
        <v>484</v>
      </c>
      <c r="D20" s="84" t="s">
        <v>180</v>
      </c>
      <c r="E20" s="84"/>
      <c r="F20" s="117">
        <v>4638.67</v>
      </c>
      <c r="G20" s="117"/>
      <c r="H20" s="117" t="s">
        <v>485</v>
      </c>
      <c r="I20" s="83" t="s">
        <v>486</v>
      </c>
      <c r="J20" s="86">
        <v>1</v>
      </c>
      <c r="K20" s="91"/>
      <c r="L20" s="88">
        <v>0</v>
      </c>
      <c r="M20" s="100" t="s">
        <v>181</v>
      </c>
      <c r="N20" s="82">
        <v>4638.67</v>
      </c>
      <c r="O20" s="82">
        <v>4638.67</v>
      </c>
      <c r="P20" s="82">
        <v>4638.67</v>
      </c>
      <c r="Q20" s="82">
        <v>4638.67</v>
      </c>
      <c r="R20" s="82">
        <v>4638.67</v>
      </c>
      <c r="S20" s="82">
        <v>4638.67</v>
      </c>
      <c r="T20" s="82">
        <v>4638.67</v>
      </c>
      <c r="U20" s="82">
        <v>4638.67</v>
      </c>
      <c r="V20" s="82">
        <v>4638.67</v>
      </c>
      <c r="W20" s="82">
        <v>4638.67</v>
      </c>
      <c r="X20" s="82">
        <v>4638.67</v>
      </c>
      <c r="Y20" s="82">
        <v>4638.67</v>
      </c>
      <c r="Z20" s="82">
        <v>4638.67</v>
      </c>
      <c r="AA20" s="82">
        <v>4638.67</v>
      </c>
    </row>
    <row r="21" spans="1:27" ht="90.6" customHeight="1">
      <c r="A21" s="83" t="s">
        <v>264</v>
      </c>
      <c r="B21" s="83" t="s">
        <v>370</v>
      </c>
      <c r="C21" s="84" t="s">
        <v>487</v>
      </c>
      <c r="D21" s="84" t="s">
        <v>488</v>
      </c>
      <c r="E21" s="84"/>
      <c r="F21" s="117">
        <v>462651</v>
      </c>
      <c r="G21" s="117"/>
      <c r="H21" s="117" t="s">
        <v>485</v>
      </c>
      <c r="I21" s="83" t="s">
        <v>486</v>
      </c>
      <c r="J21" s="86">
        <v>1</v>
      </c>
      <c r="K21" s="91"/>
      <c r="L21" s="88">
        <v>1</v>
      </c>
      <c r="N21" s="118">
        <v>462651</v>
      </c>
      <c r="O21" s="118">
        <v>462651</v>
      </c>
      <c r="P21" s="118">
        <v>462651</v>
      </c>
      <c r="Q21" s="118">
        <v>462651</v>
      </c>
      <c r="R21" s="118">
        <v>462651</v>
      </c>
      <c r="S21" s="118">
        <v>462651</v>
      </c>
      <c r="T21" s="118">
        <v>462651</v>
      </c>
      <c r="U21" s="118">
        <v>462651</v>
      </c>
      <c r="V21" s="118">
        <v>462651</v>
      </c>
      <c r="W21" s="118">
        <v>462651</v>
      </c>
      <c r="X21" s="118">
        <v>462651</v>
      </c>
      <c r="Y21" s="118">
        <v>462651</v>
      </c>
      <c r="Z21" s="118">
        <v>462651</v>
      </c>
      <c r="AA21" s="118">
        <v>462651</v>
      </c>
    </row>
    <row r="22" spans="1:27" ht="117" customHeight="1">
      <c r="A22" s="103" t="s">
        <v>264</v>
      </c>
      <c r="B22" s="103" t="s">
        <v>489</v>
      </c>
      <c r="C22" s="113" t="s">
        <v>490</v>
      </c>
      <c r="D22" s="113" t="s">
        <v>491</v>
      </c>
      <c r="E22" s="113"/>
      <c r="F22" s="113">
        <v>0.85</v>
      </c>
      <c r="G22" s="113"/>
      <c r="H22" s="113" t="s">
        <v>492</v>
      </c>
      <c r="I22" s="113" t="s">
        <v>493</v>
      </c>
      <c r="J22" s="119">
        <v>2</v>
      </c>
      <c r="K22" s="120" t="s">
        <v>494</v>
      </c>
      <c r="L22" s="88">
        <v>0</v>
      </c>
      <c r="M22" s="88"/>
    </row>
    <row r="23" spans="1:27" ht="90" customHeight="1">
      <c r="A23" s="103" t="s">
        <v>264</v>
      </c>
      <c r="B23" s="103" t="s">
        <v>495</v>
      </c>
      <c r="C23" s="113" t="s">
        <v>496</v>
      </c>
      <c r="D23" s="113" t="s">
        <v>497</v>
      </c>
      <c r="E23" s="113"/>
      <c r="F23" s="113"/>
      <c r="G23" s="113"/>
      <c r="H23" s="113"/>
      <c r="I23" s="113" t="s">
        <v>477</v>
      </c>
      <c r="J23" s="119">
        <v>2</v>
      </c>
      <c r="K23" s="106" t="s">
        <v>498</v>
      </c>
      <c r="L23" s="88">
        <v>0</v>
      </c>
      <c r="M23" s="88"/>
    </row>
    <row r="24" spans="1:27" ht="37.5" customHeight="1">
      <c r="A24" s="121" t="s">
        <v>264</v>
      </c>
      <c r="B24" s="121" t="s">
        <v>499</v>
      </c>
      <c r="C24" s="122" t="s">
        <v>500</v>
      </c>
      <c r="D24" s="122" t="s">
        <v>501</v>
      </c>
      <c r="E24" s="122"/>
      <c r="F24" s="122"/>
      <c r="G24" s="122"/>
      <c r="H24" s="122"/>
      <c r="I24" s="121" t="s">
        <v>470</v>
      </c>
      <c r="J24" s="123">
        <v>99</v>
      </c>
      <c r="K24" s="124"/>
      <c r="L24" s="88">
        <v>0</v>
      </c>
      <c r="M24" s="88"/>
    </row>
    <row r="25" spans="1:27" ht="100.35" customHeight="1">
      <c r="A25" s="83" t="s">
        <v>264</v>
      </c>
      <c r="B25" s="83" t="s">
        <v>45</v>
      </c>
      <c r="C25" s="83" t="s">
        <v>502</v>
      </c>
      <c r="D25" s="83" t="s">
        <v>503</v>
      </c>
      <c r="E25" s="83"/>
      <c r="F25" s="125">
        <v>0</v>
      </c>
      <c r="G25" s="125"/>
      <c r="H25" s="83" t="s">
        <v>504</v>
      </c>
      <c r="I25" s="83" t="s">
        <v>505</v>
      </c>
      <c r="J25" s="86">
        <v>1</v>
      </c>
      <c r="K25" s="91"/>
      <c r="L25" s="88">
        <v>1</v>
      </c>
      <c r="N25" s="126">
        <v>0</v>
      </c>
      <c r="O25" s="126">
        <v>0</v>
      </c>
      <c r="P25" s="126">
        <v>0</v>
      </c>
      <c r="Q25" s="126">
        <v>0</v>
      </c>
      <c r="R25" s="126">
        <v>0</v>
      </c>
      <c r="S25" s="126">
        <v>0</v>
      </c>
      <c r="T25" s="126">
        <v>0</v>
      </c>
      <c r="U25" s="126">
        <v>0</v>
      </c>
      <c r="V25" s="126">
        <v>0</v>
      </c>
      <c r="W25" s="126">
        <v>0</v>
      </c>
      <c r="X25" s="126">
        <v>0</v>
      </c>
      <c r="Y25" s="126">
        <v>0</v>
      </c>
      <c r="Z25" s="126">
        <v>0</v>
      </c>
      <c r="AA25" s="126">
        <v>0</v>
      </c>
    </row>
    <row r="26" spans="1:27" ht="74.45" customHeight="1">
      <c r="A26" s="83" t="s">
        <v>264</v>
      </c>
      <c r="B26" s="83" t="s">
        <v>48</v>
      </c>
      <c r="C26" s="83" t="s">
        <v>506</v>
      </c>
      <c r="D26" s="83" t="s">
        <v>506</v>
      </c>
      <c r="E26" s="83"/>
      <c r="F26" s="93">
        <v>0</v>
      </c>
      <c r="G26" s="93"/>
      <c r="H26" s="83" t="s">
        <v>507</v>
      </c>
      <c r="I26" s="84" t="s">
        <v>508</v>
      </c>
      <c r="J26" s="86">
        <v>1</v>
      </c>
      <c r="K26" s="91"/>
      <c r="L26" s="88">
        <v>1</v>
      </c>
      <c r="N26" s="126">
        <v>0</v>
      </c>
      <c r="O26" s="126">
        <v>0</v>
      </c>
      <c r="P26" s="126">
        <v>0</v>
      </c>
      <c r="Q26" s="126">
        <v>0</v>
      </c>
      <c r="R26" s="126">
        <v>0</v>
      </c>
      <c r="S26" s="126">
        <v>0</v>
      </c>
      <c r="T26" s="126">
        <v>0</v>
      </c>
      <c r="U26" s="126">
        <v>0</v>
      </c>
      <c r="V26" s="126">
        <v>0</v>
      </c>
      <c r="W26" s="126">
        <v>0</v>
      </c>
      <c r="X26" s="126">
        <v>0</v>
      </c>
      <c r="Y26" s="126">
        <v>0</v>
      </c>
      <c r="Z26" s="126">
        <v>0</v>
      </c>
      <c r="AA26" s="126">
        <v>0</v>
      </c>
    </row>
    <row r="27" spans="1:27" ht="77.45" customHeight="1">
      <c r="A27" s="127" t="s">
        <v>264</v>
      </c>
      <c r="B27" s="127" t="s">
        <v>182</v>
      </c>
      <c r="C27" s="127" t="s">
        <v>509</v>
      </c>
      <c r="D27" s="127" t="s">
        <v>183</v>
      </c>
      <c r="E27" s="127"/>
      <c r="F27" s="128">
        <v>0.2</v>
      </c>
      <c r="G27" s="128"/>
      <c r="H27" s="127" t="s">
        <v>510</v>
      </c>
      <c r="I27" s="127" t="s">
        <v>511</v>
      </c>
      <c r="J27" s="129">
        <v>1</v>
      </c>
      <c r="K27" s="130"/>
      <c r="L27" s="131">
        <v>0</v>
      </c>
      <c r="M27" s="132" t="s">
        <v>184</v>
      </c>
    </row>
    <row r="28" spans="1:27" ht="70.7" customHeight="1">
      <c r="A28" s="83" t="s">
        <v>264</v>
      </c>
      <c r="B28" s="83" t="s">
        <v>360</v>
      </c>
      <c r="C28" s="84" t="s">
        <v>372</v>
      </c>
      <c r="D28" s="84" t="s">
        <v>361</v>
      </c>
      <c r="E28" s="84"/>
      <c r="F28" s="85">
        <v>0.55000000000000004</v>
      </c>
      <c r="G28" s="85"/>
      <c r="H28" s="84" t="s">
        <v>512</v>
      </c>
      <c r="I28" s="103" t="s">
        <v>470</v>
      </c>
      <c r="J28" s="119">
        <v>2</v>
      </c>
      <c r="K28" s="106" t="s">
        <v>513</v>
      </c>
      <c r="L28" s="88">
        <v>0</v>
      </c>
      <c r="M28" s="118" t="s">
        <v>514</v>
      </c>
      <c r="N28" s="95">
        <v>0.55000000000000004</v>
      </c>
      <c r="O28" s="95">
        <v>0.55000000000000004</v>
      </c>
      <c r="P28" s="95">
        <v>0.55000000000000004</v>
      </c>
      <c r="Q28" s="95">
        <v>0.55000000000000004</v>
      </c>
      <c r="R28" s="95">
        <v>0.55000000000000004</v>
      </c>
      <c r="S28" s="95">
        <v>0.55000000000000004</v>
      </c>
      <c r="T28" s="95">
        <v>0.55000000000000004</v>
      </c>
      <c r="U28" s="95">
        <v>0.55000000000000004</v>
      </c>
      <c r="V28" s="95">
        <v>0.55000000000000004</v>
      </c>
      <c r="W28" s="95">
        <v>0.55000000000000004</v>
      </c>
      <c r="X28" s="95">
        <v>0.55000000000000004</v>
      </c>
      <c r="Y28" s="95">
        <v>0.55000000000000004</v>
      </c>
      <c r="Z28" s="95">
        <v>0.55000000000000004</v>
      </c>
      <c r="AA28" s="95">
        <v>0.55000000000000004</v>
      </c>
    </row>
    <row r="29" spans="1:27" ht="121.7" customHeight="1">
      <c r="A29" s="103" t="s">
        <v>264</v>
      </c>
      <c r="B29" s="103" t="s">
        <v>515</v>
      </c>
      <c r="C29" s="113" t="s">
        <v>516</v>
      </c>
      <c r="D29" s="113" t="s">
        <v>517</v>
      </c>
      <c r="E29" s="113"/>
      <c r="F29" s="113"/>
      <c r="G29" s="113"/>
      <c r="H29" s="113"/>
      <c r="I29" s="103" t="s">
        <v>518</v>
      </c>
      <c r="J29" s="119">
        <v>2</v>
      </c>
      <c r="K29" s="106" t="s">
        <v>519</v>
      </c>
      <c r="L29" s="88">
        <v>0</v>
      </c>
      <c r="M29" s="88"/>
    </row>
    <row r="30" spans="1:27" ht="44.45" customHeight="1">
      <c r="A30" s="83" t="s">
        <v>253</v>
      </c>
      <c r="B30" s="83" t="s">
        <v>185</v>
      </c>
      <c r="C30" s="83" t="s">
        <v>186</v>
      </c>
      <c r="D30" s="83" t="s">
        <v>186</v>
      </c>
      <c r="E30" s="83"/>
      <c r="F30" s="83" t="s">
        <v>520</v>
      </c>
      <c r="G30" s="83"/>
      <c r="H30" s="83" t="s">
        <v>521</v>
      </c>
      <c r="I30" s="84" t="s">
        <v>522</v>
      </c>
      <c r="J30" s="133">
        <v>1</v>
      </c>
      <c r="K30" s="91"/>
      <c r="L30" s="88">
        <v>0</v>
      </c>
      <c r="N30" s="134">
        <v>70</v>
      </c>
      <c r="O30" s="134">
        <v>70</v>
      </c>
      <c r="P30" s="134">
        <v>70</v>
      </c>
      <c r="Q30" s="134">
        <v>70</v>
      </c>
      <c r="R30" s="134">
        <v>70</v>
      </c>
      <c r="S30" s="134">
        <v>70</v>
      </c>
      <c r="T30" s="134">
        <v>70</v>
      </c>
      <c r="U30" s="134">
        <v>70</v>
      </c>
      <c r="V30" s="134">
        <v>70</v>
      </c>
      <c r="W30" s="134">
        <v>70</v>
      </c>
      <c r="X30" s="134">
        <v>70</v>
      </c>
      <c r="Y30" s="134">
        <v>70</v>
      </c>
      <c r="Z30" s="134">
        <v>70</v>
      </c>
      <c r="AA30" s="134">
        <v>70</v>
      </c>
    </row>
    <row r="31" spans="1:27" ht="37.5" customHeight="1">
      <c r="A31" s="83" t="s">
        <v>253</v>
      </c>
      <c r="B31" s="83" t="s">
        <v>68</v>
      </c>
      <c r="C31" s="83" t="s">
        <v>523</v>
      </c>
      <c r="D31" s="83" t="s">
        <v>523</v>
      </c>
      <c r="E31" s="83"/>
      <c r="F31" s="93">
        <v>1</v>
      </c>
      <c r="G31" s="93"/>
      <c r="H31" s="83" t="s">
        <v>524</v>
      </c>
      <c r="I31" s="84" t="s">
        <v>525</v>
      </c>
      <c r="J31" s="133">
        <v>1</v>
      </c>
      <c r="K31" s="91"/>
      <c r="L31" s="88">
        <v>1</v>
      </c>
      <c r="N31" s="135">
        <v>1</v>
      </c>
      <c r="O31" s="135">
        <v>1</v>
      </c>
      <c r="P31" s="135">
        <v>1</v>
      </c>
      <c r="Q31" s="135">
        <v>1</v>
      </c>
      <c r="R31" s="135">
        <v>1</v>
      </c>
      <c r="S31" s="135">
        <v>1</v>
      </c>
      <c r="T31" s="135">
        <v>1</v>
      </c>
      <c r="U31" s="135">
        <v>1</v>
      </c>
      <c r="V31" s="135">
        <v>1</v>
      </c>
      <c r="W31" s="135">
        <v>1</v>
      </c>
      <c r="X31" s="135">
        <v>1</v>
      </c>
      <c r="Y31" s="135">
        <v>1</v>
      </c>
      <c r="Z31" s="135">
        <v>1</v>
      </c>
      <c r="AA31" s="135">
        <v>1</v>
      </c>
    </row>
    <row r="32" spans="1:27" ht="37.5" customHeight="1">
      <c r="A32" s="83" t="s">
        <v>253</v>
      </c>
      <c r="B32" s="83" t="s">
        <v>188</v>
      </c>
      <c r="C32" s="83" t="s">
        <v>189</v>
      </c>
      <c r="D32" s="83" t="s">
        <v>189</v>
      </c>
      <c r="E32" s="83"/>
      <c r="F32" s="83" t="s">
        <v>526</v>
      </c>
      <c r="G32" s="83"/>
      <c r="H32" s="83" t="s">
        <v>527</v>
      </c>
      <c r="I32" s="84" t="s">
        <v>528</v>
      </c>
      <c r="J32" s="133">
        <v>1</v>
      </c>
      <c r="K32" s="87" t="s">
        <v>190</v>
      </c>
      <c r="L32" s="88">
        <v>0</v>
      </c>
      <c r="N32" s="82">
        <v>25</v>
      </c>
      <c r="O32" s="82">
        <v>25</v>
      </c>
      <c r="P32" s="82">
        <v>25</v>
      </c>
      <c r="Q32" s="82">
        <v>25</v>
      </c>
      <c r="R32" s="82">
        <v>25</v>
      </c>
      <c r="S32" s="82">
        <v>25</v>
      </c>
      <c r="T32" s="82">
        <v>25</v>
      </c>
      <c r="U32" s="82">
        <v>25</v>
      </c>
      <c r="V32" s="82">
        <v>25</v>
      </c>
      <c r="W32" s="82">
        <v>25</v>
      </c>
      <c r="X32" s="82">
        <v>25</v>
      </c>
      <c r="Y32" s="82">
        <v>25</v>
      </c>
      <c r="Z32" s="82">
        <v>25</v>
      </c>
      <c r="AA32" s="82">
        <v>25</v>
      </c>
    </row>
    <row r="33" spans="1:27" ht="99" customHeight="1">
      <c r="A33" s="83" t="s">
        <v>253</v>
      </c>
      <c r="B33" s="83" t="s">
        <v>373</v>
      </c>
      <c r="C33" s="83" t="s">
        <v>529</v>
      </c>
      <c r="D33" s="136" t="s">
        <v>530</v>
      </c>
      <c r="E33" s="136"/>
      <c r="F33" s="136" t="s">
        <v>531</v>
      </c>
      <c r="G33" s="136"/>
      <c r="H33" s="136" t="s">
        <v>532</v>
      </c>
      <c r="I33" s="103" t="s">
        <v>533</v>
      </c>
      <c r="J33" s="119">
        <v>2</v>
      </c>
      <c r="K33" s="106" t="s">
        <v>375</v>
      </c>
      <c r="L33" s="88">
        <v>0</v>
      </c>
      <c r="M33" s="100" t="s">
        <v>376</v>
      </c>
      <c r="N33" s="82">
        <v>12</v>
      </c>
      <c r="O33" s="82">
        <v>12</v>
      </c>
      <c r="P33" s="82">
        <v>12</v>
      </c>
      <c r="Q33" s="82">
        <v>12</v>
      </c>
      <c r="R33" s="82">
        <v>12</v>
      </c>
      <c r="S33" s="82">
        <v>12</v>
      </c>
      <c r="T33" s="82">
        <v>12</v>
      </c>
      <c r="U33" s="82">
        <v>12</v>
      </c>
      <c r="V33" s="82">
        <v>12</v>
      </c>
      <c r="W33" s="82">
        <v>12</v>
      </c>
      <c r="X33" s="82">
        <v>12</v>
      </c>
      <c r="Y33" s="82">
        <v>12</v>
      </c>
      <c r="Z33" s="82">
        <v>12</v>
      </c>
      <c r="AA33" s="82">
        <v>12</v>
      </c>
    </row>
    <row r="34" spans="1:27" ht="73.7" customHeight="1">
      <c r="A34" s="103" t="s">
        <v>253</v>
      </c>
      <c r="B34" s="103" t="s">
        <v>377</v>
      </c>
      <c r="C34" s="103" t="s">
        <v>534</v>
      </c>
      <c r="D34" s="103" t="s">
        <v>378</v>
      </c>
      <c r="E34" s="103"/>
      <c r="F34" s="103">
        <v>0</v>
      </c>
      <c r="G34" s="103"/>
      <c r="H34" s="103" t="s">
        <v>535</v>
      </c>
      <c r="I34" s="103" t="s">
        <v>536</v>
      </c>
      <c r="J34" s="119">
        <v>2</v>
      </c>
      <c r="K34" s="120" t="s">
        <v>379</v>
      </c>
      <c r="L34" s="88">
        <v>0</v>
      </c>
      <c r="M34" s="88" t="s">
        <v>380</v>
      </c>
      <c r="N34" s="82">
        <v>0</v>
      </c>
      <c r="O34" s="82">
        <v>0</v>
      </c>
      <c r="P34" s="82">
        <v>0</v>
      </c>
      <c r="Q34" s="82">
        <v>0</v>
      </c>
      <c r="R34" s="82">
        <v>0</v>
      </c>
      <c r="S34" s="82">
        <v>0</v>
      </c>
      <c r="T34" s="82">
        <v>0</v>
      </c>
      <c r="U34" s="82">
        <v>0</v>
      </c>
      <c r="V34" s="82">
        <v>0</v>
      </c>
      <c r="W34" s="82">
        <v>0</v>
      </c>
      <c r="X34" s="82">
        <v>0</v>
      </c>
      <c r="Y34" s="82">
        <v>0</v>
      </c>
      <c r="Z34" s="82">
        <v>0</v>
      </c>
      <c r="AA34" s="82">
        <v>0</v>
      </c>
    </row>
    <row r="35" spans="1:27" ht="37.5" customHeight="1">
      <c r="A35" s="103" t="s">
        <v>253</v>
      </c>
      <c r="B35" s="103" t="s">
        <v>381</v>
      </c>
      <c r="C35" s="103" t="s">
        <v>537</v>
      </c>
      <c r="D35" s="103" t="s">
        <v>382</v>
      </c>
      <c r="E35" s="103"/>
      <c r="F35" s="103">
        <v>0</v>
      </c>
      <c r="G35" s="103"/>
      <c r="H35" s="103" t="s">
        <v>538</v>
      </c>
      <c r="I35" s="103" t="s">
        <v>539</v>
      </c>
      <c r="J35" s="119">
        <v>2</v>
      </c>
      <c r="K35" s="106" t="s">
        <v>540</v>
      </c>
      <c r="L35" s="88">
        <v>0</v>
      </c>
      <c r="M35" s="88"/>
      <c r="N35" s="82">
        <v>0</v>
      </c>
      <c r="O35" s="82">
        <v>0</v>
      </c>
      <c r="P35" s="82">
        <v>0</v>
      </c>
      <c r="Q35" s="82">
        <v>0</v>
      </c>
      <c r="R35" s="82">
        <v>0</v>
      </c>
      <c r="S35" s="82">
        <v>0</v>
      </c>
      <c r="T35" s="82">
        <v>0</v>
      </c>
      <c r="U35" s="82">
        <v>0</v>
      </c>
      <c r="V35" s="82">
        <v>0</v>
      </c>
      <c r="W35" s="82">
        <v>0</v>
      </c>
      <c r="X35" s="82">
        <v>0</v>
      </c>
      <c r="Y35" s="82">
        <v>0</v>
      </c>
      <c r="Z35" s="82">
        <v>0</v>
      </c>
      <c r="AA35" s="82">
        <v>0</v>
      </c>
    </row>
    <row r="36" spans="1:27" ht="37.5" customHeight="1">
      <c r="A36" s="103" t="s">
        <v>253</v>
      </c>
      <c r="B36" s="103" t="s">
        <v>191</v>
      </c>
      <c r="C36" s="103" t="s">
        <v>541</v>
      </c>
      <c r="D36" s="103" t="s">
        <v>192</v>
      </c>
      <c r="E36" s="103"/>
      <c r="F36" s="103">
        <v>0</v>
      </c>
      <c r="G36" s="103"/>
      <c r="H36" s="103" t="s">
        <v>542</v>
      </c>
      <c r="I36" s="113" t="s">
        <v>543</v>
      </c>
      <c r="J36" s="119">
        <v>2</v>
      </c>
      <c r="K36" s="106" t="s">
        <v>193</v>
      </c>
      <c r="L36" s="88">
        <v>0</v>
      </c>
      <c r="M36" s="88"/>
      <c r="N36" s="82">
        <v>0</v>
      </c>
      <c r="O36" s="82">
        <v>0</v>
      </c>
      <c r="P36" s="82">
        <v>0</v>
      </c>
      <c r="Q36" s="82">
        <v>0</v>
      </c>
      <c r="R36" s="82">
        <v>0</v>
      </c>
      <c r="S36" s="82">
        <v>0</v>
      </c>
      <c r="T36" s="82">
        <v>0</v>
      </c>
      <c r="U36" s="82">
        <v>0</v>
      </c>
      <c r="V36" s="82">
        <v>0</v>
      </c>
      <c r="W36" s="82">
        <v>0</v>
      </c>
      <c r="X36" s="82">
        <v>0</v>
      </c>
      <c r="Y36" s="82">
        <v>0</v>
      </c>
      <c r="Z36" s="82">
        <v>0</v>
      </c>
      <c r="AA36" s="82">
        <v>0</v>
      </c>
    </row>
    <row r="37" spans="1:27" ht="84.6" customHeight="1">
      <c r="A37" s="103" t="s">
        <v>253</v>
      </c>
      <c r="B37" s="103" t="s">
        <v>544</v>
      </c>
      <c r="C37" s="103" t="s">
        <v>545</v>
      </c>
      <c r="D37" s="103" t="s">
        <v>546</v>
      </c>
      <c r="E37" s="103"/>
      <c r="F37" s="137">
        <v>7.4999999999999997E-2</v>
      </c>
      <c r="G37" s="137"/>
      <c r="H37" s="103" t="s">
        <v>547</v>
      </c>
      <c r="I37" s="103" t="s">
        <v>548</v>
      </c>
      <c r="J37" s="119">
        <v>2</v>
      </c>
      <c r="K37" s="106" t="s">
        <v>549</v>
      </c>
      <c r="L37" s="88">
        <v>0</v>
      </c>
      <c r="M37" s="88"/>
    </row>
    <row r="38" spans="1:27" ht="76.349999999999994" customHeight="1">
      <c r="A38" s="121" t="s">
        <v>253</v>
      </c>
      <c r="B38" s="121" t="s">
        <v>550</v>
      </c>
      <c r="C38" s="121" t="s">
        <v>551</v>
      </c>
      <c r="D38" s="121" t="s">
        <v>552</v>
      </c>
      <c r="E38" s="121"/>
      <c r="F38" s="121"/>
      <c r="G38" s="121"/>
      <c r="H38" s="121"/>
      <c r="I38" s="121" t="s">
        <v>553</v>
      </c>
      <c r="J38" s="123">
        <v>99</v>
      </c>
      <c r="K38" s="124"/>
      <c r="L38" s="88">
        <v>0</v>
      </c>
      <c r="M38" s="88"/>
    </row>
    <row r="39" spans="1:27" ht="74.45" customHeight="1">
      <c r="A39" s="103" t="s">
        <v>253</v>
      </c>
      <c r="B39" s="103" t="s">
        <v>554</v>
      </c>
      <c r="C39" s="103" t="s">
        <v>555</v>
      </c>
      <c r="D39" s="103" t="s">
        <v>556</v>
      </c>
      <c r="E39" s="103"/>
      <c r="F39" s="103" t="s">
        <v>557</v>
      </c>
      <c r="G39" s="103"/>
      <c r="H39" s="103" t="s">
        <v>558</v>
      </c>
      <c r="I39" s="103" t="s">
        <v>533</v>
      </c>
      <c r="J39" s="119">
        <v>2</v>
      </c>
      <c r="K39" s="106" t="s">
        <v>559</v>
      </c>
      <c r="L39" s="88">
        <v>0</v>
      </c>
      <c r="M39" s="88"/>
    </row>
    <row r="40" spans="1:27" ht="103.7" customHeight="1">
      <c r="A40" s="103" t="s">
        <v>253</v>
      </c>
      <c r="B40" s="103" t="s">
        <v>560</v>
      </c>
      <c r="C40" s="103" t="s">
        <v>561</v>
      </c>
      <c r="D40" s="103" t="s">
        <v>562</v>
      </c>
      <c r="E40" s="103"/>
      <c r="F40" s="109">
        <v>0.3</v>
      </c>
      <c r="G40" s="109"/>
      <c r="H40" s="103" t="s">
        <v>563</v>
      </c>
      <c r="I40" s="103" t="s">
        <v>533</v>
      </c>
      <c r="J40" s="119">
        <v>2</v>
      </c>
      <c r="K40" s="106" t="s">
        <v>564</v>
      </c>
      <c r="L40" s="88">
        <v>0</v>
      </c>
      <c r="M40" s="88"/>
    </row>
    <row r="41" spans="1:27" ht="82.35" customHeight="1">
      <c r="A41" s="83" t="s">
        <v>253</v>
      </c>
      <c r="B41" s="83" t="s">
        <v>59</v>
      </c>
      <c r="C41" s="83" t="s">
        <v>565</v>
      </c>
      <c r="D41" s="83" t="s">
        <v>566</v>
      </c>
      <c r="E41" s="83"/>
      <c r="F41" s="83" t="s">
        <v>567</v>
      </c>
      <c r="G41" s="83"/>
      <c r="H41" s="83" t="s">
        <v>568</v>
      </c>
      <c r="I41" s="83" t="s">
        <v>569</v>
      </c>
      <c r="J41" s="133">
        <v>2</v>
      </c>
      <c r="K41" s="91" t="s">
        <v>570</v>
      </c>
      <c r="L41" s="88">
        <v>1</v>
      </c>
      <c r="M41" s="107" t="s">
        <v>62</v>
      </c>
    </row>
    <row r="42" spans="1:27" ht="37.5" customHeight="1">
      <c r="A42" s="83" t="s">
        <v>253</v>
      </c>
      <c r="B42" s="83" t="s">
        <v>254</v>
      </c>
      <c r="C42" s="84" t="s">
        <v>255</v>
      </c>
      <c r="D42" s="84" t="s">
        <v>255</v>
      </c>
      <c r="E42" s="84"/>
      <c r="F42" s="84" t="s">
        <v>571</v>
      </c>
      <c r="G42" s="84"/>
      <c r="H42" s="84" t="s">
        <v>572</v>
      </c>
      <c r="I42" s="84" t="s">
        <v>573</v>
      </c>
      <c r="J42" s="133">
        <v>1</v>
      </c>
      <c r="K42" s="91" t="s">
        <v>574</v>
      </c>
      <c r="L42" s="88">
        <v>0</v>
      </c>
    </row>
    <row r="43" spans="1:27" ht="37.5" customHeight="1">
      <c r="A43" s="83" t="s">
        <v>253</v>
      </c>
      <c r="B43" s="83" t="s">
        <v>71</v>
      </c>
      <c r="C43" s="83" t="s">
        <v>575</v>
      </c>
      <c r="D43" s="83" t="s">
        <v>576</v>
      </c>
      <c r="E43" s="83"/>
      <c r="F43" s="93">
        <v>0.48</v>
      </c>
      <c r="G43" s="93"/>
      <c r="H43" s="83" t="s">
        <v>577</v>
      </c>
      <c r="I43" s="83" t="s">
        <v>533</v>
      </c>
      <c r="J43" s="133">
        <v>1</v>
      </c>
      <c r="K43" s="91"/>
      <c r="L43" s="88">
        <v>1</v>
      </c>
    </row>
    <row r="44" spans="1:27" ht="37.5" customHeight="1">
      <c r="A44" s="83" t="s">
        <v>253</v>
      </c>
      <c r="B44" s="83" t="s">
        <v>346</v>
      </c>
      <c r="C44" s="83" t="s">
        <v>578</v>
      </c>
      <c r="D44" s="83" t="s">
        <v>578</v>
      </c>
      <c r="E44" s="83"/>
      <c r="F44" s="83" t="s">
        <v>579</v>
      </c>
      <c r="G44" s="83"/>
      <c r="H44" s="83" t="s">
        <v>580</v>
      </c>
      <c r="I44" s="83" t="s">
        <v>581</v>
      </c>
      <c r="J44" s="133">
        <v>1</v>
      </c>
      <c r="K44" s="91" t="s">
        <v>582</v>
      </c>
      <c r="L44" s="88">
        <v>0</v>
      </c>
    </row>
    <row r="45" spans="1:27" s="138" customFormat="1" ht="37.5" customHeight="1">
      <c r="A45" s="127" t="s">
        <v>253</v>
      </c>
      <c r="B45" s="127" t="s">
        <v>195</v>
      </c>
      <c r="C45" s="127" t="s">
        <v>583</v>
      </c>
      <c r="D45" s="127" t="s">
        <v>196</v>
      </c>
      <c r="E45" s="127"/>
      <c r="F45" s="127">
        <v>80</v>
      </c>
      <c r="G45" s="127"/>
      <c r="H45" s="127" t="s">
        <v>584</v>
      </c>
      <c r="I45" s="83" t="s">
        <v>585</v>
      </c>
      <c r="J45" s="133">
        <v>1</v>
      </c>
      <c r="K45" s="91" t="s">
        <v>197</v>
      </c>
      <c r="L45" s="88">
        <v>0</v>
      </c>
      <c r="M45" s="132" t="s">
        <v>198</v>
      </c>
    </row>
    <row r="46" spans="1:27" ht="121.7" customHeight="1">
      <c r="A46" s="83" t="s">
        <v>253</v>
      </c>
      <c r="B46" s="83" t="s">
        <v>64</v>
      </c>
      <c r="C46" s="83" t="s">
        <v>586</v>
      </c>
      <c r="D46" s="83" t="s">
        <v>587</v>
      </c>
      <c r="E46" s="83"/>
      <c r="F46" s="139">
        <v>4.2999999999999997E-2</v>
      </c>
      <c r="G46" s="139"/>
      <c r="H46" s="139" t="s">
        <v>588</v>
      </c>
      <c r="I46" s="83" t="s">
        <v>589</v>
      </c>
      <c r="J46" s="133">
        <v>1</v>
      </c>
      <c r="K46" s="91"/>
      <c r="L46" s="88">
        <v>1</v>
      </c>
      <c r="N46" s="108">
        <v>4.2999999999999997E-2</v>
      </c>
      <c r="O46" s="108">
        <v>4.2999999999999997E-2</v>
      </c>
      <c r="P46" s="108">
        <v>4.2999999999999997E-2</v>
      </c>
      <c r="Q46" s="108">
        <v>4.2999999999999997E-2</v>
      </c>
      <c r="R46" s="108">
        <v>4.2999999999999997E-2</v>
      </c>
      <c r="S46" s="108">
        <v>4.2999999999999997E-2</v>
      </c>
      <c r="T46" s="108">
        <v>4.2999999999999997E-2</v>
      </c>
      <c r="U46" s="108">
        <v>4.2999999999999997E-2</v>
      </c>
      <c r="V46" s="108">
        <v>4.2999999999999997E-2</v>
      </c>
      <c r="W46" s="108">
        <v>4.2999999999999997E-2</v>
      </c>
      <c r="X46" s="108">
        <v>4.2999999999999997E-2</v>
      </c>
      <c r="Y46" s="108">
        <v>4.2999999999999997E-2</v>
      </c>
      <c r="Z46" s="108">
        <v>4.2999999999999997E-2</v>
      </c>
      <c r="AA46" s="108">
        <v>4.2999999999999997E-2</v>
      </c>
    </row>
    <row r="47" spans="1:27" ht="105">
      <c r="A47" s="83" t="s">
        <v>253</v>
      </c>
      <c r="B47" s="83" t="s">
        <v>74</v>
      </c>
      <c r="C47" s="83" t="s">
        <v>590</v>
      </c>
      <c r="D47" s="83" t="s">
        <v>590</v>
      </c>
      <c r="E47" s="83"/>
      <c r="F47" s="140">
        <v>4.3999999999999997E-2</v>
      </c>
      <c r="G47" s="140"/>
      <c r="H47" s="83" t="s">
        <v>591</v>
      </c>
      <c r="I47" s="83" t="s">
        <v>589</v>
      </c>
      <c r="J47" s="133">
        <v>1</v>
      </c>
      <c r="K47" s="91" t="s">
        <v>592</v>
      </c>
      <c r="L47" s="88">
        <v>1</v>
      </c>
      <c r="N47" s="108">
        <v>4.3999999999999997E-2</v>
      </c>
      <c r="O47" s="108">
        <v>4.3999999999999997E-2</v>
      </c>
      <c r="P47" s="108">
        <v>4.3999999999999997E-2</v>
      </c>
      <c r="Q47" s="108">
        <v>4.3999999999999997E-2</v>
      </c>
      <c r="R47" s="108">
        <v>4.3999999999999997E-2</v>
      </c>
      <c r="S47" s="108">
        <v>4.3999999999999997E-2</v>
      </c>
      <c r="T47" s="108">
        <v>4.3999999999999997E-2</v>
      </c>
      <c r="U47" s="108">
        <v>4.3999999999999997E-2</v>
      </c>
      <c r="V47" s="108">
        <v>4.3999999999999997E-2</v>
      </c>
      <c r="W47" s="108">
        <v>4.3999999999999997E-2</v>
      </c>
      <c r="X47" s="108">
        <v>4.3999999999999997E-2</v>
      </c>
      <c r="Y47" s="108">
        <v>4.3999999999999997E-2</v>
      </c>
      <c r="Z47" s="108">
        <v>4.3999999999999997E-2</v>
      </c>
      <c r="AA47" s="108">
        <v>4.3999999999999997E-2</v>
      </c>
    </row>
    <row r="48" spans="1:27" ht="63">
      <c r="A48" s="83" t="s">
        <v>253</v>
      </c>
      <c r="B48" s="83" t="s">
        <v>77</v>
      </c>
      <c r="C48" s="83" t="s">
        <v>593</v>
      </c>
      <c r="D48" s="83" t="s">
        <v>594</v>
      </c>
      <c r="E48" s="83"/>
      <c r="F48" s="140">
        <v>0.9</v>
      </c>
      <c r="G48" s="140"/>
      <c r="H48" s="83" t="s">
        <v>595</v>
      </c>
      <c r="I48" s="82" t="s">
        <v>548</v>
      </c>
      <c r="J48" s="108">
        <v>2</v>
      </c>
      <c r="K48" s="108" t="s">
        <v>596</v>
      </c>
      <c r="L48" s="108">
        <v>1</v>
      </c>
      <c r="M48" s="108"/>
      <c r="N48" s="108">
        <v>0.9</v>
      </c>
      <c r="O48" s="108">
        <v>0.9</v>
      </c>
      <c r="P48" s="108">
        <v>0.9</v>
      </c>
      <c r="Q48" s="108">
        <v>0.9</v>
      </c>
      <c r="R48" s="108">
        <v>0.9</v>
      </c>
      <c r="S48" s="108">
        <v>0.9</v>
      </c>
      <c r="T48" s="108">
        <v>0.9</v>
      </c>
      <c r="U48" s="108">
        <v>0.9</v>
      </c>
      <c r="V48" s="108">
        <v>0.9</v>
      </c>
      <c r="W48" s="108">
        <v>0.9</v>
      </c>
      <c r="X48" s="82">
        <v>0.9</v>
      </c>
      <c r="Y48" s="82">
        <v>0.9</v>
      </c>
      <c r="Z48" s="82">
        <v>0.9</v>
      </c>
      <c r="AA48" s="82">
        <v>0.9</v>
      </c>
    </row>
    <row r="49" spans="1:27" s="123" customFormat="1" ht="240">
      <c r="A49" s="121" t="s">
        <v>253</v>
      </c>
      <c r="B49" s="121" t="s">
        <v>597</v>
      </c>
      <c r="C49" s="121" t="s">
        <v>598</v>
      </c>
      <c r="D49" s="121"/>
      <c r="E49" s="121"/>
      <c r="F49" s="141">
        <v>1</v>
      </c>
      <c r="G49" s="141"/>
      <c r="H49" s="121" t="s">
        <v>599</v>
      </c>
      <c r="I49" s="103" t="s">
        <v>470</v>
      </c>
      <c r="J49" s="119">
        <v>2</v>
      </c>
      <c r="K49" s="106" t="s">
        <v>600</v>
      </c>
      <c r="L49" s="88">
        <v>0</v>
      </c>
    </row>
    <row r="50" spans="1:27" ht="47.25">
      <c r="A50" s="83" t="s">
        <v>253</v>
      </c>
      <c r="B50" s="83" t="s">
        <v>199</v>
      </c>
      <c r="C50" s="83" t="s">
        <v>601</v>
      </c>
      <c r="D50" s="83" t="s">
        <v>200</v>
      </c>
      <c r="E50" s="83"/>
      <c r="F50" s="140" t="s">
        <v>602</v>
      </c>
      <c r="G50" s="140"/>
      <c r="H50" s="83" t="s">
        <v>603</v>
      </c>
      <c r="I50" s="108" t="s">
        <v>470</v>
      </c>
      <c r="J50" s="108">
        <v>2</v>
      </c>
      <c r="K50" s="108" t="s">
        <v>201</v>
      </c>
      <c r="L50" s="108">
        <v>0</v>
      </c>
      <c r="M50" s="108"/>
      <c r="N50" s="108">
        <f>4.45/1000</f>
        <v>4.45E-3</v>
      </c>
      <c r="O50" s="108">
        <f t="shared" ref="O50:AA50" si="0">4.45/1000</f>
        <v>4.45E-3</v>
      </c>
      <c r="P50" s="108">
        <f t="shared" si="0"/>
        <v>4.45E-3</v>
      </c>
      <c r="Q50" s="108">
        <f t="shared" si="0"/>
        <v>4.45E-3</v>
      </c>
      <c r="R50" s="108">
        <f t="shared" si="0"/>
        <v>4.45E-3</v>
      </c>
      <c r="S50" s="108">
        <f t="shared" si="0"/>
        <v>4.45E-3</v>
      </c>
      <c r="T50" s="82">
        <f t="shared" si="0"/>
        <v>4.45E-3</v>
      </c>
      <c r="U50" s="82">
        <f t="shared" si="0"/>
        <v>4.45E-3</v>
      </c>
      <c r="V50" s="82">
        <f t="shared" si="0"/>
        <v>4.45E-3</v>
      </c>
      <c r="W50" s="82">
        <f t="shared" si="0"/>
        <v>4.45E-3</v>
      </c>
      <c r="X50" s="82">
        <f t="shared" si="0"/>
        <v>4.45E-3</v>
      </c>
      <c r="Y50" s="82">
        <f t="shared" si="0"/>
        <v>4.45E-3</v>
      </c>
      <c r="Z50" s="82">
        <f t="shared" si="0"/>
        <v>4.45E-3</v>
      </c>
      <c r="AA50" s="82">
        <f t="shared" si="0"/>
        <v>4.45E-3</v>
      </c>
    </row>
    <row r="51" spans="1:27" ht="141.75">
      <c r="A51" s="103" t="s">
        <v>269</v>
      </c>
      <c r="B51" s="103" t="s">
        <v>392</v>
      </c>
      <c r="C51" s="103" t="s">
        <v>604</v>
      </c>
      <c r="D51" s="142" t="s">
        <v>605</v>
      </c>
      <c r="E51" s="103"/>
      <c r="F51" s="103"/>
      <c r="G51" s="103"/>
      <c r="H51" s="103"/>
      <c r="I51" s="142" t="s">
        <v>606</v>
      </c>
      <c r="J51" s="119">
        <v>2</v>
      </c>
      <c r="K51" s="120" t="s">
        <v>607</v>
      </c>
      <c r="L51" s="88">
        <v>0</v>
      </c>
      <c r="M51" s="88"/>
    </row>
    <row r="52" spans="1:27" ht="141.75">
      <c r="A52" s="103" t="s">
        <v>269</v>
      </c>
      <c r="B52" s="103" t="s">
        <v>392</v>
      </c>
      <c r="C52" s="103" t="s">
        <v>604</v>
      </c>
      <c r="D52" s="142" t="s">
        <v>608</v>
      </c>
      <c r="E52" s="103"/>
      <c r="F52" s="103"/>
      <c r="G52" s="104">
        <v>0.82899999999999996</v>
      </c>
      <c r="H52" s="142" t="s">
        <v>609</v>
      </c>
      <c r="I52" s="142" t="s">
        <v>606</v>
      </c>
      <c r="J52" s="119">
        <v>2</v>
      </c>
      <c r="K52" s="120" t="s">
        <v>607</v>
      </c>
      <c r="L52" s="88">
        <v>0</v>
      </c>
      <c r="M52" s="88"/>
    </row>
    <row r="53" spans="1:27" ht="47.25">
      <c r="A53" s="83" t="s">
        <v>269</v>
      </c>
      <c r="B53" s="83" t="s">
        <v>203</v>
      </c>
      <c r="C53" s="83" t="s">
        <v>610</v>
      </c>
      <c r="D53" s="83" t="s">
        <v>611</v>
      </c>
      <c r="E53" s="83"/>
      <c r="F53" s="93">
        <v>1</v>
      </c>
      <c r="G53" s="125">
        <v>0.29499999999999998</v>
      </c>
      <c r="H53" s="83" t="s">
        <v>612</v>
      </c>
      <c r="I53" s="83" t="s">
        <v>470</v>
      </c>
      <c r="J53" s="133">
        <v>1</v>
      </c>
      <c r="K53" s="91" t="s">
        <v>205</v>
      </c>
      <c r="L53" s="88">
        <v>0</v>
      </c>
      <c r="N53" s="102">
        <v>1</v>
      </c>
      <c r="O53" s="102">
        <v>1</v>
      </c>
      <c r="P53" s="102">
        <v>1</v>
      </c>
      <c r="Q53" s="102">
        <v>1</v>
      </c>
      <c r="R53" s="102">
        <v>1</v>
      </c>
      <c r="S53" s="102">
        <v>1</v>
      </c>
      <c r="T53" s="102">
        <v>1</v>
      </c>
      <c r="U53" s="102">
        <v>1</v>
      </c>
      <c r="V53" s="102">
        <v>1</v>
      </c>
      <c r="W53" s="102">
        <v>1</v>
      </c>
      <c r="X53" s="102">
        <v>1</v>
      </c>
      <c r="Y53" s="102">
        <v>1</v>
      </c>
      <c r="Z53" s="102">
        <v>1</v>
      </c>
      <c r="AA53" s="102">
        <v>1</v>
      </c>
    </row>
    <row r="54" spans="1:27" ht="164.45" customHeight="1">
      <c r="A54" s="83" t="s">
        <v>269</v>
      </c>
      <c r="B54" s="83" t="s">
        <v>203</v>
      </c>
      <c r="C54" s="83" t="s">
        <v>610</v>
      </c>
      <c r="D54" s="83" t="s">
        <v>613</v>
      </c>
      <c r="E54" s="83"/>
      <c r="F54" s="93">
        <v>1</v>
      </c>
      <c r="G54" s="125">
        <v>0.41799999999999998</v>
      </c>
      <c r="H54" s="83" t="s">
        <v>612</v>
      </c>
      <c r="I54" s="83" t="s">
        <v>470</v>
      </c>
      <c r="J54" s="133">
        <v>1</v>
      </c>
      <c r="K54" s="91" t="s">
        <v>205</v>
      </c>
      <c r="L54" s="88">
        <v>0</v>
      </c>
      <c r="N54" s="102">
        <v>1</v>
      </c>
      <c r="O54" s="102">
        <v>1</v>
      </c>
      <c r="P54" s="102">
        <v>1</v>
      </c>
      <c r="Q54" s="102">
        <v>1</v>
      </c>
      <c r="R54" s="102">
        <v>1</v>
      </c>
      <c r="S54" s="102">
        <v>1</v>
      </c>
      <c r="T54" s="102">
        <v>1</v>
      </c>
      <c r="U54" s="102">
        <v>1</v>
      </c>
      <c r="V54" s="102">
        <v>1</v>
      </c>
      <c r="W54" s="102">
        <v>1</v>
      </c>
      <c r="X54" s="102">
        <v>1</v>
      </c>
      <c r="Y54" s="102">
        <v>1</v>
      </c>
      <c r="Z54" s="102">
        <v>1</v>
      </c>
      <c r="AA54" s="102">
        <v>1</v>
      </c>
    </row>
    <row r="55" spans="1:27" ht="164.45" customHeight="1">
      <c r="A55" s="83" t="s">
        <v>269</v>
      </c>
      <c r="B55" s="83" t="s">
        <v>203</v>
      </c>
      <c r="C55" s="83" t="s">
        <v>610</v>
      </c>
      <c r="D55" s="83" t="s">
        <v>614</v>
      </c>
      <c r="E55" s="83"/>
      <c r="F55" s="93">
        <v>1</v>
      </c>
      <c r="G55" s="125">
        <v>0.61599999999999999</v>
      </c>
      <c r="H55" s="83" t="s">
        <v>612</v>
      </c>
      <c r="I55" s="83" t="s">
        <v>470</v>
      </c>
      <c r="J55" s="133">
        <v>1</v>
      </c>
      <c r="K55" s="91" t="s">
        <v>205</v>
      </c>
      <c r="L55" s="88">
        <v>0</v>
      </c>
      <c r="N55" s="102">
        <v>1</v>
      </c>
      <c r="O55" s="102">
        <v>1</v>
      </c>
      <c r="P55" s="102">
        <v>1</v>
      </c>
      <c r="Q55" s="102">
        <v>1</v>
      </c>
      <c r="R55" s="102">
        <v>1</v>
      </c>
      <c r="S55" s="102">
        <v>1</v>
      </c>
      <c r="T55" s="102">
        <v>1</v>
      </c>
      <c r="U55" s="102">
        <v>1</v>
      </c>
      <c r="V55" s="102">
        <v>1</v>
      </c>
      <c r="W55" s="102">
        <v>1</v>
      </c>
      <c r="X55" s="102">
        <v>1</v>
      </c>
      <c r="Y55" s="102">
        <v>1</v>
      </c>
      <c r="Z55" s="102">
        <v>1</v>
      </c>
      <c r="AA55" s="102">
        <v>1</v>
      </c>
    </row>
    <row r="56" spans="1:27" s="123" customFormat="1" ht="88.7" customHeight="1">
      <c r="A56" s="121" t="s">
        <v>269</v>
      </c>
      <c r="B56" s="121" t="s">
        <v>206</v>
      </c>
      <c r="C56" s="121" t="s">
        <v>615</v>
      </c>
      <c r="D56" s="121" t="s">
        <v>207</v>
      </c>
      <c r="E56" s="121"/>
      <c r="F56" s="121"/>
      <c r="G56" s="121"/>
      <c r="H56" s="121"/>
      <c r="I56" s="83" t="s">
        <v>616</v>
      </c>
      <c r="J56" s="133">
        <v>1</v>
      </c>
      <c r="K56" s="91" t="s">
        <v>208</v>
      </c>
      <c r="L56" s="88">
        <v>0</v>
      </c>
    </row>
    <row r="57" spans="1:27" ht="78" customHeight="1">
      <c r="A57" s="83" t="s">
        <v>269</v>
      </c>
      <c r="B57" s="83" t="s">
        <v>209</v>
      </c>
      <c r="C57" s="83" t="s">
        <v>617</v>
      </c>
      <c r="D57" s="83" t="s">
        <v>618</v>
      </c>
      <c r="E57" s="83"/>
      <c r="F57" s="93">
        <v>1</v>
      </c>
      <c r="G57" s="125">
        <v>0.38300000000000001</v>
      </c>
      <c r="H57" s="83" t="s">
        <v>609</v>
      </c>
      <c r="I57" s="83" t="s">
        <v>470</v>
      </c>
      <c r="J57" s="133">
        <v>1</v>
      </c>
      <c r="K57" s="91" t="s">
        <v>208</v>
      </c>
      <c r="L57" s="88">
        <v>0</v>
      </c>
      <c r="N57" s="102">
        <v>1</v>
      </c>
      <c r="O57" s="102">
        <v>1</v>
      </c>
      <c r="P57" s="102">
        <v>1</v>
      </c>
      <c r="Q57" s="102">
        <v>1</v>
      </c>
      <c r="R57" s="102">
        <v>1</v>
      </c>
      <c r="S57" s="102">
        <v>1</v>
      </c>
      <c r="T57" s="102">
        <v>1</v>
      </c>
      <c r="U57" s="102">
        <v>1</v>
      </c>
      <c r="V57" s="102">
        <v>1</v>
      </c>
      <c r="W57" s="102">
        <v>1</v>
      </c>
      <c r="X57" s="102">
        <v>1</v>
      </c>
      <c r="Y57" s="102">
        <v>1</v>
      </c>
      <c r="Z57" s="102">
        <v>1</v>
      </c>
      <c r="AA57" s="102">
        <v>1</v>
      </c>
    </row>
    <row r="58" spans="1:27" ht="78" customHeight="1">
      <c r="A58" s="83" t="s">
        <v>269</v>
      </c>
      <c r="B58" s="83" t="s">
        <v>209</v>
      </c>
      <c r="C58" s="83" t="s">
        <v>619</v>
      </c>
      <c r="D58" s="83" t="s">
        <v>620</v>
      </c>
      <c r="E58" s="83"/>
      <c r="F58" s="93">
        <v>1</v>
      </c>
      <c r="G58" s="125">
        <v>0.38300000000000001</v>
      </c>
      <c r="H58" s="83" t="s">
        <v>609</v>
      </c>
      <c r="K58" s="82"/>
      <c r="N58" s="102">
        <v>1</v>
      </c>
      <c r="O58" s="102">
        <v>1</v>
      </c>
      <c r="P58" s="102">
        <v>1</v>
      </c>
      <c r="Q58" s="102">
        <v>1</v>
      </c>
      <c r="R58" s="102">
        <v>1</v>
      </c>
      <c r="S58" s="102">
        <v>1</v>
      </c>
      <c r="T58" s="102">
        <v>1</v>
      </c>
      <c r="U58" s="102">
        <v>1</v>
      </c>
      <c r="V58" s="102">
        <v>1</v>
      </c>
      <c r="W58" s="102">
        <v>1</v>
      </c>
      <c r="X58" s="102">
        <v>1</v>
      </c>
      <c r="Y58" s="102">
        <v>1</v>
      </c>
      <c r="Z58" s="102">
        <v>1</v>
      </c>
      <c r="AA58" s="102">
        <v>1</v>
      </c>
    </row>
    <row r="59" spans="1:27" s="123" customFormat="1" ht="79.7" customHeight="1">
      <c r="A59" s="121" t="s">
        <v>269</v>
      </c>
      <c r="B59" s="121" t="s">
        <v>211</v>
      </c>
      <c r="C59" s="121" t="s">
        <v>621</v>
      </c>
      <c r="D59" s="121" t="s">
        <v>213</v>
      </c>
      <c r="E59" s="121"/>
      <c r="F59" s="143">
        <v>0.4</v>
      </c>
      <c r="G59" s="121"/>
      <c r="H59" s="121" t="s">
        <v>622</v>
      </c>
      <c r="I59" s="83" t="s">
        <v>470</v>
      </c>
      <c r="J59" s="133">
        <v>1</v>
      </c>
      <c r="K59" s="91" t="s">
        <v>214</v>
      </c>
      <c r="L59" s="88">
        <v>0</v>
      </c>
    </row>
    <row r="60" spans="1:27" ht="78.75">
      <c r="A60" s="83" t="s">
        <v>269</v>
      </c>
      <c r="B60" s="83" t="s">
        <v>211</v>
      </c>
      <c r="C60" s="83" t="s">
        <v>621</v>
      </c>
      <c r="D60" s="83" t="s">
        <v>623</v>
      </c>
      <c r="E60" s="83"/>
      <c r="F60" s="144">
        <v>0.4</v>
      </c>
      <c r="G60" s="83"/>
      <c r="H60" s="83" t="s">
        <v>624</v>
      </c>
      <c r="I60" s="83" t="s">
        <v>470</v>
      </c>
      <c r="J60" s="133">
        <v>1</v>
      </c>
      <c r="K60" s="91" t="s">
        <v>214</v>
      </c>
      <c r="L60" s="88">
        <v>0</v>
      </c>
      <c r="N60" s="102">
        <v>0.4</v>
      </c>
      <c r="O60" s="102">
        <v>0.4</v>
      </c>
      <c r="P60" s="102">
        <v>0.4</v>
      </c>
      <c r="Q60" s="102">
        <v>0.4</v>
      </c>
      <c r="R60" s="102">
        <v>0.4</v>
      </c>
      <c r="S60" s="102">
        <v>0.4</v>
      </c>
      <c r="T60" s="102">
        <v>0.4</v>
      </c>
      <c r="U60" s="102">
        <v>0.4</v>
      </c>
      <c r="V60" s="102">
        <v>0.4</v>
      </c>
      <c r="W60" s="102">
        <v>0.4</v>
      </c>
      <c r="X60" s="102">
        <v>0.4</v>
      </c>
      <c r="Y60" s="102">
        <v>0.4</v>
      </c>
      <c r="Z60" s="102">
        <v>0.4</v>
      </c>
      <c r="AA60" s="102">
        <v>0.4</v>
      </c>
    </row>
    <row r="61" spans="1:27" s="123" customFormat="1" ht="78.75">
      <c r="A61" s="121" t="s">
        <v>269</v>
      </c>
      <c r="B61" s="121" t="s">
        <v>211</v>
      </c>
      <c r="C61" s="121" t="s">
        <v>621</v>
      </c>
      <c r="D61" s="121" t="s">
        <v>625</v>
      </c>
      <c r="E61" s="121"/>
      <c r="F61" s="121"/>
      <c r="G61" s="121"/>
      <c r="H61" s="121"/>
      <c r="I61" s="103" t="s">
        <v>470</v>
      </c>
      <c r="J61" s="119">
        <v>2</v>
      </c>
      <c r="K61" s="106"/>
      <c r="L61" s="88">
        <v>0</v>
      </c>
    </row>
    <row r="62" spans="1:27" s="123" customFormat="1" ht="78.75">
      <c r="A62" s="121" t="s">
        <v>269</v>
      </c>
      <c r="B62" s="121" t="s">
        <v>211</v>
      </c>
      <c r="C62" s="121" t="s">
        <v>621</v>
      </c>
      <c r="D62" s="121" t="s">
        <v>626</v>
      </c>
      <c r="E62" s="121"/>
      <c r="F62" s="121"/>
      <c r="G62" s="121"/>
      <c r="H62" s="121"/>
      <c r="I62" s="103" t="s">
        <v>470</v>
      </c>
      <c r="J62" s="119">
        <v>2</v>
      </c>
      <c r="K62" s="106"/>
      <c r="L62" s="88">
        <v>0</v>
      </c>
    </row>
    <row r="63" spans="1:27" s="123" customFormat="1" ht="78.75">
      <c r="A63" s="121" t="s">
        <v>269</v>
      </c>
      <c r="B63" s="121" t="s">
        <v>211</v>
      </c>
      <c r="C63" s="121" t="s">
        <v>621</v>
      </c>
      <c r="D63" s="121" t="s">
        <v>627</v>
      </c>
      <c r="E63" s="121"/>
      <c r="F63" s="121"/>
      <c r="G63" s="121"/>
      <c r="H63" s="121"/>
      <c r="I63" s="103" t="s">
        <v>470</v>
      </c>
      <c r="J63" s="119">
        <v>2</v>
      </c>
      <c r="K63" s="106"/>
      <c r="L63" s="88">
        <v>0</v>
      </c>
    </row>
    <row r="64" spans="1:27" s="123" customFormat="1" ht="78.75">
      <c r="A64" s="121" t="s">
        <v>269</v>
      </c>
      <c r="B64" s="121" t="s">
        <v>270</v>
      </c>
      <c r="C64" s="121" t="s">
        <v>271</v>
      </c>
      <c r="D64" s="121"/>
      <c r="E64" s="121"/>
      <c r="F64" s="141">
        <v>0.6</v>
      </c>
      <c r="G64" s="121"/>
      <c r="H64" s="121" t="s">
        <v>628</v>
      </c>
      <c r="I64" s="103" t="s">
        <v>272</v>
      </c>
      <c r="J64" s="119">
        <v>2</v>
      </c>
      <c r="K64" s="106" t="s">
        <v>272</v>
      </c>
      <c r="L64" s="88">
        <v>0</v>
      </c>
    </row>
    <row r="65" spans="1:27" ht="37.5" customHeight="1">
      <c r="A65" s="83" t="s">
        <v>269</v>
      </c>
      <c r="B65" s="83" t="s">
        <v>215</v>
      </c>
      <c r="C65" s="83" t="s">
        <v>629</v>
      </c>
      <c r="D65" s="83" t="s">
        <v>217</v>
      </c>
      <c r="E65" s="83"/>
      <c r="F65" s="83">
        <v>1</v>
      </c>
      <c r="G65" s="83"/>
      <c r="H65" s="83" t="s">
        <v>630</v>
      </c>
      <c r="I65" s="83" t="s">
        <v>470</v>
      </c>
      <c r="J65" s="133">
        <v>1</v>
      </c>
      <c r="K65" s="91"/>
      <c r="L65" s="88">
        <v>0</v>
      </c>
      <c r="N65" s="82">
        <v>1</v>
      </c>
      <c r="O65" s="82">
        <v>1</v>
      </c>
      <c r="P65" s="82">
        <v>1</v>
      </c>
      <c r="Q65" s="82">
        <v>1</v>
      </c>
      <c r="R65" s="82">
        <v>1</v>
      </c>
      <c r="S65" s="82">
        <v>1</v>
      </c>
      <c r="T65" s="82">
        <v>1</v>
      </c>
      <c r="U65" s="82">
        <v>1</v>
      </c>
      <c r="V65" s="82">
        <v>1</v>
      </c>
      <c r="W65" s="82">
        <v>1</v>
      </c>
      <c r="X65" s="82">
        <v>1</v>
      </c>
      <c r="Y65" s="82">
        <v>1</v>
      </c>
      <c r="Z65" s="82">
        <v>1</v>
      </c>
      <c r="AA65" s="82">
        <v>1</v>
      </c>
    </row>
    <row r="66" spans="1:27" ht="119.45" customHeight="1">
      <c r="A66" s="83" t="s">
        <v>269</v>
      </c>
      <c r="B66" s="83" t="s">
        <v>88</v>
      </c>
      <c r="C66" s="83" t="s">
        <v>631</v>
      </c>
      <c r="D66" s="83" t="s">
        <v>632</v>
      </c>
      <c r="E66" s="83"/>
      <c r="F66" s="93">
        <v>0.9</v>
      </c>
      <c r="G66" s="83" t="s">
        <v>633</v>
      </c>
      <c r="H66" s="83" t="s">
        <v>634</v>
      </c>
      <c r="I66" s="83" t="s">
        <v>635</v>
      </c>
      <c r="J66" s="133">
        <v>1</v>
      </c>
      <c r="K66" s="91"/>
      <c r="L66" s="88">
        <v>1</v>
      </c>
      <c r="N66" s="102">
        <v>0.9</v>
      </c>
      <c r="O66" s="102">
        <v>0.9</v>
      </c>
      <c r="P66" s="102">
        <v>0.9</v>
      </c>
      <c r="Q66" s="102">
        <v>0.9</v>
      </c>
      <c r="R66" s="102">
        <v>0.9</v>
      </c>
      <c r="S66" s="102">
        <v>0.9</v>
      </c>
      <c r="T66" s="102">
        <v>0.9</v>
      </c>
      <c r="U66" s="102">
        <v>0.9</v>
      </c>
      <c r="V66" s="102">
        <v>0.9</v>
      </c>
      <c r="W66" s="102">
        <v>0.9</v>
      </c>
      <c r="X66" s="102">
        <v>0.9</v>
      </c>
      <c r="Y66" s="102">
        <v>0.9</v>
      </c>
      <c r="Z66" s="102">
        <v>0.9</v>
      </c>
      <c r="AA66" s="102">
        <v>0.9</v>
      </c>
    </row>
    <row r="67" spans="1:27" ht="132.6" customHeight="1">
      <c r="A67" s="103" t="s">
        <v>269</v>
      </c>
      <c r="B67" s="103" t="s">
        <v>636</v>
      </c>
      <c r="C67" s="103" t="s">
        <v>637</v>
      </c>
      <c r="D67" s="103" t="s">
        <v>638</v>
      </c>
      <c r="E67" s="103"/>
      <c r="F67" s="103"/>
      <c r="G67" s="103"/>
      <c r="H67" s="103"/>
      <c r="I67" s="103" t="s">
        <v>470</v>
      </c>
      <c r="J67" s="119">
        <v>2</v>
      </c>
      <c r="K67" s="106"/>
      <c r="L67" s="88">
        <v>0</v>
      </c>
      <c r="M67" s="88"/>
    </row>
    <row r="68" spans="1:27" ht="141.6" customHeight="1">
      <c r="A68" s="103" t="s">
        <v>269</v>
      </c>
      <c r="B68" s="103" t="s">
        <v>636</v>
      </c>
      <c r="C68" s="103" t="s">
        <v>637</v>
      </c>
      <c r="D68" s="103" t="s">
        <v>639</v>
      </c>
      <c r="E68" s="103"/>
      <c r="F68" s="103" t="s">
        <v>640</v>
      </c>
      <c r="G68" s="103"/>
      <c r="H68" s="103"/>
      <c r="I68" s="103" t="s">
        <v>470</v>
      </c>
      <c r="J68" s="119">
        <v>2</v>
      </c>
      <c r="K68" s="106"/>
      <c r="L68" s="88">
        <v>0</v>
      </c>
      <c r="M68" s="88"/>
    </row>
    <row r="69" spans="1:27" ht="108" customHeight="1">
      <c r="A69" s="83" t="s">
        <v>269</v>
      </c>
      <c r="B69" s="83" t="s">
        <v>218</v>
      </c>
      <c r="C69" s="83" t="s">
        <v>641</v>
      </c>
      <c r="D69" s="83" t="s">
        <v>219</v>
      </c>
      <c r="E69" s="83"/>
      <c r="F69" s="93">
        <v>0.77270000000000005</v>
      </c>
      <c r="G69" s="83"/>
      <c r="H69" s="83" t="s">
        <v>642</v>
      </c>
      <c r="I69" s="83" t="s">
        <v>470</v>
      </c>
      <c r="J69" s="133">
        <v>1</v>
      </c>
      <c r="K69" s="91" t="s">
        <v>208</v>
      </c>
      <c r="L69" s="88">
        <v>0</v>
      </c>
      <c r="N69" s="108">
        <v>0.77270000000000005</v>
      </c>
      <c r="O69" s="108">
        <v>0.77270000000000005</v>
      </c>
      <c r="P69" s="108">
        <v>0.77270000000000005</v>
      </c>
      <c r="Q69" s="108">
        <v>0.77270000000000005</v>
      </c>
      <c r="R69" s="108">
        <v>0.77270000000000005</v>
      </c>
      <c r="S69" s="108">
        <v>0.77270000000000005</v>
      </c>
      <c r="T69" s="108">
        <v>0.77270000000000005</v>
      </c>
      <c r="U69" s="108">
        <v>0.77270000000000005</v>
      </c>
      <c r="V69" s="108">
        <v>0.77270000000000005</v>
      </c>
      <c r="W69" s="108">
        <v>0.77270000000000005</v>
      </c>
      <c r="X69" s="108">
        <v>0.77270000000000005</v>
      </c>
      <c r="Y69" s="108">
        <v>0.77270000000000005</v>
      </c>
      <c r="Z69" s="108">
        <v>0.77270000000000005</v>
      </c>
      <c r="AA69" s="108">
        <v>0.77270000000000005</v>
      </c>
    </row>
    <row r="70" spans="1:27" s="138" customFormat="1" ht="108" customHeight="1">
      <c r="A70" s="127" t="s">
        <v>269</v>
      </c>
      <c r="B70" s="127" t="s">
        <v>218</v>
      </c>
      <c r="C70" s="127" t="s">
        <v>643</v>
      </c>
      <c r="D70" s="127" t="s">
        <v>644</v>
      </c>
      <c r="E70" s="127"/>
      <c r="F70" s="128">
        <v>0.9</v>
      </c>
      <c r="G70" s="127"/>
      <c r="H70" s="127"/>
      <c r="I70" s="83" t="s">
        <v>470</v>
      </c>
      <c r="J70" s="133">
        <v>1</v>
      </c>
      <c r="K70" s="91" t="s">
        <v>208</v>
      </c>
      <c r="L70" s="88">
        <v>0</v>
      </c>
      <c r="M70" s="132" t="s">
        <v>223</v>
      </c>
    </row>
    <row r="71" spans="1:27" ht="99" customHeight="1">
      <c r="A71" s="103" t="s">
        <v>269</v>
      </c>
      <c r="B71" s="103" t="s">
        <v>274</v>
      </c>
      <c r="C71" s="103" t="s">
        <v>275</v>
      </c>
      <c r="D71" s="103" t="s">
        <v>645</v>
      </c>
      <c r="E71" s="103"/>
      <c r="F71" s="103"/>
      <c r="G71" s="103"/>
      <c r="H71" s="103"/>
      <c r="I71" s="103" t="s">
        <v>470</v>
      </c>
      <c r="J71" s="119">
        <v>2</v>
      </c>
      <c r="K71" s="106"/>
      <c r="L71" s="88">
        <v>0</v>
      </c>
      <c r="M71" s="88"/>
    </row>
    <row r="72" spans="1:27" ht="173.25">
      <c r="A72" s="83" t="s">
        <v>269</v>
      </c>
      <c r="B72" s="83" t="s">
        <v>221</v>
      </c>
      <c r="C72" s="83" t="s">
        <v>646</v>
      </c>
      <c r="D72" s="83" t="s">
        <v>647</v>
      </c>
      <c r="E72" s="83"/>
      <c r="F72" s="125">
        <v>0.23549999999999999</v>
      </c>
      <c r="G72" s="83"/>
      <c r="H72" s="83" t="s">
        <v>648</v>
      </c>
      <c r="I72" s="83" t="s">
        <v>470</v>
      </c>
      <c r="J72" s="133">
        <v>1</v>
      </c>
      <c r="K72" s="91" t="s">
        <v>208</v>
      </c>
      <c r="L72" s="88">
        <v>0</v>
      </c>
      <c r="N72" s="108">
        <v>0.23549999999999999</v>
      </c>
      <c r="O72" s="108">
        <v>0.23549999999999999</v>
      </c>
      <c r="P72" s="108">
        <v>0.23549999999999999</v>
      </c>
      <c r="Q72" s="108">
        <v>0.23549999999999999</v>
      </c>
      <c r="R72" s="108">
        <v>0.23549999999999999</v>
      </c>
      <c r="S72" s="108">
        <v>0.23549999999999999</v>
      </c>
      <c r="T72" s="108">
        <v>0.23549999999999999</v>
      </c>
      <c r="U72" s="108">
        <v>0.23549999999999999</v>
      </c>
      <c r="V72" s="108">
        <v>0.23549999999999999</v>
      </c>
      <c r="W72" s="108">
        <v>0.23549999999999999</v>
      </c>
      <c r="X72" s="108">
        <v>0.23549999999999999</v>
      </c>
      <c r="Y72" s="108">
        <v>0.23549999999999999</v>
      </c>
      <c r="Z72" s="108">
        <v>0.23549999999999999</v>
      </c>
      <c r="AA72" s="108">
        <v>0.23549999999999999</v>
      </c>
    </row>
    <row r="73" spans="1:27" s="123" customFormat="1" ht="173.25">
      <c r="A73" s="121" t="s">
        <v>269</v>
      </c>
      <c r="B73" s="121" t="s">
        <v>221</v>
      </c>
      <c r="C73" s="121" t="s">
        <v>646</v>
      </c>
      <c r="D73" s="121" t="s">
        <v>649</v>
      </c>
      <c r="E73" s="121"/>
      <c r="F73" s="121"/>
      <c r="G73" s="121"/>
      <c r="H73" s="121" t="s">
        <v>650</v>
      </c>
      <c r="I73" s="121" t="s">
        <v>470</v>
      </c>
      <c r="J73" s="123">
        <v>2</v>
      </c>
      <c r="K73" s="124"/>
      <c r="L73" s="123">
        <v>0</v>
      </c>
    </row>
    <row r="74" spans="1:27" ht="78.75">
      <c r="A74" s="83" t="s">
        <v>651</v>
      </c>
      <c r="B74" s="83" t="s">
        <v>224</v>
      </c>
      <c r="C74" s="84" t="s">
        <v>652</v>
      </c>
      <c r="D74" s="84" t="s">
        <v>653</v>
      </c>
      <c r="E74" s="84"/>
      <c r="F74" s="90">
        <v>0.14499999999999999</v>
      </c>
      <c r="G74" s="84"/>
      <c r="H74" s="84" t="s">
        <v>654</v>
      </c>
      <c r="I74" s="84" t="s">
        <v>655</v>
      </c>
      <c r="J74" s="133">
        <v>1</v>
      </c>
      <c r="K74" s="91"/>
      <c r="L74" s="88">
        <v>0</v>
      </c>
      <c r="M74" s="100" t="s">
        <v>226</v>
      </c>
      <c r="N74" s="82">
        <v>14.5</v>
      </c>
      <c r="O74" s="82">
        <v>14.5</v>
      </c>
      <c r="P74" s="82">
        <v>14.5</v>
      </c>
      <c r="Q74" s="82">
        <v>14.5</v>
      </c>
      <c r="R74" s="82">
        <v>14.5</v>
      </c>
      <c r="S74" s="82">
        <v>14.5</v>
      </c>
      <c r="T74" s="82">
        <v>14.5</v>
      </c>
      <c r="U74" s="82">
        <v>14.5</v>
      </c>
      <c r="V74" s="82">
        <v>14.5</v>
      </c>
      <c r="W74" s="82">
        <v>14.5</v>
      </c>
      <c r="X74" s="82">
        <v>14.5</v>
      </c>
      <c r="Y74" s="82">
        <v>14.5</v>
      </c>
      <c r="Z74" s="82">
        <v>14.5</v>
      </c>
      <c r="AA74" s="82">
        <v>14.5</v>
      </c>
    </row>
    <row r="75" spans="1:27" ht="126">
      <c r="A75" s="83" t="s">
        <v>651</v>
      </c>
      <c r="B75" s="83" t="s">
        <v>227</v>
      </c>
      <c r="C75" s="84" t="s">
        <v>656</v>
      </c>
      <c r="D75" s="84" t="s">
        <v>228</v>
      </c>
      <c r="E75" s="84"/>
      <c r="F75" s="90">
        <v>0.16500000000000001</v>
      </c>
      <c r="G75" s="84"/>
      <c r="H75" s="84"/>
      <c r="I75" s="100" t="s">
        <v>655</v>
      </c>
      <c r="J75" s="82">
        <v>1</v>
      </c>
      <c r="K75" s="82"/>
      <c r="L75" s="82">
        <v>0</v>
      </c>
      <c r="M75" s="82" t="s">
        <v>229</v>
      </c>
      <c r="N75" s="82">
        <v>16.5</v>
      </c>
      <c r="O75" s="82">
        <v>16.5</v>
      </c>
      <c r="P75" s="82">
        <v>16.5</v>
      </c>
      <c r="Q75" s="82">
        <v>16.5</v>
      </c>
      <c r="R75" s="82">
        <v>16.5</v>
      </c>
      <c r="S75" s="82">
        <v>16.5</v>
      </c>
      <c r="T75" s="82">
        <v>16.5</v>
      </c>
      <c r="U75" s="82">
        <v>16.5</v>
      </c>
      <c r="V75" s="82">
        <v>16.5</v>
      </c>
      <c r="W75" s="82">
        <v>16.5</v>
      </c>
      <c r="X75" s="82">
        <v>16.5</v>
      </c>
      <c r="Y75" s="82">
        <v>16.5</v>
      </c>
      <c r="Z75" s="82">
        <v>16.5</v>
      </c>
      <c r="AA75" s="82">
        <v>16.5</v>
      </c>
    </row>
    <row r="76" spans="1:27" ht="157.5">
      <c r="A76" s="83" t="s">
        <v>651</v>
      </c>
      <c r="B76" s="83" t="s">
        <v>95</v>
      </c>
      <c r="C76" s="84" t="s">
        <v>657</v>
      </c>
      <c r="D76" s="84" t="s">
        <v>230</v>
      </c>
      <c r="E76" s="84"/>
      <c r="F76" s="85">
        <v>0</v>
      </c>
      <c r="G76" s="84"/>
      <c r="H76" s="84" t="s">
        <v>658</v>
      </c>
      <c r="I76" s="84" t="s">
        <v>659</v>
      </c>
      <c r="J76" s="133">
        <v>1</v>
      </c>
      <c r="K76" s="91" t="s">
        <v>231</v>
      </c>
      <c r="L76" s="88">
        <v>0</v>
      </c>
      <c r="N76" s="102">
        <v>0</v>
      </c>
      <c r="O76" s="102">
        <v>0</v>
      </c>
      <c r="P76" s="102">
        <v>0</v>
      </c>
      <c r="Q76" s="102">
        <v>0</v>
      </c>
      <c r="R76" s="102">
        <v>0</v>
      </c>
      <c r="S76" s="102">
        <v>0</v>
      </c>
      <c r="T76" s="102">
        <v>0</v>
      </c>
      <c r="U76" s="102">
        <v>0</v>
      </c>
      <c r="V76" s="102">
        <v>0</v>
      </c>
      <c r="W76" s="102">
        <v>0</v>
      </c>
      <c r="X76" s="102">
        <v>0</v>
      </c>
      <c r="Y76" s="102">
        <v>0</v>
      </c>
      <c r="Z76" s="102">
        <v>0</v>
      </c>
      <c r="AA76" s="102">
        <v>0</v>
      </c>
    </row>
    <row r="77" spans="1:27" ht="126">
      <c r="A77" s="83" t="s">
        <v>651</v>
      </c>
      <c r="B77" s="83" t="s">
        <v>101</v>
      </c>
      <c r="C77" s="84" t="s">
        <v>660</v>
      </c>
      <c r="D77" s="84" t="s">
        <v>661</v>
      </c>
      <c r="E77" s="84"/>
      <c r="F77" s="85">
        <v>0</v>
      </c>
      <c r="G77" s="84"/>
      <c r="H77" s="84" t="s">
        <v>658</v>
      </c>
      <c r="I77" s="84" t="s">
        <v>659</v>
      </c>
      <c r="J77" s="133">
        <v>1</v>
      </c>
      <c r="K77" s="91" t="s">
        <v>662</v>
      </c>
      <c r="L77" s="88">
        <v>1</v>
      </c>
      <c r="N77" s="102">
        <v>0</v>
      </c>
      <c r="O77" s="102">
        <v>0</v>
      </c>
      <c r="P77" s="102">
        <v>0</v>
      </c>
      <c r="Q77" s="102">
        <v>0</v>
      </c>
      <c r="R77" s="102">
        <v>0</v>
      </c>
      <c r="S77" s="102">
        <v>0</v>
      </c>
      <c r="T77" s="102">
        <v>0</v>
      </c>
      <c r="U77" s="102">
        <v>0</v>
      </c>
      <c r="V77" s="102">
        <v>0</v>
      </c>
      <c r="W77" s="102">
        <v>0</v>
      </c>
      <c r="X77" s="102">
        <v>0</v>
      </c>
      <c r="Y77" s="102">
        <v>0</v>
      </c>
      <c r="Z77" s="102">
        <v>0</v>
      </c>
      <c r="AA77" s="102">
        <v>0</v>
      </c>
    </row>
    <row r="78" spans="1:27" s="147" customFormat="1" ht="78.75">
      <c r="A78" s="96" t="s">
        <v>651</v>
      </c>
      <c r="B78" s="96" t="s">
        <v>663</v>
      </c>
      <c r="C78" s="96" t="s">
        <v>664</v>
      </c>
      <c r="D78" s="96" t="s">
        <v>665</v>
      </c>
      <c r="E78" s="96"/>
      <c r="F78" s="97">
        <v>0</v>
      </c>
      <c r="G78" s="96"/>
      <c r="H78" s="96" t="s">
        <v>666</v>
      </c>
      <c r="I78" s="96" t="s">
        <v>307</v>
      </c>
      <c r="J78" s="145">
        <v>1</v>
      </c>
      <c r="K78" s="101" t="s">
        <v>667</v>
      </c>
      <c r="L78" s="146">
        <v>1</v>
      </c>
      <c r="N78" s="148">
        <v>0</v>
      </c>
      <c r="O78" s="148">
        <v>0</v>
      </c>
      <c r="P78" s="148">
        <v>0</v>
      </c>
      <c r="Q78" s="148">
        <v>0</v>
      </c>
      <c r="R78" s="148">
        <v>0</v>
      </c>
      <c r="S78" s="148">
        <v>0</v>
      </c>
      <c r="T78" s="148">
        <v>0</v>
      </c>
      <c r="U78" s="148">
        <v>0</v>
      </c>
      <c r="V78" s="148">
        <v>0</v>
      </c>
      <c r="W78" s="148">
        <v>0</v>
      </c>
      <c r="X78" s="148">
        <v>0</v>
      </c>
      <c r="Y78" s="148">
        <v>0</v>
      </c>
      <c r="Z78" s="148">
        <v>0</v>
      </c>
      <c r="AA78" s="148">
        <v>0</v>
      </c>
    </row>
    <row r="79" spans="1:27" ht="78.75">
      <c r="A79" s="83" t="s">
        <v>651</v>
      </c>
      <c r="B79" s="83" t="s">
        <v>668</v>
      </c>
      <c r="C79" s="84" t="s">
        <v>669</v>
      </c>
      <c r="D79" s="84" t="s">
        <v>670</v>
      </c>
      <c r="E79" s="84"/>
      <c r="F79" s="85">
        <v>0</v>
      </c>
      <c r="G79" s="84"/>
      <c r="H79" s="84" t="s">
        <v>666</v>
      </c>
      <c r="I79" s="84" t="s">
        <v>533</v>
      </c>
      <c r="J79" s="133">
        <v>1</v>
      </c>
      <c r="K79" s="91" t="s">
        <v>667</v>
      </c>
      <c r="L79" s="88">
        <v>1</v>
      </c>
      <c r="N79" s="102">
        <v>0</v>
      </c>
      <c r="O79" s="102">
        <v>0</v>
      </c>
      <c r="P79" s="102">
        <v>0</v>
      </c>
      <c r="Q79" s="102">
        <v>0</v>
      </c>
      <c r="R79" s="102">
        <v>0</v>
      </c>
      <c r="S79" s="102">
        <v>0</v>
      </c>
      <c r="T79" s="102">
        <v>0</v>
      </c>
      <c r="U79" s="102">
        <v>0</v>
      </c>
      <c r="V79" s="102">
        <v>0</v>
      </c>
      <c r="W79" s="102">
        <v>0</v>
      </c>
      <c r="X79" s="102">
        <v>0</v>
      </c>
      <c r="Y79" s="102">
        <v>0</v>
      </c>
      <c r="Z79" s="102">
        <v>0</v>
      </c>
      <c r="AA79" s="102">
        <v>0</v>
      </c>
    </row>
    <row r="80" spans="1:27" ht="126">
      <c r="A80" s="83" t="s">
        <v>651</v>
      </c>
      <c r="B80" s="83" t="s">
        <v>232</v>
      </c>
      <c r="C80" s="84" t="s">
        <v>671</v>
      </c>
      <c r="D80" s="84" t="s">
        <v>233</v>
      </c>
      <c r="E80" s="84"/>
      <c r="F80" s="85">
        <v>0.06</v>
      </c>
      <c r="G80" s="84"/>
      <c r="H80" s="84" t="s">
        <v>672</v>
      </c>
      <c r="I80" s="84" t="s">
        <v>673</v>
      </c>
      <c r="J80" s="133">
        <v>1</v>
      </c>
      <c r="K80" s="91" t="s">
        <v>674</v>
      </c>
      <c r="L80" s="88">
        <v>0</v>
      </c>
      <c r="N80" s="102">
        <v>0.06</v>
      </c>
      <c r="O80" s="102">
        <v>0.06</v>
      </c>
      <c r="P80" s="102">
        <v>0.06</v>
      </c>
      <c r="Q80" s="102">
        <v>0.06</v>
      </c>
      <c r="R80" s="102">
        <v>0.06</v>
      </c>
      <c r="S80" s="102">
        <v>0.06</v>
      </c>
      <c r="T80" s="102">
        <v>0.06</v>
      </c>
      <c r="U80" s="102">
        <v>0.06</v>
      </c>
      <c r="V80" s="102">
        <v>0.06</v>
      </c>
      <c r="W80" s="102">
        <v>0.06</v>
      </c>
      <c r="X80" s="102">
        <v>0.06</v>
      </c>
      <c r="Y80" s="102">
        <v>0.06</v>
      </c>
      <c r="Z80" s="102">
        <v>0.06</v>
      </c>
      <c r="AA80" s="102">
        <v>0.06</v>
      </c>
    </row>
    <row r="81" spans="1:27" ht="78.75">
      <c r="A81" s="83" t="s">
        <v>651</v>
      </c>
      <c r="B81" s="83" t="s">
        <v>317</v>
      </c>
      <c r="C81" s="84" t="s">
        <v>675</v>
      </c>
      <c r="D81" s="84" t="s">
        <v>676</v>
      </c>
      <c r="E81" s="84"/>
      <c r="F81" s="85">
        <v>0.5</v>
      </c>
      <c r="G81" s="84"/>
      <c r="H81" s="84" t="s">
        <v>677</v>
      </c>
      <c r="I81" s="84" t="s">
        <v>477</v>
      </c>
      <c r="J81" s="133">
        <v>2</v>
      </c>
      <c r="K81" s="91"/>
      <c r="L81" s="88">
        <v>0</v>
      </c>
      <c r="N81" s="102">
        <v>0.5</v>
      </c>
      <c r="O81" s="102">
        <v>0.5</v>
      </c>
      <c r="P81" s="102">
        <v>0.5</v>
      </c>
      <c r="Q81" s="102">
        <v>0.5</v>
      </c>
      <c r="R81" s="102">
        <v>0.5</v>
      </c>
      <c r="S81" s="102">
        <v>0.5</v>
      </c>
      <c r="T81" s="102">
        <v>0.5</v>
      </c>
      <c r="U81" s="102">
        <v>0.5</v>
      </c>
      <c r="V81" s="102">
        <v>0.5</v>
      </c>
      <c r="W81" s="102">
        <v>0.5</v>
      </c>
      <c r="X81" s="102">
        <v>0.5</v>
      </c>
      <c r="Y81" s="102">
        <v>0.5</v>
      </c>
      <c r="Z81" s="102">
        <v>0.5</v>
      </c>
      <c r="AA81" s="102">
        <v>0.5</v>
      </c>
    </row>
    <row r="82" spans="1:27" ht="37.5" customHeight="1">
      <c r="A82" s="83" t="s">
        <v>651</v>
      </c>
      <c r="B82" s="83" t="s">
        <v>678</v>
      </c>
      <c r="C82" s="83" t="s">
        <v>679</v>
      </c>
      <c r="D82" s="84" t="s">
        <v>680</v>
      </c>
      <c r="E82" s="84"/>
      <c r="F82" s="85">
        <v>0.3</v>
      </c>
      <c r="G82" s="84"/>
      <c r="H82" s="84" t="s">
        <v>681</v>
      </c>
      <c r="I82" s="83" t="s">
        <v>682</v>
      </c>
      <c r="J82" s="133">
        <v>1</v>
      </c>
      <c r="K82" s="91" t="s">
        <v>683</v>
      </c>
      <c r="L82" s="88">
        <v>1</v>
      </c>
    </row>
    <row r="83" spans="1:27" ht="126">
      <c r="A83" s="83" t="s">
        <v>651</v>
      </c>
      <c r="B83" s="83" t="s">
        <v>104</v>
      </c>
      <c r="C83" s="83" t="s">
        <v>684</v>
      </c>
      <c r="D83" s="83" t="s">
        <v>685</v>
      </c>
      <c r="E83" s="83"/>
      <c r="F83" s="93">
        <v>0.17</v>
      </c>
      <c r="G83" s="83"/>
      <c r="H83" s="83" t="s">
        <v>686</v>
      </c>
      <c r="I83" s="83" t="s">
        <v>505</v>
      </c>
      <c r="J83" s="133">
        <v>1</v>
      </c>
      <c r="K83" s="91" t="s">
        <v>667</v>
      </c>
      <c r="L83" s="88">
        <v>1</v>
      </c>
      <c r="N83" s="102">
        <v>0.17</v>
      </c>
      <c r="O83" s="102">
        <v>0.17</v>
      </c>
      <c r="P83" s="102">
        <v>0.17</v>
      </c>
      <c r="Q83" s="102">
        <v>0.17</v>
      </c>
      <c r="R83" s="102">
        <v>0.17</v>
      </c>
      <c r="S83" s="102">
        <v>0.17</v>
      </c>
      <c r="T83" s="102">
        <v>0.17</v>
      </c>
      <c r="U83" s="102">
        <v>0.17</v>
      </c>
      <c r="V83" s="102">
        <v>0.17</v>
      </c>
      <c r="W83" s="102">
        <v>0.17</v>
      </c>
      <c r="X83" s="102">
        <v>0.17</v>
      </c>
      <c r="Y83" s="102">
        <v>0.17</v>
      </c>
      <c r="Z83" s="102">
        <v>0.17</v>
      </c>
      <c r="AA83" s="102">
        <v>0.17</v>
      </c>
    </row>
    <row r="84" spans="1:27" ht="78.75">
      <c r="A84" s="83" t="s">
        <v>651</v>
      </c>
      <c r="B84" s="83" t="s">
        <v>92</v>
      </c>
      <c r="C84" s="84" t="s">
        <v>687</v>
      </c>
      <c r="D84" s="84" t="s">
        <v>688</v>
      </c>
      <c r="E84" s="84"/>
      <c r="F84" s="85">
        <v>1</v>
      </c>
      <c r="G84" s="84"/>
      <c r="H84" s="84" t="s">
        <v>689</v>
      </c>
      <c r="I84" s="84" t="s">
        <v>569</v>
      </c>
      <c r="J84" s="133">
        <v>1</v>
      </c>
      <c r="K84" s="91" t="s">
        <v>690</v>
      </c>
      <c r="L84" s="88">
        <v>1</v>
      </c>
      <c r="N84" s="102">
        <v>1</v>
      </c>
      <c r="O84" s="102">
        <v>1</v>
      </c>
      <c r="P84" s="102">
        <v>1</v>
      </c>
      <c r="Q84" s="102">
        <v>1</v>
      </c>
      <c r="R84" s="102">
        <v>1</v>
      </c>
      <c r="S84" s="102">
        <v>1</v>
      </c>
      <c r="T84" s="102">
        <v>1</v>
      </c>
      <c r="U84" s="102">
        <v>1</v>
      </c>
      <c r="V84" s="102">
        <v>1</v>
      </c>
      <c r="W84" s="102">
        <v>1</v>
      </c>
      <c r="X84" s="102">
        <v>1</v>
      </c>
      <c r="Y84" s="102">
        <v>1</v>
      </c>
      <c r="Z84" s="102">
        <v>1</v>
      </c>
      <c r="AA84" s="102">
        <v>1</v>
      </c>
    </row>
    <row r="85" spans="1:27" s="138" customFormat="1" ht="78.75">
      <c r="A85" s="127" t="s">
        <v>143</v>
      </c>
      <c r="B85" s="127" t="s">
        <v>144</v>
      </c>
      <c r="C85" s="127" t="s">
        <v>691</v>
      </c>
      <c r="D85" s="127" t="s">
        <v>692</v>
      </c>
      <c r="E85" s="127"/>
      <c r="F85" s="127"/>
      <c r="G85" s="127"/>
      <c r="H85" s="127"/>
      <c r="I85" s="127" t="s">
        <v>438</v>
      </c>
      <c r="J85" s="149">
        <v>1</v>
      </c>
      <c r="K85" s="130" t="s">
        <v>693</v>
      </c>
      <c r="L85" s="131">
        <v>1</v>
      </c>
    </row>
    <row r="86" spans="1:27" s="153" customFormat="1" ht="37.5" customHeight="1">
      <c r="A86" s="150" t="s">
        <v>143</v>
      </c>
      <c r="B86" s="150" t="s">
        <v>146</v>
      </c>
      <c r="C86" s="151" t="s">
        <v>694</v>
      </c>
      <c r="D86" s="151" t="s">
        <v>694</v>
      </c>
      <c r="E86" s="151"/>
      <c r="F86" s="152">
        <v>0.15</v>
      </c>
      <c r="G86" s="151"/>
      <c r="H86" s="151" t="s">
        <v>695</v>
      </c>
      <c r="I86" s="151" t="s">
        <v>438</v>
      </c>
      <c r="J86" s="153">
        <v>1</v>
      </c>
      <c r="K86" s="154" t="s">
        <v>696</v>
      </c>
      <c r="L86" s="153">
        <v>1</v>
      </c>
      <c r="M86" s="155" t="s">
        <v>149</v>
      </c>
    </row>
    <row r="87" spans="1:27" ht="37.5" customHeight="1">
      <c r="A87" s="121" t="s">
        <v>143</v>
      </c>
      <c r="B87" s="121" t="s">
        <v>697</v>
      </c>
      <c r="C87" s="122" t="s">
        <v>698</v>
      </c>
      <c r="D87" s="122" t="s">
        <v>699</v>
      </c>
      <c r="E87" s="122"/>
      <c r="F87" s="122"/>
      <c r="G87" s="122"/>
      <c r="H87" s="122"/>
      <c r="I87" s="121" t="s">
        <v>700</v>
      </c>
      <c r="J87" s="123">
        <v>99</v>
      </c>
      <c r="K87" s="124" t="s">
        <v>701</v>
      </c>
      <c r="L87" s="88">
        <v>0</v>
      </c>
      <c r="M87" s="88"/>
    </row>
    <row r="88" spans="1:27" ht="37.5" customHeight="1">
      <c r="A88" s="103" t="s">
        <v>143</v>
      </c>
      <c r="B88" s="103" t="s">
        <v>277</v>
      </c>
      <c r="C88" s="103" t="s">
        <v>278</v>
      </c>
      <c r="D88" s="103" t="s">
        <v>702</v>
      </c>
      <c r="E88" s="103"/>
      <c r="F88" s="109">
        <v>0.55000000000000004</v>
      </c>
      <c r="G88" s="103"/>
      <c r="H88" s="103" t="s">
        <v>703</v>
      </c>
      <c r="I88" s="103" t="s">
        <v>704</v>
      </c>
      <c r="J88" s="119">
        <v>2</v>
      </c>
      <c r="K88" s="106" t="s">
        <v>279</v>
      </c>
      <c r="L88" s="88">
        <v>0</v>
      </c>
      <c r="M88" s="88"/>
    </row>
    <row r="89" spans="1:27" ht="37.5" customHeight="1">
      <c r="A89" s="83" t="s">
        <v>143</v>
      </c>
      <c r="B89" s="83" t="s">
        <v>150</v>
      </c>
      <c r="C89" s="83" t="s">
        <v>705</v>
      </c>
      <c r="D89" s="84" t="s">
        <v>706</v>
      </c>
      <c r="E89" s="84"/>
      <c r="F89" s="84">
        <v>0.3</v>
      </c>
      <c r="G89" s="84"/>
      <c r="H89" s="84" t="s">
        <v>707</v>
      </c>
      <c r="I89" s="83" t="s">
        <v>457</v>
      </c>
      <c r="J89" s="133">
        <v>1</v>
      </c>
      <c r="K89" s="91" t="s">
        <v>708</v>
      </c>
      <c r="L89" s="88">
        <v>1</v>
      </c>
    </row>
    <row r="90" spans="1:27" ht="37.5" customHeight="1">
      <c r="A90" s="121" t="s">
        <v>143</v>
      </c>
      <c r="B90" s="121" t="s">
        <v>709</v>
      </c>
      <c r="C90" s="121" t="s">
        <v>710</v>
      </c>
      <c r="D90" s="121" t="s">
        <v>711</v>
      </c>
      <c r="E90" s="121"/>
      <c r="F90" s="121"/>
      <c r="G90" s="121"/>
      <c r="H90" s="121"/>
      <c r="I90" s="121" t="s">
        <v>712</v>
      </c>
      <c r="J90" s="123">
        <v>99</v>
      </c>
      <c r="K90" s="124"/>
      <c r="L90" s="88">
        <v>0</v>
      </c>
      <c r="M90" s="88"/>
    </row>
    <row r="91" spans="1:27" ht="37.5" customHeight="1">
      <c r="A91" s="103" t="s">
        <v>143</v>
      </c>
      <c r="B91" s="103" t="s">
        <v>713</v>
      </c>
      <c r="C91" s="113" t="s">
        <v>714</v>
      </c>
      <c r="D91" s="113" t="s">
        <v>715</v>
      </c>
      <c r="E91" s="113"/>
      <c r="F91" s="113"/>
      <c r="G91" s="113"/>
      <c r="H91" s="113"/>
      <c r="I91" s="103" t="s">
        <v>716</v>
      </c>
      <c r="J91" s="119">
        <v>2</v>
      </c>
      <c r="K91" s="106"/>
      <c r="L91" s="88">
        <v>0</v>
      </c>
      <c r="M91" s="88"/>
    </row>
    <row r="92" spans="1:27" ht="37.5" customHeight="1">
      <c r="A92" s="83" t="s">
        <v>280</v>
      </c>
      <c r="B92" s="83" t="s">
        <v>114</v>
      </c>
      <c r="C92" s="83" t="s">
        <v>717</v>
      </c>
      <c r="D92" s="83" t="s">
        <v>718</v>
      </c>
      <c r="E92" s="83"/>
      <c r="F92" s="93">
        <v>1</v>
      </c>
      <c r="G92" s="83"/>
      <c r="H92" s="83" t="s">
        <v>719</v>
      </c>
      <c r="I92" s="83" t="s">
        <v>720</v>
      </c>
      <c r="J92" s="133">
        <v>1</v>
      </c>
      <c r="K92" s="91" t="s">
        <v>721</v>
      </c>
      <c r="L92" s="88">
        <v>0</v>
      </c>
    </row>
    <row r="93" spans="1:27" ht="37.5" customHeight="1">
      <c r="A93" s="83" t="s">
        <v>280</v>
      </c>
      <c r="B93" s="83" t="s">
        <v>119</v>
      </c>
      <c r="C93" s="83" t="s">
        <v>722</v>
      </c>
      <c r="D93" s="83"/>
      <c r="E93" s="83"/>
      <c r="F93" s="93">
        <v>1</v>
      </c>
      <c r="G93" s="83"/>
      <c r="H93" s="83" t="s">
        <v>723</v>
      </c>
      <c r="I93" s="83" t="s">
        <v>724</v>
      </c>
      <c r="J93" s="133">
        <v>1</v>
      </c>
      <c r="K93" s="91" t="s">
        <v>721</v>
      </c>
      <c r="L93" s="88">
        <v>0</v>
      </c>
    </row>
    <row r="94" spans="1:27" ht="37.5" customHeight="1">
      <c r="A94" s="103" t="s">
        <v>280</v>
      </c>
      <c r="B94" s="103" t="s">
        <v>725</v>
      </c>
      <c r="C94" s="103" t="s">
        <v>726</v>
      </c>
      <c r="D94" s="103" t="s">
        <v>727</v>
      </c>
      <c r="E94" s="103"/>
      <c r="F94" s="103"/>
      <c r="G94" s="103"/>
      <c r="H94" s="103"/>
      <c r="I94" s="103" t="s">
        <v>477</v>
      </c>
      <c r="J94" s="119">
        <v>2</v>
      </c>
      <c r="K94" s="106" t="s">
        <v>728</v>
      </c>
      <c r="L94" s="88">
        <v>0</v>
      </c>
      <c r="M94" s="88"/>
    </row>
    <row r="95" spans="1:27" ht="37.5" customHeight="1">
      <c r="A95" s="103" t="s">
        <v>280</v>
      </c>
      <c r="B95" s="103" t="s">
        <v>281</v>
      </c>
      <c r="C95" s="103" t="s">
        <v>282</v>
      </c>
      <c r="D95" s="103" t="s">
        <v>729</v>
      </c>
      <c r="E95" s="103"/>
      <c r="F95" s="103"/>
      <c r="G95" s="103"/>
      <c r="H95" s="103"/>
      <c r="I95" s="103" t="s">
        <v>730</v>
      </c>
      <c r="J95" s="119">
        <v>2</v>
      </c>
      <c r="K95" s="106" t="s">
        <v>283</v>
      </c>
      <c r="L95" s="88">
        <v>0</v>
      </c>
      <c r="M95" s="88"/>
    </row>
    <row r="96" spans="1:27" ht="37.5" customHeight="1">
      <c r="A96" s="103" t="s">
        <v>280</v>
      </c>
      <c r="B96" s="103" t="s">
        <v>731</v>
      </c>
      <c r="C96" s="103" t="s">
        <v>732</v>
      </c>
      <c r="D96" s="103" t="s">
        <v>733</v>
      </c>
      <c r="E96" s="103"/>
      <c r="F96" s="103"/>
      <c r="G96" s="103"/>
      <c r="H96" s="103"/>
      <c r="I96" s="103" t="s">
        <v>730</v>
      </c>
      <c r="J96" s="119">
        <v>2</v>
      </c>
      <c r="K96" s="106" t="s">
        <v>283</v>
      </c>
      <c r="L96" s="88">
        <v>0</v>
      </c>
      <c r="M96" s="88"/>
    </row>
    <row r="97" spans="1:13" ht="37.5" customHeight="1">
      <c r="A97" s="103" t="s">
        <v>280</v>
      </c>
      <c r="B97" s="103" t="s">
        <v>734</v>
      </c>
      <c r="C97" s="103" t="s">
        <v>735</v>
      </c>
      <c r="D97" s="103" t="s">
        <v>736</v>
      </c>
      <c r="E97" s="103"/>
      <c r="F97" s="103"/>
      <c r="G97" s="103"/>
      <c r="H97" s="103"/>
      <c r="I97" s="103" t="s">
        <v>730</v>
      </c>
      <c r="J97" s="119">
        <v>2</v>
      </c>
      <c r="K97" s="106" t="s">
        <v>737</v>
      </c>
      <c r="L97" s="88">
        <v>0</v>
      </c>
      <c r="M97" s="88"/>
    </row>
    <row r="98" spans="1:13" ht="37.5" customHeight="1">
      <c r="A98" s="103" t="s">
        <v>280</v>
      </c>
      <c r="B98" s="103" t="s">
        <v>285</v>
      </c>
      <c r="C98" s="103" t="s">
        <v>286</v>
      </c>
      <c r="D98" s="103" t="s">
        <v>738</v>
      </c>
      <c r="E98" s="103"/>
      <c r="F98" s="103"/>
      <c r="G98" s="103"/>
      <c r="H98" s="103"/>
      <c r="I98" s="103" t="s">
        <v>730</v>
      </c>
      <c r="J98" s="119">
        <v>2</v>
      </c>
      <c r="K98" s="106" t="s">
        <v>283</v>
      </c>
      <c r="L98" s="88">
        <v>0</v>
      </c>
      <c r="M98" s="88"/>
    </row>
    <row r="99" spans="1:13" ht="37.5" customHeight="1">
      <c r="A99" s="83" t="s">
        <v>349</v>
      </c>
      <c r="B99" s="83" t="s">
        <v>125</v>
      </c>
      <c r="C99" s="83" t="s">
        <v>739</v>
      </c>
      <c r="D99" s="83" t="s">
        <v>740</v>
      </c>
      <c r="E99" s="83"/>
      <c r="F99" s="93">
        <v>1</v>
      </c>
      <c r="G99" s="83"/>
      <c r="H99" s="83" t="s">
        <v>741</v>
      </c>
      <c r="I99" s="83" t="s">
        <v>742</v>
      </c>
      <c r="J99" s="133">
        <v>1</v>
      </c>
      <c r="K99" s="156" t="s">
        <v>721</v>
      </c>
      <c r="L99" s="88">
        <v>1</v>
      </c>
    </row>
    <row r="100" spans="1:13" ht="37.5" customHeight="1">
      <c r="A100" s="83" t="s">
        <v>349</v>
      </c>
      <c r="B100" s="83" t="s">
        <v>126</v>
      </c>
      <c r="C100" s="83" t="s">
        <v>743</v>
      </c>
      <c r="D100" s="83" t="s">
        <v>744</v>
      </c>
      <c r="E100" s="83"/>
      <c r="F100" s="93">
        <v>1</v>
      </c>
      <c r="G100" s="83"/>
      <c r="H100" s="83" t="s">
        <v>745</v>
      </c>
      <c r="I100" s="83" t="s">
        <v>746</v>
      </c>
      <c r="J100" s="133">
        <v>1</v>
      </c>
      <c r="K100" s="156" t="s">
        <v>667</v>
      </c>
      <c r="L100" s="88">
        <v>1</v>
      </c>
    </row>
    <row r="101" spans="1:13" ht="37.5" customHeight="1">
      <c r="A101" s="103" t="s">
        <v>349</v>
      </c>
      <c r="B101" s="103" t="s">
        <v>747</v>
      </c>
      <c r="C101" s="103" t="s">
        <v>748</v>
      </c>
      <c r="D101" s="103" t="s">
        <v>749</v>
      </c>
      <c r="E101" s="103"/>
      <c r="F101" s="103"/>
      <c r="G101" s="103"/>
      <c r="H101" s="103"/>
      <c r="I101" s="103" t="s">
        <v>470</v>
      </c>
      <c r="J101" s="119">
        <v>2</v>
      </c>
      <c r="K101" s="157" t="s">
        <v>237</v>
      </c>
      <c r="L101" s="88">
        <v>0</v>
      </c>
      <c r="M101" s="88"/>
    </row>
    <row r="102" spans="1:13" ht="37.5" customHeight="1">
      <c r="A102" s="103" t="s">
        <v>349</v>
      </c>
      <c r="B102" s="103" t="s">
        <v>235</v>
      </c>
      <c r="C102" s="103" t="s">
        <v>350</v>
      </c>
      <c r="D102" s="103" t="s">
        <v>236</v>
      </c>
      <c r="E102" s="103"/>
      <c r="F102" s="103"/>
      <c r="G102" s="103"/>
      <c r="H102" s="103"/>
      <c r="I102" s="103" t="s">
        <v>746</v>
      </c>
      <c r="J102" s="119">
        <v>2</v>
      </c>
      <c r="K102" s="157" t="s">
        <v>237</v>
      </c>
      <c r="L102" s="88">
        <v>0</v>
      </c>
      <c r="M102" s="88"/>
    </row>
    <row r="103" spans="1:13" ht="37.5" customHeight="1">
      <c r="A103" s="103" t="s">
        <v>349</v>
      </c>
      <c r="B103" s="103" t="s">
        <v>750</v>
      </c>
      <c r="C103" s="103" t="s">
        <v>751</v>
      </c>
      <c r="D103" s="103" t="s">
        <v>752</v>
      </c>
      <c r="E103" s="103"/>
      <c r="F103" s="103"/>
      <c r="G103" s="103"/>
      <c r="H103" s="103"/>
      <c r="I103" s="103" t="s">
        <v>753</v>
      </c>
      <c r="J103" s="119">
        <v>2</v>
      </c>
      <c r="K103" s="157" t="s">
        <v>754</v>
      </c>
      <c r="L103" s="88">
        <v>0</v>
      </c>
      <c r="M103" s="88"/>
    </row>
    <row r="104" spans="1:13" ht="37.5" customHeight="1">
      <c r="A104" s="103" t="s">
        <v>755</v>
      </c>
      <c r="B104" s="103" t="s">
        <v>756</v>
      </c>
      <c r="C104" s="103" t="s">
        <v>757</v>
      </c>
      <c r="D104" s="103" t="s">
        <v>758</v>
      </c>
      <c r="E104" s="103"/>
      <c r="F104" s="103" t="s">
        <v>759</v>
      </c>
      <c r="G104" s="103"/>
      <c r="H104" s="103" t="s">
        <v>760</v>
      </c>
      <c r="I104" s="103" t="s">
        <v>655</v>
      </c>
      <c r="J104" s="119">
        <v>2</v>
      </c>
      <c r="K104" s="157"/>
      <c r="L104" s="88">
        <v>0</v>
      </c>
      <c r="M104" s="88"/>
    </row>
    <row r="105" spans="1:13" ht="37.5" customHeight="1">
      <c r="A105" s="103" t="s">
        <v>755</v>
      </c>
      <c r="B105" s="103" t="s">
        <v>761</v>
      </c>
      <c r="C105" s="103" t="s">
        <v>751</v>
      </c>
      <c r="D105" s="103" t="s">
        <v>762</v>
      </c>
      <c r="E105" s="103"/>
      <c r="F105" s="103"/>
      <c r="G105" s="103"/>
      <c r="H105" s="103"/>
      <c r="I105" s="103" t="s">
        <v>585</v>
      </c>
      <c r="J105" s="119">
        <v>2</v>
      </c>
      <c r="K105" s="157" t="s">
        <v>763</v>
      </c>
      <c r="L105" s="88">
        <v>0</v>
      </c>
      <c r="M105" s="88"/>
    </row>
    <row r="106" spans="1:13" ht="37.5" customHeight="1">
      <c r="A106" s="103" t="s">
        <v>288</v>
      </c>
      <c r="B106" s="103" t="s">
        <v>289</v>
      </c>
      <c r="C106" s="103" t="s">
        <v>290</v>
      </c>
      <c r="D106" s="103" t="s">
        <v>764</v>
      </c>
      <c r="E106" s="103"/>
      <c r="F106" s="103"/>
      <c r="G106" s="103"/>
      <c r="H106" s="103"/>
      <c r="I106" s="103" t="s">
        <v>730</v>
      </c>
      <c r="J106" s="119">
        <v>2</v>
      </c>
      <c r="K106" s="157"/>
      <c r="L106" s="88">
        <v>0</v>
      </c>
      <c r="M106" s="88"/>
    </row>
    <row r="107" spans="1:13" ht="37.5" customHeight="1">
      <c r="A107" s="103" t="s">
        <v>238</v>
      </c>
      <c r="B107" s="103" t="s">
        <v>239</v>
      </c>
      <c r="C107" s="103" t="s">
        <v>351</v>
      </c>
      <c r="D107" s="103" t="s">
        <v>765</v>
      </c>
      <c r="E107" s="103"/>
      <c r="F107" s="103"/>
      <c r="G107" s="103"/>
      <c r="H107" s="103"/>
      <c r="I107" s="103" t="s">
        <v>766</v>
      </c>
      <c r="J107" s="119">
        <v>2</v>
      </c>
      <c r="K107" s="157" t="s">
        <v>237</v>
      </c>
      <c r="L107" s="88">
        <v>0</v>
      </c>
      <c r="M107" s="88"/>
    </row>
    <row r="108" spans="1:13" ht="37.5" customHeight="1">
      <c r="A108" s="103" t="s">
        <v>767</v>
      </c>
      <c r="B108" s="103" t="s">
        <v>403</v>
      </c>
      <c r="C108" s="103" t="s">
        <v>404</v>
      </c>
      <c r="D108" s="103" t="s">
        <v>768</v>
      </c>
      <c r="E108" s="103"/>
      <c r="F108" s="103"/>
      <c r="G108" s="103"/>
      <c r="H108" s="103"/>
      <c r="I108" s="103" t="s">
        <v>730</v>
      </c>
      <c r="J108" s="119">
        <v>2</v>
      </c>
      <c r="K108" s="157" t="s">
        <v>769</v>
      </c>
      <c r="L108" s="88">
        <v>0</v>
      </c>
      <c r="M108" s="88"/>
    </row>
    <row r="109" spans="1:13" ht="37.5" customHeight="1">
      <c r="A109" s="103" t="s">
        <v>767</v>
      </c>
      <c r="B109" s="103" t="s">
        <v>770</v>
      </c>
      <c r="C109" s="103" t="s">
        <v>771</v>
      </c>
      <c r="D109" s="103" t="s">
        <v>772</v>
      </c>
      <c r="E109" s="103"/>
      <c r="F109" s="103"/>
      <c r="G109" s="103"/>
      <c r="H109" s="103"/>
      <c r="I109" s="103" t="s">
        <v>730</v>
      </c>
      <c r="J109" s="119">
        <v>2</v>
      </c>
      <c r="K109" s="157" t="s">
        <v>769</v>
      </c>
      <c r="L109" s="88">
        <v>0</v>
      </c>
      <c r="M109" s="88"/>
    </row>
    <row r="110" spans="1:13" ht="37.5" customHeight="1">
      <c r="A110" s="103" t="s">
        <v>767</v>
      </c>
      <c r="B110" s="103" t="s">
        <v>405</v>
      </c>
      <c r="C110" s="103" t="s">
        <v>773</v>
      </c>
      <c r="D110" s="103" t="s">
        <v>774</v>
      </c>
      <c r="E110" s="103"/>
      <c r="F110" s="103"/>
      <c r="G110" s="103"/>
      <c r="H110" s="103"/>
      <c r="I110" s="103" t="s">
        <v>730</v>
      </c>
      <c r="J110" s="119">
        <v>2</v>
      </c>
      <c r="K110" s="157" t="s">
        <v>769</v>
      </c>
      <c r="L110" s="88">
        <v>0</v>
      </c>
      <c r="M110" s="88"/>
    </row>
    <row r="111" spans="1:13" ht="37.5" customHeight="1">
      <c r="A111" s="83" t="s">
        <v>288</v>
      </c>
      <c r="B111" s="83" t="s">
        <v>775</v>
      </c>
      <c r="C111" s="83" t="s">
        <v>776</v>
      </c>
      <c r="D111" s="83" t="s">
        <v>777</v>
      </c>
      <c r="E111" s="98"/>
      <c r="F111" s="98"/>
      <c r="G111" s="98"/>
      <c r="H111" s="98"/>
      <c r="I111" s="133"/>
      <c r="J111" s="133">
        <v>1</v>
      </c>
      <c r="K111" s="91" t="s">
        <v>589</v>
      </c>
      <c r="L111" s="88">
        <v>0</v>
      </c>
    </row>
    <row r="112" spans="1:13" ht="37.5" customHeight="1">
      <c r="A112" s="103" t="s">
        <v>292</v>
      </c>
      <c r="B112" s="103" t="s">
        <v>328</v>
      </c>
      <c r="C112" s="103" t="s">
        <v>778</v>
      </c>
      <c r="D112" s="103" t="s">
        <v>329</v>
      </c>
      <c r="E112" s="103"/>
      <c r="F112" s="103" t="s">
        <v>779</v>
      </c>
      <c r="G112" s="103"/>
      <c r="H112" s="103" t="s">
        <v>780</v>
      </c>
      <c r="I112" s="103" t="s">
        <v>470</v>
      </c>
      <c r="J112" s="119">
        <v>2</v>
      </c>
      <c r="K112" s="157" t="s">
        <v>781</v>
      </c>
      <c r="L112" s="88">
        <v>0</v>
      </c>
      <c r="M112" s="88"/>
    </row>
    <row r="113" spans="1:13" ht="37.5" customHeight="1">
      <c r="A113" s="83" t="s">
        <v>292</v>
      </c>
      <c r="B113" s="83" t="s">
        <v>132</v>
      </c>
      <c r="C113" s="83" t="s">
        <v>782</v>
      </c>
      <c r="D113" s="83" t="s">
        <v>783</v>
      </c>
      <c r="E113" s="98"/>
      <c r="F113" s="158">
        <v>1</v>
      </c>
      <c r="G113" s="83"/>
      <c r="H113" s="133" t="s">
        <v>784</v>
      </c>
      <c r="I113" s="83" t="s">
        <v>785</v>
      </c>
      <c r="J113" s="133">
        <v>1</v>
      </c>
      <c r="K113" s="156" t="s">
        <v>786</v>
      </c>
      <c r="L113" s="88">
        <v>1</v>
      </c>
    </row>
    <row r="114" spans="1:13" ht="37.5" customHeight="1">
      <c r="A114" s="83" t="s">
        <v>292</v>
      </c>
      <c r="B114" s="83" t="s">
        <v>241</v>
      </c>
      <c r="C114" s="83" t="s">
        <v>353</v>
      </c>
      <c r="D114" s="83" t="s">
        <v>242</v>
      </c>
      <c r="E114" s="83"/>
      <c r="F114" s="93">
        <v>0.04</v>
      </c>
      <c r="G114" s="83"/>
      <c r="H114" s="83" t="s">
        <v>787</v>
      </c>
      <c r="I114" s="83" t="s">
        <v>788</v>
      </c>
      <c r="J114" s="133">
        <v>1</v>
      </c>
      <c r="K114" s="156" t="s">
        <v>243</v>
      </c>
      <c r="L114" s="88">
        <v>0</v>
      </c>
    </row>
    <row r="115" spans="1:13" ht="37.5" customHeight="1">
      <c r="A115" s="83" t="s">
        <v>292</v>
      </c>
      <c r="B115" s="83" t="s">
        <v>789</v>
      </c>
      <c r="C115" s="83" t="s">
        <v>790</v>
      </c>
      <c r="D115" s="83" t="s">
        <v>791</v>
      </c>
      <c r="E115" s="83"/>
      <c r="F115" s="83"/>
      <c r="G115" s="83"/>
      <c r="H115" s="83"/>
      <c r="I115" s="83" t="s">
        <v>788</v>
      </c>
      <c r="J115" s="133">
        <v>1</v>
      </c>
      <c r="K115" s="156" t="s">
        <v>792</v>
      </c>
      <c r="L115" s="88">
        <v>0</v>
      </c>
    </row>
    <row r="116" spans="1:13" ht="37.5" customHeight="1">
      <c r="A116" s="103" t="s">
        <v>292</v>
      </c>
      <c r="B116" s="103" t="s">
        <v>293</v>
      </c>
      <c r="C116" s="103" t="s">
        <v>294</v>
      </c>
      <c r="D116" s="103" t="s">
        <v>793</v>
      </c>
      <c r="E116" s="103"/>
      <c r="F116" s="109">
        <v>0.5</v>
      </c>
      <c r="G116" s="103"/>
      <c r="H116" s="103" t="s">
        <v>794</v>
      </c>
      <c r="I116" s="103" t="s">
        <v>795</v>
      </c>
      <c r="J116" s="119">
        <v>2</v>
      </c>
      <c r="K116" s="157" t="s">
        <v>295</v>
      </c>
      <c r="L116" s="88">
        <v>0</v>
      </c>
      <c r="M116" s="88"/>
    </row>
    <row r="117" spans="1:13" ht="37.5" customHeight="1">
      <c r="A117" s="83" t="s">
        <v>292</v>
      </c>
      <c r="B117" s="83" t="s">
        <v>129</v>
      </c>
      <c r="C117" s="83" t="s">
        <v>796</v>
      </c>
      <c r="D117" s="83" t="s">
        <v>797</v>
      </c>
      <c r="E117" s="83"/>
      <c r="F117" s="83" t="s">
        <v>798</v>
      </c>
      <c r="G117" s="83"/>
      <c r="H117" s="83" t="s">
        <v>799</v>
      </c>
      <c r="I117" s="83" t="s">
        <v>800</v>
      </c>
      <c r="J117" s="133">
        <v>1</v>
      </c>
      <c r="K117" s="156" t="s">
        <v>589</v>
      </c>
      <c r="L117" s="88">
        <v>1</v>
      </c>
    </row>
    <row r="118" spans="1:13" ht="37.5" customHeight="1">
      <c r="A118" s="83" t="s">
        <v>292</v>
      </c>
      <c r="B118" s="83" t="s">
        <v>326</v>
      </c>
      <c r="C118" s="83" t="s">
        <v>801</v>
      </c>
      <c r="D118" s="83" t="s">
        <v>802</v>
      </c>
      <c r="E118" s="83"/>
      <c r="F118" s="93" t="s">
        <v>803</v>
      </c>
      <c r="G118" s="83"/>
      <c r="H118" s="83"/>
      <c r="I118" s="83" t="s">
        <v>804</v>
      </c>
      <c r="J118" s="133">
        <v>1</v>
      </c>
      <c r="K118" s="156" t="s">
        <v>589</v>
      </c>
      <c r="L118" s="88">
        <v>1</v>
      </c>
    </row>
    <row r="119" spans="1:13" ht="37.5" customHeight="1">
      <c r="A119" s="83" t="s">
        <v>292</v>
      </c>
      <c r="B119" s="83" t="s">
        <v>245</v>
      </c>
      <c r="C119" s="83" t="s">
        <v>805</v>
      </c>
      <c r="D119" s="83" t="s">
        <v>246</v>
      </c>
      <c r="E119" s="83"/>
      <c r="F119" s="93">
        <v>0.1</v>
      </c>
      <c r="G119" s="83"/>
      <c r="H119" s="83" t="s">
        <v>806</v>
      </c>
      <c r="I119" s="83" t="s">
        <v>807</v>
      </c>
      <c r="J119" s="133">
        <v>1</v>
      </c>
      <c r="K119" s="156" t="s">
        <v>247</v>
      </c>
      <c r="L119" s="88">
        <v>0</v>
      </c>
      <c r="M119" s="100" t="s">
        <v>248</v>
      </c>
    </row>
    <row r="120" spans="1:13" ht="37.5" customHeight="1">
      <c r="A120" s="83" t="s">
        <v>292</v>
      </c>
      <c r="B120" s="83" t="s">
        <v>324</v>
      </c>
      <c r="C120" s="83" t="s">
        <v>808</v>
      </c>
      <c r="D120" s="83" t="s">
        <v>809</v>
      </c>
      <c r="E120" s="83"/>
      <c r="F120" s="93">
        <v>0.04</v>
      </c>
      <c r="G120" s="83"/>
      <c r="H120" s="83" t="s">
        <v>810</v>
      </c>
      <c r="I120" s="83" t="s">
        <v>589</v>
      </c>
      <c r="J120" s="133">
        <v>1</v>
      </c>
      <c r="K120" s="156" t="s">
        <v>811</v>
      </c>
      <c r="L120" s="88">
        <v>1</v>
      </c>
    </row>
    <row r="121" spans="1:13" ht="37.5" customHeight="1">
      <c r="A121" s="83" t="s">
        <v>292</v>
      </c>
      <c r="B121" s="83" t="s">
        <v>812</v>
      </c>
      <c r="C121" s="83" t="s">
        <v>813</v>
      </c>
      <c r="D121" s="83" t="s">
        <v>814</v>
      </c>
      <c r="E121" s="83"/>
      <c r="F121" s="93">
        <v>0.8</v>
      </c>
      <c r="G121" s="83"/>
      <c r="H121" s="83" t="s">
        <v>815</v>
      </c>
      <c r="I121" s="83" t="s">
        <v>816</v>
      </c>
      <c r="J121" s="133">
        <v>1</v>
      </c>
      <c r="K121" s="156" t="s">
        <v>816</v>
      </c>
      <c r="L121" s="88">
        <v>0</v>
      </c>
    </row>
    <row r="122" spans="1:13" ht="37.5" customHeight="1">
      <c r="A122" s="121" t="s">
        <v>292</v>
      </c>
      <c r="B122" s="121" t="s">
        <v>354</v>
      </c>
      <c r="C122" s="121" t="s">
        <v>355</v>
      </c>
      <c r="D122" s="121" t="s">
        <v>817</v>
      </c>
      <c r="E122" s="121"/>
      <c r="F122" s="121"/>
      <c r="G122" s="121"/>
      <c r="H122" s="121"/>
      <c r="I122" s="121" t="s">
        <v>470</v>
      </c>
      <c r="J122" s="123">
        <v>99</v>
      </c>
      <c r="K122" s="159"/>
      <c r="L122" s="88">
        <v>0</v>
      </c>
      <c r="M122" s="88"/>
    </row>
    <row r="123" spans="1:13" ht="37.5" customHeight="1">
      <c r="A123" s="83" t="s">
        <v>296</v>
      </c>
      <c r="B123" s="83" t="s">
        <v>330</v>
      </c>
      <c r="C123" s="83" t="s">
        <v>818</v>
      </c>
      <c r="D123" s="83" t="s">
        <v>331</v>
      </c>
      <c r="E123" s="83"/>
      <c r="F123" s="93">
        <v>0.9</v>
      </c>
      <c r="G123" s="83"/>
      <c r="H123" s="83" t="s">
        <v>819</v>
      </c>
      <c r="I123" s="83" t="s">
        <v>820</v>
      </c>
      <c r="J123" s="133">
        <v>1</v>
      </c>
      <c r="K123" s="156" t="s">
        <v>821</v>
      </c>
      <c r="L123" s="88">
        <v>0</v>
      </c>
    </row>
    <row r="124" spans="1:13" ht="37.5" customHeight="1">
      <c r="A124" s="103" t="s">
        <v>296</v>
      </c>
      <c r="B124" s="103" t="s">
        <v>357</v>
      </c>
      <c r="C124" s="103" t="s">
        <v>358</v>
      </c>
      <c r="D124" s="103" t="s">
        <v>822</v>
      </c>
      <c r="E124" s="103"/>
      <c r="F124" s="104">
        <v>0.34200000000000003</v>
      </c>
      <c r="G124" s="103"/>
      <c r="H124" s="103" t="s">
        <v>823</v>
      </c>
      <c r="I124" s="103" t="s">
        <v>824</v>
      </c>
      <c r="J124" s="119">
        <v>2</v>
      </c>
      <c r="K124" s="157" t="s">
        <v>792</v>
      </c>
      <c r="L124" s="88">
        <v>0</v>
      </c>
      <c r="M124" s="88"/>
    </row>
    <row r="125" spans="1:13" ht="37.5" customHeight="1">
      <c r="A125" s="83" t="s">
        <v>296</v>
      </c>
      <c r="B125" s="83" t="s">
        <v>140</v>
      </c>
      <c r="C125" s="83" t="s">
        <v>825</v>
      </c>
      <c r="D125" s="83" t="s">
        <v>826</v>
      </c>
      <c r="E125" s="83"/>
      <c r="F125" s="93">
        <v>0.2</v>
      </c>
      <c r="G125" s="83"/>
      <c r="H125" s="83" t="s">
        <v>827</v>
      </c>
      <c r="I125" s="83" t="s">
        <v>828</v>
      </c>
      <c r="J125" s="133">
        <v>1</v>
      </c>
      <c r="K125" s="156" t="s">
        <v>829</v>
      </c>
      <c r="L125" s="88">
        <v>1</v>
      </c>
    </row>
    <row r="126" spans="1:13" ht="37.5" customHeight="1">
      <c r="A126" s="103" t="s">
        <v>296</v>
      </c>
      <c r="B126" s="103" t="s">
        <v>830</v>
      </c>
      <c r="C126" s="103" t="s">
        <v>831</v>
      </c>
      <c r="D126" s="103" t="s">
        <v>832</v>
      </c>
      <c r="E126" s="103"/>
      <c r="F126" s="103"/>
      <c r="G126" s="103"/>
      <c r="H126" s="103"/>
      <c r="I126" s="103" t="s">
        <v>833</v>
      </c>
      <c r="J126" s="119">
        <v>2</v>
      </c>
      <c r="K126" s="157" t="s">
        <v>834</v>
      </c>
      <c r="L126" s="88">
        <v>0</v>
      </c>
      <c r="M126" s="88"/>
    </row>
    <row r="127" spans="1:13" ht="37.5" customHeight="1">
      <c r="A127" s="103" t="s">
        <v>296</v>
      </c>
      <c r="B127" s="103" t="s">
        <v>835</v>
      </c>
      <c r="C127" s="103" t="s">
        <v>836</v>
      </c>
      <c r="D127" s="103" t="s">
        <v>837</v>
      </c>
      <c r="E127" s="103"/>
      <c r="F127" s="103"/>
      <c r="G127" s="103"/>
      <c r="H127" s="103"/>
      <c r="I127" s="103" t="s">
        <v>824</v>
      </c>
      <c r="J127" s="119">
        <v>2</v>
      </c>
      <c r="K127" s="157" t="s">
        <v>838</v>
      </c>
      <c r="L127" s="88">
        <v>0</v>
      </c>
      <c r="M127" s="88"/>
    </row>
    <row r="128" spans="1:13" ht="37.5" customHeight="1">
      <c r="A128" s="103" t="s">
        <v>296</v>
      </c>
      <c r="B128" s="103" t="s">
        <v>297</v>
      </c>
      <c r="C128" s="103" t="s">
        <v>298</v>
      </c>
      <c r="D128" s="103" t="s">
        <v>839</v>
      </c>
      <c r="E128" s="103"/>
      <c r="F128" s="103"/>
      <c r="G128" s="103"/>
      <c r="H128" s="103"/>
      <c r="I128" s="103" t="s">
        <v>840</v>
      </c>
      <c r="J128" s="119">
        <v>2</v>
      </c>
      <c r="K128" s="157" t="s">
        <v>299</v>
      </c>
      <c r="L128" s="88">
        <v>0</v>
      </c>
      <c r="M128" s="88"/>
    </row>
    <row r="129" spans="1:13" ht="37.5" customHeight="1">
      <c r="A129" s="103" t="s">
        <v>296</v>
      </c>
      <c r="B129" s="103" t="s">
        <v>841</v>
      </c>
      <c r="C129" s="103" t="s">
        <v>842</v>
      </c>
      <c r="D129" s="103" t="s">
        <v>843</v>
      </c>
      <c r="E129" s="103"/>
      <c r="F129" s="109">
        <v>0.01</v>
      </c>
      <c r="G129" s="103"/>
      <c r="H129" s="103" t="s">
        <v>844</v>
      </c>
      <c r="I129" s="103" t="s">
        <v>845</v>
      </c>
      <c r="J129" s="119">
        <v>2</v>
      </c>
      <c r="K129" s="157" t="s">
        <v>846</v>
      </c>
      <c r="L129" s="88">
        <v>0</v>
      </c>
      <c r="M129" s="88"/>
    </row>
    <row r="130" spans="1:13" ht="37.5" customHeight="1">
      <c r="A130" s="121" t="s">
        <v>296</v>
      </c>
      <c r="B130" s="121" t="s">
        <v>847</v>
      </c>
      <c r="C130" s="121" t="s">
        <v>848</v>
      </c>
      <c r="D130" s="121" t="s">
        <v>849</v>
      </c>
      <c r="E130" s="121"/>
      <c r="F130" s="121"/>
      <c r="G130" s="121"/>
      <c r="H130" s="121"/>
      <c r="I130" s="121" t="s">
        <v>470</v>
      </c>
      <c r="J130" s="123">
        <v>99</v>
      </c>
      <c r="K130" s="159"/>
      <c r="L130" s="88">
        <v>0</v>
      </c>
      <c r="M130" s="88"/>
    </row>
    <row r="131" spans="1:13" ht="37.5" customHeight="1">
      <c r="A131" s="103" t="s">
        <v>296</v>
      </c>
      <c r="B131" s="103" t="s">
        <v>850</v>
      </c>
      <c r="C131" s="103" t="s">
        <v>851</v>
      </c>
      <c r="D131" s="103" t="s">
        <v>852</v>
      </c>
      <c r="E131" s="103"/>
      <c r="F131" s="103"/>
      <c r="G131" s="103"/>
      <c r="H131" s="103"/>
      <c r="I131" s="103" t="s">
        <v>853</v>
      </c>
      <c r="J131" s="119">
        <v>2</v>
      </c>
      <c r="K131" s="157" t="s">
        <v>854</v>
      </c>
      <c r="L131" s="88">
        <v>0</v>
      </c>
      <c r="M131" s="88"/>
    </row>
    <row r="132" spans="1:13" ht="37.5" customHeight="1">
      <c r="A132" s="103" t="s">
        <v>296</v>
      </c>
      <c r="B132" s="103" t="s">
        <v>301</v>
      </c>
      <c r="C132" s="103" t="s">
        <v>302</v>
      </c>
      <c r="D132" s="103" t="s">
        <v>855</v>
      </c>
      <c r="E132" s="103"/>
      <c r="F132" s="109">
        <v>1</v>
      </c>
      <c r="G132" s="103"/>
      <c r="H132" s="103" t="s">
        <v>856</v>
      </c>
      <c r="I132" s="103" t="s">
        <v>857</v>
      </c>
      <c r="J132" s="119">
        <v>2</v>
      </c>
      <c r="K132" s="106" t="s">
        <v>303</v>
      </c>
      <c r="L132" s="88">
        <v>0</v>
      </c>
      <c r="M132" s="88"/>
    </row>
    <row r="133" spans="1:13" ht="37.5" customHeight="1">
      <c r="A133" s="103" t="s">
        <v>153</v>
      </c>
      <c r="B133" s="103" t="s">
        <v>858</v>
      </c>
      <c r="C133" s="103" t="s">
        <v>859</v>
      </c>
      <c r="D133" s="103" t="s">
        <v>860</v>
      </c>
      <c r="E133" s="103"/>
      <c r="F133" s="103"/>
      <c r="G133" s="103"/>
      <c r="H133" s="103"/>
      <c r="I133" s="103" t="s">
        <v>861</v>
      </c>
      <c r="J133" s="119">
        <v>2</v>
      </c>
      <c r="K133" s="157" t="s">
        <v>862</v>
      </c>
      <c r="L133" s="88">
        <v>0</v>
      </c>
      <c r="M133" s="88"/>
    </row>
    <row r="134" spans="1:13" ht="37.5" customHeight="1">
      <c r="A134" s="103" t="s">
        <v>153</v>
      </c>
      <c r="B134" s="103" t="s">
        <v>332</v>
      </c>
      <c r="C134" s="103" t="s">
        <v>863</v>
      </c>
      <c r="D134" s="103" t="s">
        <v>333</v>
      </c>
      <c r="E134" s="103"/>
      <c r="F134" s="109">
        <v>1</v>
      </c>
      <c r="G134" s="103"/>
      <c r="H134" s="103" t="s">
        <v>864</v>
      </c>
      <c r="I134" s="103" t="s">
        <v>865</v>
      </c>
      <c r="J134" s="119">
        <v>2</v>
      </c>
      <c r="K134" s="157"/>
      <c r="L134" s="88">
        <v>0</v>
      </c>
      <c r="M134" s="88"/>
    </row>
    <row r="135" spans="1:13" ht="37.5" customHeight="1">
      <c r="A135" s="103" t="s">
        <v>153</v>
      </c>
      <c r="B135" s="103" t="s">
        <v>866</v>
      </c>
      <c r="C135" s="103" t="s">
        <v>867</v>
      </c>
      <c r="D135" s="103" t="s">
        <v>868</v>
      </c>
      <c r="E135" s="103"/>
      <c r="F135" s="103">
        <v>0.9</v>
      </c>
      <c r="G135" s="103"/>
      <c r="H135" s="103" t="s">
        <v>869</v>
      </c>
      <c r="I135" s="103" t="s">
        <v>870</v>
      </c>
      <c r="J135" s="119">
        <v>2</v>
      </c>
      <c r="K135" s="157" t="s">
        <v>871</v>
      </c>
      <c r="L135" s="88">
        <v>0</v>
      </c>
      <c r="M135" s="88"/>
    </row>
    <row r="136" spans="1:13" ht="37.5" customHeight="1">
      <c r="A136" s="121" t="s">
        <v>153</v>
      </c>
      <c r="B136" s="121" t="s">
        <v>872</v>
      </c>
      <c r="C136" s="121" t="s">
        <v>873</v>
      </c>
      <c r="D136" s="121" t="s">
        <v>874</v>
      </c>
      <c r="E136" s="121"/>
      <c r="F136" s="121"/>
      <c r="G136" s="121"/>
      <c r="H136" s="121"/>
      <c r="I136" s="121" t="s">
        <v>470</v>
      </c>
      <c r="J136" s="123">
        <v>99</v>
      </c>
      <c r="K136" s="159"/>
      <c r="L136" s="88">
        <v>0</v>
      </c>
      <c r="M136" s="88"/>
    </row>
    <row r="137" spans="1:13" ht="79.7" customHeight="1">
      <c r="A137" s="83" t="s">
        <v>153</v>
      </c>
      <c r="B137" s="83" t="s">
        <v>154</v>
      </c>
      <c r="C137" s="83" t="s">
        <v>875</v>
      </c>
      <c r="D137" s="83" t="s">
        <v>876</v>
      </c>
      <c r="E137" s="83"/>
      <c r="F137" s="83">
        <v>0</v>
      </c>
      <c r="G137" s="83"/>
      <c r="H137" s="83" t="s">
        <v>877</v>
      </c>
      <c r="I137" s="83" t="s">
        <v>589</v>
      </c>
      <c r="J137" s="133">
        <v>1</v>
      </c>
      <c r="K137" s="156" t="s">
        <v>589</v>
      </c>
      <c r="L137" s="88">
        <v>1</v>
      </c>
      <c r="M137" s="107" t="s">
        <v>30</v>
      </c>
    </row>
    <row r="138" spans="1:13" ht="37.5" customHeight="1">
      <c r="A138" s="103" t="s">
        <v>153</v>
      </c>
      <c r="B138" s="103" t="s">
        <v>878</v>
      </c>
      <c r="C138" s="103" t="s">
        <v>879</v>
      </c>
      <c r="D138" s="103" t="s">
        <v>880</v>
      </c>
      <c r="E138" s="103"/>
      <c r="F138" s="103"/>
      <c r="G138" s="103"/>
      <c r="H138" s="103"/>
      <c r="I138" s="103" t="s">
        <v>881</v>
      </c>
      <c r="J138" s="119">
        <v>2</v>
      </c>
      <c r="K138" s="157"/>
      <c r="L138" s="88">
        <v>0</v>
      </c>
      <c r="M138" s="88"/>
    </row>
    <row r="139" spans="1:13" ht="37.5" customHeight="1">
      <c r="A139" s="103" t="s">
        <v>153</v>
      </c>
      <c r="B139" s="103" t="s">
        <v>882</v>
      </c>
      <c r="C139" s="103" t="s">
        <v>883</v>
      </c>
      <c r="D139" s="103" t="s">
        <v>884</v>
      </c>
      <c r="E139" s="103"/>
      <c r="F139" s="103"/>
      <c r="G139" s="103"/>
      <c r="H139" s="103"/>
      <c r="I139" s="103" t="s">
        <v>885</v>
      </c>
      <c r="J139" s="119">
        <v>2</v>
      </c>
      <c r="K139" s="157" t="s">
        <v>886</v>
      </c>
      <c r="L139" s="88">
        <v>0</v>
      </c>
      <c r="M139" s="88"/>
    </row>
    <row r="140" spans="1:13" ht="37.5" customHeight="1">
      <c r="A140" s="83" t="s">
        <v>153</v>
      </c>
      <c r="B140" s="83" t="s">
        <v>887</v>
      </c>
      <c r="C140" s="83" t="s">
        <v>888</v>
      </c>
      <c r="D140" s="83" t="s">
        <v>889</v>
      </c>
      <c r="E140" s="83"/>
      <c r="F140" s="93">
        <v>0</v>
      </c>
      <c r="G140" s="83"/>
      <c r="H140" s="83" t="s">
        <v>890</v>
      </c>
      <c r="I140" s="83" t="s">
        <v>891</v>
      </c>
      <c r="J140" s="133">
        <v>1</v>
      </c>
      <c r="K140" s="156" t="s">
        <v>251</v>
      </c>
      <c r="L140" s="88">
        <v>0</v>
      </c>
    </row>
    <row r="141" spans="1:13" ht="37.5" customHeight="1">
      <c r="A141" s="121" t="s">
        <v>155</v>
      </c>
      <c r="B141" s="121" t="s">
        <v>892</v>
      </c>
      <c r="C141" s="121" t="s">
        <v>893</v>
      </c>
      <c r="D141" s="121" t="s">
        <v>894</v>
      </c>
      <c r="E141" s="121"/>
      <c r="F141" s="121"/>
      <c r="G141" s="121"/>
      <c r="H141" s="121"/>
      <c r="I141" s="121" t="s">
        <v>470</v>
      </c>
      <c r="J141" s="123">
        <v>99</v>
      </c>
      <c r="K141" s="159"/>
      <c r="L141" s="88">
        <v>0</v>
      </c>
      <c r="M141" s="88"/>
    </row>
    <row r="142" spans="1:13" ht="37.5" customHeight="1">
      <c r="A142" s="121" t="s">
        <v>155</v>
      </c>
      <c r="B142" s="121" t="s">
        <v>895</v>
      </c>
      <c r="C142" s="121" t="s">
        <v>896</v>
      </c>
      <c r="D142" s="121" t="s">
        <v>897</v>
      </c>
      <c r="E142" s="121"/>
      <c r="F142" s="121"/>
      <c r="G142" s="121"/>
      <c r="H142" s="121"/>
      <c r="I142" s="121" t="s">
        <v>585</v>
      </c>
      <c r="J142" s="123">
        <v>99</v>
      </c>
      <c r="K142" s="159"/>
      <c r="L142" s="88">
        <v>0</v>
      </c>
      <c r="M142" s="88"/>
    </row>
    <row r="143" spans="1:13" ht="37.5" customHeight="1">
      <c r="A143" s="83" t="s">
        <v>155</v>
      </c>
      <c r="B143" s="83" t="s">
        <v>249</v>
      </c>
      <c r="C143" s="83" t="s">
        <v>898</v>
      </c>
      <c r="D143" s="83" t="s">
        <v>250</v>
      </c>
      <c r="E143" s="83"/>
      <c r="F143" s="93">
        <v>0.05</v>
      </c>
      <c r="G143" s="83"/>
      <c r="H143" s="83"/>
      <c r="I143" s="83" t="s">
        <v>899</v>
      </c>
      <c r="J143" s="133">
        <v>1</v>
      </c>
      <c r="K143" s="156" t="s">
        <v>251</v>
      </c>
      <c r="L143" s="88">
        <v>0</v>
      </c>
      <c r="M143" s="100" t="s">
        <v>252</v>
      </c>
    </row>
    <row r="144" spans="1:13" ht="37.5" customHeight="1">
      <c r="A144" s="83" t="s">
        <v>155</v>
      </c>
      <c r="B144" s="83" t="s">
        <v>334</v>
      </c>
      <c r="C144" s="83" t="s">
        <v>900</v>
      </c>
      <c r="D144" s="83" t="s">
        <v>335</v>
      </c>
      <c r="E144" s="83"/>
      <c r="F144" s="93">
        <v>0.75</v>
      </c>
      <c r="G144" s="83"/>
      <c r="H144" s="83" t="s">
        <v>901</v>
      </c>
      <c r="I144" s="83" t="s">
        <v>902</v>
      </c>
      <c r="J144" s="133">
        <v>1</v>
      </c>
      <c r="K144" s="156" t="s">
        <v>903</v>
      </c>
      <c r="L144" s="88">
        <v>0</v>
      </c>
      <c r="M144" s="157" t="s">
        <v>904</v>
      </c>
    </row>
    <row r="145" spans="1:13" ht="37.5" customHeight="1">
      <c r="A145" s="121" t="s">
        <v>155</v>
      </c>
      <c r="B145" s="121" t="s">
        <v>905</v>
      </c>
      <c r="C145" s="121" t="s">
        <v>906</v>
      </c>
      <c r="D145" s="121" t="s">
        <v>907</v>
      </c>
      <c r="E145" s="121"/>
      <c r="F145" s="121"/>
      <c r="G145" s="121"/>
      <c r="H145" s="121"/>
      <c r="I145" s="121" t="s">
        <v>908</v>
      </c>
      <c r="J145" s="123">
        <v>99</v>
      </c>
      <c r="K145" s="159"/>
      <c r="L145" s="88">
        <v>0</v>
      </c>
      <c r="M145" s="88"/>
    </row>
    <row r="146" spans="1:13" ht="37.5" customHeight="1">
      <c r="A146" s="121" t="s">
        <v>155</v>
      </c>
      <c r="B146" s="121" t="s">
        <v>909</v>
      </c>
      <c r="C146" s="121" t="s">
        <v>910</v>
      </c>
      <c r="D146" s="121" t="s">
        <v>911</v>
      </c>
      <c r="E146" s="121"/>
      <c r="F146" s="121"/>
      <c r="G146" s="121"/>
      <c r="H146" s="121"/>
      <c r="I146" s="121" t="s">
        <v>585</v>
      </c>
      <c r="J146" s="123">
        <v>99</v>
      </c>
      <c r="K146" s="159"/>
      <c r="L146" s="88">
        <v>0</v>
      </c>
      <c r="M146" s="88"/>
    </row>
    <row r="147" spans="1:13" ht="37.5" customHeight="1">
      <c r="A147" s="83" t="s">
        <v>155</v>
      </c>
      <c r="B147" s="83" t="s">
        <v>305</v>
      </c>
      <c r="C147" s="83" t="s">
        <v>306</v>
      </c>
      <c r="D147" s="83" t="s">
        <v>912</v>
      </c>
      <c r="E147" s="83"/>
      <c r="F147" s="93">
        <v>0</v>
      </c>
      <c r="G147" s="83"/>
      <c r="H147" s="83" t="s">
        <v>913</v>
      </c>
      <c r="I147" s="83" t="s">
        <v>914</v>
      </c>
      <c r="J147" s="133">
        <v>1</v>
      </c>
      <c r="K147" s="156" t="s">
        <v>307</v>
      </c>
      <c r="L147" s="88">
        <v>0</v>
      </c>
    </row>
    <row r="148" spans="1:13" ht="37.5" customHeight="1">
      <c r="A148" s="103" t="s">
        <v>155</v>
      </c>
      <c r="B148" s="103" t="s">
        <v>915</v>
      </c>
      <c r="C148" s="103" t="s">
        <v>916</v>
      </c>
      <c r="D148" s="103" t="s">
        <v>917</v>
      </c>
      <c r="E148" s="103"/>
      <c r="F148" s="103"/>
      <c r="G148" s="103"/>
      <c r="H148" s="103"/>
      <c r="I148" s="103" t="s">
        <v>918</v>
      </c>
      <c r="J148" s="119">
        <v>2</v>
      </c>
      <c r="K148" s="157" t="s">
        <v>251</v>
      </c>
      <c r="L148" s="88">
        <v>0</v>
      </c>
      <c r="M148" s="88"/>
    </row>
    <row r="149" spans="1:13" ht="37.5" customHeight="1">
      <c r="A149" s="103" t="s">
        <v>155</v>
      </c>
      <c r="B149" s="103" t="s">
        <v>309</v>
      </c>
      <c r="C149" s="103" t="s">
        <v>310</v>
      </c>
      <c r="D149" s="103" t="s">
        <v>919</v>
      </c>
      <c r="E149" s="103"/>
      <c r="F149" s="103"/>
      <c r="G149" s="103"/>
      <c r="H149" s="103"/>
      <c r="I149" s="103" t="s">
        <v>824</v>
      </c>
      <c r="J149" s="119">
        <v>2</v>
      </c>
      <c r="K149" s="157" t="s">
        <v>311</v>
      </c>
      <c r="L149" s="88">
        <v>0</v>
      </c>
      <c r="M149" s="88"/>
    </row>
    <row r="150" spans="1:13" ht="37.5" customHeight="1">
      <c r="A150" s="121" t="s">
        <v>155</v>
      </c>
      <c r="B150" s="121" t="s">
        <v>920</v>
      </c>
      <c r="C150" s="121" t="s">
        <v>921</v>
      </c>
      <c r="D150" s="121" t="s">
        <v>922</v>
      </c>
      <c r="E150" s="121"/>
      <c r="F150" s="141">
        <v>0.05</v>
      </c>
      <c r="H150" s="121"/>
      <c r="I150" s="121" t="s">
        <v>466</v>
      </c>
      <c r="J150" s="123">
        <v>99</v>
      </c>
      <c r="K150" s="159"/>
      <c r="L150" s="88">
        <v>0</v>
      </c>
      <c r="M150" s="88"/>
    </row>
    <row r="151" spans="1:13" ht="37.5" customHeight="1">
      <c r="A151" s="121" t="s">
        <v>155</v>
      </c>
      <c r="B151" s="121" t="s">
        <v>923</v>
      </c>
      <c r="C151" s="121" t="s">
        <v>924</v>
      </c>
      <c r="D151" s="121" t="s">
        <v>925</v>
      </c>
      <c r="E151" s="121"/>
      <c r="F151" s="121"/>
      <c r="G151" s="121"/>
      <c r="H151" s="121"/>
      <c r="I151" s="121">
        <v>0</v>
      </c>
      <c r="J151" s="123">
        <v>99</v>
      </c>
      <c r="K151" s="159"/>
      <c r="L151" s="88">
        <v>0</v>
      </c>
      <c r="M151" s="88"/>
    </row>
    <row r="152" spans="1:13" ht="37.5" customHeight="1">
      <c r="A152" s="103" t="s">
        <v>155</v>
      </c>
      <c r="B152" s="103" t="s">
        <v>926</v>
      </c>
      <c r="C152" s="103" t="s">
        <v>927</v>
      </c>
      <c r="D152" s="103" t="s">
        <v>928</v>
      </c>
      <c r="E152" s="103"/>
      <c r="F152" s="103"/>
      <c r="G152" s="103"/>
      <c r="H152" s="103"/>
      <c r="I152" s="103" t="s">
        <v>929</v>
      </c>
      <c r="J152" s="119">
        <v>2</v>
      </c>
      <c r="K152" s="157" t="s">
        <v>930</v>
      </c>
      <c r="L152" s="88">
        <v>0</v>
      </c>
      <c r="M152" s="88"/>
    </row>
    <row r="153" spans="1:13" ht="37.5" customHeight="1">
      <c r="A153" s="121" t="s">
        <v>155</v>
      </c>
      <c r="B153" s="121" t="s">
        <v>931</v>
      </c>
      <c r="C153" s="121" t="s">
        <v>932</v>
      </c>
      <c r="D153" s="121" t="s">
        <v>933</v>
      </c>
      <c r="E153" s="121"/>
      <c r="F153" s="121"/>
      <c r="G153" s="121"/>
      <c r="H153" s="121"/>
      <c r="I153" s="121" t="s">
        <v>585</v>
      </c>
      <c r="J153" s="123">
        <v>99</v>
      </c>
      <c r="K153" s="159"/>
      <c r="L153" s="88">
        <v>0</v>
      </c>
      <c r="M153" s="88"/>
    </row>
    <row r="154" spans="1:13" ht="37.5" customHeight="1">
      <c r="A154" s="103" t="s">
        <v>155</v>
      </c>
      <c r="B154" s="103" t="s">
        <v>934</v>
      </c>
      <c r="C154" s="103" t="s">
        <v>935</v>
      </c>
      <c r="D154" s="103" t="s">
        <v>936</v>
      </c>
      <c r="E154" s="103"/>
      <c r="F154" s="109">
        <v>0.6</v>
      </c>
      <c r="G154" s="103"/>
      <c r="H154" s="103" t="s">
        <v>937</v>
      </c>
      <c r="I154" s="103" t="s">
        <v>938</v>
      </c>
      <c r="J154" s="119">
        <v>2</v>
      </c>
      <c r="K154" s="157" t="s">
        <v>930</v>
      </c>
      <c r="L154" s="88">
        <v>0</v>
      </c>
      <c r="M154" s="88"/>
    </row>
    <row r="155" spans="1:13" ht="37.5" customHeight="1">
      <c r="A155" s="121" t="s">
        <v>155</v>
      </c>
      <c r="B155" s="121" t="s">
        <v>939</v>
      </c>
      <c r="C155" s="121" t="s">
        <v>940</v>
      </c>
      <c r="D155" s="121" t="s">
        <v>941</v>
      </c>
      <c r="E155" s="121"/>
      <c r="F155" s="121"/>
      <c r="G155" s="121"/>
      <c r="H155" s="121"/>
      <c r="I155" s="121" t="s">
        <v>942</v>
      </c>
      <c r="J155" s="123">
        <v>99</v>
      </c>
      <c r="K155" s="159"/>
      <c r="L155" s="88">
        <v>0</v>
      </c>
      <c r="M155" s="88"/>
    </row>
    <row r="156" spans="1:13" ht="37.5" customHeight="1">
      <c r="A156" s="103" t="s">
        <v>155</v>
      </c>
      <c r="B156" s="103" t="s">
        <v>943</v>
      </c>
      <c r="C156" s="103" t="s">
        <v>944</v>
      </c>
      <c r="D156" s="103" t="s">
        <v>945</v>
      </c>
      <c r="E156" s="103"/>
      <c r="F156" s="103"/>
      <c r="G156" s="103"/>
      <c r="H156" s="103"/>
      <c r="I156" s="103" t="s">
        <v>946</v>
      </c>
      <c r="J156" s="119">
        <v>2</v>
      </c>
      <c r="K156" s="157" t="s">
        <v>930</v>
      </c>
      <c r="L156" s="88">
        <v>0</v>
      </c>
      <c r="M156" s="88"/>
    </row>
    <row r="157" spans="1:13" ht="37.5" customHeight="1">
      <c r="A157" s="83" t="s">
        <v>155</v>
      </c>
      <c r="B157" s="83" t="s">
        <v>156</v>
      </c>
      <c r="C157" s="83" t="s">
        <v>947</v>
      </c>
      <c r="D157" s="83" t="s">
        <v>948</v>
      </c>
      <c r="E157" s="83"/>
      <c r="F157" s="93">
        <v>1</v>
      </c>
      <c r="G157" s="83"/>
      <c r="H157" s="83" t="s">
        <v>949</v>
      </c>
      <c r="I157" s="83" t="s">
        <v>950</v>
      </c>
      <c r="J157" s="133">
        <v>1</v>
      </c>
      <c r="K157" s="156" t="s">
        <v>533</v>
      </c>
      <c r="L157" s="88">
        <v>1</v>
      </c>
    </row>
    <row r="158" spans="1:13" ht="37.5" customHeight="1">
      <c r="A158" s="103" t="s">
        <v>159</v>
      </c>
      <c r="B158" s="103" t="s">
        <v>951</v>
      </c>
      <c r="C158" s="103" t="s">
        <v>952</v>
      </c>
      <c r="D158" s="103" t="s">
        <v>953</v>
      </c>
      <c r="E158" s="103"/>
      <c r="F158" s="103"/>
      <c r="G158" s="103"/>
      <c r="H158" s="103"/>
      <c r="I158" s="103" t="s">
        <v>824</v>
      </c>
      <c r="J158" s="119">
        <v>2</v>
      </c>
      <c r="K158" s="157" t="s">
        <v>954</v>
      </c>
      <c r="L158" s="88">
        <v>0</v>
      </c>
      <c r="M158" s="88"/>
    </row>
    <row r="159" spans="1:13" ht="37.5" customHeight="1">
      <c r="A159" s="103" t="s">
        <v>159</v>
      </c>
      <c r="B159" s="103" t="s">
        <v>313</v>
      </c>
      <c r="C159" s="103" t="s">
        <v>314</v>
      </c>
      <c r="D159" s="103" t="s">
        <v>955</v>
      </c>
      <c r="E159" s="103"/>
      <c r="F159" s="103"/>
      <c r="G159" s="103"/>
      <c r="H159" s="103"/>
      <c r="I159" s="103" t="s">
        <v>824</v>
      </c>
      <c r="J159" s="119">
        <v>2</v>
      </c>
      <c r="K159" s="157" t="s">
        <v>315</v>
      </c>
      <c r="L159" s="88">
        <v>0</v>
      </c>
      <c r="M159" s="88"/>
    </row>
    <row r="160" spans="1:13" ht="37.5" customHeight="1">
      <c r="A160" s="121" t="s">
        <v>159</v>
      </c>
      <c r="B160" s="121" t="s">
        <v>956</v>
      </c>
      <c r="C160" s="121" t="s">
        <v>957</v>
      </c>
      <c r="D160" s="121" t="s">
        <v>958</v>
      </c>
      <c r="E160" s="121"/>
      <c r="F160" s="121"/>
      <c r="G160" s="121"/>
      <c r="H160" s="121"/>
      <c r="I160" s="121" t="s">
        <v>470</v>
      </c>
      <c r="J160" s="123">
        <v>99</v>
      </c>
      <c r="K160" s="159"/>
      <c r="L160" s="88">
        <v>0</v>
      </c>
      <c r="M160" s="88"/>
    </row>
    <row r="161" spans="1:12" ht="37.5" customHeight="1">
      <c r="A161" s="83" t="s">
        <v>159</v>
      </c>
      <c r="B161" s="83" t="s">
        <v>160</v>
      </c>
      <c r="C161" s="83" t="s">
        <v>959</v>
      </c>
      <c r="D161" s="83" t="s">
        <v>960</v>
      </c>
      <c r="E161" s="83"/>
      <c r="F161" s="93">
        <v>0.1</v>
      </c>
      <c r="G161" s="83"/>
      <c r="H161" s="83" t="s">
        <v>961</v>
      </c>
      <c r="I161" s="83" t="s">
        <v>962</v>
      </c>
      <c r="J161" s="133">
        <v>1</v>
      </c>
      <c r="K161" s="156" t="s">
        <v>963</v>
      </c>
      <c r="L161" s="88">
        <v>1</v>
      </c>
    </row>
    <row r="162" spans="1:12" ht="37.5" customHeight="1">
      <c r="A162" s="83" t="s">
        <v>159</v>
      </c>
      <c r="B162" s="83" t="s">
        <v>322</v>
      </c>
      <c r="C162" s="83" t="s">
        <v>964</v>
      </c>
      <c r="D162" s="83" t="s">
        <v>965</v>
      </c>
      <c r="E162" s="83"/>
      <c r="F162" s="83">
        <v>15</v>
      </c>
      <c r="G162" s="83"/>
      <c r="H162" s="83" t="s">
        <v>966</v>
      </c>
      <c r="I162" s="83" t="s">
        <v>828</v>
      </c>
      <c r="J162" s="133">
        <v>1</v>
      </c>
      <c r="K162" s="156" t="s">
        <v>967</v>
      </c>
      <c r="L162" s="88">
        <v>1</v>
      </c>
    </row>
    <row r="163" spans="1:12" ht="37.5" customHeight="1">
      <c r="A163" s="160" t="s">
        <v>159</v>
      </c>
      <c r="B163" s="160" t="s">
        <v>164</v>
      </c>
      <c r="C163" s="160" t="s">
        <v>968</v>
      </c>
      <c r="D163" s="160" t="s">
        <v>969</v>
      </c>
      <c r="E163" s="160"/>
      <c r="F163" s="161">
        <v>0.7</v>
      </c>
      <c r="G163" s="160"/>
      <c r="H163" s="160" t="s">
        <v>970</v>
      </c>
      <c r="I163" s="160" t="s">
        <v>971</v>
      </c>
      <c r="J163" s="133">
        <v>1</v>
      </c>
      <c r="K163" s="156" t="s">
        <v>816</v>
      </c>
      <c r="L163" s="88">
        <v>1</v>
      </c>
    </row>
    <row r="166" spans="1:12" ht="37.5" customHeight="1">
      <c r="H166" s="82" t="s">
        <v>972</v>
      </c>
    </row>
  </sheetData>
  <autoFilter ref="A1:L163" xr:uid="{00000000-0009-0000-0000-000009000000}"/>
  <pageMargins left="0.7" right="0.7"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NationalIndex</vt:lpstr>
      <vt:lpstr>Feuil1</vt:lpstr>
      <vt:lpstr>ODDregion</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mamadou gueye</dc:creator>
  <cp:lastModifiedBy>Pape Mamadou Badji</cp:lastModifiedBy>
  <dcterms:created xsi:type="dcterms:W3CDTF">2025-08-26T15:50:00Z</dcterms:created>
  <dcterms:modified xsi:type="dcterms:W3CDTF">2025-09-01T15:58:23Z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63C521CFE09049B9BA2F85B4D0A9BE28_12</vt:lpwstr>
  </property>
  <property fmtid="{D5CDD505-2E9C-101B-9397-08002B2CF9AE}" pid="3" name="KSOProductBuildVer">
    <vt:lpwstr>1036-12.2.0.21931</vt:lpwstr>
  </property>
</Properties>
</file>