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hp\OneDrive\Bureau\JOB\Data\"/>
    </mc:Choice>
  </mc:AlternateContent>
  <xr:revisionPtr revIDLastSave="0" documentId="13_ncr:1_{4F009B39-5FEB-4E5C-886F-9F7C94700A1F}" xr6:coauthVersionLast="47" xr6:coauthVersionMax="47" xr10:uidLastSave="{00000000-0000-0000-0000-000000000000}"/>
  <bookViews>
    <workbookView xWindow="-120" yWindow="-120" windowWidth="20730" windowHeight="11160" firstSheet="6" activeTab="9" xr2:uid="{00000000-000D-0000-FFFF-FFFF00000000}"/>
  </bookViews>
  <sheets>
    <sheet name="TAB- TH1" sheetId="9" r:id="rId1"/>
    <sheet name="TAB TH2" sheetId="10" r:id="rId2"/>
    <sheet name="TAB - TH3" sheetId="11" r:id="rId3"/>
    <sheet name="Feuil10" sheetId="12" r:id="rId4"/>
    <sheet name="All_indicators" sheetId="1" r:id="rId5"/>
    <sheet name="selected_after_diagnostic" sheetId="2" r:id="rId6"/>
    <sheet name="TH1- DH&amp;BE" sheetId="3" r:id="rId7"/>
    <sheet name="TH2- ENV&amp;DR" sheetId="4" r:id="rId8"/>
    <sheet name="TH3- DE&amp;GOUV" sheetId="6" r:id="rId9"/>
    <sheet name="Validation" sheetId="13" r:id="rId10"/>
    <sheet name="Sheet2" sheetId="14" r:id="rId11"/>
  </sheets>
  <definedNames>
    <definedName name="_xlnm._FilterDatabase" localSheetId="5" hidden="1">selected_after_diagnostic!$A$1:$X$153</definedName>
    <definedName name="_xlnm._FilterDatabase" localSheetId="6" hidden="1">'TH1- DH&amp;BE'!$A$1:$Z$81</definedName>
    <definedName name="_xlnm._FilterDatabase" localSheetId="7" hidden="1">'TH2- ENV&amp;DR'!$A$1:$Z$21</definedName>
    <definedName name="_xlnm._FilterDatabase" localSheetId="8" hidden="1">'TH3- DE&amp;GOUV'!$A$1:$Z$53</definedName>
    <definedName name="_xlnm._FilterDatabase" localSheetId="9" hidden="1">Validation!$A$1:$L$163</definedName>
  </definedNames>
  <calcPr calcId="191029"/>
  <pivotCaches>
    <pivotCache cacheId="6" r:id="rId12"/>
    <pivotCache cacheId="7" r:id="rId13"/>
    <pivotCache cacheId="8" r:id="rId14"/>
    <pivotCache cacheId="9"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0" i="13" l="1"/>
  <c r="Z50" i="13"/>
  <c r="Y50" i="13"/>
  <c r="X50" i="13"/>
  <c r="W50" i="13"/>
  <c r="V50" i="13"/>
  <c r="U50" i="13"/>
  <c r="T50" i="13"/>
  <c r="S50" i="13"/>
  <c r="R50" i="13"/>
  <c r="Q50" i="13"/>
  <c r="P50" i="13"/>
  <c r="O50" i="13"/>
  <c r="N50" i="13"/>
  <c r="AA4" i="13"/>
  <c r="Z4" i="13"/>
  <c r="Y4" i="13"/>
  <c r="X4" i="13"/>
  <c r="W4" i="13"/>
  <c r="V4" i="13"/>
  <c r="U4" i="13"/>
  <c r="T4" i="13"/>
  <c r="S4" i="13"/>
  <c r="R4" i="13"/>
  <c r="Q4" i="13"/>
  <c r="P4" i="13"/>
  <c r="O4" i="13"/>
  <c r="N4" i="13"/>
  <c r="AA3" i="13"/>
  <c r="Z3" i="13"/>
  <c r="Y3" i="13"/>
  <c r="X3" i="13"/>
  <c r="W3" i="13"/>
  <c r="V3" i="13"/>
  <c r="U3" i="13"/>
  <c r="T3" i="13"/>
  <c r="S3" i="13"/>
  <c r="R3" i="13"/>
  <c r="Q3" i="13"/>
  <c r="P3" i="13"/>
  <c r="O3" i="13"/>
  <c r="N3" i="13"/>
  <c r="F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tc={0F64D51C-ABD2-4BFD-ACA8-D7F37F8815FC}</author>
    <author>DELL</author>
    <author>Ousseynou MBAYE</author>
  </authors>
  <commentList>
    <comment ref="K53" authorId="0" shapeId="0" xr:uid="{00000000-0006-0000-0400-000001000000}">
      <text>
        <r>
          <rPr>
            <sz val="11"/>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A vérifier</t>
        </r>
      </text>
    </comment>
    <comment ref="D137" authorId="1" shapeId="0" xr:uid="{00000000-0006-0000-0400-000002000000}">
      <text>
        <r>
          <rPr>
            <b/>
            <sz val="9"/>
            <rFont val="Tahoma"/>
            <charset val="134"/>
          </rPr>
          <t>DELL:</t>
        </r>
        <r>
          <rPr>
            <sz val="9"/>
            <rFont val="Tahoma"/>
            <charset val="134"/>
          </rPr>
          <t xml:space="preserve">
Source des fonds à préciser</t>
        </r>
      </text>
    </comment>
    <comment ref="C147" authorId="1" shapeId="0" xr:uid="{00000000-0006-0000-0400-000003000000}">
      <text>
        <r>
          <rPr>
            <b/>
            <sz val="9"/>
            <rFont val="Tahoma"/>
            <charset val="134"/>
          </rPr>
          <t>DELL:</t>
        </r>
        <r>
          <rPr>
            <sz val="9"/>
            <rFont val="Tahoma"/>
            <charset val="134"/>
          </rPr>
          <t xml:space="preserve">
Rajouter les autres rubriques (internet, eau, lave-main, latrine, etc)</t>
        </r>
      </text>
    </comment>
    <comment ref="E179" authorId="2" shapeId="0" xr:uid="{00000000-0006-0000-0400-000004000000}">
      <text>
        <r>
          <rPr>
            <b/>
            <sz val="9"/>
            <rFont val="Tahoma"/>
            <charset val="134"/>
          </rPr>
          <t>Ousseynou MBAYE:</t>
        </r>
        <r>
          <rPr>
            <sz val="9"/>
            <rFont val="Tahoma"/>
            <charset val="134"/>
          </rPr>
          <t xml:space="preserve">
A calculer</t>
        </r>
      </text>
    </comment>
    <comment ref="H193" authorId="2" shapeId="0" xr:uid="{00000000-0006-0000-0400-000005000000}">
      <text>
        <r>
          <rPr>
            <b/>
            <sz val="9"/>
            <rFont val="Tahoma"/>
            <charset val="134"/>
          </rPr>
          <t>Ousseynou MBAYE:</t>
        </r>
        <r>
          <rPr>
            <sz val="9"/>
            <rFont val="Tahoma"/>
            <charset val="134"/>
          </rPr>
          <t xml:space="preserve">
Première édition en 2009, deuxième édition en 2024 (le rapport n'est pas encore disponible)
</t>
        </r>
      </text>
    </comment>
    <comment ref="E210" authorId="2" shapeId="0" xr:uid="{00000000-0006-0000-0400-000006000000}">
      <text>
        <r>
          <rPr>
            <b/>
            <sz val="9"/>
            <rFont val="Tahoma"/>
            <charset val="134"/>
          </rPr>
          <t>Ousseynou MBAYE:</t>
        </r>
        <r>
          <rPr>
            <sz val="9"/>
            <rFont val="Tahoma"/>
            <charset val="134"/>
          </rPr>
          <t xml:space="preserve">
Rechercher la nom de la structure exacte qui s'occupe de la qualité de l'air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Ousseynou MBAYE</author>
  </authors>
  <commentList>
    <comment ref="D47" authorId="0" shapeId="0" xr:uid="{00000000-0006-0000-0500-000001000000}">
      <text>
        <r>
          <rPr>
            <b/>
            <sz val="9"/>
            <rFont val="Tahoma"/>
            <charset val="134"/>
          </rPr>
          <t>DELL:</t>
        </r>
        <r>
          <rPr>
            <sz val="9"/>
            <rFont val="Tahoma"/>
            <charset val="134"/>
          </rPr>
          <t xml:space="preserve">
Source des fonds à préciser</t>
        </r>
      </text>
    </comment>
    <comment ref="C57" authorId="0" shapeId="0" xr:uid="{00000000-0006-0000-0500-000002000000}">
      <text>
        <r>
          <rPr>
            <b/>
            <sz val="9"/>
            <rFont val="Tahoma"/>
            <charset val="134"/>
          </rPr>
          <t>DELL:</t>
        </r>
        <r>
          <rPr>
            <sz val="9"/>
            <rFont val="Tahoma"/>
            <charset val="134"/>
          </rPr>
          <t xml:space="preserve">
Rajouter les autres rubriques (internet, eau, lave-main, latrine, etc)</t>
        </r>
      </text>
    </comment>
    <comment ref="E89" authorId="1" shapeId="0" xr:uid="{00000000-0006-0000-0500-000003000000}">
      <text>
        <r>
          <rPr>
            <b/>
            <sz val="9"/>
            <rFont val="Tahoma"/>
            <charset val="134"/>
          </rPr>
          <t>Ousseynou MBAYE:</t>
        </r>
        <r>
          <rPr>
            <sz val="9"/>
            <rFont val="Tahoma"/>
            <charset val="134"/>
          </rPr>
          <t xml:space="preserve">
A calculer</t>
        </r>
      </text>
    </comment>
    <comment ref="H103" authorId="1" shapeId="0" xr:uid="{00000000-0006-0000-0500-000004000000}">
      <text>
        <r>
          <rPr>
            <b/>
            <sz val="9"/>
            <rFont val="Tahoma"/>
            <charset val="134"/>
          </rPr>
          <t>Ousseynou MBAYE:</t>
        </r>
        <r>
          <rPr>
            <sz val="9"/>
            <rFont val="Tahoma"/>
            <charset val="134"/>
          </rPr>
          <t xml:space="preserve">
Première édition en 2009, deuxième édition en 2024 (le rapport n'est pas encore disponible)
</t>
        </r>
      </text>
    </comment>
    <comment ref="E120" authorId="1" shapeId="0" xr:uid="{00000000-0006-0000-0500-000005000000}">
      <text>
        <r>
          <rPr>
            <b/>
            <sz val="9"/>
            <rFont val="Tahoma"/>
            <charset val="134"/>
          </rPr>
          <t>Ousseynou MBAYE:</t>
        </r>
        <r>
          <rPr>
            <sz val="9"/>
            <rFont val="Tahoma"/>
            <charset val="134"/>
          </rPr>
          <t xml:space="preserve">
Rechercher la nom de la structure exacte qui s'occupe de la qualité de l'air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60" authorId="0" shapeId="0" xr:uid="{00000000-0006-0000-0600-000001000000}">
      <text>
        <r>
          <rPr>
            <b/>
            <sz val="9"/>
            <rFont val="Tahoma"/>
            <charset val="134"/>
          </rPr>
          <t>DELL:</t>
        </r>
        <r>
          <rPr>
            <sz val="9"/>
            <rFont val="Tahoma"/>
            <charset val="134"/>
          </rPr>
          <t xml:space="preserve">
Rajouter les autres rubriques (internet, eau, lave-main, latrine, etc)</t>
        </r>
      </text>
    </comment>
    <comment ref="D61" authorId="0" shapeId="0" xr:uid="{00000000-0006-0000-0600-000002000000}">
      <text>
        <r>
          <rPr>
            <b/>
            <sz val="9"/>
            <rFont val="Tahoma"/>
            <charset val="134"/>
          </rPr>
          <t>DELL:</t>
        </r>
        <r>
          <rPr>
            <sz val="9"/>
            <rFont val="Tahoma"/>
            <charset val="134"/>
          </rPr>
          <t xml:space="preserve">
Source des fonds à préciser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Ousseynou MBAYE</author>
  </authors>
  <commentList>
    <comment ref="E5" authorId="0" shapeId="0" xr:uid="{00000000-0006-0000-0800-000001000000}">
      <text>
        <r>
          <rPr>
            <b/>
            <sz val="9"/>
            <rFont val="Tahoma"/>
            <charset val="134"/>
          </rPr>
          <t>Ousseynou MBAYE:</t>
        </r>
        <r>
          <rPr>
            <sz val="9"/>
            <rFont val="Tahoma"/>
            <charset val="134"/>
          </rPr>
          <t xml:space="preserve">
A calculer</t>
        </r>
      </text>
    </comment>
    <comment ref="H21" authorId="0" shapeId="0" xr:uid="{00000000-0006-0000-0800-000002000000}">
      <text>
        <r>
          <rPr>
            <b/>
            <sz val="9"/>
            <rFont val="Tahoma"/>
            <charset val="134"/>
          </rPr>
          <t>Ousseynou MBAYE:</t>
        </r>
        <r>
          <rPr>
            <sz val="9"/>
            <rFont val="Tahoma"/>
            <charset val="134"/>
          </rPr>
          <t xml:space="preserve">
Première édition en 2009, deuxième édition en 2024 (le rapport n'est pas encore disponible)
</t>
        </r>
      </text>
    </comment>
    <comment ref="E28" authorId="0" shapeId="0" xr:uid="{00000000-0006-0000-0800-000003000000}">
      <text>
        <r>
          <rPr>
            <b/>
            <sz val="9"/>
            <rFont val="Tahoma"/>
            <charset val="134"/>
          </rPr>
          <t>Ousseynou MBAYE:</t>
        </r>
        <r>
          <rPr>
            <sz val="9"/>
            <rFont val="Tahoma"/>
            <charset val="134"/>
          </rPr>
          <t xml:space="preserve">
Rechercher la nom de la structure exacte qui s'occupe de la qualité de l'air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Ousseynou MBAYE</author>
    <author>DELL</author>
  </authors>
  <commentList>
    <comment ref="A20" authorId="0" shapeId="0" xr:uid="{00000000-0006-0000-0900-000001000000}">
      <text>
        <r>
          <rPr>
            <b/>
            <sz val="9"/>
            <rFont val="Tahoma"/>
            <charset val="134"/>
          </rPr>
          <t>Ousseynou MBAYE:</t>
        </r>
        <r>
          <rPr>
            <sz val="9"/>
            <rFont val="Tahoma"/>
            <charset val="134"/>
          </rPr>
          <t xml:space="preserve">
A revoir!</t>
        </r>
      </text>
    </comment>
    <comment ref="A21" authorId="0" shapeId="0" xr:uid="{00000000-0006-0000-0900-000002000000}">
      <text>
        <r>
          <rPr>
            <b/>
            <sz val="9"/>
            <rFont val="Tahoma"/>
            <charset val="134"/>
          </rPr>
          <t>Ousseynou MBAYE:</t>
        </r>
        <r>
          <rPr>
            <sz val="9"/>
            <rFont val="Tahoma"/>
            <charset val="134"/>
          </rPr>
          <t xml:space="preserve">
A revoir!
</t>
        </r>
      </text>
    </comment>
    <comment ref="C69" authorId="1" shapeId="0" xr:uid="{00000000-0006-0000-0900-000003000000}">
      <text>
        <r>
          <rPr>
            <b/>
            <sz val="9"/>
            <rFont val="Tahoma"/>
            <charset val="134"/>
          </rPr>
          <t>DELL:</t>
        </r>
        <r>
          <rPr>
            <sz val="9"/>
            <rFont val="Tahoma"/>
            <charset val="134"/>
          </rPr>
          <t xml:space="preserve">
Rajouter les autres rubriques (internet, eau, lave-main, latrine, etc)</t>
        </r>
      </text>
    </comment>
    <comment ref="C70" authorId="1" shapeId="0" xr:uid="{00000000-0006-0000-0900-000004000000}">
      <text>
        <r>
          <rPr>
            <b/>
            <sz val="9"/>
            <rFont val="Tahoma"/>
            <charset val="134"/>
          </rPr>
          <t>DELL:</t>
        </r>
        <r>
          <rPr>
            <sz val="9"/>
            <rFont val="Tahoma"/>
            <charset val="134"/>
          </rPr>
          <t xml:space="preserve">
Rajouter les autres rubriques (internet, eau, lave-main, latrine, etc)</t>
        </r>
      </text>
    </comment>
    <comment ref="D71" authorId="1" shapeId="0" xr:uid="{00000000-0006-0000-0900-000005000000}">
      <text>
        <r>
          <rPr>
            <b/>
            <sz val="9"/>
            <rFont val="Tahoma"/>
            <charset val="134"/>
          </rPr>
          <t>DELL:</t>
        </r>
        <r>
          <rPr>
            <sz val="9"/>
            <rFont val="Tahoma"/>
            <charset val="134"/>
          </rPr>
          <t xml:space="preserve">
Source des fonds à préciser</t>
        </r>
      </text>
    </comment>
    <comment ref="I131" authorId="0" shapeId="0" xr:uid="{00000000-0006-0000-0900-000006000000}">
      <text>
        <r>
          <rPr>
            <b/>
            <sz val="9"/>
            <rFont val="Tahoma"/>
            <charset val="134"/>
          </rPr>
          <t>Ousseynou MBAYE:</t>
        </r>
        <r>
          <rPr>
            <sz val="9"/>
            <rFont val="Tahoma"/>
            <charset val="134"/>
          </rPr>
          <t xml:space="preserve">
Première édition en 2009, deuxième édition en 2024 (le rapport n'est pas encore disponible)
</t>
        </r>
      </text>
    </comment>
  </commentList>
</comments>
</file>

<file path=xl/sharedStrings.xml><?xml version="1.0" encoding="utf-8"?>
<sst xmlns="http://schemas.openxmlformats.org/spreadsheetml/2006/main" count="8545" uniqueCount="1478">
  <si>
    <t>Étiquettes de lignes</t>
  </si>
  <si>
    <t>Nombre de Code Indicateur</t>
  </si>
  <si>
    <t>ODD01</t>
  </si>
  <si>
    <t>ODD111</t>
  </si>
  <si>
    <t>ODD121</t>
  </si>
  <si>
    <t>ODD122</t>
  </si>
  <si>
    <t>ODD131</t>
  </si>
  <si>
    <t>ODD141</t>
  </si>
  <si>
    <t>ODD142</t>
  </si>
  <si>
    <t>ODD151</t>
  </si>
  <si>
    <t>ODD1a2</t>
  </si>
  <si>
    <t>ODD1b1</t>
  </si>
  <si>
    <t>ODD02</t>
  </si>
  <si>
    <t xml:space="preserve"> ODD211 </t>
  </si>
  <si>
    <t xml:space="preserve"> ODD212 </t>
  </si>
  <si>
    <t xml:space="preserve"> ODD231a</t>
  </si>
  <si>
    <t xml:space="preserve"> ODD232 </t>
  </si>
  <si>
    <t xml:space="preserve"> ODD2a1 </t>
  </si>
  <si>
    <t xml:space="preserve"> ODD2a2 </t>
  </si>
  <si>
    <t xml:space="preserve"> ODD2b1 </t>
  </si>
  <si>
    <t>ODD221</t>
  </si>
  <si>
    <t>ODD222</t>
  </si>
  <si>
    <t>ODD223</t>
  </si>
  <si>
    <t>ODD241</t>
  </si>
  <si>
    <t>ODD251</t>
  </si>
  <si>
    <t>ODD03</t>
  </si>
  <si>
    <t>ODD311</t>
  </si>
  <si>
    <t>ODD312</t>
  </si>
  <si>
    <t>ODD321</t>
  </si>
  <si>
    <t>ODD322</t>
  </si>
  <si>
    <t>ODD331</t>
  </si>
  <si>
    <t>ODD332</t>
  </si>
  <si>
    <t>ODD333</t>
  </si>
  <si>
    <t>ODD334</t>
  </si>
  <si>
    <t>ODD341</t>
  </si>
  <si>
    <t>ODD342</t>
  </si>
  <si>
    <t>ODD351</t>
  </si>
  <si>
    <t>ODD352</t>
  </si>
  <si>
    <t>ODD361</t>
  </si>
  <si>
    <t>ODD371</t>
  </si>
  <si>
    <t>ODD372</t>
  </si>
  <si>
    <t>ODD381</t>
  </si>
  <si>
    <t>ODD382</t>
  </si>
  <si>
    <t>ODD3a1</t>
  </si>
  <si>
    <t>ODD3b1</t>
  </si>
  <si>
    <t>ODD3b3</t>
  </si>
  <si>
    <t>ODD3c1</t>
  </si>
  <si>
    <t>ODD04</t>
  </si>
  <si>
    <t>ODD411</t>
  </si>
  <si>
    <t>ODD412</t>
  </si>
  <si>
    <t>ODD421</t>
  </si>
  <si>
    <t>ODD422</t>
  </si>
  <si>
    <t>ODD431</t>
  </si>
  <si>
    <t>ODD441</t>
  </si>
  <si>
    <t>ODD451</t>
  </si>
  <si>
    <t>ODD461</t>
  </si>
  <si>
    <t>ODD471</t>
  </si>
  <si>
    <t>ODD4a1a</t>
  </si>
  <si>
    <t>ODD4b1</t>
  </si>
  <si>
    <t>ODD4c1</t>
  </si>
  <si>
    <t>ODD05</t>
  </si>
  <si>
    <t xml:space="preserve"> ODD5a1a</t>
  </si>
  <si>
    <t xml:space="preserve"> ODD5a1a1</t>
  </si>
  <si>
    <t xml:space="preserve"> ODD5a1a2</t>
  </si>
  <si>
    <t>ODD521</t>
  </si>
  <si>
    <t>ODD522</t>
  </si>
  <si>
    <t>ODD531</t>
  </si>
  <si>
    <t>ODD532</t>
  </si>
  <si>
    <t>ODD541</t>
  </si>
  <si>
    <t>ODD551</t>
  </si>
  <si>
    <t>ODD552</t>
  </si>
  <si>
    <t>ODD561</t>
  </si>
  <si>
    <t>ODD5b1</t>
  </si>
  <si>
    <t>ODD10</t>
  </si>
  <si>
    <t>ODD1011</t>
  </si>
  <si>
    <t>ODD1021</t>
  </si>
  <si>
    <t>ODD1031</t>
  </si>
  <si>
    <t>ODD1041</t>
  </si>
  <si>
    <t>ODD1042</t>
  </si>
  <si>
    <t>ODD1073</t>
  </si>
  <si>
    <t>ODD10b1</t>
  </si>
  <si>
    <t>Total général</t>
  </si>
  <si>
    <t>Nombre de ODD</t>
  </si>
  <si>
    <t>ODD08</t>
  </si>
  <si>
    <t>ODD09</t>
  </si>
  <si>
    <t>ODD11</t>
  </si>
  <si>
    <t>ODD16</t>
  </si>
  <si>
    <t>ODD17</t>
  </si>
  <si>
    <t>ODD06</t>
  </si>
  <si>
    <t>ODD07</t>
  </si>
  <si>
    <t>ODD12</t>
  </si>
  <si>
    <t>ODD13</t>
  </si>
  <si>
    <t>ODD14</t>
  </si>
  <si>
    <t>ODD15</t>
  </si>
  <si>
    <t>ODD</t>
  </si>
  <si>
    <t>Code Indicateur</t>
  </si>
  <si>
    <t>Description</t>
  </si>
  <si>
    <t>Indicateur régional</t>
  </si>
  <si>
    <t>Structures_atelier</t>
  </si>
  <si>
    <t>structure_nnrens_atelier==0</t>
  </si>
  <si>
    <t>structure_ucspe</t>
  </si>
  <si>
    <t>Type de source_atelier</t>
  </si>
  <si>
    <t>Type de source_ucspe</t>
  </si>
  <si>
    <t>Disponibilité</t>
  </si>
  <si>
    <t>Niveaux de collecte_atelier</t>
  </si>
  <si>
    <t>niveau de collecte_ucspe</t>
  </si>
  <si>
    <t>Niveau le plus fin</t>
  </si>
  <si>
    <t>Dernière année de production</t>
  </si>
  <si>
    <t>Périodicité de collecte</t>
  </si>
  <si>
    <t>Plateforme de diffusion</t>
  </si>
  <si>
    <t>Contraintes liées à la collecte et au suivi de l'indicateur</t>
  </si>
  <si>
    <t>Solutions apportées et/ou recommandations</t>
  </si>
  <si>
    <t>Indicateur potentiellement sélectionné (oui, non)</t>
  </si>
  <si>
    <t>Observation</t>
  </si>
  <si>
    <t>Méthode de calcul</t>
  </si>
  <si>
    <t>Traité_enquete</t>
  </si>
  <si>
    <t>source_enquete</t>
  </si>
  <si>
    <t>Traité_admin</t>
  </si>
  <si>
    <t>ODD152</t>
  </si>
  <si>
    <t>Pertes économiques directement attribuables à des catastrophes par rapport au produit intérieur brut mondial (PIB)</t>
  </si>
  <si>
    <t>ANSD</t>
  </si>
  <si>
    <t>enquêtes</t>
  </si>
  <si>
    <t>national</t>
  </si>
  <si>
    <t>NON</t>
  </si>
  <si>
    <t>Trouver une méthode d'estimation des pertes économiques par région liées à des catastrophes</t>
  </si>
  <si>
    <t>ODD1a1</t>
  </si>
  <si>
    <t>Total des dons d’aide publique au développement axés sur la réduction de la pauvreté, tous donateurs confondus, exprimé en proportion du revenu national brut du pays bénéficiaire</t>
  </si>
  <si>
    <t>Total des dons d’aide publique au développement axés sur la réduction de la pauvreté, tous donateurs confondus, exprimé en proportion du PIB de la région</t>
  </si>
  <si>
    <t>DGB/DGPPE</t>
  </si>
  <si>
    <t>Données administratives</t>
  </si>
  <si>
    <t>National</t>
  </si>
  <si>
    <t>Données administratives et PIB régionaux de 2020, 2021 et 2022</t>
  </si>
  <si>
    <t>ENVISAGEABLE</t>
  </si>
  <si>
    <t>ODD252</t>
  </si>
  <si>
    <t>Proportion des variétés et races locales considérées comme en danger, hors de danger ou exposées à un risque d’extinction de niveau non connu</t>
  </si>
  <si>
    <t>Pris en compte par l'ODD1551</t>
  </si>
  <si>
    <t>Centre Nationale d'amélioration Génétique / CEP</t>
  </si>
  <si>
    <t>ODD2c1</t>
  </si>
  <si>
    <t>Indicateur d’anomalies des prix alimentaires</t>
  </si>
  <si>
    <t>Indicateur d’anomalies des prix alimentaires, par région</t>
  </si>
  <si>
    <t>DAPSA</t>
  </si>
  <si>
    <t>Min Commerce</t>
  </si>
  <si>
    <t>ODD335</t>
  </si>
  <si>
    <t>Nombre de personnes pour lesquelles des interventions contre les maladies tropicales négligées sont nécessaires</t>
  </si>
  <si>
    <t>ANSD, DPRS</t>
  </si>
  <si>
    <t>Données de routine</t>
  </si>
  <si>
    <t>National, Région, District</t>
  </si>
  <si>
    <t>Enquête EDS à exploiter</t>
  </si>
  <si>
    <t>ODD391</t>
  </si>
  <si>
    <t>Taux de mortalité attribuable à la pollution de l’air dans les habitations et à la pollution de l’air ambiant</t>
  </si>
  <si>
    <t>Enquêtes</t>
  </si>
  <si>
    <t>ODD392</t>
  </si>
  <si>
    <t>Taux de mortalité attribuable à l’insalubrité de l’eau, aux déficiences du système d’assainissement et au manque d’hygiène (accès à des services WASH inadéquats)</t>
  </si>
  <si>
    <t>ODD393</t>
  </si>
  <si>
    <t>Taux de mortalité attribuable à un empoisonnement accidentel</t>
  </si>
  <si>
    <t>Taux de mortalité attribuable à un empoisonnement accidentel par région</t>
  </si>
  <si>
    <t>DPRS</t>
  </si>
  <si>
    <t>ODD3d1</t>
  </si>
  <si>
    <t>Application du Règlement sanitaire international (RSI) et préparation aux urgences sanitaires</t>
  </si>
  <si>
    <t>DGS</t>
  </si>
  <si>
    <t>National, Région</t>
  </si>
  <si>
    <t>ODD3d2</t>
  </si>
  <si>
    <t>Pourcentage de septicémies causées par un organisme résistant aux antimicrobiens donné</t>
  </si>
  <si>
    <t>DPRS/MSAS</t>
  </si>
  <si>
    <t>ODD3b2</t>
  </si>
  <si>
    <t>Montant total net de l’aide publique au développement consacré à la recherche médicale et aux soins de santé de base</t>
  </si>
  <si>
    <t>DGB, DGPPE</t>
  </si>
  <si>
    <t>Données de routine, études</t>
  </si>
  <si>
    <t>Degré d’intégration de i) l’éducation à la citoyenneté mondiale et ii) l’éducation au développement durable dans a) les politiques nationales d’éducation, b) les programmes d’enseignement, c) la formation des enseignants et d) l’évaluation des étudiants</t>
  </si>
  <si>
    <t>Prise en compte de l’éducation à la citoyenneté et au développement durable dans le programme sectoriel de l'éducation et la formation</t>
  </si>
  <si>
    <t>Direction de la Planification et de la Réforme de l'Education (DPRE)</t>
  </si>
  <si>
    <t>DPRE</t>
  </si>
  <si>
    <t>Données de politique éducative</t>
  </si>
  <si>
    <t>OUI</t>
  </si>
  <si>
    <t>National, Regional, Departement</t>
  </si>
  <si>
    <t>Departement</t>
  </si>
  <si>
    <t>ODD511</t>
  </si>
  <si>
    <t>Présence ou absence d’un cadre juridique visant à promouvoir, faire respecter et suivre l’application des principes d’égalité des sexes et de non-discrimination fondée sur le sexe</t>
  </si>
  <si>
    <t>CEP justice</t>
  </si>
  <si>
    <t>ODD5a2</t>
  </si>
  <si>
    <t>Proportion de pays dotés d’un cadre juridique (y compris le droit coutumier) garantissant aux femmes les mêmes droits que les hommes en matière d’accès à la propriété ou au contrôle des terres</t>
  </si>
  <si>
    <t>Existence d’un cadre juridique (y compris le droit coutumier) garantissant aux femmes les mêmes droits que les hommes en matière d’accès à la propriété ou au contrôle des terres</t>
  </si>
  <si>
    <t>CNRF</t>
  </si>
  <si>
    <t xml:space="preserve">Réforme </t>
  </si>
  <si>
    <t>ODD5c1</t>
  </si>
  <si>
    <t>Proportion de pays dotés de systèmes permettant de suivre et de rendre public le montant des ressources allouées à l’égalité des sexes et à l’autonomisation des femmes</t>
  </si>
  <si>
    <t>DGB, DGPPE, DEEG</t>
  </si>
  <si>
    <t>Réforme</t>
  </si>
  <si>
    <t>ODD661</t>
  </si>
  <si>
    <t>Variation de l’étendue des écosystèmes tributaires de l’eau</t>
  </si>
  <si>
    <t>Evolution de l’étendue des écosystèmes liés à l’eau par région</t>
  </si>
  <si>
    <t>DGPRE, CSE</t>
  </si>
  <si>
    <t>DPVE, DEFCCS, CSE</t>
  </si>
  <si>
    <t>non</t>
  </si>
  <si>
    <t>Non</t>
  </si>
  <si>
    <t>Domaine du DGPRE</t>
  </si>
  <si>
    <t>ODD6a1</t>
  </si>
  <si>
    <t>Montant de l’aide publique au développement consacrée à l’eau et à l’assainissement dans un plan de dépenses coordonnée par les pouvoirs publics</t>
  </si>
  <si>
    <t>DGF,MHA</t>
  </si>
  <si>
    <t>données administratives</t>
  </si>
  <si>
    <t>ODD6b1</t>
  </si>
  <si>
    <t>Proportion d’administrations locales ayant mis en place des politiques et procédures opérationnelles encourageant la participation de la population locale à la gestion de l’eau et de l’assainissement</t>
  </si>
  <si>
    <t>MHA, UAEL</t>
  </si>
  <si>
    <t>ODD652</t>
  </si>
  <si>
    <t>Proportion de bassins hydriques transfrontaliers où est en place un dispositif de coopération opérationnel</t>
  </si>
  <si>
    <t>OMVS, OMVG</t>
  </si>
  <si>
    <t>MHA, OMVS, OMVG</t>
  </si>
  <si>
    <t>Donnée administrative</t>
  </si>
  <si>
    <t>ODD13a1/ODD7a1</t>
  </si>
  <si>
    <t>Montant (en dollars des États-Unis) des ressources mobilisées par année à compter de 2020 au titre de l’engagement de 100 milliards de dollars</t>
  </si>
  <si>
    <t>DGB</t>
  </si>
  <si>
    <t>ODD8b1</t>
  </si>
  <si>
    <t>Existence d’une stratégie nationale de promotion de l’emploi des jeunes, qu’il s’agisse d’une stratégie à part entière ou d’une composante d’une stratégie nationale de promotion de l’emploi, et application de cette stratégie</t>
  </si>
  <si>
    <t xml:space="preserve">Comptes satellites du tourisme </t>
  </si>
  <si>
    <t>ODD8a1</t>
  </si>
  <si>
    <t xml:space="preserve">Engagements pris et décaissements effectués dans le cadre de l’initiative Aide pour le commerce </t>
  </si>
  <si>
    <t>ODD881</t>
  </si>
  <si>
    <t>Nombre d’accidents du travail mortels et non mortels par 100 000 travailleurs, par sexe et statut au regard de l’immigration</t>
  </si>
  <si>
    <t>M Travail</t>
  </si>
  <si>
    <t>ODD882</t>
  </si>
  <si>
    <t>Niveau de respect des droits du travail (liberté d’association et droit de négociation collective) au niveau national, eu égard aux textes de l’Organisation internationale du Travail (OIT) et à la législation nationale, par sexe et statut migratoire</t>
  </si>
  <si>
    <t>ODD841/ODD121</t>
  </si>
  <si>
    <t xml:space="preserve">Empreinte matérielle, empreinte matérielle par habitant et empreinte matérielle par unité de PIB </t>
  </si>
  <si>
    <t>Empreinte matérielle, empreinte matérielle par habitant et empreinte matérielle par unité de PIB, par région</t>
  </si>
  <si>
    <t>ODD842/ODD1222</t>
  </si>
  <si>
    <t xml:space="preserve"> Consommation matérielle nationale, consommation matérielle nationale par habitant et consommation matérielle nationale par unité de PIB </t>
  </si>
  <si>
    <t xml:space="preserve"> Consommation matérielle nationale, consommation matérielle nationale par habitant et consommation matérielle nationale par unité de PIB, par région</t>
  </si>
  <si>
    <t>ODD912a</t>
  </si>
  <si>
    <t>Nombre de passagers et volume de fret par  transport  aérien</t>
  </si>
  <si>
    <t>AIBD</t>
  </si>
  <si>
    <t>DR</t>
  </si>
  <si>
    <t>Administrative</t>
  </si>
  <si>
    <t>Mensuelle</t>
  </si>
  <si>
    <t>Plateforme ANSD</t>
  </si>
  <si>
    <t xml:space="preserve">Nombre de passagers et volume de fret par mode transport </t>
  </si>
  <si>
    <t>Nombre de passagers par transport terrestre</t>
  </si>
  <si>
    <t>ODD952</t>
  </si>
  <si>
    <t>Nombre de chercheurs (équivalent plein temps) par million d’habitants</t>
  </si>
  <si>
    <t>Nombre de chercheurs (équivalent plein temps) par million d’habitants, par région</t>
  </si>
  <si>
    <t>ANSD, DGR, DGES</t>
  </si>
  <si>
    <t>Nombre de passagers et volume de fret par maritime</t>
  </si>
  <si>
    <t>Nombre de passagers et volume de fret par maritime, par région</t>
  </si>
  <si>
    <t>PAD</t>
  </si>
  <si>
    <t>ODD1051</t>
  </si>
  <si>
    <t>Indicateurs de solidité financière : Ratio moyen de couverture des risques</t>
  </si>
  <si>
    <t>Indicateurs de solidité financière : Ratio moyen de couverture des risques par région</t>
  </si>
  <si>
    <t>BCEAO/DMC</t>
  </si>
  <si>
    <t>ODD1061</t>
  </si>
  <si>
    <t>Proportion de pays en développement qui sont membres d’organisations internationales et y disposent du droit de vote</t>
  </si>
  <si>
    <t>ODD1071</t>
  </si>
  <si>
    <t>Dépenses de recrutement à la charge du salarié en proportion de son revenu annuel dans le pays de destination</t>
  </si>
  <si>
    <t>ODD1072</t>
  </si>
  <si>
    <t>Nombre de pays ayant mis en oeuvre des politiques visant à bien gérer les migrations</t>
  </si>
  <si>
    <t>ODD1074</t>
  </si>
  <si>
    <t>Nombre de personnes décédées ou disparues lors de la migration vers une destination internationale</t>
  </si>
  <si>
    <t>ODD10a1</t>
  </si>
  <si>
    <t>Proportion de lignes tarifaires concernées par les importations en provenance des pays les moins avancés et des pays en développement bénéficiant d’une franchise de droits</t>
  </si>
  <si>
    <t>ODD10c1</t>
  </si>
  <si>
    <t xml:space="preserve">Coûts des envois de fonds en proportion du montant transféré </t>
  </si>
  <si>
    <t>Coûts des envois de fonds en proportion du montant transféré par région</t>
  </si>
  <si>
    <t>DMC/BCEAO</t>
  </si>
  <si>
    <t>Données de routine / Enquête</t>
  </si>
  <si>
    <t>ODD11a1</t>
  </si>
  <si>
    <t>Nombre de pays ayant adopté une politique urbaine nationale ou un plan de développement régional qui a) tienne compte de la dynamique des populations, b) vise à l’équilibre du développement territorial et c) élargisse la marge de manœuvre budgétaire locale</t>
  </si>
  <si>
    <t>DGUA</t>
  </si>
  <si>
    <t>ODD1161</t>
  </si>
  <si>
    <t>Proportion de déchets municipaux solides collectés et gérés dans des installations contrôlées sur le total des déchets municipaux générés, par ville</t>
  </si>
  <si>
    <t>Direction générale du cadre de vie et de l'hygième publique (MUCTAT)</t>
  </si>
  <si>
    <t>DEEC, DPVE, UCG</t>
  </si>
  <si>
    <t>National, Régional</t>
  </si>
  <si>
    <t>National, Région, Département, Commune</t>
  </si>
  <si>
    <t xml:space="preserve">Annuelle </t>
  </si>
  <si>
    <t>Insuffisance du taux de couverture nationale (en deçà de 50%) - L'étendu du térritoire n'est pas couvert; Manque d'engagement; Faible implication des parties prenantes et ressources limités</t>
  </si>
  <si>
    <t xml:space="preserve">Renforcement des ressources moyen et matériels et humaines </t>
  </si>
  <si>
    <t>ODD11b2</t>
  </si>
  <si>
    <t>Nombre de pays ayant adopté et mis en place des stratégies nationales de réduction des risques de catastrophe, conformément au Cadre de Sendai pour la réduction des risques de catastrophe (2015-2030)</t>
  </si>
  <si>
    <t>Ministère de l'environnement</t>
  </si>
  <si>
    <t>ODD11b1</t>
  </si>
  <si>
    <t>Proportion d’administrations locales ayant adopté et mis en place des stratégies locales de réduction des risques de catastrophe, conformément aux stratégies suivies à l’échelle nationale</t>
  </si>
  <si>
    <t>Ministére de l'intérieur, Ministére de l'environnement</t>
  </si>
  <si>
    <t>DPC, UAEL/MGLDAT, UAEL, MINT, ADM</t>
  </si>
  <si>
    <t>rapports/Enquête</t>
  </si>
  <si>
    <t>national, régional</t>
  </si>
  <si>
    <t>ODD1152</t>
  </si>
  <si>
    <t>N</t>
  </si>
  <si>
    <t>ODD1132a</t>
  </si>
  <si>
    <t>Proportion de villes dotées d’une structure de participation directe de la société civile à la gestion et à l’aménagement des villes, fonctionnant de façon régulière et démocratique</t>
  </si>
  <si>
    <t>MUHCVRU, UAEL/ MGLDAT, Min Int, UAEL, Société civile</t>
  </si>
  <si>
    <t>données administratives, enquêtes</t>
  </si>
  <si>
    <t>ODD12b1</t>
  </si>
  <si>
    <t>Application des outils comptables usuels au suivi des aspects économiques et écologiques du tourisme durable</t>
  </si>
  <si>
    <t>Réformes/Mesures</t>
  </si>
  <si>
    <t>DEPT</t>
  </si>
  <si>
    <t>ODD1211</t>
  </si>
  <si>
    <t>Nombre de pays élaborant, adoptant ou mettant en œuvre des politiques d’appui à la transition vers des modes de consommation et de production durables</t>
  </si>
  <si>
    <t xml:space="preserve">Nombre de pays ayant adopté des plans d’action nationaux relatifs aux modes de consommation et de production durables ou ayant inscrit cette question parmi les priorités ou objectifs de leurs politiques nationales </t>
  </si>
  <si>
    <t>DPVE, DEEC, DGR (MESR)</t>
  </si>
  <si>
    <t>ODD1221</t>
  </si>
  <si>
    <t>Empreinte matérielle, empreinte matérielle par habitant et empreinte matérielle par unité de PIB</t>
  </si>
  <si>
    <t>ODD1222</t>
  </si>
  <si>
    <t>Consommation matérielle nationale, consommation matérielle nationale par habitant et consommation matérielle nationale par unité de PIB</t>
  </si>
  <si>
    <t>Consommation matérielle nationale, consommation matérielle nationale par habitant et consommation matérielle nationale par unité de PIB, par région</t>
  </si>
  <si>
    <t>ODD1241</t>
  </si>
  <si>
    <t xml:space="preserve">Nombre de parties aux accords multilatéraux sur l’environnement relatifs aux substances chimiques et autres déchets dangereux ayant satisfait à leurs engagements et obligations en communiquant les informations requises par chaque accord </t>
  </si>
  <si>
    <t>DPVE, DECC</t>
  </si>
  <si>
    <t>Pas encore établi</t>
  </si>
  <si>
    <t>ODD1242</t>
  </si>
  <si>
    <t>a) Production de déchets dangereux par habitant et b) proportion de déchets dangereux traités, par type de traitement</t>
  </si>
  <si>
    <t>a) Production de déchets dangereux par habitant et b) proportion de déchets dangereux traités, par type de traitement, par région</t>
  </si>
  <si>
    <t>DEEC</t>
  </si>
  <si>
    <t>DEEC, DPVE, SONAGED</t>
  </si>
  <si>
    <t>ODD1251</t>
  </si>
  <si>
    <t>Taux de recyclage national, tonnes de
matériaux recyclés</t>
  </si>
  <si>
    <t>Taux de recyclage national, tonnes de
matériaux recyclés par région</t>
  </si>
  <si>
    <t>UCG</t>
  </si>
  <si>
    <t>Regional</t>
  </si>
  <si>
    <t>Réaffecter à l'UCG</t>
  </si>
  <si>
    <t>Les Contacter</t>
  </si>
  <si>
    <t>ODD1252</t>
  </si>
  <si>
    <t>Proportion des variétés et races locales considérées comme en danger, hors de danger ou exposées à un risque d’extinction de niveau non connu, par région</t>
  </si>
  <si>
    <t>ODD1261</t>
  </si>
  <si>
    <t>Nombre de sociétés publiant des rapports sur le développement durable</t>
  </si>
  <si>
    <t>ODD1271</t>
  </si>
  <si>
    <t>Degré de mise en œuvre des politiques et plans d’action relatifs aux pratiques durables de passation des marchés publics</t>
  </si>
  <si>
    <t>Nombre de pays mettant en œuvre des politiques et plans d’action en faveur des pratiques durables de passation des marchés publics</t>
  </si>
  <si>
    <t>DCMP</t>
  </si>
  <si>
    <t>ODD1281</t>
  </si>
  <si>
    <t>Degré d’intégration de i) l’éducation à la citoyenneté mondiale et ii) l’éducation au développement durable (y compris l’éducation aux changements climatiques) dans a) les politiques nationales d’éducation, b) les programmes d’enseignement, c) la formation</t>
  </si>
  <si>
    <t>ODD12c1</t>
  </si>
  <si>
    <t>Montant des subventions aux combustibles
fossiles par unité de PIB (production et consommation) et en proportion des dépenses nationales totales consacrées à ces combustibles</t>
  </si>
  <si>
    <t>Montant des subventions aux combustibles
fossiles par unité de PIB (production et consommation) , par région</t>
  </si>
  <si>
    <t>ODD1313</t>
  </si>
  <si>
    <t>PLAN NATIONAL LOCAL CONCERTATION D'ADAPTATION</t>
  </si>
  <si>
    <t xml:space="preserve"> ODD1441 </t>
  </si>
  <si>
    <t xml:space="preserve">Proportion de stocks de poissons se situant à un niveau biologiquement viable </t>
  </si>
  <si>
    <t>Proportion de stocks de poissons se situant à un niveau biologiquement viable, par région</t>
  </si>
  <si>
    <t>CRODT/CEP</t>
  </si>
  <si>
    <t>Etudes Scientifiques</t>
  </si>
  <si>
    <t>ODD1421</t>
  </si>
  <si>
    <t>Nombre de pays appliquant des approches écosystémiques à la gestion des zones marines</t>
  </si>
  <si>
    <t>Proportion de zones économiques exclusives nationales gérées en utilisant des approches écosystèmiques</t>
  </si>
  <si>
    <t>DAMP, DPVE</t>
  </si>
  <si>
    <t>DPVE, DEEC</t>
  </si>
  <si>
    <t>ODD1451</t>
  </si>
  <si>
    <t>Proportion de la surface maritime couverte par des aires marines protégées</t>
  </si>
  <si>
    <t>Proportion de la surface maritime couverte par des aires marines protégées, par région</t>
  </si>
  <si>
    <t>Oui</t>
  </si>
  <si>
    <t>National, Régional (Sur toute la côte)</t>
  </si>
  <si>
    <t>Annuelle</t>
  </si>
  <si>
    <t>Ne concerne pas toutes les régions</t>
  </si>
  <si>
    <t xml:space="preserve"> ODD14a1 </t>
  </si>
  <si>
    <t xml:space="preserve">Proportion du budget total de la recherche allouée à la recherche sur les techniques marines </t>
  </si>
  <si>
    <t>DGB/CRODT/MPEM</t>
  </si>
  <si>
    <t>La recherche est centralisée pour l'essentiel</t>
  </si>
  <si>
    <t>ODD1431</t>
  </si>
  <si>
    <t>Acidité moyenne des mers (pH) mesurée à plusieurs points de prélèvement représentatifs</t>
  </si>
  <si>
    <t>Acidité moyenne des mers (pH) mesurée à plusieurs points de prélèvement représentatifs, par région</t>
  </si>
  <si>
    <t>DEEC, CROT</t>
  </si>
  <si>
    <t>ODD1411</t>
  </si>
  <si>
    <t>a) Indicateur du potentiel d’eutrophisation côtière (ICEP) et b) densité des débris de plastiques</t>
  </si>
  <si>
    <t>DPVE,DAMP, DEEC</t>
  </si>
  <si>
    <t>données adminisstratives</t>
  </si>
  <si>
    <t>Ne cconcerne pas toutes les régions</t>
  </si>
  <si>
    <t>ODD1521</t>
  </si>
  <si>
    <t>Progrès vers la gestion durable des forêts</t>
  </si>
  <si>
    <t>DEFCCS, DPVE, CSE</t>
  </si>
  <si>
    <t>Donnée routine</t>
  </si>
  <si>
    <t>5 sous indicateurs avec données disponibles</t>
  </si>
  <si>
    <t>Calculer l'indice</t>
  </si>
  <si>
    <t>ODD1571a</t>
  </si>
  <si>
    <t>Proportion du braconnage et du trafic illicite dans le commerce des espèces de faune et de flore sauvages</t>
  </si>
  <si>
    <t>Proportion du braconnage et du trafic illicite dans le commerce des espèces de faune et de flore sauvages par région</t>
  </si>
  <si>
    <t>DEFCCS,DPVE, DAMP, DPN</t>
  </si>
  <si>
    <t>DPVE, DEEC, DEFCCS</t>
  </si>
  <si>
    <t>Non identifié</t>
  </si>
  <si>
    <t>ODD15a1/ODD15b1</t>
  </si>
  <si>
    <t>Aide publique au développement et dépenses publiques consacrées à la conservation et à l’utilisation durable de la biodiversité et des écosystèmes</t>
  </si>
  <si>
    <t>Aide publique au développement et dépenses publiques consacrées à la conservation et à l’utilisation durable de la biodiversité et des écosystèmes, par région</t>
  </si>
  <si>
    <t>DGF, DPVE, DEEC</t>
  </si>
  <si>
    <t>ODD1541</t>
  </si>
  <si>
    <t>Sites importants pour la biodiversité des
montagnes couverts par des aires protégées</t>
  </si>
  <si>
    <t>Non Concerner</t>
  </si>
  <si>
    <t>ODD1542</t>
  </si>
  <si>
    <t xml:space="preserve">Indice du couvert végétal des montagnes </t>
  </si>
  <si>
    <t>ODD1591</t>
  </si>
  <si>
    <t xml:space="preserve">a) Nombre de pays qui ont établi des objectifs nationaux conformément ou de manière semblable à l’objectif 2 d’Aichi pour la biodiversité du Plan stratégique pour la diversité biologique 2011-2020 dans leurs stratégies et plans d’action nationaux pour la biodiversité et progrès accomplis dans la réalisation de ces objectifs, et b) intégration de la biodiversité aux systèmes de comptabilité et d’information financière, définie comme la mise en œuvre du Système de comptabilité 
environnementale et économique </t>
  </si>
  <si>
    <t xml:space="preserve">Progrès réalisés vers les objectifs nationaux établis conformément à l’objectif 2 d’Aichi pour la biodiversité du Plan stratégique pour la diversité biologique 2011-2020 </t>
  </si>
  <si>
    <t>National, Region</t>
  </si>
  <si>
    <t>ODD1581</t>
  </si>
  <si>
    <t xml:space="preserve">Proportion des pays adoptant une législation nationale pertinente et allouant des ressources suffisantes à la prévention ou au contrôle des espèces exotiques envahissantes </t>
  </si>
  <si>
    <t>ODD1551</t>
  </si>
  <si>
    <t xml:space="preserve">Indice de la Liste rouge </t>
  </si>
  <si>
    <t>Indice de la Liste rouge</t>
  </si>
  <si>
    <t>UICN (Niveau international)</t>
  </si>
  <si>
    <t>Définition ? Est cet indice est régionalisée ?</t>
  </si>
  <si>
    <t>ODD16102</t>
  </si>
  <si>
    <t xml:space="preserve">Nombre de pays qui adoptent et mettent en œuvre des dispositions constitutionnelles, réglementaires et politiques pour garantir l’accès public à l’information </t>
  </si>
  <si>
    <t>Existence de dispositions</t>
  </si>
  <si>
    <t>?</t>
  </si>
  <si>
    <t>Fonction Publique</t>
  </si>
  <si>
    <t xml:space="preserve">Réformes </t>
  </si>
  <si>
    <t>ODD1641</t>
  </si>
  <si>
    <t>Valeur totale des flux financiers illicites entrants et sortants (en dollars des États-Unis courants)</t>
  </si>
  <si>
    <t>OFNAC, CENTIF</t>
  </si>
  <si>
    <t xml:space="preserve">CENTIF, GIABA, DGD, Police, OFNAC, CREI, Interpole </t>
  </si>
  <si>
    <t>ODD1611</t>
  </si>
  <si>
    <t>Nombre de victimes d’homicide volontaire pour 100 000 habitants, par sexe et âge</t>
  </si>
  <si>
    <t>Nombre de victimes d’homicide volontaire par région</t>
  </si>
  <si>
    <t>Direction du service judiciaire, Ministère de la justice</t>
  </si>
  <si>
    <t>Police, Gendarmerie, Justice</t>
  </si>
  <si>
    <t>la requête n'est pas encore faite</t>
  </si>
  <si>
    <t>ODD16a1</t>
  </si>
  <si>
    <t>Existence d’institutions nationales indépendantes des droits de l’homme, conformément aux Principes de Paris</t>
  </si>
  <si>
    <t>Comité Sénégalais des Droits de l’Homme</t>
  </si>
  <si>
    <t>ODD16b1</t>
  </si>
  <si>
    <t>16.b.1 Proportion de la population ayant déclaré avoir personnellement fait l’objet de discrimination ou de harcèlement au cours des 12 mois précédents pour des motifs interdits par le droit international des droits de l’homme</t>
  </si>
  <si>
    <t>ODD1642</t>
  </si>
  <si>
    <t>Proportion des armes légères et de petit calibre saisies qui sont enregistrées et tracées conformément aux normes et instruments juridiques internationaux</t>
  </si>
  <si>
    <t>MINT, Gendarmerie, GIABA, Forces Armées, DGD</t>
  </si>
  <si>
    <t>ODD1681</t>
  </si>
  <si>
    <t xml:space="preserve"> Proportion de la participation et des droits de vote des pays en développement dans les organisations internationales </t>
  </si>
  <si>
    <t>ODD1791</t>
  </si>
  <si>
    <t>Valeur en dollars des engagements d’aide financière et technique contractés (notamment dans le cadre de la coopération Nord-Sud et Sud-Sud et de la coopération triangulaire) en faveur des pays en développement</t>
  </si>
  <si>
    <t>CNUCED, BM</t>
  </si>
  <si>
    <t>DGB, DAT/Présidence</t>
  </si>
  <si>
    <t>ODD17101</t>
  </si>
  <si>
    <t>Moyenne mondiale pondérée des taux de droits de douane</t>
  </si>
  <si>
    <t>Moyenne pondérée des taux de droits de douane, par région</t>
  </si>
  <si>
    <t>DGD</t>
  </si>
  <si>
    <t>Pas de droit de douane à l'intérieur du pays</t>
  </si>
  <si>
    <t>ODD1771</t>
  </si>
  <si>
    <t>Montant total des financements approuvés pour les pays en développement aux fins de la promotion de la mise au point, du transfert et de la diffusion de technologies respectueuses de l’environnement</t>
  </si>
  <si>
    <t>ODD1721</t>
  </si>
  <si>
    <t xml:space="preserve">17.2.1 Aide publique nette au développement, montant total et montant alloué aux pays les moins avancés, en proportion du revenu national brut des pays donateurs membres du Comité d’aide au développement de l’OCDE </t>
  </si>
  <si>
    <t xml:space="preserve">Aide publique nette au développement reçu des pays membres du Comité d’aide au développement de l’OCDE </t>
  </si>
  <si>
    <t>DCEF/MEPC</t>
  </si>
  <si>
    <t>DGB, DGCPT</t>
  </si>
  <si>
    <t>ODD1741</t>
  </si>
  <si>
    <t>Service de la dette en proportion des exportations de biens et services</t>
  </si>
  <si>
    <t xml:space="preserve">Ratio du service de la dette par rapport aux exportations </t>
  </si>
  <si>
    <t xml:space="preserve">DDP/DGCPT </t>
  </si>
  <si>
    <t>DGCPT, DGPPE</t>
  </si>
  <si>
    <t>ODD17181</t>
  </si>
  <si>
    <t>Indicateur de capacité statistique pour le suivi des objectifs de développement durable</t>
  </si>
  <si>
    <t>Indicateur de capacité statistique pour le suivi des objectifs de développement durable, par région</t>
  </si>
  <si>
    <t>DGPPE, ANSD</t>
  </si>
  <si>
    <t>ODD1751</t>
  </si>
  <si>
    <t>Nombre de pays qui adoptent et mettent en œuvre des dispositifs visant à encourager l’investissement en faveur des pays les moins avancés</t>
  </si>
  <si>
    <t>ODD17171</t>
  </si>
  <si>
    <t>Montant (en dollars des États-Unis) des ressources allouées aux partenariats public-privé et aux partenariats avec la société civile</t>
  </si>
  <si>
    <t>MEPC</t>
  </si>
  <si>
    <t>DGB, MPIP, Min Int</t>
  </si>
  <si>
    <t>ODD17121</t>
  </si>
  <si>
    <t>Droits de douane moyens appliqués aux pays en développement, aux pays les moins avancés et aux petits États insulaires en développement</t>
  </si>
  <si>
    <t>ODD17191</t>
  </si>
  <si>
    <t>Valeur  de l’ensemble des ressources allouées au renforcement des capacités statistiques des pays en développement</t>
  </si>
  <si>
    <t>Valeur (en dollars) de l’ensemble des ressources allouées au renforcement des capacités statistiques des pays en développement</t>
  </si>
  <si>
    <t>ODD2b2</t>
  </si>
  <si>
    <t>Subventions à l’exportation dans le secteur agricole</t>
  </si>
  <si>
    <t>Subventions à l’exportation dans le secteur agricole, reçues par région</t>
  </si>
  <si>
    <t>Ministère de l'Industrue et du Commerce</t>
  </si>
  <si>
    <t>DCE</t>
  </si>
  <si>
    <t>Proportion de la population bénéficiant de socles ou systèmes de protection sociale</t>
  </si>
  <si>
    <t>Proportion de la population bénéficiant de socles ou systèmes de protection sociale par région</t>
  </si>
  <si>
    <t>ANSD, DGPSN</t>
  </si>
  <si>
    <t>enquête ménage (EHCVM)</t>
  </si>
  <si>
    <t>enquête ménage</t>
  </si>
  <si>
    <t>National, Régions</t>
  </si>
  <si>
    <t>- non disponibilité d'acte réglementaire établissant le socle</t>
  </si>
  <si>
    <t>- établir un socle de protection sociale</t>
  </si>
  <si>
    <t>Utiliser les programmes de filets de sécurité de EHCVM</t>
  </si>
  <si>
    <t>- Calculer la proportion de la population ayant bénéficié de s15q02 (programmes de filets sociaux)</t>
  </si>
  <si>
    <t>Proportion de réfugiés dans la population, par pays d’origine</t>
  </si>
  <si>
    <t>Proportion de réfugiés dans la population, par région</t>
  </si>
  <si>
    <t>Enquête EHCVM</t>
  </si>
  <si>
    <t>Proportion de la population vivant au-dessous du seuil de pauvreté fixé au niveau international (1,90 $US)   (par sexe, âge, situation dans l’emploi et lieu de résidence (zone urbaine/zone rurale))</t>
  </si>
  <si>
    <t>Enquête ménage</t>
  </si>
  <si>
    <t xml:space="preserve">Régional </t>
  </si>
  <si>
    <t>National, région, sexe</t>
  </si>
  <si>
    <t>3 ans</t>
  </si>
  <si>
    <t>www.ansd.sn</t>
  </si>
  <si>
    <t>- périodicité non annuelle
- non représentatif au niveau département et commune</t>
  </si>
  <si>
    <t xml:space="preserve">- enquête ménage annuelle
- estimation (etalonnage calage, méthodes des petites aires), prévision
</t>
  </si>
  <si>
    <t>Estimable à pârtir des données de 2018 et 2021 de EHCVM</t>
  </si>
  <si>
    <t>méthode de calcul de l'incidence de la pauvreté de l'ANSD en utilisant EHCVM</t>
  </si>
  <si>
    <t>Pourcentage de la population vivant en dessous du seuil absolu de pauvreté (%)</t>
  </si>
  <si>
    <t>Régional</t>
  </si>
  <si>
    <t>National, Région, département, sexe</t>
  </si>
  <si>
    <t>Proportion d'hommes, de femmes et d'enfants de tous âges vivants dans une situation de pauvreté dans toutes ses formes, par sexe et âge</t>
  </si>
  <si>
    <t>Incidence de pauvreté multidimensionnel par région</t>
  </si>
  <si>
    <t>Méthode de calcul de l'IPM de l'ANSD</t>
  </si>
  <si>
    <t xml:space="preserve">Proportion de la population vivant dans les ménages ayant accès aux services sociaux de base de base </t>
  </si>
  <si>
    <t>Proportion de la population vivant dans les ménages ayant accès aux services sociaux de base, par région</t>
  </si>
  <si>
    <t>Enquete ménage (EHCVM)</t>
  </si>
  <si>
    <t>Enquête ménages</t>
  </si>
  <si>
    <t>2 ans</t>
  </si>
  <si>
    <t>ansd.sn</t>
  </si>
  <si>
    <t>Construire un indice d'accès aux services sociaux de base à partir des données de l'EHCVM (voir section sur le logement)</t>
  </si>
  <si>
    <t>- Construction d'un indice d'Accès aux services sociaux de base en utilisant l'enquête village de EHCVM</t>
  </si>
  <si>
    <t xml:space="preserve">Proportion de la population adulte totale qui dispose de la sécurité des droits fonciers et de documents légalement authentifiés et qui considère que ses droits sur la terre sont sûrs, par sexe et par type d’occupation </t>
  </si>
  <si>
    <t>Proportion de la population adulte totale disposant de la sécurité des droits fonciers et de documents légalement authentifiés, par région</t>
  </si>
  <si>
    <t>Enquête ménage (EHCVM)</t>
  </si>
  <si>
    <t>Combiner statut d'occupation (s11q04), document qui atteste des droits de propriété (s11q13), mode d'occupation de la parcelle (s16Aq10), document légal de la parcelle (s16Aq13)</t>
  </si>
  <si>
    <t>Nombre de décès, de disparus et de victimes suite à des catastrophes, pour 100 000 personnes</t>
  </si>
  <si>
    <t>Nombre de décès, de disparus et de victimes suite à des catastrophes, pour 100 000 personnes, par région</t>
  </si>
  <si>
    <t>ANSD, DPC</t>
  </si>
  <si>
    <t>Estimable à partir des chocs et stratégies de survies de EHCVM</t>
  </si>
  <si>
    <t>Nombre de ménages victimes des chocs de s14q02</t>
  </si>
  <si>
    <t xml:space="preserve">Proportion de dépenses publiques totales affectées à la protection sociale </t>
  </si>
  <si>
    <t>Proportion de dépenses publiques totales affectées à la protection sociale par région</t>
  </si>
  <si>
    <t>DGPSN</t>
  </si>
  <si>
    <t>DPRE/DGB</t>
  </si>
  <si>
    <t>données adminsitratives</t>
  </si>
  <si>
    <t>annuelle</t>
  </si>
  <si>
    <t xml:space="preserve">
- potentiel biais dans la détermination des dépenses dû à l'inexistence des comptes de protection sociales</t>
  </si>
  <si>
    <t xml:space="preserve">
- établir les compte de la protection sociale</t>
  </si>
  <si>
    <t>Estimable à partir des seules données administratives</t>
  </si>
  <si>
    <t>Dépenses sociales publiques favorables aux pauvres</t>
  </si>
  <si>
    <t>Volume des dépenses consacrées au PNBSF, CSU (Assurance et Assistance), programmes de DGAS, FSN (Fond de solidarité Nationale) par région</t>
  </si>
  <si>
    <t>DGPSN, SENCSU, FSN, DGAS, autres interventions du MFS</t>
  </si>
  <si>
    <t>DGPSSN/DEEG/DGB</t>
  </si>
  <si>
    <t>Proportion des dépenses publiques totales affectées à la santé</t>
  </si>
  <si>
    <t>Proportion des dépenses publiques totales affectées à la santé par région</t>
  </si>
  <si>
    <t>MSAS (Directions régionales de la santé-DRS)</t>
  </si>
  <si>
    <t>Rapport des DRS</t>
  </si>
  <si>
    <t>-Rétention d'informations</t>
  </si>
  <si>
    <t>Proportion des dépenses publiques totales affectées à l'éducation</t>
  </si>
  <si>
    <t>Proportion des dépenses publiques totales affectées à l'éducation par région</t>
  </si>
  <si>
    <t>Trésor, ANSD, DGB, DGPPE</t>
  </si>
  <si>
    <t>informations financières des colletivités difficiles d'accès</t>
  </si>
  <si>
    <t>- Approcher l'indicateur par les dépenses d'éduaction rapportées aux dépenses des CT</t>
  </si>
  <si>
    <t xml:space="preserve">Prévalence de la sous-alimentation </t>
  </si>
  <si>
    <t>ANSD, SECNSA</t>
  </si>
  <si>
    <t>ANSD/DGPPE</t>
  </si>
  <si>
    <t>EHCVM, ENSA</t>
  </si>
  <si>
    <t>Nationale</t>
  </si>
  <si>
    <t xml:space="preserve"> Utiliser le seuil de pauvreté alimentaire et les dépenses totales alimentaires dans EHCVM
"La prévalence de la sous-alimentation correspond au pourcentage de la population dont la consommation alimentaire habituelle est insuffisante pour fournir l'énergie nécessaire au maintien d'une vie normale, active et saine"</t>
  </si>
  <si>
    <t>Méthode de calcul de l'ENSA</t>
  </si>
  <si>
    <t>Prévalence de l'insécurité alimentaire modérée ou grave</t>
  </si>
  <si>
    <t>Prévalence de l'insécurité alimentaire modérée ou grave par région</t>
  </si>
  <si>
    <t>SE/CNSA</t>
  </si>
  <si>
    <t>enquête ménage (EHCVM, ENSA)</t>
  </si>
  <si>
    <t>Données d’enquête   
Données secondaires  (pour ce qui concerne le Cadre Harmonisé)</t>
  </si>
  <si>
    <t>National, départementale,Zone de Moyen d’Existence</t>
  </si>
  <si>
    <t>Utiliser le modèle FIES de EHCVM</t>
  </si>
  <si>
    <t>Méthode de calcul de l'EHCVM</t>
  </si>
  <si>
    <t>- enquête ménage (EHCVM)
- cadre harmonisé</t>
  </si>
  <si>
    <t xml:space="preserve">Volume de production par unité de travail, en fonction de la taille de l’exploitation agricole, pastorale ou forestière </t>
  </si>
  <si>
    <t>Volume de production par unité de travail, en fonction de la taille de l’exploitation agricole, pastorale ou forestière, par région</t>
  </si>
  <si>
    <t>Enquête agricole EAA</t>
  </si>
  <si>
    <t>Estimable à partir des données des EAA</t>
  </si>
  <si>
    <t>Méthode de calcul de l'EAA de la DAPSA</t>
  </si>
  <si>
    <t>Enquête agricole</t>
  </si>
  <si>
    <t>Revenu moyen des petits producteurs alimentaires (selon le sexe et le statut d'autochtone)  (FCFA)</t>
  </si>
  <si>
    <t>Revenu moyen des petits producteurs alimentaires par région</t>
  </si>
  <si>
    <t>DAPSA, /CEPs/MEPA/MPEM/MEDD/ANSD</t>
  </si>
  <si>
    <t>National, sous secteurs</t>
  </si>
  <si>
    <t>revenus, ventes et dépenses disponibles par producteur dans EAA (2017 à 2021)</t>
  </si>
  <si>
    <t>Calcul du revenu moyen des petits producteurs par région en utilisant les données EAA</t>
  </si>
  <si>
    <t xml:space="preserve">Indice d’orientation agricole des dépenses publiques </t>
  </si>
  <si>
    <t xml:space="preserve">Indice d’orientation agricole des dépenses publiques par région </t>
  </si>
  <si>
    <t>FAO</t>
  </si>
  <si>
    <t>DGB /DGPPE</t>
  </si>
  <si>
    <t>source internantionale</t>
  </si>
  <si>
    <t>www.fao.org</t>
  </si>
  <si>
    <t>- non désagrégé</t>
  </si>
  <si>
    <t>- utilisation du pib régional, collaborer avec la DAPSA</t>
  </si>
  <si>
    <t>- utilisation du PIB régional, collaborer avec la DAPSA</t>
  </si>
  <si>
    <t>Prévalence du retard de croissance chez les enfants de 0-59 mois</t>
  </si>
  <si>
    <t>Prévalence du retard de croissance chez les enfants de 0-59 mois par région</t>
  </si>
  <si>
    <t>SECNSA</t>
  </si>
  <si>
    <t>DPRS, CLM</t>
  </si>
  <si>
    <t>Enquête ménages, Données de routine</t>
  </si>
  <si>
    <t>National, Région, Département</t>
  </si>
  <si>
    <t>Voir Enquête ESAN (rapport disponible en 2022) représentative au niveau régional et départemental, voir aussi EDS</t>
  </si>
  <si>
    <t>Méthode de calcul de l'ENSA, ou de l'EDS</t>
  </si>
  <si>
    <t>Prévalence de la malnutrition chez les enfants de moins de 5 ans</t>
  </si>
  <si>
    <t>SCNCA, ANSD</t>
  </si>
  <si>
    <t>DPRS, CLM, ANSD</t>
  </si>
  <si>
    <t>enquête ménage (EDS, ENSA)</t>
  </si>
  <si>
    <t>site DHSprogram</t>
  </si>
  <si>
    <t>enquête ménage (EDS, Cadre Harmonisé)</t>
  </si>
  <si>
    <t>Prévalence de l’anémie chez les femmes âgées de 15 à 49 ans, selon l’état de grossesse</t>
  </si>
  <si>
    <t>Prévalence de l’anémie chez les femmes âgées de 15 à 49 ans, selon l’état de grossesse, par région</t>
  </si>
  <si>
    <t>MSAS/ANSD</t>
  </si>
  <si>
    <t>Enquête ménage (EDS, ENSA)</t>
  </si>
  <si>
    <t>Voir EDS</t>
  </si>
  <si>
    <t>Méthode de calcul de l'ENSA ou EDS</t>
  </si>
  <si>
    <t>EDS</t>
  </si>
  <si>
    <t xml:space="preserve">Estimation du soutien à la production agricole </t>
  </si>
  <si>
    <t>Estimation du soutien à la production agricole par région</t>
  </si>
  <si>
    <t>DGB/DAPSA</t>
  </si>
  <si>
    <t xml:space="preserve">Proportion des zones agricoles exploitées de manière productive et durable </t>
  </si>
  <si>
    <t>Proportion des zones agricoles exploitées de manière productive et durable par région</t>
  </si>
  <si>
    <t>Les données géospatiales mobilisables</t>
  </si>
  <si>
    <t xml:space="preserve">Total des apports publics (aide publique au développement plus autres apports publics) alloués au secteur agricole (milliards) </t>
  </si>
  <si>
    <t>Aide publique par secteur (agriculture), reçu par région</t>
  </si>
  <si>
    <t>DCEF</t>
  </si>
  <si>
    <t>DGB/DGPPE/Min concernés</t>
  </si>
  <si>
    <t>- pas désagrégé</t>
  </si>
  <si>
    <t>Estimation</t>
  </si>
  <si>
    <t>Nombre de ressources génétiques animales et végétales destinées à l’alimentation et à l’agriculture sécurisées dans des installations de conservation à moyen ou à long terme</t>
  </si>
  <si>
    <t>Nombre de ressources génétiques animales et végétales destinées à l’alimentation et à l’agriculture sécurisées dans des installations de conservation à moyen ou à long terme par région</t>
  </si>
  <si>
    <t>ISRA</t>
  </si>
  <si>
    <t>Donnée administratives</t>
  </si>
  <si>
    <t xml:space="preserve">Taux de prévalence du paludisme </t>
  </si>
  <si>
    <t xml:space="preserve">Taux de prévalence du paludisme par région </t>
  </si>
  <si>
    <t>ANSD, MSAS</t>
  </si>
  <si>
    <t>EDS et données administratives</t>
  </si>
  <si>
    <t>National, Région, Département, Sexe</t>
  </si>
  <si>
    <t>-Rétention d'information</t>
  </si>
  <si>
    <t>Méthode de calcul de l'EDS</t>
  </si>
  <si>
    <t>Taux de mortalité maternelle (pour 100 000 naissances)</t>
  </si>
  <si>
    <t>enquête ménage (EDS) et recensement</t>
  </si>
  <si>
    <t>Densité et répartition du personnel de santé</t>
  </si>
  <si>
    <t>Densité et répartition du personnel de santé par région</t>
  </si>
  <si>
    <t>ANSD,MSAS</t>
  </si>
  <si>
    <t>Taux de mortalité  infanto-juvénile  (pour 1000)</t>
  </si>
  <si>
    <t>EDS et Recensement</t>
  </si>
  <si>
    <t xml:space="preserve">Taux de mortalité néonatale </t>
  </si>
  <si>
    <t>Taux de mortalité néonatale, par région</t>
  </si>
  <si>
    <t>DPRS/MSAS, ANSD</t>
  </si>
  <si>
    <t>Nombre de nouvelles infections à VIH pour 1 000 personnes séronégatives (ventilé par groupe d’âge, sexe et principaux groupes de population)</t>
  </si>
  <si>
    <t>Nombre de nouvelles infections à VIH pour 1 000 personnes séronégatives (ventilé par groupe d’âge, sexe et principaux groupes de population), par région</t>
  </si>
  <si>
    <t>DPRS/ANSD</t>
  </si>
  <si>
    <t>Enquête EDS</t>
  </si>
  <si>
    <t>Enquête</t>
  </si>
  <si>
    <t>National, Région, Département, District, Sexe</t>
  </si>
  <si>
    <t>Enquête (EDS)</t>
  </si>
  <si>
    <t>Incidence de la tuberculose pour 1000 personnes/an</t>
  </si>
  <si>
    <t>Incidence de la tuberculose pour 1000 personnes/an, par région</t>
  </si>
  <si>
    <t>Données de routine, EDS</t>
  </si>
  <si>
    <t>National, Région, Déparetement, Sexe</t>
  </si>
  <si>
    <t>Incidence de l'hépatite B pour 100 000 hbts</t>
  </si>
  <si>
    <t>Incidence de l'hépatite B pour 100 000 hbts, par région</t>
  </si>
  <si>
    <t>Enquêtes EDS</t>
  </si>
  <si>
    <t>Mortalité due à des maladies cardiovasculaires, au cancer, au diabète ou à des maladies respiratoires chroniques</t>
  </si>
  <si>
    <t>Taux de mortalité attribuable à des maladies cardio-vasculaires (chez les personnes âgées de 30 à 70 ans, par région</t>
  </si>
  <si>
    <t>Données administratives, EDS</t>
  </si>
  <si>
    <t xml:space="preserve">Taux de mortalité par suicide </t>
  </si>
  <si>
    <t>Taux de mortalité par suicide, par région</t>
  </si>
  <si>
    <t>Couverture des interventions thérapeutiques (services pharmacologiques, psychosociaux, de désintoxication et de postcure) pour les troubles liés à la toxicomanie</t>
  </si>
  <si>
    <t>Couverture des interventions thérapeutiques (services pharmacologiques, psychosociaux, de désintoxication et de postcure) pour les troubles liés à la toxicomanie, par région</t>
  </si>
  <si>
    <t>DPRS, DGS</t>
  </si>
  <si>
    <t>consommation d’alcool pur (en litres) par habitant (âgé de 15 ans ou plus) au cours d’une année civile</t>
  </si>
  <si>
    <t>consommation d’alcool pur (en litres) par habitant (âgé de 15 ans ou plus) au cours d’une année civile, par région</t>
  </si>
  <si>
    <t>EHCVM, EDS</t>
  </si>
  <si>
    <t>Enquête EDS, EHCVM à exploiter</t>
  </si>
  <si>
    <t>EHCVM</t>
  </si>
  <si>
    <t xml:space="preserve">Taux de mortalité lié aux accidents de la route </t>
  </si>
  <si>
    <t>CEP</t>
  </si>
  <si>
    <t>EDS, SES régionale</t>
  </si>
  <si>
    <t>National,Région</t>
  </si>
  <si>
    <t>SES régionale</t>
  </si>
  <si>
    <t>proportion de femmes en âge de procréer (15 à 49 ans) qui utilisent  des méthodes modernes de planification familiale</t>
  </si>
  <si>
    <t>Taux de prévalence contraceptive</t>
  </si>
  <si>
    <r>
      <rPr>
        <sz val="12"/>
        <color theme="1"/>
        <rFont val="Arial Narrow"/>
        <charset val="134"/>
      </rPr>
      <t xml:space="preserve">Taux de natalité chez les adolescentes </t>
    </r>
    <r>
      <rPr>
        <b/>
        <sz val="12"/>
        <color theme="1"/>
        <rFont val="Arial Narrow"/>
        <charset val="134"/>
      </rPr>
      <t>(10 à 14 ans</t>
    </r>
    <r>
      <rPr>
        <sz val="12"/>
        <color theme="1"/>
        <rFont val="Arial Narrow"/>
        <charset val="134"/>
      </rPr>
      <t xml:space="preserve"> et 15 à 19 ans) pour 1 000 adolescentes du même groupe d’âge</t>
    </r>
  </si>
  <si>
    <t>Enquête ménages (EDS), Données de routine</t>
  </si>
  <si>
    <t>Enquête ménages (EDS), Données de routine, recensement</t>
  </si>
  <si>
    <t>Couverture des services de santé essentiels</t>
  </si>
  <si>
    <t>Couverture des services de santé essentiels, par région</t>
  </si>
  <si>
    <t>National, Régional, Département</t>
  </si>
  <si>
    <t>Proportion de la population consacrant une grande part de ses dépenses ou de ses revenus domestiques aux services de soins de santé</t>
  </si>
  <si>
    <t>Proportion de la population consacrant une grande part de ses dépenses ou de ses revenus domestiques aux services de soins de santé, par région</t>
  </si>
  <si>
    <t>ANSD, CMU</t>
  </si>
  <si>
    <t>enquête ménage, enquête routine</t>
  </si>
  <si>
    <t>National, Régions, département</t>
  </si>
  <si>
    <t>Enquête EHCVM à exploiter</t>
  </si>
  <si>
    <t>Prévalence de la consommation actuelle de tabac chez les plus de 15 ans (taux comparatifs par âge)</t>
  </si>
  <si>
    <t>Enquête (GALT)</t>
  </si>
  <si>
    <t>EHCVM, GATS (ANSD/DSDS)</t>
  </si>
  <si>
    <t>Proportion de la population cible ayant reçu tous les vaccins prévus par le programme national</t>
  </si>
  <si>
    <t>Proportion de la population cible ayant reçu tous les vaccins prévus par le programme national, par région</t>
  </si>
  <si>
    <t>ANSD,PNA</t>
  </si>
  <si>
    <t>Proportion des établissements de santé disposant constamment d’un ensemble de médicaments essentiels à un coût abordable</t>
  </si>
  <si>
    <t>Proportion d’accouchements assistés par du personnel qualifié</t>
  </si>
  <si>
    <t>Ministère de la santé</t>
  </si>
  <si>
    <t>Données administratives (RAC Santé), EDS</t>
  </si>
  <si>
    <t>Volume de l’aide publique au développement consacrée aux bourses d’études, par secteur et type de formation</t>
  </si>
  <si>
    <t>Pourcentage d’étudiants bénéficiant d’une allocation d’études, par région</t>
  </si>
  <si>
    <t>Cellule des Etudes et de la Planification du Ministère de l'enseignement supérieur</t>
  </si>
  <si>
    <t>DGES</t>
  </si>
  <si>
    <t>Taux de participation des jeunes et des adultes à un programme d’éducation et de formation scolaire ou non scolaire au cours des 12 mois précédents, par sexe</t>
  </si>
  <si>
    <t>Taux brut de scolarisation à l'enseignement supérieur, par région</t>
  </si>
  <si>
    <t>ANSD/DPRE</t>
  </si>
  <si>
    <t>Enquête emploi, EDS</t>
  </si>
  <si>
    <t>National, Sexe</t>
  </si>
  <si>
    <t>Proportion d’enfants et de jeunes : a) en cours élémentaire; b) en fin de cycle primaire; c) en fin de premier cycle du secondaire qui maîtrisent au moins les normes d’aptitudes minimales en i) lecture et ii) mathématiques, par sexe</t>
  </si>
  <si>
    <t>- Proportion d'élèves: a) au cours préparatoire (CP); b) au cours élémentaire 1ère année (CE1);  c) au cours moyen 2ème année (CM2); atteigant un niveau de compétence minimum en i) lecture et ii) mathématiques par région
- Taux de réussite aux examens du BFEM par région</t>
  </si>
  <si>
    <t>- INEADE
- DPRE</t>
  </si>
  <si>
    <t xml:space="preserve">- Données d'énquête (EHCVM, EDS), Données administrataives
</t>
  </si>
  <si>
    <t>National, Région, Académie, IEF, Sexe</t>
  </si>
  <si>
    <t>- 2019
- 2024</t>
  </si>
  <si>
    <t>- 2 ans
- Annuelle</t>
  </si>
  <si>
    <t>Données d'énquête</t>
  </si>
  <si>
    <t>Proportion d’enfants de moins de 5 ans dont le développement est en bonne voie en matière de santé, d’apprentissage et de bien-être psychosocial, par sexe</t>
  </si>
  <si>
    <t>Pourcentage d’enfants de 5 ans dont le développement est en bonne voie en matière de santé, d’apprentissage et de bien-être psychosocial, par région</t>
  </si>
  <si>
    <t>DIPE</t>
  </si>
  <si>
    <t>Données d'énquête (EDS)</t>
  </si>
  <si>
    <t>National, Région, Sexe</t>
  </si>
  <si>
    <t>ANNUELLE</t>
  </si>
  <si>
    <t>Proportion de jeunes et d’adultes ayant des compétences en informatique et en communication, par type de compétence</t>
  </si>
  <si>
    <t>ENTICS</t>
  </si>
  <si>
    <t>ENTICS(ANSD/CGP)</t>
  </si>
  <si>
    <t>Pourcentage de la population d’un groupe d’âge donné ayant les compétences voulues à au moins un niveau d’aptitude fixé a) en alphabétisme et b) numératie fonctionnels(Taux d'alphabétisation des adultes (+15 ans) )</t>
  </si>
  <si>
    <t>Taux d'alphabétisation des adultes</t>
  </si>
  <si>
    <t>Données d'énquête (Recensement, EHCVM, EDS)</t>
  </si>
  <si>
    <t>National, Région,  Sexe</t>
  </si>
  <si>
    <t>- difficultés d'obtenir l'indicateur avec des données périodiques
- Numératie fonctionnelle non prise en compte</t>
  </si>
  <si>
    <t>Méthode de calcul de l'EDS ou EHCVM</t>
  </si>
  <si>
    <t>Données d'énquête (Recensement, EHCVM)</t>
  </si>
  <si>
    <t>Taux d’achèvement (enseignement primaire, premier et deuxième cycles de l’enseignement secondaire)</t>
  </si>
  <si>
    <t>Taux d’achèvement (enseignement primaire, premier et deuxième cycles de l’enseignement secondaire) par région</t>
  </si>
  <si>
    <t>National, Région, Départemental, Sexe</t>
  </si>
  <si>
    <t>Indice de parité à l’élémentaire</t>
  </si>
  <si>
    <t>Indice de parité du TBS à l’élémentaire par région</t>
  </si>
  <si>
    <t>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t>
  </si>
  <si>
    <t>Proportion d'instituteurs (préscolaire et élémentaire) formé  en a) didactique des mathématiques; b) didactique de la lecture; c) inclusion ; d) braille ; langue des signe ; pédagogie différenciée et f) protection de l'enfant en milieu scolaire par région</t>
  </si>
  <si>
    <t>Proportion de professeur (moyen et secondaire) formé en a) évaluation/remédiation ; b) braille ; c) langue des signes ; d) pédagogie différenciée ; e) pratique rénovée en Maths/sciences ; f) inclusion et g) codage robotique par région</t>
  </si>
  <si>
    <t xml:space="preserve">Proportion d’établissements scolaires (élémentaire) ayant accès à l’électricité </t>
  </si>
  <si>
    <t>Proportion d’établissements scolaires (élémentaire) ayant accès à l’électricité par région</t>
  </si>
  <si>
    <t>National, Région, Académie, IEF</t>
  </si>
  <si>
    <t>Ajouter les autres rubriques de l'indicateur (point d'eau, eau potable, internet, latrine, lave-main, etc)</t>
  </si>
  <si>
    <t>Proportion d'enseignants formés à l’éducation à la citoyenneté par région</t>
  </si>
  <si>
    <t>Proportion d'enseignants formés au développement durable par région</t>
  </si>
  <si>
    <t>Taux de participation à des activités organisées d’apprentissage (un an avant l’âge officiel de scolarisation dans le primaire), par sexe</t>
  </si>
  <si>
    <t>Taux de participation des enfants de 5 ans à l'éducation préscolaire par région</t>
  </si>
  <si>
    <t>Proportion d'adultes agès entre 15 ans et plus enrolée dans les classes d'alphabétisation fonctionnelle (CAF) par région</t>
  </si>
  <si>
    <t>Proportion d'apprenants de la formation professsionnelle inscrits dans la formation diplomante</t>
  </si>
  <si>
    <t>Direction de la Planification et du Suivi-Evaluation (DPSE)-Ministère formation proportionnelle</t>
  </si>
  <si>
    <t>Proportion d'apprenants de la formation professsionnelle inscrits dans la formation qualifiante</t>
  </si>
  <si>
    <t>Proportion d'apprenants de la formation professsionnelle et technique inscrits dans l'apprentissage</t>
  </si>
  <si>
    <t>Proportion de la population possédant un téléphone portable, (par sexe) (taux de pénétration de la téléphonie mobile)</t>
  </si>
  <si>
    <t>Proportion de la population possédant un téléphone portable, (par sexe) (taux de pénétration de la téléphonie mobile) par région</t>
  </si>
  <si>
    <t>ARTP</t>
  </si>
  <si>
    <t>Données enquêtes</t>
  </si>
  <si>
    <t>National, sexe</t>
  </si>
  <si>
    <t>Disponible dans EDS et EHCVM</t>
  </si>
  <si>
    <t xml:space="preserve">Proportion de la population agricole totale ayant des droits de propriété ou des droits garantis sur des terrains agricoles, par types de droit </t>
  </si>
  <si>
    <t>Proportion de la population agricole totale ayant des droits de propriété ou des droits garantis sur des terrains agricoles (par sexe), par région</t>
  </si>
  <si>
    <t>ANSD/ DAPSA</t>
  </si>
  <si>
    <t>EAA, EHCVM</t>
  </si>
  <si>
    <t>a) Proportion de la population agricole totale ayant des droits de propriété ou des droits garantis sur des terres agricoles, par sexe; b) proportion de femmes parmi les titulaires de droits de propriété ou de droits garantis sur des terrains agricoles, par types de droit</t>
  </si>
  <si>
    <t>a) Proportion de la population agricole totale ayant des droits de propriété ou des droits garantis sur des terres agricoles, par région</t>
  </si>
  <si>
    <t>CNRF, MAER, DGID, ANSD</t>
  </si>
  <si>
    <t>Collecte de données administratives</t>
  </si>
  <si>
    <t>b) proportion de femmes parmi les titulaires de droits de propriété ou de droits garantis sur des terrains agricoles, par région</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</si>
  <si>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</si>
  <si>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t>
  </si>
  <si>
    <t>MFFPE, Justice, ANSD</t>
  </si>
  <si>
    <t>EDS, Enquête Nationale de Référence sur les Violences faites aux femmes (ENRVFF)</t>
  </si>
  <si>
    <t xml:space="preserve">Enquêtes </t>
  </si>
  <si>
    <t>Disponible dans EDS 2019</t>
  </si>
  <si>
    <t>Proportion de femmes et de filles âgées de 15 ans ou plus victimes de violences sexuelles infligées au cours des 12 mois précédents par une personne autre que leur partenaire intime, par âge et lieu des faits</t>
  </si>
  <si>
    <t>Proportion de femmes et de filles âgées de 15 ans ou plus victimes de violences sexuelles infligées au cours des 12 mois précédents par une personne autre que leur partenaire intime, par âge et lieu des faits, par région</t>
  </si>
  <si>
    <t xml:space="preserve">Enquête </t>
  </si>
  <si>
    <t>Proportion de femmes âgées de 20 à 24 ans qui étaient mariées ou en couple avant l’âge de 15 ans ou de 18 ans</t>
  </si>
  <si>
    <t>Proportion de femmes âgées de 20 à 24 ans qui étaient mariées ou en couple avant l’âge de 15 ans ou de 18 ans, par région</t>
  </si>
  <si>
    <t>ANSD, MFFPE</t>
  </si>
  <si>
    <t>EDS, ENRVFF</t>
  </si>
  <si>
    <t>Proportion de filles et de femmes âgées de 15 à 49 ans ayant subi une mutilation ou une ablation génitale, par âge</t>
  </si>
  <si>
    <t>Proportion de filles et de femmes âgées de 15 à 49 ans ayant subi une mutilation ou une ablation génitale, par âge, par région</t>
  </si>
  <si>
    <t>MFFPE, ANSD</t>
  </si>
  <si>
    <t>régional</t>
  </si>
  <si>
    <t>Proportion du temps consacré à des soins et travaux domestiques non rémunérés, par sexe, âge et lieu de résidence</t>
  </si>
  <si>
    <t>Proportion du temps consacré à des soins et travaux domestiques non rémunérés, par sexe, âge et lieu de résidence, par région</t>
  </si>
  <si>
    <t>EERH</t>
  </si>
  <si>
    <t>Enquêtes, Etudes</t>
  </si>
  <si>
    <t>Proportion de sièges occupés par des femmes dans les parlements nationaux et les administrations locales</t>
  </si>
  <si>
    <t>Proportion de femmes dans les instances de prise de décisions (élues locales, Assemblée Nationale, CESE), par région</t>
  </si>
  <si>
    <t>DEEG</t>
  </si>
  <si>
    <t>CEP MFFPE, Elus locaux, HCCT</t>
  </si>
  <si>
    <t>Proportion de femmes occupant des postes de direction</t>
  </si>
  <si>
    <t>Proportion de femmes occupant des postes de responsabilité (Administration publique, privé), par région</t>
  </si>
  <si>
    <t>CEP Fonction Publique, ANSD, Elus locaux</t>
  </si>
  <si>
    <t>Enquête (EHCVM)</t>
  </si>
  <si>
    <t>Estimable à travers l'enquête EHCVM</t>
  </si>
  <si>
    <t>Méthode de calcul de l'EHCVM en utilisant les varibales s04q29b et s04q29c</t>
  </si>
  <si>
    <t>proportion de femmes âgées de 15-49ans prenant en connaissance de cause leurs propres décisions concernant leurs relations sexuelles, utilisation de contraceptifs et les soins de santé procréative</t>
  </si>
  <si>
    <t>proportion de femmes âgées de 15-49ans prenant en connaissance de cause leurs propres décisions concernant leurs relations sexuelles, utilisation de contraceptifs et les soins de santé procréative, par région</t>
  </si>
  <si>
    <t>ODD611</t>
  </si>
  <si>
    <t>Proportion de la population utilisant des services d’alimentation en eau potable gérés en toute sécurité)</t>
  </si>
  <si>
    <t>Proportion de la population utilisant des services d’alimentation en eau potable gérés en toute sécurité), par région</t>
  </si>
  <si>
    <t>ANSD, MHA</t>
  </si>
  <si>
    <t>Enquête ménages (EDS, EHCVM)</t>
  </si>
  <si>
    <t>Enquêtes Ménages</t>
  </si>
  <si>
    <t>National, Régions, Département</t>
  </si>
  <si>
    <t>Enquête ménages (EDS)</t>
  </si>
  <si>
    <t>ODD621</t>
  </si>
  <si>
    <t>Proportion de la population utilisant des services d’assainissement gérés en toute sécurité, notamment des équipements pour se laver les mains avec de l’eau et du savon</t>
  </si>
  <si>
    <t>ANSD, ONAS, DA</t>
  </si>
  <si>
    <t>ODD631</t>
  </si>
  <si>
    <t>Proportion des eaux usées traitées sans danger</t>
  </si>
  <si>
    <t>Pourcentage d’eaux usées traitées
conformément aux normes de sécurité, par région</t>
  </si>
  <si>
    <t>PEPAM, ONAS, DA</t>
  </si>
  <si>
    <t>ONAS</t>
  </si>
  <si>
    <t>Contacter l'ONAS</t>
  </si>
  <si>
    <t>ODD641</t>
  </si>
  <si>
    <t>Variation de l’efficacité de l’utilisation des ressources en eau</t>
  </si>
  <si>
    <t>Évolution de l'efficacité de l'utilisation de l'eau par région</t>
  </si>
  <si>
    <t>DGPRE</t>
  </si>
  <si>
    <t>Définir l'efficacité de l'utilisation de l'eau</t>
  </si>
  <si>
    <t>ODD651</t>
  </si>
  <si>
    <t>Degré de mise en œuvre de la gestion intégrée des ressources en eau (0-100)</t>
  </si>
  <si>
    <t>Degré de mise en œuvre de la gestion intégrée des ressources en eau (0-100) par région</t>
  </si>
  <si>
    <t>Définir gestion intégrée des ressources en eau</t>
  </si>
  <si>
    <t>ODD642</t>
  </si>
  <si>
    <t xml:space="preserve">Niveau de stress hydrique : prélèvements d’eau douce en proportion des ressources en eau douce disponibles </t>
  </si>
  <si>
    <t>Niveau de stress hydrique: part des
 prélèvements dans les réserves 
d'eau douce disponibles par région</t>
  </si>
  <si>
    <t>ODD632</t>
  </si>
  <si>
    <t>Proportion des plans d'eau dont la qualité de l'eau est ambiante</t>
  </si>
  <si>
    <t>Pourcentage de masses d'eau dont
la qualité de l’eau ambiante est 
bonne par région</t>
  </si>
  <si>
    <t>DGPRE, l’OLAC, la DPN et la DH</t>
  </si>
  <si>
    <t>ODD711</t>
  </si>
  <si>
    <t>Proportion de la population ayant accès à l’électricité</t>
  </si>
  <si>
    <t>Proportion de la population ayant accès à l’électricité par région</t>
  </si>
  <si>
    <t>MPEM, ANSD</t>
  </si>
  <si>
    <t>CEP-SIE</t>
  </si>
  <si>
    <t xml:space="preserve"> Données administratives (base clientele de Senelec et des CER), enquête ménage (EHCVM, EDS)</t>
  </si>
  <si>
    <t>National, Regional (milieu urbain et rural)</t>
  </si>
  <si>
    <t>Pas renseigner</t>
  </si>
  <si>
    <t>Des surestimation liées au nombre de menage electrifié avec l'avenement du woyafal (dans un menage on peut avoir plusieurs compteur)</t>
  </si>
  <si>
    <t>Utilisation de facteur de correction à travers une enquete menage (c'etatit fait en 2013 et c'est refait en 2023)</t>
  </si>
  <si>
    <t>Disponible pour plusieurs sources EHCVM, EDS et données secondaires de la Senelec</t>
  </si>
  <si>
    <t>Méthode de calcul de EHCVM ou EDS</t>
  </si>
  <si>
    <t>ODD731</t>
  </si>
  <si>
    <t>Intensité énergétique (rapport entre énergie primaire et PIB)</t>
  </si>
  <si>
    <t>Intensité énergétique (rapport entre énergie primaire et PIB) par région</t>
  </si>
  <si>
    <t>MPEM, CEP-SIE</t>
  </si>
  <si>
    <t xml:space="preserve"> données administratives</t>
  </si>
  <si>
    <t>Définir énergie primaire</t>
  </si>
  <si>
    <t>ODD712</t>
  </si>
  <si>
    <t>Proportion de la population utilisant principalement des carburants et technologies propre</t>
  </si>
  <si>
    <t>Proportion de la population utilisant principalement des carburants et technologies propre par région</t>
  </si>
  <si>
    <t>MPEM</t>
  </si>
  <si>
    <t>Données d'enquête</t>
  </si>
  <si>
    <t xml:space="preserve">Mesuré dans EDS comme le pourcentage de la population utilisant de l’énergie non polluante pour la cuisson </t>
  </si>
  <si>
    <t>Méthode de calcul de l'EDS (pourcentage de la population utilisant de l’énergie non polluante pour la cuisson)</t>
  </si>
  <si>
    <t>ODD721</t>
  </si>
  <si>
    <t>Part des énergies renouvelables dans la consommation finale 'énergie</t>
  </si>
  <si>
    <t>Part des énergies renouvelables dans la production totale d'énergie par région</t>
  </si>
  <si>
    <t>MPEM (Donnees Senelec, CER, Autoproducteurs, etc)</t>
  </si>
  <si>
    <t>CEP ANER</t>
  </si>
  <si>
    <t>Non remonté (declaration) de la puissance installée et de production de certains autoproducteurs et particuliers)</t>
  </si>
  <si>
    <t>Une enquete a été recement mener par l'ANER en partenariat avec l'ANSD pour, entre autres, de capter les niveaux de production. L'indicateur devrait pouvoir etre obtenu au niveau regional</t>
  </si>
  <si>
    <t>ODD7b1</t>
  </si>
  <si>
    <t>Puissance installée du parc d’énergie renouvelable dans les pays en développement (en watts par habitant)</t>
  </si>
  <si>
    <t>Nombre de mégawatts mis en service (Puissance installée) par région</t>
  </si>
  <si>
    <t>Senelec, CER, Autoproducteurs et particuliers</t>
  </si>
  <si>
    <t xml:space="preserve"> données administratives (puissance installé dans chauqe region)</t>
  </si>
  <si>
    <t>National, Regional</t>
  </si>
  <si>
    <t>Non remonté (declaration) de la puissance installée de certains autoproducteurs et particuliers)</t>
  </si>
  <si>
    <t>Une enquete a été recement mener par l'ANER en partenariat avec l'ANSD pour, entre autres, de capter ces puissance. Revoir la pertinence de cet indicateur</t>
  </si>
  <si>
    <t>ODD821</t>
  </si>
  <si>
    <t xml:space="preserve">Taux de croissance annuelle du PIB réel par personne pourvue d’un emploi </t>
  </si>
  <si>
    <t>Taux de croissance annuelle du PIB réel par personne pourvue d’un emploi, par région</t>
  </si>
  <si>
    <t>Enquête ménage et données administratives</t>
  </si>
  <si>
    <t>Utiliser les comptes régionaux de 2020 à 2022 et les données ENES ou enquête ménage pour estimer les emplois</t>
  </si>
  <si>
    <t>Méthode de calcul des comptes régionaux</t>
  </si>
  <si>
    <t>Enquête (ENES) et données administratives</t>
  </si>
  <si>
    <t>ODD811</t>
  </si>
  <si>
    <t>Taux de croissance annuelle du PIB réel par habitant</t>
  </si>
  <si>
    <t>Taux de croissance annuelle du PIB réel par habitant, par région</t>
  </si>
  <si>
    <t>ANSD/ DGPPE</t>
  </si>
  <si>
    <t>National regional</t>
  </si>
  <si>
    <t>Utiliser les comptes régionaux de 2020 à 2022 et les données démographiques de projection des populations</t>
  </si>
  <si>
    <t>ODD891</t>
  </si>
  <si>
    <t>PIB directement tiré du tourisme, en proportion du PIB total et en taux de croissance</t>
  </si>
  <si>
    <t>PIB directement tiré du tourisme, en proportion du PIB total par région</t>
  </si>
  <si>
    <t>ANSD, DPEE</t>
  </si>
  <si>
    <t>ANSD/DEPT</t>
  </si>
  <si>
    <t>Utiliser les comptes régionaux de 2020 à 2022</t>
  </si>
  <si>
    <t>ODD8101</t>
  </si>
  <si>
    <t xml:space="preserve">Nombre de succursales de banques commerciales et de distributeurs automatiques de billets pour 100 000 adultes </t>
  </si>
  <si>
    <t>Nombre de succursales de banques commerciales et de distributeurs automatiques de billets, par région</t>
  </si>
  <si>
    <t>BCEAO</t>
  </si>
  <si>
    <t>ODD831</t>
  </si>
  <si>
    <t>Proportion de l’emploi informel dans l’emploi total, par secteur et par sexe</t>
  </si>
  <si>
    <t>Proportion de l’emploi informel dans l’emploi total, par région</t>
  </si>
  <si>
    <t>Données d’Enquêtes (EHCVM, ENES, EDS)</t>
  </si>
  <si>
    <t>Données d’Enquêtes</t>
  </si>
  <si>
    <t>Disponible dans les enquêtes ménages</t>
  </si>
  <si>
    <t>Méthode de calcul des enquêtes ménages</t>
  </si>
  <si>
    <t>Données d’Enquêtes (ENES, EHCVM)</t>
  </si>
  <si>
    <t>ODD852</t>
  </si>
  <si>
    <t xml:space="preserve">Taux de chômage </t>
  </si>
  <si>
    <t>Taux de chômage, par région</t>
  </si>
  <si>
    <t>Enquête national sur l'emploi au sénégal (ENES, EHCVM, RGPH)</t>
  </si>
  <si>
    <t>National, Région, sexe</t>
  </si>
  <si>
    <t xml:space="preserve">Trimestrielle </t>
  </si>
  <si>
    <t>Enquête national sur l'emploi au sénégal (ENES), RGPH</t>
  </si>
  <si>
    <t>ODD851</t>
  </si>
  <si>
    <t>Rémunération horaire moyenne des salariés hommes et femmes, par profession, âge et type de handicap (FCFA/H)</t>
  </si>
  <si>
    <t>Rémunération horaire moyenne des salariés hommes et femmes, par profession, âge et type de handicap (FCFA/H), par région</t>
  </si>
  <si>
    <t>ANSD/Min du travail / Dir Solde</t>
  </si>
  <si>
    <t>Enquête sur l'emploi, la rémunération et les heures de travail (EERH), EHCVM</t>
  </si>
  <si>
    <t>Peut être estimé à travers l'EHCVM aussi</t>
  </si>
  <si>
    <t>Méthode de calcul EERH ou EHCVM</t>
  </si>
  <si>
    <t>Enquête sur l'emploi, la rémunération et les heures de travail (EERH)</t>
  </si>
  <si>
    <t>ODD861</t>
  </si>
  <si>
    <t>Proportion de jeunes (âgés de 15 à 24 ans) non scolarisés et sans emploi ni formation</t>
  </si>
  <si>
    <t>Proportion de jeunes (âgés de 15 à 24 ans) non scolarisés et sans emploi ni formation, par région</t>
  </si>
  <si>
    <t>national, régional, département, sexe</t>
  </si>
  <si>
    <t>ODD8102</t>
  </si>
  <si>
    <t xml:space="preserve">Proportion d’adultes (15 ans ou plus) possédant un compte dans une banque ou dans une autre institution financière ou faisant appel à des services monétaires mobiles </t>
  </si>
  <si>
    <t>Proportion d’adultes (15 ans ou plus) possédant un compte dans une banque ou dans une autre institution financière ou faisant appel à des services monétaires mobiles par région</t>
  </si>
  <si>
    <t>Rapport sur la politique monétaire de la BCEAO</t>
  </si>
  <si>
    <t>BSCEA/DMC/DGPPE</t>
  </si>
  <si>
    <t>Données enquêtes (EHCVM)</t>
  </si>
  <si>
    <t>Méthode de calcul EHCVM (section épargne et crédit, variable s06q01)</t>
  </si>
  <si>
    <t>ODD871</t>
  </si>
  <si>
    <t xml:space="preserve">Proportion et nombre d’enfants âgés de 5 à 17 ans qui travaillent, par sexe et âge </t>
  </si>
  <si>
    <t>Proportion et nombre d’enfants âgés de 5 à 17 ans qui travaillent, par sexe et âge, par région</t>
  </si>
  <si>
    <t>Méthode de calcul de EDS ou EHCVM</t>
  </si>
  <si>
    <t>ODD932</t>
  </si>
  <si>
    <t xml:space="preserve">Proportion des petites entreprises industrielles ayant contracté un prêt ou une ligne de crédit </t>
  </si>
  <si>
    <t>Proportion des petites entreprises industrielles ayant contracté un prêt ou une ligne de crédit, par région</t>
  </si>
  <si>
    <t>ANSD, Direction des petites et moyennes industries</t>
  </si>
  <si>
    <t>Données d’enquête</t>
  </si>
  <si>
    <t>RAC</t>
  </si>
  <si>
    <t xml:space="preserve">Disponibilité des données </t>
  </si>
  <si>
    <t>ODD921a</t>
  </si>
  <si>
    <t>Valeur ajoutée dans l’industrie manufacturière, en proportion du PIB  et par habitant</t>
  </si>
  <si>
    <t>Valeur ajoutée dans l’industrie manufacturière, en proportion du PIB, par région</t>
  </si>
  <si>
    <t>ANSD, Direction du redéploiement industriel (DRI)</t>
  </si>
  <si>
    <t>ANSD/DRI</t>
  </si>
  <si>
    <t>Données d’enquête, comptes régionaux</t>
  </si>
  <si>
    <t>Exploiter les comptes régionaux</t>
  </si>
  <si>
    <t>Méthodes de calcul des comptes régionaux</t>
  </si>
  <si>
    <t>ODD922</t>
  </si>
  <si>
    <t>Emploi dans l’industrie manufacturière, en proportion de l’emploi total</t>
  </si>
  <si>
    <t>Emploi dans l’industrie manufacturière, en proportion de l’emploi total, par région</t>
  </si>
  <si>
    <t>Données d'enquêtes (EHCVM)</t>
  </si>
  <si>
    <t>Exploiter EHCVM</t>
  </si>
  <si>
    <t>ODD9a1</t>
  </si>
  <si>
    <t xml:space="preserve">Montant total de l’aide publique internationale (aide publique au développement et autres apports du secteur public) alloué aux infrastructures </t>
  </si>
  <si>
    <t xml:space="preserve">Montant total de l’aide publique internationale (aide publique au développement et autres apports du secteur public) alloué aux infrastructures par région </t>
  </si>
  <si>
    <t>DGB, SRSD, GOUVERNEURS</t>
  </si>
  <si>
    <t>ODD9b1</t>
  </si>
  <si>
    <t>Proportion dans la valeur ajoutée totale des secteurs de moyenne et haute technologies</t>
  </si>
  <si>
    <t>Proportion dans la valeur ajoutée totale des secteurs de moyenne et haute technologies, par région</t>
  </si>
  <si>
    <t>Enquête ENTICS, données administratives</t>
  </si>
  <si>
    <t>Définir secteur de moyenne et haute technologie, à exploiter eventuellement les comptes régionaux, faire une requête à la DSECN</t>
  </si>
  <si>
    <t>Enquête ENTICS</t>
  </si>
  <si>
    <t>ODD931</t>
  </si>
  <si>
    <t xml:space="preserve">Proportion des petites entreprises dans la valeur ajoutée totale de l’industrie </t>
  </si>
  <si>
    <t>Proportion de la part des petites entreprises dans la valeur ajoutée totale de l’industrie, par région</t>
  </si>
  <si>
    <t>ADEPME, Direction des PME</t>
  </si>
  <si>
    <t>Données d’enquête, données DSECN</t>
  </si>
  <si>
    <t>Faire une requête à la DSECN</t>
  </si>
  <si>
    <t>Données DSECN</t>
  </si>
  <si>
    <t>ODD9c1</t>
  </si>
  <si>
    <t>Proportion de la population ayant accès à un réseau mobile (par types de technologie)</t>
  </si>
  <si>
    <t>Proportion de la population ayant accès à un réseau mobile (par types de technologie) par région</t>
  </si>
  <si>
    <t>Ministère des télécommunications et du numérique, ARTP</t>
  </si>
  <si>
    <t>ARTP/ANSD</t>
  </si>
  <si>
    <t>Données d’enquête (EHCVM, ENTICS)</t>
  </si>
  <si>
    <t>Méthode de calcul de l'EHCVM ou ENTICS</t>
  </si>
  <si>
    <t xml:space="preserve">Données d’enquête (ENTICS) </t>
  </si>
  <si>
    <t>ODD911</t>
  </si>
  <si>
    <t>Proportion de population située à moins de 2 km d'une route praticable à toute saison</t>
  </si>
  <si>
    <t>Proportion de population située à moins de 2 km d'une route praticable à toute saison, par région</t>
  </si>
  <si>
    <t>DR, ANSD</t>
  </si>
  <si>
    <t>Enquête village EHCVM</t>
  </si>
  <si>
    <t>National, Région,département</t>
  </si>
  <si>
    <t>Exploiter l'enquête village à recouper avec les données démographiques</t>
  </si>
  <si>
    <t>ODD951</t>
  </si>
  <si>
    <t>Dépenses de recherche-développement en proportion du PIB</t>
  </si>
  <si>
    <t>Dépenses de recherche-développement en proportion du PIB, par région</t>
  </si>
  <si>
    <t>ANSD, DGR</t>
  </si>
  <si>
    <t>BDEF</t>
  </si>
  <si>
    <t>Exploiter la BDEF de l'ANSD</t>
  </si>
  <si>
    <t>Données DSECN, données administratives</t>
  </si>
  <si>
    <t>ODD941</t>
  </si>
  <si>
    <t>Émissions de CO2 par unité de valeur ajoutée</t>
  </si>
  <si>
    <t>Émissions de CO2 par unité de valeur ajoutée par région</t>
  </si>
  <si>
    <t>Données de sources innovantes, enquêtes</t>
  </si>
  <si>
    <t>Exploiter éventuellement les données géospatiales</t>
  </si>
  <si>
    <t xml:space="preserve">[Taux de croissance des] dépenses des ménages (ou du revenu par habitant) pour les 40 % de la population les plus pauvres et pour l'ensemble de la population </t>
  </si>
  <si>
    <t>[Taux de croissance des] dépenses des ménages (ou du revenu par habitant) pour les 40 % de la population les plus pauvres et pour l'ensemble de la population, par région</t>
  </si>
  <si>
    <t>Proportion de personnes vivant avec un revenu de plus de 50 % inférieur au revenu moyen (par âge sexe et handicap)</t>
  </si>
  <si>
    <t>National,sexe</t>
  </si>
  <si>
    <t>Proportion de la population ayant signalé avoir personnellement fait l’objet de discrimination ou de harcèlement au cours des 12 mois précédents pour des motifs interdits par le droit international des droits de l’homme</t>
  </si>
  <si>
    <t>Proportion de la population ayant signalé avoir personnellement fait l’objet de discrimination ou de harcèlement au cours des 12 mois précédents, par région</t>
  </si>
  <si>
    <t>Justice, Police, Société Civile</t>
  </si>
  <si>
    <t>Part du travail dans le PIB, y compris les salaires et les transferts sociaux</t>
  </si>
  <si>
    <t>Part du travail dans le PIB, par région</t>
  </si>
  <si>
    <t>DSECN (comptes régionaux)</t>
  </si>
  <si>
    <t>ANSD, DSCEN</t>
  </si>
  <si>
    <t>administrative, comptes régionaux</t>
  </si>
  <si>
    <t>requête à la DSECN</t>
  </si>
  <si>
    <t>Effet redistributif de la politique budgétaire2</t>
  </si>
  <si>
    <t>Indice de gini par région</t>
  </si>
  <si>
    <t>Montant total des ressources allouées au développement, par pays bénéficiaire et donateur et type d’apport (aide publique au développement, investissement étranger direct et autres)</t>
  </si>
  <si>
    <t>Montant total des ressources allouées au développement, par région  bénéficiaire (aide publique au développement, investissement étranger direct et autres)</t>
  </si>
  <si>
    <t>DGCPT, DGB, SRSD, GOUVERNEURS</t>
  </si>
  <si>
    <t>DGCPT, DGB, DGPPE</t>
  </si>
  <si>
    <t>Données de routine, données sur les investissements prévus par région</t>
  </si>
  <si>
    <t>ODD1141</t>
  </si>
  <si>
    <t>Dépenses totales (publiques et privées) par habitant consacrées à la préservation, à la protection et à la conservation de l'ensemble du patrimoine culturel et naturel, par type de patrimoine (culturel, naturel, mixte, inscrit au patrimoine mondial), niveau d'administration (national, régional et local/municipal), type de dépense (dépenses de fonctionnement/investissement) et type de financement privé (donations en nature, secteur privé à but non lucratif, parrainage)</t>
  </si>
  <si>
    <t>Dépenses totales (publiques et privées) par habitant consacrées à la préservation, à la protection et à la conservation de l'ensemble du patrimoine culturel et naturel, par région</t>
  </si>
  <si>
    <t>CEP-Min. Culture, ANSD-comptes nationaux, UNESCO</t>
  </si>
  <si>
    <t>CEP-Min. Culture, ANSD-comptes nationaux</t>
  </si>
  <si>
    <t>A faire une requête au ministère de la culture</t>
  </si>
  <si>
    <t>ODD1171a</t>
  </si>
  <si>
    <t>Proportion moyenne de la surface urbaine construite consacrée à des espaces publics</t>
  </si>
  <si>
    <t>Proportion moyenne de la surface urbaine construite consacrée à des espaces publics, par région</t>
  </si>
  <si>
    <t>DGCVHP</t>
  </si>
  <si>
    <t>MUHCVRU</t>
  </si>
  <si>
    <t>Administrative (rapport d'activité)</t>
  </si>
  <si>
    <t>Enquête, données administratives</t>
  </si>
  <si>
    <t>National, régional</t>
  </si>
  <si>
    <t>national, communes</t>
  </si>
  <si>
    <t>Dificultés de la collecte au niveau régional, difficulté de la collecte lié à des contraintes sociales, Insuffisance de ressources</t>
  </si>
  <si>
    <t>Appuie des structures opérationnelles avec des ressources mise à leur disposition, forte implication des acteurs locaux</t>
  </si>
  <si>
    <t>consulter les rapports dactivités du min de l'urbanisme, voir le potentiel des données géospatiales</t>
  </si>
  <si>
    <t>ODD1111</t>
  </si>
  <si>
    <t>Proportion de la population urbaine vivant dans des quartiers de taudis, des implantations sauvages ou des logements inadéquats</t>
  </si>
  <si>
    <t>Proportion de la population urbaine vivant dans des quartiers de taudis, des implantations sauvages ou des logements inadéquats, par région</t>
  </si>
  <si>
    <t>MUHCVRU, ANSD</t>
  </si>
  <si>
    <t>Administrative, EHCVM</t>
  </si>
  <si>
    <t xml:space="preserve">Absence d'informations au moment opportun, Absence ou asymétrie d'information ou difficulté d'accés aux données dans les zones rurale, Absence de facteurs définissant les taudis ou logement spontané </t>
  </si>
  <si>
    <t xml:space="preserve">Avoir des points focales au niveau opérationnels; améliorartion des ressources humaines et financière et création d'un contexte économique et sociale favorable; forte implication des parties prenantes participation des parties </t>
  </si>
  <si>
    <t>Voir le potentiel des données géospatiales</t>
  </si>
  <si>
    <t>ODD1172</t>
  </si>
  <si>
    <t>Proportion de personnes victimes de harcèlement physique ou sexuel, par sexe, âge, type de handicap et lieu des faits (au cours des 12 mois précédents)</t>
  </si>
  <si>
    <t>Proportion de personnes victimes de harcèlement physique ou sexuel, par région (au cours des 12 mois précédents)</t>
  </si>
  <si>
    <t>Justice, Police, Gendarmerie, Société Civile</t>
  </si>
  <si>
    <t>GESTES.COM, ENVRFF, EDS</t>
  </si>
  <si>
    <t>Voir l’étude sur les violences de GESTES.COM, ENVRFF</t>
  </si>
  <si>
    <t>ODD1121</t>
  </si>
  <si>
    <t>Proportion de la population ayant aisément accès aux transports publics) par groupe d'âge, sexe et type de handicap)</t>
  </si>
  <si>
    <t>Proportion de la population ayant aisément accès aux services de transports publics) par groupe d'âge, sexe et type de handicap), par région</t>
  </si>
  <si>
    <t>ANSD,DTR,  CETUD</t>
  </si>
  <si>
    <t>Enquête ménages (EMTASUD et autres enquêtes)</t>
  </si>
  <si>
    <t>Faire la requête auprès du CETUD</t>
  </si>
  <si>
    <t>Enquête ménages (EMTASUD)</t>
  </si>
  <si>
    <t>ODD1162</t>
  </si>
  <si>
    <t xml:space="preserve">Niveau moyen annuel de particules fines (PM 2,5 et PM 10, par exemple) dans les villes, pondéré en fonction du nombre d’habitants </t>
  </si>
  <si>
    <t>Niveau moyen annuel de particules fines (PM 2,5 et PM 10, par exemple) dans les villes, pondéré en fonction du nombre d’habitants, par région</t>
  </si>
  <si>
    <t>Ministère de l'environnement et de la la transition écologique - Service s'occupant de la qualité de l'air</t>
  </si>
  <si>
    <t>Enquête et Etudes</t>
  </si>
  <si>
    <t>ODD1131</t>
  </si>
  <si>
    <t>Ratio entre le taux d’utilisation des terres et le taux de croissance démographique</t>
  </si>
  <si>
    <t>Ratio entre le taux d’utilisation des terres et le taux de croissance démographique, par région</t>
  </si>
  <si>
    <t>ANSD/ANAT</t>
  </si>
  <si>
    <t>enquêtes, données géospatiales</t>
  </si>
  <si>
    <t>Définir le taux d'utilisation des Terres, voir le potentile des données géospatiales</t>
  </si>
  <si>
    <t>ODD1151</t>
  </si>
  <si>
    <t>Nombre de personnes décédées, disparues ou directement touchées lors de catastrophes, pour 100 000 personnes</t>
  </si>
  <si>
    <t>Nombre de personnes décédées, disparues ou directement touchées lors de catastrophes, pour 100 000 personnes, par région</t>
  </si>
  <si>
    <t>Voir les chocs abordés dans EHCVM</t>
  </si>
  <si>
    <t>ODD1231</t>
  </si>
  <si>
    <t>a) Indice des pertes alimentaires ; b) indice du gaspillage alimentaire</t>
  </si>
  <si>
    <t>a) Indice des pertes alimentaires par région ; b) indice du gaspillage alimentaire par région</t>
  </si>
  <si>
    <t>Départemental</t>
  </si>
  <si>
    <t>Méthode de calcul EAA ou EHCVM</t>
  </si>
  <si>
    <t>ODD12a1</t>
  </si>
  <si>
    <t>Puissance installée du parc d’énergie renouvelable par région (en watts par habitant)</t>
  </si>
  <si>
    <t>DGB, DEEC, ARESA, DGR, DPVE, SRSD, GOUVERNEUR</t>
  </si>
  <si>
    <r>
      <rPr>
        <sz val="12"/>
        <color theme="1"/>
        <rFont val="Arial Narrow"/>
        <charset val="134"/>
      </rPr>
      <t xml:space="preserve">DGB, </t>
    </r>
    <r>
      <rPr>
        <sz val="12"/>
        <color rgb="FFFF0000"/>
        <rFont val="Arial Narrow"/>
        <charset val="134"/>
      </rPr>
      <t>DEEC</t>
    </r>
    <r>
      <rPr>
        <sz val="12"/>
        <color theme="1"/>
        <rFont val="Arial Narrow"/>
        <charset val="134"/>
      </rPr>
      <t>, ARESA, DGR, DPVE</t>
    </r>
  </si>
  <si>
    <t>ODD1322</t>
  </si>
  <si>
    <t>Total des émissions annuelles de gaz à effet de serre</t>
  </si>
  <si>
    <t>Total des émissions annuelles de gaz à effet de serre par région</t>
  </si>
  <si>
    <t xml:space="preserve">DPVE, DCCTEFV </t>
  </si>
  <si>
    <t>NB: Indicateur désagrégé par branche (
Forêt, Déchêt, Agriculture, Industrie, Energie)</t>
  </si>
  <si>
    <t xml:space="preserve"> ODD1471 </t>
  </si>
  <si>
    <t>Proportion du PIB correspondant aux activités de pêche viables dans les petits États insulaires en développement, les pays les moins avancés et tous les pays</t>
  </si>
  <si>
    <t>Proportion du PIB correspondant aux activités de pêche viables, par région</t>
  </si>
  <si>
    <t>ANSD/GDPPE</t>
  </si>
  <si>
    <t>Donnés Administratives</t>
  </si>
  <si>
    <t>Exploiter les comptes régionaux, faire une requête à la DSECN</t>
  </si>
  <si>
    <t>ODD1531</t>
  </si>
  <si>
    <t xml:space="preserve">Proportion de la surface émergée totale occupée par des terres dégradées </t>
  </si>
  <si>
    <t>Proportion de la surface émergée totale occupée par des terres dégradées par région</t>
  </si>
  <si>
    <t>DEFCCS,DPVE, CSE, ANSD</t>
  </si>
  <si>
    <t>Données de routine (études)</t>
  </si>
  <si>
    <t>ODD1512</t>
  </si>
  <si>
    <t>Proportion des sites importants pour la biodiversité terrestre et la biodiversité des eaux douces qui sont couverts par des aires protégées (par type d’écosystème)</t>
  </si>
  <si>
    <t>Proportion des sites importants pour la biodiversité terrestre et la biodiversité des eaux douces qui sont couverts par des aires protégées (par type d’écosystème), par région</t>
  </si>
  <si>
    <t>DPN DAMP DEFCCS</t>
  </si>
  <si>
    <t>ODD1511</t>
  </si>
  <si>
    <t>Surface des zones forestières, en proportion de la surface terrestre</t>
  </si>
  <si>
    <t>Proportion de la surface émergée totale couverte par des zones forestières par région</t>
  </si>
  <si>
    <t>DPN, DEFCCS, DPVE, CSE</t>
  </si>
  <si>
    <t>ODD1621</t>
  </si>
  <si>
    <t xml:space="preserve">Proportion d’enfants âgés de 1 à 17 ans ayant subi un châtiment corporel ou une agression psychologique infligée par une personne s’occupant d’eux au cours du mois précédent </t>
  </si>
  <si>
    <t>Proportion d’enfants âgés de 1 à 17 ans ayant subi un châtiment corporel ou une agression psychologique infligée par une personne s’occupant d’eux au cours du mois précédent, par région</t>
  </si>
  <si>
    <t>Direction de la protection judiciaire et sociale</t>
  </si>
  <si>
    <t>Etude, enquête ménage (EDS)</t>
  </si>
  <si>
    <t>Etude, enquête</t>
  </si>
  <si>
    <t>National, par sexe</t>
  </si>
  <si>
    <t>ODD1671</t>
  </si>
  <si>
    <t>Répartition des postes (par sexe, âge, type de handicap et groupe de population) dans les institutions publiques (organes législatifs, services publics et organes judiciaires aux niveaux local et national), par rapport à la répartition nationale</t>
  </si>
  <si>
    <t>Répartition des postes (par sexe, âge, type de handicap et groupe de population) dans les institutions publiques (organes législatifs, services publics et organes judiciaires au niveau régional), par rapport à la répartition nationale, par région</t>
  </si>
  <si>
    <t>Direction des Services Judiciaires (DSJ)</t>
  </si>
  <si>
    <t>Fonction Publique, ANSD, ADIE</t>
  </si>
  <si>
    <t>Données administratives, enquête ménage (EHCVM)</t>
  </si>
  <si>
    <t>Données administratives, Etude pour analyse des données</t>
  </si>
  <si>
    <t>ODD1623</t>
  </si>
  <si>
    <t xml:space="preserve">Proportion de jeunes femmes et hommes de 18 à 29 ans ayant été victimes de violences sexuelles avant l’âge de 18 ans </t>
  </si>
  <si>
    <t>Proportion de jeunes femmes et hommes de 18 à 29 ans ayant été victimes de violences sexuelles avant l’âge de 18 ans, par région</t>
  </si>
  <si>
    <t>EDS, étude de GESTES, ENVRFF</t>
  </si>
  <si>
    <t>EDS, étude de GESTES</t>
  </si>
  <si>
    <t>ODD1632</t>
  </si>
  <si>
    <t>Proportion de la population carcérale en instance de jugement</t>
  </si>
  <si>
    <t>Proportion de la population carcérale en instance de jugement, par région</t>
  </si>
  <si>
    <t>Ministère de la Justice, Cellule 'étude et de planification</t>
  </si>
  <si>
    <t>Justice</t>
  </si>
  <si>
    <t>National (direction générale) et direction nationales (directions régionales)</t>
  </si>
  <si>
    <t>Fréquence de remontée des donnée tardive ou respect des delais de renseignement des données</t>
  </si>
  <si>
    <t>sensibilisation et mise en place d'un mécanisme de suivi au niveau ministériel(atelier de sensibilisation des points focaux et et mettre en contribution le ministre ou le secrétaire général pour qu'il mette l'accent sur cet aspects)</t>
  </si>
  <si>
    <t>ODD1661</t>
  </si>
  <si>
    <t>Dépenses publiques primaires en pourcentage du budget initial approuvé, ventilées par secteur (ou par code budgétaire ou autre critère similaire)</t>
  </si>
  <si>
    <t>Dépenses publiques primaires en pourcentage du budget initial approuvé, par région</t>
  </si>
  <si>
    <t>ODD1651</t>
  </si>
  <si>
    <t>Proportion de personnes ayant eu, au moins une fois, affaire à un agent public auquel elles ont versé un pot-de-vin ou qui leur a demandé un pot-de vin au cours des 12 mois précédents</t>
  </si>
  <si>
    <t>Proportion de personnes ayant eu, au moins une fois, affaire à un agent public auquel elles ont versé un pot-de-vin ou qui leur a demandé un pot-de vin au cours des 12 mois précédents, par région</t>
  </si>
  <si>
    <t>OFNAC</t>
  </si>
  <si>
    <t>OFNAC, ANSD</t>
  </si>
  <si>
    <t>ODD1652</t>
  </si>
  <si>
    <t>Proportion d’entreprises ayant eu au moins une fois affaire à un agent public auquel elles ont versé un pot-de-vin ou qui leur a demandé un pot-de-vin au cours des 12 mois précédents</t>
  </si>
  <si>
    <t>Proportion d’entreprises ayant eu au moins une fois affaire à un agent public auquel elles ont versé un pot-de-vin ou qui leur a demandé un pot-de-vin au cours des 12 mois précédents, par région</t>
  </si>
  <si>
    <t>Enquêtes, Afrobaromètre</t>
  </si>
  <si>
    <t>ODD1672</t>
  </si>
  <si>
    <t>Proportion de la population qui estime que la prise de décisions est ouverte et réactive, par sexe, âge, type de handicap et groupe de la population</t>
  </si>
  <si>
    <t>Proportion de la population qui estime que la prise de décisions est ouverte et réactive, par sexe, par région</t>
  </si>
  <si>
    <t>ANSD, DGAS</t>
  </si>
  <si>
    <t>Méthode de calcul de l'enquête Afrobaromètre</t>
  </si>
  <si>
    <t>ODD1662</t>
  </si>
  <si>
    <t>Proportion de la population dont la dernière expérience avec les services publics a été satisfaisante</t>
  </si>
  <si>
    <t>Proportion de la population dont la dernière expérience avec les services publics a été satisfaisante, par région</t>
  </si>
  <si>
    <t>Ministère de la Fonction publique, ANSD</t>
  </si>
  <si>
    <t>ANSD, Fonction Publique</t>
  </si>
  <si>
    <t>Enquête de satisfaction (AFROBAROMETRE)</t>
  </si>
  <si>
    <t>Enquête de satisfaction</t>
  </si>
  <si>
    <t>ODD1691</t>
  </si>
  <si>
    <t xml:space="preserve">Proportion d’enfants de moins de 5 ans ayant été enregistrés par une autorité d’état civil, par âge </t>
  </si>
  <si>
    <t>Proportion d’enfants de moins de 5 ans ayant été enregistrés par une autorité d’état civil, par région</t>
  </si>
  <si>
    <t>MUCTAT/ANEC</t>
  </si>
  <si>
    <t>ANSD, CNEC/MGLDAT</t>
  </si>
  <si>
    <t>Enquête ménage (EDS), recensement(RGPH)</t>
  </si>
  <si>
    <t>National, régionale</t>
  </si>
  <si>
    <t>Enquête, recensement</t>
  </si>
  <si>
    <t>ODD1613</t>
  </si>
  <si>
    <t xml:space="preserve">Proportion de la population victime de violences physiques, psychologiques ou sexuelles au cours des 12 mois précédents </t>
  </si>
  <si>
    <t>Proportion de la population victime de violences physiques, psychologiques ou sexuelles au cours des 12 mois précédents, par région</t>
  </si>
  <si>
    <t>Justice, Police, Gendarmerie, CLVF, ANSD-DSDS</t>
  </si>
  <si>
    <t>Données administratives, données d'enquêtes (EDS, ENVRFF)</t>
  </si>
  <si>
    <t>ODD1631</t>
  </si>
  <si>
    <t>Proportion de victimes de violences au cours des 12 mois précédents ayant signalé les faits aux autorités compétentes ou à d’autres mécanismes de règlement des différends officiellement reconnus</t>
  </si>
  <si>
    <t>Proportion de victimes de violences au cours des 12 mois précédents ayant signalé les faits aux autorités compétentes ou à d’autres mécanismes de règlement des différends officiellement reconnus, par région</t>
  </si>
  <si>
    <t>ANSD/DSDS</t>
  </si>
  <si>
    <t>Maison de justice/Justice, Police, Gendarmerie, AJS, UGB</t>
  </si>
  <si>
    <t>ENVRFF, EDS</t>
  </si>
  <si>
    <t>ENVRFF</t>
  </si>
  <si>
    <t>ODD1633</t>
  </si>
  <si>
    <t xml:space="preserve">Proportion de la population ayant connu un différend au cours des deux dernières années, avec saisine d’un mécanisme formel ou informel de règlement des 
différends, par type de mécanisme </t>
  </si>
  <si>
    <t>Proportion de la population ayant connu un différend au cours des deux dernières années, avec saisine d’un mécanisme formel ou informel de règlement des 
différends, par région</t>
  </si>
  <si>
    <t>ODD1614</t>
  </si>
  <si>
    <t>Proportion de la population considérant que le fait de marcher seul dans sa zone de résidence ne présente pas de risques</t>
  </si>
  <si>
    <t>Proportion de la population considérant que le fait de marcher seul dans sa zone de résidence ne présente pas de risques, par région</t>
  </si>
  <si>
    <t>Enquête (ERI-ESI, AFROBAROMETRE)</t>
  </si>
  <si>
    <t>Enquête ERI-ESI</t>
  </si>
  <si>
    <t>ODD16101</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</si>
  <si>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</si>
  <si>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par région</t>
  </si>
  <si>
    <t>Justice, Société Civile (SYNPICS)</t>
  </si>
  <si>
    <t>ODD1612</t>
  </si>
  <si>
    <t>Nombre de décès liés à des conflits pour 100 000 habitants (par sexe, âge et cause)</t>
  </si>
  <si>
    <t>Nombre de décès liés à des conflits pour 100 000 habitants (par sexe, âge et cause), par région</t>
  </si>
  <si>
    <t>Ministère des forces armées et  Ministère de l'intérieur</t>
  </si>
  <si>
    <t>Forces Armées, MINT, BNSP</t>
  </si>
  <si>
    <t>ODD1622</t>
  </si>
  <si>
    <t>Nombre de victimes de la traite d’êtres humains pour 100 000 habitants, par sexe, âge et forme d’exploitation</t>
  </si>
  <si>
    <t>Nombre de victimes de la traite d’êtres humains pour 100 000 habitants, par sexe, âge et forme d’exploitation, par région</t>
  </si>
  <si>
    <t>Cellule nationale de lutte contre la traite des personnes</t>
  </si>
  <si>
    <t>ODD17111</t>
  </si>
  <si>
    <t>Part des pays en développement et des pays les moins avancés dans les exportations mondiales</t>
  </si>
  <si>
    <t>CNUCED et Banque Mondiale</t>
  </si>
  <si>
    <t>ODD1732</t>
  </si>
  <si>
    <t>Volume des envois de fonds de travailleurs migrants (en dollars des États-Unis) en proportion du PIB total (courant en dollars des États-Unis)</t>
  </si>
  <si>
    <t>Volume des envois de fonds de travailleurs migrants (en dollars des États-Unis) en proportion du PIB (courant en dollars des États-Unis), par région</t>
  </si>
  <si>
    <t>DMC</t>
  </si>
  <si>
    <t>Données administratives, données d'enquêtes (EHCVM)</t>
  </si>
  <si>
    <t>ODD1711</t>
  </si>
  <si>
    <t>Total des recettes publiques en proportion du PIB, par source</t>
  </si>
  <si>
    <t>Total des recettes publiques en proportion du PIB, par région</t>
  </si>
  <si>
    <t>ODD1712</t>
  </si>
  <si>
    <t xml:space="preserve">Proportion du budget national financé par les impôts nationaux </t>
  </si>
  <si>
    <t>Proportion du budget financé par les impôt, par région</t>
  </si>
  <si>
    <t>ODD1761</t>
  </si>
  <si>
    <t>Abonnements à une connexion à l’Internet à haut débit fixe pour 100 habitants (par vitesse de connexion)</t>
  </si>
  <si>
    <t>Abonnements à une connexion à l’Internet à haut débit fixe pour 100 habitants (par vitesse de connexion) par région</t>
  </si>
  <si>
    <t>ANSD, Ministère des télécommunications et du numérique, ARTP</t>
  </si>
  <si>
    <t>ODD1781</t>
  </si>
  <si>
    <t>Proportion de la population utilisant l’Internet</t>
  </si>
  <si>
    <t>Proportion de la population utilisant l’Internet par région</t>
  </si>
  <si>
    <t>Données administratives, enquête ménage (EHCVM, EDS)</t>
  </si>
  <si>
    <t>Disponible dans EDS  et EHCVM</t>
  </si>
  <si>
    <t>ODD1731</t>
  </si>
  <si>
    <t>17.3.1 Investissements étrangers directs, aide publique au développement et coopération Sud-Sud, en proportion du budget national total</t>
  </si>
  <si>
    <t>Investissements étrangers directs, aide publique au développement et coopération Sud-Sud, en proportion du budget régional</t>
  </si>
  <si>
    <t>ODD872</t>
  </si>
  <si>
    <t>Proportion d’adultes (15 ans et plus) ayant un compte dans une banque, dans une autre institution financière, ou avec un fournisseur de service mobile et de transfert d’argent</t>
  </si>
  <si>
    <t>Proportion d’adultes (15 ans et plus) ayant un compte dans une banque, dans une autre institution financière, ou avec un fournisseur de service mobile et de transfert d’argent, par région</t>
  </si>
  <si>
    <t>EDS, EHCVM</t>
  </si>
  <si>
    <t>Validation</t>
  </si>
  <si>
    <t>PROPOSITION</t>
  </si>
  <si>
    <t>voire avec la DGPSN,le pourcentage de ménages inscrits dans le RNU et bénéficiares de filets sociaux</t>
  </si>
  <si>
    <t>PRENDRE LES INDICATEURS DU RAPPORT EDS</t>
  </si>
  <si>
    <t>Réfléchir sur la prise en compte des délibérations</t>
  </si>
  <si>
    <t>Ministère du Budget</t>
  </si>
  <si>
    <t>Prendre en compte la nuance entre ministère de l'éducation et le secteur de l'éducation (éducation nationale, enseignement supérieur, formation professionnelle). Ministère du Budget pour le renseignement des informations</t>
  </si>
  <si>
    <t>Difficulté de prise en compte de l'exhaustivité. Ajouter Commissariat à la sécurité alimentaire
MFB</t>
  </si>
  <si>
    <t>Source AKADEMIYA</t>
  </si>
  <si>
    <t>Considérer le niveau national en réfléchissant sur la possibilité de faire la désagrégation régionale à partir de méthodes statistiques</t>
  </si>
  <si>
    <t>Source ISRA</t>
  </si>
  <si>
    <t>Les données géospatiales mobilisables
Superficie des terres agricoles sous gestion durable au niveau national (UCSPE)</t>
  </si>
  <si>
    <t>SAED</t>
  </si>
  <si>
    <t>Contacter ISRA et Ministère en charge de l'élevage</t>
  </si>
  <si>
    <t>Considérer les données du recensement</t>
  </si>
  <si>
    <t>Vérifier la représentativité par région avec EDS</t>
  </si>
  <si>
    <t>MSAS; Conseil national de lutte contre le SIDA (CNLS)</t>
  </si>
  <si>
    <t>Pas disponible sur (EDS)
Exploiration des données de la santé (MSAS) avec comme limite la rétention d'informations ou non mise à jour de la plateforme -DHIS2)</t>
  </si>
  <si>
    <t>Problème de comparaison si les périodes d'enquêtes diffèrent (EDS)
Exploiration des données de la santé (MSAS) avec comme limite la rétention d'informations ou non mise à jour de la plateforme -DHIS2)</t>
  </si>
  <si>
    <t xml:space="preserve">Pas disponible sur (EDS)
Pas disponible pour (MSAS) </t>
  </si>
  <si>
    <t>Sapeurs pompiers/Police</t>
  </si>
  <si>
    <t>Services Psycosociaux disponibles pour MSAS</t>
  </si>
  <si>
    <t>Exclure les produits à faible teneur en alcool</t>
  </si>
  <si>
    <t>Plateforme ODP/ANASER</t>
  </si>
  <si>
    <t>identifier les indicateurs avec le MSAS (proposer deux à trois indicateurs)
Fixer les cibles en se référant aux normes internationales</t>
  </si>
  <si>
    <t>Exploiter séparément l'indicateur par sexe sur les données disponibles de l'EDS</t>
  </si>
  <si>
    <t>Indicateur disponible pour les enfants  12-23 mois sur EDS
Chercher les autres cibles</t>
  </si>
  <si>
    <t xml:space="preserve">Source SEN-PNA sur les statistiques des officines pour avoir les indicateurs de rupture
Les officines sont subventionnées pour certains médicaments essentiels
Délimiter le champ des établissements de santé
</t>
  </si>
  <si>
    <t xml:space="preserve">Sélectionner les indicateurs relatifs à la densité et la répartition du personnel (exemple : nombre de medecins pour 100000 habitants)
Source MSAS/ODP national
</t>
  </si>
  <si>
    <t>Rapport RNSE
Rapport Annuel de performance
ODP
PASEC
Avis Education sur la disponibilité de l'indicateur
INEADE</t>
  </si>
  <si>
    <t xml:space="preserve">Disponible dans le RNSE, ODP
</t>
  </si>
  <si>
    <t xml:space="preserve">Disponible dans l'EDS
</t>
  </si>
  <si>
    <t>Disponible dans EDS 2023</t>
  </si>
  <si>
    <t xml:space="preserve">Disponible dans le RNSE
</t>
  </si>
  <si>
    <t>RNSE 2023</t>
  </si>
  <si>
    <t>Disponible dans EDS 2017 et pas en 2023
Disponible dans ENRVFF 2019 et 2023</t>
  </si>
  <si>
    <t>Disponible dans EDS 2017 et pas en 2023
Disponible peut être dans ENRVFF</t>
  </si>
  <si>
    <t>Disponible dans EDS</t>
  </si>
  <si>
    <t>Time Use Survey 2021</t>
  </si>
  <si>
    <t>Disponible sur EHCVM et peut-être sur EDS</t>
  </si>
  <si>
    <t>Proportion de femmes âgées de 15-49 ans prenant en connaissance de cause leurs propres décisions concernant leurs relations sexuelles, utilisation de contraceptifs et les soins de santé procréative</t>
  </si>
  <si>
    <t>Exclure certains groupes d'âge</t>
  </si>
  <si>
    <t>Obtenu à partir de EHCVM</t>
  </si>
  <si>
    <t>Disponible dans ehcvm</t>
  </si>
  <si>
    <t>Indisponible dans EDS</t>
  </si>
  <si>
    <t>Disponible peut être avec les Comptes régionaux</t>
  </si>
  <si>
    <t>Proposition de l'indice de Gini par région dans EHCVM</t>
  </si>
  <si>
    <t>Proportion de la population utilisant des services d’alimentation en eau potable gérés en toute sécurité</t>
  </si>
  <si>
    <t>Proportion de la population utilisant des services d’alimentation en eau potable gérés en toute sécurité, par région</t>
  </si>
  <si>
    <t>PEPAM, Eau &amp; Assainissement</t>
  </si>
  <si>
    <t>Voir CSE et Eau &amp; Assainissement</t>
  </si>
  <si>
    <t>Voir Urbanisme et ANAT</t>
  </si>
  <si>
    <t>Part des énergies renouvelables dans la consommation finale de l'énergie</t>
  </si>
  <si>
    <t>A voir avec la DSECN</t>
  </si>
  <si>
    <t>A voir la SENELEC, ODP</t>
  </si>
  <si>
    <t>A vérifier</t>
  </si>
  <si>
    <t>Part du VA du sous-secteur de la pêche et de l'Aquaculture dans la région</t>
  </si>
  <si>
    <t>A voir avec le CSE</t>
  </si>
  <si>
    <t>ODD1312</t>
  </si>
  <si>
    <t>Nombre décès, de disparus et de victime suite à des catastrophes naturels</t>
  </si>
  <si>
    <t>Nombre décès, de disparus et de victime suite à des catastrophes naturels, par région</t>
  </si>
  <si>
    <t>Nombre de succursales de banques commerciales et de distributeurs automatiques de billets pour 100 000 adultes, par région</t>
  </si>
  <si>
    <t>A voir avec la BCEAO</t>
  </si>
  <si>
    <t>Disponible dans EDS pour la population 15-59 ans et EHCVM</t>
  </si>
  <si>
    <t>disponible dans la RAC ET PAR REGION</t>
  </si>
  <si>
    <t>Disponible dans les comptes régionaux</t>
  </si>
  <si>
    <t>Comptes régionaux</t>
  </si>
  <si>
    <t>A voir ENES</t>
  </si>
  <si>
    <t>ENES, SES, RGPH</t>
  </si>
  <si>
    <t>RGPH pour la classe d'âge 6-14</t>
  </si>
  <si>
    <t xml:space="preserve">A voir avec les estimations du DIL et AFROBAROMETRE (What was the most common surface of the road over the last 5 kilometers before arriving at the start point of the PSU / EA?) </t>
  </si>
  <si>
    <t>approcher avec l'EHCVM</t>
  </si>
  <si>
    <t>DSECN</t>
  </si>
  <si>
    <t>ESRIF</t>
  </si>
  <si>
    <t>CSE</t>
  </si>
  <si>
    <t>Dépenses de recherche -développement en proportion du PIB</t>
  </si>
  <si>
    <t>Existe seulement au niveau national, voir BDEF</t>
  </si>
  <si>
    <t>Voir avec la DSECN</t>
  </si>
  <si>
    <t>l'indicateur est obtenu au niveau national et désagrégé en 2G, 3G et 4G, voir ODP</t>
  </si>
  <si>
    <t>Estimation à partir des données géospatiales</t>
  </si>
  <si>
    <t>Estimation par les données géospatiales</t>
  </si>
  <si>
    <t>Estimation avec les données géospatiales</t>
  </si>
  <si>
    <t>ENRVFF</t>
  </si>
  <si>
    <t>Afrobaromètre (Over the past year, how often, if ever, have you or anyone in your family Felt unsafe walking in your neighbourhood?)</t>
  </si>
  <si>
    <t>SES ANSD, voir le taux d'occupation des prisons par région dans la SES</t>
  </si>
  <si>
    <t>Afrobaromètre</t>
  </si>
  <si>
    <t>Répartition des postes dans les institutions nationales et locales, (par sexe, âge, type de handicap et groupe de population) dans les institutions publiques (organes législatifs, services publics et organes judiciaires au niveau régional), par rapport à la répartition nationale, par région</t>
  </si>
  <si>
    <t>Les recettes des CT sont collectées au niveau des SES (A voir), voir DGID, Direction générale du Trésor</t>
  </si>
  <si>
    <t>Voir les budgets arrêtés au niveau CT, UCSPE, DGPPE</t>
  </si>
  <si>
    <t>Estimé à partir de EHCVM et comptes régionaux</t>
  </si>
  <si>
    <t>Estimé à partir de EHCVM</t>
  </si>
  <si>
    <t>CIBLE</t>
  </si>
  <si>
    <t>CIBLE NATIONAL</t>
  </si>
  <si>
    <t>JUSTIFICATION</t>
  </si>
  <si>
    <t>Obtenu</t>
  </si>
  <si>
    <t>Proxy</t>
  </si>
  <si>
    <t>Dakar</t>
  </si>
  <si>
    <t>Kolda</t>
  </si>
  <si>
    <t>Matam</t>
  </si>
  <si>
    <t>Kaffrine</t>
  </si>
  <si>
    <t>Kédougou</t>
  </si>
  <si>
    <t>Sédhiou</t>
  </si>
  <si>
    <t>Ziguinchor</t>
  </si>
  <si>
    <t>Diourbel</t>
  </si>
  <si>
    <t>Saint-Louis</t>
  </si>
  <si>
    <t>Tambacounda</t>
  </si>
  <si>
    <t>Kaolack</t>
  </si>
  <si>
    <t xml:space="preserve">Thiés </t>
  </si>
  <si>
    <t>Louga</t>
  </si>
  <si>
    <t>Fatick</t>
  </si>
  <si>
    <t>Cible au niveau international définie par les nations unies</t>
  </si>
  <si>
    <t>la cible parle de réduire de moitié la Valeur de référence.
Pour les régions, c'est les valeurs de EHCVM 2018 qui ont été prises pour des raisons de comparabilité.</t>
  </si>
  <si>
    <t>la cible parle de réduire de moitié la Valeur de référence qui est de 51,9% (en 2015)</t>
  </si>
  <si>
    <t>Dans les pays développés comme la France, le taux est actuellement à 100%. Si on continue de mettre en oeuvre la SND cette valeur peut etre atteint en 2030</t>
  </si>
  <si>
    <t>Proportion des ménages bénéficiant d'un programme de protection sociale</t>
  </si>
  <si>
    <r>
      <rPr>
        <sz val="12"/>
        <rFont val="Arial Narrow"/>
        <charset val="134"/>
      </rPr>
      <t xml:space="preserve">Proportion de la population vivant dans les ménages ayant accès aux services sociaux de base, par région - </t>
    </r>
    <r>
      <rPr>
        <b/>
        <sz val="12"/>
        <rFont val="Arial Narrow"/>
        <charset val="134"/>
      </rPr>
      <t>Education</t>
    </r>
  </si>
  <si>
    <t>Meme si la cible vise l'accés u iverselle, les disparités notées entre les milieux urbains et rural font qu'il n'est pas smart de fixer un taux de 100% d'accés aux services sociaux de base</t>
  </si>
  <si>
    <r>
      <rPr>
        <sz val="12"/>
        <rFont val="Arial Narrow"/>
        <charset val="134"/>
      </rPr>
      <t xml:space="preserve">Proportion de la population vivant dans les ménages ayant accès aux services sociaux de base, par région - </t>
    </r>
    <r>
      <rPr>
        <b/>
        <sz val="12"/>
        <rFont val="Arial Narrow"/>
        <charset val="134"/>
      </rPr>
      <t>Santé</t>
    </r>
  </si>
  <si>
    <r>
      <rPr>
        <sz val="12"/>
        <rFont val="Arial Narrow"/>
        <charset val="134"/>
      </rPr>
      <t xml:space="preserve">Proportion de la population vivant dans les ménages ayant accès aux services sociaux de base, par région - </t>
    </r>
    <r>
      <rPr>
        <b/>
        <sz val="12"/>
        <rFont val="Arial Narrow"/>
        <charset val="134"/>
      </rPr>
      <t>Transport</t>
    </r>
  </si>
  <si>
    <r>
      <rPr>
        <sz val="12"/>
        <rFont val="Arial Narrow"/>
        <charset val="134"/>
      </rPr>
      <t xml:space="preserve">Proportion de la population vivant dans les ménages ayant accès aux services sociaux de base, par région - </t>
    </r>
    <r>
      <rPr>
        <b/>
        <sz val="12"/>
        <rFont val="Arial Narrow"/>
        <charset val="134"/>
      </rPr>
      <t>Assainissement</t>
    </r>
  </si>
  <si>
    <r>
      <rPr>
        <sz val="12"/>
        <rFont val="Arial Narrow"/>
        <charset val="134"/>
      </rPr>
      <t xml:space="preserve">Proportion de la population vivant dans les ménages ayant accès aux services sociaux de base, par région - </t>
    </r>
    <r>
      <rPr>
        <b/>
        <sz val="12"/>
        <rFont val="Arial Narrow"/>
        <charset val="134"/>
      </rPr>
      <t>Electricité</t>
    </r>
  </si>
  <si>
    <r>
      <rPr>
        <sz val="12"/>
        <rFont val="Arial Narrow"/>
        <charset val="134"/>
      </rPr>
      <t xml:space="preserve">Proportion de la population vivant dans les ménages ayant accès aux services sociaux de base, par région - </t>
    </r>
    <r>
      <rPr>
        <b/>
        <sz val="12"/>
        <rFont val="Arial Narrow"/>
        <charset val="134"/>
      </rPr>
      <t>Eau</t>
    </r>
  </si>
  <si>
    <t>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t>
  </si>
  <si>
    <t>la moyenne mondiale est de 0,82 (2014-2024) et 2,8 dans les petits états insulaires. 1,6 représente la moyenne mondiale sur la période 2005-2015 et il n'y avait pas de valeur enreistrée en 2015 au Sénégal. Raison pour laquelle cible est fixé à 1,5 (légerement en dessous de la moyenne mondiale). 
Pour le Proxy, on prendre la moyenne des 3 régions avec les plus faible proportion.</t>
  </si>
  <si>
    <t>Proportion de la population victimes de catastrophes naturels</t>
  </si>
  <si>
    <t xml:space="preserve">Il n'y a pas de valeures pour 2015 et dans les pays à revenu élevé cette proportion varie entre 25 et 40% </t>
  </si>
  <si>
    <t xml:space="preserve">Proportion des dépenses publiques totales affectées à la santé par région </t>
  </si>
  <si>
    <t>En 2021, les dépenses en santé par tête dans les pays à revenu intermédiaire de la tranche inférieur étaient comprises entre 100 et 400USD(nous avons pris la moyenne)(Banque Mondiale.</t>
  </si>
  <si>
    <t>Dépenses par tête en santé</t>
  </si>
  <si>
    <r>
      <rPr>
        <b/>
        <sz val="11"/>
        <color theme="1"/>
        <rFont val="Calibri"/>
        <charset val="134"/>
        <scheme val="minor"/>
      </rPr>
      <t>UNESCO</t>
    </r>
    <r>
      <rPr>
        <sz val="11"/>
        <color theme="1"/>
        <rFont val="Calibri"/>
        <charset val="134"/>
        <scheme val="minor"/>
      </rPr>
      <t xml:space="preserve"> recommande que </t>
    </r>
    <r>
      <rPr>
        <b/>
        <sz val="11"/>
        <color theme="1"/>
        <rFont val="Calibri"/>
        <charset val="134"/>
        <scheme val="minor"/>
      </rPr>
      <t>au moins 15 à 20 %</t>
    </r>
    <r>
      <rPr>
        <sz val="11"/>
        <color theme="1"/>
        <rFont val="Calibri"/>
        <charset val="134"/>
        <scheme val="minor"/>
      </rPr>
      <t xml:space="preserve"> du budget public total (dépenses publiques totales) soit alloué à l’éducation</t>
    </r>
  </si>
  <si>
    <t>ODD211</t>
  </si>
  <si>
    <t>La DGPEE propose une cible de 4,5% en 2029 (SND 2024-2029)</t>
  </si>
  <si>
    <t>Source AKADEMIYA
Utiliser le seuil alimentaire dans EHCVM pour l'estimer</t>
  </si>
  <si>
    <t>ODD212</t>
  </si>
  <si>
    <t>D’ici à 2030, éliminer la faim et faire en sorte que chacun, en particulier les pauvres et les personnes en situation vulnérable, y compris les nourrissons, ait accès toute l’année à une alimentation saine, nutritive et suffisante</t>
  </si>
  <si>
    <t>Prévalence de l’insécurité alimentaire basée sur la FIES selon par région (%) disponible à la page 93 du rapport (par ménage)</t>
  </si>
  <si>
    <t>ODD231a</t>
  </si>
  <si>
    <t>Il s'agit de la moyenne des trois régions avec les meilleurs valeurs en 2021.</t>
  </si>
  <si>
    <t xml:space="preserve">Données 2021-2022 disponibles (exprimées en FCFA/jour). C'est un indicateur collecté tous les trois ans. </t>
  </si>
  <si>
    <t>ODD232</t>
  </si>
  <si>
    <t>ODD2a1</t>
  </si>
  <si>
    <t>la valeur de référence était de 0,79 en 2015. Etant donné que l'on tend vers la souveraineté alimentaire et que plus l'indice tend vers 1 plus il y a une forte prioprité donné à l'agriculture alors la cible est fixé à 0,85 (au dessus de la valeur de 2015).</t>
  </si>
  <si>
    <t>ODD2a2</t>
  </si>
  <si>
    <t>ODD2b1</t>
  </si>
  <si>
    <t>le MASAS et la DGPPE propose une cible de 8,4% pour la mise en œuvre du cadre de suivi de la SND 2024-2029</t>
  </si>
  <si>
    <t>le MASAS et la DGPPE propose une cible de 3,5%% pour la mise en œuvre du cadre de suivi de la SND 2024-2030</t>
  </si>
  <si>
    <t>un objectif pratique selon les normes de l'OMS</t>
  </si>
  <si>
    <t>Données disponibles pour 2017 (voir rapport DHIS2)</t>
  </si>
  <si>
    <t>On prends pour cibla la moyenne des trois région ayant les meilleurs performances (en 2022). L'information est disponible en 2018 et 2022.</t>
  </si>
  <si>
    <t>Proportion des superficies agricoles exploitées sous Gestion durable des terres (GDT)</t>
  </si>
  <si>
    <t>70 pour 100 000</t>
  </si>
  <si>
    <t>ODD 3.1: D’ici à 2030, faire passer le taux mondial de
mortalité maternelle au-dessous de 70 pour 100 000
naissances vivantes</t>
  </si>
  <si>
    <t>Dans les documents de poliitique économique et sociale du Sénégal</t>
  </si>
  <si>
    <t>25 pour mille</t>
  </si>
  <si>
    <t>L'ODD est fixé à 25 pour mille au niveau international. Toutefois, Le Plan stratégique SRMNIA LPS 2025-2029 fixe cette à 29 pour mille</t>
  </si>
  <si>
    <r>
      <rPr>
        <sz val="12"/>
        <color theme="1"/>
        <rFont val="Arial Narrow"/>
        <charset val="134"/>
      </rPr>
      <t>Taux de mortalité néonatale</t>
    </r>
    <r>
      <rPr>
        <b/>
        <sz val="12"/>
        <color theme="9" tint="-0.499984740745262"/>
        <rFont val="Arial Narrow"/>
        <charset val="134"/>
      </rPr>
      <t xml:space="preserve"> précoce</t>
    </r>
  </si>
  <si>
    <r>
      <rPr>
        <b/>
        <sz val="12"/>
        <color rgb="FF5B9BD5"/>
        <rFont val="Arial Narrow"/>
        <charset val="134"/>
      </rPr>
      <t xml:space="preserve">Taux de mortalité néonatale </t>
    </r>
    <r>
      <rPr>
        <b/>
        <sz val="12"/>
        <color theme="9" tint="-0.499984740745262"/>
        <rFont val="Arial Narrow"/>
        <charset val="134"/>
      </rPr>
      <t>précoce,</t>
    </r>
    <r>
      <rPr>
        <b/>
        <sz val="12"/>
        <color rgb="FF5B9BD5"/>
        <rFont val="Arial Narrow"/>
        <charset val="134"/>
      </rPr>
      <t xml:space="preserve"> par région (12 pour 1000)</t>
    </r>
  </si>
  <si>
    <t xml:space="preserve">12 pour mille </t>
  </si>
  <si>
    <t>Cible internationale</t>
  </si>
  <si>
    <t>À noter qu'il s'agit ici du taux de mortalité néonatal précoce (décès subvenus 0 à 6 jours apres la naissance)</t>
  </si>
  <si>
    <t>Cible internationale (mettre fin à l'épidémie de SIDA)</t>
  </si>
  <si>
    <t>Taux de séropositivité</t>
  </si>
  <si>
    <t>Cible internationale (mettre fin a la tuberculose)</t>
  </si>
  <si>
    <t>Cible internationale (mettre fin au paludisme)</t>
  </si>
  <si>
    <r>
      <rPr>
        <sz val="12"/>
        <color theme="1"/>
        <rFont val="Arial Narrow"/>
        <charset val="134"/>
      </rPr>
      <t xml:space="preserve">La prévalence en 2015 est dans l'ordre de 15 % et on vise à la réduire de moitié selon </t>
    </r>
    <r>
      <rPr>
        <b/>
        <sz val="12"/>
        <color theme="1"/>
        <rFont val="Arial Narrow"/>
        <charset val="134"/>
      </rPr>
      <t>Relief Web</t>
    </r>
  </si>
  <si>
    <t>4,2 pour mille</t>
  </si>
  <si>
    <t>Réduction au tiers de la mortalité par suicide estimé à 6,3 pour mille en 2015 par countryeconomy.com</t>
  </si>
  <si>
    <t>dans les pays développés la valeur moyenne tourne autour de 26 à 36%. Donc le cas du Sénégal nous avons considéré la moyenne des deux brones</t>
  </si>
  <si>
    <t>0,26 litre/Habitant</t>
  </si>
  <si>
    <t>Une réduction au tiers de la valeur de 2015 estimé à 0,38 litre/Habitant selon Trading Economics</t>
  </si>
  <si>
    <t>Quantité moyenne (en litre) de produits alcooliques (vin et bière) consommés par ménage</t>
  </si>
  <si>
    <t>14 pour 100 000 Habitants</t>
  </si>
  <si>
    <t>Réduction de moitié de ce taux estimé à 28 pour 100 000 Habitants à l'aide des données de la Direction de la Protection Civile</t>
  </si>
  <si>
    <t>Cible de la Lettre de Politique Sectorielle de la Santé</t>
  </si>
  <si>
    <t>80 pour 1000</t>
  </si>
  <si>
    <t xml:space="preserve">Réduction de moitié du taux estimé par l'EDS 2015 mais pour les 15 - 19 ans </t>
  </si>
  <si>
    <t>RAPPORT RGPH-5</t>
  </si>
  <si>
    <t>la valeur ne ressort pas dans la définition de l'indicateur. Toutefois elle est considéré comme étant bonne si elle dépasse 80.</t>
  </si>
  <si>
    <t>Moyenne calculée à partir de 5 indicateurs :
Accouchements assistés
Vaccination DTC3
Consultation prénatale (4 visites)
Planification familiale moderne
Fréquentation curative</t>
  </si>
  <si>
    <t xml:space="preserve"> On a considéré la moyenne des 3 régions ayant les proportions les moins élévés en 2021/2022 sur l'EHCVM </t>
  </si>
  <si>
    <t>On a considéré la moyenne des 3 régions les plus faible en 2022 (EDS -2023)</t>
  </si>
  <si>
    <t>Objectif OMS/UNICEF: Atteindre au moins 90% du couverture vaccinale compléte dans tous les pays d'ici 2030.</t>
  </si>
  <si>
    <t xml:space="preserve">On prends la moyenne des trois régions ayant les valeurs les plus élevés. </t>
  </si>
  <si>
    <t>4.45/1000</t>
  </si>
  <si>
    <t>ON prends la cible de l'OMS à l'échelle mondiale. Il s'agit des professionnels de santé (medecin, infirmier et sage femme).</t>
  </si>
  <si>
    <t>- Proportion d'élèves: a) au cours préparatoire (CP); b) au cours élémentaire 1ère année (CE1);  c) au cours moyen 2ème année (CM2); atteigant un niveau de compétence minimum en i) lecture et ii) mathématiques par région</t>
  </si>
  <si>
    <t xml:space="preserve">
- Taux de réussite aux examens du BFEM par région</t>
  </si>
  <si>
    <t>Il s'agit de la cible au niveau de la SND</t>
  </si>
  <si>
    <t>Taux d’achèvement (Secondaire)</t>
  </si>
  <si>
    <t>Il s'agit des valeurs à l'échelle internationale/SND</t>
  </si>
  <si>
    <t>Taux d’achèvement (Moyen)</t>
  </si>
  <si>
    <t>Taux d’achèvement (Elementaire)</t>
  </si>
  <si>
    <t>Taux de participation à des activités organisées d’apprentissage (un an avant l’âge officiel de scolarisation dans le primaire), par sexe - Féminin</t>
  </si>
  <si>
    <t>Taux brute de préscolaristion - Féminin</t>
  </si>
  <si>
    <t>Taux de participation à des activités organisées d’apprentissage (un an avant l’âge officiel de scolarisation dans le primaire), par sexe - Masculin</t>
  </si>
  <si>
    <t>Taux brute de préscolaristion - Masculin</t>
  </si>
  <si>
    <t>On a donné la cible au niveau de l'union européene. La plus grande valeur actuelle pour les pays en développement.</t>
  </si>
  <si>
    <t>On remplace par le Taux d'alphabétisation en langues nationales et arabes des jeunes (10 ans et plus). Le taux doublé entre 2013 et 2023 (13,4% à 28%)</t>
  </si>
  <si>
    <t>Pour les pays en développement, la Banque mondiale et l’UNESCO recommandent une progression annuelle d'au moins 5 points de pourcentage pour atteindre 60–70 % d'ici 2030.</t>
  </si>
  <si>
    <t>C'est la parité optimale (égalité entre filles et garçons)</t>
  </si>
  <si>
    <t>57,8%</t>
  </si>
  <si>
    <r>
      <rPr>
        <sz val="12"/>
        <color theme="1"/>
        <rFont val="Arial Narrow"/>
        <charset val="134"/>
      </rPr>
      <t xml:space="preserve">On propose le </t>
    </r>
    <r>
      <rPr>
        <b/>
        <sz val="12"/>
        <color theme="1"/>
        <rFont val="Arial Narrow"/>
        <charset val="134"/>
      </rPr>
      <t xml:space="preserve">Taux d'alphabétisation des adultes âgés de 15 ans et plus. </t>
    </r>
    <r>
      <rPr>
        <sz val="12"/>
        <color theme="1"/>
        <rFont val="Arial Narrow"/>
        <charset val="134"/>
      </rPr>
      <t>Il s'agit de la cible au niveau de la SND(droite, cible national). Il s'agit d'une cible minimal des pays partenaires à l'UNESCO (à gauche).</t>
    </r>
  </si>
  <si>
    <t>Voir avec la DAPSA</t>
  </si>
  <si>
    <t>On considère la moyenne des trois régions ayant les plus grandes proportions d'établissements élémentaires</t>
  </si>
  <si>
    <t xml:space="preserve">Proportion d’établissements scolaires (moyen-secondaire) ayant accès à l’électricité </t>
  </si>
  <si>
    <t>Proportion d’établissements scolaires (moyen-secondaire) ayant accès à l’électricité par région</t>
  </si>
  <si>
    <t>en %</t>
  </si>
  <si>
    <t>Proportion d'instituteurs (élémentaire) formés</t>
  </si>
  <si>
    <t>On prends la moyenne des trois régions ayant les valeurs les plus élevées (RNSE, 2024)
Les instuteurs concernent uniquement l'élémentaire 
Les modules de formations sont : les mathématiques, la lecture, la pédagogie différenciée, protection de l'enfance et  inclusion.</t>
  </si>
  <si>
    <t>On prends la moyenne des trois régions ayant les valeurs les plus élevées (RNSE, 2024)
Les professeurs concernent uniquement le moyen-secondaire  
Les modules de formations sont : les mathématiques, la lecture, la pédagogie différenciée, protection de l'enfance et  inclusion.</t>
  </si>
  <si>
    <t>ODD5a1a</t>
  </si>
  <si>
    <t xml:space="preserve">Proportion de la population agricole totale ayant des droits de propriété ou des droits garantis sur des terrains agricoles </t>
  </si>
  <si>
    <t>Moyenne des trois meilleurs régions (EHCVM, 2022).
En attendant le retour de la DAPSA</t>
  </si>
  <si>
    <t>Données de 2022 exprimées en %</t>
  </si>
  <si>
    <t>ODD5a1a2</t>
  </si>
  <si>
    <t xml:space="preserve"> Rapport EAA 2022-2023</t>
  </si>
  <si>
    <t>5.2 Éliminer de la vie publique et de la vie privée
toutes les formes de violence faite aux femmes et aux
filles, y compris la traite et l’exploitation sexuelle et
d’autres types d’exploitation</t>
  </si>
  <si>
    <t>5.3 Éliminer toutes les pratiques préjudiciables, telles
que le mariage des enfants, le mariage précoce ou forcé
et la mutilation génitale féminine</t>
  </si>
  <si>
    <t>Les femmes consacre plus de temps naux travaux non remunés alors l'objectif c'est de ramené ce temps à moins de 1h23 mn par jour (référence mondiale du temps, consacré par les hommes et par jour). Nous considérons ici la proportion du temps que les femmes consacrent aux travaux non remunérés.</t>
  </si>
  <si>
    <t>Objectif fixé par le Sénégal dans les stratégies de développement</t>
  </si>
  <si>
    <t>recommandations de la Banque mondiale et de l'OCDE</t>
  </si>
  <si>
    <t>Cet indicateur reléve du droit universel et la norme est non quantifié. Moyenne des régions ayant les plus grandes valeurs (EDS, 2023)</t>
  </si>
  <si>
    <t>Proportion de la population possédant un téléphone portable fonctionnel, (par sexe) (taux de pénétration de la téléphonie mobile) par région</t>
  </si>
  <si>
    <t>Norme recommandée par la Banque Mondiale, UIT, GSMA et visé dans les stratégies nationales d'inclusion numérique.</t>
  </si>
  <si>
    <t>Proportion des dépenses des ménages pour les 40% de la population les plus pauvres par rapport à la dépense totale de la population</t>
  </si>
  <si>
    <t>borne supérieur du seuil critique dans les pays Europens</t>
  </si>
  <si>
    <t>Proportion de ménages avec une dépense annuelle inférieur à la moitié de la dépense médiane annuelle</t>
  </si>
  <si>
    <t>D'après l'OIT: ce seuil est Équitable – indique une bonne redistribution des revenus vers les travailleurs</t>
  </si>
  <si>
    <t>Borne sup de la norme ciblée par les pays développés (0,25-0,30)</t>
  </si>
  <si>
    <t>6.1 D’ici à 2030, assurer l’accès universel et équitable
à l’eau potable, à un coût abordable</t>
  </si>
  <si>
    <t>6.2 D’ici à 2030, assurer l’accès de tous, dans des
conditions équitables, à des services d’assainissement et
d’hygiène adéquats et mettre fin à la défécation en plein
air, en accordant une attention particulière aux besoins
des femmes et des filles et des personnes en situation
vulnérable</t>
  </si>
  <si>
    <t>7.1 D’ici à 2030, garantir l’accès de tous à des services
énergétiques fiables et modernes, à un coût abordable</t>
  </si>
  <si>
    <t>Cible 2030 : atteindre 100 % (objectif mondial, aligné sur les pays les plus performants de l’OCDE)</t>
  </si>
  <si>
    <t>cherche la valeur de 2015</t>
  </si>
  <si>
    <t>12.3 D’ici à 2030, réduire de moitié à l’échelle
mondiale le volume de déchets alimentaires par
habitant, au niveau de la distribution comme de la
consommation, et diminuer les pertes de produits
alimentaires tout au long des chaînes de production et
d’approvisionnement, y compris les pertes après récolte</t>
  </si>
  <si>
    <t>ODD1471</t>
  </si>
  <si>
    <t>10 pour 100 000 pour les succursales et 50 pour 100 000  hbts pour les distributeurs automatiques</t>
  </si>
  <si>
    <t>Seuils de réfénrce Banque Mondiale et Global findex</t>
  </si>
  <si>
    <t>Accés universel</t>
  </si>
  <si>
    <t>&gt;=3% est le seuil repére qui définit une forte croissance économique, signe de développement rapide, rattrapage efficace (souvent pays en développement à croissance rapide)</t>
  </si>
  <si>
    <t>l’OIT recommande une progression mesurable vers la formalisation, notamment: en baissant le taux d’informalité (idéalement sous les 50 %),
et en augmentant la part de travailleurs disposant d’un contrat formel et d’une protection sociale.</t>
  </si>
  <si>
    <t>3 $ US/heure</t>
  </si>
  <si>
    <t>UN Global Compact / Pacte mondial encourage un salaire décent souvent compris entre 2,5 et 5 $ US/heure</t>
  </si>
  <si>
    <t>3% (BIT) et 10% (élargi)</t>
  </si>
  <si>
    <t>L'ODD dit de réduire substantiellement les NEETS et ne donne pas de valeur. Toutefois une référence empirique de 10%  est utilisée dans les rapports de l'Eurostat. https://op.europa.eu/webpub/empl/esde-2024/chapters/chapter-1-3-2.html?utm_source=chatgpt.com</t>
  </si>
  <si>
    <t>Rapport RGPH5 de 2023</t>
  </si>
  <si>
    <t>L’Organisation internationale du Travail (OIT), avec l’UNICEF, vise : "L’élimination totale du travail des enfants sous toutes ses formes, en priorité celui des enfants de moins de 12 ans, et du travail dangereux." Des pays avec &lt;5 % sont considérés comme proches de l’objectif de réduction, voire de l’éradication.</t>
  </si>
  <si>
    <t>Banque mondiale (Global Findex 2021) : Une couverture ≥ 80 % est souvent considérée comme très satisfaisante.</t>
  </si>
  <si>
    <t>La Banque mondiale, dans ses rapports sur les infrastructures rurales et le développement des transports, recommande souvent que plus de 90 % de la population ait accès à une route praticable toute l’année pour garantir un niveau satisfaisant d’accès aux marchés, services et opportunités économiques. la Commission économique pour l’Afrique (CEA) ou la FAO, se réfèrent à des seuils d’accessibilité autour de 90 % comme « cible souhaitable ».</t>
  </si>
  <si>
    <t>la cible demande de multiplier par deux la valeur enregistrée en 2015 (17,1%).</t>
  </si>
  <si>
    <t>Banque Mondial/OIT: Les pays en développement sont souvent encouragés à atteindre une part de l’emploi manufacturier d’au moins 20 % de l’emploi total, ce qui est considéré comme un niveau clé pour l’industrialisation et la diversification économique. Ce seuil de 20 % est inspiré des trajectoires historiques des pays industrialisés (ex. : Corée du Sud, Chine).</t>
  </si>
  <si>
    <t>Par le biais de sa Stratégie scientifique, technologique et d’innovation pour l’Afrique à l’horizon 2024 (STISA-2024), l’UA recommande aux États membres d’allouer au moins 1 % du PIB à la R&amp;D.. De meme que la Banque mondiale et l'Unesco.</t>
  </si>
  <si>
    <t>9.c Accroître nettement l’accès aux technologies de
l’information et des communications et faire en sorte
que tous les habitants des pays les moins avancés aient
accès à Internet à un coût abordable d’ici à 2020</t>
  </si>
  <si>
    <t>11.2 D’ici à 2030, assurer l’accès de tous à des
systèmes de transport sûrs, accessibles et viables, à un
coût abordable, en améliorant la sécurité routière,
notamment en développant les transports publics, une
attention particulière devant être accordée aux besoins
des personnes en situation vulnérable, des femmes, des
enfants, des personnes handicapées et des personnes
âgées</t>
  </si>
  <si>
    <t>Valeur cible recommandée : ≤ 1, selon les objectifs de l’ONU sur les villes durables (ODD 11). Toute valeur &gt; 1 signale une urbanisation extensive peu soutenable.</t>
  </si>
  <si>
    <t>Le nombre de décés due à des catastrophes est très faible au Sénégal. Sur la période 2000-2022, le pays a enregistré 28 catastrophes ayant causé la mort de 450 décés (MFB, atelier sur les risques et catastrophes).</t>
  </si>
  <si>
    <t>norme idélae au niveau mondiale. L'OIT cible l'élimnation complete du harcélement en mlieu de travail (Convention n°190 (2019)). L'ONU vise à éliminer toutes les formes de violence contre les femmes et les filles (physique, sexuelle, psychologique) dans les espaces publics et privés.</t>
  </si>
  <si>
    <t>https://www.ansd.sn/sites/default/files/2024-11/Brochure_ENR-VFFS.pdf</t>
  </si>
  <si>
    <t>D'après ERI-ESI 2015 cette proportion était de 50%. On augmente de la moitié pour 2030.</t>
  </si>
  <si>
    <t>https://www.ansd.sn/sites/default/files/2023-05/Senegal_ERI-ESI_RapportFinal.pdf</t>
  </si>
  <si>
    <t>16.2 Mettre un terme à la maltraitance, à l’exploitation
et à la traite, et à toutes les formes de violence et de
torture dont sont victimes les enfants</t>
  </si>
  <si>
    <t>Par exemple, les enquêtes de l’OCDE ou de la Banque mondiale classent :
    &gt;70 % : très satisfaisant
    50–70 % : moyen
    &lt;50 % : préoccupant</t>
  </si>
  <si>
    <t>16.9 D’ici à 2030, garantir à tous une identité
juridique, notamment grâce à l’enregistrement des
naissances</t>
  </si>
  <si>
    <t xml:space="preserve">prendre la cible nationale </t>
  </si>
  <si>
    <t>D'après UIT (Union internationale des télécommunications) Pour les pays en développement : objectif minimum de 10 à 20 abonnements pour 100 habitants</t>
  </si>
  <si>
    <t>D'après l'IUT (connect agenda 2030). Toutefois le Nex deal technilogique fixe une cible de 95% au Sénégal en 2034.</t>
  </si>
  <si>
    <t>²</t>
  </si>
  <si>
    <t>code_ind_ODD</t>
  </si>
  <si>
    <t>id</t>
  </si>
  <si>
    <t>ODD231</t>
  </si>
  <si>
    <t>ODD5a1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</si>
</sst>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22">
    <font>
      <sz val="11"/>
      <color theme="1"/>
      <name val="Calibri"/>
      <charset val="134"/>
      <scheme val="minor"/>
    </font>
    <font>
      <b/>
      <sz val="11"/>
      <name val="Calibri"/>
      <charset val="134"/>
    </font>
    <font>
      <b/>
      <sz val="11"/>
      <color theme="1"/>
      <name val="Calibri"/>
      <charset val="134"/>
      <scheme val="minor"/>
    </font>
    <font>
      <sz val="11"/>
      <color theme="1"/>
      <name val="Calibri"/>
      <charset val="134"/>
    </font>
    <font>
      <sz val="12"/>
      <color theme="1"/>
      <name val="Arial Narrow"/>
      <charset val="134"/>
    </font>
    <font>
      <sz val="11"/>
      <color rgb="FFFF0000"/>
      <name val="Calibri"/>
      <charset val="134"/>
      <scheme val="minor"/>
    </font>
    <font>
      <sz val="11"/>
      <name val="Calibri"/>
      <charset val="134"/>
      <scheme val="minor"/>
    </font>
    <font>
      <b/>
      <sz val="12"/>
      <name val="Arial Narrow"/>
      <charset val="134"/>
    </font>
    <font>
      <sz val="12"/>
      <color rgb="FF000000"/>
      <name val="Arial Narrow"/>
      <charset val="134"/>
    </font>
    <font>
      <sz val="12"/>
      <name val="Arial Narrow"/>
      <charset val="134"/>
    </font>
    <font>
      <sz val="12"/>
      <color rgb="FFFF0000"/>
      <name val="Arial Narrow"/>
      <charset val="134"/>
    </font>
    <font>
      <b/>
      <sz val="12"/>
      <color rgb="FF5B9BD5"/>
      <name val="Arial Narrow"/>
      <charset val="134"/>
    </font>
    <font>
      <sz val="12"/>
      <color theme="5" tint="-0.249977111117893"/>
      <name val="Arial Narrow"/>
      <charset val="134"/>
    </font>
    <font>
      <sz val="11"/>
      <name val="Calibri"/>
      <charset val="134"/>
    </font>
    <font>
      <u/>
      <sz val="11"/>
      <color theme="10"/>
      <name val="Calibri"/>
      <charset val="134"/>
      <scheme val="minor"/>
    </font>
    <font>
      <b/>
      <sz val="12"/>
      <color rgb="FF000000"/>
      <name val="Arial Narrow"/>
      <charset val="134"/>
    </font>
    <font>
      <sz val="11"/>
      <color theme="1"/>
      <name val="Calibri"/>
      <charset val="134"/>
      <scheme val="minor"/>
    </font>
    <font>
      <b/>
      <sz val="12"/>
      <color theme="9" tint="-0.499984740745262"/>
      <name val="Arial Narrow"/>
      <charset val="134"/>
    </font>
    <font>
      <b/>
      <sz val="12"/>
      <color theme="1"/>
      <name val="Arial Narrow"/>
      <charset val="134"/>
    </font>
    <font>
      <sz val="11"/>
      <color rgb="FF000000"/>
      <name val="Calibri"/>
      <scheme val="minor"/>
    </font>
    <font>
      <b/>
      <sz val="9"/>
      <name val="Tahoma"/>
      <charset val="134"/>
    </font>
    <font>
      <sz val="9"/>
      <name val="Tahoma"/>
      <charset val="134"/>
    </font>
  </fonts>
  <fills count="23">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8" tint="0.59999389629810485"/>
        <bgColor indexed="64"/>
      </patternFill>
    </fill>
    <fill>
      <patternFill patternType="solid">
        <fgColor theme="8" tint="0.79995117038483843"/>
        <bgColor theme="8" tint="0.79995117038483843"/>
      </patternFill>
    </fill>
    <fill>
      <patternFill patternType="solid">
        <fgColor rgb="FFFFFF00"/>
        <bgColor theme="8" tint="0.79995117038483843"/>
      </patternFill>
    </fill>
    <fill>
      <patternFill patternType="solid">
        <fgColor rgb="FFFFFF00"/>
        <bgColor theme="8" tint="0.59999389629810485"/>
      </patternFill>
    </fill>
    <fill>
      <patternFill patternType="solid">
        <fgColor rgb="FFFFFF00"/>
        <bgColor theme="4" tint="0.79995117038483843"/>
      </patternFill>
    </fill>
    <fill>
      <patternFill patternType="solid">
        <fgColor theme="8" tint="0.59999389629810485"/>
        <bgColor theme="8" tint="0.59999389629810485"/>
      </patternFill>
    </fill>
    <fill>
      <patternFill patternType="solid">
        <fgColor theme="0"/>
        <bgColor indexed="64"/>
      </patternFill>
    </fill>
    <fill>
      <patternFill patternType="solid">
        <fgColor theme="9" tint="0.39994506668294322"/>
        <bgColor theme="8" tint="0.79995117038483843"/>
      </patternFill>
    </fill>
    <fill>
      <patternFill patternType="solid">
        <fgColor rgb="FFE7E6E6"/>
        <bgColor indexed="64"/>
      </patternFill>
    </fill>
    <fill>
      <patternFill patternType="solid">
        <fgColor theme="9" tint="0.39994506668294322"/>
        <bgColor theme="8" tint="0.59999389629810485"/>
      </patternFill>
    </fill>
    <fill>
      <patternFill patternType="solid">
        <fgColor theme="9" tint="0.79995117038483843"/>
        <bgColor theme="8" tint="0.59999389629810485"/>
      </patternFill>
    </fill>
    <fill>
      <patternFill patternType="solid">
        <fgColor theme="4" tint="0.79995117038483843"/>
        <bgColor theme="4" tint="0.79995117038483843"/>
      </patternFill>
    </fill>
    <fill>
      <patternFill patternType="solid">
        <fgColor rgb="FFB4C6E7"/>
        <bgColor rgb="FFB4C6E7"/>
      </patternFill>
    </fill>
    <fill>
      <patternFill patternType="solid">
        <fgColor rgb="FFFF0000"/>
        <bgColor theme="8" tint="0.59999389629810485"/>
      </patternFill>
    </fill>
    <fill>
      <patternFill patternType="solid">
        <fgColor rgb="FFFF0000"/>
        <bgColor theme="4" tint="0.79995117038483843"/>
      </patternFill>
    </fill>
  </fills>
  <borders count="31">
    <border>
      <left/>
      <right/>
      <top/>
      <bottom/>
      <diagonal/>
    </border>
    <border>
      <left/>
      <right/>
      <top style="thin">
        <color theme="4" tint="0.39994506668294322"/>
      </top>
      <bottom style="thin">
        <color theme="4" tint="0.39994506668294322"/>
      </bottom>
      <diagonal/>
    </border>
    <border>
      <left style="thin">
        <color theme="8" tint="0.39994506668294322"/>
      </left>
      <right/>
      <top/>
      <bottom/>
      <diagonal/>
    </border>
    <border>
      <left style="thin">
        <color auto="1"/>
      </left>
      <right/>
      <top style="thin">
        <color auto="1"/>
      </top>
      <bottom style="thin">
        <color theme="4" tint="0.39994506668294322"/>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theme="8" tint="0.39994506668294322"/>
      </bottom>
      <diagonal/>
    </border>
    <border>
      <left style="thin">
        <color auto="1"/>
      </left>
      <right/>
      <top style="thin">
        <color theme="4" tint="0.39994506668294322"/>
      </top>
      <bottom style="thin">
        <color theme="4" tint="0.39994506668294322"/>
      </bottom>
      <diagonal/>
    </border>
    <border>
      <left style="thin">
        <color theme="8" tint="0.39994506668294322"/>
      </left>
      <right/>
      <top style="thin">
        <color theme="4" tint="0.39994506668294322"/>
      </top>
      <bottom style="thin">
        <color theme="4" tint="0.39994506668294322"/>
      </bottom>
      <diagonal/>
    </border>
    <border>
      <left style="thin">
        <color auto="1"/>
      </left>
      <right/>
      <top style="thin">
        <color theme="4" tint="0.39994506668294322"/>
      </top>
      <bottom style="thin">
        <color theme="8" tint="0.39994506668294322"/>
      </bottom>
      <diagonal/>
    </border>
    <border>
      <left style="thin">
        <color theme="8" tint="0.39994506668294322"/>
      </left>
      <right/>
      <top style="thin">
        <color theme="4" tint="0.39994506668294322"/>
      </top>
      <bottom style="thin">
        <color theme="8" tint="0.39994506668294322"/>
      </bottom>
      <diagonal/>
    </border>
    <border>
      <left style="thin">
        <color theme="8" tint="0.39994506668294322"/>
      </left>
      <right style="thin">
        <color theme="8" tint="0.39994506668294322"/>
      </right>
      <top/>
      <bottom/>
      <diagonal/>
    </border>
    <border>
      <left style="thin">
        <color auto="1"/>
      </left>
      <right style="thin">
        <color auto="1"/>
      </right>
      <top style="thin">
        <color auto="1"/>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n">
        <color theme="8" tint="0.39994506668294322"/>
      </left>
      <right style="thin">
        <color theme="8" tint="0.39994506668294322"/>
      </right>
      <top style="thin">
        <color theme="4" tint="0.39994506668294322"/>
      </top>
      <bottom style="thin">
        <color theme="4" tint="0.39994506668294322"/>
      </bottom>
      <diagonal/>
    </border>
    <border>
      <left style="thin">
        <color theme="8" tint="0.39994506668294322"/>
      </left>
      <right style="thin">
        <color theme="8" tint="0.39994506668294322"/>
      </right>
      <top style="thin">
        <color theme="4" tint="0.39994506668294322"/>
      </top>
      <bottom style="thin">
        <color theme="8" tint="0.39994506668294322"/>
      </bottom>
      <diagonal/>
    </border>
    <border>
      <left/>
      <right style="thin">
        <color theme="4" tint="0.39994506668294322"/>
      </right>
      <top style="thin">
        <color theme="4" tint="0.39994506668294322"/>
      </top>
      <bottom style="thin">
        <color theme="8" tint="0.39994506668294322"/>
      </bottom>
      <diagonal/>
    </border>
    <border>
      <left style="thin">
        <color theme="8" tint="0.39994506668294322"/>
      </left>
      <right/>
      <top style="thin">
        <color theme="8" tint="0.39994506668294322"/>
      </top>
      <bottom style="thin">
        <color theme="4" tint="0.39994506668294322"/>
      </bottom>
      <diagonal/>
    </border>
    <border>
      <left style="thin">
        <color theme="8" tint="0.39994506668294322"/>
      </left>
      <right/>
      <top style="thin">
        <color auto="1"/>
      </top>
      <bottom style="thin">
        <color theme="4" tint="0.39994506668294322"/>
      </bottom>
      <diagonal/>
    </border>
    <border>
      <left style="thin">
        <color theme="8" tint="0.39994506668294322"/>
      </left>
      <right style="thin">
        <color theme="8" tint="0.39994506668294322"/>
      </right>
      <top style="thin">
        <color theme="8" tint="0.39994506668294322"/>
      </top>
      <bottom style="thin">
        <color theme="4" tint="0.39994506668294322"/>
      </bottom>
      <diagonal/>
    </border>
    <border>
      <left/>
      <right/>
      <top style="thin">
        <color auto="1"/>
      </top>
      <bottom style="thin">
        <color theme="4" tint="0.39994506668294322"/>
      </bottom>
      <diagonal/>
    </border>
    <border>
      <left style="thin">
        <color auto="1"/>
      </left>
      <right/>
      <top/>
      <bottom/>
      <diagonal/>
    </border>
    <border>
      <left style="thin">
        <color auto="1"/>
      </left>
      <right/>
      <top style="thin">
        <color theme="8" tint="0.39994506668294322"/>
      </top>
      <bottom/>
      <diagonal/>
    </border>
    <border>
      <left style="thin">
        <color theme="8" tint="0.39994506668294322"/>
      </left>
      <right/>
      <top style="thin">
        <color theme="8" tint="0.39994506668294322"/>
      </top>
      <bottom/>
      <diagonal/>
    </border>
    <border>
      <left style="thin">
        <color auto="1"/>
      </left>
      <right/>
      <top style="thin">
        <color theme="4" tint="0.39994506668294322"/>
      </top>
      <bottom/>
      <diagonal/>
    </border>
    <border>
      <left style="thin">
        <color theme="8" tint="0.39994506668294322"/>
      </left>
      <right style="thin">
        <color theme="8" tint="0.39994506668294322"/>
      </right>
      <top style="thin">
        <color theme="8" tint="0.39994506668294322"/>
      </top>
      <bottom/>
      <diagonal/>
    </border>
    <border>
      <left style="thin">
        <color theme="8" tint="0.39994506668294322"/>
      </left>
      <right/>
      <top style="thin">
        <color auto="1"/>
      </top>
      <bottom/>
      <diagonal/>
    </border>
    <border>
      <left style="thin">
        <color theme="8" tint="0.39994506668294322"/>
      </left>
      <right/>
      <top style="thin">
        <color theme="4" tint="0.39994506668294322"/>
      </top>
      <bottom/>
      <diagonal/>
    </border>
    <border>
      <left style="thin">
        <color auto="1"/>
      </left>
      <right style="thin">
        <color auto="1"/>
      </right>
      <top style="thin">
        <color auto="1"/>
      </top>
      <bottom/>
      <diagonal/>
    </border>
    <border>
      <left/>
      <right/>
      <top style="thin">
        <color auto="1"/>
      </top>
      <bottom/>
      <diagonal/>
    </border>
    <border>
      <left style="thin">
        <color theme="8" tint="0.39994506668294322"/>
      </left>
      <right style="thin">
        <color theme="8" tint="0.39994506668294322"/>
      </right>
      <top style="thin">
        <color theme="4" tint="0.39994506668294322"/>
      </top>
      <bottom/>
      <diagonal/>
    </border>
  </borders>
  <cellStyleXfs count="4">
    <xf numFmtId="0" fontId="0" fillId="0" borderId="0"/>
    <xf numFmtId="9" fontId="16" fillId="0" borderId="0" applyFont="0" applyFill="0" applyBorder="0" applyAlignment="0" applyProtection="0"/>
    <xf numFmtId="0" fontId="14" fillId="0" borderId="0" applyNumberFormat="0" applyFill="0" applyBorder="0" applyAlignment="0" applyProtection="0"/>
    <xf numFmtId="0" fontId="13" fillId="0" borderId="0"/>
  </cellStyleXfs>
  <cellXfs count="408">
    <xf numFmtId="0" fontId="0" fillId="0" borderId="0" xfId="0"/>
    <xf numFmtId="0" fontId="1" fillId="0" borderId="1" xfId="0" applyFont="1" applyBorder="1"/>
    <xf numFmtId="0" fontId="2" fillId="0" borderId="0" xfId="0" applyFont="1"/>
    <xf numFmtId="0" fontId="3" fillId="0" borderId="1" xfId="0" applyFont="1" applyBorder="1"/>
    <xf numFmtId="0" fontId="4" fillId="0" borderId="1" xfId="0" applyFont="1" applyBorder="1" applyAlignment="1">
      <alignment horizontal="left" vertical="center" wrapText="1"/>
    </xf>
    <xf numFmtId="0" fontId="5" fillId="0" borderId="0" xfId="0" applyFont="1"/>
    <xf numFmtId="0" fontId="0" fillId="2" borderId="0" xfId="0" applyFill="1"/>
    <xf numFmtId="0" fontId="6" fillId="0" borderId="0" xfId="0" applyFont="1"/>
    <xf numFmtId="0" fontId="0" fillId="3" borderId="0" xfId="0" applyFill="1"/>
    <xf numFmtId="0" fontId="0" fillId="0" borderId="0" xfId="0" applyAlignment="1">
      <alignment wrapText="1"/>
    </xf>
    <xf numFmtId="0" fontId="7" fillId="0" borderId="2" xfId="0" applyFont="1" applyBorder="1" applyAlignment="1">
      <alignment horizontal="center" vertical="center" wrapText="1"/>
    </xf>
    <xf numFmtId="0" fontId="4" fillId="4" borderId="3" xfId="0" applyFont="1" applyFill="1" applyBorder="1" applyAlignment="1">
      <alignment horizontal="left" vertical="center" wrapText="1"/>
    </xf>
    <xf numFmtId="0" fontId="8" fillId="4" borderId="3" xfId="0" applyFont="1" applyFill="1" applyBorder="1" applyAlignment="1">
      <alignment horizontal="left" vertical="center" wrapText="1"/>
    </xf>
    <xf numFmtId="9" fontId="8" fillId="4" borderId="3" xfId="0" applyNumberFormat="1" applyFont="1" applyFill="1" applyBorder="1" applyAlignment="1">
      <alignment horizontal="left" vertical="center" wrapText="1"/>
    </xf>
    <xf numFmtId="10" fontId="8" fillId="4" borderId="3" xfId="0" applyNumberFormat="1" applyFont="1" applyFill="1" applyBorder="1" applyAlignment="1">
      <alignment horizontal="left" vertical="center" wrapText="1"/>
    </xf>
    <xf numFmtId="9" fontId="4" fillId="4" borderId="3" xfId="0" applyNumberFormat="1" applyFont="1" applyFill="1" applyBorder="1" applyAlignment="1">
      <alignment horizontal="left" vertical="center" wrapText="1"/>
    </xf>
    <xf numFmtId="0" fontId="9" fillId="4" borderId="3" xfId="0" applyFont="1" applyFill="1" applyBorder="1" applyAlignment="1">
      <alignment horizontal="left" vertical="center" wrapText="1"/>
    </xf>
    <xf numFmtId="9" fontId="9" fillId="4" borderId="3" xfId="0" applyNumberFormat="1" applyFont="1" applyFill="1" applyBorder="1" applyAlignment="1">
      <alignment horizontal="left" vertical="center" wrapText="1"/>
    </xf>
    <xf numFmtId="0" fontId="4" fillId="5" borderId="3" xfId="0" applyFont="1" applyFill="1" applyBorder="1" applyAlignment="1">
      <alignment horizontal="left" vertical="center" wrapText="1"/>
    </xf>
    <xf numFmtId="10" fontId="4" fillId="5" borderId="3" xfId="0" applyNumberFormat="1" applyFont="1" applyFill="1" applyBorder="1" applyAlignment="1">
      <alignment horizontal="left" vertical="center" wrapText="1"/>
    </xf>
    <xf numFmtId="9" fontId="4" fillId="5" borderId="3" xfId="0" applyNumberFormat="1" applyFont="1" applyFill="1" applyBorder="1" applyAlignment="1">
      <alignment horizontal="left" vertical="center" wrapText="1"/>
    </xf>
    <xf numFmtId="1" fontId="4" fillId="5" borderId="4" xfId="0" applyNumberFormat="1" applyFont="1" applyFill="1" applyBorder="1" applyAlignment="1">
      <alignment horizontal="left" vertical="center" wrapText="1"/>
    </xf>
    <xf numFmtId="9" fontId="4" fillId="5" borderId="4" xfId="0" applyNumberFormat="1" applyFont="1" applyFill="1" applyBorder="1" applyAlignment="1">
      <alignment horizontal="left" vertical="center" wrapText="1"/>
    </xf>
    <xf numFmtId="0" fontId="4" fillId="5" borderId="4" xfId="0" applyFont="1" applyFill="1" applyBorder="1" applyAlignment="1">
      <alignment horizontal="left" vertical="center" wrapText="1"/>
    </xf>
    <xf numFmtId="9" fontId="4" fillId="5" borderId="5" xfId="0" applyNumberFormat="1" applyFont="1" applyFill="1" applyBorder="1" applyAlignment="1">
      <alignment horizontal="left" vertical="center" wrapText="1"/>
    </xf>
    <xf numFmtId="0" fontId="2" fillId="5" borderId="5" xfId="0" applyFont="1" applyFill="1" applyBorder="1" applyAlignment="1">
      <alignment wrapText="1"/>
    </xf>
    <xf numFmtId="0" fontId="8" fillId="6" borderId="3" xfId="0" applyFont="1" applyFill="1" applyBorder="1" applyAlignment="1">
      <alignment horizontal="left" vertical="center" wrapText="1"/>
    </xf>
    <xf numFmtId="0" fontId="8" fillId="5"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8" fillId="2" borderId="3" xfId="0" applyFont="1" applyFill="1" applyBorder="1" applyAlignment="1">
      <alignment horizontal="left" vertical="center" wrapText="1"/>
    </xf>
    <xf numFmtId="10" fontId="4" fillId="4" borderId="3" xfId="0" applyNumberFormat="1" applyFont="1" applyFill="1" applyBorder="1" applyAlignment="1">
      <alignment horizontal="left" vertical="center" wrapText="1"/>
    </xf>
    <xf numFmtId="0" fontId="10" fillId="4" borderId="3" xfId="0" applyFont="1" applyFill="1" applyBorder="1" applyAlignment="1">
      <alignment horizontal="left" vertical="center" wrapText="1"/>
    </xf>
    <xf numFmtId="9" fontId="10" fillId="4" borderId="3" xfId="0" applyNumberFormat="1" applyFont="1" applyFill="1" applyBorder="1" applyAlignment="1">
      <alignment horizontal="left" vertical="center" wrapText="1"/>
    </xf>
    <xf numFmtId="0" fontId="11" fillId="4" borderId="3" xfId="0" applyFont="1" applyFill="1" applyBorder="1" applyAlignment="1">
      <alignment horizontal="left" vertical="center" wrapText="1"/>
    </xf>
    <xf numFmtId="166" fontId="4" fillId="5" borderId="3" xfId="0" applyNumberFormat="1" applyFont="1" applyFill="1" applyBorder="1" applyAlignment="1">
      <alignment horizontal="left" vertical="center" wrapText="1"/>
    </xf>
    <xf numFmtId="9" fontId="12" fillId="4" borderId="3" xfId="0" applyNumberFormat="1" applyFont="1" applyFill="1" applyBorder="1" applyAlignment="1">
      <alignment horizontal="left" vertical="center" wrapText="1"/>
    </xf>
    <xf numFmtId="166" fontId="4" fillId="4" borderId="3" xfId="1" applyNumberFormat="1" applyFont="1" applyFill="1" applyBorder="1" applyAlignment="1">
      <alignment horizontal="left" vertical="center" wrapText="1"/>
    </xf>
    <xf numFmtId="9" fontId="4" fillId="2" borderId="3" xfId="0" applyNumberFormat="1" applyFont="1" applyFill="1" applyBorder="1" applyAlignment="1">
      <alignment horizontal="left" vertical="center" wrapText="1"/>
    </xf>
    <xf numFmtId="9" fontId="4" fillId="2" borderId="3" xfId="0" applyNumberFormat="1" applyFont="1" applyFill="1" applyBorder="1" applyAlignment="1">
      <alignment horizontal="center" vertical="center" wrapText="1"/>
    </xf>
    <xf numFmtId="9" fontId="4" fillId="4" borderId="3" xfId="0" applyNumberFormat="1"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top" wrapText="1"/>
    </xf>
    <xf numFmtId="0" fontId="9" fillId="4" borderId="0" xfId="0" applyFont="1" applyFill="1" applyAlignment="1">
      <alignment wrapText="1"/>
    </xf>
    <xf numFmtId="0" fontId="9" fillId="4" borderId="0" xfId="0" applyFont="1" applyFill="1" applyAlignment="1">
      <alignment vertical="top" wrapText="1"/>
    </xf>
    <xf numFmtId="0" fontId="0" fillId="7" borderId="0" xfId="0" applyFill="1"/>
    <xf numFmtId="9" fontId="8" fillId="0" borderId="0" xfId="0" applyNumberFormat="1" applyFont="1" applyAlignment="1">
      <alignment horizontal="left" vertical="center" wrapText="1"/>
    </xf>
    <xf numFmtId="0" fontId="0" fillId="4" borderId="0" xfId="0" applyFill="1" applyAlignment="1">
      <alignment vertical="top" wrapText="1"/>
    </xf>
    <xf numFmtId="166" fontId="0" fillId="0" borderId="0" xfId="1" applyNumberFormat="1" applyFont="1"/>
    <xf numFmtId="0" fontId="0" fillId="0" borderId="0" xfId="0" applyAlignment="1">
      <alignment vertical="center" wrapText="1"/>
    </xf>
    <xf numFmtId="9" fontId="0" fillId="0" borderId="0" xfId="1" applyFont="1"/>
    <xf numFmtId="0" fontId="4" fillId="4" borderId="0" xfId="0" applyFont="1" applyFill="1" applyAlignment="1">
      <alignment horizontal="left" vertical="center" wrapText="1"/>
    </xf>
    <xf numFmtId="9" fontId="9" fillId="0" borderId="3" xfId="0" applyNumberFormat="1" applyFont="1" applyBorder="1" applyAlignment="1">
      <alignment horizontal="left" vertical="center" wrapText="1"/>
    </xf>
    <xf numFmtId="0" fontId="6" fillId="4" borderId="0" xfId="0" applyFont="1" applyFill="1" applyAlignment="1">
      <alignment vertical="top" wrapText="1"/>
    </xf>
    <xf numFmtId="9" fontId="0" fillId="0" borderId="0" xfId="0" applyNumberFormat="1"/>
    <xf numFmtId="0" fontId="9" fillId="5" borderId="0" xfId="0" applyFont="1" applyFill="1" applyAlignment="1">
      <alignment wrapText="1"/>
    </xf>
    <xf numFmtId="0" fontId="0" fillId="5" borderId="0" xfId="0" applyFill="1" applyAlignment="1">
      <alignment vertical="top" wrapText="1"/>
    </xf>
    <xf numFmtId="0" fontId="13" fillId="0" borderId="0" xfId="3" applyAlignment="1">
      <alignment wrapText="1"/>
    </xf>
    <xf numFmtId="10" fontId="0" fillId="0" borderId="0" xfId="0" applyNumberFormat="1"/>
    <xf numFmtId="0" fontId="8" fillId="0" borderId="3" xfId="0" applyFont="1" applyBorder="1" applyAlignment="1">
      <alignment horizontal="left" vertical="center" wrapText="1"/>
    </xf>
    <xf numFmtId="0" fontId="0" fillId="5" borderId="0" xfId="0" applyFill="1"/>
    <xf numFmtId="0" fontId="9" fillId="5" borderId="0" xfId="0" applyFont="1" applyFill="1" applyAlignment="1">
      <alignment vertical="top" wrapText="1"/>
    </xf>
    <xf numFmtId="0" fontId="0" fillId="2" borderId="0" xfId="0" applyFill="1" applyAlignment="1">
      <alignment vertical="top" wrapText="1"/>
    </xf>
    <xf numFmtId="10" fontId="4" fillId="0" borderId="3" xfId="0" applyNumberFormat="1" applyFont="1" applyBorder="1" applyAlignment="1">
      <alignment horizontal="left" vertical="center" wrapText="1"/>
    </xf>
    <xf numFmtId="0" fontId="10" fillId="4" borderId="0" xfId="0" applyFont="1" applyFill="1" applyAlignment="1">
      <alignment wrapText="1"/>
    </xf>
    <xf numFmtId="0" fontId="5" fillId="4" borderId="0" xfId="0" applyFont="1" applyFill="1" applyAlignment="1">
      <alignment vertical="top" wrapText="1"/>
    </xf>
    <xf numFmtId="0" fontId="5" fillId="7" borderId="0" xfId="0" applyFont="1" applyFill="1"/>
    <xf numFmtId="0" fontId="5" fillId="0" borderId="0" xfId="0" applyFont="1" applyAlignment="1">
      <alignment wrapText="1"/>
    </xf>
    <xf numFmtId="0" fontId="0" fillId="4" borderId="0" xfId="0" applyFill="1"/>
    <xf numFmtId="0" fontId="4" fillId="0" borderId="3" xfId="0" applyFont="1" applyBorder="1" applyAlignment="1">
      <alignment horizontal="left" vertical="center" wrapText="1"/>
    </xf>
    <xf numFmtId="9" fontId="4" fillId="0" borderId="3" xfId="0" applyNumberFormat="1" applyFont="1" applyBorder="1" applyAlignment="1">
      <alignment horizontal="left" vertical="center" wrapText="1"/>
    </xf>
    <xf numFmtId="0" fontId="4" fillId="3" borderId="3" xfId="0" applyFont="1" applyFill="1" applyBorder="1" applyAlignment="1">
      <alignment horizontal="left" vertical="center" wrapText="1"/>
    </xf>
    <xf numFmtId="0" fontId="8" fillId="3" borderId="3" xfId="0" applyFont="1" applyFill="1" applyBorder="1" applyAlignment="1">
      <alignment horizontal="left" vertical="center" wrapText="1"/>
    </xf>
    <xf numFmtId="9" fontId="8" fillId="3" borderId="3" xfId="0" applyNumberFormat="1" applyFont="1" applyFill="1" applyBorder="1" applyAlignment="1">
      <alignment horizontal="left" vertical="center" wrapText="1"/>
    </xf>
    <xf numFmtId="9" fontId="0" fillId="4" borderId="0" xfId="0" applyNumberFormat="1" applyFill="1"/>
    <xf numFmtId="0" fontId="6" fillId="4" borderId="0" xfId="0" applyFont="1" applyFill="1"/>
    <xf numFmtId="0" fontId="6" fillId="7" borderId="0" xfId="0" applyFont="1" applyFill="1"/>
    <xf numFmtId="9" fontId="6" fillId="0" borderId="0" xfId="0" applyNumberFormat="1" applyFont="1"/>
    <xf numFmtId="0" fontId="5" fillId="4" borderId="0" xfId="0" applyFont="1" applyFill="1"/>
    <xf numFmtId="0" fontId="0" fillId="3" borderId="0" xfId="0" applyFill="1" applyAlignment="1">
      <alignment vertical="top" wrapText="1"/>
    </xf>
    <xf numFmtId="0" fontId="13" fillId="3" borderId="0" xfId="3" applyFill="1" applyAlignment="1">
      <alignment wrapText="1"/>
    </xf>
    <xf numFmtId="0" fontId="0" fillId="4" borderId="0" xfId="0" applyFill="1" applyAlignment="1">
      <alignment wrapText="1"/>
    </xf>
    <xf numFmtId="0" fontId="0" fillId="5" borderId="0" xfId="0" applyFill="1" applyAlignment="1">
      <alignment wrapText="1"/>
    </xf>
    <xf numFmtId="0" fontId="0" fillId="2" borderId="0" xfId="0" applyFill="1" applyAlignment="1">
      <alignment wrapText="1"/>
    </xf>
    <xf numFmtId="0" fontId="4" fillId="4" borderId="6" xfId="0" applyFont="1" applyFill="1" applyBorder="1" applyAlignment="1">
      <alignment horizontal="left" vertical="center" wrapText="1"/>
    </xf>
    <xf numFmtId="9" fontId="4" fillId="4" borderId="6" xfId="0" applyNumberFormat="1" applyFont="1" applyFill="1" applyBorder="1" applyAlignment="1">
      <alignment horizontal="left" vertical="center" wrapText="1"/>
    </xf>
    <xf numFmtId="0" fontId="0" fillId="8" borderId="0" xfId="0" applyFill="1"/>
    <xf numFmtId="0" fontId="9" fillId="5" borderId="3" xfId="0" applyFont="1" applyFill="1" applyBorder="1" applyAlignment="1">
      <alignment horizontal="left" vertical="center" wrapText="1"/>
    </xf>
    <xf numFmtId="0" fontId="4" fillId="8" borderId="3" xfId="0" applyFont="1" applyFill="1" applyBorder="1" applyAlignment="1">
      <alignment horizontal="left" vertical="center" wrapText="1"/>
    </xf>
    <xf numFmtId="0" fontId="9" fillId="8"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5" borderId="3" xfId="0" applyFont="1" applyFill="1" applyBorder="1" applyAlignment="1">
      <alignment horizontal="left" vertical="center" wrapText="1"/>
    </xf>
    <xf numFmtId="0" fontId="9" fillId="4"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9" fillId="5" borderId="7" xfId="0" applyFont="1" applyFill="1" applyBorder="1" applyAlignment="1">
      <alignment wrapText="1"/>
    </xf>
    <xf numFmtId="0" fontId="9" fillId="5" borderId="8" xfId="0" applyFont="1" applyFill="1" applyBorder="1" applyAlignment="1">
      <alignment wrapText="1"/>
    </xf>
    <xf numFmtId="0" fontId="4" fillId="8" borderId="7" xfId="0" applyFont="1" applyFill="1" applyBorder="1" applyAlignment="1">
      <alignment horizontal="left" vertical="center" wrapText="1"/>
    </xf>
    <xf numFmtId="0" fontId="9" fillId="8" borderId="7" xfId="0" applyFont="1" applyFill="1" applyBorder="1" applyAlignment="1">
      <alignment wrapText="1"/>
    </xf>
    <xf numFmtId="0" fontId="9" fillId="8" borderId="8" xfId="0" applyFont="1" applyFill="1" applyBorder="1" applyAlignment="1">
      <alignment wrapText="1"/>
    </xf>
    <xf numFmtId="0" fontId="4" fillId="4" borderId="7" xfId="0" applyFont="1" applyFill="1" applyBorder="1" applyAlignment="1">
      <alignment horizontal="left" vertical="center" wrapText="1"/>
    </xf>
    <xf numFmtId="0" fontId="9" fillId="4" borderId="7" xfId="0" applyFont="1" applyFill="1" applyBorder="1" applyAlignment="1">
      <alignment wrapText="1"/>
    </xf>
    <xf numFmtId="0" fontId="9" fillId="4" borderId="8" xfId="0" applyFont="1" applyFill="1" applyBorder="1" applyAlignment="1">
      <alignment wrapText="1"/>
    </xf>
    <xf numFmtId="0" fontId="4" fillId="2" borderId="7" xfId="0" applyFont="1" applyFill="1" applyBorder="1" applyAlignment="1">
      <alignment horizontal="left" vertical="center" wrapText="1"/>
    </xf>
    <xf numFmtId="0" fontId="9" fillId="2" borderId="7" xfId="0" applyFont="1" applyFill="1" applyBorder="1" applyAlignment="1">
      <alignment wrapText="1"/>
    </xf>
    <xf numFmtId="0" fontId="9" fillId="2" borderId="8" xfId="0" applyFont="1" applyFill="1" applyBorder="1" applyAlignment="1">
      <alignment wrapText="1"/>
    </xf>
    <xf numFmtId="0" fontId="4" fillId="4" borderId="9" xfId="0" applyFont="1" applyFill="1" applyBorder="1" applyAlignment="1">
      <alignment horizontal="left" vertical="center" wrapText="1"/>
    </xf>
    <xf numFmtId="0" fontId="9" fillId="4" borderId="9" xfId="0" applyFont="1" applyFill="1" applyBorder="1" applyAlignment="1">
      <alignment wrapText="1"/>
    </xf>
    <xf numFmtId="0" fontId="9" fillId="4" borderId="10" xfId="0" applyFont="1" applyFill="1" applyBorder="1" applyAlignment="1">
      <alignment wrapText="1"/>
    </xf>
    <xf numFmtId="0" fontId="7" fillId="0" borderId="11" xfId="0" applyFont="1" applyBorder="1" applyAlignment="1">
      <alignment horizontal="center" vertical="center" wrapText="1"/>
    </xf>
    <xf numFmtId="0" fontId="4" fillId="5" borderId="12" xfId="0" applyFont="1" applyFill="1" applyBorder="1" applyAlignment="1">
      <alignment wrapText="1"/>
    </xf>
    <xf numFmtId="0" fontId="9" fillId="5" borderId="13" xfId="0" applyFont="1" applyFill="1" applyBorder="1" applyAlignment="1">
      <alignment wrapText="1"/>
    </xf>
    <xf numFmtId="0" fontId="4" fillId="8" borderId="12" xfId="0" applyFont="1" applyFill="1" applyBorder="1" applyAlignment="1">
      <alignment wrapText="1"/>
    </xf>
    <xf numFmtId="0" fontId="9" fillId="8" borderId="13" xfId="0" applyFont="1" applyFill="1" applyBorder="1" applyAlignment="1">
      <alignment wrapText="1"/>
    </xf>
    <xf numFmtId="0" fontId="4" fillId="4" borderId="12" xfId="0" applyFont="1" applyFill="1" applyBorder="1" applyAlignment="1">
      <alignment wrapText="1"/>
    </xf>
    <xf numFmtId="0" fontId="9" fillId="4" borderId="13" xfId="0" applyFont="1" applyFill="1" applyBorder="1" applyAlignment="1">
      <alignment wrapText="1"/>
    </xf>
    <xf numFmtId="0" fontId="9" fillId="4" borderId="12" xfId="0" applyFont="1" applyFill="1" applyBorder="1" applyAlignment="1">
      <alignment wrapText="1"/>
    </xf>
    <xf numFmtId="0" fontId="4" fillId="4" borderId="8" xfId="0" applyFont="1" applyFill="1" applyBorder="1" applyAlignment="1">
      <alignment horizontal="left" vertical="center" wrapText="1"/>
    </xf>
    <xf numFmtId="0" fontId="4" fillId="2" borderId="12" xfId="0" applyFont="1" applyFill="1" applyBorder="1" applyAlignment="1">
      <alignment wrapText="1"/>
    </xf>
    <xf numFmtId="0" fontId="9" fillId="2" borderId="13" xfId="0" applyFont="1" applyFill="1" applyBorder="1" applyAlignment="1">
      <alignment wrapText="1"/>
    </xf>
    <xf numFmtId="0" fontId="4" fillId="4" borderId="14" xfId="0" applyFont="1" applyFill="1" applyBorder="1" applyAlignment="1">
      <alignment wrapText="1"/>
    </xf>
    <xf numFmtId="0" fontId="9" fillId="5" borderId="14" xfId="0" applyFont="1" applyFill="1" applyBorder="1" applyAlignment="1">
      <alignment wrapText="1"/>
    </xf>
    <xf numFmtId="0" fontId="9" fillId="2" borderId="14" xfId="0" applyFont="1" applyFill="1" applyBorder="1" applyAlignment="1">
      <alignment wrapText="1"/>
    </xf>
    <xf numFmtId="0" fontId="9" fillId="4" borderId="14" xfId="0" applyFont="1" applyFill="1" applyBorder="1" applyAlignment="1">
      <alignment wrapText="1"/>
    </xf>
    <xf numFmtId="0" fontId="9" fillId="4" borderId="15" xfId="0" applyFont="1" applyFill="1" applyBorder="1" applyAlignment="1">
      <alignment wrapText="1"/>
    </xf>
    <xf numFmtId="0" fontId="9" fillId="4" borderId="6" xfId="0" applyFont="1" applyFill="1" applyBorder="1" applyAlignment="1">
      <alignment wrapText="1"/>
    </xf>
    <xf numFmtId="0" fontId="9" fillId="4" borderId="16" xfId="0" applyFont="1" applyFill="1" applyBorder="1" applyAlignment="1">
      <alignment wrapText="1"/>
    </xf>
    <xf numFmtId="0" fontId="0" fillId="5" borderId="0" xfId="0" applyFill="1" applyAlignment="1">
      <alignment vertical="top"/>
    </xf>
    <xf numFmtId="0" fontId="0" fillId="0" borderId="0" xfId="0" applyAlignment="1">
      <alignment vertical="top"/>
    </xf>
    <xf numFmtId="0" fontId="4" fillId="4" borderId="7" xfId="0" applyFont="1" applyFill="1" applyBorder="1" applyAlignment="1">
      <alignment wrapText="1"/>
    </xf>
    <xf numFmtId="0" fontId="4" fillId="4" borderId="8" xfId="0" applyFont="1" applyFill="1" applyBorder="1" applyAlignment="1">
      <alignment wrapText="1"/>
    </xf>
    <xf numFmtId="0" fontId="4" fillId="5" borderId="7" xfId="0" applyFont="1" applyFill="1" applyBorder="1" applyAlignment="1">
      <alignment wrapText="1"/>
    </xf>
    <xf numFmtId="0" fontId="4" fillId="5" borderId="8" xfId="0" applyFont="1" applyFill="1" applyBorder="1" applyAlignment="1">
      <alignment wrapText="1"/>
    </xf>
    <xf numFmtId="0" fontId="4" fillId="5" borderId="8" xfId="0" applyFont="1" applyFill="1" applyBorder="1" applyAlignment="1">
      <alignment vertical="center" wrapText="1"/>
    </xf>
    <xf numFmtId="0" fontId="0" fillId="4" borderId="0" xfId="0" applyFill="1" applyAlignment="1">
      <alignment vertical="top"/>
    </xf>
    <xf numFmtId="0" fontId="6" fillId="8" borderId="0" xfId="0" applyFont="1" applyFill="1"/>
    <xf numFmtId="0" fontId="11" fillId="5" borderId="3"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4" borderId="17" xfId="0" applyFont="1" applyFill="1" applyBorder="1" applyAlignment="1">
      <alignment horizontal="left" vertical="center" wrapText="1"/>
    </xf>
    <xf numFmtId="0" fontId="4" fillId="4" borderId="3" xfId="0" applyFont="1" applyFill="1" applyBorder="1" applyAlignment="1">
      <alignment wrapText="1"/>
    </xf>
    <xf numFmtId="0" fontId="14" fillId="4" borderId="3" xfId="2" applyFill="1" applyBorder="1" applyAlignment="1">
      <alignment wrapText="1"/>
    </xf>
    <xf numFmtId="0" fontId="4" fillId="8" borderId="3" xfId="0" applyFont="1" applyFill="1" applyBorder="1" applyAlignment="1">
      <alignment wrapText="1"/>
    </xf>
    <xf numFmtId="0" fontId="9" fillId="8" borderId="1" xfId="0" applyFont="1" applyFill="1" applyBorder="1" applyAlignment="1">
      <alignment horizontal="left" vertical="center" wrapText="1"/>
    </xf>
    <xf numFmtId="0" fontId="9" fillId="8" borderId="17" xfId="0" applyFont="1" applyFill="1" applyBorder="1" applyAlignment="1">
      <alignment horizontal="left" vertical="center" wrapText="1"/>
    </xf>
    <xf numFmtId="0" fontId="9" fillId="8" borderId="3" xfId="0" applyFont="1" applyFill="1" applyBorder="1" applyAlignment="1">
      <alignment wrapText="1"/>
    </xf>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3" xfId="0" applyFont="1" applyFill="1" applyBorder="1" applyAlignment="1">
      <alignment wrapText="1"/>
    </xf>
    <xf numFmtId="0" fontId="8" fillId="5" borderId="7" xfId="0" applyFont="1" applyFill="1" applyBorder="1" applyAlignment="1">
      <alignment horizontal="left" vertical="center" wrapText="1"/>
    </xf>
    <xf numFmtId="0" fontId="4" fillId="5" borderId="18" xfId="0" applyFont="1" applyFill="1" applyBorder="1" applyAlignment="1">
      <alignment wrapText="1"/>
    </xf>
    <xf numFmtId="0" fontId="4" fillId="4" borderId="18" xfId="0" applyFont="1" applyFill="1" applyBorder="1" applyAlignment="1">
      <alignment wrapText="1"/>
    </xf>
    <xf numFmtId="0" fontId="8" fillId="5" borderId="1" xfId="0" applyFont="1" applyFill="1" applyBorder="1" applyAlignment="1">
      <alignment horizontal="left" vertical="center" wrapText="1"/>
    </xf>
    <xf numFmtId="0" fontId="14" fillId="5" borderId="3" xfId="2" applyFill="1" applyBorder="1" applyAlignment="1">
      <alignment wrapText="1"/>
    </xf>
    <xf numFmtId="0" fontId="8" fillId="2" borderId="7" xfId="0" applyFont="1" applyFill="1" applyBorder="1" applyAlignment="1">
      <alignment horizontal="left" vertical="center" wrapText="1"/>
    </xf>
    <xf numFmtId="0" fontId="4" fillId="2" borderId="3" xfId="0" applyFont="1" applyFill="1" applyBorder="1" applyAlignment="1">
      <alignment wrapText="1"/>
    </xf>
    <xf numFmtId="0" fontId="8" fillId="4" borderId="7" xfId="0" applyFont="1" applyFill="1" applyBorder="1" applyAlignment="1">
      <alignment horizontal="left" vertical="center" wrapText="1"/>
    </xf>
    <xf numFmtId="0" fontId="8" fillId="5" borderId="17"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7" xfId="0" applyFont="1" applyFill="1" applyBorder="1" applyAlignment="1">
      <alignment wrapText="1"/>
    </xf>
    <xf numFmtId="0" fontId="4" fillId="2" borderId="8" xfId="0" applyFont="1" applyFill="1" applyBorder="1" applyAlignment="1">
      <alignment wrapText="1"/>
    </xf>
    <xf numFmtId="0" fontId="4" fillId="5" borderId="18" xfId="0" applyFont="1" applyFill="1" applyBorder="1" applyAlignment="1">
      <alignment horizontal="left" vertical="center" wrapText="1"/>
    </xf>
    <xf numFmtId="0" fontId="4" fillId="5" borderId="8" xfId="0" applyFont="1" applyFill="1" applyBorder="1" applyAlignment="1">
      <alignment horizontal="left" vertical="center" wrapText="1"/>
    </xf>
    <xf numFmtId="0" fontId="8" fillId="5" borderId="8"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4" fillId="4" borderId="17" xfId="0" applyFont="1" applyFill="1" applyBorder="1" applyAlignment="1">
      <alignment horizontal="left" vertical="center" wrapText="1"/>
    </xf>
    <xf numFmtId="0" fontId="4" fillId="4" borderId="19" xfId="0" applyFont="1" applyFill="1" applyBorder="1" applyAlignment="1">
      <alignment wrapText="1"/>
    </xf>
    <xf numFmtId="0" fontId="9" fillId="8" borderId="12" xfId="0" applyFont="1" applyFill="1" applyBorder="1" applyAlignment="1">
      <alignment wrapText="1"/>
    </xf>
    <xf numFmtId="0" fontId="9" fillId="5" borderId="8" xfId="0" applyFont="1" applyFill="1" applyBorder="1" applyAlignment="1">
      <alignment vertical="center" wrapText="1"/>
    </xf>
    <xf numFmtId="0" fontId="9" fillId="5" borderId="13" xfId="0" applyFont="1" applyFill="1" applyBorder="1" applyAlignment="1">
      <alignment vertical="center" wrapText="1"/>
    </xf>
    <xf numFmtId="0" fontId="9" fillId="4" borderId="8" xfId="0" applyFont="1" applyFill="1" applyBorder="1" applyAlignment="1">
      <alignment horizontal="left" vertical="center" wrapText="1"/>
    </xf>
    <xf numFmtId="0" fontId="9" fillId="4" borderId="8" xfId="0" applyFont="1" applyFill="1" applyBorder="1" applyAlignment="1">
      <alignment vertical="center" wrapText="1"/>
    </xf>
    <xf numFmtId="0" fontId="7" fillId="8" borderId="0" xfId="0" applyFont="1" applyFill="1" applyAlignment="1">
      <alignment horizontal="center" vertical="top" wrapText="1"/>
    </xf>
    <xf numFmtId="0" fontId="9" fillId="8" borderId="0" xfId="0" applyFont="1" applyFill="1" applyAlignment="1">
      <alignment wrapText="1"/>
    </xf>
    <xf numFmtId="0" fontId="0" fillId="8" borderId="0" xfId="0" applyFill="1" applyAlignment="1">
      <alignment vertical="top"/>
    </xf>
    <xf numFmtId="0" fontId="6" fillId="8" borderId="0" xfId="0" applyFont="1" applyFill="1" applyAlignment="1">
      <alignment vertical="top"/>
    </xf>
    <xf numFmtId="0" fontId="6" fillId="4" borderId="0" xfId="0" applyFont="1" applyFill="1" applyAlignment="1">
      <alignment vertical="top"/>
    </xf>
    <xf numFmtId="0" fontId="0" fillId="2" borderId="0" xfId="0" applyFill="1" applyAlignment="1">
      <alignment vertical="top"/>
    </xf>
    <xf numFmtId="0" fontId="15" fillId="4" borderId="3"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4" fillId="4" borderId="8" xfId="2" applyFill="1" applyBorder="1" applyAlignment="1">
      <alignment wrapText="1"/>
    </xf>
    <xf numFmtId="0" fontId="8" fillId="2" borderId="20" xfId="0" applyFont="1" applyFill="1" applyBorder="1" applyAlignment="1">
      <alignment horizontal="left" vertical="center" wrapText="1"/>
    </xf>
    <xf numFmtId="0" fontId="15" fillId="4" borderId="7"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1" fillId="0" borderId="3" xfId="0" applyFont="1" applyBorder="1" applyAlignment="1">
      <alignment horizontal="left" vertical="center" wrapText="1"/>
    </xf>
    <xf numFmtId="0" fontId="4" fillId="0" borderId="17" xfId="0" applyFont="1" applyBorder="1" applyAlignment="1">
      <alignment horizontal="left" vertical="center" wrapText="1"/>
    </xf>
    <xf numFmtId="0" fontId="4" fillId="0" borderId="3" xfId="0" applyFont="1" applyBorder="1" applyAlignment="1">
      <alignment wrapText="1"/>
    </xf>
    <xf numFmtId="0" fontId="8" fillId="0" borderId="1" xfId="0" applyFont="1" applyBorder="1" applyAlignment="1">
      <alignment horizontal="left" vertical="center" wrapText="1"/>
    </xf>
    <xf numFmtId="0" fontId="8" fillId="0" borderId="17" xfId="0" applyFont="1" applyBorder="1" applyAlignment="1">
      <alignment horizontal="left" vertical="center" wrapText="1"/>
    </xf>
    <xf numFmtId="0" fontId="14" fillId="0" borderId="3" xfId="2" applyFill="1" applyBorder="1" applyAlignment="1">
      <alignment wrapText="1"/>
    </xf>
    <xf numFmtId="0" fontId="4" fillId="0" borderId="7" xfId="0" applyFont="1" applyBorder="1" applyAlignment="1">
      <alignment horizontal="left" vertical="center" wrapText="1"/>
    </xf>
    <xf numFmtId="0" fontId="4" fillId="0" borderId="18" xfId="0" applyFont="1" applyBorder="1" applyAlignment="1">
      <alignment wrapText="1"/>
    </xf>
    <xf numFmtId="0" fontId="8" fillId="0" borderId="7" xfId="0" applyFont="1" applyBorder="1" applyAlignment="1">
      <alignment horizontal="left" vertical="center" wrapText="1"/>
    </xf>
    <xf numFmtId="0" fontId="4" fillId="0" borderId="7" xfId="0" applyFont="1" applyBorder="1" applyAlignment="1">
      <alignment wrapText="1"/>
    </xf>
    <xf numFmtId="0" fontId="4" fillId="0" borderId="8" xfId="0" applyFont="1" applyBorder="1" applyAlignment="1">
      <alignment wrapText="1"/>
    </xf>
    <xf numFmtId="0" fontId="4" fillId="0" borderId="18" xfId="0" applyFont="1" applyBorder="1" applyAlignment="1">
      <alignment horizontal="left" vertical="center" wrapText="1"/>
    </xf>
    <xf numFmtId="0" fontId="4" fillId="0" borderId="8" xfId="0" applyFont="1" applyBorder="1" applyAlignment="1">
      <alignment horizontal="left" vertical="center" wrapText="1"/>
    </xf>
    <xf numFmtId="0" fontId="4" fillId="0" borderId="7" xfId="0" applyFont="1" applyBorder="1" applyAlignment="1">
      <alignment horizontal="center" vertical="center" wrapText="1"/>
    </xf>
    <xf numFmtId="0" fontId="4" fillId="0" borderId="19" xfId="0" applyFont="1" applyBorder="1" applyAlignment="1">
      <alignment wrapText="1"/>
    </xf>
    <xf numFmtId="0" fontId="9" fillId="0" borderId="8" xfId="0" applyFont="1" applyBorder="1" applyAlignment="1">
      <alignment wrapText="1"/>
    </xf>
    <xf numFmtId="0" fontId="9" fillId="0" borderId="13" xfId="0" applyFont="1" applyBorder="1" applyAlignment="1">
      <alignment wrapText="1"/>
    </xf>
    <xf numFmtId="0" fontId="4" fillId="0" borderId="12" xfId="0" applyFont="1" applyBorder="1" applyAlignment="1">
      <alignment wrapText="1"/>
    </xf>
    <xf numFmtId="0" fontId="9" fillId="0" borderId="8" xfId="0" applyFont="1" applyBorder="1" applyAlignment="1">
      <alignment vertical="center" wrapText="1"/>
    </xf>
    <xf numFmtId="0" fontId="9" fillId="0" borderId="13" xfId="0" applyFont="1" applyBorder="1" applyAlignment="1">
      <alignment vertical="center" wrapText="1"/>
    </xf>
    <xf numFmtId="0" fontId="9" fillId="0" borderId="8" xfId="0" applyFont="1" applyBorder="1" applyAlignment="1">
      <alignment horizontal="left" vertical="center" wrapText="1"/>
    </xf>
    <xf numFmtId="0" fontId="15" fillId="0" borderId="3" xfId="0" applyFont="1" applyBorder="1" applyAlignment="1">
      <alignment horizontal="left" vertical="center" wrapText="1"/>
    </xf>
    <xf numFmtId="0" fontId="9" fillId="0" borderId="3" xfId="0" applyFont="1" applyBorder="1" applyAlignment="1">
      <alignment horizontal="left" vertical="center" wrapText="1"/>
    </xf>
    <xf numFmtId="0" fontId="8" fillId="0" borderId="20" xfId="0" applyFont="1" applyBorder="1" applyAlignment="1">
      <alignment horizontal="left" vertical="center" wrapText="1"/>
    </xf>
    <xf numFmtId="0" fontId="15" fillId="0" borderId="7" xfId="0" applyFont="1" applyBorder="1" applyAlignment="1">
      <alignment horizontal="left" vertical="center" wrapText="1"/>
    </xf>
    <xf numFmtId="0" fontId="9" fillId="0" borderId="7" xfId="0" applyFont="1" applyBorder="1" applyAlignment="1">
      <alignment wrapText="1"/>
    </xf>
    <xf numFmtId="0" fontId="14" fillId="0" borderId="8" xfId="2" applyFill="1" applyBorder="1" applyAlignment="1">
      <alignment wrapText="1"/>
    </xf>
    <xf numFmtId="0" fontId="4" fillId="0" borderId="8" xfId="0" applyFont="1" applyBorder="1" applyAlignment="1">
      <alignment vertical="center" wrapText="1"/>
    </xf>
    <xf numFmtId="0" fontId="7" fillId="0" borderId="3" xfId="0" applyFont="1" applyBorder="1" applyAlignment="1">
      <alignment horizontal="left" vertical="center" wrapText="1"/>
    </xf>
    <xf numFmtId="0" fontId="4" fillId="0" borderId="6" xfId="0" applyFont="1" applyBorder="1" applyAlignment="1">
      <alignment horizontal="left" vertical="center" wrapText="1"/>
    </xf>
    <xf numFmtId="0" fontId="9" fillId="0" borderId="6" xfId="0" applyFont="1" applyBorder="1" applyAlignment="1">
      <alignment horizontal="left" vertical="center" wrapText="1"/>
    </xf>
    <xf numFmtId="0" fontId="4" fillId="0" borderId="9" xfId="0" applyFont="1" applyBorder="1" applyAlignment="1">
      <alignment horizontal="left" vertical="center" wrapText="1"/>
    </xf>
    <xf numFmtId="0" fontId="9" fillId="0" borderId="9" xfId="0" applyFont="1" applyBorder="1" applyAlignment="1">
      <alignment wrapText="1"/>
    </xf>
    <xf numFmtId="0" fontId="9" fillId="0" borderId="10" xfId="0" applyFont="1" applyBorder="1" applyAlignment="1">
      <alignment wrapText="1"/>
    </xf>
    <xf numFmtId="0" fontId="9" fillId="0" borderId="14" xfId="0" applyFont="1" applyBorder="1" applyAlignment="1">
      <alignment wrapText="1"/>
    </xf>
    <xf numFmtId="0" fontId="9" fillId="0" borderId="15" xfId="0" applyFont="1" applyBorder="1" applyAlignment="1">
      <alignment wrapText="1"/>
    </xf>
    <xf numFmtId="0" fontId="9" fillId="0" borderId="16" xfId="0" applyFont="1" applyBorder="1" applyAlignment="1">
      <alignment wrapText="1"/>
    </xf>
    <xf numFmtId="0" fontId="0" fillId="0" borderId="0" xfId="0" applyAlignment="1">
      <alignment horizontal="left" wrapText="1"/>
    </xf>
    <xf numFmtId="0" fontId="7" fillId="9" borderId="2"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0" fontId="10" fillId="10" borderId="4"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8" fillId="10" borderId="4" xfId="0" applyFont="1" applyFill="1" applyBorder="1" applyAlignment="1">
      <alignment horizontal="left" vertical="center" wrapText="1"/>
    </xf>
    <xf numFmtId="0" fontId="4" fillId="11" borderId="4" xfId="0" applyFont="1" applyFill="1" applyBorder="1" applyAlignment="1">
      <alignment horizontal="left" vertical="center" wrapText="1"/>
    </xf>
    <xf numFmtId="0" fontId="8" fillId="11" borderId="4" xfId="0" applyFont="1" applyFill="1" applyBorder="1" applyAlignment="1">
      <alignment horizontal="left" vertical="center" wrapText="1"/>
    </xf>
    <xf numFmtId="0" fontId="4" fillId="12" borderId="4" xfId="0" applyFont="1" applyFill="1" applyBorder="1" applyAlignment="1">
      <alignment horizontal="left" vertical="center" wrapText="1"/>
    </xf>
    <xf numFmtId="0" fontId="9" fillId="12" borderId="4"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5" borderId="4" xfId="0" applyFont="1" applyFill="1" applyBorder="1" applyAlignment="1">
      <alignment vertical="center" wrapText="1"/>
    </xf>
    <xf numFmtId="0" fontId="4" fillId="10" borderId="21" xfId="0" applyFont="1" applyFill="1" applyBorder="1" applyAlignment="1">
      <alignment horizontal="left" vertical="center" wrapText="1"/>
    </xf>
    <xf numFmtId="0" fontId="4" fillId="10" borderId="22" xfId="0" applyFont="1" applyFill="1" applyBorder="1" applyAlignment="1">
      <alignment horizontal="left" vertical="center" wrapText="1"/>
    </xf>
    <xf numFmtId="0" fontId="4" fillId="10" borderId="23" xfId="0" applyFont="1" applyFill="1" applyBorder="1" applyAlignment="1">
      <alignment horizontal="left" vertical="center" wrapText="1"/>
    </xf>
    <xf numFmtId="0" fontId="4" fillId="10" borderId="23" xfId="0" applyFont="1" applyFill="1" applyBorder="1" applyAlignment="1">
      <alignment wrapText="1"/>
    </xf>
    <xf numFmtId="0" fontId="8" fillId="5" borderId="21"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4" fillId="5" borderId="23" xfId="0" applyFont="1" applyFill="1" applyBorder="1" applyAlignment="1">
      <alignment wrapText="1"/>
    </xf>
    <xf numFmtId="0" fontId="10" fillId="10" borderId="21" xfId="0" applyFont="1" applyFill="1" applyBorder="1" applyAlignment="1">
      <alignment horizontal="left" vertical="center" wrapText="1"/>
    </xf>
    <xf numFmtId="0" fontId="10" fillId="10" borderId="22" xfId="0" applyFont="1" applyFill="1" applyBorder="1" applyAlignment="1">
      <alignment horizontal="left" vertical="center" wrapText="1"/>
    </xf>
    <xf numFmtId="0" fontId="10" fillId="10" borderId="23" xfId="0" applyFont="1" applyFill="1" applyBorder="1" applyAlignment="1">
      <alignment horizontal="left" vertical="center" wrapText="1"/>
    </xf>
    <xf numFmtId="0" fontId="8" fillId="10" borderId="21" xfId="0" applyFont="1" applyFill="1" applyBorder="1" applyAlignment="1">
      <alignment horizontal="left" vertical="center" wrapText="1"/>
    </xf>
    <xf numFmtId="0" fontId="8" fillId="10" borderId="22" xfId="0" applyFont="1" applyFill="1" applyBorder="1" applyAlignment="1">
      <alignment horizontal="left" vertical="center" wrapText="1"/>
    </xf>
    <xf numFmtId="0" fontId="8" fillId="10" borderId="23" xfId="0" applyFont="1" applyFill="1" applyBorder="1" applyAlignment="1">
      <alignment horizontal="left" vertical="center" wrapText="1"/>
    </xf>
    <xf numFmtId="0" fontId="4" fillId="11" borderId="21" xfId="0" applyFont="1" applyFill="1" applyBorder="1" applyAlignment="1">
      <alignment horizontal="left" vertical="center" wrapText="1"/>
    </xf>
    <xf numFmtId="0" fontId="4" fillId="11" borderId="22" xfId="0" applyFont="1" applyFill="1" applyBorder="1" applyAlignment="1">
      <alignment horizontal="left" vertical="center" wrapText="1"/>
    </xf>
    <xf numFmtId="0" fontId="4" fillId="11" borderId="23" xfId="0" applyFont="1" applyFill="1" applyBorder="1" applyAlignment="1">
      <alignment horizontal="left" vertical="center" wrapText="1"/>
    </xf>
    <xf numFmtId="0" fontId="4" fillId="11" borderId="23" xfId="0" applyFont="1" applyFill="1" applyBorder="1" applyAlignment="1">
      <alignment wrapText="1"/>
    </xf>
    <xf numFmtId="0" fontId="8" fillId="11" borderId="21" xfId="0" applyFont="1" applyFill="1" applyBorder="1" applyAlignment="1">
      <alignment horizontal="left" vertical="center" wrapText="1"/>
    </xf>
    <xf numFmtId="0" fontId="8" fillId="11" borderId="22" xfId="0" applyFont="1" applyFill="1" applyBorder="1" applyAlignment="1">
      <alignment horizontal="left" vertical="center" wrapText="1"/>
    </xf>
    <xf numFmtId="0" fontId="8" fillId="11" borderId="23" xfId="0" applyFont="1" applyFill="1" applyBorder="1" applyAlignment="1">
      <alignment horizontal="left" vertical="center" wrapText="1"/>
    </xf>
    <xf numFmtId="0" fontId="4" fillId="12" borderId="21" xfId="0" applyFont="1" applyFill="1" applyBorder="1" applyAlignment="1">
      <alignment horizontal="left" vertical="center" wrapText="1"/>
    </xf>
    <xf numFmtId="0" fontId="4" fillId="12" borderId="22" xfId="0" applyFont="1" applyFill="1" applyBorder="1" applyAlignment="1">
      <alignment horizontal="left" vertical="center" wrapText="1"/>
    </xf>
    <xf numFmtId="0" fontId="4" fillId="12" borderId="23" xfId="0" applyFont="1" applyFill="1" applyBorder="1" applyAlignment="1">
      <alignment horizontal="left" vertical="center" wrapText="1"/>
    </xf>
    <xf numFmtId="0" fontId="4" fillId="12" borderId="23" xfId="0" applyFont="1" applyFill="1" applyBorder="1" applyAlignment="1">
      <alignment wrapText="1"/>
    </xf>
    <xf numFmtId="0" fontId="4" fillId="5" borderId="21"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9" fillId="11" borderId="23" xfId="0" applyFont="1" applyFill="1" applyBorder="1" applyAlignment="1">
      <alignment wrapText="1"/>
    </xf>
    <xf numFmtId="0" fontId="4" fillId="11" borderId="0" xfId="0" applyFont="1" applyFill="1" applyAlignment="1">
      <alignment horizontal="left" vertical="center" wrapText="1"/>
    </xf>
    <xf numFmtId="0" fontId="9" fillId="11" borderId="22" xfId="0" applyFont="1" applyFill="1" applyBorder="1" applyAlignment="1">
      <alignment wrapText="1"/>
    </xf>
    <xf numFmtId="0" fontId="4" fillId="11" borderId="2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5" borderId="22" xfId="0" applyFont="1" applyFill="1" applyBorder="1" applyAlignment="1">
      <alignment wrapText="1"/>
    </xf>
    <xf numFmtId="0" fontId="4" fillId="12" borderId="24" xfId="0" applyFont="1" applyFill="1" applyBorder="1" applyAlignment="1">
      <alignment horizontal="left" vertical="center" wrapText="1"/>
    </xf>
    <xf numFmtId="0" fontId="4" fillId="12" borderId="22" xfId="0" applyFont="1" applyFill="1" applyBorder="1" applyAlignment="1">
      <alignment wrapText="1"/>
    </xf>
    <xf numFmtId="0" fontId="4" fillId="5" borderId="0" xfId="0" applyFont="1" applyFill="1" applyAlignment="1">
      <alignment horizontal="left" vertical="center" wrapText="1"/>
    </xf>
    <xf numFmtId="0" fontId="4" fillId="5" borderId="4" xfId="0" applyFont="1" applyFill="1" applyBorder="1" applyAlignment="1">
      <alignment wrapText="1"/>
    </xf>
    <xf numFmtId="0" fontId="7" fillId="9" borderId="11" xfId="0" applyFont="1" applyFill="1" applyBorder="1" applyAlignment="1">
      <alignment horizontal="center" vertical="center" wrapText="1"/>
    </xf>
    <xf numFmtId="0" fontId="4" fillId="10" borderId="25" xfId="0" applyFont="1" applyFill="1" applyBorder="1" applyAlignment="1">
      <alignment wrapText="1"/>
    </xf>
    <xf numFmtId="0" fontId="9" fillId="11" borderId="2" xfId="0" applyFont="1" applyFill="1" applyBorder="1" applyAlignment="1">
      <alignment wrapText="1"/>
    </xf>
    <xf numFmtId="0" fontId="9" fillId="11" borderId="0" xfId="0" applyFont="1" applyFill="1" applyAlignment="1">
      <alignment wrapText="1"/>
    </xf>
    <xf numFmtId="0" fontId="9" fillId="13" borderId="2" xfId="0" applyFont="1" applyFill="1" applyBorder="1" applyAlignment="1">
      <alignment wrapText="1"/>
    </xf>
    <xf numFmtId="0" fontId="9" fillId="13" borderId="0" xfId="0" applyFont="1" applyFill="1" applyAlignment="1">
      <alignment wrapText="1"/>
    </xf>
    <xf numFmtId="0" fontId="9" fillId="5" borderId="2" xfId="0" applyFont="1" applyFill="1" applyBorder="1" applyAlignment="1">
      <alignment wrapText="1"/>
    </xf>
    <xf numFmtId="0" fontId="7" fillId="5" borderId="4" xfId="0" applyFont="1" applyFill="1" applyBorder="1" applyAlignment="1">
      <alignment horizontal="left" vertical="center" wrapText="1"/>
    </xf>
    <xf numFmtId="0" fontId="4" fillId="0" borderId="4" xfId="0" applyFont="1" applyBorder="1" applyAlignment="1">
      <alignment horizontal="left" vertical="center" wrapText="1"/>
    </xf>
    <xf numFmtId="0" fontId="4" fillId="13" borderId="4" xfId="0" applyFont="1" applyFill="1" applyBorder="1" applyAlignment="1">
      <alignment horizontal="left" vertical="center" wrapText="1"/>
    </xf>
    <xf numFmtId="0" fontId="8" fillId="13" borderId="4" xfId="0" applyFont="1" applyFill="1" applyBorder="1" applyAlignment="1">
      <alignment horizontal="left" vertical="center" wrapText="1"/>
    </xf>
    <xf numFmtId="0" fontId="4" fillId="9" borderId="4" xfId="0" applyFont="1" applyFill="1" applyBorder="1" applyAlignment="1">
      <alignment horizontal="left" vertical="center" wrapText="1"/>
    </xf>
    <xf numFmtId="0" fontId="8" fillId="9" borderId="4" xfId="0" applyFont="1" applyFill="1" applyBorder="1" applyAlignment="1">
      <alignment horizontal="left" vertical="center" wrapText="1"/>
    </xf>
    <xf numFmtId="0" fontId="4" fillId="14" borderId="4" xfId="0" applyFont="1" applyFill="1" applyBorder="1" applyAlignment="1">
      <alignment horizontal="left" vertical="center" wrapText="1"/>
    </xf>
    <xf numFmtId="0" fontId="8" fillId="15" borderId="4" xfId="0" applyFont="1" applyFill="1" applyBorder="1" applyAlignment="1">
      <alignment horizontal="left" vertical="center" wrapText="1"/>
    </xf>
    <xf numFmtId="0" fontId="8" fillId="0" borderId="4" xfId="0" applyFont="1" applyBorder="1" applyAlignment="1">
      <alignment horizontal="left" vertical="center" wrapText="1"/>
    </xf>
    <xf numFmtId="0" fontId="11" fillId="16" borderId="4" xfId="0" applyFont="1" applyFill="1" applyBorder="1" applyAlignment="1">
      <alignment horizontal="left" vertical="center" wrapText="1"/>
    </xf>
    <xf numFmtId="0" fontId="4" fillId="12" borderId="0" xfId="0" applyFont="1" applyFill="1" applyAlignment="1">
      <alignment horizontal="left" vertical="center" wrapText="1"/>
    </xf>
    <xf numFmtId="0" fontId="4" fillId="12" borderId="4" xfId="0" applyFont="1" applyFill="1" applyBorder="1" applyAlignment="1">
      <alignment wrapText="1"/>
    </xf>
    <xf numFmtId="0" fontId="4" fillId="12" borderId="26" xfId="0" applyFont="1" applyFill="1" applyBorder="1" applyAlignment="1">
      <alignment wrapText="1"/>
    </xf>
    <xf numFmtId="0" fontId="9" fillId="11" borderId="4" xfId="0" applyFont="1" applyFill="1" applyBorder="1" applyAlignment="1">
      <alignment wrapText="1"/>
    </xf>
    <xf numFmtId="0" fontId="4" fillId="11" borderId="4" xfId="0" applyFont="1" applyFill="1" applyBorder="1" applyAlignment="1">
      <alignment wrapText="1"/>
    </xf>
    <xf numFmtId="0" fontId="4" fillId="11" borderId="26" xfId="0" applyFont="1" applyFill="1" applyBorder="1" applyAlignment="1">
      <alignment wrapText="1"/>
    </xf>
    <xf numFmtId="0" fontId="4" fillId="0" borderId="0" xfId="0" applyFont="1" applyAlignment="1">
      <alignment horizontal="left" vertical="center" wrapText="1"/>
    </xf>
    <xf numFmtId="0" fontId="4" fillId="0" borderId="23" xfId="0" applyFont="1" applyBorder="1" applyAlignment="1">
      <alignment horizontal="left" vertical="center" wrapText="1"/>
    </xf>
    <xf numFmtId="0" fontId="4" fillId="0" borderId="4" xfId="0" applyFont="1" applyBorder="1" applyAlignment="1">
      <alignment wrapText="1"/>
    </xf>
    <xf numFmtId="0" fontId="8" fillId="13" borderId="0" xfId="0" applyFont="1" applyFill="1" applyAlignment="1">
      <alignment horizontal="left" vertical="center" wrapText="1"/>
    </xf>
    <xf numFmtId="0" fontId="8" fillId="13" borderId="23" xfId="0" applyFont="1" applyFill="1" applyBorder="1" applyAlignment="1">
      <alignment horizontal="left" vertical="center" wrapText="1"/>
    </xf>
    <xf numFmtId="0" fontId="4" fillId="13" borderId="4" xfId="0" applyFont="1" applyFill="1" applyBorder="1" applyAlignment="1">
      <alignment wrapText="1"/>
    </xf>
    <xf numFmtId="0" fontId="14" fillId="13" borderId="4" xfId="2" applyFill="1" applyBorder="1" applyAlignment="1">
      <alignment wrapText="1"/>
    </xf>
    <xf numFmtId="0" fontId="4" fillId="9" borderId="4" xfId="0" applyFont="1" applyFill="1" applyBorder="1" applyAlignment="1">
      <alignment wrapText="1"/>
    </xf>
    <xf numFmtId="0" fontId="14" fillId="9" borderId="4" xfId="2" applyFill="1" applyBorder="1" applyAlignment="1">
      <alignment wrapText="1"/>
    </xf>
    <xf numFmtId="0" fontId="4" fillId="9" borderId="0" xfId="0" applyFont="1" applyFill="1" applyAlignment="1">
      <alignment horizontal="left" vertical="center" wrapText="1"/>
    </xf>
    <xf numFmtId="0" fontId="4" fillId="0" borderId="21" xfId="0" applyFont="1" applyBorder="1" applyAlignment="1">
      <alignment horizontal="left" vertical="center" wrapText="1"/>
    </xf>
    <xf numFmtId="0" fontId="4" fillId="0" borderId="24" xfId="0" applyFont="1" applyBorder="1" applyAlignment="1">
      <alignment horizontal="left" vertical="center" wrapText="1"/>
    </xf>
    <xf numFmtId="0" fontId="4" fillId="14" borderId="21" xfId="0" applyFont="1" applyFill="1" applyBorder="1" applyAlignment="1">
      <alignment horizontal="left" vertical="center" wrapText="1"/>
    </xf>
    <xf numFmtId="0" fontId="4" fillId="14" borderId="24" xfId="0" applyFont="1" applyFill="1" applyBorder="1" applyAlignment="1">
      <alignment horizontal="left" vertical="center" wrapText="1"/>
    </xf>
    <xf numFmtId="0" fontId="4" fillId="13" borderId="26" xfId="0" applyFont="1" applyFill="1" applyBorder="1" applyAlignment="1">
      <alignment wrapText="1"/>
    </xf>
    <xf numFmtId="0" fontId="4" fillId="9" borderId="26" xfId="0" applyFont="1" applyFill="1" applyBorder="1" applyAlignment="1">
      <alignment wrapText="1"/>
    </xf>
    <xf numFmtId="0" fontId="8" fillId="9" borderId="0" xfId="0" applyFont="1" applyFill="1" applyAlignment="1">
      <alignment horizontal="left" vertical="center" wrapText="1"/>
    </xf>
    <xf numFmtId="0" fontId="8" fillId="9" borderId="23" xfId="0" applyFont="1" applyFill="1" applyBorder="1" applyAlignment="1">
      <alignment horizontal="left" vertical="center" wrapText="1"/>
    </xf>
    <xf numFmtId="0" fontId="4" fillId="14" borderId="23" xfId="0" applyFont="1" applyFill="1" applyBorder="1" applyAlignment="1">
      <alignment horizontal="left" vertical="center" wrapText="1"/>
    </xf>
    <xf numFmtId="0" fontId="8" fillId="13" borderId="21" xfId="0" applyFont="1" applyFill="1" applyBorder="1" applyAlignment="1">
      <alignment horizontal="left" vertical="center" wrapText="1"/>
    </xf>
    <xf numFmtId="0" fontId="8" fillId="13" borderId="24" xfId="0" applyFont="1" applyFill="1" applyBorder="1" applyAlignment="1">
      <alignment horizontal="left" vertical="center" wrapText="1"/>
    </xf>
    <xf numFmtId="0" fontId="4" fillId="13" borderId="24" xfId="0" applyFont="1" applyFill="1" applyBorder="1" applyAlignment="1">
      <alignment wrapText="1"/>
    </xf>
    <xf numFmtId="0" fontId="4" fillId="13" borderId="27" xfId="0" applyFont="1" applyFill="1" applyBorder="1" applyAlignment="1">
      <alignment wrapText="1"/>
    </xf>
    <xf numFmtId="0" fontId="4" fillId="9" borderId="24" xfId="0" applyFont="1" applyFill="1" applyBorder="1" applyAlignment="1">
      <alignment wrapText="1"/>
    </xf>
    <xf numFmtId="0" fontId="4" fillId="9" borderId="27" xfId="0" applyFont="1" applyFill="1" applyBorder="1" applyAlignment="1">
      <alignment wrapText="1"/>
    </xf>
    <xf numFmtId="0" fontId="8" fillId="0" borderId="0" xfId="0" applyFont="1" applyAlignment="1">
      <alignment horizontal="left" vertical="center" wrapText="1"/>
    </xf>
    <xf numFmtId="0" fontId="8" fillId="0" borderId="23" xfId="0" applyFont="1" applyBorder="1" applyAlignment="1">
      <alignment horizontal="left" vertical="center" wrapText="1"/>
    </xf>
    <xf numFmtId="0" fontId="4" fillId="0" borderId="24" xfId="0" applyFont="1" applyBorder="1" applyAlignment="1">
      <alignment wrapText="1"/>
    </xf>
    <xf numFmtId="0" fontId="4" fillId="0" borderId="27" xfId="0" applyFont="1" applyBorder="1" applyAlignment="1">
      <alignment wrapText="1"/>
    </xf>
    <xf numFmtId="0" fontId="8" fillId="0" borderId="21" xfId="0" applyFont="1" applyBorder="1" applyAlignment="1">
      <alignment horizontal="left" vertical="center" wrapText="1"/>
    </xf>
    <xf numFmtId="0" fontId="8" fillId="0" borderId="24" xfId="0" applyFont="1" applyBorder="1" applyAlignment="1">
      <alignment horizontal="left" vertical="center" wrapText="1"/>
    </xf>
    <xf numFmtId="0" fontId="4" fillId="9" borderId="21" xfId="0" applyFont="1" applyFill="1" applyBorder="1" applyAlignment="1">
      <alignment horizontal="left" vertical="center" wrapText="1"/>
    </xf>
    <xf numFmtId="0" fontId="4" fillId="9" borderId="24" xfId="0" applyFont="1" applyFill="1" applyBorder="1" applyAlignment="1">
      <alignment horizontal="left" vertical="center" wrapText="1"/>
    </xf>
    <xf numFmtId="0" fontId="4" fillId="13" borderId="21" xfId="0" applyFont="1" applyFill="1" applyBorder="1" applyAlignment="1">
      <alignment horizontal="left" vertical="center" wrapText="1"/>
    </xf>
    <xf numFmtId="0" fontId="4" fillId="13" borderId="24" xfId="0" applyFont="1" applyFill="1" applyBorder="1" applyAlignment="1">
      <alignment horizontal="left" vertical="center" wrapText="1"/>
    </xf>
    <xf numFmtId="0" fontId="4" fillId="9" borderId="23" xfId="0" applyFont="1" applyFill="1" applyBorder="1" applyAlignment="1">
      <alignment horizontal="left" vertical="center" wrapText="1"/>
    </xf>
    <xf numFmtId="0" fontId="8" fillId="9" borderId="21" xfId="0" applyFont="1" applyFill="1" applyBorder="1" applyAlignment="1">
      <alignment horizontal="left" vertical="center" wrapText="1"/>
    </xf>
    <xf numFmtId="0" fontId="4" fillId="11" borderId="25" xfId="0" applyFont="1" applyFill="1" applyBorder="1" applyAlignment="1">
      <alignment wrapText="1"/>
    </xf>
    <xf numFmtId="0" fontId="4" fillId="0" borderId="25" xfId="0" applyFont="1" applyBorder="1" applyAlignment="1">
      <alignment wrapText="1"/>
    </xf>
    <xf numFmtId="0" fontId="9" fillId="0" borderId="2" xfId="0" applyFont="1" applyBorder="1" applyAlignment="1">
      <alignment wrapText="1"/>
    </xf>
    <xf numFmtId="0" fontId="9" fillId="0" borderId="0" xfId="0" applyFont="1" applyAlignment="1">
      <alignment wrapText="1"/>
    </xf>
    <xf numFmtId="0" fontId="4" fillId="0" borderId="28" xfId="0" applyFont="1" applyBorder="1" applyAlignment="1">
      <alignment wrapText="1"/>
    </xf>
    <xf numFmtId="0" fontId="4" fillId="13" borderId="28" xfId="0" applyFont="1" applyFill="1" applyBorder="1" applyAlignment="1">
      <alignment wrapText="1"/>
    </xf>
    <xf numFmtId="0" fontId="9" fillId="17" borderId="2" xfId="0" applyFont="1" applyFill="1" applyBorder="1" applyAlignment="1">
      <alignment wrapText="1"/>
    </xf>
    <xf numFmtId="0" fontId="9" fillId="18" borderId="2" xfId="0" applyFont="1" applyFill="1" applyBorder="1" applyAlignment="1">
      <alignment wrapText="1"/>
    </xf>
    <xf numFmtId="0" fontId="9" fillId="13" borderId="2" xfId="0" applyFont="1" applyFill="1" applyBorder="1" applyAlignment="1">
      <alignment vertical="center" wrapText="1"/>
    </xf>
    <xf numFmtId="0" fontId="9" fillId="13" borderId="0" xfId="0" applyFont="1" applyFill="1" applyAlignment="1">
      <alignment vertical="center" wrapText="1"/>
    </xf>
    <xf numFmtId="0" fontId="15" fillId="13" borderId="4" xfId="0" applyFont="1" applyFill="1" applyBorder="1" applyAlignment="1">
      <alignment horizontal="left" vertical="center" wrapText="1"/>
    </xf>
    <xf numFmtId="0" fontId="4" fillId="19" borderId="4" xfId="0" applyFont="1" applyFill="1" applyBorder="1" applyAlignment="1">
      <alignment horizontal="left" vertical="center" wrapText="1"/>
    </xf>
    <xf numFmtId="0" fontId="9" fillId="19" borderId="4" xfId="0" applyFont="1" applyFill="1" applyBorder="1" applyAlignment="1">
      <alignment horizontal="left" vertical="center" wrapText="1"/>
    </xf>
    <xf numFmtId="0" fontId="9" fillId="0" borderId="4" xfId="0" applyFont="1" applyBorder="1" applyAlignment="1">
      <alignment horizontal="left" vertical="center" wrapText="1"/>
    </xf>
    <xf numFmtId="0" fontId="9" fillId="14" borderId="4" xfId="0" applyFont="1" applyFill="1" applyBorder="1" applyAlignment="1">
      <alignment horizontal="left" vertical="center" wrapText="1"/>
    </xf>
    <xf numFmtId="0" fontId="4" fillId="13" borderId="26" xfId="0" applyFont="1" applyFill="1" applyBorder="1" applyAlignment="1">
      <alignment horizontal="left" vertical="center" wrapText="1"/>
    </xf>
    <xf numFmtId="0" fontId="4" fillId="13" borderId="2" xfId="0" applyFont="1" applyFill="1" applyBorder="1" applyAlignment="1">
      <alignment horizontal="left" vertical="center" wrapText="1"/>
    </xf>
    <xf numFmtId="0" fontId="4" fillId="13" borderId="27" xfId="0" applyFont="1" applyFill="1" applyBorder="1" applyAlignment="1">
      <alignment horizontal="left" vertical="center" wrapText="1"/>
    </xf>
    <xf numFmtId="0" fontId="4" fillId="13" borderId="0" xfId="0" applyFont="1" applyFill="1" applyAlignment="1">
      <alignment horizontal="left" vertical="center" wrapText="1"/>
    </xf>
    <xf numFmtId="0" fontId="4" fillId="13" borderId="24" xfId="0" applyFont="1" applyFill="1" applyBorder="1" applyAlignment="1">
      <alignment horizontal="center" vertical="center" wrapText="1"/>
    </xf>
    <xf numFmtId="0" fontId="4" fillId="20" borderId="4" xfId="0" applyFont="1" applyFill="1" applyBorder="1" applyAlignment="1">
      <alignment horizontal="left" vertical="center" wrapText="1"/>
    </xf>
    <xf numFmtId="0" fontId="4" fillId="20" borderId="21" xfId="0" applyFont="1" applyFill="1" applyBorder="1" applyAlignment="1">
      <alignment horizontal="left" vertical="center" wrapText="1"/>
    </xf>
    <xf numFmtId="0" fontId="8" fillId="9" borderId="24" xfId="0" applyFont="1" applyFill="1" applyBorder="1" applyAlignment="1">
      <alignment horizontal="left" vertical="center" wrapText="1"/>
    </xf>
    <xf numFmtId="0" fontId="4" fillId="19" borderId="21" xfId="0" applyFont="1" applyFill="1" applyBorder="1" applyAlignment="1">
      <alignment horizontal="left" vertical="center" wrapText="1"/>
    </xf>
    <xf numFmtId="0" fontId="4" fillId="19" borderId="24" xfId="0" applyFont="1" applyFill="1" applyBorder="1" applyAlignment="1">
      <alignment wrapText="1"/>
    </xf>
    <xf numFmtId="0" fontId="4" fillId="19" borderId="27" xfId="0" applyFont="1" applyFill="1" applyBorder="1" applyAlignment="1">
      <alignment wrapText="1"/>
    </xf>
    <xf numFmtId="0" fontId="9" fillId="13" borderId="24" xfId="0" applyFont="1" applyFill="1" applyBorder="1" applyAlignment="1">
      <alignment wrapText="1"/>
    </xf>
    <xf numFmtId="0" fontId="9" fillId="13" borderId="27" xfId="0" applyFont="1" applyFill="1" applyBorder="1" applyAlignment="1">
      <alignment wrapText="1"/>
    </xf>
    <xf numFmtId="0" fontId="9" fillId="0" borderId="24" xfId="0" applyFont="1" applyBorder="1" applyAlignment="1">
      <alignment wrapText="1"/>
    </xf>
    <xf numFmtId="0" fontId="9" fillId="0" borderId="27" xfId="0" applyFont="1" applyBorder="1" applyAlignment="1">
      <alignment wrapText="1"/>
    </xf>
    <xf numFmtId="0" fontId="9" fillId="13" borderId="2" xfId="0" applyFont="1" applyFill="1" applyBorder="1" applyAlignment="1">
      <alignment horizontal="left" vertical="center" wrapText="1"/>
    </xf>
    <xf numFmtId="0" fontId="4" fillId="19" borderId="27" xfId="0" applyFont="1" applyFill="1" applyBorder="1" applyAlignment="1">
      <alignment vertical="center" wrapText="1"/>
    </xf>
    <xf numFmtId="0" fontId="8" fillId="9" borderId="29" xfId="0" applyFont="1" applyFill="1" applyBorder="1" applyAlignment="1">
      <alignment horizontal="left" vertical="center" wrapText="1"/>
    </xf>
    <xf numFmtId="0" fontId="15" fillId="9" borderId="21" xfId="0" applyFont="1" applyFill="1" applyBorder="1" applyAlignment="1">
      <alignment horizontal="left" vertical="center" wrapText="1"/>
    </xf>
    <xf numFmtId="0" fontId="15" fillId="9" borderId="4" xfId="0" applyFont="1" applyFill="1" applyBorder="1" applyAlignment="1">
      <alignment horizontal="left" vertical="center" wrapText="1"/>
    </xf>
    <xf numFmtId="0" fontId="7" fillId="19" borderId="4" xfId="0" applyFont="1" applyFill="1" applyBorder="1" applyAlignment="1">
      <alignment horizontal="left" vertical="center" wrapText="1"/>
    </xf>
    <xf numFmtId="0" fontId="4" fillId="21" borderId="4" xfId="0" applyFont="1" applyFill="1" applyBorder="1" applyAlignment="1">
      <alignment horizontal="left" vertical="center" wrapText="1"/>
    </xf>
    <xf numFmtId="0" fontId="9" fillId="22"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7" fillId="0" borderId="4" xfId="0" applyFont="1" applyBorder="1" applyAlignment="1">
      <alignment horizontal="left" vertical="center" wrapText="1"/>
    </xf>
    <xf numFmtId="0" fontId="14" fillId="9" borderId="27" xfId="2" applyFill="1" applyBorder="1" applyAlignment="1">
      <alignment wrapText="1"/>
    </xf>
    <xf numFmtId="0" fontId="8" fillId="13" borderId="29" xfId="0" applyFont="1" applyFill="1" applyBorder="1" applyAlignment="1">
      <alignment horizontal="left" vertical="center" wrapText="1"/>
    </xf>
    <xf numFmtId="0" fontId="14" fillId="13" borderId="27" xfId="2" applyFill="1" applyBorder="1" applyAlignment="1">
      <alignment wrapText="1"/>
    </xf>
    <xf numFmtId="0" fontId="15" fillId="9" borderId="24" xfId="0" applyFont="1" applyFill="1" applyBorder="1" applyAlignment="1">
      <alignment horizontal="left" vertical="center" wrapText="1"/>
    </xf>
    <xf numFmtId="0" fontId="4" fillId="21" borderId="21" xfId="0" applyFont="1" applyFill="1" applyBorder="1" applyAlignment="1">
      <alignment horizontal="left" vertical="center" wrapText="1"/>
    </xf>
    <xf numFmtId="0" fontId="4" fillId="21" borderId="24" xfId="0" applyFont="1" applyFill="1" applyBorder="1" applyAlignment="1">
      <alignment horizontal="left" vertical="center" wrapText="1"/>
    </xf>
    <xf numFmtId="0" fontId="9" fillId="21" borderId="24" xfId="0" applyFont="1" applyFill="1" applyBorder="1" applyAlignment="1">
      <alignment wrapText="1"/>
    </xf>
    <xf numFmtId="0" fontId="9" fillId="21" borderId="27" xfId="0" applyFont="1" applyFill="1" applyBorder="1" applyAlignment="1">
      <alignment wrapText="1"/>
    </xf>
    <xf numFmtId="0" fontId="9" fillId="21" borderId="30" xfId="0" applyFont="1" applyFill="1" applyBorder="1" applyAlignment="1">
      <alignment wrapText="1"/>
    </xf>
    <xf numFmtId="0" fontId="9" fillId="21" borderId="2" xfId="0" applyFont="1" applyFill="1" applyBorder="1" applyAlignment="1">
      <alignment wrapText="1"/>
    </xf>
    <xf numFmtId="0" fontId="9" fillId="21" borderId="0" xfId="0" applyFont="1" applyFill="1" applyAlignment="1">
      <alignment wrapText="1"/>
    </xf>
    <xf numFmtId="0" fontId="9" fillId="13" borderId="30" xfId="0" applyFont="1" applyFill="1" applyBorder="1" applyAlignment="1">
      <alignment wrapText="1"/>
    </xf>
    <xf numFmtId="0" fontId="0" fillId="0" borderId="0" xfId="0" applyAlignment="1">
      <alignment horizontal="left"/>
    </xf>
    <xf numFmtId="0" fontId="0" fillId="0" borderId="0" xfId="0" applyAlignment="1">
      <alignment horizontal="left" indent="1"/>
    </xf>
    <xf numFmtId="0" fontId="9" fillId="0" borderId="2" xfId="0" quotePrefix="1" applyFont="1" applyBorder="1" applyAlignment="1">
      <alignment wrapText="1"/>
    </xf>
    <xf numFmtId="0" fontId="9" fillId="17" borderId="2" xfId="0" quotePrefix="1" applyFont="1" applyFill="1" applyBorder="1" applyAlignment="1">
      <alignment wrapText="1"/>
    </xf>
    <xf numFmtId="0" fontId="9" fillId="13" borderId="2" xfId="0" quotePrefix="1" applyFont="1" applyFill="1" applyBorder="1" applyAlignment="1">
      <alignment wrapText="1"/>
    </xf>
    <xf numFmtId="0" fontId="8" fillId="13" borderId="4" xfId="0" quotePrefix="1" applyFont="1" applyFill="1" applyBorder="1" applyAlignment="1">
      <alignment horizontal="left" vertical="center" wrapText="1"/>
    </xf>
    <xf numFmtId="0" fontId="4" fillId="9" borderId="4" xfId="0" quotePrefix="1" applyFont="1" applyFill="1" applyBorder="1" applyAlignment="1">
      <alignment wrapText="1"/>
    </xf>
    <xf numFmtId="0" fontId="9" fillId="13" borderId="2" xfId="0" quotePrefix="1" applyFont="1" applyFill="1" applyBorder="1" applyAlignment="1">
      <alignment vertical="center" wrapText="1"/>
    </xf>
    <xf numFmtId="0" fontId="4" fillId="13" borderId="27" xfId="0" quotePrefix="1" applyFont="1" applyFill="1" applyBorder="1" applyAlignment="1">
      <alignment wrapText="1"/>
    </xf>
    <xf numFmtId="0" fontId="4" fillId="13" borderId="4" xfId="0" quotePrefix="1" applyFont="1" applyFill="1" applyBorder="1" applyAlignment="1">
      <alignment horizontal="left" vertical="center" wrapText="1"/>
    </xf>
    <xf numFmtId="0" fontId="9" fillId="0" borderId="8" xfId="0" quotePrefix="1" applyFont="1" applyBorder="1" applyAlignment="1">
      <alignment wrapText="1"/>
    </xf>
    <xf numFmtId="0" fontId="8" fillId="0" borderId="3" xfId="0" quotePrefix="1" applyFont="1" applyBorder="1" applyAlignment="1">
      <alignment horizontal="left" vertical="center" wrapText="1"/>
    </xf>
    <xf numFmtId="0" fontId="4" fillId="0" borderId="3" xfId="0" quotePrefix="1" applyFont="1" applyBorder="1" applyAlignment="1">
      <alignment wrapText="1"/>
    </xf>
    <xf numFmtId="0" fontId="9" fillId="0" borderId="8" xfId="0" quotePrefix="1" applyFont="1" applyBorder="1" applyAlignment="1">
      <alignment vertical="center" wrapText="1"/>
    </xf>
    <xf numFmtId="0" fontId="4" fillId="0" borderId="8" xfId="0" quotePrefix="1" applyFont="1" applyBorder="1" applyAlignment="1">
      <alignment wrapText="1"/>
    </xf>
    <xf numFmtId="0" fontId="4" fillId="0" borderId="3" xfId="0" quotePrefix="1" applyFont="1" applyBorder="1" applyAlignment="1">
      <alignment horizontal="left" vertical="center" wrapText="1"/>
    </xf>
    <xf numFmtId="0" fontId="9" fillId="4" borderId="8" xfId="0" quotePrefix="1" applyFont="1" applyFill="1" applyBorder="1" applyAlignment="1">
      <alignment wrapText="1"/>
    </xf>
    <xf numFmtId="0" fontId="9" fillId="8" borderId="8" xfId="0" quotePrefix="1" applyFont="1" applyFill="1" applyBorder="1" applyAlignment="1">
      <alignment wrapText="1"/>
    </xf>
    <xf numFmtId="0" fontId="8" fillId="4" borderId="3" xfId="0" quotePrefix="1" applyFont="1" applyFill="1" applyBorder="1" applyAlignment="1">
      <alignment horizontal="left" vertical="center" wrapText="1"/>
    </xf>
    <xf numFmtId="0" fontId="4" fillId="5" borderId="3" xfId="0" quotePrefix="1" applyFont="1" applyFill="1" applyBorder="1" applyAlignment="1">
      <alignment wrapText="1"/>
    </xf>
    <xf numFmtId="0" fontId="9" fillId="5" borderId="8" xfId="0" quotePrefix="1" applyFont="1" applyFill="1" applyBorder="1" applyAlignment="1">
      <alignment vertical="center" wrapText="1"/>
    </xf>
    <xf numFmtId="0" fontId="4" fillId="5" borderId="3" xfId="0" quotePrefix="1" applyFont="1" applyFill="1" applyBorder="1" applyAlignment="1">
      <alignment horizontal="left" vertical="center" wrapText="1"/>
    </xf>
  </cellXfs>
  <cellStyles count="4">
    <cellStyle name="Lien hypertexte" xfId="2" builtinId="8"/>
    <cellStyle name="Normal" xfId="0" builtinId="0"/>
    <cellStyle name="Normal 2" xfId="3" xr:uid="{00000000-0005-0000-0000-000031000000}"/>
    <cellStyle name="Pourcentage" xfId="1" builtinId="5"/>
  </cellStyles>
  <dxfs count="24">
    <dxf>
      <font>
        <b val="0"/>
        <i val="0"/>
        <strike val="0"/>
        <u val="none"/>
        <sz val="12"/>
        <color auto="1"/>
        <name val="Arial Narrow"/>
        <scheme val="none"/>
      </font>
      <numFmt numFmtId="0" formatCode="General"/>
      <fill>
        <patternFill patternType="solid">
          <fgColor theme="8" tint="0.59999389629810485"/>
          <bgColor theme="8" tint="0.59999389629810485"/>
        </patternFill>
      </fill>
      <alignment wrapText="1"/>
    </dxf>
    <dxf>
      <font>
        <b val="0"/>
        <i val="0"/>
        <strike val="0"/>
        <u val="none"/>
        <sz val="12"/>
        <color auto="1"/>
        <name val="Arial Narrow"/>
        <scheme val="none"/>
      </font>
      <numFmt numFmtId="0" formatCode="General"/>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numFmt numFmtId="0" formatCode="General"/>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rgb="FFFFFF00"/>
        </patternFill>
      </fill>
      <alignment wrapText="1"/>
      <border>
        <left style="thin">
          <color theme="8" tint="0.39994506668294322"/>
        </left>
        <right/>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style="thin">
          <color theme="8" tint="0.39994506668294322"/>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theme="8" tint="0.39994506668294322"/>
        </left>
        <right/>
        <top style="thin">
          <color theme="4" tint="0.39994506668294322"/>
        </top>
        <bottom/>
      </border>
    </dxf>
    <dxf>
      <font>
        <b val="0"/>
        <i val="0"/>
        <strike val="0"/>
        <u val="none"/>
        <sz val="12"/>
        <color auto="1"/>
        <name val="Arial Narrow"/>
        <scheme val="none"/>
      </font>
      <fill>
        <patternFill patternType="solid">
          <fgColor theme="8" tint="0.59999389629810485"/>
          <bgColor theme="8" tint="0.59999389629810485"/>
        </patternFill>
      </fill>
      <alignment wrapText="1"/>
      <border>
        <left style="thin">
          <color auto="1"/>
        </left>
        <right/>
        <top style="thin">
          <color theme="4" tint="0.39994506668294322"/>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theme="4" tint="0.39994506668294322"/>
        </top>
        <bottom/>
      </border>
    </dxf>
    <dxf>
      <font>
        <b val="0"/>
        <i val="0"/>
        <strike val="0"/>
        <u val="none"/>
        <sz val="12"/>
        <color theme="1"/>
        <name val="Arial Narrow"/>
        <scheme val="none"/>
      </font>
      <numFmt numFmtId="0" formatCode="General"/>
      <fill>
        <patternFill patternType="solid">
          <fgColor theme="8" tint="0.59999389629810485"/>
          <bgColor theme="8" tint="0.59999389629810485"/>
        </patternFill>
      </fill>
      <alignment horizontal="left" vertical="center" wrapText="1"/>
      <border>
        <left style="thin">
          <color auto="1"/>
        </left>
        <right/>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numFmt numFmtId="0" formatCode="General"/>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auto="1"/>
        <name val="Arial Narrow"/>
        <scheme val="none"/>
      </font>
      <numFmt numFmtId="0" formatCode="General"/>
      <fill>
        <patternFill patternType="solid">
          <fgColor theme="4" tint="0.79995117038483843"/>
          <bgColor theme="4" tint="0.79995117038483843"/>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bgColor rgb="FFFFFF00"/>
        </patternFill>
      </fill>
      <alignment horizontal="left" vertical="center" wrapText="1"/>
      <border>
        <left style="thin">
          <color auto="1"/>
        </left>
        <right/>
        <top style="thin">
          <color auto="1"/>
        </top>
        <bottom/>
      </border>
    </dxf>
    <dxf>
      <font>
        <b val="0"/>
        <i val="0"/>
        <strike val="0"/>
        <u val="none"/>
        <sz val="12"/>
        <color auto="1"/>
        <name val="Arial Narrow"/>
        <scheme val="none"/>
      </font>
      <fill>
        <patternFill patternType="solid">
          <fgColor theme="4" tint="0.79995117038483843"/>
          <bgColor theme="4" tint="0.79995117038483843"/>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
      <font>
        <b val="0"/>
        <i val="0"/>
        <strike val="0"/>
        <u val="none"/>
        <sz val="12"/>
        <color theme="1"/>
        <name val="Arial Narrow"/>
        <scheme val="none"/>
      </font>
      <fill>
        <patternFill patternType="solid">
          <fgColor theme="8" tint="0.59999389629810485"/>
          <bgColor theme="8" tint="0.59999389629810485"/>
        </patternFill>
      </fill>
      <alignment horizontal="left" vertical="center" wrapText="1"/>
      <border>
        <left style="thin">
          <color auto="1"/>
        </left>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ickh GUEYE" refreshedDate="45824.440406481503" createdVersion="5" refreshedVersion="5" minRefreshableVersion="3" recordCount="81" xr:uid="{00000000-000A-0000-FFFF-FFFF00000000}">
  <cacheSource type="worksheet">
    <worksheetSource ref="A1:X81" sheet="TH1- DH&amp;BE"/>
  </cacheSource>
  <cacheFields count="24">
    <cacheField name="ODD" numFmtId="0">
      <sharedItems count="6">
        <s v="ODD01"/>
        <s v="ODD02"/>
        <s v="ODD03"/>
        <s v="ODD04"/>
        <s v="ODD05"/>
        <s v="ODD10"/>
      </sharedItems>
    </cacheField>
    <cacheField name="Code Indicateur" numFmtId="0">
      <sharedItems count="73">
        <s v="ODD111"/>
        <s v="ODD121"/>
        <s v="ODD122"/>
        <s v="ODD131"/>
        <s v="ODD141"/>
        <s v="ODD142"/>
        <s v="ODD151"/>
        <s v="ODD1a2"/>
        <s v="ODD1b1"/>
        <s v=" ODD211 "/>
        <s v=" ODD212 "/>
        <s v=" ODD231a"/>
        <s v=" ODD232 "/>
        <s v=" ODD2a1 "/>
        <s v=" ODD2a2 "/>
        <s v=" ODD2b1 "/>
        <s v="ODD221"/>
        <s v="ODD222"/>
        <s v="ODD223"/>
        <s v="ODD241"/>
        <s v="ODD251"/>
        <s v="ODD311"/>
        <s v="ODD312"/>
        <s v="ODD321"/>
        <s v="ODD322"/>
        <s v="ODD331"/>
        <s v="ODD332"/>
        <s v="ODD333"/>
        <s v="ODD334"/>
        <s v="ODD341"/>
        <s v="ODD342"/>
        <s v="ODD351"/>
        <s v="ODD352"/>
        <s v="ODD361"/>
        <s v="ODD371"/>
        <s v="ODD372"/>
        <s v="ODD381"/>
        <s v="ODD382"/>
        <s v="ODD3a1"/>
        <s v="ODD3b1"/>
        <s v="ODD3b3"/>
        <s v="ODD3c1"/>
        <s v="ODD411"/>
        <s v="ODD412"/>
        <s v="ODD421"/>
        <s v="ODD422"/>
        <s v="ODD431"/>
        <s v="ODD441"/>
        <s v="ODD451"/>
        <s v="ODD461"/>
        <s v="ODD471"/>
        <s v="ODD4a1a"/>
        <s v="ODD4b1"/>
        <s v="ODD4c1"/>
        <s v=" ODD5a1a"/>
        <s v=" ODD5a1a1"/>
        <s v=" ODD5a1a2"/>
        <s v="ODD521"/>
        <s v="ODD522"/>
        <s v="ODD531"/>
        <s v="ODD532"/>
        <s v="ODD541"/>
        <s v="ODD551"/>
        <s v="ODD552"/>
        <s v="ODD561"/>
        <s v="ODD5b1"/>
        <s v="ODD1011"/>
        <s v="ODD1021"/>
        <s v="ODD1031"/>
        <s v="ODD1041"/>
        <s v="ODD1042"/>
        <s v="ODD1073"/>
        <s v="ODD10b1"/>
      </sharedItems>
    </cacheField>
    <cacheField name="Description" numFmtId="0">
      <sharedItems count="74" longText="1">
        <s v="Proportion de la population vivant au-dessous du seuil de pauvreté fixé au niveau international (1,90 $US)   (par sexe, âge, situation dans l’emploi et lieu de résidence (zone urbaine/zone rurale))"/>
        <s v="Pourcentage de la population vivant en dessous du seuil absolu de pauvreté (%)"/>
        <s v="Proportion d'hommes, de femmes et d'enfants de tous âges vivants dans une situation de pauvreté dans toutes ses formes, par sexe et âge"/>
        <s v="Proportion de la population bénéficiant de socles ou systèmes de protection sociale"/>
        <s v="Proportion de la population vivant dans les ménages ayant accès aux services sociaux de base de base "/>
        <s v="Proportion de la population adulte totale qui dispose de la sécurité des droits fonciers et de documents légalement authentifiés et qui considère que ses droits sur la terre sont sûrs, par sexe et par type d’occupation "/>
        <s v="Nombre de décès, de disparus et de victimes suite à des catastrophes, pour 100 000 personnes"/>
        <s v="Proportion de dépenses publiques totales affectées à la protection sociale "/>
        <s v="Proportion des dépenses publiques totales affectées à la santé"/>
        <s v="Proportion des dépenses publiques totales affectées à l'éducation"/>
        <s v="Dépenses sociales publiques favorables aux pauvres"/>
        <s v="Prévalence de la sous-alimentation "/>
        <s v="Prévalence de l'insécurité alimentaire modérée ou grave"/>
        <s v="Volume de production par unité de travail, en fonction de la taille de l’exploitation agricole, pastorale ou forestière "/>
        <s v="Revenu moyen des petits producteurs alimentaires (selon le sexe et le statut d'autochtone)  (FCFA)"/>
        <s v="Indice d’orientation agricole des dépenses publiques "/>
        <s v="Total des apports publics (aide publique au développement plus autres apports publics) alloués au secteur agricole (milliards) "/>
        <s v="Estimation du soutien à la production agricole "/>
        <s v="Prévalence du retard de croissance chez les enfants de 0-59 mois"/>
        <s v="Prévalence de la malnutrition chez les enfants de moins de 5 ans"/>
        <s v="Prévalence de l’anémie chez les femmes âgées de 15 à 49 ans, selon l’état de grossesse"/>
        <s v="Proportion des zones agricoles exploitées de manière productive et durable "/>
        <s v="Nombre de ressources génétiques animales et végétales destinées à l’alimentation et à l’agriculture sécurisées dans des installations de conservation à moyen ou à long terme"/>
        <s v="Taux de mortalité maternelle (pour 100 000 naissances)"/>
        <s v="Proportion d’accouchements assistés par du personnel qualifié"/>
        <s v="Taux de mortalité  infanto-juvénile  (pour 1000)"/>
        <s v="Taux de mortalité néonatale "/>
        <s v="Nombre de nouvelles infections à VIH pour 1 000 personnes séronégatives (ventilé par groupe d’âge, sexe et principaux groupes de population)"/>
        <s v="Incidence de la tuberculose pour 1000 personnes/an"/>
        <s v="Taux de prévalence du paludisme "/>
        <s v="Incidence de l'hépatite B pour 100 000 hbts"/>
        <s v="Mortalité due à des maladies cardiovasculaires, au cancer, au diabète ou à des maladies respiratoires chroniques"/>
        <s v="Taux de mortalité par suicide "/>
        <s v="Couverture des interventions thérapeutiques (services pharmacologiques, psychosociaux, de désintoxication et de postcure) pour les troubles liés à la toxicomanie"/>
        <s v="consommation d’alcool pur (en litres) par habitant (âgé de 15 ans ou plus) au cours d’une année civile"/>
        <s v="Taux de mortalité lié aux accidents de la route "/>
        <s v="proportion de femmes en âge de procréer (15 à 49 ans) qui utilisent  des méthodes modernes de planification familiale"/>
        <s v="Taux de natalité chez les adolescentes (10 à 14 ans et 15 à 19 ans) pour 1 000 adolescentes du même groupe d’âge"/>
        <s v="Couverture des services de santé essentiels"/>
        <s v="Proportion de la population consacrant une grande part de ses dépenses ou de ses revenus domestiques aux services de soins de santé"/>
        <s v="Prévalence de la consommation actuelle de tabac chez les plus de 15 ans (taux comparatifs par âge)"/>
        <s v="Proportion de la population cible ayant reçu tous les vaccins prévus par le programme national"/>
        <s v="Proportion des établissements de santé disposant constamment d’un ensemble de médicaments essentiels à un coût abordable"/>
        <s v="Densité et répartition du personnel de santé"/>
        <s v="Proportion d’enfants et de jeunes : a) en cours élémentaire; b) en fin de cycle primaire; c) en fin de premier cycle du secondaire qui maîtrisent au moins les normes d’aptitudes minimales en i) lecture et ii) mathématiques, par sexe"/>
        <s v="Taux d’achèvement (enseignement primaire, premier et deuxième cycles de l’enseignement secondaire)"/>
        <s v="Proportion d’enfants de moins de 5 ans dont le développement est en bonne voie en matière de santé, d’apprentissage et de bien-être psychosocial, par sexe"/>
        <s v="Taux de participation à des activités organisées d’apprentissage (un an avant l’âge officiel de scolarisation dans le primaire), par sexe"/>
        <s v="Taux de participation des jeunes et des adultes à un programme d’éducation et de formation scolaire ou non scolaire au cours des 12 mois précédents, par sexe"/>
        <s v="Proportion de jeunes et d’adultes ayant des compétences en informatique et en communication, par type de compétence"/>
        <s v="Indice de parité à l’élémentaire"/>
        <s v="Pourcentage de la population d’un groupe d’âge donné ayant les compétences voulues à au moins un niveau d’aptitude fixé a) en alphabétisme et b) numératie fonctionnels(Taux d'alphabétisation des adultes (+15 ans) )"/>
        <s v="Degré d’intégration de i) l’éducation à la citoyenneté mondiale et ii) l’éducation au développement durable dans a) les politiques nationales d’éducation, b) les programmes d’enseignement, c) la formation des enseignants et d) l’évaluation des étudiants"/>
        <s v="Proportion d’établissements scolaires (élémentaire) ayant accès à l’électricité "/>
        <s v="Volume de l’aide publique au développement consacrée aux bourses d’études, par secteur et type de formation"/>
        <s v="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
        <s v="Proportion de la population agricole totale ayant des droits de propriété ou des droits garantis sur des terrains agricoles, par types de droit "/>
        <s v="a) Proportion de la population agricole totale ayant des droits de propriété ou des droits garantis sur des terres agricoles, par sexe; b) proportion de femmes parmi les titulaires de droits de propriété ou de droits garantis sur des terrains agricoles, par types de droit"/>
        <s v="Proportion de femmes et de filles âgées de 15 ans ou plus ayant vécu en couple victimes de violences physiques, sexuelles ou psychologiques infligées au cours des 12 mois précédents par leur partenaire actuel ou un ancien partenaire, par forme de violence et par âge"/>
        <s v="Proportion de femmes et de filles âgées de 15 ans ou plus victimes de violences sexuelles infligées au cours des 12 mois précédents par une personne autre que leur partenaire intime, par âge et lieu des faits"/>
        <s v="Proportion de femmes âgées de 20 à 24 ans qui étaient mariées ou en couple avant l’âge de 15 ans ou de 18 ans"/>
        <s v="Proportion de filles et de femmes âgées de 15 à 49 ans ayant subi une mutilation ou une ablation génitale, par âge"/>
        <s v="Proportion du temps consacré à des soins et travaux domestiques non rémunérés, par sexe, âge et lieu de résidence"/>
        <s v="Proportion de sièges occupés par des femmes dans les parlements nationaux et les administrations locales"/>
        <s v="Proportion de femmes occupant des postes de direction"/>
        <s v="proportion de femmes âgées de 15-49ans prenant en connaissance de cause leurs propres décisions concernant leurs relations sexuelles, utilisation de contraceptifs et les soins de santé procréative"/>
        <s v="Proportion de la population possédant un téléphone portable, (par sexe) (taux de pénétration de la téléphonie mobile)"/>
        <s v="[Taux de croissance des] dépenses des ménages (ou du revenu par habitant) pour les 40 % de la population les plus pauvres et pour l'ensemble de la population "/>
        <s v="Proportion de personnes vivant avec un revenu de plus de 50 % inférieur au revenu moyen (par âge sexe et handicap)"/>
        <s v="Proportion de la population ayant signalé avoir personnellement fait l’objet de discrimination ou de harcèlement au cours des 12 mois précédents pour des motifs interdits par le droit international des droits de l’homme"/>
        <s v="Part du travail dans le PIB, y compris les salaires et les transferts sociaux"/>
        <s v="Effet redistributif de la politique budgétaire2"/>
        <s v="Proportion de réfugiés dans la population, par pays d’origine"/>
        <s v="Montant total des ressources allouées au développement, par pays bénéficiaire et donateur et type d’apport (aide publique au développement, investissement étranger direct et autres)"/>
      </sharedItems>
    </cacheField>
    <cacheField name="Indicateur régional" numFmtId="0">
      <sharedItems containsSemiMixedTypes="0" containsNonDate="0" containsString="0"/>
    </cacheField>
    <cacheField name="Structures_atelier" numFmtId="0">
      <sharedItems containsSemiMixedTypes="0" containsNonDate="0" containsString="0"/>
    </cacheField>
    <cacheField name="structure_nnrens_atelier==0" numFmtId="0">
      <sharedItems containsSemiMixedTypes="0" containsNonDate="0" containsString="0"/>
    </cacheField>
    <cacheField name="structure_ucspe" numFmtId="0">
      <sharedItems containsBlank="1" containsMixedTypes="1" containsNumber="1" containsInteger="1" count="40">
        <s v="ANSD"/>
        <s v="ANSD, DGPSN"/>
        <m/>
        <s v="ANSD, DPC"/>
        <s v="DPRE/DGB"/>
        <s v="DGPSSN/DEEG/DGB"/>
        <s v="ANSD/DGPPE"/>
        <s v="SE/CNSA"/>
        <s v="DAPSA"/>
        <s v="DAPSA, /CEPs/MEPA/MPEM/MEDD/ANSD"/>
        <s v="DGB /DGPPE"/>
        <s v="DGB/DGPPE/Min concernés"/>
        <s v="DGB/DAPSA"/>
        <s v="DPRS, CLM"/>
        <s v="DPRS, CLM, ANSD"/>
        <e v="#N/A"/>
        <s v="ISRA"/>
        <n v="0"/>
        <s v="DPRS/ANSD"/>
        <s v="ANSD, DPRS"/>
        <s v="DPRS, DGS"/>
        <s v="CEP"/>
        <s v="ANSD, CMU"/>
        <s v="ANSD,PNA"/>
        <s v="DPRS"/>
        <s v="DIPE"/>
        <s v="ANSD/DPRE"/>
        <s v="DPRE"/>
        <s v="DGES"/>
        <s v="ANSD/ DAPSA"/>
        <s v="CNRF, MAER, DGID, ANSD"/>
        <s v="MFFPE, Justice, ANSD"/>
        <s v="ANSD, MFFPE"/>
        <s v="MFFPE, ANSD"/>
        <s v="CEP MFFPE, Elus locaux, HCCT"/>
        <s v="CEP Fonction Publique, ANSD, Elus locaux"/>
        <s v="ARTP"/>
        <s v="Justice, Police, Société Civile"/>
        <s v="ANSD, DSCEN"/>
        <s v="DGCPT, DGB, DGPPE"/>
      </sharedItems>
    </cacheField>
    <cacheField name="Type de source_atelier" numFmtId="0">
      <sharedItems containsSemiMixedTypes="0" containsNonDate="0" containsString="0"/>
    </cacheField>
    <cacheField name="Type de source_ucspe" numFmtId="0">
      <sharedItems containsSemiMixedTypes="0" containsNonDate="0" containsString="0"/>
    </cacheField>
    <cacheField name="Disponibilité" numFmtId="0">
      <sharedItems containsSemiMixedTypes="0" containsNonDate="0" containsString="0"/>
    </cacheField>
    <cacheField name="Niveaux de collecte_atelier" numFmtId="0">
      <sharedItems containsSemiMixedTypes="0" containsNonDate="0" containsString="0"/>
    </cacheField>
    <cacheField name="niveau de collecte_ucspe" numFmtId="0">
      <sharedItems containsSemiMixedTypes="0" containsNonDate="0" containsString="0"/>
    </cacheField>
    <cacheField name="Niveau le plus fin" numFmtId="0">
      <sharedItems containsSemiMixedTypes="0" containsNonDate="0" containsString="0"/>
    </cacheField>
    <cacheField name="Dernière année de production" numFmtId="0">
      <sharedItems containsSemiMixedTypes="0" containsNonDate="0" containsString="0"/>
    </cacheField>
    <cacheField name="Périodicité de collecte" numFmtId="0">
      <sharedItems containsSemiMixedTypes="0" containsNonDate="0" containsString="0"/>
    </cacheField>
    <cacheField name="Plateforme de diffusion" numFmtId="0">
      <sharedItems containsSemiMixedTypes="0" containsNonDate="0" containsString="0"/>
    </cacheField>
    <cacheField name="Contraintes liées à la collecte et au suivi de l'indicateur" numFmtId="0">
      <sharedItems containsSemiMixedTypes="0" containsNonDate="0" containsString="0"/>
    </cacheField>
    <cacheField name="Solutions apportées et/ou recommandations" numFmtId="0">
      <sharedItems containsSemiMixedTypes="0" containsNonDate="0" containsString="0"/>
    </cacheField>
    <cacheField name="Indicateur potentiellement sélectionné (oui, non)" numFmtId="0">
      <sharedItems containsSemiMixedTypes="0" containsNonDate="0" containsString="0"/>
    </cacheField>
    <cacheField name="Observation" numFmtId="0">
      <sharedItems containsSemiMixedTypes="0" containsNonDate="0" containsString="0"/>
    </cacheField>
    <cacheField name="Méthode de calcul" numFmtId="0">
      <sharedItems containsSemiMixedTypes="0" containsNonDate="0" containsString="0"/>
    </cacheField>
    <cacheField name="Traité_enquete" numFmtId="0">
      <sharedItems containsSemiMixedTypes="0" containsNonDate="0" containsString="0"/>
    </cacheField>
    <cacheField name="source_enquete" numFmtId="0">
      <sharedItems containsSemiMixedTypes="0" containsNonDate="0" containsString="0"/>
    </cacheField>
    <cacheField name="Traité_admin"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ickh GUEYE" refreshedDate="45824.445597222199" createdVersion="5" refreshedVersion="5" minRefreshableVersion="3" recordCount="52" xr:uid="{00000000-000A-0000-FFFF-FFFF01000000}">
  <cacheSource type="worksheet">
    <worksheetSource ref="A1:X53" sheet="TH3- DE&amp;GOUV"/>
  </cacheSource>
  <cacheFields count="24">
    <cacheField name="ODD" numFmtId="0">
      <sharedItems count="5">
        <s v="ODD08"/>
        <s v="ODD09"/>
        <s v="ODD11"/>
        <s v="ODD16"/>
        <s v="ODD17"/>
      </sharedItems>
    </cacheField>
    <cacheField name="Code Indicateur" numFmtId="0">
      <sharedItems containsSemiMixedTypes="0" containsNonDate="0" containsString="0"/>
    </cacheField>
    <cacheField name="Description" numFmtId="0">
      <sharedItems containsSemiMixedTypes="0" containsNonDate="0" containsString="0"/>
    </cacheField>
    <cacheField name="Indicateur régional" numFmtId="0">
      <sharedItems containsSemiMixedTypes="0" containsNonDate="0" containsString="0"/>
    </cacheField>
    <cacheField name="Structures_atelier" numFmtId="0">
      <sharedItems containsSemiMixedTypes="0" containsNonDate="0" containsString="0"/>
    </cacheField>
    <cacheField name="structure_nnrens_atelier==0" numFmtId="0">
      <sharedItems containsSemiMixedTypes="0" containsNonDate="0" containsString="0"/>
    </cacheField>
    <cacheField name="structure_ucspe" numFmtId="0">
      <sharedItems containsSemiMixedTypes="0" containsNonDate="0" containsString="0"/>
    </cacheField>
    <cacheField name="Type de source_atelier" numFmtId="0">
      <sharedItems containsSemiMixedTypes="0" containsNonDate="0" containsString="0"/>
    </cacheField>
    <cacheField name="Type de source_ucspe" numFmtId="0">
      <sharedItems containsSemiMixedTypes="0" containsNonDate="0" containsString="0"/>
    </cacheField>
    <cacheField name="Disponibilité" numFmtId="0">
      <sharedItems containsSemiMixedTypes="0" containsNonDate="0" containsString="0"/>
    </cacheField>
    <cacheField name="Niveaux de collecte_atelier" numFmtId="0">
      <sharedItems containsSemiMixedTypes="0" containsNonDate="0" containsString="0"/>
    </cacheField>
    <cacheField name="niveau de collecte_ucspe" numFmtId="0">
      <sharedItems containsSemiMixedTypes="0" containsNonDate="0" containsString="0"/>
    </cacheField>
    <cacheField name="Niveau le plus fin" numFmtId="0">
      <sharedItems containsSemiMixedTypes="0" containsNonDate="0" containsString="0"/>
    </cacheField>
    <cacheField name="Dernière année de production" numFmtId="0">
      <sharedItems containsSemiMixedTypes="0" containsNonDate="0" containsString="0"/>
    </cacheField>
    <cacheField name="Périodicité de collecte" numFmtId="0">
      <sharedItems containsSemiMixedTypes="0" containsNonDate="0" containsString="0"/>
    </cacheField>
    <cacheField name="Plateforme de diffusion" numFmtId="0">
      <sharedItems containsSemiMixedTypes="0" containsNonDate="0" containsString="0"/>
    </cacheField>
    <cacheField name="Contraintes liées à la collecte et au suivi de l'indicateur" numFmtId="0">
      <sharedItems containsSemiMixedTypes="0" containsNonDate="0" containsString="0"/>
    </cacheField>
    <cacheField name="Solutions apportées et/ou recommandations" numFmtId="0">
      <sharedItems containsSemiMixedTypes="0" containsNonDate="0" containsString="0"/>
    </cacheField>
    <cacheField name="Indicateur potentiellement sélectionné (oui, non)" numFmtId="0">
      <sharedItems containsSemiMixedTypes="0" containsNonDate="0" containsString="0"/>
    </cacheField>
    <cacheField name="Observation" numFmtId="0">
      <sharedItems containsSemiMixedTypes="0" containsNonDate="0" containsString="0"/>
    </cacheField>
    <cacheField name="Méthode de calcul" numFmtId="0">
      <sharedItems containsSemiMixedTypes="0" containsNonDate="0" containsString="0"/>
    </cacheField>
    <cacheField name="Traité_enquete" numFmtId="0">
      <sharedItems containsSemiMixedTypes="0" containsNonDate="0" containsString="0"/>
    </cacheField>
    <cacheField name="source_enquete" numFmtId="0">
      <sharedItems containsSemiMixedTypes="0" containsNonDate="0" containsString="0"/>
    </cacheField>
    <cacheField name="Traité_admin"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ickh GUEYE" refreshedDate="45824.4468591435" createdVersion="5" refreshedVersion="5" minRefreshableVersion="3" recordCount="19" xr:uid="{00000000-000A-0000-FFFF-FFFF02000000}">
  <cacheSource type="worksheet">
    <worksheetSource ref="A1:X20" sheet="TH2- ENV&amp;DR"/>
  </cacheSource>
  <cacheFields count="24">
    <cacheField name="ODD" numFmtId="0">
      <sharedItems count="6">
        <s v="ODD06"/>
        <s v="ODD07"/>
        <s v="ODD12"/>
        <s v="ODD13"/>
        <s v="ODD14"/>
        <s v="ODD15"/>
      </sharedItems>
    </cacheField>
    <cacheField name="Code Indicateur" numFmtId="0">
      <sharedItems containsSemiMixedTypes="0" containsNonDate="0" containsString="0"/>
    </cacheField>
    <cacheField name="Description" numFmtId="0">
      <sharedItems containsSemiMixedTypes="0" containsNonDate="0" containsString="0"/>
    </cacheField>
    <cacheField name="Indicateur régional" numFmtId="0">
      <sharedItems containsSemiMixedTypes="0" containsNonDate="0" containsString="0"/>
    </cacheField>
    <cacheField name="Structures_atelier" numFmtId="0">
      <sharedItems containsSemiMixedTypes="0" containsNonDate="0" containsString="0"/>
    </cacheField>
    <cacheField name="structure_nnrens_atelier==0" numFmtId="0">
      <sharedItems containsSemiMixedTypes="0" containsNonDate="0" containsString="0"/>
    </cacheField>
    <cacheField name="structure_ucspe" numFmtId="0">
      <sharedItems containsSemiMixedTypes="0" containsNonDate="0" containsString="0"/>
    </cacheField>
    <cacheField name="Type de source_atelier" numFmtId="0">
      <sharedItems containsSemiMixedTypes="0" containsNonDate="0" containsString="0"/>
    </cacheField>
    <cacheField name="Type de source_ucspe" numFmtId="0">
      <sharedItems containsSemiMixedTypes="0" containsNonDate="0" containsString="0"/>
    </cacheField>
    <cacheField name="Disponibilité" numFmtId="0">
      <sharedItems containsSemiMixedTypes="0" containsNonDate="0" containsString="0"/>
    </cacheField>
    <cacheField name="Niveaux de collecte_atelier" numFmtId="0">
      <sharedItems containsSemiMixedTypes="0" containsNonDate="0" containsString="0"/>
    </cacheField>
    <cacheField name="niveau de collecte_ucspe" numFmtId="0">
      <sharedItems containsSemiMixedTypes="0" containsNonDate="0" containsString="0"/>
    </cacheField>
    <cacheField name="Niveau le plus fin" numFmtId="0">
      <sharedItems containsSemiMixedTypes="0" containsNonDate="0" containsString="0"/>
    </cacheField>
    <cacheField name="Dernière année de production" numFmtId="0">
      <sharedItems containsSemiMixedTypes="0" containsNonDate="0" containsString="0"/>
    </cacheField>
    <cacheField name="Périodicité de collecte" numFmtId="0">
      <sharedItems containsSemiMixedTypes="0" containsNonDate="0" containsString="0"/>
    </cacheField>
    <cacheField name="Plateforme de diffusion" numFmtId="0">
      <sharedItems containsSemiMixedTypes="0" containsNonDate="0" containsString="0"/>
    </cacheField>
    <cacheField name="Contraintes liées à la collecte et au suivi de l'indicateur" numFmtId="0">
      <sharedItems containsSemiMixedTypes="0" containsNonDate="0" containsString="0"/>
    </cacheField>
    <cacheField name="Solutions apportées et/ou recommandations" numFmtId="0">
      <sharedItems containsSemiMixedTypes="0" containsNonDate="0" containsString="0"/>
    </cacheField>
    <cacheField name="Indicateur potentiellement sélectionné (oui, non)" numFmtId="0">
      <sharedItems containsSemiMixedTypes="0" containsNonDate="0" containsString="0"/>
    </cacheField>
    <cacheField name="Observation" numFmtId="0">
      <sharedItems containsSemiMixedTypes="0" containsNonDate="0" containsString="0"/>
    </cacheField>
    <cacheField name="Méthode de calcul" numFmtId="0">
      <sharedItems containsSemiMixedTypes="0" containsNonDate="0" containsString="0"/>
    </cacheField>
    <cacheField name="Traité_enquete" numFmtId="0">
      <sharedItems containsSemiMixedTypes="0" containsNonDate="0" containsString="0"/>
    </cacheField>
    <cacheField name="source_enquete" numFmtId="0">
      <sharedItems containsSemiMixedTypes="0" containsNonDate="0" containsString="0"/>
    </cacheField>
    <cacheField name="Traité_admin"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ickh GUEYE" refreshedDate="45824.496251851902" createdVersion="5" refreshedVersion="5" minRefreshableVersion="3" recordCount="243" xr:uid="{00000000-000A-0000-FFFF-FFFF03000000}">
  <cacheSource type="worksheet">
    <worksheetSource name="Table8"/>
  </cacheSource>
  <cacheFields count="24">
    <cacheField name="ODD" numFmtId="0">
      <sharedItems count="17">
        <s v="ODD01"/>
        <s v="ODD02"/>
        <s v="ODD03"/>
        <s v="ODD04"/>
        <s v="ODD05"/>
        <s v="ODD06"/>
        <s v="ODD07"/>
        <s v="ODD08"/>
        <s v="ODD09"/>
        <s v="ODD10"/>
        <s v="ODD11"/>
        <s v="ODD12"/>
        <s v="ODD13"/>
        <s v="ODD14"/>
        <s v="ODD15"/>
        <s v="ODD16"/>
        <s v="ODD17"/>
      </sharedItems>
    </cacheField>
    <cacheField name="Code Indicateur" numFmtId="0">
      <sharedItems containsSemiMixedTypes="0" containsNonDate="0" containsString="0"/>
    </cacheField>
    <cacheField name="Description" numFmtId="0">
      <sharedItems containsSemiMixedTypes="0" containsNonDate="0" containsString="0"/>
    </cacheField>
    <cacheField name="Indicateur régional" numFmtId="0">
      <sharedItems containsSemiMixedTypes="0" containsNonDate="0" containsString="0"/>
    </cacheField>
    <cacheField name="Structures_atelier" numFmtId="0">
      <sharedItems containsSemiMixedTypes="0" containsNonDate="0" containsString="0"/>
    </cacheField>
    <cacheField name="structure_nnrens_atelier==0" numFmtId="0">
      <sharedItems containsSemiMixedTypes="0" containsNonDate="0" containsString="0"/>
    </cacheField>
    <cacheField name="structure_ucspe" numFmtId="0">
      <sharedItems containsSemiMixedTypes="0" containsNonDate="0" containsString="0"/>
    </cacheField>
    <cacheField name="Type de source_atelier" numFmtId="0">
      <sharedItems containsSemiMixedTypes="0" containsNonDate="0" containsString="0"/>
    </cacheField>
    <cacheField name="Type de source_ucspe" numFmtId="0">
      <sharedItems containsSemiMixedTypes="0" containsNonDate="0" containsString="0"/>
    </cacheField>
    <cacheField name="Disponibilité" numFmtId="0">
      <sharedItems containsSemiMixedTypes="0" containsNonDate="0" containsString="0"/>
    </cacheField>
    <cacheField name="Niveaux de collecte_atelier" numFmtId="0">
      <sharedItems containsSemiMixedTypes="0" containsNonDate="0" containsString="0"/>
    </cacheField>
    <cacheField name="niveau de collecte_ucspe" numFmtId="0">
      <sharedItems containsSemiMixedTypes="0" containsNonDate="0" containsString="0"/>
    </cacheField>
    <cacheField name="Niveau le plus fin" numFmtId="0">
      <sharedItems containsSemiMixedTypes="0" containsNonDate="0" containsString="0"/>
    </cacheField>
    <cacheField name="Dernière année de production" numFmtId="0">
      <sharedItems containsSemiMixedTypes="0" containsNonDate="0" containsString="0"/>
    </cacheField>
    <cacheField name="Périodicité de collecte" numFmtId="0">
      <sharedItems containsSemiMixedTypes="0" containsNonDate="0" containsString="0"/>
    </cacheField>
    <cacheField name="Plateforme de diffusion" numFmtId="0">
      <sharedItems containsSemiMixedTypes="0" containsNonDate="0" containsString="0"/>
    </cacheField>
    <cacheField name="Contraintes liées à la collecte et au suivi de l'indicateur" numFmtId="0">
      <sharedItems containsSemiMixedTypes="0" containsNonDate="0" containsString="0"/>
    </cacheField>
    <cacheField name="Solutions apportées et/ou recommandations" numFmtId="0">
      <sharedItems containsSemiMixedTypes="0" containsNonDate="0" containsString="0"/>
    </cacheField>
    <cacheField name="Indicateur potentiellement sélectionné (oui, non)" numFmtId="0">
      <sharedItems containsSemiMixedTypes="0" containsNonDate="0" containsString="0"/>
    </cacheField>
    <cacheField name="Observation" numFmtId="0">
      <sharedItems containsSemiMixedTypes="0" containsNonDate="0" containsString="0"/>
    </cacheField>
    <cacheField name="Méthode de calcul" numFmtId="0">
      <sharedItems containsSemiMixedTypes="0" containsNonDate="0" containsString="0"/>
    </cacheField>
    <cacheField name="Traité_enquete" numFmtId="0">
      <sharedItems containsSemiMixedTypes="0" containsNonDate="0" containsString="0"/>
    </cacheField>
    <cacheField name="source_enquete" numFmtId="0">
      <sharedItems containsSemiMixedTypes="0" containsNonDate="0" containsString="0"/>
    </cacheField>
    <cacheField name="Traité_admin"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x v="0"/>
    <x v="0"/>
    <x v="0"/>
    <s v="Proportion de la population vivant au-dessous du seuil de pauvreté fixé au niveau international (1,90 $US)   (par sexe, âge, situation dans l’emploi et lieu de résidence (zone urbaine/zone rurale))"/>
    <s v="ANSD"/>
    <m/>
    <x v="0"/>
    <s v="enquête ménage (EHCVM)"/>
    <s v="Enquête ménage"/>
    <s v="OUI"/>
    <s v="Régional "/>
    <s v="National, région,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ncidence de la pauvreté de l'ANSD en utilisant EHCVM"/>
    <s v="OUI"/>
    <s v="enquête ménage (EHCVM)"/>
    <e v="#N/A"/>
  </r>
  <r>
    <x v="0"/>
    <x v="1"/>
    <x v="1"/>
    <s v="Pourcentage de la population vivant en dessous du seuil absolu de pauvreté (%)"/>
    <s v="ANSD"/>
    <m/>
    <x v="0"/>
    <s v="enquête ménage (EHCVM)"/>
    <s v="Enquête ménage"/>
    <s v="OUI"/>
    <s v="Régional"/>
    <s v="National, Région, département,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ncidence de la pauvreté de l'ANSD en utilisant EHCVM"/>
    <s v="OUI"/>
    <s v="enquête ménage (EHCVM)"/>
    <e v="#N/A"/>
  </r>
  <r>
    <x v="0"/>
    <x v="2"/>
    <x v="2"/>
    <s v="Incidence de pauvreté multidimensionnel par région"/>
    <s v="ANSD"/>
    <m/>
    <x v="0"/>
    <s v="enquête ménage (EHCVM)"/>
    <s v="Enquête ménage"/>
    <s v="OUI"/>
    <s v="Régional "/>
    <s v="National, Région, département,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PM de l'ANSD"/>
    <s v="OUI"/>
    <s v="enquête ménage (EHCVM)"/>
    <e v="#N/A"/>
  </r>
  <r>
    <x v="0"/>
    <x v="3"/>
    <x v="3"/>
    <s v="Proportion de la population bénéficiant de socles ou systèmes de protection sociale par région"/>
    <s v="ANSD, DGPSN"/>
    <m/>
    <x v="1"/>
    <s v="enquête ménage (EHCVM)"/>
    <s v="Enquête ménage"/>
    <m/>
    <m/>
    <s v="National, Régions"/>
    <m/>
    <m/>
    <m/>
    <m/>
    <s v="- non disponibilité d'acte réglementaire établissant le socle"/>
    <s v="- établir un socle de protection sociale"/>
    <s v="OUI"/>
    <s v="Utiliser les programmes de filets de sécurité de EHCVM"/>
    <s v="- Calculer la proportion de la population ayant bénéficié de s15q02 (programmes de filets sociaux)"/>
    <s v="OUI"/>
    <s v="enquête ménage"/>
    <e v="#N/A"/>
  </r>
  <r>
    <x v="0"/>
    <x v="4"/>
    <x v="4"/>
    <s v="Proportion de la population vivant dans les ménages ayant accès aux services sociaux de base, par région"/>
    <s v="ANSD"/>
    <m/>
    <x v="0"/>
    <s v="Enquete ménage (EHCVM)"/>
    <s v="Enquête ménages"/>
    <s v="OUI"/>
    <s v="Régional"/>
    <s v="National, Région"/>
    <s v="Regional"/>
    <n v="2022"/>
    <s v="2 ans"/>
    <s v="ansd.sn"/>
    <m/>
    <m/>
    <s v="OUI"/>
    <s v="Construire un indice d'accès aux services sociaux de base à partir des données de l'EHCVM (voir section sur le logement)"/>
    <s v="- Construction d'un indice d'Accès aux services sociaux de base en utilisant l'enquête village de EHCVM"/>
    <s v="OUI"/>
    <s v="Enquete ménage (EHCVM)"/>
    <e v="#N/A"/>
  </r>
  <r>
    <x v="0"/>
    <x v="5"/>
    <x v="5"/>
    <s v="Proportion de la population adulte totale disposant de la sécurité des droits fonciers et de documents légalement authentifiés, par région"/>
    <s v="ANSD"/>
    <m/>
    <x v="2"/>
    <s v="enquête ménage (EHCVM)"/>
    <n v="0"/>
    <s v="OUI"/>
    <s v="Régional"/>
    <n v="0"/>
    <s v="Regional"/>
    <n v="2022"/>
    <s v="3 ans"/>
    <s v="ansd.sn"/>
    <m/>
    <m/>
    <s v="OUI"/>
    <s v="Estimable à pârtir des données de 2018 et 2021 de EHCVM"/>
    <s v="Combiner statut d'occupation (s11q04), document qui atteste des droits de propriété (s11q13), mode d'occupation de la parcelle (s16Aq10), document légal de la parcelle (s16Aq13)"/>
    <s v="OUI"/>
    <s v="enquête ménage (EHCVM)"/>
    <e v="#N/A"/>
  </r>
  <r>
    <x v="0"/>
    <x v="6"/>
    <x v="6"/>
    <s v="Nombre de décès, de disparus et de victimes suite à des catastrophes, pour 100 000 personnes, par région"/>
    <s v="ANSD, DPC"/>
    <m/>
    <x v="3"/>
    <s v="enquête ménage (EHCVM)"/>
    <n v="0"/>
    <m/>
    <m/>
    <n v="0"/>
    <m/>
    <m/>
    <m/>
    <m/>
    <m/>
    <m/>
    <s v="OUI"/>
    <s v="Estimable à partir des chocs et stratégies de survies de EHCVM"/>
    <s v="Nombre de ménages victimes des chocs de s14q02"/>
    <s v="ENVISAGEABLE"/>
    <e v="#N/A"/>
    <s v="ENVISAGEABLE"/>
  </r>
  <r>
    <x v="0"/>
    <x v="7"/>
    <x v="7"/>
    <s v="Proportion de dépenses publiques totales affectées à la protection sociale par région"/>
    <s v="DGPSN"/>
    <m/>
    <x v="4"/>
    <s v="données adminsitratives"/>
    <s v="Données de routine"/>
    <s v="OUI"/>
    <s v="National"/>
    <s v="National"/>
    <s v="National"/>
    <n v="2023"/>
    <s v="annuelle"/>
    <m/>
    <s v="_x000a_- potentiel biais dans la détermination des dépenses dû à l'inexistence des comptes de protection sociales"/>
    <s v="_x000a_- établir les compte de la protection sociale"/>
    <s v="OUI"/>
    <s v="Estimable à partir des seules données administratives"/>
    <m/>
    <e v="#N/A"/>
    <e v="#N/A"/>
    <s v="OUI"/>
  </r>
  <r>
    <x v="0"/>
    <x v="7"/>
    <x v="8"/>
    <s v="Proportion des dépenses publiques totales affectées à la santé par région"/>
    <s v="MSAS (Directions régionales de la santé-DRS)"/>
    <m/>
    <x v="4"/>
    <s v="Données administratives"/>
    <s v="Données de routine"/>
    <s v="OUI"/>
    <s v="Régional"/>
    <s v="National"/>
    <s v="Regional"/>
    <n v="2022"/>
    <s v="annuelle"/>
    <s v="Rapport des DRS"/>
    <s v="-Rétention d'informations"/>
    <m/>
    <s v="OUI"/>
    <s v="Estimable à partir des seules données administratives"/>
    <m/>
    <e v="#N/A"/>
    <e v="#N/A"/>
    <s v="OUI"/>
  </r>
  <r>
    <x v="0"/>
    <x v="7"/>
    <x v="9"/>
    <s v="Proportion des dépenses publiques totales affectées à l'éducation par région"/>
    <s v="Trésor, ANSD, DGB, DGPPE"/>
    <m/>
    <x v="4"/>
    <s v="Données administratives"/>
    <s v="Données de routine"/>
    <s v="OUI"/>
    <s v="Regional"/>
    <s v="National"/>
    <s v="Regional"/>
    <n v="2023"/>
    <s v="annuelle"/>
    <m/>
    <s v="informations financières des colletivités difficiles d'accès"/>
    <s v="- Approcher l'indicateur par les dépenses d'éduaction rapportées aux dépenses des CT"/>
    <s v="OUI"/>
    <s v="Estimable à partir des seules données administratives"/>
    <m/>
    <e v="#N/A"/>
    <e v="#N/A"/>
    <s v="OUI"/>
  </r>
  <r>
    <x v="0"/>
    <x v="8"/>
    <x v="10"/>
    <s v="Volume des dépenses consacrées au PNBSF, CSU (Assurance et Assistance), programmes de DGAS, FSN (Fond de solidarité Nationale) par région"/>
    <s v="DGPSN, SENCSU, FSN, DGAS, autres interventions du MFS"/>
    <m/>
    <x v="5"/>
    <s v="Données administratives"/>
    <s v="données administratives"/>
    <m/>
    <m/>
    <s v="National"/>
    <m/>
    <m/>
    <m/>
    <m/>
    <m/>
    <m/>
    <s v="OUI"/>
    <s v="Estimable à partir des seules données administratives"/>
    <m/>
    <e v="#N/A"/>
    <e v="#N/A"/>
    <s v="OUI"/>
  </r>
  <r>
    <x v="1"/>
    <x v="9"/>
    <x v="11"/>
    <s v="Prévalence de la sous-alimentation "/>
    <s v="ANSD, SECNSA"/>
    <m/>
    <x v="6"/>
    <s v="EHCVM, ENSA"/>
    <m/>
    <m/>
    <m/>
    <s v="Nationale"/>
    <m/>
    <m/>
    <m/>
    <m/>
    <m/>
    <m/>
    <s v="OUI"/>
    <s v=" Utiliser le seuil de pauvreté alimentaire et les dépenses totales alimentaires dans EHCVM_x000a_&quot;La prévalence de la sous-alimentation correspond au pourcentage de la population dont la consommation alimentaire habituelle est insuffisante pour fournir l'énergie nécessaire au maintien d'une vie normale, active et saine&quot;"/>
    <s v="Méthode de calcul de l'ENSA"/>
    <s v="OUI"/>
    <e v="#N/A"/>
    <m/>
  </r>
  <r>
    <x v="1"/>
    <x v="10"/>
    <x v="12"/>
    <s v="Prévalence de l'insécurité alimentaire modérée ou grave par région"/>
    <s v="ANSD, SECNSA"/>
    <m/>
    <x v="7"/>
    <s v="enquête ménage (EHCVM, ENSA)"/>
    <s v="Données d’enquête   _x000a_Données secondaires  (pour ce qui concerne le Cadre Harmonisé)"/>
    <s v="OUI"/>
    <s v="Regional"/>
    <s v="National, départementale,Zone de Moyen d’Existence"/>
    <s v="Regional"/>
    <n v="2023"/>
    <s v="annuelle"/>
    <m/>
    <m/>
    <m/>
    <s v="OUI"/>
    <s v="Utiliser le modèle FIES de EHCVM"/>
    <s v="Méthode de calcul de l'EHCVM"/>
    <s v="OUI"/>
    <s v="- enquête ménage (EHCVM)_x000a_- cadre harmonisé"/>
    <s v="OUI"/>
  </r>
  <r>
    <x v="1"/>
    <x v="11"/>
    <x v="13"/>
    <s v="Volume de production par unité de travail, en fonction de la taille de l’exploitation agricole, pastorale ou forestière, par région"/>
    <s v="DAPSA"/>
    <m/>
    <x v="8"/>
    <s v="Enquête agricole EAA"/>
    <s v="Enquête agricole EAA"/>
    <m/>
    <m/>
    <m/>
    <m/>
    <m/>
    <m/>
    <m/>
    <m/>
    <m/>
    <s v="OUI"/>
    <s v="Estimable à partir des données des EAA"/>
    <s v="Méthode de calcul de l'EAA de la DAPSA"/>
    <s v="OUI"/>
    <s v="Enquête agricole"/>
    <e v="#N/A"/>
  </r>
  <r>
    <x v="1"/>
    <x v="12"/>
    <x v="14"/>
    <s v="Revenu moyen des petits producteurs alimentaires par région"/>
    <s v="DAPSA"/>
    <m/>
    <x v="9"/>
    <s v="Enquête agricole EAA"/>
    <m/>
    <m/>
    <m/>
    <s v="National, sous secteurs"/>
    <m/>
    <m/>
    <m/>
    <m/>
    <m/>
    <m/>
    <s v="OUI"/>
    <s v="revenus, ventes et dépenses disponibles par producteur dans EAA (2017 à 2021)"/>
    <s v="Calcul du revenu moyen des petits producteurs par région en utilisant les données EAA"/>
    <e v="#N/A"/>
    <e v="#N/A"/>
    <e v="#N/A"/>
  </r>
  <r>
    <x v="1"/>
    <x v="13"/>
    <x v="15"/>
    <s v="Indice d’orientation agricole des dépenses publiques par région "/>
    <s v="FAO"/>
    <m/>
    <x v="10"/>
    <s v="source internantionale"/>
    <s v="données administratives"/>
    <s v="OUI"/>
    <s v="National"/>
    <s v="National, sous secteurs"/>
    <s v="National"/>
    <n v="2022"/>
    <s v="annuelle"/>
    <s v="www.fao.org"/>
    <s v="- non désagrégé"/>
    <s v="- utilisation du pib régional, collaborer avec la DAPSA"/>
    <s v="OUI"/>
    <s v="- utilisation du PIB régional, collaborer avec la DAPSA"/>
    <m/>
    <e v="#N/A"/>
    <e v="#N/A"/>
    <s v="OUI"/>
  </r>
  <r>
    <x v="1"/>
    <x v="14"/>
    <x v="16"/>
    <s v="Aide publique par secteur (agriculture), reçu par région"/>
    <s v="DCEF"/>
    <m/>
    <x v="11"/>
    <s v="Données administratives"/>
    <s v="données administratives"/>
    <s v="OUI"/>
    <s v="National"/>
    <s v="National, sous secteurs"/>
    <s v="National"/>
    <n v="2024"/>
    <s v="annuelle"/>
    <m/>
    <s v="- pas désagrégé"/>
    <s v="Estimation"/>
    <s v="OUI"/>
    <m/>
    <m/>
    <e v="#N/A"/>
    <e v="#N/A"/>
    <s v="ENVISAGEABLE"/>
  </r>
  <r>
    <x v="1"/>
    <x v="15"/>
    <x v="17"/>
    <s v="Estimation du soutien à la production agricole par région"/>
    <s v="DAPSA"/>
    <m/>
    <x v="12"/>
    <s v="Données administratives"/>
    <s v="données administratives"/>
    <m/>
    <m/>
    <s v="National"/>
    <m/>
    <m/>
    <m/>
    <m/>
    <m/>
    <m/>
    <s v="OUI"/>
    <m/>
    <m/>
    <e v="#N/A"/>
    <e v="#N/A"/>
    <s v="OUI"/>
  </r>
  <r>
    <x v="1"/>
    <x v="16"/>
    <x v="18"/>
    <s v="Prévalence du retard de croissance chez les enfants de 0-59 mois par région"/>
    <s v="SECNSA"/>
    <m/>
    <x v="13"/>
    <s v="Enquête ménages, Données de routine"/>
    <s v="Enquête ménages, Données de routine"/>
    <m/>
    <m/>
    <s v="National, Région, Département"/>
    <m/>
    <m/>
    <m/>
    <m/>
    <m/>
    <m/>
    <s v="OUI"/>
    <s v="Voir Enquête ESAN (rapport disponible en 2022) représentative au niveau régional et départemental, voir aussi EDS"/>
    <s v="Méthode de calcul de l'ENSA, ou de l'EDS"/>
    <s v="OUI"/>
    <s v="Enquête ménages, Données de routine"/>
    <s v="OUI"/>
  </r>
  <r>
    <x v="1"/>
    <x v="17"/>
    <x v="19"/>
    <s v="Prévalence de la malnutrition chez les enfants de moins de 5 ans"/>
    <s v="SCNCA, ANSD"/>
    <m/>
    <x v="14"/>
    <s v="enquête ménage (EDS, ENSA)"/>
    <s v="Enquête ménages, Données de routine"/>
    <s v="OUI"/>
    <s v="Regional"/>
    <s v="National, Région, Département"/>
    <s v="Regional"/>
    <n v="2023"/>
    <s v="annuelle"/>
    <s v="site DHSprogram"/>
    <m/>
    <m/>
    <s v="OUI"/>
    <s v="Voir Enquête ESAN (rapport disponible en 2022) représentative au niveau régional et départemental, voir aussi EDS"/>
    <s v="Méthode de calcul de l'ENSA, ou de l'EDS"/>
    <s v="OUI"/>
    <s v="enquête ménage (EDS, Cadre Harmonisé)"/>
    <s v="OUI"/>
  </r>
  <r>
    <x v="1"/>
    <x v="18"/>
    <x v="20"/>
    <s v="Prévalence de l’anémie chez les femmes âgées de 15 à 49 ans, selon l’état de grossesse, par région"/>
    <s v="MSAS/ANSD"/>
    <m/>
    <x v="15"/>
    <s v="enquête ménage (EDS, ENSA)"/>
    <m/>
    <m/>
    <m/>
    <m/>
    <m/>
    <m/>
    <m/>
    <m/>
    <m/>
    <m/>
    <s v="OUI"/>
    <s v="Voir EDS"/>
    <s v="Méthode de calcul de l'ENSA ou EDS"/>
    <s v="OUI"/>
    <s v="EDS"/>
    <m/>
  </r>
  <r>
    <x v="1"/>
    <x v="19"/>
    <x v="21"/>
    <s v="Proportion des zones agricoles exploitées de manière productive et durable par région"/>
    <s v="DAPSA"/>
    <m/>
    <x v="8"/>
    <s v="Données administratives"/>
    <s v="données administratives"/>
    <m/>
    <m/>
    <s v="National"/>
    <m/>
    <m/>
    <m/>
    <m/>
    <m/>
    <m/>
    <s v="OUI"/>
    <s v="Les données géospatiales mobilisables"/>
    <m/>
    <e v="#N/A"/>
    <e v="#N/A"/>
    <s v="OUI"/>
  </r>
  <r>
    <x v="1"/>
    <x v="20"/>
    <x v="22"/>
    <s v="Nombre de ressources génétiques animales et végétales destinées à l’alimentation et à l’agriculture sécurisées dans des installations de conservation à moyen ou à long terme par région"/>
    <s v="ISRA"/>
    <n v="0"/>
    <x v="16"/>
    <s v="Donnée administratives"/>
    <s v="Donnée administratives"/>
    <m/>
    <m/>
    <s v="National"/>
    <m/>
    <m/>
    <m/>
    <m/>
    <m/>
    <m/>
    <s v="OUI"/>
    <m/>
    <m/>
    <e v="#N/A"/>
    <e v="#N/A"/>
    <s v="ENVISAGEABLE"/>
  </r>
  <r>
    <x v="2"/>
    <x v="21"/>
    <x v="23"/>
    <s v="Taux de mortalité maternelle (pour 100 000 naissances)"/>
    <s v="ANSD"/>
    <m/>
    <x v="0"/>
    <s v="enquête ménage (EDS) et recensement"/>
    <s v="Enquête ménages, Données de routine"/>
    <s v="OUI"/>
    <s v="Régional"/>
    <s v="National, Région, Département"/>
    <s v="Regional"/>
    <n v="2023"/>
    <m/>
    <m/>
    <m/>
    <m/>
    <s v="OUI"/>
    <s v="Enquête EDS à exploiter"/>
    <s v="Méthode de calcul de l'EDS"/>
    <s v="OUI"/>
    <s v="enquête ménage (EDS) et recensement"/>
    <e v="#N/A"/>
  </r>
  <r>
    <x v="2"/>
    <x v="22"/>
    <x v="24"/>
    <s v="Proportion d’accouchements assistés par du personnel qualifié"/>
    <s v="Ministère de la santé"/>
    <m/>
    <x v="0"/>
    <s v="Données administratives (RAC Santé), EDS"/>
    <s v="Enquête ménages, Données de routine"/>
    <s v="OUI"/>
    <s v="Régional"/>
    <s v="National, Région, Département"/>
    <s v="Regional"/>
    <n v="2023"/>
    <s v="annuelle"/>
    <s v="ansd.sn"/>
    <m/>
    <m/>
    <s v="OUI"/>
    <s v="Enquête EDS à exploiter"/>
    <s v="Méthode de calcul de l'EDS"/>
    <s v="OUI"/>
    <e v="#N/A"/>
    <s v="OUI"/>
  </r>
  <r>
    <x v="2"/>
    <x v="23"/>
    <x v="25"/>
    <s v="Taux de mortalité  infanto-juvénile  (pour 1000)"/>
    <s v="ANSD"/>
    <m/>
    <x v="0"/>
    <s v="EDS et Recensement"/>
    <s v="Enquête ménages, Données de routine"/>
    <s v="OUI"/>
    <s v="Régional"/>
    <s v="National, Région, Département"/>
    <s v="Regional"/>
    <n v="2023"/>
    <m/>
    <s v="ansd.sn"/>
    <m/>
    <m/>
    <s v="OUI"/>
    <s v="Enquête EDS à exploiter"/>
    <s v="Méthode de calcul de l'EDS"/>
    <s v="OUI"/>
    <s v="EDS et Recensement"/>
    <e v="#N/A"/>
  </r>
  <r>
    <x v="2"/>
    <x v="24"/>
    <x v="26"/>
    <s v="Taux de mortalité néonatale, par région"/>
    <s v="DPRS/MSAS, ANSD"/>
    <m/>
    <x v="17"/>
    <s v="EDS"/>
    <n v="0"/>
    <m/>
    <m/>
    <n v="0"/>
    <m/>
    <m/>
    <m/>
    <m/>
    <m/>
    <m/>
    <s v="OUI"/>
    <s v="Enquête EDS à exploiter"/>
    <s v="Méthode de calcul de l'EDS"/>
    <s v="OUI"/>
    <e v="#N/A"/>
    <e v="#N/A"/>
  </r>
  <r>
    <x v="2"/>
    <x v="25"/>
    <x v="27"/>
    <s v="Nombre de nouvelles infections à VIH pour 1 000 personnes séronégatives (ventilé par groupe d’âge, sexe et principaux groupes de population), par région"/>
    <s v="DPRS/MSAS"/>
    <m/>
    <x v="18"/>
    <s v="Enquête EDS"/>
    <s v="Enquête"/>
    <m/>
    <m/>
    <s v="National, Région, Département, District, Sexe"/>
    <m/>
    <m/>
    <m/>
    <m/>
    <m/>
    <m/>
    <s v="OUI"/>
    <s v="Enquête EDS à exploiter"/>
    <s v="Méthode de calcul de l'EDS"/>
    <s v="OUI"/>
    <s v="Enquête (EDS)"/>
    <e v="#N/A"/>
  </r>
  <r>
    <x v="2"/>
    <x v="26"/>
    <x v="28"/>
    <s v="Incidence de la tuberculose pour 1000 personnes/an, par région"/>
    <s v="DPRS/MSAS"/>
    <m/>
    <x v="19"/>
    <s v="Données de routine, EDS"/>
    <s v="Données de routine"/>
    <m/>
    <m/>
    <s v="National, Région, Déparetement, Sexe"/>
    <m/>
    <m/>
    <m/>
    <m/>
    <m/>
    <m/>
    <s v="OUI"/>
    <s v="Enquête EDS à exploiter"/>
    <s v="Méthode de calcul de l'EDS"/>
    <s v="OUI"/>
    <e v="#N/A"/>
    <s v="OUI"/>
  </r>
  <r>
    <x v="2"/>
    <x v="27"/>
    <x v="29"/>
    <s v="Taux de prévalence du paludisme par région "/>
    <s v="ANSD, MSAS"/>
    <m/>
    <x v="19"/>
    <s v="EDS et données administratives"/>
    <s v="Enquête ménages, Données de routine"/>
    <s v="OUI"/>
    <s v="Régional"/>
    <s v="National, Région, département, sexe"/>
    <s v="Regional"/>
    <n v="2023"/>
    <m/>
    <s v="ansd.sn"/>
    <s v="-Rétention d'information"/>
    <m/>
    <s v="OUI"/>
    <s v="Enquête EDS à exploiter"/>
    <s v="Méthode de calcul de l'EDS"/>
    <s v="OUI"/>
    <s v="EDS et données administratives"/>
    <s v="OUI"/>
  </r>
  <r>
    <x v="2"/>
    <x v="28"/>
    <x v="30"/>
    <s v="Incidence de l'hépatite B pour 100 000 hbts, par région"/>
    <s v="DPRS/MSAS"/>
    <m/>
    <x v="19"/>
    <s v="Enquêtes EDS"/>
    <s v="Enquêtes"/>
    <m/>
    <m/>
    <s v="National, Région"/>
    <m/>
    <m/>
    <m/>
    <m/>
    <m/>
    <m/>
    <s v="OUI"/>
    <s v="Enquête EDS à exploiter"/>
    <s v="Méthode de calcul de l'EDS"/>
    <s v="OUI"/>
    <s v="Enquête (EDS)"/>
    <e v="#N/A"/>
  </r>
  <r>
    <x v="2"/>
    <x v="29"/>
    <x v="31"/>
    <s v="Taux de mortalité attribuable à des maladies cardio-vasculaires (chez les personnes âgées de 30 à 70 ans, par région"/>
    <s v="DPRS/MSAS"/>
    <m/>
    <x v="15"/>
    <s v="Données administratives, EDS"/>
    <m/>
    <m/>
    <m/>
    <m/>
    <m/>
    <m/>
    <m/>
    <m/>
    <m/>
    <m/>
    <s v="OUI"/>
    <s v="Enquête EDS à exploiter"/>
    <m/>
    <e v="#N/A"/>
    <e v="#N/A"/>
    <e v="#N/A"/>
  </r>
  <r>
    <x v="2"/>
    <x v="30"/>
    <x v="32"/>
    <s v="Taux de mortalité par suicide, par région"/>
    <m/>
    <n v="0"/>
    <x v="17"/>
    <s v="EDS"/>
    <n v="0"/>
    <m/>
    <m/>
    <n v="0"/>
    <m/>
    <m/>
    <m/>
    <m/>
    <m/>
    <m/>
    <s v="OUI"/>
    <s v="Enquête EDS à exploiter"/>
    <m/>
    <s v="OUI"/>
    <e v="#N/A"/>
    <e v="#N/A"/>
  </r>
  <r>
    <x v="2"/>
    <x v="31"/>
    <x v="33"/>
    <s v="Couverture des interventions thérapeutiques (services pharmacologiques, psychosociaux, de désintoxication et de postcure) pour les troubles liés à la toxicomanie, par région"/>
    <s v="DPRS/MSAS"/>
    <m/>
    <x v="20"/>
    <s v="EDS"/>
    <s v="Enquêtes"/>
    <m/>
    <m/>
    <s v="National, Région, District"/>
    <m/>
    <m/>
    <m/>
    <m/>
    <m/>
    <m/>
    <s v="OUI"/>
    <s v="Enquête EDS à exploiter"/>
    <m/>
    <s v="OUI"/>
    <s v="Enquête (EDS)"/>
    <e v="#N/A"/>
  </r>
  <r>
    <x v="2"/>
    <x v="32"/>
    <x v="34"/>
    <s v="consommation d’alcool pur (en litres) par habitant (âgé de 15 ans ou plus) au cours d’une année civile, par région"/>
    <s v="ANSD"/>
    <m/>
    <x v="0"/>
    <s v="EHCVM, EDS"/>
    <s v="Enquêtes"/>
    <m/>
    <m/>
    <s v="National"/>
    <m/>
    <m/>
    <m/>
    <m/>
    <m/>
    <m/>
    <s v="OUI"/>
    <s v="Enquête EDS, EHCVM à exploiter"/>
    <m/>
    <s v="OUI"/>
    <s v="EHCVM"/>
    <e v="#N/A"/>
  </r>
  <r>
    <x v="2"/>
    <x v="33"/>
    <x v="35"/>
    <s v="Taux de mortalité lié aux accidents de la route "/>
    <s v="ANSD"/>
    <m/>
    <x v="21"/>
    <s v="EDS, SES régionale"/>
    <s v="données administratives"/>
    <s v="OUI"/>
    <s v="Régional"/>
    <s v="National,Région"/>
    <s v="Regional"/>
    <n v="2023"/>
    <s v="annuelle"/>
    <s v="ansd.sn"/>
    <m/>
    <m/>
    <s v="OUI"/>
    <s v="Enquête EDS à exploiter"/>
    <s v="Méthode de calcul de l'EDS"/>
    <s v="OUI"/>
    <s v="SES régionale"/>
    <s v="OUI"/>
  </r>
  <r>
    <x v="2"/>
    <x v="34"/>
    <x v="36"/>
    <s v="Taux de prévalence contraceptive"/>
    <s v="DPRS/MSAS"/>
    <m/>
    <x v="17"/>
    <s v="EDS"/>
    <n v="0"/>
    <m/>
    <m/>
    <n v="0"/>
    <m/>
    <m/>
    <m/>
    <m/>
    <m/>
    <m/>
    <s v="OUI"/>
    <s v="Enquête EDS à exploiter"/>
    <s v="Méthode de calcul de l'EDS"/>
    <e v="#N/A"/>
    <e v="#N/A"/>
    <e v="#N/A"/>
  </r>
  <r>
    <x v="2"/>
    <x v="35"/>
    <x v="37"/>
    <s v="Taux de natalité chez les adolescentes (10 à 14 ans et 15 à 19 ans) pour 1 000 adolescentes du même groupe d’âge"/>
    <s v="DPRS/MSAS"/>
    <m/>
    <x v="0"/>
    <s v="Enquête ménages (EDS), Données de routine"/>
    <s v="Enquête ménages, Données de routine"/>
    <m/>
    <m/>
    <s v="National, Regional, Departement"/>
    <m/>
    <m/>
    <m/>
    <m/>
    <m/>
    <m/>
    <s v="OUI"/>
    <s v="Enquête EDS à exploiter"/>
    <s v="Méthode de calcul de l'EDS"/>
    <s v="OUI"/>
    <s v="Enquête ménages (EDS), Données de routine, recensement"/>
    <s v="OUI"/>
  </r>
  <r>
    <x v="2"/>
    <x v="36"/>
    <x v="38"/>
    <s v="Couverture des services de santé essentiels, par région"/>
    <s v="DPRS/MSAS"/>
    <m/>
    <x v="20"/>
    <s v="Données de routine"/>
    <s v="Données de routine"/>
    <m/>
    <m/>
    <s v="National, Régional, Département"/>
    <m/>
    <m/>
    <m/>
    <m/>
    <m/>
    <m/>
    <s v="OUI"/>
    <s v="Enquête EDS à exploiter"/>
    <m/>
    <e v="#N/A"/>
    <e v="#N/A"/>
    <s v="OUI"/>
  </r>
  <r>
    <x v="2"/>
    <x v="37"/>
    <x v="39"/>
    <s v="Proportion de la population consacrant une grande part de ses dépenses ou de ses revenus domestiques aux services de soins de santé, par région"/>
    <s v="DPRS/MSAS, ANSD"/>
    <m/>
    <x v="22"/>
    <s v="EHCVM"/>
    <s v="enquête ménage, enquête routine"/>
    <m/>
    <m/>
    <s v="National, Régions, département"/>
    <m/>
    <m/>
    <m/>
    <m/>
    <m/>
    <m/>
    <s v="OUI"/>
    <s v="Enquête EHCVM à exploiter"/>
    <s v="Méthode de calcul de l'EHCVM"/>
    <s v="OUI"/>
    <s v="EHCVM"/>
    <e v="#N/A"/>
  </r>
  <r>
    <x v="2"/>
    <x v="38"/>
    <x v="40"/>
    <s v="Prévalence de la consommation actuelle de tabac chez les plus de 15 ans (taux comparatifs par âge)"/>
    <s v="ANSD"/>
    <m/>
    <x v="0"/>
    <s v="EHCVM"/>
    <s v="Enquête (GALT)"/>
    <m/>
    <m/>
    <s v="National"/>
    <m/>
    <m/>
    <m/>
    <m/>
    <m/>
    <m/>
    <s v="OUI"/>
    <s v="Enquête EDS à exploiter"/>
    <s v="Méthode de calcul de l'EDS"/>
    <s v="OUI"/>
    <s v="EHCVM, GATS (ANSD/DSDS)"/>
    <e v="#N/A"/>
  </r>
  <r>
    <x v="2"/>
    <x v="39"/>
    <x v="41"/>
    <s v="Proportion de la population cible ayant reçu tous les vaccins prévus par le programme national, par région"/>
    <s v="DPRS/MSAS"/>
    <m/>
    <x v="23"/>
    <s v="Enquêtes EDS"/>
    <s v="Enquêtes"/>
    <m/>
    <m/>
    <s v="National"/>
    <m/>
    <m/>
    <m/>
    <m/>
    <m/>
    <m/>
    <s v="OUI"/>
    <s v="Enquête EDS à exploiter"/>
    <s v="Méthode de calcul de l'EDS"/>
    <s v="OUI"/>
    <s v="Enquêtes"/>
    <e v="#N/A"/>
  </r>
  <r>
    <x v="2"/>
    <x v="40"/>
    <x v="42"/>
    <m/>
    <s v="DPRS/MSAS"/>
    <m/>
    <x v="2"/>
    <s v="Données administratives"/>
    <m/>
    <m/>
    <m/>
    <m/>
    <m/>
    <m/>
    <m/>
    <m/>
    <m/>
    <m/>
    <s v="OUI"/>
    <m/>
    <m/>
    <e v="#N/A"/>
    <e v="#N/A"/>
    <s v="OUI"/>
  </r>
  <r>
    <x v="2"/>
    <x v="41"/>
    <x v="43"/>
    <s v="Densité et répartition du personnel de santé par région"/>
    <s v="ANSD,MSAS"/>
    <m/>
    <x v="24"/>
    <s v="Données administratives"/>
    <s v="Données de routine"/>
    <s v="OUI"/>
    <s v="Régional"/>
    <s v="National"/>
    <s v="Regional"/>
    <n v="2023"/>
    <s v="annuelle"/>
    <s v="ansd.sn"/>
    <m/>
    <m/>
    <s v="OUI"/>
    <m/>
    <m/>
    <m/>
    <e v="#N/A"/>
    <s v="OUI"/>
  </r>
  <r>
    <x v="3"/>
    <x v="42"/>
    <x v="44"/>
    <s v="- Proportion d'élèves: a) au cours préparatoire (CP); b) au cours élémentaire 1ère année (CE1);  c) au cours moyen 2ème année (CM2); atteigant un niveau de compétence minimum en i) lecture et ii) mathématiques par région_x000a_- Taux de réussite aux examens du BFEM par région"/>
    <s v="- INEADE_x000a_- DPRE"/>
    <m/>
    <x v="2"/>
    <s v="- Données d'énquête (EHCVM, EDS), Données administrataives_x000a_"/>
    <e v="#N/A"/>
    <s v="OUI"/>
    <s v="National, Région, Académie, IEF, Sexe"/>
    <e v="#N/A"/>
    <s v="Regional"/>
    <s v="- 2019_x000a_- 2024"/>
    <s v="- 2 ans_x000a_- Annuelle"/>
    <m/>
    <m/>
    <m/>
    <s v="OUI"/>
    <m/>
    <s v="Méthode de calcul de l'EDS"/>
    <s v="OUI"/>
    <s v="Données d'énquête"/>
    <m/>
  </r>
  <r>
    <x v="3"/>
    <x v="43"/>
    <x v="45"/>
    <s v="Taux d’achèvement (enseignement primaire, premier et deuxième cycles de l’enseignement secondaire) par région"/>
    <s v="Direction de la Planification et de la Réforme de l'Education (DPRE)"/>
    <m/>
    <x v="15"/>
    <s v="Données administratives"/>
    <e v="#N/A"/>
    <s v="OUI"/>
    <s v="National, Région, Départemental, Sexe"/>
    <e v="#N/A"/>
    <s v="Departement"/>
    <n v="2024"/>
    <s v="annuelle"/>
    <m/>
    <m/>
    <m/>
    <s v="OUI"/>
    <m/>
    <m/>
    <e v="#N/A"/>
    <e v="#N/A"/>
    <s v="OUI"/>
  </r>
  <r>
    <x v="3"/>
    <x v="44"/>
    <x v="46"/>
    <s v="Pourcentage d’enfants de 5 ans dont le développement est en bonne voie en matière de santé, d’apprentissage et de bien-être psychosocial, par région"/>
    <s v="Direction de la Planification et de la Réforme de l'Education (DPRE)"/>
    <m/>
    <x v="25"/>
    <s v="Données d'énquête (EDS)"/>
    <s v="Données de routine"/>
    <s v="OUI"/>
    <s v="National, Région, Sexe"/>
    <s v="National, région, sexe"/>
    <s v="Regional"/>
    <n v="2023"/>
    <s v="annuelle"/>
    <m/>
    <m/>
    <m/>
    <s v="OUI"/>
    <m/>
    <s v="Méthode de calcul de l'EDS"/>
    <s v="OUI"/>
    <s v="Données d'énquête"/>
    <s v="OUI"/>
  </r>
  <r>
    <x v="3"/>
    <x v="45"/>
    <x v="47"/>
    <s v="Taux de participation des enfants de 5 ans à l'éducation préscolaire par région"/>
    <s v="Direction de la Planification et de la Réforme de l'Education (DPRE)"/>
    <m/>
    <x v="25"/>
    <s v="Données administratives"/>
    <s v="Données de routine"/>
    <s v="OUI"/>
    <s v="National, Région, Déparetement, Sexe"/>
    <s v="National, Région, Déparetement, Sexe"/>
    <s v="Departement"/>
    <n v="2024"/>
    <m/>
    <m/>
    <m/>
    <m/>
    <s v="OUI"/>
    <m/>
    <m/>
    <e v="#N/A"/>
    <e v="#N/A"/>
    <s v="OUI"/>
  </r>
  <r>
    <x v="3"/>
    <x v="46"/>
    <x v="48"/>
    <s v="Taux brut de scolarisation à l'enseignement supérieur, par région"/>
    <s v="Cellule des Etudes et de la Planification du Ministère de l'enseignement supérieur"/>
    <m/>
    <x v="26"/>
    <s v="Données administratives"/>
    <s v="Enquête emploi, EDS"/>
    <s v="OUI"/>
    <s v="National, Sexe"/>
    <s v="National, Région, département, sexe"/>
    <m/>
    <n v="2023"/>
    <m/>
    <m/>
    <m/>
    <m/>
    <s v="OUI"/>
    <m/>
    <m/>
    <m/>
    <e v="#N/A"/>
    <s v="OUI"/>
  </r>
  <r>
    <x v="3"/>
    <x v="46"/>
    <x v="48"/>
    <s v="Proportion d'adultes agès entre 15 ans et plus enrolée dans les classes d'alphabétisation fonctionnelle (CAF) par région"/>
    <s v="Direction de la Planification et de la Réforme de l'Education (DPRE)"/>
    <m/>
    <x v="26"/>
    <s v="Données administratives"/>
    <s v="Enquête emploi, EDS"/>
    <s v="OUI"/>
    <s v="National, Région, Sexe"/>
    <s v="National, Région, département, sexe"/>
    <s v="Regional"/>
    <n v="2024"/>
    <m/>
    <m/>
    <m/>
    <m/>
    <s v="OUI"/>
    <m/>
    <m/>
    <e v="#N/A"/>
    <e v="#N/A"/>
    <s v="OUI"/>
  </r>
  <r>
    <x v="3"/>
    <x v="46"/>
    <x v="48"/>
    <s v="Proportion d'apprenants de la formation professsionnelle inscrits dans la formation diplomante"/>
    <s v="Direction de la Planification et du Suivi-Evaluation (DPSE)-Ministère formation proportionnelle"/>
    <m/>
    <x v="26"/>
    <s v="Données administratives"/>
    <s v="Enquête emploi, EDS"/>
    <s v="OUI"/>
    <s v="National, Région, Académie, IEF, Sexe"/>
    <s v="National, Région, département, sexe"/>
    <s v="Regional"/>
    <n v="2023"/>
    <m/>
    <m/>
    <m/>
    <m/>
    <s v="OUI"/>
    <m/>
    <m/>
    <e v="#N/A"/>
    <e v="#N/A"/>
    <s v="OUI"/>
  </r>
  <r>
    <x v="3"/>
    <x v="46"/>
    <x v="48"/>
    <s v="Proportion d'apprenants de la formation professsionnelle inscrits dans la formation qualifiante"/>
    <s v="Direction de la Planification et du Suivi-Evaluation (DPSE)-Ministère formation proportionnelle"/>
    <m/>
    <x v="26"/>
    <s v="Données administratives"/>
    <s v="Enquête emploi, EDS"/>
    <s v="OUI"/>
    <s v="National, Région, Académie, IEF, Sexe"/>
    <s v="National, Région, département, sexe"/>
    <s v="Regional"/>
    <n v="2023"/>
    <m/>
    <m/>
    <m/>
    <m/>
    <s v="OUI"/>
    <m/>
    <m/>
    <e v="#N/A"/>
    <e v="#N/A"/>
    <s v="OUI"/>
  </r>
  <r>
    <x v="3"/>
    <x v="46"/>
    <x v="48"/>
    <s v="Proportion d'apprenants de la formation professsionnelle et technique inscrits dans l'apprentissage"/>
    <s v="Direction de la Planification et du Suivi-Evaluation (DPSE)-Ministère formation proportionnelle"/>
    <m/>
    <x v="26"/>
    <s v="Données administratives"/>
    <s v="Enquête emploi, EDS"/>
    <s v="OUI"/>
    <s v="National, Région, Académie, IEF, Sexe"/>
    <s v="National, Région, département, sexe"/>
    <s v="Regional"/>
    <n v="2023"/>
    <m/>
    <m/>
    <m/>
    <m/>
    <s v="OUI"/>
    <m/>
    <m/>
    <e v="#N/A"/>
    <e v="#N/A"/>
    <s v="OUI"/>
  </r>
  <r>
    <x v="3"/>
    <x v="47"/>
    <x v="49"/>
    <m/>
    <s v="ANSD"/>
    <m/>
    <x v="17"/>
    <s v="ENTICS"/>
    <n v="0"/>
    <s v="NON"/>
    <m/>
    <n v="0"/>
    <m/>
    <m/>
    <m/>
    <m/>
    <m/>
    <m/>
    <s v="OUI"/>
    <m/>
    <m/>
    <s v="OUI"/>
    <s v="ENTICS(ANSD/CGP)"/>
    <m/>
  </r>
  <r>
    <x v="3"/>
    <x v="48"/>
    <x v="50"/>
    <s v="Indice de parité du TBS à l’élémentaire par région"/>
    <s v="Direction de la Planification et de la Réforme de l'Education (DPRE)"/>
    <m/>
    <x v="15"/>
    <s v="Données administratives"/>
    <e v="#N/A"/>
    <s v="OUI"/>
    <s v="National, Région, Sexe"/>
    <e v="#N/A"/>
    <s v="Regional"/>
    <n v="2024"/>
    <m/>
    <m/>
    <m/>
    <m/>
    <s v="OUI"/>
    <m/>
    <m/>
    <e v="#N/A"/>
    <e v="#N/A"/>
    <s v="OUI"/>
  </r>
  <r>
    <x v="3"/>
    <x v="49"/>
    <x v="51"/>
    <s v="Taux d'alphabétisation des adultes"/>
    <s v="ANSD"/>
    <m/>
    <x v="0"/>
    <s v="Données d'énquête (Recensement, EHCVM, EDS)"/>
    <s v="Enquête ménages, Données de routine"/>
    <s v="OUI"/>
    <s v="National, Région,  Sexe"/>
    <s v="National, Région, département, sexe"/>
    <s v="Regional"/>
    <n v="2023"/>
    <m/>
    <m/>
    <s v="- difficultés d'obtenir l'indicateur avec des données périodiques_x000a_- Numératie fonctionnelle non prise en compte"/>
    <m/>
    <s v="OUI"/>
    <m/>
    <s v="Méthode de calcul de l'EDS ou EHCVM"/>
    <s v="OUI"/>
    <s v="Données d'énquête (Recensement, EHCVM)"/>
    <e v="#N/A"/>
  </r>
  <r>
    <x v="3"/>
    <x v="50"/>
    <x v="52"/>
    <s v="Proportion d'enseignants formés à l’éducation à la citoyenneté par région"/>
    <s v="Direction de la Planification et de la Réforme de l'Education (DPRE)"/>
    <m/>
    <x v="27"/>
    <s v="Données administratives"/>
    <s v="Données de routine"/>
    <s v="OUI"/>
    <s v="National, Région, Académie, IEF, Sexe"/>
    <s v="National, Regional, Departement"/>
    <s v="Regional"/>
    <n v="2024"/>
    <m/>
    <m/>
    <m/>
    <m/>
    <s v="OUI"/>
    <m/>
    <m/>
    <e v="#N/A"/>
    <e v="#N/A"/>
    <s v="OUI"/>
  </r>
  <r>
    <x v="3"/>
    <x v="50"/>
    <x v="52"/>
    <s v="Proportion d'enseignants formés au développement durable par région"/>
    <s v="Direction de la Planification et de la Réforme de l'Education (DPRE)"/>
    <m/>
    <x v="27"/>
    <s v="Données administratives"/>
    <s v="Données de routine"/>
    <s v="OUI"/>
    <s v="National, Région, Académie, IEF, Sexe"/>
    <s v="National, Regional, Departement"/>
    <s v="Regional"/>
    <n v="2024"/>
    <m/>
    <m/>
    <m/>
    <m/>
    <s v="OUI"/>
    <m/>
    <m/>
    <e v="#N/A"/>
    <e v="#N/A"/>
    <s v="OUI"/>
  </r>
  <r>
    <x v="3"/>
    <x v="51"/>
    <x v="53"/>
    <s v="Proportion d’établissements scolaires (élémentaire) ayant accès à l’électricité par région"/>
    <s v="Direction de la Planification et de la Réforme de l'Education (DPRE)"/>
    <m/>
    <x v="27"/>
    <s v="Données administratives"/>
    <s v="Données de routine"/>
    <s v="OUI"/>
    <s v="National, Région, Académie, IEF"/>
    <s v="National, Région, Département"/>
    <s v="Regional"/>
    <n v="2024"/>
    <m/>
    <m/>
    <m/>
    <s v="Ajouter les autres rubriques de l'indicateur (point d'eau, eau potable, internet, latrine, lave-main, etc)"/>
    <s v="OUI"/>
    <m/>
    <m/>
    <e v="#N/A"/>
    <e v="#N/A"/>
    <s v="OUI"/>
  </r>
  <r>
    <x v="3"/>
    <x v="52"/>
    <x v="54"/>
    <s v="Pourcentage d’étudiants bénéficiant d’une allocation d’études, par région"/>
    <s v="Cellule des Etudes et de la Planification du Ministère de l'enseignement supérieur"/>
    <m/>
    <x v="28"/>
    <s v="Données administratives"/>
    <m/>
    <s v="OUI"/>
    <s v="National"/>
    <s v="National"/>
    <s v="National"/>
    <n v="2023"/>
    <m/>
    <m/>
    <m/>
    <m/>
    <s v="OUI"/>
    <m/>
    <m/>
    <m/>
    <e v="#N/A"/>
    <s v="OUI"/>
  </r>
  <r>
    <x v="3"/>
    <x v="53"/>
    <x v="55"/>
    <s v="Proportion d'instituteurs (préscolaire et élémentaire) formé  en a) didactique des mathématiques; b) didactique de la lecture; c) inclusion ; d) braille ; langue des signe ; pédagogie différenciée et f) protection de l'enfant en milieu scolaire par région"/>
    <s v="Direction de la Planification et de la Réforme de l'Education (DPRE)"/>
    <m/>
    <x v="15"/>
    <s v="Données administratives"/>
    <e v="#N/A"/>
    <s v="OUI"/>
    <s v="National, Région, Académie, IEF, Sexe"/>
    <e v="#N/A"/>
    <s v="Regional"/>
    <n v="2024"/>
    <m/>
    <m/>
    <m/>
    <m/>
    <s v="OUI"/>
    <m/>
    <m/>
    <e v="#N/A"/>
    <e v="#N/A"/>
    <s v="OUI"/>
  </r>
  <r>
    <x v="3"/>
    <x v="53"/>
    <x v="55"/>
    <s v="Proportion de professeur (moyen et secondaire) formé en a) évaluation/remédiation ; b) braille ; c) langue des signes ; d) pédagogie différenciée ; e) pratique rénovée en Maths/sciences ; f) inclusion et g) codage robotique par région"/>
    <s v="Direction de la Planification et de la Réforme de l'Education (DPRE)"/>
    <m/>
    <x v="15"/>
    <s v="Données administratives"/>
    <e v="#N/A"/>
    <s v="OUI"/>
    <s v="National, Région, Académie, IEF, Sexe"/>
    <e v="#N/A"/>
    <s v="Regional"/>
    <n v="2024"/>
    <m/>
    <m/>
    <m/>
    <m/>
    <s v="OUI"/>
    <m/>
    <m/>
    <e v="#N/A"/>
    <e v="#N/A"/>
    <s v="OUI"/>
  </r>
  <r>
    <x v="4"/>
    <x v="54"/>
    <x v="56"/>
    <s v="Proportion de la population agricole totale ayant des droits de propriété ou des droits garantis sur des terrains agricoles (par sexe), par région"/>
    <s v="ANSD"/>
    <m/>
    <x v="29"/>
    <s v="EAA, EHCVM"/>
    <s v="Enquête agricole"/>
    <m/>
    <m/>
    <n v="0"/>
    <m/>
    <m/>
    <m/>
    <m/>
    <m/>
    <m/>
    <s v="OUI"/>
    <m/>
    <m/>
    <s v="OUI"/>
    <s v="EAA, EHCVM"/>
    <e v="#N/A"/>
  </r>
  <r>
    <x v="4"/>
    <x v="55"/>
    <x v="57"/>
    <s v="a) Proportion de la population agricole totale ayant des droits de propriété ou des droits garantis sur des terres agricoles, par région"/>
    <s v="ANSD"/>
    <m/>
    <x v="30"/>
    <s v="EAA, EHCVM"/>
    <s v="Collecte de données administratives"/>
    <m/>
    <m/>
    <n v="0"/>
    <m/>
    <m/>
    <m/>
    <m/>
    <m/>
    <m/>
    <s v="OUI"/>
    <m/>
    <m/>
    <s v="OUI"/>
    <s v="EAA, EHCVM"/>
    <s v="OUI"/>
  </r>
  <r>
    <x v="4"/>
    <x v="56"/>
    <x v="57"/>
    <s v="b) proportion de femmes parmi les titulaires de droits de propriété ou de droits garantis sur des terrains agricoles, par région"/>
    <s v="ANSD"/>
    <m/>
    <x v="17"/>
    <s v="EAA, EHCVM"/>
    <n v="0"/>
    <m/>
    <m/>
    <n v="0"/>
    <m/>
    <m/>
    <m/>
    <m/>
    <m/>
    <m/>
    <s v="OUI"/>
    <m/>
    <m/>
    <s v="OUI"/>
    <s v="EAA, EHCVM"/>
    <e v="#N/A"/>
  </r>
  <r>
    <x v="4"/>
    <x v="57"/>
    <x v="58"/>
    <s v="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
    <s v="ANSD"/>
    <m/>
    <x v="31"/>
    <s v="EDS, Enquête Nationale de Référence sur les Violences faites aux femmes (ENRVFF)"/>
    <s v="Enquêtes "/>
    <m/>
    <m/>
    <n v="0"/>
    <m/>
    <m/>
    <m/>
    <m/>
    <m/>
    <m/>
    <s v="OUI"/>
    <s v="Disponible dans EDS 2019"/>
    <s v="Méthode de calcul de l'EDS"/>
    <s v="OUI"/>
    <s v="EDS, Enquête Nationale de Référence sur les Violences faites aux femmes (ENRVFF)"/>
    <e v="#N/A"/>
  </r>
  <r>
    <x v="4"/>
    <x v="58"/>
    <x v="59"/>
    <s v="Proportion de femmes et de filles âgées de 15 ans ou plus victimes de violences sexuelles infligées au cours des 12 mois précédents par une personne autre que leur partenaire intime, par âge et lieu des faits, par région"/>
    <s v="ANSD"/>
    <m/>
    <x v="31"/>
    <s v="EDS, Enquête Nationale de Référence sur les Violences faites aux femmes (ENRVFF)"/>
    <s v="Enquête "/>
    <s v="OUI"/>
    <s v="Régional"/>
    <n v="0"/>
    <s v="Regional"/>
    <m/>
    <m/>
    <m/>
    <m/>
    <m/>
    <s v="OUI"/>
    <m/>
    <m/>
    <s v="OUI"/>
    <s v="EDS, Enquête Nationale de Référence sur les Violences faites aux femmes (ENRVFF)"/>
    <e v="#N/A"/>
  </r>
  <r>
    <x v="4"/>
    <x v="59"/>
    <x v="60"/>
    <s v="Proportion de femmes âgées de 20 à 24 ans qui étaient mariées ou en couple avant l’âge de 15 ans ou de 18 ans, par région"/>
    <s v="ANSD"/>
    <m/>
    <x v="32"/>
    <s v="EDS, ENRVFF"/>
    <n v="0"/>
    <m/>
    <m/>
    <n v="0"/>
    <m/>
    <m/>
    <m/>
    <m/>
    <m/>
    <m/>
    <s v="OUI"/>
    <s v="Disponible dans EDS 2019"/>
    <s v="Méthode de calcul de l'EDS"/>
    <s v="OUI"/>
    <s v="EDS, ENRVFF"/>
    <e v="#N/A"/>
  </r>
  <r>
    <x v="4"/>
    <x v="60"/>
    <x v="61"/>
    <s v="Proportion de filles et de femmes âgées de 15 à 49 ans ayant subi une mutilation ou une ablation génitale, par âge, par région"/>
    <s v="ANSD"/>
    <m/>
    <x v="33"/>
    <s v="EDS"/>
    <n v="0"/>
    <s v="OUI"/>
    <s v="Régional"/>
    <n v="0"/>
    <s v="Regional"/>
    <n v="2023"/>
    <m/>
    <m/>
    <m/>
    <m/>
    <s v="OUI"/>
    <m/>
    <m/>
    <s v="OUI"/>
    <s v="EDS"/>
    <e v="#N/A"/>
  </r>
  <r>
    <x v="4"/>
    <x v="61"/>
    <x v="62"/>
    <s v="Proportion du temps consacré à des soins et travaux domestiques non rémunérés, par sexe, âge et lieu de résidence, par région"/>
    <s v="ANSD"/>
    <m/>
    <x v="0"/>
    <s v="EERH"/>
    <s v="Enquêtes, Etudes"/>
    <m/>
    <m/>
    <n v="0"/>
    <m/>
    <m/>
    <m/>
    <m/>
    <m/>
    <m/>
    <s v="OUI"/>
    <m/>
    <m/>
    <s v="OUI"/>
    <s v="EERH"/>
    <s v="OUI"/>
  </r>
  <r>
    <x v="4"/>
    <x v="62"/>
    <x v="63"/>
    <s v="Proportion de femmes dans les instances de prise de décisions (élues locales, Assemblée Nationale, CESE), par région"/>
    <s v="DEEG"/>
    <m/>
    <x v="34"/>
    <s v="données administratives"/>
    <n v="0"/>
    <m/>
    <m/>
    <n v="0"/>
    <m/>
    <m/>
    <m/>
    <m/>
    <m/>
    <m/>
    <s v="OUI"/>
    <m/>
    <m/>
    <e v="#N/A"/>
    <e v="#N/A"/>
    <e v="#N/A"/>
  </r>
  <r>
    <x v="4"/>
    <x v="63"/>
    <x v="64"/>
    <s v="Proportion de femmes occupant des postes de responsabilité (Administration publique, privé), par région"/>
    <s v="DEEG"/>
    <m/>
    <x v="35"/>
    <s v="Enquête (EHCVM)"/>
    <s v="Enquête "/>
    <m/>
    <m/>
    <n v="0"/>
    <m/>
    <m/>
    <m/>
    <m/>
    <m/>
    <m/>
    <s v="OUI"/>
    <s v="Estimable à travers l'enquête EHCVM"/>
    <s v="Méthode de calcul de l'EHCVM en utilisant les varibales s04q29b et s04q29c"/>
    <s v="OUI"/>
    <s v="Enquête "/>
    <e v="#N/A"/>
  </r>
  <r>
    <x v="4"/>
    <x v="64"/>
    <x v="65"/>
    <s v="proportion de femmes âgées de 15-49ans prenant en connaissance de cause leurs propres décisions concernant leurs relations sexuelles, utilisation de contraceptifs et les soins de santé procréative, par région"/>
    <s v="ANSD"/>
    <n v="0"/>
    <x v="0"/>
    <s v="Enquête ménages, Données de routine"/>
    <s v="Enquête ménages, Données de routine"/>
    <m/>
    <m/>
    <s v="National, Région, Département"/>
    <m/>
    <m/>
    <m/>
    <m/>
    <m/>
    <m/>
    <s v="OUI"/>
    <s v="Disponible dans EDS 2019"/>
    <s v="Méthode de calcul de l'EDS"/>
    <s v="ENVISAGEABLE"/>
    <s v="Enquête ménages (EDS), Données de routine"/>
    <s v="ENVISAGEABLE"/>
  </r>
  <r>
    <x v="4"/>
    <x v="65"/>
    <x v="66"/>
    <s v="Proportion de la population possédant un téléphone portable, (par sexe) (taux de pénétration de la téléphonie mobile) par région"/>
    <s v="ARTP"/>
    <m/>
    <x v="36"/>
    <s v="EHCVM, EDS"/>
    <s v="Données enquêtes"/>
    <s v="OUI"/>
    <s v="Regional"/>
    <s v="National, sexe"/>
    <s v="Regional"/>
    <n v="2023"/>
    <s v="annuelle"/>
    <m/>
    <m/>
    <m/>
    <s v="OUI"/>
    <s v="Disponible dans EDS et EHCVM"/>
    <s v="Méthode de calcul de l'EDS ou EHCVM"/>
    <e v="#N/A"/>
    <e v="#N/A"/>
    <s v="OUI"/>
  </r>
  <r>
    <x v="5"/>
    <x v="66"/>
    <x v="67"/>
    <s v="[Taux de croissance des] dépenses des ménages (ou du revenu par habitant) pour les 40 % de la population les plus pauvres et pour l'ensemble de la population, par région"/>
    <s v="ANSD"/>
    <m/>
    <x v="0"/>
    <s v="enquête ménage (EHCVM)"/>
    <s v="Enquête ménage (EHCVM)"/>
    <s v="OUI"/>
    <s v="Régional "/>
    <s v="National"/>
    <s v="Regional"/>
    <n v="2021"/>
    <s v="3 ans"/>
    <s v="www.ansd.sn"/>
    <s v="- périodicité non annuelle_x000a_- non représentatif au niveau département et commune"/>
    <s v="- enquête ménage annuelle_x000a_- estimation (etalonnage calage, méthodes des petites aires), prévision_x000a_"/>
    <s v="OUI"/>
    <m/>
    <s v="Méthode de calcul de l'EHCVM"/>
    <s v="OUI"/>
    <s v="enquête ménage (EHCVM)"/>
    <e v="#N/A"/>
  </r>
  <r>
    <x v="5"/>
    <x v="67"/>
    <x v="68"/>
    <s v="Proportion de personnes vivant avec un revenu de plus de 50 % inférieur au revenu moyen (par âge sexe et handicap)"/>
    <s v="ANSD"/>
    <m/>
    <x v="0"/>
    <s v="enquête ménage (EHCVM)"/>
    <s v="Enquête ménage (EHCVM)"/>
    <s v="OUI"/>
    <s v="Régional "/>
    <s v="National,sexe"/>
    <s v="Regional"/>
    <n v="2021"/>
    <s v="3 ans"/>
    <s v="www.ansd.sn"/>
    <s v="- périodicité non annuelle_x000a_- non représentatif au niveau département et commune"/>
    <s v="- enquête ménage annuelle_x000a_- estimation (etalonnage calage, méthodes des petites aires), prévision_x000a_"/>
    <s v="OUI"/>
    <m/>
    <s v="Méthode de calcul de l'EHCVM"/>
    <s v="OUI"/>
    <s v="enquête ménage (EHCVM)"/>
    <e v="#N/A"/>
  </r>
  <r>
    <x v="5"/>
    <x v="68"/>
    <x v="69"/>
    <s v="Proportion de la population ayant signalé avoir personnellement fait l’objet de discrimination ou de harcèlement au cours des 12 mois précédents, par région"/>
    <s v="Justice, Police, Société Civile"/>
    <n v="0"/>
    <x v="37"/>
    <s v="Enquête (EDS)"/>
    <s v="Enquête "/>
    <m/>
    <m/>
    <n v="0"/>
    <m/>
    <m/>
    <m/>
    <m/>
    <m/>
    <m/>
    <s v="OUI"/>
    <s v="Voir EDS"/>
    <m/>
    <s v="OUI"/>
    <s v="Enquête "/>
    <e v="#N/A"/>
  </r>
  <r>
    <x v="5"/>
    <x v="69"/>
    <x v="70"/>
    <s v="Part du travail dans le PIB, par région"/>
    <s v="DSECN (comptes régionaux)"/>
    <m/>
    <x v="38"/>
    <s v="administrative, comptes régionaux"/>
    <m/>
    <m/>
    <m/>
    <m/>
    <m/>
    <m/>
    <m/>
    <m/>
    <m/>
    <m/>
    <s v="OUI"/>
    <s v="requête à la DSECN"/>
    <m/>
    <s v="OUI"/>
    <e v="#N/A"/>
    <e v="#N/A"/>
  </r>
  <r>
    <x v="5"/>
    <x v="70"/>
    <x v="71"/>
    <s v="Indice de gini par région"/>
    <s v="ANSD"/>
    <m/>
    <x v="0"/>
    <s v="Enquete ménage (EHCVM)"/>
    <m/>
    <m/>
    <m/>
    <m/>
    <m/>
    <m/>
    <m/>
    <m/>
    <m/>
    <m/>
    <s v="OUI"/>
    <m/>
    <s v="Méthode de calcul de l'EHCVM"/>
    <s v="OUI"/>
    <e v="#N/A"/>
    <e v="#N/A"/>
  </r>
  <r>
    <x v="5"/>
    <x v="71"/>
    <x v="72"/>
    <s v="Proportion de réfugiés dans la population, par région"/>
    <s v="ANSD"/>
    <n v="0"/>
    <x v="0"/>
    <s v="Enquête EHCVM"/>
    <m/>
    <m/>
    <m/>
    <m/>
    <m/>
    <m/>
    <m/>
    <m/>
    <m/>
    <m/>
    <s v="OUI"/>
    <m/>
    <m/>
    <s v="OUI"/>
    <e v="#N/A"/>
    <e v="#N/A"/>
  </r>
  <r>
    <x v="5"/>
    <x v="72"/>
    <x v="73"/>
    <s v="Montant total des ressources allouées au développement, par région  bénéficiaire (aide publique au développement, investissement étranger direct et autres)"/>
    <s v="DGCPT, DGB, SRSD, GOUVERNEURS"/>
    <n v="0"/>
    <x v="39"/>
    <s v="Données de routine, données sur les investissements prévus par région"/>
    <s v="Données de routine"/>
    <m/>
    <m/>
    <n v="0"/>
    <m/>
    <m/>
    <m/>
    <m/>
    <m/>
    <m/>
    <s v="OUI"/>
    <m/>
    <m/>
    <e v="#N/A"/>
    <e v="#N/A"/>
    <s v="OUI"/>
  </r>
</pivotCacheRecords>
</file>

<file path=xl/pivotCache/pivotCacheRecords2.xml><?xml version="1.0" encoding="utf-8"?>
<pivotCacheRecords xmlns="http://schemas.openxmlformats.org/spreadsheetml/2006/main" xmlns:r="http://schemas.openxmlformats.org/officeDocument/2006/relationships" count="52">
  <r>
    <x v="0"/>
    <s v="ODD8101"/>
    <s v="Nombre de succursales de banques commerciales et de distributeurs automatiques de billets pour 100 000 adultes "/>
    <s v="Nombre de succursales de banques commerciales et de distributeurs automatiques de billets, par région"/>
    <s v="BCEAO"/>
    <n v="0"/>
    <s v="BCEAO"/>
    <s v="Données administratives"/>
    <s v="Données administratives"/>
    <m/>
    <s v="National"/>
    <s v="National"/>
    <m/>
    <m/>
    <m/>
    <m/>
    <m/>
    <m/>
    <s v="OUI"/>
    <m/>
    <m/>
    <e v="#N/A"/>
    <e v="#N/A"/>
    <s v="OUI"/>
  </r>
  <r>
    <x v="0"/>
    <s v="ODD8102"/>
    <s v="Proportion d’adultes (15 ans ou plus) possédant un compte dans une banque ou dans une autre institution financière ou faisant appel à des services monétaires mobiles "/>
    <s v="Proportion d’adultes (15 ans ou plus) possédant un compte dans une banque ou dans une autre institution financière ou faisant appel à des services monétaires mobiles par région"/>
    <s v="Rapport sur la politique monétaire de la BCEAO"/>
    <m/>
    <s v="BSCEA/DMC/DGPPE"/>
    <s v="Données enquêtes (EHCVM)"/>
    <s v="Données administratives"/>
    <m/>
    <m/>
    <s v="National"/>
    <m/>
    <m/>
    <m/>
    <m/>
    <m/>
    <m/>
    <s v="OUI"/>
    <m/>
    <s v="Méthode de calcul EHCVM (section épargne et crédit, variable s06q01)"/>
    <e v="#N/A"/>
    <e v="#N/A"/>
    <s v="OUI"/>
  </r>
  <r>
    <x v="0"/>
    <s v="ODD811"/>
    <s v="Taux de croissance annuelle du PIB réel par habitant"/>
    <s v="Taux de croissance annuelle du PIB réel par habitant, par région"/>
    <s v="ANSD"/>
    <m/>
    <s v="ANSD/ DGPPE"/>
    <s v="Enquête ménage et données administratives"/>
    <s v="Données administratives"/>
    <m/>
    <s v="National regional"/>
    <s v="National"/>
    <m/>
    <n v="2023"/>
    <s v="Annuelle "/>
    <s v="ANSD"/>
    <m/>
    <m/>
    <s v="OUI"/>
    <s v="Utiliser les comptes régionaux de 2020 à 2022 et les données démographiques de projection des populations"/>
    <s v="Méthode de calcul des comptes régionaux"/>
    <s v="OUI"/>
    <s v="Enquête (ENES) et données administratives"/>
    <s v="OUI"/>
  </r>
  <r>
    <x v="0"/>
    <s v="ODD821"/>
    <s v="Taux de croissance annuelle du PIB réel par personne pourvue d’un emploi "/>
    <s v="Taux de croissance annuelle du PIB réel par personne pourvue d’un emploi, par région"/>
    <s v="ANSD"/>
    <m/>
    <s v="ANSD/DGPPE"/>
    <s v="Enquête ménage et données administratives"/>
    <s v="Données administratives"/>
    <m/>
    <s v="National"/>
    <s v="National"/>
    <m/>
    <m/>
    <m/>
    <s v="ANSD"/>
    <m/>
    <m/>
    <s v="OUI"/>
    <s v="Utiliser les comptes régionaux de 2020 à 2022 et les données ENES ou enquête ménage pour estimer les emplois"/>
    <s v="Méthode de calcul des comptes régionaux"/>
    <s v="OUI"/>
    <s v="Enquête (ENES) et données administratives"/>
    <s v="OUI"/>
  </r>
  <r>
    <x v="0"/>
    <s v="ODD831"/>
    <s v="Proportion de l’emploi informel dans l’emploi total, par secteur et par sexe"/>
    <s v="Proportion de l’emploi informel dans l’emploi total, par région"/>
    <s v="ANSD"/>
    <n v="0"/>
    <s v="ANSD"/>
    <s v="Données d’Enquêtes (EHCVM, ENES, EDS)"/>
    <s v="Données d’Enquêtes"/>
    <m/>
    <m/>
    <s v="National"/>
    <m/>
    <m/>
    <m/>
    <m/>
    <m/>
    <m/>
    <s v="OUI"/>
    <s v="Disponible dans les enquêtes ménages"/>
    <s v="Méthode de calcul des enquêtes ménages"/>
    <s v="OUI"/>
    <s v="Données d’Enquêtes (ENES, EHCVM)"/>
    <e v="#N/A"/>
  </r>
  <r>
    <x v="0"/>
    <s v="ODD851"/>
    <s v="Rémunération horaire moyenne des salariés hommes et femmes, par profession, âge et type de handicap (FCFA/H)"/>
    <s v="Rémunération horaire moyenne des salariés hommes et femmes, par profession, âge et type de handicap (FCFA/H), par région"/>
    <s v="ANSD"/>
    <m/>
    <s v="ANSD/Min du travail / Dir Solde"/>
    <s v="Enquête sur l'emploi, la rémunération et les heures de travail (EERH), EHCVM"/>
    <s v="Comptes satellites du tourisme "/>
    <m/>
    <s v="National, sexe"/>
    <s v="National, sexe"/>
    <m/>
    <n v="2024"/>
    <s v="Trimestrielle "/>
    <s v="ANSD"/>
    <m/>
    <m/>
    <s v="OUI"/>
    <s v="Peut être estimé à travers l'EHCVM aussi"/>
    <s v="Méthode de calcul EERH ou EHCVM"/>
    <s v="OUI"/>
    <s v="Enquête sur l'emploi, la rémunération et les heures de travail (EERH)"/>
    <s v="OUI"/>
  </r>
  <r>
    <x v="0"/>
    <s v="ODD852"/>
    <s v="Taux de chômage "/>
    <s v="Taux de chômage, par région"/>
    <s v="ANSD"/>
    <m/>
    <s v="ANSD"/>
    <s v="Enquête national sur l'emploi au sénégal (ENES, EHCVM, RGPH)"/>
    <s v="Données d’Enquêtes"/>
    <m/>
    <s v="National, Régional"/>
    <s v="National, Région, sexe"/>
    <m/>
    <n v="2024"/>
    <s v="Trimestrielle "/>
    <s v="ANSD"/>
    <m/>
    <m/>
    <s v="OUI"/>
    <m/>
    <s v="Méthode de calcul des enquêtes ménages"/>
    <s v="OUI"/>
    <s v="Enquête national sur l'emploi au sénégal (ENES), RGPH"/>
    <e v="#N/A"/>
  </r>
  <r>
    <x v="0"/>
    <s v="ODD861"/>
    <s v="Proportion de jeunes (âgés de 15 à 24 ans) non scolarisés et sans emploi ni formation"/>
    <s v="Proportion de jeunes (âgés de 15 à 24 ans) non scolarisés et sans emploi ni formation, par région"/>
    <s v="ANSD"/>
    <m/>
    <s v="ANSD"/>
    <s v="Enquête national sur l'emploi au sénégal (ENES), RGPH"/>
    <s v="enquête ménage, enquête routine"/>
    <m/>
    <s v="national, régional, département, sexe"/>
    <s v="national, régional, département, sexe"/>
    <m/>
    <n v="2024"/>
    <s v="Trimestrielle "/>
    <s v="ANSD"/>
    <m/>
    <m/>
    <s v="OUI"/>
    <m/>
    <m/>
    <s v="OUI"/>
    <s v="Enquête national sur l'emploi au sénégal (ENES), RGPH"/>
    <e v="#N/A"/>
  </r>
  <r>
    <x v="0"/>
    <s v="ODD871"/>
    <s v="Proportion et nombre d’enfants âgés de 5 à 17 ans qui travaillent, par sexe et âge "/>
    <s v="Proportion et nombre d’enfants âgés de 5 à 17 ans qui travaillent, par sexe et âge, par région"/>
    <s v="ANSD"/>
    <n v="0"/>
    <n v="0"/>
    <s v="EHCVM"/>
    <n v="0"/>
    <m/>
    <m/>
    <n v="0"/>
    <m/>
    <m/>
    <m/>
    <m/>
    <m/>
    <m/>
    <s v="OUI"/>
    <m/>
    <s v="Méthode de calcul de EDS ou EHCVM"/>
    <s v="OUI"/>
    <e v="#N/A"/>
    <e v="#N/A"/>
  </r>
  <r>
    <x v="0"/>
    <s v="ODD872"/>
    <s v="Proportion d’adultes (15 ans et plus) ayant un compte dans une banque, dans une autre institution financière, ou avec un fournisseur de service mobile et de transfert d’argent"/>
    <s v="Proportion d’adultes (15 ans et plus) ayant un compte dans une banque, dans une autre institution financière, ou avec un fournisseur de service mobile et de transfert d’argent, par région"/>
    <m/>
    <m/>
    <m/>
    <s v="EDS, EHCVM"/>
    <m/>
    <s v="OUI"/>
    <m/>
    <m/>
    <m/>
    <n v="2023"/>
    <s v="annuelle"/>
    <m/>
    <m/>
    <m/>
    <s v="OUI"/>
    <s v="Disponible dans EDS 2019"/>
    <s v="Méthode de calcul de l'EDS"/>
    <s v="OUI"/>
    <e v="#N/A"/>
    <e v="#N/A"/>
  </r>
  <r>
    <x v="0"/>
    <s v="ODD891"/>
    <s v="PIB directement tiré du tourisme, en proportion du PIB total et en taux de croissance"/>
    <s v="PIB directement tiré du tourisme, en proportion du PIB total par région"/>
    <s v="ANSD, DPEE"/>
    <m/>
    <s v="ANSD/DEPT"/>
    <s v="Données administratives"/>
    <s v="Données administratives"/>
    <m/>
    <s v="National"/>
    <s v="National"/>
    <m/>
    <m/>
    <m/>
    <m/>
    <m/>
    <m/>
    <s v="OUI"/>
    <s v="Utiliser les comptes régionaux de 2020 à 2022"/>
    <s v="Méthode de calcul des comptes régionaux"/>
    <s v="OUI"/>
    <e v="#N/A"/>
    <m/>
  </r>
  <r>
    <x v="1"/>
    <s v="ODD911"/>
    <s v="Proportion de population située à moins de 2 km d'une route praticable à toute saison"/>
    <s v="Proportion de population située à moins de 2 km d'une route praticable à toute saison, par région"/>
    <s v="DR, ANSD"/>
    <n v="0"/>
    <s v="DR, ANSD"/>
    <s v="Enquête ménages"/>
    <s v="Enquête village EHCVM"/>
    <m/>
    <s v="National, Région,département"/>
    <s v="National, Région,département"/>
    <m/>
    <m/>
    <m/>
    <m/>
    <m/>
    <m/>
    <s v="OUI"/>
    <s v="Exploiter l'enquête village à recouper avec les données démographiques"/>
    <m/>
    <s v="OUI"/>
    <s v="Enquête ménages"/>
    <e v="#N/A"/>
  </r>
  <r>
    <x v="1"/>
    <s v="ODD921a"/>
    <s v="Valeur ajoutée dans l’industrie manufacturière, en proportion du PIB  et par habitant"/>
    <s v="Valeur ajoutée dans l’industrie manufacturière, en proportion du PIB, par région"/>
    <s v="ANSD, Direction du redéploiement industriel (DRI)"/>
    <m/>
    <s v="ANSD/DRI"/>
    <s v="Administrative"/>
    <s v="Données d’enquête, comptes régionaux"/>
    <m/>
    <s v="National"/>
    <s v="National"/>
    <m/>
    <n v="2022"/>
    <s v="Annuelle "/>
    <s v="RAC"/>
    <s v="Disponibilité des données "/>
    <m/>
    <s v="OUI"/>
    <s v="Exploiter les comptes régionaux"/>
    <s v="Méthodes de calcul des comptes régionaux"/>
    <s v="OUI"/>
    <e v="#N/A"/>
    <e v="#N/A"/>
  </r>
  <r>
    <x v="1"/>
    <s v="ODD922"/>
    <s v="Emploi dans l’industrie manufacturière, en proportion de l’emploi total"/>
    <s v="Emploi dans l’industrie manufacturière, en proportion de l’emploi total, par région"/>
    <s v="ANSD, Direction du redéploiement industriel (DRI)"/>
    <m/>
    <s v="ANSD/DRI"/>
    <s v="Données d'enquêtes (EHCVM)"/>
    <s v="Données d’enquête"/>
    <m/>
    <s v="National"/>
    <s v="National"/>
    <m/>
    <n v="2022"/>
    <s v="Annuelle "/>
    <s v="RAC"/>
    <s v="Disponibilité des données "/>
    <m/>
    <s v="OUI"/>
    <s v="Exploiter EHCVM"/>
    <s v="Méthode de calcul de l'EHCVM"/>
    <s v="OUI"/>
    <e v="#N/A"/>
    <e v="#N/A"/>
  </r>
  <r>
    <x v="1"/>
    <s v="ODD931"/>
    <s v="Proportion des petites entreprises dans la valeur ajoutée totale de l’industrie "/>
    <s v="Proportion de la part des petites entreprises dans la valeur ajoutée totale de l’industrie, par région"/>
    <s v="ADEPME, Direction des PME"/>
    <m/>
    <s v="ANSD"/>
    <s v="Données d’enquête, données DSECN"/>
    <s v="Données d’enquête"/>
    <m/>
    <m/>
    <s v="National"/>
    <m/>
    <m/>
    <m/>
    <m/>
    <m/>
    <m/>
    <s v="OUI"/>
    <s v="Faire une requête à la DSECN"/>
    <m/>
    <s v="OUI"/>
    <s v="Données DSECN"/>
    <e v="#N/A"/>
  </r>
  <r>
    <x v="1"/>
    <s v="ODD932"/>
    <s v="Proportion des petites entreprises industrielles ayant contracté un prêt ou une ligne de crédit "/>
    <s v="Proportion des petites entreprises industrielles ayant contracté un prêt ou une ligne de crédit, par région"/>
    <s v="ANSD, Direction des petites et moyennes industries"/>
    <m/>
    <s v="ANSD"/>
    <s v="Administrative"/>
    <s v="Données d’enquête"/>
    <m/>
    <s v="National"/>
    <s v="National"/>
    <m/>
    <n v="2021"/>
    <s v="Annuelle "/>
    <s v="RAC"/>
    <s v="Disponibilité des données "/>
    <m/>
    <s v="OUI"/>
    <m/>
    <m/>
    <e v="#N/A"/>
    <e v="#N/A"/>
    <s v="OUI"/>
  </r>
  <r>
    <x v="1"/>
    <s v="ODD941"/>
    <s v="Émissions de CO2 par unité de valeur ajoutée"/>
    <s v="Émissions de CO2 par unité de valeur ajoutée par région"/>
    <s v="DPVE, DEEC"/>
    <n v="0"/>
    <s v="DPVE, DEEC"/>
    <s v="Données de sources innovantes, enquêtes"/>
    <s v="Enquête"/>
    <m/>
    <s v="National"/>
    <s v="National"/>
    <m/>
    <m/>
    <m/>
    <m/>
    <m/>
    <m/>
    <s v="OUI"/>
    <s v="Exploiter éventuellement les données géospatiales"/>
    <m/>
    <s v="OUI"/>
    <s v="données administratives"/>
    <e v="#N/A"/>
  </r>
  <r>
    <x v="1"/>
    <s v="ODD951"/>
    <s v="Dépenses de recherche-développement en proportion du PIB"/>
    <s v="Dépenses de recherche-développement en proportion du PIB, par région"/>
    <s v="ANSD, DGR"/>
    <n v="0"/>
    <s v="ANSD, DGR"/>
    <s v="BDEF"/>
    <m/>
    <m/>
    <s v="National"/>
    <s v="National"/>
    <m/>
    <m/>
    <m/>
    <m/>
    <m/>
    <m/>
    <s v="OUI"/>
    <s v="Exploiter la BDEF de l'ANSD"/>
    <m/>
    <s v="OUI"/>
    <s v="Données DSECN, données administratives"/>
    <e v="#N/A"/>
  </r>
  <r>
    <x v="1"/>
    <s v="ODD9a1"/>
    <s v="Montant total de l’aide publique internationale (aide publique au développement et autres apports du secteur public) alloué aux infrastructures "/>
    <s v="Montant total de l’aide publique internationale (aide publique au développement et autres apports du secteur public) alloué aux infrastructures par région "/>
    <s v="DGB, SRSD, GOUVERNEURS"/>
    <n v="0"/>
    <s v="DGB"/>
    <s v="Données administratives"/>
    <s v="Données administratives"/>
    <m/>
    <s v="National"/>
    <s v="National"/>
    <m/>
    <m/>
    <m/>
    <m/>
    <m/>
    <m/>
    <s v="OUI"/>
    <m/>
    <m/>
    <e v="#N/A"/>
    <e v="#N/A"/>
    <s v="OUI"/>
  </r>
  <r>
    <x v="1"/>
    <s v="ODD9b1"/>
    <s v="Proportion dans la valeur ajoutée totale des secteurs de moyenne et haute technologies"/>
    <s v="Proportion dans la valeur ajoutée totale des secteurs de moyenne et haute technologies, par région"/>
    <s v="ANSD"/>
    <m/>
    <s v="ANSD/DRI"/>
    <s v="Enquête ENTICS, données administratives"/>
    <s v="Données d’enquête"/>
    <m/>
    <m/>
    <s v="National"/>
    <m/>
    <m/>
    <m/>
    <m/>
    <m/>
    <m/>
    <s v="OUI"/>
    <s v="Définir secteur de moyenne et haute technologie, à exploiter eventuellement les comptes régionaux, faire une requête à la DSECN"/>
    <m/>
    <s v="OUI"/>
    <s v="Enquête ENTICS"/>
    <e v="#N/A"/>
  </r>
  <r>
    <x v="1"/>
    <s v="ODD9c1"/>
    <s v="Proportion de la population ayant accès à un réseau mobile (par types de technologie)"/>
    <s v="Proportion de la population ayant accès à un réseau mobile (par types de technologie) par région"/>
    <s v="Ministère des télécommunications et du numérique, ARTP"/>
    <m/>
    <s v="ARTP/ANSD"/>
    <s v="Données d’enquête (EHCVM, ENTICS)"/>
    <s v="Données d’enquête"/>
    <m/>
    <s v="National"/>
    <s v="National"/>
    <m/>
    <m/>
    <m/>
    <m/>
    <m/>
    <m/>
    <s v="OUI"/>
    <m/>
    <s v="Méthode de calcul de l'EHCVM ou ENTICS"/>
    <s v="OUI"/>
    <s v="Données d’enquête (ENTICS) "/>
    <e v="#N/A"/>
  </r>
  <r>
    <x v="2"/>
    <s v="ODD1111"/>
    <s v="Proportion de la population urbaine vivant dans des quartiers de taudis, des implantations sauvages ou des logements inadéquats"/>
    <s v="Proportion de la population urbaine vivant dans des quartiers de taudis, des implantations sauvages ou des logements inadéquats, par région"/>
    <s v="DGUA"/>
    <m/>
    <s v="MUHCVRU, ANSD"/>
    <s v="Administrative, EHCVM"/>
    <n v="0"/>
    <m/>
    <s v="National"/>
    <n v="0"/>
    <m/>
    <n v="2021"/>
    <s v="Annuelle "/>
    <m/>
    <s v="Absence d'informations au moment opportun, Absence ou asymétrie d'information ou difficulté d'accés aux données dans les zones rurale, Absence de facteurs définissant les taudis ou logement spontané "/>
    <s v="Avoir des points focales au niveau opérationnels; améliorartion des ressources humaines et financière et création d'un contexte économique et sociale favorable; forte implication des parties prenantes participation des parties "/>
    <s v="OUI"/>
    <s v="Voir le potentiel des données géospatiales"/>
    <m/>
    <e v="#N/A"/>
    <e v="#N/A"/>
    <s v="OUI"/>
  </r>
  <r>
    <x v="2"/>
    <s v="ODD1121"/>
    <s v="Proportion de la population ayant aisément accès aux transports publics) par groupe d'âge, sexe et type de handicap)"/>
    <s v="Proportion de la population ayant aisément accès aux services de transports publics) par groupe d'âge, sexe et type de handicap), par région"/>
    <s v="ANSD,DTR,  CETUD"/>
    <n v="0"/>
    <s v="ANSD,DTR,  CETUD"/>
    <s v="Enquête ménages (EMTASUD et autres enquêtes)"/>
    <s v="Enquête ménages"/>
    <m/>
    <m/>
    <s v="National, Région,département"/>
    <m/>
    <m/>
    <m/>
    <m/>
    <m/>
    <m/>
    <s v="OUI"/>
    <s v="Faire la requête auprès du CETUD"/>
    <m/>
    <s v="OUI"/>
    <s v="Enquête ménages (EMTASUD)"/>
    <e v="#N/A"/>
  </r>
  <r>
    <x v="2"/>
    <s v="ODD1131"/>
    <s v="Ratio entre le taux d’utilisation des terres et le taux de croissance démographique"/>
    <s v="Ratio entre le taux d’utilisation des terres et le taux de croissance démographique, par région"/>
    <s v="ANSD/ANAT"/>
    <n v="0"/>
    <s v="ANSD/ANAT"/>
    <s v="enquêtes, données géospatiales"/>
    <s v="enquêtes"/>
    <m/>
    <m/>
    <s v="National"/>
    <m/>
    <m/>
    <m/>
    <m/>
    <m/>
    <m/>
    <s v="OUI"/>
    <m/>
    <s v="Définir le taux d'utilisation des Terres, voir le potentile des données géospatiales"/>
    <s v="OUI"/>
    <s v="enquêtes, données géospatiales"/>
    <e v="#N/A"/>
  </r>
  <r>
    <x v="2"/>
    <s v="ODD1141"/>
    <s v="Dépenses totales (publiques et privées) par habitant consacrées à la préservation, à la protection et à la conservation de l'ensemble du patrimoine culturel et naturel, par type de patrimoine (culturel, naturel, mixte, inscrit au patrimoine mondial), niveau d'administration (national, régional et local/municipal), type de dépense (dépenses de fonctionnement/investissement) et type de financement privé (donations en nature, secteur privé à but non lucratif, parrainage)"/>
    <s v="Dépenses totales (publiques et privées) par habitant consacrées à la préservation, à la protection et à la conservation de l'ensemble du patrimoine culturel et naturel, par région"/>
    <s v="CEP-Min. Culture, ANSD-comptes nationaux, UNESCO"/>
    <m/>
    <s v="CEP-Min. Culture, ANSD-comptes nationaux"/>
    <s v="Données administratives"/>
    <s v="Données administratives"/>
    <m/>
    <m/>
    <s v="National"/>
    <m/>
    <m/>
    <m/>
    <m/>
    <m/>
    <m/>
    <s v="OUI"/>
    <s v="A faire une requête au ministère de la culture"/>
    <m/>
    <e v="#N/A"/>
    <e v="#N/A"/>
    <s v="OUI"/>
  </r>
  <r>
    <x v="2"/>
    <s v="ODD1151"/>
    <s v="Nombre de personnes décédées, disparues ou directement touchées lors de catastrophes, pour 100 000 personnes"/>
    <s v="Nombre de personnes décédées, disparues ou directement touchées lors de catastrophes, pour 100 000 personnes, par région"/>
    <s v="ANSD"/>
    <m/>
    <m/>
    <s v="EHCVM"/>
    <m/>
    <m/>
    <m/>
    <m/>
    <m/>
    <m/>
    <m/>
    <m/>
    <m/>
    <m/>
    <s v="OUI"/>
    <s v="Voir les chocs abordés dans EHCVM"/>
    <m/>
    <s v="OUI"/>
    <e v="#N/A"/>
    <e v="#N/A"/>
  </r>
  <r>
    <x v="2"/>
    <s v="ODD1162"/>
    <s v="Niveau moyen annuel de particules fines (PM 2,5 et PM 10, par exemple) dans les villes, pondéré en fonction du nombre d’habitants "/>
    <s v="Niveau moyen annuel de particules fines (PM 2,5 et PM 10, par exemple) dans les villes, pondéré en fonction du nombre d’habitants, par région"/>
    <s v="Ministère de l'environnement et de la la transition écologique - Service s'occupant de la qualité de l'air"/>
    <m/>
    <s v="DPVE, DEEC"/>
    <s v="Enquête et Etudes"/>
    <s v="Enquête et Etudes"/>
    <m/>
    <m/>
    <s v="National"/>
    <m/>
    <m/>
    <m/>
    <m/>
    <m/>
    <m/>
    <s v="OUI"/>
    <m/>
    <m/>
    <s v="OUI"/>
    <s v="Enquête et Etudes"/>
    <e v="#N/A"/>
  </r>
  <r>
    <x v="2"/>
    <s v="ODD1171a"/>
    <s v="Proportion moyenne de la surface urbaine construite consacrée à des espaces publics"/>
    <s v="Proportion moyenne de la surface urbaine construite consacrée à des espaces publics, par région"/>
    <s v="DGCVHP"/>
    <m/>
    <s v="MUHCVRU"/>
    <s v="Administrative (rapport d'activité)"/>
    <s v="Enquête, données administratives"/>
    <m/>
    <s v="National, Régional"/>
    <s v="national, communes"/>
    <m/>
    <n v="2023"/>
    <s v="Annuelle "/>
    <m/>
    <s v="Dificultés de la collecte au niveau régional, difficulté de la collecte lié à des contraintes sociales, Insuffisance de ressources"/>
    <s v="Appuie des structures opérationnelles avec des ressources mise à leur disposition, forte implication des acteurs locaux"/>
    <s v="OUI"/>
    <s v="consulter les rapports dactivités du min de l'urbanisme, voir le potentiel des données géospatiales"/>
    <m/>
    <e v="#N/A"/>
    <e v="#N/A"/>
    <s v="OUI"/>
  </r>
  <r>
    <x v="2"/>
    <s v="ODD1172"/>
    <s v="Proportion de personnes victimes de harcèlement physique ou sexuel, par sexe, âge, type de handicap et lieu des faits (au cours des 12 mois précédents)"/>
    <s v="Proportion de personnes victimes de harcèlement physique ou sexuel, par région (au cours des 12 mois précédents)"/>
    <s v="Justice, Police, Gendarmerie, Société Civile"/>
    <n v="0"/>
    <s v="Justice, Police, Gendarmerie, Société Civile"/>
    <s v="GESTES.COM, ENVRFF, EDS"/>
    <s v="Voir l’étude sur les violences de GESTES.COM, ENVRFF"/>
    <m/>
    <m/>
    <m/>
    <m/>
    <m/>
    <m/>
    <m/>
    <m/>
    <m/>
    <s v="OUI"/>
    <m/>
    <m/>
    <s v="OUI"/>
    <e v="#N/A"/>
    <e v="#N/A"/>
  </r>
  <r>
    <x v="3"/>
    <s v="ODD16101"/>
    <s v="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s v="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par région"/>
    <s v="Justice, Société Civile (SYNPICS)"/>
    <n v="0"/>
    <s v="Justice, Société Civile (SYNPICS)"/>
    <s v="Données administratives"/>
    <m/>
    <m/>
    <m/>
    <n v="0"/>
    <m/>
    <m/>
    <m/>
    <m/>
    <m/>
    <m/>
    <s v="OUI"/>
    <m/>
    <m/>
    <e v="#N/A"/>
    <e v="#N/A"/>
    <s v="OUI"/>
  </r>
  <r>
    <x v="3"/>
    <s v="ODD1612"/>
    <s v="Nombre de décès liés à des conflits pour 100 000 habitants (par sexe, âge et cause)"/>
    <s v="Nombre de décès liés à des conflits pour 100 000 habitants (par sexe, âge et cause), par région"/>
    <s v="Ministère des forces armées et  Ministère de l'intérieur"/>
    <m/>
    <s v="Forces Armées, MINT, BNSP"/>
    <s v="Données de routine"/>
    <s v="Données de routine"/>
    <m/>
    <m/>
    <n v="0"/>
    <m/>
    <m/>
    <m/>
    <m/>
    <m/>
    <m/>
    <s v="OUI"/>
    <m/>
    <m/>
    <e v="#N/A"/>
    <e v="#N/A"/>
    <s v="OUI"/>
  </r>
  <r>
    <x v="3"/>
    <s v="ODD1613"/>
    <s v="Proportion de la population victime de violences physiques, psychologiques ou sexuelles au cours des 12 mois précédents "/>
    <s v="Proportion de la population victime de violences physiques, psychologiques ou sexuelles au cours des 12 mois précédents, par région"/>
    <s v="Justice, Police, Gendarmerie, CLVF, ANSD-DSDS"/>
    <n v="0"/>
    <s v="Justice, Police, Gendarmerie, CLVF, ANSD-DSDS"/>
    <s v="Données administratives, données d'enquêtes (EDS, ENVRFF)"/>
    <n v="0"/>
    <m/>
    <m/>
    <n v="0"/>
    <m/>
    <m/>
    <m/>
    <m/>
    <m/>
    <m/>
    <s v="OUI"/>
    <m/>
    <m/>
    <s v="OUI"/>
    <m/>
    <m/>
  </r>
  <r>
    <x v="3"/>
    <s v="ODD1614"/>
    <s v="Proportion de la population considérant que le fait de marcher seul dans sa zone de résidence ne présente pas de risques"/>
    <s v="Proportion de la population considérant que le fait de marcher seul dans sa zone de résidence ne présente pas de risques, par région"/>
    <s v="ANSD"/>
    <m/>
    <s v="ANSD"/>
    <s v="Enquête (ERI-ESI, AFROBAROMETRE)"/>
    <s v="Enquête"/>
    <m/>
    <m/>
    <n v="0"/>
    <m/>
    <m/>
    <m/>
    <m/>
    <m/>
    <m/>
    <s v="OUI"/>
    <m/>
    <m/>
    <s v="OUI"/>
    <s v="Enquête ERI-ESI"/>
    <e v="#N/A"/>
  </r>
  <r>
    <x v="3"/>
    <s v="ODD1621"/>
    <s v="Proportion d’enfants âgés de 1 à 17 ans ayant subi un châtiment corporel ou une agression psychologique infligée par une personne s’occupant d’eux au cours du mois précédent "/>
    <s v="Proportion d’enfants âgés de 1 à 17 ans ayant subi un châtiment corporel ou une agression psychologique infligée par une personne s’occupant d’eux au cours du mois précédent, par région"/>
    <s v="Direction de la protection judiciaire et sociale"/>
    <m/>
    <s v="MFFPE, Justice, ANSD"/>
    <s v="Etude, enquête ménage (EDS)"/>
    <s v="Etude, enquête"/>
    <m/>
    <s v="National, par sexe"/>
    <n v="0"/>
    <m/>
    <n v="2023"/>
    <s v="Annuelle "/>
    <m/>
    <m/>
    <m/>
    <s v="OUI"/>
    <m/>
    <m/>
    <s v="OUI"/>
    <s v="Etude, enquête"/>
    <e v="#N/A"/>
  </r>
  <r>
    <x v="3"/>
    <s v="ODD1622"/>
    <s v="Nombre de victimes de la traite d’êtres humains pour 100 000 habitants, par sexe, âge et forme d’exploitation"/>
    <s v="Nombre de victimes de la traite d’êtres humains pour 100 000 habitants, par sexe, âge et forme d’exploitation, par région"/>
    <s v="Cellule nationale de lutte contre la traite des personnes"/>
    <m/>
    <s v="Police, Gendarmerie, Justice"/>
    <s v="Données de routine"/>
    <s v="Données de routine"/>
    <m/>
    <m/>
    <n v="0"/>
    <m/>
    <m/>
    <m/>
    <m/>
    <m/>
    <m/>
    <s v="OUI"/>
    <m/>
    <m/>
    <e v="#N/A"/>
    <e v="#N/A"/>
    <s v="OUI"/>
  </r>
  <r>
    <x v="3"/>
    <s v="ODD1623"/>
    <s v="Proportion de jeunes femmes et hommes de 18 à 29 ans ayant été victimes de violences sexuelles avant l’âge de 18 ans "/>
    <s v="Proportion de jeunes femmes et hommes de 18 à 29 ans ayant été victimes de violences sexuelles avant l’âge de 18 ans, par région"/>
    <s v="MFFPE, Justice, ANSD"/>
    <n v="0"/>
    <s v="MFFPE, Justice, ANSD"/>
    <s v="EDS, étude de GESTES, ENVRFF"/>
    <s v="EDS, étude de GESTES"/>
    <m/>
    <m/>
    <n v="0"/>
    <m/>
    <m/>
    <m/>
    <m/>
    <m/>
    <m/>
    <s v="OUI"/>
    <m/>
    <m/>
    <s v="OUI"/>
    <s v="EDS, étude de GESTES, ENVRFF"/>
    <s v="OUI"/>
  </r>
  <r>
    <x v="3"/>
    <s v="ODD1631"/>
    <s v="Proportion de victimes de violences au cours des 12 mois précédents ayant signalé les faits aux autorités compétentes ou à d’autres mécanismes de règlement des différends officiellement reconnus"/>
    <s v="Proportion de victimes de violences au cours des 12 mois précédents ayant signalé les faits aux autorités compétentes ou à d’autres mécanismes de règlement des différends officiellement reconnus, par région"/>
    <s v="ANSD/DSDS"/>
    <m/>
    <s v="Maison de justice/Justice, Police, Gendarmerie, AJS, UGB"/>
    <s v="ENVRFF, EDS"/>
    <s v="ENVRFF"/>
    <m/>
    <m/>
    <m/>
    <m/>
    <m/>
    <m/>
    <m/>
    <m/>
    <m/>
    <s v="OUI"/>
    <m/>
    <m/>
    <s v="OUI"/>
    <m/>
    <s v="OUI"/>
  </r>
  <r>
    <x v="3"/>
    <s v="ODD1632"/>
    <s v="Proportion de la population carcérale en instance de jugement"/>
    <s v="Proportion de la population carcérale en instance de jugement, par région"/>
    <s v="Ministère de la Justice, Cellule 'étude et de planification"/>
    <m/>
    <s v="Justice"/>
    <s v="Administrative"/>
    <n v="0"/>
    <m/>
    <s v="National (direction générale) et direction nationales (directions régionales)"/>
    <n v="0"/>
    <m/>
    <n v="2023"/>
    <s v="Annuelle "/>
    <m/>
    <s v="Fréquence de remontée des donnée tardive ou respect des delais de renseignement des données"/>
    <s v="sensibilisation et mise en place d'un mécanisme de suivi au niveau ministériel(atelier de sensibilisation des points focaux et et mettre en contribution le ministre ou le secrétaire général pour qu'il mette l'accent sur cet aspects)"/>
    <s v="OUI"/>
    <m/>
    <m/>
    <m/>
    <m/>
    <s v="OUI"/>
  </r>
  <r>
    <x v="3"/>
    <s v="ODD1633"/>
    <s v="Proportion de la population ayant connu un différend au cours des deux dernières années, avec saisine d’un mécanisme formel ou informel de règlement des _x000a_différends, par type de mécanisme "/>
    <s v="Proportion de la population ayant connu un différend au cours des deux dernières années, avec saisine d’un mécanisme formel ou informel de règlement des _x000a_différends, par région"/>
    <s v="Justice"/>
    <n v="0"/>
    <s v="Justice"/>
    <s v="données adminsitratives"/>
    <e v="#N/A"/>
    <m/>
    <m/>
    <m/>
    <m/>
    <m/>
    <m/>
    <m/>
    <m/>
    <m/>
    <s v="OUI"/>
    <m/>
    <m/>
    <m/>
    <m/>
    <s v="OUI"/>
  </r>
  <r>
    <x v="3"/>
    <s v="ODD1651"/>
    <s v="Proportion de personnes ayant eu, au moins une fois, affaire à un agent public auquel elles ont versé un pot-de-vin ou qui leur a demandé un pot-de vin au cours des 12 mois précédents"/>
    <s v="Proportion de personnes ayant eu, au moins une fois, affaire à un agent public auquel elles ont versé un pot-de-vin ou qui leur a demandé un pot-de vin au cours des 12 mois précédents, par région"/>
    <s v="OFNAC"/>
    <m/>
    <s v="OFNAC, ANSD"/>
    <n v="0"/>
    <n v="0"/>
    <m/>
    <m/>
    <n v="0"/>
    <m/>
    <m/>
    <m/>
    <m/>
    <m/>
    <m/>
    <s v="OUI"/>
    <m/>
    <m/>
    <m/>
    <m/>
    <s v="OUI"/>
  </r>
  <r>
    <x v="3"/>
    <s v="ODD1652"/>
    <s v="Proportion d’entreprises ayant eu au moins une fois affaire à un agent public auquel elles ont versé un pot-de-vin ou qui leur a demandé un pot-de-vin au cours des 12 mois précédents"/>
    <s v="Proportion d’entreprises ayant eu au moins une fois affaire à un agent public auquel elles ont versé un pot-de-vin ou qui leur a demandé un pot-de-vin au cours des 12 mois précédents, par région"/>
    <s v="OFNAC"/>
    <m/>
    <s v="OFNAC, ANSD"/>
    <s v="Enquêtes"/>
    <s v="enquêtes"/>
    <m/>
    <m/>
    <n v="0"/>
    <m/>
    <m/>
    <m/>
    <m/>
    <m/>
    <m/>
    <s v="OUI"/>
    <m/>
    <m/>
    <s v="OUI"/>
    <s v="Enquêtes, Afrobaromètre"/>
    <e v="#N/A"/>
  </r>
  <r>
    <x v="3"/>
    <s v="ODD1661"/>
    <s v="Dépenses publiques primaires en pourcentage du budget initial approuvé, ventilées par secteur (ou par code budgétaire ou autre critère similaire)"/>
    <s v="Dépenses publiques primaires en pourcentage du budget initial approuvé, par région"/>
    <s v="DGB"/>
    <n v="0"/>
    <s v="DGB"/>
    <s v="Données de routine"/>
    <s v="Données de routine"/>
    <m/>
    <m/>
    <n v="0"/>
    <m/>
    <m/>
    <m/>
    <m/>
    <m/>
    <m/>
    <s v="OUI"/>
    <m/>
    <m/>
    <m/>
    <m/>
    <s v="OUI"/>
  </r>
  <r>
    <x v="3"/>
    <s v="ODD1662"/>
    <s v="Proportion de la population dont la dernière expérience avec les services publics a été satisfaisante"/>
    <s v="Proportion de la population dont la dernière expérience avec les services publics a été satisfaisante, par région"/>
    <s v="Ministère de la Fonction publique, ANSD"/>
    <m/>
    <s v="ANSD, Fonction Publique"/>
    <s v="Enquête de satisfaction (AFROBAROMETRE)"/>
    <s v="Enquête de satisfaction"/>
    <m/>
    <m/>
    <n v="0"/>
    <m/>
    <m/>
    <m/>
    <m/>
    <m/>
    <m/>
    <s v="OUI"/>
    <m/>
    <s v="Méthode de calcul de l'enquête Afrobaromètre"/>
    <s v="OUI"/>
    <s v="Enquêtes, Afrobaromètre"/>
    <e v="#N/A"/>
  </r>
  <r>
    <x v="3"/>
    <s v="ODD1671"/>
    <s v="Répartition des postes (par sexe, âge, type de handicap et groupe de population) dans les institutions publiques (organes législatifs, services publics et organes judiciaires aux niveaux local et national), par rapport à la répartition nationale"/>
    <s v="Répartition des postes (par sexe, âge, type de handicap et groupe de population) dans les institutions publiques (organes législatifs, services publics et organes judiciaires au niveau régional), par rapport à la répartition nationale, par région"/>
    <s v="Direction des Services Judiciaires (DSJ)"/>
    <m/>
    <s v="Fonction Publique, ANSD, ADIE"/>
    <s v="Données administratives, enquête ménage (EHCVM)"/>
    <s v="Données administratives, Etude pour analyse des données"/>
    <m/>
    <s v="National, Régional"/>
    <n v="0"/>
    <m/>
    <n v="2024"/>
    <s v="Annuelle "/>
    <m/>
    <m/>
    <m/>
    <s v="OUI"/>
    <m/>
    <m/>
    <s v="OUI"/>
    <e v="#N/A"/>
    <s v="ENVISAGEABLE"/>
  </r>
  <r>
    <x v="3"/>
    <s v="ODD1672"/>
    <s v="Proportion de la population qui estime que la prise de décisions est ouverte et réactive, par sexe, âge, type de handicap et groupe de la population"/>
    <s v="Proportion de la population qui estime que la prise de décisions est ouverte et réactive, par sexe, par région"/>
    <s v="ANSD, DGAS"/>
    <n v="0"/>
    <s v="ANSD, DGAS"/>
    <s v="Enquête"/>
    <s v="Enquête"/>
    <m/>
    <m/>
    <n v="0"/>
    <m/>
    <m/>
    <m/>
    <m/>
    <m/>
    <m/>
    <s v="OUI"/>
    <m/>
    <s v="Méthode de calcul de l'enquête Afrobaromètre"/>
    <s v="OUI"/>
    <s v="Enquêtes, Afrobaromètre"/>
    <e v="#N/A"/>
  </r>
  <r>
    <x v="3"/>
    <s v="ODD1691"/>
    <s v="Proportion d’enfants de moins de 5 ans ayant été enregistrés par une autorité d’état civil, par âge "/>
    <s v="Proportion d’enfants de moins de 5 ans ayant été enregistrés par une autorité d’état civil, par région"/>
    <s v="MUCTAT/ANEC"/>
    <m/>
    <s v="ANSD, CNEC/MGLDAT"/>
    <s v="Enquête ménage (EDS), recensement(RGPH)"/>
    <n v="0"/>
    <m/>
    <s v="National, régionale"/>
    <n v="0"/>
    <m/>
    <n v="2024"/>
    <s v="Annuelle "/>
    <m/>
    <m/>
    <m/>
    <s v="OUI"/>
    <s v="Disponible dans EDS 2019"/>
    <s v="Méthode de calcul de l'EDS"/>
    <s v="OUI"/>
    <s v="Enquête, recensement"/>
    <e v="#N/A"/>
  </r>
  <r>
    <x v="4"/>
    <s v="ODD1711"/>
    <s v="Total des recettes publiques en proportion du PIB, par source"/>
    <s v="Total des recettes publiques en proportion du PIB, par région"/>
    <s v="DGB"/>
    <m/>
    <s v="DGCPT, DGPPE"/>
    <s v="Administrative"/>
    <s v="Données de routine"/>
    <m/>
    <s v="National"/>
    <n v="0"/>
    <m/>
    <n v="2024"/>
    <s v="Annuelle "/>
    <m/>
    <m/>
    <m/>
    <s v="OUI"/>
    <m/>
    <m/>
    <e v="#N/A"/>
    <e v="#N/A"/>
    <s v="OUI"/>
  </r>
  <r>
    <x v="4"/>
    <s v="ODD1712"/>
    <s v="Proportion du budget national financé par les impôts nationaux "/>
    <s v="Proportion du budget financé par les impôt, par région"/>
    <s v="DGB"/>
    <m/>
    <s v="DGCPT, DGPPE"/>
    <s v="Administrative"/>
    <n v="0"/>
    <m/>
    <s v="Nationale"/>
    <n v="0"/>
    <m/>
    <n v="2024"/>
    <s v="Annuelle "/>
    <m/>
    <m/>
    <m/>
    <s v="OUI"/>
    <m/>
    <m/>
    <e v="#N/A"/>
    <e v="#N/A"/>
    <s v="OUI"/>
  </r>
  <r>
    <x v="4"/>
    <s v="ODD1731"/>
    <s v="17.3.1 Investissements étrangers directs, aide publique au développement et coopération Sud-Sud, en proportion du budget national total"/>
    <s v="Investissements étrangers directs, aide publique au développement et coopération Sud-Sud, en proportion du budget régional"/>
    <s v="DCEF/MEPC"/>
    <m/>
    <s v="DGB"/>
    <s v="Données administratives"/>
    <n v="0"/>
    <m/>
    <m/>
    <n v="0"/>
    <m/>
    <m/>
    <m/>
    <m/>
    <m/>
    <m/>
    <s v="OUI"/>
    <m/>
    <m/>
    <e v="#N/A"/>
    <e v="#N/A"/>
    <s v="OUI"/>
  </r>
  <r>
    <x v="4"/>
    <s v="ODD1732"/>
    <s v="Volume des envois de fonds de travailleurs migrants (en dollars des États-Unis) en proportion du PIB total (courant en dollars des États-Unis)"/>
    <s v="Volume des envois de fonds de travailleurs migrants (en dollars des États-Unis) en proportion du PIB (courant en dollars des États-Unis), par région"/>
    <s v="CNUCED, BM"/>
    <m/>
    <s v="DMC"/>
    <s v="Données administratives, données d'enquêtes (EHCVM)"/>
    <s v="Données administratives"/>
    <m/>
    <m/>
    <s v="National"/>
    <m/>
    <m/>
    <m/>
    <m/>
    <m/>
    <m/>
    <s v="OUI"/>
    <m/>
    <m/>
    <s v="OUI"/>
    <e v="#N/A"/>
    <s v="OUI"/>
  </r>
  <r>
    <x v="4"/>
    <s v="ODD1761"/>
    <s v="Abonnements à une connexion à l’Internet à haut débit fixe pour 100 habitants (par vitesse de connexion)"/>
    <s v="Abonnements à une connexion à l’Internet à haut débit fixe pour 100 habitants (par vitesse de connexion) par région"/>
    <s v="ANSD, Ministère des télécommunications et du numérique, ARTP"/>
    <m/>
    <n v="0"/>
    <s v="Données d'enquêtes (EHCVM)"/>
    <n v="0"/>
    <m/>
    <m/>
    <n v="0"/>
    <m/>
    <m/>
    <m/>
    <m/>
    <m/>
    <m/>
    <s v="OUI"/>
    <m/>
    <m/>
    <s v="OUI"/>
    <e v="#N/A"/>
    <e v="#N/A"/>
  </r>
  <r>
    <x v="4"/>
    <s v="ODD1781"/>
    <s v="Proportion de la population utilisant l’Internet"/>
    <s v="Proportion de la population utilisant l’Internet par région"/>
    <s v="Ministère des télécommunications et du numérique, ARTP"/>
    <m/>
    <s v="ARTP/ANSD"/>
    <s v="Données administratives, enquête ménage (EHCVM, EDS)"/>
    <s v="Données administratives"/>
    <m/>
    <m/>
    <s v="National, Région, sexe"/>
    <m/>
    <m/>
    <m/>
    <m/>
    <m/>
    <m/>
    <s v="OUI"/>
    <s v="Disponible dans EDS  et EHCVM"/>
    <s v="Méthode de calcul de l'EDS ou EHCVM"/>
    <s v="OUI"/>
    <e v="#N/A"/>
    <s v="OUI"/>
  </r>
</pivotCacheRecords>
</file>

<file path=xl/pivotCache/pivotCacheRecords3.xml><?xml version="1.0" encoding="utf-8"?>
<pivotCacheRecords xmlns="http://schemas.openxmlformats.org/spreadsheetml/2006/main" xmlns:r="http://schemas.openxmlformats.org/officeDocument/2006/relationships" count="19">
  <r>
    <x v="0"/>
    <s v="ODD611"/>
    <s v="Proportion de la population utilisant des services d’alimentation en eau potable gérés en toute sécurité)"/>
    <s v="Proportion de la population utilisant des services d’alimentation en eau potable gérés en toute sécurité), par région"/>
    <s v="ANSD"/>
    <m/>
    <s v="ANSD, MHA"/>
    <s v="Enquête ménages (EDS, EHCVM)"/>
    <s v="Enquêtes Ménages"/>
    <m/>
    <s v="National, Régions, Département"/>
    <s v="National, Régions, Département"/>
    <s v="Departement"/>
    <n v="2023"/>
    <s v="Annuelle "/>
    <m/>
    <m/>
    <m/>
    <s v="OUI"/>
    <s v="Disponible dans EDS et EHCVM"/>
    <s v="Méthode de calcul de l'EDS ou EHCVM"/>
    <s v="OUI"/>
    <s v="Enquête ménages (EDS)"/>
    <e v="#N/A"/>
  </r>
  <r>
    <x v="0"/>
    <s v="ODD621"/>
    <s v="Proportion de la population utilisant des services d’assainissement gérés en toute sécurité, notamment des équipements pour se laver les mains avec de l’eau et du savon"/>
    <m/>
    <s v="ANSD, ONAS, DA"/>
    <m/>
    <s v="ANSD, ONAS, DA"/>
    <s v="Enquête ménages (EDS)"/>
    <s v="Enquêtes Ménages"/>
    <m/>
    <s v="National, Régions, Département"/>
    <s v="National, Régions, Département"/>
    <s v="Departement"/>
    <m/>
    <s v="Annuelle "/>
    <m/>
    <m/>
    <m/>
    <s v="OUI"/>
    <s v="Disponible dans EDS et EHCVM"/>
    <s v="Méthode de calcul de l'EDS ou EHCVM"/>
    <s v="OUI"/>
    <s v="Enquête ménages (EDS)"/>
    <e v="#N/A"/>
  </r>
  <r>
    <x v="0"/>
    <s v="ODD631"/>
    <s v="Proportion des eaux usées traitées sans danger"/>
    <s v="Pourcentage d’eaux usées traitées_x000a_conformément aux normes de sécurité, par région"/>
    <s v="PEPAM, ONAS, DA"/>
    <m/>
    <s v="ONAS"/>
    <s v="données administratives"/>
    <n v="0"/>
    <m/>
    <s v="National"/>
    <n v="0"/>
    <s v="National"/>
    <m/>
    <m/>
    <m/>
    <s v="Contacter l'ONAS"/>
    <m/>
    <s v="OUI"/>
    <m/>
    <m/>
    <e v="#N/A"/>
    <e v="#N/A"/>
    <s v="OUI"/>
  </r>
  <r>
    <x v="0"/>
    <s v="ODD632"/>
    <s v="Proportion des plans d'eau dont la qualité de l'eau est ambiante"/>
    <s v="Pourcentage de masses d'eau dont_x000a_la qualité de l’eau ambiante est _x000a_bonne par région"/>
    <s v="DGPRE, l’OLAC, la DPN et la DH"/>
    <m/>
    <s v="DGPRE"/>
    <s v="Donnée administrative"/>
    <s v="données administratives"/>
    <m/>
    <s v="National"/>
    <s v="national"/>
    <s v="National"/>
    <m/>
    <m/>
    <m/>
    <m/>
    <m/>
    <s v="OUI"/>
    <m/>
    <m/>
    <e v="#N/A"/>
    <e v="#N/A"/>
    <s v="ENVISAGEABLE"/>
  </r>
  <r>
    <x v="0"/>
    <s v="ODD641"/>
    <s v="Variation de l’efficacité de l’utilisation des ressources en eau"/>
    <s v="Évolution de l'efficacité de l'utilisation de l'eau par région"/>
    <s v="DGPRE"/>
    <m/>
    <s v="DGPRE"/>
    <s v="Donnée administrative"/>
    <s v="données administratives"/>
    <m/>
    <s v="National"/>
    <s v="national"/>
    <s v="National"/>
    <m/>
    <m/>
    <m/>
    <m/>
    <m/>
    <s v="OUI"/>
    <s v="Définir l'efficacité de l'utilisation de l'eau"/>
    <m/>
    <e v="#N/A"/>
    <e v="#N/A"/>
    <s v="ENVISAGEABLE"/>
  </r>
  <r>
    <x v="0"/>
    <s v="ODD642"/>
    <s v="Niveau de stress hydrique : prélèvements d’eau douce en proportion des ressources en eau douce disponibles "/>
    <s v="Niveau de stress hydrique: part des_x000a_ prélèvements dans les réserves _x000a_d'eau douce disponibles par région"/>
    <s v="DGPRE"/>
    <m/>
    <n v="0"/>
    <s v="Donnée administrative"/>
    <n v="0"/>
    <m/>
    <s v="National"/>
    <n v="0"/>
    <s v="National"/>
    <m/>
    <m/>
    <m/>
    <m/>
    <m/>
    <s v="OUI"/>
    <m/>
    <m/>
    <e v="#N/A"/>
    <e v="#N/A"/>
    <s v="OUI"/>
  </r>
  <r>
    <x v="0"/>
    <s v="ODD651"/>
    <s v="Degré de mise en œuvre de la gestion intégrée des ressources en eau (0-100)"/>
    <s v="Degré de mise en œuvre de la gestion intégrée des ressources en eau (0-100) par région"/>
    <s v="DGPRE"/>
    <m/>
    <s v="DGPRE"/>
    <s v="Donnée administrative"/>
    <s v="données administratives"/>
    <m/>
    <s v="National"/>
    <s v="national"/>
    <s v="National"/>
    <m/>
    <m/>
    <m/>
    <m/>
    <m/>
    <s v="OUI"/>
    <s v="Définir gestion intégrée des ressources en eau"/>
    <m/>
    <e v="#N/A"/>
    <e v="#N/A"/>
    <s v="ENVISAGEABLE"/>
  </r>
  <r>
    <x v="1"/>
    <s v="ODD711"/>
    <s v="Proportion de la population ayant accès à l’électricité"/>
    <s v="Proportion de la population ayant accès à l’électricité par région"/>
    <s v="MPEM, ANSD"/>
    <m/>
    <s v="CEP-SIE"/>
    <s v=" Données administratives (base clientele de Senelec et des CER), enquête ménage (EHCVM, EDS)"/>
    <m/>
    <m/>
    <s v="National, Regional (milieu urbain et rural)"/>
    <n v="0"/>
    <s v="Regional"/>
    <n v="2023"/>
    <s v="Annuelle "/>
    <s v="Pas renseigner"/>
    <s v="Des surestimation liées au nombre de menage electrifié avec l'avenement du woyafal (dans un menage on peut avoir plusieurs compteur)"/>
    <s v="Utilisation de facteur de correction à travers une enquete menage (c'etatit fait en 2013 et c'est refait en 2023)"/>
    <s v="OUI"/>
    <s v="Disponible pour plusieurs sources EHCVM, EDS et données secondaires de la Senelec"/>
    <s v="Méthode de calcul de EHCVM ou EDS"/>
    <s v="OUI"/>
    <e v="#N/A"/>
    <e v="#N/A"/>
  </r>
  <r>
    <x v="1"/>
    <s v="ODD712"/>
    <s v="Proportion de la population utilisant principalement des carburants et technologies propre"/>
    <s v="Proportion de la population utilisant principalement des carburants et technologies propre par région"/>
    <s v="MPEM"/>
    <m/>
    <s v="ANSD"/>
    <s v=" données administratives"/>
    <s v="Données d'enquête"/>
    <m/>
    <s v="National"/>
    <s v="National, Regional, Departement"/>
    <s v="National"/>
    <n v="2023"/>
    <s v="Annuelle "/>
    <s v="Pas renseigner"/>
    <m/>
    <m/>
    <s v="OUI"/>
    <s v="Mesuré dans EDS comme le pourcentage de la population utilisant de l’énergie non polluante pour la cuisson "/>
    <s v="Méthode de calcul de l'EDS (pourcentage de la population utilisant de l’énergie non polluante pour la cuisson)"/>
    <s v="OUI"/>
    <e v="#N/A"/>
    <m/>
  </r>
  <r>
    <x v="1"/>
    <s v="ODD721"/>
    <s v="Part des énergies renouvelables dans la consommation finale 'énergie"/>
    <s v="Part des énergies renouvelables dans la production totale d'énergie par région"/>
    <s v="MPEM (Donnees Senelec, CER, Autoproducteurs, etc)"/>
    <m/>
    <s v="CEP ANER"/>
    <s v="données administratives"/>
    <s v="données administratives"/>
    <m/>
    <s v="National"/>
    <s v="national"/>
    <s v="National"/>
    <n v="2023"/>
    <s v="Annuelle "/>
    <s v="Pas renseigner"/>
    <s v="Non remonté (declaration) de la puissance installée et de production de certains autoproducteurs et particuliers)"/>
    <s v="Une enquete a été recement mener par l'ANER en partenariat avec l'ANSD pour, entre autres, de capter les niveaux de production. L'indicateur devrait pouvoir etre obtenu au niveau regional"/>
    <s v="OUI"/>
    <m/>
    <m/>
    <e v="#N/A"/>
    <e v="#N/A"/>
    <s v="OUI"/>
  </r>
  <r>
    <x v="1"/>
    <s v="ODD731"/>
    <s v="Intensité énergétique (rapport entre énergie primaire et PIB)"/>
    <s v="Intensité énergétique (rapport entre énergie primaire et PIB) par région"/>
    <s v="MPEM, CEP-SIE"/>
    <m/>
    <s v="CEP-SIE"/>
    <s v=" données administratives"/>
    <s v="données administratives"/>
    <m/>
    <s v="National"/>
    <s v="national"/>
    <s v="National"/>
    <n v="2023"/>
    <s v="Annuelle "/>
    <s v="Pas renseigner"/>
    <m/>
    <m/>
    <s v="OUI"/>
    <s v="Définir énergie primaire"/>
    <m/>
    <e v="#N/A"/>
    <e v="#N/A"/>
    <s v="OUI"/>
  </r>
  <r>
    <x v="1"/>
    <s v="ODD7b1"/>
    <s v="Puissance installée du parc d’énergie renouvelable dans les pays en développement (en watts par habitant)"/>
    <s v="Nombre de mégawatts mis en service (Puissance installée) par région"/>
    <s v="Senelec, CER, Autoproducteurs et particuliers"/>
    <m/>
    <s v="DGB"/>
    <s v=" données administratives (puissance installé dans chauqe region)"/>
    <s v="données administratives"/>
    <m/>
    <s v="National, Regional"/>
    <s v="national"/>
    <s v="Regional"/>
    <n v="2023"/>
    <s v="Annuelle "/>
    <s v="Pas renseigner"/>
    <s v="Non remonté (declaration) de la puissance installée de certains autoproducteurs et particuliers)"/>
    <s v="Une enquete a été recement mener par l'ANER en partenariat avec l'ANSD pour, entre autres, de capter ces puissance. Revoir la pertinence de cet indicateur"/>
    <s v="OUI"/>
    <m/>
    <m/>
    <e v="#N/A"/>
    <e v="#N/A"/>
    <s v="OUI"/>
  </r>
  <r>
    <x v="2"/>
    <s v="ODD1231"/>
    <s v="a) Indice des pertes alimentaires ; b) indice du gaspillage alimentaire"/>
    <s v="a) Indice des pertes alimentaires par région ; b) indice du gaspillage alimentaire par région"/>
    <s v="DAPSA"/>
    <n v="0"/>
    <s v="DAPSA"/>
    <s v="EAA, EHCVM"/>
    <n v="0"/>
    <m/>
    <s v="Départemental"/>
    <n v="0"/>
    <s v="Departement"/>
    <m/>
    <m/>
    <m/>
    <m/>
    <m/>
    <s v="OUI"/>
    <m/>
    <s v="Méthode de calcul EAA ou EHCVM"/>
    <s v="OUI"/>
    <e v="#N/A"/>
    <e v="#N/A"/>
  </r>
  <r>
    <x v="2"/>
    <s v="ODD12a1"/>
    <s v="Puissance installée du parc d’énergie renouvelable dans les pays en développement (en watts par habitant)"/>
    <s v="Puissance installée du parc d’énergie renouvelable par région (en watts par habitant)"/>
    <s v="DGB, DEEC, ARESA, DGR, DPVE, SRSD, GOUVERNEUR"/>
    <m/>
    <s v="DGB, DEEC, ARESA, DGR, DPVE"/>
    <s v="Données de routine"/>
    <s v="Données de routine"/>
    <m/>
    <s v="National"/>
    <s v="national"/>
    <s v="National"/>
    <m/>
    <m/>
    <m/>
    <m/>
    <m/>
    <s v="OUI"/>
    <m/>
    <m/>
    <e v="#N/A"/>
    <e v="#N/A"/>
    <s v="OUI"/>
  </r>
  <r>
    <x v="3"/>
    <s v="ODD1322"/>
    <s v="Total des émissions annuelles de gaz à effet de serre"/>
    <s v="Total des émissions annuelles de gaz à effet de serre par région"/>
    <s v="DPVE, DCCTEFV "/>
    <m/>
    <m/>
    <s v="Donnée administrative"/>
    <e v="#N/A"/>
    <s v="Oui"/>
    <s v="National"/>
    <e v="#N/A"/>
    <s v="National"/>
    <n v="2023"/>
    <s v="Annuelle"/>
    <s v="Oui"/>
    <s v="Non identifié"/>
    <s v="NB: Indicateur désagrégé par branche (_x000a_Forêt, Déchêt, Agriculture, Industrie, Energie)"/>
    <s v="OUI"/>
    <s v="Voir le potentiel des données géospatiales"/>
    <m/>
    <m/>
    <e v="#N/A"/>
    <m/>
  </r>
  <r>
    <x v="4"/>
    <s v=" ODD1471 "/>
    <s v="Proportion du PIB correspondant aux activités de pêche viables dans les petits États insulaires en développement, les pays les moins avancés et tous les pays"/>
    <s v="Proportion du PIB correspondant aux activités de pêche viables, par région"/>
    <s v="ANSD/GDPPE"/>
    <n v="0"/>
    <s v="ANSD/GDPPE"/>
    <s v="Donnés Administratives"/>
    <s v="Donnés Administratives"/>
    <m/>
    <s v="National"/>
    <s v="national"/>
    <s v="National"/>
    <m/>
    <m/>
    <m/>
    <m/>
    <m/>
    <s v="OUI"/>
    <s v="Exploiter les comptes régionaux, faire une requête à la DSECN"/>
    <m/>
    <s v="OUI"/>
    <e v="#N/A"/>
    <s v="OUI"/>
  </r>
  <r>
    <x v="5"/>
    <s v="ODD1511"/>
    <s v="Surface des zones forestières, en proportion de la surface terrestre"/>
    <s v="Proportion de la surface émergée totale couverte par des zones forestières par région"/>
    <s v="DPN, DEFCCS, DPVE, CSE"/>
    <m/>
    <s v="DPVE, DEFCCS, CSE"/>
    <s v="Donnée administrative"/>
    <s v="données administratives"/>
    <s v="Oui"/>
    <s v="National, Régional"/>
    <s v="national"/>
    <s v="Regional"/>
    <n v="2023"/>
    <s v="Annuelle"/>
    <s v="Oui"/>
    <s v="Non identifié"/>
    <m/>
    <s v="OUI"/>
    <s v="Voir le potentiel des données géospatiales"/>
    <m/>
    <e v="#N/A"/>
    <e v="#N/A"/>
    <s v="OUI"/>
  </r>
  <r>
    <x v="5"/>
    <s v="ODD1512"/>
    <s v="Proportion des sites importants pour la biodiversité terrestre et la biodiversité des eaux douces qui sont couverts par des aires protégées (par type d’écosystème)"/>
    <s v="Proportion des sites importants pour la biodiversité terrestre et la biodiversité des eaux douces qui sont couverts par des aires protégées (par type d’écosystème), par région"/>
    <s v="DPN DAMP DEFCCS"/>
    <m/>
    <s v="DPVE, DEEC"/>
    <s v="Donnée administrative"/>
    <s v="Données de routine"/>
    <s v="Oui"/>
    <s v="National, Region"/>
    <s v="National, Region"/>
    <s v="Regional"/>
    <n v="2023"/>
    <s v="Annuelle"/>
    <m/>
    <m/>
    <m/>
    <s v="OUI"/>
    <m/>
    <m/>
    <e v="#N/A"/>
    <e v="#N/A"/>
    <s v="OUI"/>
  </r>
  <r>
    <x v="5"/>
    <s v="ODD1531"/>
    <s v="Proportion de la surface émergée totale occupée par des terres dégradées "/>
    <s v="Proportion de la surface émergée totale occupée par des terres dégradées par région"/>
    <s v="DEFCCS,DPVE, CSE, ANSD"/>
    <m/>
    <s v="DPVE, DEFCCS, CSE"/>
    <s v="Donnée administrative"/>
    <s v="Données de routine (études)"/>
    <s v="Oui"/>
    <s v="National"/>
    <s v="national"/>
    <s v="National"/>
    <n v="2023"/>
    <s v="Annuelle"/>
    <m/>
    <m/>
    <m/>
    <s v="OUI"/>
    <s v="Voir le potentiel des données géospatiales"/>
    <m/>
    <e v="#N/A"/>
    <e v="#N/A"/>
    <s v="OUI"/>
  </r>
</pivotCacheRecords>
</file>

<file path=xl/pivotCache/pivotCacheRecords4.xml><?xml version="1.0" encoding="utf-8"?>
<pivotCacheRecords xmlns="http://schemas.openxmlformats.org/spreadsheetml/2006/main" xmlns:r="http://schemas.openxmlformats.org/officeDocument/2006/relationships" count="243">
  <r>
    <x v="0"/>
    <s v="ODD152"/>
    <s v="Pertes économiques directement attribuables à des catastrophes par rapport au produit intérieur brut mondial (PIB)"/>
    <m/>
    <s v="ANSD"/>
    <m/>
    <s v="ANSD"/>
    <s v="enquêtes"/>
    <s v="enquêtes"/>
    <m/>
    <m/>
    <s v="national"/>
    <m/>
    <m/>
    <m/>
    <m/>
    <m/>
    <m/>
    <s v="NON"/>
    <s v="Trouver une méthode d'estimation des pertes économiques par région liées à des catastrophes"/>
    <m/>
    <s v="NON"/>
    <s v="enquêtes"/>
    <e v="#N/A"/>
  </r>
  <r>
    <x v="0"/>
    <s v="ODD1a1"/>
    <s v="Total des dons d’aide publique au développement axés sur la réduction de la pauvreté, tous donateurs confondus, exprimé en proportion du revenu national brut du pays bénéficiaire"/>
    <s v="Total des dons d’aide publique au développement axés sur la réduction de la pauvreté, tous donateurs confondus, exprimé en proportion du PIB de la région"/>
    <s v="DGB/DGPPE"/>
    <m/>
    <s v="DGB/DGPPE"/>
    <s v="Données administratives"/>
    <s v="Données administratives"/>
    <m/>
    <m/>
    <s v="national"/>
    <m/>
    <m/>
    <m/>
    <m/>
    <m/>
    <m/>
    <s v="NON"/>
    <s v="Données administratives et PIB régionaux de 2020, 2021 et 2022"/>
    <m/>
    <e v="#N/A"/>
    <e v="#N/A"/>
    <s v="ENVISAGEABLE"/>
  </r>
  <r>
    <x v="1"/>
    <s v="ODD252"/>
    <s v="Proportion des variétés et races locales considérées comme en danger, hors de danger ou exposées à un risque d’extinction de niveau non connu"/>
    <s v="Pris en compte par l'ODD1551"/>
    <s v="Centre Nationale d'amélioration Génétique / CEP"/>
    <n v="0"/>
    <s v="Centre Nationale d'amélioration Génétique / CEP"/>
    <n v="0"/>
    <m/>
    <m/>
    <m/>
    <m/>
    <m/>
    <m/>
    <m/>
    <m/>
    <m/>
    <m/>
    <s v="NON"/>
    <m/>
    <m/>
    <e v="#N/A"/>
    <e v="#N/A"/>
    <e v="#N/A"/>
  </r>
  <r>
    <x v="1"/>
    <s v="ODD2c1"/>
    <s v="Indicateur d’anomalies des prix alimentaires"/>
    <s v="Indicateur d’anomalies des prix alimentaires, par région"/>
    <s v="DAPSA"/>
    <m/>
    <s v="Min Commerce"/>
    <n v="0"/>
    <m/>
    <m/>
    <m/>
    <m/>
    <m/>
    <m/>
    <m/>
    <m/>
    <m/>
    <m/>
    <s v="NON"/>
    <m/>
    <m/>
    <e v="#N/A"/>
    <e v="#N/A"/>
    <e v="#N/A"/>
  </r>
  <r>
    <x v="2"/>
    <s v="ODD335"/>
    <s v="Nombre de personnes pour lesquelles des interventions contre les maladies tropicales négligées sont nécessaires"/>
    <m/>
    <s v="ANSD, DPRS"/>
    <n v="0"/>
    <s v="ANSD, DPRS"/>
    <s v="Données de routine"/>
    <s v="Données de routine"/>
    <m/>
    <m/>
    <s v="National, Région, District"/>
    <m/>
    <m/>
    <m/>
    <m/>
    <m/>
    <m/>
    <s v="NON"/>
    <s v="Enquête EDS à exploiter"/>
    <m/>
    <s v="ENVISAGEABLE"/>
    <e v="#N/A"/>
    <s v="ENVISAGEABLE"/>
  </r>
  <r>
    <x v="2"/>
    <s v="ODD391"/>
    <s v="Taux de mortalité attribuable à la pollution de l’air dans les habitations et à la pollution de l’air ambiant"/>
    <m/>
    <s v="ANSD, DPRS"/>
    <n v="0"/>
    <s v="ANSD, DPRS"/>
    <s v="enquêtes"/>
    <s v="enquêtes"/>
    <m/>
    <m/>
    <s v="national"/>
    <m/>
    <m/>
    <m/>
    <m/>
    <m/>
    <m/>
    <s v="NON"/>
    <m/>
    <m/>
    <s v="NON"/>
    <s v="enquêtes"/>
    <e v="#N/A"/>
  </r>
  <r>
    <x v="2"/>
    <s v="ODD392"/>
    <s v="Taux de mortalité attribuable à l’insalubrité de l’eau, aux déficiences du système d’assainissement et au manque d’hygiène (accès à des services WASH inadéquats)"/>
    <m/>
    <s v="ANSD, DPRS"/>
    <n v="0"/>
    <s v="ANSD, DPRS"/>
    <s v="enquêtes"/>
    <s v="enquêtes"/>
    <m/>
    <m/>
    <s v="national"/>
    <m/>
    <m/>
    <m/>
    <m/>
    <m/>
    <m/>
    <s v="NON"/>
    <m/>
    <m/>
    <s v="NON"/>
    <s v="enquêtes"/>
    <e v="#N/A"/>
  </r>
  <r>
    <x v="2"/>
    <s v="ODD393"/>
    <s v="Taux de mortalité attribuable à un empoisonnement accidentel"/>
    <s v="Taux de mortalité attribuable à un empoisonnement accidentel par région"/>
    <s v="DPRS"/>
    <n v="0"/>
    <s v="DPRS"/>
    <s v="enquêtes"/>
    <s v="enquêtes"/>
    <m/>
    <m/>
    <s v="national"/>
    <m/>
    <m/>
    <m/>
    <m/>
    <m/>
    <m/>
    <s v="NON"/>
    <m/>
    <m/>
    <s v="NON"/>
    <s v="enquêtes"/>
    <e v="#N/A"/>
  </r>
  <r>
    <x v="2"/>
    <s v="ODD3d1"/>
    <s v="Application du Règlement sanitaire international (RSI) et préparation aux urgences sanitaires"/>
    <s v="Application du Règlement sanitaire international (RSI) et préparation aux urgences sanitaires"/>
    <s v="DGS"/>
    <n v="0"/>
    <s v="DGS"/>
    <s v="Données de routine"/>
    <s v="Données de routine"/>
    <m/>
    <m/>
    <s v="National, Région"/>
    <m/>
    <m/>
    <m/>
    <m/>
    <m/>
    <m/>
    <s v="NON"/>
    <m/>
    <m/>
    <e v="#N/A"/>
    <e v="#N/A"/>
    <s v="ENVISAGEABLE"/>
  </r>
  <r>
    <x v="2"/>
    <s v="ODD3d2"/>
    <s v="Pourcentage de septicémies causées par un organisme résistant aux antimicrobiens donné"/>
    <m/>
    <s v="DPRS/MSAS"/>
    <m/>
    <m/>
    <s v="Données administratives"/>
    <m/>
    <m/>
    <m/>
    <m/>
    <m/>
    <m/>
    <m/>
    <m/>
    <m/>
    <m/>
    <s v="NON"/>
    <m/>
    <m/>
    <e v="#N/A"/>
    <e v="#N/A"/>
    <e v="#N/A"/>
  </r>
  <r>
    <x v="2"/>
    <s v="ODD3b2"/>
    <s v="Montant total net de l’aide publique au développement consacré à la recherche médicale et aux soins de santé de base"/>
    <m/>
    <s v="DPRS/MSAS"/>
    <m/>
    <s v="DGB, DGPPE"/>
    <s v="Données de routine, études"/>
    <s v="Données de routine, études"/>
    <m/>
    <m/>
    <s v="national"/>
    <m/>
    <m/>
    <m/>
    <m/>
    <m/>
    <m/>
    <s v="NON"/>
    <m/>
    <m/>
    <e v="#N/A"/>
    <e v="#N/A"/>
    <s v="ENVISAGEABLE"/>
  </r>
  <r>
    <x v="3"/>
    <s v="ODD471"/>
    <s v="Degré d’intégration de i) l’éducation à la citoyenneté mondiale et ii) l’éducation au développement durable dans a) les politiques nationales d’éducation, b) les programmes d’enseignement, c) la formation des enseignants et d) l’évaluation des étudiants"/>
    <s v="Prise en compte de l’éducation à la citoyenneté et au développement durable dans le programme sectoriel de l'éducation et la formation"/>
    <s v="Direction de la Planification et de la Réforme de l'Education (DPRE)"/>
    <m/>
    <s v="DPRE"/>
    <s v="Données de politique éducative"/>
    <s v="Données de routine"/>
    <s v="OUI"/>
    <s v="National, Regional, Departement"/>
    <s v="National, Regional, Departement"/>
    <s v="Departement"/>
    <n v="2024"/>
    <m/>
    <m/>
    <m/>
    <m/>
    <s v="NON"/>
    <m/>
    <m/>
    <e v="#N/A"/>
    <e v="#N/A"/>
    <s v="OUI"/>
  </r>
  <r>
    <x v="4"/>
    <s v="ODD511"/>
    <s v="Présence ou absence d’un cadre juridique visant à promouvoir, faire respecter et suivre l’application des principes d’égalité des sexes et de non-discrimination fondée sur le sexe"/>
    <s v="Présence ou absence d’un cadre juridique visant à promouvoir, faire respecter et suivre l’application des principes d’égalité des sexes et de non-discrimination fondée sur le sexe"/>
    <s v="CEP justice"/>
    <n v="0"/>
    <s v="CEP justice"/>
    <n v="0"/>
    <n v="0"/>
    <m/>
    <m/>
    <n v="0"/>
    <m/>
    <m/>
    <m/>
    <m/>
    <m/>
    <m/>
    <s v="NON"/>
    <m/>
    <m/>
    <e v="#N/A"/>
    <e v="#N/A"/>
    <e v="#N/A"/>
  </r>
  <r>
    <x v="4"/>
    <s v="ODD5a2"/>
    <s v="Proportion de pays dotés d’un cadre juridique (y compris le droit coutumier) garantissant aux femmes les mêmes droits que les hommes en matière d’accès à la propriété ou au contrôle des terres"/>
    <s v="Existence d’un cadre juridique (y compris le droit coutumier) garantissant aux femmes les mêmes droits que les hommes en matière d’accès à la propriété ou au contrôle des terres"/>
    <s v="CNRF"/>
    <n v="0"/>
    <s v="CNRF"/>
    <s v="Réforme "/>
    <s v="Réforme "/>
    <m/>
    <m/>
    <n v="0"/>
    <m/>
    <m/>
    <m/>
    <m/>
    <m/>
    <m/>
    <s v="NON"/>
    <m/>
    <m/>
    <e v="#N/A"/>
    <e v="#N/A"/>
    <s v="NON"/>
  </r>
  <r>
    <x v="4"/>
    <s v="ODD5c1"/>
    <s v="Proportion de pays dotés de systèmes permettant de suivre et de rendre public le montant des ressources allouées à l’égalité des sexes et à l’autonomisation des femmes"/>
    <m/>
    <s v="DGB, DGPPE, DEEG"/>
    <m/>
    <s v="DGB, DGPPE, DEEG"/>
    <s v="Réforme"/>
    <s v="Réforme"/>
    <m/>
    <m/>
    <n v="0"/>
    <m/>
    <m/>
    <m/>
    <m/>
    <m/>
    <m/>
    <s v="NON"/>
    <m/>
    <m/>
    <e v="#N/A"/>
    <e v="#N/A"/>
    <s v="NON"/>
  </r>
  <r>
    <x v="5"/>
    <s v="ODD661"/>
    <s v="Variation de l’étendue des écosystèmes tributaires de l’eau"/>
    <s v="Evolution de l’étendue des écosystèmes liés à l’eau par région"/>
    <s v="DGPRE, CSE"/>
    <m/>
    <s v="DPVE, DEFCCS, CSE"/>
    <m/>
    <n v="0"/>
    <s v="non"/>
    <m/>
    <n v="0"/>
    <m/>
    <n v="2016"/>
    <m/>
    <s v="Non"/>
    <s v="Domaine du DGPRE"/>
    <s v="Non"/>
    <s v="NON"/>
    <m/>
    <m/>
    <e v="#N/A"/>
    <e v="#N/A"/>
    <e v="#N/A"/>
  </r>
  <r>
    <x v="5"/>
    <s v="ODD6a1"/>
    <s v="Montant de l’aide publique au développement consacrée à l’eau et à l’assainissement dans un plan de dépenses coordonnée par les pouvoirs publics"/>
    <s v="Montant de l’aide publique au développement consacrée à l’eau et à l’assainissement dans un plan de dépenses coordonnée par les pouvoirs publics"/>
    <s v="DGF,MHA"/>
    <n v="0"/>
    <s v="DGF,MHA"/>
    <s v="Données administratives"/>
    <s v="Données administratives"/>
    <m/>
    <s v="national"/>
    <s v="national"/>
    <s v="National"/>
    <m/>
    <m/>
    <m/>
    <m/>
    <m/>
    <s v="NON"/>
    <m/>
    <m/>
    <e v="#N/A"/>
    <e v="#N/A"/>
    <s v="NON"/>
  </r>
  <r>
    <x v="5"/>
    <s v="ODD6b1"/>
    <s v="Proportion d’administrations locales ayant mis en place des politiques et procédures opérationnelles encourageant la participation de la population locale à la gestion de l’eau et de l’assainissement"/>
    <m/>
    <s v="MHA, UAEL"/>
    <n v="0"/>
    <s v="MHA, UAEL"/>
    <s v="Données administratives"/>
    <s v="Données administratives"/>
    <m/>
    <s v="national"/>
    <s v="national"/>
    <s v="National"/>
    <m/>
    <m/>
    <m/>
    <m/>
    <m/>
    <s v="NON"/>
    <m/>
    <m/>
    <e v="#N/A"/>
    <e v="#N/A"/>
    <s v="ENVISAGEABLE"/>
  </r>
  <r>
    <x v="5"/>
    <s v="ODD652"/>
    <s v="Proportion de bassins hydriques transfrontaliers où est en place un dispositif de coopération opérationnel"/>
    <s v="Proportion de bassins hydriques transfrontaliers où est en place un dispositif de coopération opérationnel"/>
    <s v="OMVS, OMVG"/>
    <m/>
    <s v="MHA, OMVS, OMVG"/>
    <s v="Donnée administrative"/>
    <s v="Données administratives"/>
    <m/>
    <s v="national"/>
    <s v="national"/>
    <s v="National"/>
    <m/>
    <m/>
    <m/>
    <m/>
    <m/>
    <s v="NON"/>
    <m/>
    <m/>
    <e v="#N/A"/>
    <e v="#N/A"/>
    <s v="NON"/>
  </r>
  <r>
    <x v="6"/>
    <s v="ODD13a1/ODD7a1"/>
    <s v="Montant (en dollars des États-Unis) des ressources mobilisées par année à compter de 2020 au titre de l’engagement de 100 milliards de dollars"/>
    <m/>
    <s v="DGB"/>
    <m/>
    <s v="DGB"/>
    <m/>
    <m/>
    <m/>
    <m/>
    <m/>
    <m/>
    <m/>
    <m/>
    <m/>
    <m/>
    <m/>
    <s v="NON"/>
    <m/>
    <m/>
    <s v="NON"/>
    <e v="#N/A"/>
    <s v="NON"/>
  </r>
  <r>
    <x v="7"/>
    <s v="ODD8b1"/>
    <s v="Existence d’une stratégie nationale de promotion de l’emploi des jeunes, qu’il s’agisse d’une stratégie à part entière ou d’une composante d’une stratégie nationale de promotion de l’emploi, et application de cette stratégie"/>
    <m/>
    <s v="DGB"/>
    <n v="0"/>
    <s v="DGB"/>
    <s v="Comptes satellites du tourisme "/>
    <s v="Comptes satellites du tourisme "/>
    <m/>
    <s v="national"/>
    <s v="national"/>
    <m/>
    <m/>
    <m/>
    <m/>
    <m/>
    <m/>
    <s v="NON"/>
    <m/>
    <m/>
    <e v="#N/A"/>
    <e v="#N/A"/>
    <s v="NON"/>
  </r>
  <r>
    <x v="7"/>
    <s v="ODD8a1"/>
    <s v="Engagements pris et décaissements effectués dans le cadre de l’initiative Aide pour le commerce "/>
    <m/>
    <n v="0"/>
    <n v="0"/>
    <n v="0"/>
    <n v="0"/>
    <n v="0"/>
    <m/>
    <m/>
    <n v="0"/>
    <m/>
    <m/>
    <m/>
    <m/>
    <m/>
    <m/>
    <s v="NON"/>
    <m/>
    <m/>
    <e v="#N/A"/>
    <e v="#N/A"/>
    <e v="#N/A"/>
  </r>
  <r>
    <x v="7"/>
    <s v="ODD881"/>
    <s v="Nombre d’accidents du travail mortels et non mortels par 100 000 travailleurs, par sexe et statut au regard de l’immigration"/>
    <m/>
    <s v="M Travail"/>
    <n v="0"/>
    <s v="M Travail"/>
    <s v="Données administratives"/>
    <s v="Données administratives"/>
    <m/>
    <s v="national"/>
    <s v="national"/>
    <m/>
    <m/>
    <m/>
    <m/>
    <m/>
    <m/>
    <s v="NON"/>
    <m/>
    <m/>
    <e v="#N/A"/>
    <e v="#N/A"/>
    <s v="NON"/>
  </r>
  <r>
    <x v="7"/>
    <s v="ODD882"/>
    <s v="Niveau de respect des droits du travail (liberté d’association et droit de négociation collective) au niveau national, eu égard aux textes de l’Organisation internationale du Travail (OIT) et à la législation nationale, par sexe et statut migratoire"/>
    <m/>
    <m/>
    <m/>
    <m/>
    <s v="Données administratives"/>
    <m/>
    <m/>
    <m/>
    <m/>
    <m/>
    <m/>
    <m/>
    <m/>
    <m/>
    <m/>
    <s v="NON"/>
    <m/>
    <m/>
    <m/>
    <m/>
    <m/>
  </r>
  <r>
    <x v="7"/>
    <s v="ODD841/ODD121"/>
    <s v="Empreinte matérielle, empreinte matérielle par habitant et empreinte matérielle par unité de PIB "/>
    <s v="Empreinte matérielle, empreinte matérielle par habitant et empreinte matérielle par unité de PIB, par région"/>
    <n v="0"/>
    <n v="0"/>
    <n v="0"/>
    <n v="0"/>
    <n v="0"/>
    <m/>
    <m/>
    <n v="0"/>
    <m/>
    <m/>
    <m/>
    <m/>
    <m/>
    <m/>
    <s v="NON"/>
    <m/>
    <m/>
    <m/>
    <m/>
    <m/>
  </r>
  <r>
    <x v="7"/>
    <s v="ODD842/ODD1222"/>
    <s v=" Consommation matérielle nationale, consommation matérielle nationale par habitant et consommation matérielle nationale par unité de PIB "/>
    <s v=" Consommation matérielle nationale, consommation matérielle nationale par habitant et consommation matérielle nationale par unité de PIB, par région"/>
    <n v="0"/>
    <n v="0"/>
    <n v="0"/>
    <n v="0"/>
    <n v="0"/>
    <m/>
    <m/>
    <n v="0"/>
    <m/>
    <m/>
    <m/>
    <m/>
    <m/>
    <m/>
    <s v="NON"/>
    <m/>
    <m/>
    <m/>
    <m/>
    <m/>
  </r>
  <r>
    <x v="8"/>
    <s v="ODD912a"/>
    <s v="Nombre de passagers et volume de fret par  transport  aérien"/>
    <m/>
    <s v="AIBD"/>
    <m/>
    <s v="DR"/>
    <s v="Administrative"/>
    <s v="Données administratives"/>
    <m/>
    <s v="national"/>
    <s v="national"/>
    <m/>
    <n v="2024"/>
    <s v="Mensuelle"/>
    <s v="Plateforme ANSD"/>
    <m/>
    <m/>
    <s v="NON"/>
    <m/>
    <m/>
    <e v="#N/A"/>
    <e v="#N/A"/>
    <s v="OUI"/>
  </r>
  <r>
    <x v="8"/>
    <s v="ODD912a"/>
    <s v="Nombre de passagers et volume de fret par mode transport "/>
    <s v="Nombre de passagers par transport terrestre"/>
    <s v="DR"/>
    <n v="0"/>
    <s v="DR"/>
    <s v="Données administratives"/>
    <s v="Données administratives"/>
    <m/>
    <s v="national"/>
    <s v="national"/>
    <m/>
    <m/>
    <m/>
    <m/>
    <m/>
    <m/>
    <s v="NON"/>
    <m/>
    <m/>
    <m/>
    <m/>
    <s v="OUI"/>
  </r>
  <r>
    <x v="8"/>
    <s v="ODD912a"/>
    <s v="Nombre de passagers et volume de fret par mode transport "/>
    <m/>
    <s v="DR"/>
    <n v="0"/>
    <s v="DR"/>
    <s v="Données administratives"/>
    <s v="Données administratives"/>
    <m/>
    <m/>
    <s v="national"/>
    <m/>
    <m/>
    <m/>
    <m/>
    <m/>
    <m/>
    <s v="NON"/>
    <m/>
    <m/>
    <m/>
    <m/>
    <s v="OUI"/>
  </r>
  <r>
    <x v="8"/>
    <s v="ODD952"/>
    <s v="Nombre de chercheurs (équivalent plein temps) par million d’habitants"/>
    <s v="Nombre de chercheurs (équivalent plein temps) par million d’habitants, par région"/>
    <s v="ANSD, DGR, DGES"/>
    <n v="0"/>
    <s v="ANSD, DGR, DGES"/>
    <s v="Données administratives"/>
    <s v="enquêtes"/>
    <m/>
    <s v="national"/>
    <s v="national"/>
    <m/>
    <m/>
    <m/>
    <m/>
    <m/>
    <m/>
    <s v="NON"/>
    <m/>
    <m/>
    <m/>
    <s v="enquêtes"/>
    <s v="NON"/>
  </r>
  <r>
    <x v="8"/>
    <s v="ODD912a"/>
    <s v="Nombre de passagers et volume de fret par maritime"/>
    <s v="Nombre de passagers et volume de fret par maritime, par région"/>
    <s v="PAD"/>
    <m/>
    <s v="DR"/>
    <s v="Administrative"/>
    <s v="Données administratives"/>
    <m/>
    <s v="national"/>
    <s v="national"/>
    <m/>
    <n v="2024"/>
    <s v="Mensuelle"/>
    <s v="Plateforme ANSD"/>
    <m/>
    <m/>
    <s v="NON"/>
    <m/>
    <m/>
    <e v="#N/A"/>
    <e v="#N/A"/>
    <s v="NON"/>
  </r>
  <r>
    <x v="9"/>
    <s v="ODD1051"/>
    <s v="Indicateurs de solidité financière : Ratio moyen de couverture des risques"/>
    <s v="Indicateurs de solidité financière : Ratio moyen de couverture des risques par région"/>
    <s v="BCEAO/DMC"/>
    <n v="0"/>
    <s v="BCEAO/DMC"/>
    <s v="Données administratives"/>
    <s v="Données administratives"/>
    <m/>
    <m/>
    <s v="national"/>
    <m/>
    <m/>
    <m/>
    <m/>
    <m/>
    <m/>
    <s v="NON"/>
    <m/>
    <m/>
    <e v="#N/A"/>
    <e v="#N/A"/>
    <s v="OUI"/>
  </r>
  <r>
    <x v="9"/>
    <s v="ODD1061"/>
    <s v="Proportion de pays en développement qui sont membres d’organisations internationales et y disposent du droit de vote"/>
    <m/>
    <n v="0"/>
    <n v="0"/>
    <n v="0"/>
    <m/>
    <n v="0"/>
    <m/>
    <m/>
    <n v="0"/>
    <m/>
    <m/>
    <m/>
    <m/>
    <m/>
    <m/>
    <s v="NON"/>
    <m/>
    <m/>
    <e v="#N/A"/>
    <e v="#N/A"/>
    <e v="#N/A"/>
  </r>
  <r>
    <x v="9"/>
    <s v="ODD1071"/>
    <s v="Dépenses de recrutement à la charge du salarié en proportion de son revenu annuel dans le pays de destination"/>
    <m/>
    <n v="0"/>
    <n v="0"/>
    <n v="0"/>
    <m/>
    <n v="0"/>
    <m/>
    <m/>
    <n v="0"/>
    <m/>
    <m/>
    <m/>
    <m/>
    <m/>
    <m/>
    <s v="NON"/>
    <m/>
    <m/>
    <e v="#N/A"/>
    <e v="#N/A"/>
    <e v="#N/A"/>
  </r>
  <r>
    <x v="9"/>
    <s v="ODD1072"/>
    <s v="Nombre de pays ayant mis en oeuvre des politiques visant à bien gérer les migrations"/>
    <m/>
    <n v="0"/>
    <n v="0"/>
    <n v="0"/>
    <m/>
    <n v="0"/>
    <m/>
    <m/>
    <n v="0"/>
    <m/>
    <m/>
    <m/>
    <m/>
    <m/>
    <m/>
    <s v="NON"/>
    <m/>
    <m/>
    <e v="#N/A"/>
    <e v="#N/A"/>
    <e v="#N/A"/>
  </r>
  <r>
    <x v="9"/>
    <s v="ODD1074"/>
    <s v="Nombre de personnes décédées ou disparues lors de la migration vers une destination internationale"/>
    <m/>
    <m/>
    <m/>
    <m/>
    <m/>
    <m/>
    <m/>
    <m/>
    <m/>
    <m/>
    <m/>
    <m/>
    <m/>
    <m/>
    <m/>
    <s v="NON"/>
    <m/>
    <m/>
    <e v="#N/A"/>
    <e v="#N/A"/>
    <e v="#N/A"/>
  </r>
  <r>
    <x v="9"/>
    <s v="ODD10a1"/>
    <s v="Proportion de lignes tarifaires concernées par les importations en provenance des pays les moins avancés et des pays en développement bénéficiant d’une franchise de droits"/>
    <m/>
    <n v="0"/>
    <n v="0"/>
    <n v="0"/>
    <m/>
    <n v="0"/>
    <m/>
    <m/>
    <n v="0"/>
    <m/>
    <m/>
    <m/>
    <m/>
    <m/>
    <m/>
    <s v="NON"/>
    <m/>
    <m/>
    <e v="#N/A"/>
    <e v="#N/A"/>
    <e v="#N/A"/>
  </r>
  <r>
    <x v="9"/>
    <s v="ODD10c1"/>
    <s v="Coûts des envois de fonds en proportion du montant transféré "/>
    <s v="Coûts des envois de fonds en proportion du montant transféré par région"/>
    <s v="DMC/BCEAO"/>
    <n v="0"/>
    <s v="DMC/BCEAO"/>
    <s v="Données de routine / Enquête"/>
    <s v="Données de routine / Enquête"/>
    <m/>
    <m/>
    <n v="0"/>
    <m/>
    <m/>
    <m/>
    <m/>
    <m/>
    <m/>
    <s v="NON"/>
    <m/>
    <m/>
    <m/>
    <s v="Données de routine / Enquête"/>
    <m/>
  </r>
  <r>
    <x v="10"/>
    <s v="ODD11a1"/>
    <s v="Nombre de pays ayant adopté une politique urbaine nationale ou un plan de développement régional qui a) tienne compte de la dynamique des populations, b) vise à l’équilibre du développement territorial et c) élargisse la marge de manœuvre budgétaire locale"/>
    <m/>
    <s v="DGUA"/>
    <m/>
    <n v="0"/>
    <s v="Administrative"/>
    <n v="0"/>
    <m/>
    <m/>
    <n v="0"/>
    <m/>
    <m/>
    <m/>
    <n v="2021"/>
    <m/>
    <m/>
    <s v="NON"/>
    <m/>
    <m/>
    <m/>
    <m/>
    <m/>
  </r>
  <r>
    <x v="10"/>
    <s v="ODD11a1"/>
    <s v="Nombre de pays ayant adopté une politique urbaine nationale ou un plan de développement régional qui a) tienne compte de la dynamique des populations, b) vise à l’équilibre du développement territorial et c) élargisse la marge de manœuvre budgétaire locale"/>
    <m/>
    <s v="DGUA"/>
    <m/>
    <n v="0"/>
    <s v="Administrative"/>
    <n v="0"/>
    <m/>
    <m/>
    <n v="0"/>
    <m/>
    <m/>
    <m/>
    <n v="2023"/>
    <m/>
    <m/>
    <s v="NON"/>
    <m/>
    <m/>
    <m/>
    <m/>
    <m/>
  </r>
  <r>
    <x v="10"/>
    <s v="ODD1161"/>
    <s v="Proportion de déchets municipaux solides collectés et gérés dans des installations contrôlées sur le total des déchets municipaux générés, par ville"/>
    <m/>
    <s v="Direction générale du cadre de vie et de l'hygième publique (MUCTAT)"/>
    <m/>
    <s v="DEEC, DPVE, UCG"/>
    <s v="Administrative"/>
    <s v="Données de routine"/>
    <m/>
    <s v="National, Régional"/>
    <s v="National, Région, Département, Commune"/>
    <m/>
    <n v="2024"/>
    <s v="Annuelle "/>
    <m/>
    <s v="Insuffisance du taux de couverture nationale (en deçà de 50%) - L'étendu du térritoire n'est pas couvert; Manque d'engagement; Faible implication des parties prenantes et ressources limités"/>
    <s v="Renforcement des ressources moyen et matériels et humaines "/>
    <s v="NON"/>
    <m/>
    <m/>
    <e v="#N/A"/>
    <e v="#N/A"/>
    <s v="OUI"/>
  </r>
  <r>
    <x v="10"/>
    <s v="ODD11b2"/>
    <s v="Nombre de pays ayant adopté et mis en place des stratégies nationales de réduction des risques de catastrophe, conformément au Cadre de Sendai pour la réduction des risques de catastrophe (2015-2030)"/>
    <m/>
    <s v="Ministère de l'environnement"/>
    <m/>
    <m/>
    <s v="Ministère de l'environnement"/>
    <m/>
    <m/>
    <m/>
    <m/>
    <m/>
    <m/>
    <m/>
    <m/>
    <m/>
    <m/>
    <s v="NON"/>
    <m/>
    <m/>
    <e v="#N/A"/>
    <e v="#N/A"/>
    <e v="#N/A"/>
  </r>
  <r>
    <x v="10"/>
    <s v="ODD11b1"/>
    <s v="Proportion d’administrations locales ayant adopté et mis en place des stratégies locales de réduction des risques de catastrophe, conformément aux stratégies suivies à l’échelle nationale"/>
    <m/>
    <s v="Ministére de l'intérieur, Ministére de l'environnement"/>
    <m/>
    <s v="DPC, UAEL/MGLDAT, UAEL, MINT, ADM"/>
    <s v="rapports/Enquête"/>
    <s v="rapports/Enquête"/>
    <m/>
    <m/>
    <s v="national, régional"/>
    <m/>
    <m/>
    <m/>
    <m/>
    <m/>
    <m/>
    <s v="NON"/>
    <m/>
    <m/>
    <s v="ENVISAGEABLE"/>
    <s v="rapports/Enquête"/>
    <s v="OUI"/>
  </r>
  <r>
    <x v="10"/>
    <s v="ODD1152"/>
    <s v="Pertes économiques directement attribuables à des catastrophes par rapport au produit intérieur brut mondial (PIB)"/>
    <m/>
    <s v="ANSD"/>
    <n v="0"/>
    <s v="ANSD"/>
    <s v="enquêtes"/>
    <s v="enquêtes"/>
    <m/>
    <m/>
    <s v="N"/>
    <m/>
    <m/>
    <m/>
    <m/>
    <m/>
    <m/>
    <s v="NON"/>
    <m/>
    <m/>
    <s v="ENVISAGEABLE"/>
    <s v="enquêtes"/>
    <e v="#N/A"/>
  </r>
  <r>
    <x v="10"/>
    <s v="ODD1132a"/>
    <s v="Proportion de villes dotées d’une structure de participation directe de la société civile à la gestion et à l’aménagement des villes, fonctionnant de façon régulière et démocratique"/>
    <m/>
    <s v="MUHCVRU, UAEL/ MGLDAT, Min Int, UAEL, Société civile"/>
    <n v="0"/>
    <s v="MUHCVRU, UAEL/ MGLDAT, Min Int, UAEL, Société civile"/>
    <s v="données administratives, enquêtes"/>
    <s v="données administratives, enquêtes"/>
    <m/>
    <m/>
    <s v="national, régional"/>
    <m/>
    <m/>
    <m/>
    <m/>
    <m/>
    <m/>
    <s v="NON"/>
    <m/>
    <m/>
    <s v="ENVISAGEABLE"/>
    <s v="données administratives, enquêtes"/>
    <s v="NON"/>
  </r>
  <r>
    <x v="11"/>
    <s v="ODD12b1"/>
    <s v="Application des outils comptables usuels au suivi des aspects économiques et écologiques du tourisme durable"/>
    <s v="Réformes/Mesures"/>
    <s v="DEPT"/>
    <n v="0"/>
    <s v="DEPT"/>
    <s v="Données administratives"/>
    <s v="Données administratives"/>
    <m/>
    <s v="national"/>
    <s v="national"/>
    <s v="National"/>
    <m/>
    <m/>
    <m/>
    <m/>
    <m/>
    <s v="NON"/>
    <m/>
    <m/>
    <e v="#N/A"/>
    <e v="#N/A"/>
    <s v="NON"/>
  </r>
  <r>
    <x v="11"/>
    <s v="ODD1211"/>
    <s v="Nombre de pays élaborant, adoptant ou mettant en œuvre des politiques d’appui à la transition vers des modes de consommation et de production durables"/>
    <s v="Nombre de pays ayant adopté des plans d’action nationaux relatifs aux modes de consommation et de production durables ou ayant inscrit cette question parmi les priorités ou objectifs de leurs politiques nationales "/>
    <s v="DPVE, DEEC, DGR (MESR)"/>
    <n v="0"/>
    <s v="DPVE, DEEC, DGR (MESR)"/>
    <s v="Données de routine"/>
    <s v="Données de routine"/>
    <m/>
    <s v="national"/>
    <s v="national"/>
    <s v="National"/>
    <m/>
    <m/>
    <m/>
    <m/>
    <m/>
    <s v="NON"/>
    <m/>
    <m/>
    <e v="#N/A"/>
    <e v="#N/A"/>
    <s v="NON"/>
  </r>
  <r>
    <x v="11"/>
    <s v="ODD1221"/>
    <s v="Empreinte matérielle, empreinte matérielle par habitant et empreinte matérielle par unité de PIB"/>
    <s v="Empreinte matérielle, empreinte matérielle par habitant et empreinte matérielle par unité de PIB, par région"/>
    <m/>
    <m/>
    <m/>
    <m/>
    <m/>
    <m/>
    <m/>
    <m/>
    <m/>
    <m/>
    <m/>
    <m/>
    <m/>
    <m/>
    <s v="NON"/>
    <m/>
    <m/>
    <e v="#N/A"/>
    <e v="#N/A"/>
    <e v="#N/A"/>
  </r>
  <r>
    <x v="11"/>
    <s v="ODD1222"/>
    <s v="Consommation matérielle nationale, consommation matérielle nationale par habitant et consommation matérielle nationale par unité de PIB"/>
    <s v="Consommation matérielle nationale, consommation matérielle nationale par habitant et consommation matérielle nationale par unité de PIB, par région"/>
    <m/>
    <m/>
    <m/>
    <m/>
    <m/>
    <m/>
    <m/>
    <m/>
    <m/>
    <m/>
    <m/>
    <m/>
    <m/>
    <m/>
    <s v="NON"/>
    <m/>
    <m/>
    <e v="#N/A"/>
    <e v="#N/A"/>
    <e v="#N/A"/>
  </r>
  <r>
    <x v="11"/>
    <s v="ODD1241"/>
    <s v="Nombre de parties aux accords multilatéraux sur l’environnement relatifs aux substances chimiques et autres déchets dangereux ayant satisfait à leurs engagements et obligations en communiquant les informations requises par chaque accord "/>
    <m/>
    <s v="DEEC, DPVE, UCG"/>
    <m/>
    <s v="DPVE, DECC"/>
    <s v="Données de routine"/>
    <s v="Données de routine"/>
    <s v="non"/>
    <s v="national"/>
    <s v="national"/>
    <s v="National"/>
    <m/>
    <m/>
    <m/>
    <s v="Pas encore établi"/>
    <m/>
    <s v="NON"/>
    <m/>
    <m/>
    <e v="#N/A"/>
    <e v="#N/A"/>
    <s v="NON"/>
  </r>
  <r>
    <x v="11"/>
    <s v="ODD1242"/>
    <s v="a) Production de déchets dangereux par habitant et b) proportion de déchets dangereux traités, par type de traitement"/>
    <s v="a) Production de déchets dangereux par habitant et b) proportion de déchets dangereux traités, par type de traitement, par région"/>
    <s v="DEEC"/>
    <m/>
    <s v="DEEC, DPVE, SONAGED"/>
    <s v="Données de routine"/>
    <s v="Données de routine"/>
    <s v="non"/>
    <s v="national"/>
    <s v="national"/>
    <s v="National"/>
    <m/>
    <m/>
    <m/>
    <s v="Pas encore établi"/>
    <m/>
    <s v="NON"/>
    <m/>
    <m/>
    <e v="#N/A"/>
    <e v="#N/A"/>
    <s v="NON"/>
  </r>
  <r>
    <x v="11"/>
    <s v="ODD1251"/>
    <s v="Taux de recyclage national, tonnes de_x000a_matériaux recyclés"/>
    <s v="Taux de recyclage national, tonnes de_x000a_matériaux recyclés par région"/>
    <s v="UCG"/>
    <m/>
    <n v="0"/>
    <m/>
    <m/>
    <m/>
    <s v="National, Régional"/>
    <n v="0"/>
    <s v="Regional"/>
    <m/>
    <m/>
    <m/>
    <s v="Réaffecter à l'UCG"/>
    <s v="Les Contacter"/>
    <s v="NON"/>
    <m/>
    <m/>
    <e v="#N/A"/>
    <e v="#N/A"/>
    <e v="#N/A"/>
  </r>
  <r>
    <x v="11"/>
    <s v="ODD1252"/>
    <s v="Proportion des variétés et races locales considérées comme en danger, hors de danger ou exposées à un risque d’extinction de niveau non connu"/>
    <s v="Proportion des variétés et races locales considérées comme en danger, hors de danger ou exposées à un risque d’extinction de niveau non connu, par région"/>
    <m/>
    <m/>
    <m/>
    <m/>
    <m/>
    <m/>
    <m/>
    <m/>
    <m/>
    <m/>
    <m/>
    <m/>
    <m/>
    <m/>
    <s v="NON"/>
    <m/>
    <m/>
    <e v="#N/A"/>
    <e v="#N/A"/>
    <e v="#N/A"/>
  </r>
  <r>
    <x v="11"/>
    <s v="ODD1261"/>
    <s v="Nombre de sociétés publiant des rapports sur le développement durable"/>
    <m/>
    <n v="0"/>
    <n v="0"/>
    <n v="0"/>
    <n v="0"/>
    <n v="0"/>
    <m/>
    <m/>
    <n v="0"/>
    <m/>
    <m/>
    <m/>
    <m/>
    <m/>
    <m/>
    <s v="NON"/>
    <m/>
    <m/>
    <e v="#N/A"/>
    <e v="#N/A"/>
    <e v="#N/A"/>
  </r>
  <r>
    <x v="11"/>
    <s v="ODD1271"/>
    <s v="Degré de mise en œuvre des politiques et plans d’action relatifs aux pratiques durables de passation des marchés publics"/>
    <s v="Nombre de pays mettant en œuvre des politiques et plans d’action en faveur des pratiques durables de passation des marchés publics"/>
    <s v="DCMP"/>
    <n v="0"/>
    <s v="DCMP"/>
    <n v="0"/>
    <n v="0"/>
    <m/>
    <m/>
    <n v="0"/>
    <m/>
    <m/>
    <m/>
    <m/>
    <m/>
    <m/>
    <s v="NON"/>
    <m/>
    <m/>
    <e v="#N/A"/>
    <e v="#N/A"/>
    <e v="#N/A"/>
  </r>
  <r>
    <x v="11"/>
    <s v="ODD1281"/>
    <s v="Degré d’intégration de i) l’éducation à la citoyenneté mondiale et ii) l’éducation au développement durable (y compris l’éducation aux changements climatiques) dans a) les politiques nationales d’éducation, b) les programmes d’enseignement, c) la formation"/>
    <s v="Degré d’intégration de i) l’éducation à la citoyenneté mondiale et ii) l’éducation au développement durable (y compris l’éducation aux changements climatiques) dans a) les politiques nationales d’éducation, b) les programmes d’enseignement, c) la formation"/>
    <s v="DPRE"/>
    <m/>
    <s v="DPRE"/>
    <s v="Données de routine"/>
    <s v="Données de routine"/>
    <m/>
    <s v="national"/>
    <s v="national"/>
    <s v="National"/>
    <m/>
    <m/>
    <m/>
    <m/>
    <m/>
    <s v="NON"/>
    <m/>
    <m/>
    <e v="#N/A"/>
    <e v="#N/A"/>
    <s v="NON"/>
  </r>
  <r>
    <x v="11"/>
    <s v="ODD12c1"/>
    <s v="Montant des subventions aux combustibles_x000a_fossiles par unité de PIB (production et consommation) et en proportion des dépenses nationales totales consacrées à ces combustibles"/>
    <s v="Montant des subventions aux combustibles_x000a_fossiles par unité de PIB (production et consommation) , par région"/>
    <n v="0"/>
    <n v="0"/>
    <n v="0"/>
    <n v="0"/>
    <n v="0"/>
    <m/>
    <m/>
    <n v="0"/>
    <m/>
    <m/>
    <m/>
    <m/>
    <m/>
    <m/>
    <s v="NON"/>
    <m/>
    <m/>
    <m/>
    <e v="#N/A"/>
    <m/>
  </r>
  <r>
    <x v="12"/>
    <s v="ODD1313"/>
    <s v="Proportion d’administrations locales ayant adopté et mis en place des stratégies locales de réduction des risques de catastrophe, conformément aux stratégies suivies à l’échelle nationale"/>
    <m/>
    <s v="PLAN NATIONAL LOCAL CONCERTATION D'ADAPTATION"/>
    <m/>
    <m/>
    <m/>
    <e v="#N/A"/>
    <m/>
    <m/>
    <m/>
    <m/>
    <m/>
    <m/>
    <m/>
    <m/>
    <m/>
    <s v="NON"/>
    <m/>
    <m/>
    <e v="#N/A"/>
    <e v="#N/A"/>
    <e v="#N/A"/>
  </r>
  <r>
    <x v="13"/>
    <s v=" ODD1441 "/>
    <s v="Proportion de stocks de poissons se situant à un niveau biologiquement viable "/>
    <s v="Proportion de stocks de poissons se situant à un niveau biologiquement viable, par région"/>
    <s v="CRODT/CEP"/>
    <n v="0"/>
    <s v="CRODT/CEP"/>
    <s v="Etudes Scientifiques"/>
    <s v="Etudes Scientifiques"/>
    <m/>
    <s v="national"/>
    <s v="national"/>
    <s v="National"/>
    <m/>
    <m/>
    <m/>
    <m/>
    <m/>
    <s v="NON"/>
    <m/>
    <m/>
    <s v="ENVISAGEABLE"/>
    <s v="Etudes Scientifiques"/>
    <s v="NON"/>
  </r>
  <r>
    <x v="13"/>
    <s v="ODD1421"/>
    <s v="Nombre de pays appliquant des approches écosystémiques à la gestion des zones marines"/>
    <s v="Proportion de zones économiques exclusives nationales gérées en utilisant des approches écosystèmiques"/>
    <s v="DAMP, DPVE"/>
    <m/>
    <s v="DPVE, DEEC"/>
    <s v="Données administratives"/>
    <s v="Données administratives"/>
    <s v="non"/>
    <s v="national"/>
    <s v="national"/>
    <s v="National"/>
    <m/>
    <m/>
    <m/>
    <s v="Pas encore établi"/>
    <m/>
    <s v="NON"/>
    <m/>
    <m/>
    <e v="#N/A"/>
    <e v="#N/A"/>
    <s v="NON"/>
  </r>
  <r>
    <x v="13"/>
    <s v="ODD1451"/>
    <s v="Proportion de la surface maritime couverte par des aires marines protégées"/>
    <s v="Proportion de la surface maritime couverte par des aires marines protégées, par région"/>
    <s v="DAMP, DPVE"/>
    <m/>
    <n v="0"/>
    <s v="Donnée administrative"/>
    <n v="0"/>
    <s v="OUI"/>
    <s v="National, Régional (Sur toute la côte)"/>
    <n v="0"/>
    <s v="Regional"/>
    <n v="2023"/>
    <s v="Annuelle"/>
    <s v="Oui"/>
    <m/>
    <m/>
    <s v="NON"/>
    <s v="Ne concerne pas toutes les régions"/>
    <m/>
    <e v="#N/A"/>
    <e v="#N/A"/>
    <e v="#N/A"/>
  </r>
  <r>
    <x v="13"/>
    <s v=" ODD14a1 "/>
    <s v="Proportion du budget total de la recherche allouée à la recherche sur les techniques marines "/>
    <m/>
    <s v="DGB/CRODT/MPEM"/>
    <n v="0"/>
    <s v="DGB/CRODT/MPEM"/>
    <n v="0"/>
    <n v="0"/>
    <m/>
    <m/>
    <n v="0"/>
    <m/>
    <m/>
    <m/>
    <m/>
    <m/>
    <m/>
    <s v="NON"/>
    <s v="La recherche est centralisée pour l'essentiel"/>
    <m/>
    <e v="#N/A"/>
    <e v="#N/A"/>
    <e v="#N/A"/>
  </r>
  <r>
    <x v="13"/>
    <s v="ODD1431"/>
    <s v="Acidité moyenne des mers (pH) mesurée à plusieurs points de prélèvement représentatifs"/>
    <s v="Acidité moyenne des mers (pH) mesurée à plusieurs points de prélèvement représentatifs, par région"/>
    <s v="DEEC, CROT"/>
    <n v="0"/>
    <s v="DEEC, CROT"/>
    <s v="Données de routine"/>
    <s v="Données de routine"/>
    <m/>
    <s v="national"/>
    <s v="national"/>
    <s v="National"/>
    <m/>
    <m/>
    <m/>
    <m/>
    <m/>
    <s v="NON"/>
    <s v="Ne concerne pas toutes les régions"/>
    <m/>
    <e v="#N/A"/>
    <e v="#N/A"/>
    <s v="NON"/>
  </r>
  <r>
    <x v="13"/>
    <s v="ODD1411"/>
    <s v="a) Indicateur du potentiel d’eutrophisation côtière (ICEP) et b) densité des débris de plastiques"/>
    <m/>
    <s v="DPVE,DAMP, DEEC"/>
    <m/>
    <s v="DPVE, DEEC"/>
    <s v="données adminisstratives"/>
    <s v="données adminisstratives"/>
    <s v="non"/>
    <s v="national"/>
    <s v="national"/>
    <s v="National"/>
    <m/>
    <m/>
    <m/>
    <s v="Pas encore établi"/>
    <m/>
    <s v="NON"/>
    <s v="Ne cconcerne pas toutes les régions"/>
    <m/>
    <e v="#N/A"/>
    <e v="#N/A"/>
    <s v="NON"/>
  </r>
  <r>
    <x v="14"/>
    <s v="ODD1521"/>
    <s v="Progrès vers la gestion durable des forêts"/>
    <s v="Progrès vers la gestion durable des forêts"/>
    <s v="DEFCCS, DPVE, CSE"/>
    <m/>
    <s v="DPVE, DEFCCS, CSE"/>
    <s v="Donnée routine"/>
    <s v="Données de routine"/>
    <s v="non"/>
    <s v="national"/>
    <s v="national"/>
    <s v="National"/>
    <n v="2018"/>
    <s v="Annuelle"/>
    <s v="Oui"/>
    <s v="5 sous indicateurs avec données disponibles"/>
    <s v="Calculer l'indice"/>
    <s v="NON"/>
    <m/>
    <m/>
    <e v="#N/A"/>
    <e v="#N/A"/>
    <s v="NON"/>
  </r>
  <r>
    <x v="14"/>
    <s v="ODD1571a"/>
    <s v="Proportion du braconnage et du trafic illicite dans le commerce des espèces de faune et de flore sauvages"/>
    <s v="Proportion du braconnage et du trafic illicite dans le commerce des espèces de faune et de flore sauvages par région"/>
    <s v="DEFCCS,DPVE, DAMP, DPN"/>
    <m/>
    <s v="DPVE, DEEC, DEFCCS"/>
    <s v="Donnée administrative"/>
    <s v="Données administratives"/>
    <s v="OUI"/>
    <s v="national"/>
    <s v="national"/>
    <s v="National"/>
    <n v="2023"/>
    <s v="Annuelle"/>
    <s v="Oui"/>
    <s v="Non identifié"/>
    <m/>
    <s v="NON"/>
    <m/>
    <m/>
    <e v="#N/A"/>
    <e v="#N/A"/>
    <s v="OUI"/>
  </r>
  <r>
    <x v="14"/>
    <s v="ODD15a1/ODD15b1"/>
    <s v="Aide publique au développement et dépenses publiques consacrées à la conservation et à l’utilisation durable de la biodiversité et des écosystèmes"/>
    <s v="Aide publique au développement et dépenses publiques consacrées à la conservation et à l’utilisation durable de la biodiversité et des écosystèmes, par région"/>
    <s v="DGF, DPVE, DEEC"/>
    <n v="0"/>
    <s v="DGF, DPVE, DEEC"/>
    <s v="Données administratives"/>
    <s v="Données administratives"/>
    <m/>
    <s v="national"/>
    <s v="national"/>
    <s v="National"/>
    <m/>
    <m/>
    <m/>
    <m/>
    <m/>
    <s v="NON"/>
    <m/>
    <m/>
    <e v="#N/A"/>
    <e v="#N/A"/>
    <s v="ENVISAGEABLE"/>
  </r>
  <r>
    <x v="14"/>
    <s v="ODD1541"/>
    <s v="Sites importants pour la biodiversité des_x000a_montagnes couverts par des aires protégées"/>
    <s v="Non Concerner"/>
    <n v="0"/>
    <n v="0"/>
    <n v="0"/>
    <n v="0"/>
    <n v="0"/>
    <m/>
    <m/>
    <n v="0"/>
    <m/>
    <m/>
    <m/>
    <m/>
    <m/>
    <m/>
    <s v="NON"/>
    <m/>
    <m/>
    <e v="#N/A"/>
    <e v="#N/A"/>
    <e v="#N/A"/>
  </r>
  <r>
    <x v="14"/>
    <s v="ODD1542"/>
    <s v="Indice du couvert végétal des montagnes "/>
    <s v="Non Concerner"/>
    <n v="0"/>
    <n v="0"/>
    <n v="0"/>
    <n v="0"/>
    <n v="0"/>
    <m/>
    <m/>
    <n v="0"/>
    <m/>
    <m/>
    <m/>
    <m/>
    <m/>
    <m/>
    <s v="NON"/>
    <m/>
    <m/>
    <e v="#N/A"/>
    <e v="#N/A"/>
    <e v="#N/A"/>
  </r>
  <r>
    <x v="14"/>
    <s v="ODD1591"/>
    <s v="a) Nombre de pays qui ont établi des objectifs nationaux conformément ou de manière semblable à l’objectif 2 d’Aichi pour la biodiversité du Plan stratégique pour la diversité biologique 2011-2020 dans leurs stratégies et plans d’action nationaux pour la biodiversité et progrès accomplis dans la réalisation de ces objectifs, et b) intégration de la biodiversité aux systèmes de comptabilité et d’information financière, définie comme la mise en œuvre du Système de comptabilité _x000a_environnementale et économique "/>
    <s v="Progrès réalisés vers les objectifs nationaux établis conformément à l’objectif 2 d’Aichi pour la biodiversité du Plan stratégique pour la diversité biologique 2011-2020 "/>
    <s v="DPVE, DECC"/>
    <n v="0"/>
    <s v="DPVE, DECC"/>
    <s v="Données de routine"/>
    <s v="Données de routine"/>
    <m/>
    <s v="National, Region"/>
    <s v="National, Region"/>
    <s v="Regional"/>
    <m/>
    <m/>
    <m/>
    <m/>
    <m/>
    <s v="NON"/>
    <m/>
    <m/>
    <e v="#N/A"/>
    <e v="#N/A"/>
    <s v="NON"/>
  </r>
  <r>
    <x v="14"/>
    <s v="ODD1581"/>
    <s v="Proportion des pays adoptant une législation nationale pertinente et allouant des ressources suffisantes à la prévention ou au contrôle des espèces exotiques envahissantes "/>
    <m/>
    <s v="DPVE, DECC"/>
    <n v="0"/>
    <s v="DPVE, DECC"/>
    <s v="Données administratives"/>
    <s v="Données administratives"/>
    <m/>
    <s v="national"/>
    <s v="national"/>
    <s v="National"/>
    <m/>
    <m/>
    <m/>
    <m/>
    <m/>
    <s v="NON"/>
    <m/>
    <m/>
    <e v="#N/A"/>
    <e v="#N/A"/>
    <s v="NON"/>
  </r>
  <r>
    <x v="14"/>
    <s v="ODD1551"/>
    <s v="Indice de la Liste rouge "/>
    <s v="Indice de la Liste rouge"/>
    <s v="UICN (Niveau international)"/>
    <m/>
    <s v="DPVE, DEEC, DEFCCS"/>
    <s v="Données administratives"/>
    <s v="Données administratives"/>
    <m/>
    <s v="national"/>
    <s v="national"/>
    <s v="National"/>
    <m/>
    <m/>
    <m/>
    <m/>
    <m/>
    <s v="NON"/>
    <s v="Définition ? Est cet indice est régionalisée ?"/>
    <m/>
    <e v="#N/A"/>
    <e v="#N/A"/>
    <s v="ENVISAGEABLE"/>
  </r>
  <r>
    <x v="15"/>
    <s v="ODD16102"/>
    <s v="Nombre de pays qui adoptent et mettent en œuvre des dispositions constitutionnelles, réglementaires et politiques pour garantir l’accès public à l’information "/>
    <s v="Existence de dispositions"/>
    <s v="?"/>
    <m/>
    <s v="Fonction Publique"/>
    <s v="Réformes "/>
    <s v="Réformes "/>
    <m/>
    <m/>
    <n v="0"/>
    <m/>
    <m/>
    <m/>
    <m/>
    <m/>
    <m/>
    <s v="NON"/>
    <m/>
    <m/>
    <e v="#N/A"/>
    <e v="#N/A"/>
    <s v="NON"/>
  </r>
  <r>
    <x v="15"/>
    <s v="ODD1641"/>
    <s v="Valeur totale des flux financiers illicites entrants et sortants (en dollars des États-Unis courants)"/>
    <m/>
    <s v="OFNAC, CENTIF"/>
    <m/>
    <s v="CENTIF, GIABA, DGD, Police, OFNAC, CREI, Interpole "/>
    <s v="enquêtes"/>
    <s v="enquêtes"/>
    <m/>
    <m/>
    <n v="0"/>
    <m/>
    <m/>
    <m/>
    <m/>
    <m/>
    <m/>
    <s v="NON"/>
    <m/>
    <m/>
    <s v="ENVISAGEABLE"/>
    <s v="enquêtes"/>
    <e v="#N/A"/>
  </r>
  <r>
    <x v="15"/>
    <s v="ODD1611"/>
    <s v="Nombre de victimes d’homicide volontaire pour 100 000 habitants, par sexe et âge"/>
    <s v="Nombre de victimes d’homicide volontaire par région"/>
    <s v="Direction du service judiciaire, Ministère de la justice"/>
    <m/>
    <s v="Police, Gendarmerie, Justice"/>
    <s v="Données administratives"/>
    <m/>
    <m/>
    <m/>
    <m/>
    <m/>
    <n v="2023"/>
    <s v="Annuelle "/>
    <m/>
    <m/>
    <m/>
    <s v="NON"/>
    <s v="la requête n'est pas encore faite"/>
    <m/>
    <e v="#N/A"/>
    <e v="#N/A"/>
    <s v="OUI"/>
  </r>
  <r>
    <x v="15"/>
    <s v="ODD16a1"/>
    <s v="Existence d’institutions nationales indépendantes des droits de l’homme, conformément aux Principes de Paris"/>
    <s v="Existence d’institutions nationales indépendantes des droits de l’homme, conformément aux Principes de Paris"/>
    <s v="Comité Sénégalais des Droits de l’Homme"/>
    <n v="0"/>
    <s v="Comité Sénégalais des Droits de l’Homme"/>
    <n v="0"/>
    <n v="0"/>
    <m/>
    <m/>
    <n v="0"/>
    <m/>
    <m/>
    <m/>
    <m/>
    <m/>
    <m/>
    <s v="NON"/>
    <m/>
    <m/>
    <m/>
    <m/>
    <m/>
  </r>
  <r>
    <x v="15"/>
    <s v="ODD16b1"/>
    <s v="16.b.1 Proportion de la population ayant déclaré avoir personnellement fait l’objet de discrimination ou de harcèlement au cours des 12 mois précédents pour des motifs interdits par le droit international des droits de l’homme"/>
    <m/>
    <m/>
    <m/>
    <m/>
    <m/>
    <n v="0"/>
    <m/>
    <m/>
    <m/>
    <m/>
    <m/>
    <m/>
    <m/>
    <m/>
    <m/>
    <s v="NON"/>
    <m/>
    <m/>
    <m/>
    <m/>
    <m/>
  </r>
  <r>
    <x v="15"/>
    <s v="ODD1642"/>
    <s v="Proportion des armes légères et de petit calibre saisies qui sont enregistrées et tracées conformément aux normes et instruments juridiques internationaux"/>
    <m/>
    <s v="MINT, Gendarmerie, GIABA, Forces Armées, DGD"/>
    <n v="0"/>
    <s v="MINT, Gendarmerie, GIABA, Forces Armées, DGD"/>
    <s v="Données de routine"/>
    <s v="Données de routine"/>
    <m/>
    <m/>
    <n v="0"/>
    <m/>
    <m/>
    <m/>
    <m/>
    <m/>
    <m/>
    <s v="NON"/>
    <m/>
    <m/>
    <e v="#N/A"/>
    <e v="#N/A"/>
    <s v="OUI"/>
  </r>
  <r>
    <x v="15"/>
    <s v="ODD1681"/>
    <s v=" Proportion de la participation et des droits de vote des pays en développement dans les organisations internationales "/>
    <m/>
    <n v="0"/>
    <n v="0"/>
    <n v="0"/>
    <n v="0"/>
    <n v="0"/>
    <m/>
    <m/>
    <n v="0"/>
    <m/>
    <m/>
    <m/>
    <m/>
    <m/>
    <m/>
    <s v="NON"/>
    <m/>
    <m/>
    <e v="#N/A"/>
    <e v="#N/A"/>
    <e v="#N/A"/>
  </r>
  <r>
    <x v="16"/>
    <s v="ODD1791"/>
    <s v="Valeur en dollars des engagements d’aide financière et technique contractés (notamment dans le cadre de la coopération Nord-Sud et Sud-Sud et de la coopération triangulaire) en faveur des pays en développement"/>
    <m/>
    <s v="CNUCED, BM"/>
    <m/>
    <s v="DGB, DAT/Présidence"/>
    <s v="Données administratives"/>
    <s v="Données de routine"/>
    <m/>
    <m/>
    <n v="0"/>
    <m/>
    <m/>
    <m/>
    <m/>
    <m/>
    <m/>
    <s v="NON"/>
    <m/>
    <m/>
    <e v="#N/A"/>
    <e v="#N/A"/>
    <s v="NON"/>
  </r>
  <r>
    <x v="16"/>
    <s v="ODD17101"/>
    <s v="Moyenne mondiale pondérée des taux de droits de douane"/>
    <s v="Moyenne pondérée des taux de droits de douane, par région"/>
    <s v="DGD"/>
    <n v="0"/>
    <s v="DGD"/>
    <n v="0"/>
    <n v="0"/>
    <m/>
    <m/>
    <n v="0"/>
    <m/>
    <m/>
    <m/>
    <m/>
    <m/>
    <m/>
    <s v="NON"/>
    <s v="Pas de droit de douane à l'intérieur du pays"/>
    <m/>
    <e v="#N/A"/>
    <e v="#N/A"/>
    <e v="#N/A"/>
  </r>
  <r>
    <x v="16"/>
    <s v="ODD1771"/>
    <s v="Montant total des financements approuvés pour les pays en développement aux fins de la promotion de la mise au point, du transfert et de la diffusion de technologies respectueuses de l’environnement"/>
    <m/>
    <n v="0"/>
    <n v="0"/>
    <n v="0"/>
    <n v="0"/>
    <n v="0"/>
    <m/>
    <m/>
    <n v="0"/>
    <m/>
    <m/>
    <m/>
    <m/>
    <m/>
    <m/>
    <s v="NON"/>
    <m/>
    <m/>
    <e v="#N/A"/>
    <e v="#N/A"/>
    <e v="#N/A"/>
  </r>
  <r>
    <x v="16"/>
    <s v="ODD1721"/>
    <s v="17.2.1 Aide publique nette au développement, montant total et montant alloué aux pays les moins avancés, en proportion du revenu national brut des pays donateurs membres du Comité d’aide au développement de l’OCDE "/>
    <s v="Aide publique nette au développement reçu des pays membres du Comité d’aide au développement de l’OCDE "/>
    <s v="DCEF/MEPC"/>
    <m/>
    <s v="DGB, DGCPT"/>
    <n v="0"/>
    <n v="0"/>
    <m/>
    <m/>
    <n v="0"/>
    <m/>
    <m/>
    <m/>
    <m/>
    <m/>
    <m/>
    <s v="NON"/>
    <m/>
    <m/>
    <e v="#N/A"/>
    <e v="#N/A"/>
    <e v="#N/A"/>
  </r>
  <r>
    <x v="16"/>
    <s v="ODD1741"/>
    <s v="Service de la dette en proportion des exportations de biens et services"/>
    <s v="Ratio du service de la dette par rapport aux exportations "/>
    <s v="DDP/DGCPT "/>
    <m/>
    <s v="DGCPT, DGPPE"/>
    <s v="Données de routine"/>
    <s v="Données de routine"/>
    <m/>
    <m/>
    <n v="0"/>
    <m/>
    <m/>
    <m/>
    <m/>
    <m/>
    <m/>
    <s v="NON"/>
    <m/>
    <m/>
    <e v="#N/A"/>
    <e v="#N/A"/>
    <s v="OUI"/>
  </r>
  <r>
    <x v="16"/>
    <s v="ODD17181"/>
    <s v="Indicateur de capacité statistique pour le suivi des objectifs de développement durable"/>
    <s v="Indicateur de capacité statistique pour le suivi des objectifs de développement durable, par région"/>
    <s v="DGPPE, ANSD"/>
    <n v="0"/>
    <s v="DGPPE, ANSD"/>
    <s v="Données de routine"/>
    <s v="Données de routine"/>
    <m/>
    <s v="national"/>
    <s v="national"/>
    <m/>
    <m/>
    <m/>
    <m/>
    <m/>
    <m/>
    <s v="NON"/>
    <m/>
    <m/>
    <e v="#N/A"/>
    <e v="#N/A"/>
    <s v="OUI"/>
  </r>
  <r>
    <x v="16"/>
    <s v="ODD1751"/>
    <s v="Nombre de pays qui adoptent et mettent en œuvre des dispositifs visant à encourager l’investissement en faveur des pays les moins avancés"/>
    <m/>
    <n v="0"/>
    <n v="0"/>
    <n v="0"/>
    <n v="0"/>
    <n v="0"/>
    <m/>
    <m/>
    <n v="0"/>
    <m/>
    <m/>
    <m/>
    <m/>
    <m/>
    <m/>
    <s v="NON"/>
    <m/>
    <m/>
    <e v="#N/A"/>
    <e v="#N/A"/>
    <e v="#N/A"/>
  </r>
  <r>
    <x v="16"/>
    <s v="ODD17171"/>
    <s v="Montant (en dollars des États-Unis) des ressources allouées aux partenariats public-privé et aux partenariats avec la société civile"/>
    <m/>
    <s v="MEPC"/>
    <m/>
    <s v="DGB, MPIP, Min Int"/>
    <n v="0"/>
    <n v="0"/>
    <m/>
    <m/>
    <n v="0"/>
    <m/>
    <m/>
    <m/>
    <m/>
    <m/>
    <m/>
    <s v="NON"/>
    <m/>
    <m/>
    <e v="#N/A"/>
    <e v="#N/A"/>
    <e v="#N/A"/>
  </r>
  <r>
    <x v="16"/>
    <s v="ODD17121"/>
    <s v="Droits de douane moyens appliqués aux pays en développement, aux pays les moins avancés et aux petits États insulaires en développement"/>
    <m/>
    <m/>
    <m/>
    <m/>
    <m/>
    <n v="0"/>
    <m/>
    <m/>
    <m/>
    <m/>
    <m/>
    <m/>
    <m/>
    <m/>
    <m/>
    <s v="NON"/>
    <m/>
    <m/>
    <e v="#N/A"/>
    <e v="#N/A"/>
    <e v="#N/A"/>
  </r>
  <r>
    <x v="16"/>
    <s v="ODD17191"/>
    <s v="Valeur  de l’ensemble des ressources allouées au renforcement des capacités statistiques des pays en développement"/>
    <s v="Valeur (en dollars) de l’ensemble des ressources allouées au renforcement des capacités statistiques des pays en développement"/>
    <s v="ANSD"/>
    <m/>
    <m/>
    <s v="Données administratives"/>
    <n v="0"/>
    <m/>
    <m/>
    <m/>
    <m/>
    <m/>
    <m/>
    <m/>
    <m/>
    <m/>
    <s v="NON"/>
    <m/>
    <m/>
    <e v="#N/A"/>
    <e v="#N/A"/>
    <e v="#N/A"/>
  </r>
  <r>
    <x v="1"/>
    <s v="ODD2b2"/>
    <s v="Subventions à l’exportation dans le secteur agricole"/>
    <s v="Subventions à l’exportation dans le secteur agricole, reçues par région"/>
    <s v="Ministère de l'Industrue et du Commerce"/>
    <m/>
    <s v="DCE"/>
    <m/>
    <m/>
    <m/>
    <m/>
    <m/>
    <m/>
    <m/>
    <m/>
    <m/>
    <m/>
    <m/>
    <s v="NON"/>
    <m/>
    <m/>
    <e v="#N/A"/>
    <e v="#N/A"/>
    <s v="OUI"/>
  </r>
  <r>
    <x v="0"/>
    <s v="ODD131"/>
    <s v="Proportion de la population bénéficiant de socles ou systèmes de protection sociale"/>
    <s v="Proportion de la population bénéficiant de socles ou systèmes de protection sociale par région"/>
    <s v="ANSD, DGPSN"/>
    <m/>
    <s v="ANSD, DGPSN"/>
    <s v="enquête ménage (EHCVM)"/>
    <s v="enquête ménage"/>
    <m/>
    <m/>
    <s v="National, Régions"/>
    <m/>
    <m/>
    <m/>
    <m/>
    <s v="- non disponibilité d'acte réglementaire établissant le socle"/>
    <s v="- établir un socle de protection sociale"/>
    <s v="OUI"/>
    <s v="Utiliser les programmes de filets de sécurité de EHCVM"/>
    <s v="- Calculer la proportion de la population ayant bénéficié de s15q02 (programmes de filets sociaux)"/>
    <s v="OUI"/>
    <s v="enquête ménage"/>
    <e v="#N/A"/>
  </r>
  <r>
    <x v="9"/>
    <s v="ODD1073"/>
    <s v="Proportion de réfugiés dans la population, par pays d’origine"/>
    <s v="Proportion de réfugiés dans la population, par région"/>
    <s v="ANSD"/>
    <n v="0"/>
    <s v="ANSD"/>
    <s v="Enquête EHCVM"/>
    <m/>
    <m/>
    <m/>
    <m/>
    <m/>
    <m/>
    <m/>
    <m/>
    <m/>
    <m/>
    <s v="OUI"/>
    <m/>
    <m/>
    <s v="OUI"/>
    <e v="#N/A"/>
    <e v="#N/A"/>
  </r>
  <r>
    <x v="0"/>
    <s v="ODD111"/>
    <s v="Proportion de la population vivant au-dessous du seuil de pauvreté fixé au niveau international (1,90 $US)   (par sexe, âge, situation dans l’emploi et lieu de résidence (zone urbaine/zone rurale))"/>
    <s v="Proportion de la population vivant au-dessous du seuil de pauvreté fixé au niveau international (1,90 $US)   (par sexe, âge, situation dans l’emploi et lieu de résidence (zone urbaine/zone rurale))"/>
    <s v="ANSD"/>
    <m/>
    <s v="ANSD"/>
    <s v="enquête ménage (EHCVM)"/>
    <s v="enquête ménage"/>
    <s v="OUI"/>
    <s v="Régional "/>
    <s v="National, région,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ncidence de la pauvreté de l'ANSD en utilisant EHCVM"/>
    <s v="OUI"/>
    <s v="enquête ménage (EHCVM)"/>
    <e v="#N/A"/>
  </r>
  <r>
    <x v="0"/>
    <s v="ODD121"/>
    <s v="Pourcentage de la population vivant en dessous du seuil absolu de pauvreté (%)"/>
    <s v="Pourcentage de la population vivant en dessous du seuil absolu de pauvreté (%)"/>
    <s v="ANSD"/>
    <m/>
    <s v="ANSD"/>
    <s v="enquête ménage (EHCVM)"/>
    <s v="enquête ménage"/>
    <s v="OUI"/>
    <s v="Régional"/>
    <s v="National, Région, département,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ncidence de la pauvreté de l'ANSD en utilisant EHCVM"/>
    <s v="OUI"/>
    <s v="enquête ménage (EHCVM)"/>
    <e v="#N/A"/>
  </r>
  <r>
    <x v="0"/>
    <s v="ODD122"/>
    <s v="Proportion d'hommes, de femmes et d'enfants de tous âges vivants dans une situation de pauvreté dans toutes ses formes, par sexe et âge"/>
    <s v="Incidence de pauvreté multidimensionnel par région"/>
    <s v="ANSD"/>
    <m/>
    <s v="ANSD"/>
    <s v="enquête ménage (EHCVM)"/>
    <s v="enquête ménage"/>
    <s v="OUI"/>
    <s v="Régional "/>
    <s v="National, Région, département, sexe"/>
    <s v="Regional"/>
    <n v="2021"/>
    <s v="3 ans"/>
    <s v="www.ansd.sn"/>
    <s v="- périodicité non annuelle_x000a_- non représentatif au niveau département et commune"/>
    <s v="- enquête ménage annuelle_x000a_- estimation (etalonnage calage, méthodes des petites aires), prévision_x000a_"/>
    <s v="OUI"/>
    <s v="Estimable à pârtir des données de 2018 et 2021 de EHCVM"/>
    <s v="Méthode de calcul de l'IPM de l'ANSD"/>
    <s v="OUI"/>
    <s v="enquête ménage (EHCVM)"/>
    <e v="#N/A"/>
  </r>
  <r>
    <x v="0"/>
    <s v="ODD141"/>
    <s v="Proportion de la population vivant dans les ménages ayant accès aux services sociaux de base de base "/>
    <s v="Proportion de la population vivant dans les ménages ayant accès aux services sociaux de base, par région"/>
    <s v="ANSD"/>
    <m/>
    <s v="ANSD"/>
    <s v="Enquete ménage (EHCVM)"/>
    <s v="Enquête ménages"/>
    <s v="OUI"/>
    <s v="Régional"/>
    <s v="National, Région"/>
    <s v="Regional"/>
    <n v="2022"/>
    <s v="2 ans"/>
    <s v="ansd.sn"/>
    <m/>
    <m/>
    <s v="OUI"/>
    <s v="Construire un indice d'accès aux services sociaux de base à partir des données de l'EHCVM (voir section sur le logement)"/>
    <s v="- Construction d'un indice d'Accès aux services sociaux de base en utilisant l'enquête village de EHCVM"/>
    <s v="OUI"/>
    <s v="Enquete ménage (EHCVM)"/>
    <e v="#N/A"/>
  </r>
  <r>
    <x v="0"/>
    <s v="ODD142"/>
    <s v="Proportion de la population adulte totale qui dispose de la sécurité des droits fonciers et de documents légalement authentifiés et qui considère que ses droits sur la terre sont sûrs, par sexe et par type d’occupation "/>
    <s v="Proportion de la population adulte totale disposant de la sécurité des droits fonciers et de documents légalement authentifiés, par région"/>
    <s v="ANSD"/>
    <m/>
    <m/>
    <s v="enquête ménage (EHCVM)"/>
    <n v="0"/>
    <s v="OUI"/>
    <s v="Régional"/>
    <n v="0"/>
    <s v="Regional"/>
    <n v="2022"/>
    <s v="3 ans"/>
    <s v="ansd.sn"/>
    <m/>
    <m/>
    <s v="OUI"/>
    <s v="Estimable à pârtir des données de 2018 et 2021 de EHCVM"/>
    <s v="Combiner statut d'occupation (s11q04), document qui atteste des droits de propriété (s11q13), mode d'occupation de la parcelle (s16Aq10), document légal de la parcelle (s16Aq13)"/>
    <s v="OUI"/>
    <s v="enquête ménage (EHCVM)"/>
    <e v="#N/A"/>
  </r>
  <r>
    <x v="0"/>
    <s v="ODD151"/>
    <s v="Nombre de décès, de disparus et de victimes suite à des catastrophes, pour 100 000 personnes"/>
    <s v="Nombre de décès, de disparus et de victimes suite à des catastrophes, pour 100 000 personnes, par région"/>
    <s v="ANSD, DPC"/>
    <m/>
    <s v="ANSD, DPC"/>
    <s v="enquête ménage (EHCVM)"/>
    <n v="0"/>
    <m/>
    <m/>
    <n v="0"/>
    <m/>
    <m/>
    <m/>
    <m/>
    <m/>
    <m/>
    <s v="OUI"/>
    <s v="Estimable à partir des chocs et stratégies de survies de EHCVM"/>
    <s v="Nombre de ménages victimes des chocs de s14q02"/>
    <s v="ENVISAGEABLE"/>
    <e v="#N/A"/>
    <s v="ENVISAGEABLE"/>
  </r>
  <r>
    <x v="0"/>
    <s v="ODD1a2"/>
    <s v="Proportion de dépenses publiques totales affectées à la protection sociale "/>
    <s v="Proportion de dépenses publiques totales affectées à la protection sociale par région"/>
    <s v="DGPSN"/>
    <m/>
    <s v="DPRE/DGB"/>
    <s v="données adminsitratives"/>
    <s v="Données de routine"/>
    <s v="OUI"/>
    <s v="national"/>
    <s v="national"/>
    <s v="National"/>
    <n v="2023"/>
    <s v="Annuelle"/>
    <m/>
    <s v="_x000a_- potentiel biais dans la détermination des dépenses dû à l'inexistence des comptes de protection sociales"/>
    <s v="_x000a_- établir les compte de la protection sociale"/>
    <s v="OUI"/>
    <s v="Estimable à partir des seules données administratives"/>
    <m/>
    <e v="#N/A"/>
    <e v="#N/A"/>
    <s v="OUI"/>
  </r>
  <r>
    <x v="0"/>
    <s v="ODD1b1"/>
    <s v="Dépenses sociales publiques favorables aux pauvres"/>
    <s v="Volume des dépenses consacrées au PNBSF, CSU (Assurance et Assistance), programmes de DGAS, FSN (Fond de solidarité Nationale) par région"/>
    <s v="DGPSN, SENCSU, FSN, DGAS, autres interventions du MFS"/>
    <m/>
    <s v="DGPSSN/DEEG/DGB"/>
    <s v="Données administratives"/>
    <s v="Données administratives"/>
    <m/>
    <m/>
    <s v="national"/>
    <m/>
    <m/>
    <m/>
    <m/>
    <m/>
    <m/>
    <s v="OUI"/>
    <s v="Estimable à partir des seules données administratives"/>
    <m/>
    <e v="#N/A"/>
    <e v="#N/A"/>
    <s v="OUI"/>
  </r>
  <r>
    <x v="0"/>
    <s v="ODD1a2"/>
    <s v="Proportion des dépenses publiques totales affectées à la santé"/>
    <s v="Proportion des dépenses publiques totales affectées à la santé par région"/>
    <s v="MSAS (Directions régionales de la santé-DRS)"/>
    <m/>
    <s v="DPRE/DGB"/>
    <s v="Données administratives"/>
    <s v="Données de routine"/>
    <s v="OUI"/>
    <s v="Régional"/>
    <s v="national"/>
    <s v="Regional"/>
    <n v="2022"/>
    <s v="Annuelle"/>
    <s v="Rapport des DRS"/>
    <s v="-Rétention d'informations"/>
    <m/>
    <s v="OUI"/>
    <s v="Estimable à partir des seules données administratives"/>
    <m/>
    <e v="#N/A"/>
    <e v="#N/A"/>
    <s v="OUI"/>
  </r>
  <r>
    <x v="0"/>
    <s v="ODD1a2"/>
    <s v="Proportion des dépenses publiques totales affectées à l'éducation"/>
    <s v="Proportion des dépenses publiques totales affectées à l'éducation par région"/>
    <s v="Trésor, ANSD, DGB, DGPPE"/>
    <m/>
    <s v="DPRE/DGB"/>
    <s v="Données administratives"/>
    <s v="Données de routine"/>
    <s v="OUI"/>
    <s v="Regional"/>
    <s v="national"/>
    <s v="Regional"/>
    <n v="2023"/>
    <s v="Annuelle"/>
    <m/>
    <s v="informations financières des colletivités difficiles d'accès"/>
    <s v="- Approcher l'indicateur par les dépenses d'éduaction rapportées aux dépenses des CT"/>
    <s v="OUI"/>
    <s v="Estimable à partir des seules données administratives"/>
    <m/>
    <e v="#N/A"/>
    <e v="#N/A"/>
    <s v="OUI"/>
  </r>
  <r>
    <x v="1"/>
    <s v=" ODD211 "/>
    <s v="Prévalence de la sous-alimentation "/>
    <s v="Prévalence de la sous-alimentation "/>
    <s v="ANSD, SECNSA"/>
    <m/>
    <s v="ANSD/DGPPE"/>
    <s v="EHCVM, ENSA"/>
    <m/>
    <m/>
    <m/>
    <s v="Nationale"/>
    <m/>
    <m/>
    <m/>
    <m/>
    <m/>
    <m/>
    <s v="OUI"/>
    <s v=" Utiliser le seuil de pauvreté alimentaire et les dépenses totales alimentaires dans EHCVM_x000a_&quot;La prévalence de la sous-alimentation correspond au pourcentage de la population dont la consommation alimentaire habituelle est insuffisante pour fournir l'énergie nécessaire au maintien d'une vie normale, active et saine&quot;"/>
    <s v="Méthode de calcul de l'ENSA"/>
    <s v="OUI"/>
    <e v="#N/A"/>
    <m/>
  </r>
  <r>
    <x v="1"/>
    <s v=" ODD212 "/>
    <s v="Prévalence de l'insécurité alimentaire modérée ou grave"/>
    <s v="Prévalence de l'insécurité alimentaire modérée ou grave par région"/>
    <s v="ANSD, SECNSA"/>
    <m/>
    <s v="SE/CNSA"/>
    <s v="enquête ménage (EHCVM, ENSA)"/>
    <s v="Données d’enquête   _x000a_Données secondaires  (pour ce qui concerne le Cadre Harmonisé)"/>
    <s v="OUI"/>
    <s v="Regional"/>
    <s v="National, départementale,Zone de Moyen d’Existence"/>
    <s v="Regional"/>
    <n v="2023"/>
    <s v="Annuelle"/>
    <m/>
    <m/>
    <m/>
    <s v="OUI"/>
    <s v="Utiliser le modèle FIES de EHCVM"/>
    <s v="Méthode de calcul de l'EHCVM"/>
    <s v="OUI"/>
    <s v="- enquête ménage (EHCVM)_x000a_- cadre harmonisé"/>
    <s v="OUI"/>
  </r>
  <r>
    <x v="1"/>
    <s v=" ODD231a"/>
    <s v="Volume de production par unité de travail, en fonction de la taille de l’exploitation agricole, pastorale ou forestière "/>
    <s v="Volume de production par unité de travail, en fonction de la taille de l’exploitation agricole, pastorale ou forestière, par région"/>
    <s v="DAPSA"/>
    <m/>
    <s v="DAPSA"/>
    <s v="Enquête agricole EAA"/>
    <s v="Enquête agricole EAA"/>
    <m/>
    <m/>
    <m/>
    <m/>
    <m/>
    <m/>
    <m/>
    <m/>
    <m/>
    <s v="OUI"/>
    <s v="Estimable à partir des données des EAA"/>
    <s v="Méthode de calcul de l'EAA de la DAPSA"/>
    <s v="OUI"/>
    <s v="Enquête agricole"/>
    <e v="#N/A"/>
  </r>
  <r>
    <x v="1"/>
    <s v=" ODD232 "/>
    <s v="Revenu moyen des petits producteurs alimentaires (selon le sexe et le statut d'autochtone)  (FCFA)"/>
    <s v="Revenu moyen des petits producteurs alimentaires par région"/>
    <s v="DAPSA"/>
    <m/>
    <s v="DAPSA, /CEPs/MEPA/MPEM/MEDD/ANSD"/>
    <s v="Enquête agricole EAA"/>
    <m/>
    <m/>
    <m/>
    <s v="National, sous secteurs"/>
    <m/>
    <m/>
    <m/>
    <m/>
    <m/>
    <m/>
    <s v="OUI"/>
    <s v="revenus, ventes et dépenses disponibles par producteur dans EAA (2017 à 2021)"/>
    <s v="Calcul du revenu moyen des petits producteurs par région en utilisant les données EAA"/>
    <e v="#N/A"/>
    <e v="#N/A"/>
    <e v="#N/A"/>
  </r>
  <r>
    <x v="1"/>
    <s v=" ODD2a1 "/>
    <s v="Indice d’orientation agricole des dépenses publiques "/>
    <s v="Indice d’orientation agricole des dépenses publiques par région "/>
    <s v="FAO"/>
    <m/>
    <s v="DGB /DGPPE"/>
    <s v="source internantionale"/>
    <s v="Données administratives"/>
    <s v="OUI"/>
    <s v="national"/>
    <s v="National, sous secteurs"/>
    <s v="National"/>
    <n v="2022"/>
    <s v="Annuelle"/>
    <s v="www.fao.org"/>
    <s v="- non désagrégé"/>
    <s v="- utilisation du pib régional, collaborer avec la DAPSA"/>
    <s v="OUI"/>
    <s v="- utilisation du PIB régional, collaborer avec la DAPSA"/>
    <m/>
    <e v="#N/A"/>
    <e v="#N/A"/>
    <s v="OUI"/>
  </r>
  <r>
    <x v="1"/>
    <s v="ODD221"/>
    <s v="Prévalence du retard de croissance chez les enfants de 0-59 mois"/>
    <s v="Prévalence du retard de croissance chez les enfants de 0-59 mois par région"/>
    <s v="SECNSA"/>
    <m/>
    <s v="DPRS, CLM"/>
    <s v="Enquête ménages, Données de routine"/>
    <s v="Enquête ménages, Données de routine"/>
    <m/>
    <m/>
    <s v="National, Région, Département"/>
    <m/>
    <m/>
    <m/>
    <m/>
    <m/>
    <m/>
    <s v="OUI"/>
    <s v="Voir Enquête ESAN (rapport disponible en 2022) représentative au niveau régional et départemental, voir aussi EDS"/>
    <s v="Méthode de calcul de l'ENSA, ou de l'EDS"/>
    <s v="OUI"/>
    <s v="Enquête ménages, Données de routine"/>
    <s v="OUI"/>
  </r>
  <r>
    <x v="1"/>
    <s v="ODD222"/>
    <s v="Prévalence de la malnutrition chez les enfants de moins de 5 ans"/>
    <s v="Prévalence de la malnutrition chez les enfants de moins de 5 ans"/>
    <s v="SCNCA, ANSD"/>
    <m/>
    <s v="DPRS, CLM, ANSD"/>
    <s v="enquête ménage (EDS, ENSA)"/>
    <s v="Enquête ménages, Données de routine"/>
    <s v="OUI"/>
    <s v="Regional"/>
    <s v="National, Région, Département"/>
    <s v="Regional"/>
    <n v="2023"/>
    <s v="Annuelle"/>
    <s v="site DHSprogram"/>
    <m/>
    <m/>
    <s v="OUI"/>
    <s v="Voir Enquête ESAN (rapport disponible en 2022) représentative au niveau régional et départemental, voir aussi EDS"/>
    <s v="Méthode de calcul de l'ENSA, ou de l'EDS"/>
    <s v="OUI"/>
    <s v="enquête ménage (EDS, Cadre Harmonisé)"/>
    <s v="OUI"/>
  </r>
  <r>
    <x v="1"/>
    <s v="ODD223"/>
    <s v="Prévalence de l’anémie chez les femmes âgées de 15 à 49 ans, selon l’état de grossesse"/>
    <s v="Prévalence de l’anémie chez les femmes âgées de 15 à 49 ans, selon l’état de grossesse, par région"/>
    <s v="MSAS/ANSD"/>
    <m/>
    <e v="#N/A"/>
    <s v="enquête ménage (EDS, ENSA)"/>
    <m/>
    <m/>
    <m/>
    <m/>
    <m/>
    <m/>
    <m/>
    <m/>
    <m/>
    <m/>
    <s v="OUI"/>
    <s v="Voir EDS"/>
    <s v="Méthode de calcul de l'ENSA ou EDS"/>
    <s v="OUI"/>
    <s v="EDS"/>
    <m/>
  </r>
  <r>
    <x v="1"/>
    <s v=" ODD2b1 "/>
    <s v="Estimation du soutien à la production agricole "/>
    <s v="Estimation du soutien à la production agricole par région"/>
    <s v="DAPSA"/>
    <m/>
    <s v="DGB/DAPSA"/>
    <s v="Données administratives"/>
    <s v="Données administratives"/>
    <m/>
    <m/>
    <s v="national"/>
    <m/>
    <m/>
    <m/>
    <m/>
    <m/>
    <m/>
    <s v="OUI"/>
    <m/>
    <m/>
    <e v="#N/A"/>
    <e v="#N/A"/>
    <s v="OUI"/>
  </r>
  <r>
    <x v="1"/>
    <s v="ODD241"/>
    <s v="Proportion des zones agricoles exploitées de manière productive et durable "/>
    <s v="Proportion des zones agricoles exploitées de manière productive et durable par région"/>
    <s v="DAPSA"/>
    <m/>
    <s v="DAPSA"/>
    <s v="Données administratives"/>
    <s v="Données administratives"/>
    <m/>
    <m/>
    <s v="national"/>
    <m/>
    <m/>
    <m/>
    <m/>
    <m/>
    <m/>
    <s v="OUI"/>
    <s v="Les données géospatiales mobilisables"/>
    <m/>
    <e v="#N/A"/>
    <e v="#N/A"/>
    <s v="OUI"/>
  </r>
  <r>
    <x v="1"/>
    <s v=" ODD2a2 "/>
    <s v="Total des apports publics (aide publique au développement plus autres apports publics) alloués au secteur agricole (milliards) "/>
    <s v="Aide publique par secteur (agriculture), reçu par région"/>
    <s v="DCEF"/>
    <m/>
    <s v="DGB/DGPPE/Min concernés"/>
    <s v="Données administratives"/>
    <s v="Données administratives"/>
    <s v="OUI"/>
    <s v="national"/>
    <s v="National, sous secteurs"/>
    <s v="National"/>
    <n v="2024"/>
    <s v="Annuelle"/>
    <m/>
    <s v="- pas désagrégé"/>
    <s v="Estimation"/>
    <s v="OUI"/>
    <m/>
    <m/>
    <e v="#N/A"/>
    <e v="#N/A"/>
    <s v="ENVISAGEABLE"/>
  </r>
  <r>
    <x v="1"/>
    <s v="ODD251"/>
    <s v="Nombre de ressources génétiques animales et végétales destinées à l’alimentation et à l’agriculture sécurisées dans des installations de conservation à moyen ou à long terme"/>
    <s v="Nombre de ressources génétiques animales et végétales destinées à l’alimentation et à l’agriculture sécurisées dans des installations de conservation à moyen ou à long terme par région"/>
    <s v="ISRA"/>
    <n v="0"/>
    <s v="ISRA"/>
    <s v="Donnée administratives"/>
    <s v="Donnée administratives"/>
    <m/>
    <m/>
    <s v="national"/>
    <m/>
    <m/>
    <m/>
    <m/>
    <m/>
    <m/>
    <s v="OUI"/>
    <m/>
    <m/>
    <e v="#N/A"/>
    <e v="#N/A"/>
    <s v="ENVISAGEABLE"/>
  </r>
  <r>
    <x v="2"/>
    <s v="ODD333"/>
    <s v="Taux de prévalence du paludisme "/>
    <s v="Taux de prévalence du paludisme par région "/>
    <s v="ANSD, MSAS"/>
    <m/>
    <s v="ANSD, DPRS"/>
    <s v="EDS et données administratives"/>
    <s v="Enquête ménages, Données de routine"/>
    <s v="OUI"/>
    <s v="Régional"/>
    <s v="National, Région, département, sexe"/>
    <s v="Regional"/>
    <n v="2023"/>
    <m/>
    <s v="ansd.sn"/>
    <s v="-Rétention d'information"/>
    <m/>
    <s v="OUI"/>
    <s v="Enquête EDS à exploiter"/>
    <s v="Méthode de calcul de l'EDS"/>
    <s v="OUI"/>
    <s v="EDS et données administratives"/>
    <s v="OUI"/>
  </r>
  <r>
    <x v="2"/>
    <s v="ODD311"/>
    <s v="Taux de mortalité maternelle (pour 100 000 naissances)"/>
    <s v="Taux de mortalité maternelle (pour 100 000 naissances)"/>
    <s v="ANSD"/>
    <m/>
    <s v="ANSD"/>
    <s v="enquête ménage (EDS) et recensement"/>
    <s v="Enquête ménages, Données de routine"/>
    <s v="OUI"/>
    <s v="Régional"/>
    <s v="National, Région, Département"/>
    <s v="Regional"/>
    <n v="2023"/>
    <m/>
    <m/>
    <m/>
    <m/>
    <s v="OUI"/>
    <s v="Enquête EDS à exploiter"/>
    <s v="Méthode de calcul de l'EDS"/>
    <s v="OUI"/>
    <s v="enquête ménage (EDS) et recensement"/>
    <e v="#N/A"/>
  </r>
  <r>
    <x v="2"/>
    <s v="ODD3c1"/>
    <s v="Densité et répartition du personnel de santé"/>
    <s v="Densité et répartition du personnel de santé par région"/>
    <s v="ANSD,MSAS"/>
    <m/>
    <s v="DPRS"/>
    <s v="Données administratives"/>
    <s v="Données de routine"/>
    <s v="OUI"/>
    <s v="Régional"/>
    <s v="national"/>
    <s v="Regional"/>
    <n v="2023"/>
    <s v="Annuelle"/>
    <s v="ansd.sn"/>
    <m/>
    <m/>
    <s v="OUI"/>
    <m/>
    <m/>
    <m/>
    <e v="#N/A"/>
    <s v="OUI"/>
  </r>
  <r>
    <x v="2"/>
    <s v="ODD321"/>
    <s v="Taux de mortalité  infanto-juvénile  (pour 1000)"/>
    <s v="Taux de mortalité  infanto-juvénile  (pour 1000)"/>
    <s v="ANSD"/>
    <m/>
    <s v="ANSD"/>
    <s v="EDS et Recensement"/>
    <s v="Enquête ménages, Données de routine"/>
    <s v="OUI"/>
    <s v="Régional"/>
    <s v="National, Région, Département"/>
    <s v="Regional"/>
    <n v="2023"/>
    <m/>
    <s v="ansd.sn"/>
    <m/>
    <m/>
    <s v="OUI"/>
    <s v="Enquête EDS à exploiter"/>
    <s v="Méthode de calcul de l'EDS"/>
    <s v="OUI"/>
    <s v="EDS et Recensement"/>
    <e v="#N/A"/>
  </r>
  <r>
    <x v="2"/>
    <s v="ODD322"/>
    <s v="Taux de mortalité néonatale "/>
    <s v="Taux de mortalité néonatale, par région"/>
    <s v="DPRS/MSAS, ANSD"/>
    <m/>
    <n v="0"/>
    <s v="EDS"/>
    <n v="0"/>
    <m/>
    <m/>
    <n v="0"/>
    <m/>
    <m/>
    <m/>
    <m/>
    <m/>
    <m/>
    <s v="OUI"/>
    <s v="Enquête EDS à exploiter"/>
    <s v="Méthode de calcul de l'EDS"/>
    <s v="OUI"/>
    <e v="#N/A"/>
    <e v="#N/A"/>
  </r>
  <r>
    <x v="2"/>
    <s v="ODD331"/>
    <s v="Nombre de nouvelles infections à VIH pour 1 000 personnes séronégatives (ventilé par groupe d’âge, sexe et principaux groupes de population)"/>
    <s v="Nombre de nouvelles infections à VIH pour 1 000 personnes séronégatives (ventilé par groupe d’âge, sexe et principaux groupes de population), par région"/>
    <s v="DPRS/MSAS"/>
    <m/>
    <s v="DPRS/ANSD"/>
    <s v="Enquête EDS"/>
    <s v="Enquête"/>
    <m/>
    <m/>
    <s v="National, Région, Département, District, Sexe"/>
    <m/>
    <m/>
    <m/>
    <m/>
    <m/>
    <m/>
    <s v="OUI"/>
    <s v="Enquête EDS à exploiter"/>
    <s v="Méthode de calcul de l'EDS"/>
    <s v="OUI"/>
    <s v="Enquête (EDS)"/>
    <e v="#N/A"/>
  </r>
  <r>
    <x v="2"/>
    <s v="ODD332"/>
    <s v="Incidence de la tuberculose pour 1000 personnes/an"/>
    <s v="Incidence de la tuberculose pour 1000 personnes/an, par région"/>
    <s v="DPRS/MSAS"/>
    <m/>
    <s v="ANSD, DPRS"/>
    <s v="Données de routine, EDS"/>
    <s v="Données de routine"/>
    <m/>
    <m/>
    <s v="National, Région, Déparetement, Sexe"/>
    <m/>
    <m/>
    <m/>
    <m/>
    <m/>
    <m/>
    <s v="OUI"/>
    <s v="Enquête EDS à exploiter"/>
    <s v="Méthode de calcul de l'EDS"/>
    <s v="OUI"/>
    <e v="#N/A"/>
    <s v="OUI"/>
  </r>
  <r>
    <x v="2"/>
    <s v="ODD334"/>
    <s v="Incidence de l'hépatite B pour 100 000 hbts"/>
    <s v="Incidence de l'hépatite B pour 100 000 hbts, par région"/>
    <s v="DPRS/MSAS"/>
    <m/>
    <s v="ANSD, DPRS"/>
    <s v="Enquêtes EDS"/>
    <s v="enquêtes"/>
    <m/>
    <m/>
    <s v="National, Région"/>
    <m/>
    <m/>
    <m/>
    <m/>
    <m/>
    <m/>
    <s v="OUI"/>
    <s v="Enquête EDS à exploiter"/>
    <s v="Méthode de calcul de l'EDS"/>
    <s v="OUI"/>
    <s v="Enquête (EDS)"/>
    <e v="#N/A"/>
  </r>
  <r>
    <x v="2"/>
    <s v="ODD341"/>
    <s v="Mortalité due à des maladies cardiovasculaires, au cancer, au diabète ou à des maladies respiratoires chroniques"/>
    <s v="Taux de mortalité attribuable à des maladies cardio-vasculaires (chez les personnes âgées de 30 à 70 ans, par région"/>
    <s v="DPRS/MSAS"/>
    <m/>
    <e v="#N/A"/>
    <s v="Données administratives, EDS"/>
    <m/>
    <m/>
    <m/>
    <m/>
    <m/>
    <m/>
    <m/>
    <m/>
    <m/>
    <m/>
    <s v="OUI"/>
    <s v="Enquête EDS à exploiter"/>
    <m/>
    <e v="#N/A"/>
    <e v="#N/A"/>
    <e v="#N/A"/>
  </r>
  <r>
    <x v="2"/>
    <s v="ODD342"/>
    <s v="Taux de mortalité par suicide "/>
    <s v="Taux de mortalité par suicide, par région"/>
    <m/>
    <n v="0"/>
    <n v="0"/>
    <s v="EDS"/>
    <n v="0"/>
    <m/>
    <m/>
    <n v="0"/>
    <m/>
    <m/>
    <m/>
    <m/>
    <m/>
    <m/>
    <s v="OUI"/>
    <s v="Enquête EDS à exploiter"/>
    <m/>
    <s v="OUI"/>
    <e v="#N/A"/>
    <e v="#N/A"/>
  </r>
  <r>
    <x v="2"/>
    <s v="ODD351"/>
    <s v="Couverture des interventions thérapeutiques (services pharmacologiques, psychosociaux, de désintoxication et de postcure) pour les troubles liés à la toxicomanie"/>
    <s v="Couverture des interventions thérapeutiques (services pharmacologiques, psychosociaux, de désintoxication et de postcure) pour les troubles liés à la toxicomanie, par région"/>
    <s v="DPRS/MSAS"/>
    <m/>
    <s v="DPRS, DGS"/>
    <s v="EDS"/>
    <s v="enquêtes"/>
    <m/>
    <m/>
    <s v="National, Région, District"/>
    <m/>
    <m/>
    <m/>
    <m/>
    <m/>
    <m/>
    <s v="OUI"/>
    <s v="Enquête EDS à exploiter"/>
    <m/>
    <s v="OUI"/>
    <s v="Enquête (EDS)"/>
    <e v="#N/A"/>
  </r>
  <r>
    <x v="2"/>
    <s v="ODD352"/>
    <s v="consommation d’alcool pur (en litres) par habitant (âgé de 15 ans ou plus) au cours d’une année civile"/>
    <s v="consommation d’alcool pur (en litres) par habitant (âgé de 15 ans ou plus) au cours d’une année civile, par région"/>
    <s v="ANSD"/>
    <m/>
    <s v="ANSD"/>
    <s v="EHCVM, EDS"/>
    <s v="enquêtes"/>
    <m/>
    <m/>
    <s v="national"/>
    <m/>
    <m/>
    <m/>
    <m/>
    <m/>
    <m/>
    <s v="OUI"/>
    <s v="Enquête EDS, EHCVM à exploiter"/>
    <m/>
    <s v="OUI"/>
    <s v="EHCVM"/>
    <e v="#N/A"/>
  </r>
  <r>
    <x v="2"/>
    <s v="ODD361"/>
    <s v="Taux de mortalité lié aux accidents de la route "/>
    <s v="Taux de mortalité lié aux accidents de la route "/>
    <s v="ANSD"/>
    <m/>
    <s v="CEP"/>
    <s v="EDS, SES régionale"/>
    <s v="Données administratives"/>
    <s v="OUI"/>
    <s v="Régional"/>
    <s v="National,Région"/>
    <s v="Regional"/>
    <n v="2023"/>
    <s v="Annuelle"/>
    <s v="ansd.sn"/>
    <m/>
    <m/>
    <s v="OUI"/>
    <s v="Enquête EDS à exploiter"/>
    <s v="Méthode de calcul de l'EDS"/>
    <s v="OUI"/>
    <s v="SES régionale"/>
    <s v="OUI"/>
  </r>
  <r>
    <x v="2"/>
    <s v="ODD371"/>
    <s v="proportion de femmes en âge de procréer (15 à 49 ans) qui utilisent  des méthodes modernes de planification familiale"/>
    <s v="Taux de prévalence contraceptive"/>
    <s v="DPRS/MSAS"/>
    <m/>
    <n v="0"/>
    <s v="EDS"/>
    <n v="0"/>
    <m/>
    <m/>
    <n v="0"/>
    <m/>
    <m/>
    <m/>
    <m/>
    <m/>
    <m/>
    <s v="OUI"/>
    <s v="Enquête EDS à exploiter"/>
    <s v="Méthode de calcul de l'EDS"/>
    <e v="#N/A"/>
    <e v="#N/A"/>
    <e v="#N/A"/>
  </r>
  <r>
    <x v="2"/>
    <s v="ODD372"/>
    <s v="Taux de natalité chez les adolescentes (10 à 14 ans et 15 à 19 ans) pour 1 000 adolescentes du même groupe d’âge"/>
    <s v="Taux de natalité chez les adolescentes (10 à 14 ans et 15 à 19 ans) pour 1 000 adolescentes du même groupe d’âge"/>
    <s v="DPRS/MSAS"/>
    <m/>
    <s v="ANSD"/>
    <s v="Enquête ménages (EDS), Données de routine"/>
    <s v="Enquête ménages, Données de routine"/>
    <m/>
    <m/>
    <s v="National, Regional, Departement"/>
    <m/>
    <m/>
    <m/>
    <m/>
    <m/>
    <m/>
    <s v="OUI"/>
    <s v="Enquête EDS à exploiter"/>
    <s v="Méthode de calcul de l'EDS"/>
    <s v="OUI"/>
    <s v="Enquête ménages (EDS), Données de routine, recensement"/>
    <s v="OUI"/>
  </r>
  <r>
    <x v="2"/>
    <s v="ODD381"/>
    <s v="Couverture des services de santé essentiels"/>
    <s v="Couverture des services de santé essentiels, par région"/>
    <s v="DPRS/MSAS"/>
    <m/>
    <s v="DPRS, DGS"/>
    <s v="Données de routine"/>
    <s v="Données de routine"/>
    <m/>
    <m/>
    <s v="National, Régional, Département"/>
    <m/>
    <m/>
    <m/>
    <m/>
    <m/>
    <m/>
    <s v="OUI"/>
    <s v="Enquête EDS à exploiter"/>
    <m/>
    <e v="#N/A"/>
    <e v="#N/A"/>
    <s v="OUI"/>
  </r>
  <r>
    <x v="2"/>
    <s v="ODD382"/>
    <s v="Proportion de la population consacrant une grande part de ses dépenses ou de ses revenus domestiques aux services de soins de santé"/>
    <s v="Proportion de la population consacrant une grande part de ses dépenses ou de ses revenus domestiques aux services de soins de santé, par région"/>
    <s v="DPRS/MSAS, ANSD"/>
    <m/>
    <s v="ANSD, CMU"/>
    <s v="EHCVM"/>
    <s v="enquête ménage, enquête routine"/>
    <m/>
    <m/>
    <s v="National, Régions, département"/>
    <m/>
    <m/>
    <m/>
    <m/>
    <m/>
    <m/>
    <s v="OUI"/>
    <s v="Enquête EHCVM à exploiter"/>
    <s v="Méthode de calcul de l'EHCVM"/>
    <s v="OUI"/>
    <s v="EHCVM"/>
    <e v="#N/A"/>
  </r>
  <r>
    <x v="2"/>
    <s v="ODD3a1"/>
    <s v="Prévalence de la consommation actuelle de tabac chez les plus de 15 ans (taux comparatifs par âge)"/>
    <s v="Prévalence de la consommation actuelle de tabac chez les plus de 15 ans (taux comparatifs par âge)"/>
    <s v="ANSD"/>
    <m/>
    <s v="ANSD"/>
    <s v="EHCVM"/>
    <s v="Enquête (GALT)"/>
    <m/>
    <m/>
    <s v="national"/>
    <m/>
    <m/>
    <m/>
    <m/>
    <m/>
    <m/>
    <s v="OUI"/>
    <s v="Enquête EDS à exploiter"/>
    <s v="Méthode de calcul de l'EDS"/>
    <s v="OUI"/>
    <s v="EHCVM, GATS (ANSD/DSDS)"/>
    <e v="#N/A"/>
  </r>
  <r>
    <x v="2"/>
    <s v="ODD3b1"/>
    <s v="Proportion de la population cible ayant reçu tous les vaccins prévus par le programme national"/>
    <s v="Proportion de la population cible ayant reçu tous les vaccins prévus par le programme national, par région"/>
    <s v="DPRS/MSAS"/>
    <m/>
    <s v="ANSD,PNA"/>
    <s v="Enquêtes EDS"/>
    <s v="enquêtes"/>
    <m/>
    <m/>
    <s v="national"/>
    <m/>
    <m/>
    <m/>
    <m/>
    <m/>
    <m/>
    <s v="OUI"/>
    <s v="Enquête EDS à exploiter"/>
    <s v="Méthode de calcul de l'EDS"/>
    <s v="OUI"/>
    <s v="enquêtes"/>
    <e v="#N/A"/>
  </r>
  <r>
    <x v="2"/>
    <s v="ODD3b3"/>
    <s v="Proportion des établissements de santé disposant constamment d’un ensemble de médicaments essentiels à un coût abordable"/>
    <m/>
    <s v="DPRS/MSAS"/>
    <m/>
    <m/>
    <s v="Données administratives"/>
    <m/>
    <m/>
    <m/>
    <m/>
    <m/>
    <m/>
    <m/>
    <m/>
    <m/>
    <m/>
    <s v="OUI"/>
    <m/>
    <m/>
    <e v="#N/A"/>
    <e v="#N/A"/>
    <s v="OUI"/>
  </r>
  <r>
    <x v="2"/>
    <s v="ODD312"/>
    <s v="Proportion d’accouchements assistés par du personnel qualifié"/>
    <s v="Proportion d’accouchements assistés par du personnel qualifié"/>
    <s v="Ministère de la santé"/>
    <m/>
    <s v="ANSD"/>
    <s v="Données administratives (RAC Santé), EDS"/>
    <s v="Enquête ménages, Données de routine"/>
    <s v="OUI"/>
    <s v="Régional"/>
    <s v="National, Région, Département"/>
    <s v="Regional"/>
    <n v="2023"/>
    <s v="Annuelle"/>
    <s v="ansd.sn"/>
    <m/>
    <m/>
    <s v="OUI"/>
    <s v="Enquête EDS à exploiter"/>
    <s v="Méthode de calcul de l'EDS"/>
    <s v="OUI"/>
    <e v="#N/A"/>
    <s v="OUI"/>
  </r>
  <r>
    <x v="3"/>
    <s v="ODD4b1"/>
    <s v="Volume de l’aide publique au développement consacrée aux bourses d’études, par secteur et type de formation"/>
    <s v="Pourcentage d’étudiants bénéficiant d’une allocation d’études, par région"/>
    <s v="Cellule des Etudes et de la Planification du Ministère de l'enseignement supérieur"/>
    <m/>
    <s v="DGES"/>
    <s v="Données administratives"/>
    <m/>
    <s v="OUI"/>
    <s v="national"/>
    <s v="national"/>
    <s v="National"/>
    <n v="2023"/>
    <m/>
    <m/>
    <m/>
    <m/>
    <s v="OUI"/>
    <m/>
    <m/>
    <m/>
    <e v="#N/A"/>
    <s v="OUI"/>
  </r>
  <r>
    <x v="3"/>
    <s v="ODD431"/>
    <s v="Taux de participation des jeunes et des adultes à un programme d’éducation et de formation scolaire ou non scolaire au cours des 12 mois précédents, par sexe"/>
    <s v="Taux brut de scolarisation à l'enseignement supérieur, par région"/>
    <s v="Cellule des Etudes et de la Planification du Ministère de l'enseignement supérieur"/>
    <m/>
    <s v="ANSD/DPRE"/>
    <s v="Données administratives"/>
    <s v="Enquête emploi, EDS"/>
    <s v="OUI"/>
    <s v="National, Sexe"/>
    <s v="National, Région, département, sexe"/>
    <m/>
    <n v="2023"/>
    <m/>
    <m/>
    <m/>
    <m/>
    <s v="OUI"/>
    <m/>
    <m/>
    <m/>
    <e v="#N/A"/>
    <s v="OUI"/>
  </r>
  <r>
    <x v="3"/>
    <s v="ODD411"/>
    <s v="Proportion d’enfants et de jeunes : a) en cours élémentaire; b) en fin de cycle primaire; c) en fin de premier cycle du secondaire qui maîtrisent au moins les normes d’aptitudes minimales en i) lecture et ii) mathématiques, par sexe"/>
    <s v="- Proportion d'élèves: a) au cours préparatoire (CP); b) au cours élémentaire 1ère année (CE1);  c) au cours moyen 2ème année (CM2); atteigant un niveau de compétence minimum en i) lecture et ii) mathématiques par région_x000a_- Taux de réussite aux examens du BFEM par région"/>
    <s v="- INEADE_x000a_- DPRE"/>
    <m/>
    <m/>
    <s v="- Données d'énquête (EHCVM, EDS), Données administrataives_x000a_"/>
    <e v="#N/A"/>
    <s v="OUI"/>
    <s v="National, Région, Académie, IEF, Sexe"/>
    <e v="#N/A"/>
    <s v="Regional"/>
    <s v="- 2019_x000a_- 2024"/>
    <s v="- 2 ans_x000a_- Annuelle"/>
    <m/>
    <m/>
    <m/>
    <s v="OUI"/>
    <m/>
    <s v="Méthode de calcul de l'EDS"/>
    <s v="OUI"/>
    <s v="Données d'énquête"/>
    <m/>
  </r>
  <r>
    <x v="3"/>
    <s v="ODD421"/>
    <s v="Proportion d’enfants de moins de 5 ans dont le développement est en bonne voie en matière de santé, d’apprentissage et de bien-être psychosocial, par sexe"/>
    <s v="Pourcentage d’enfants de 5 ans dont le développement est en bonne voie en matière de santé, d’apprentissage et de bien-être psychosocial, par région"/>
    <s v="Direction de la Planification et de la Réforme de l'Education (DPRE)"/>
    <m/>
    <s v="DIPE"/>
    <s v="Données d'énquête (EDS)"/>
    <s v="Données de routine"/>
    <s v="OUI"/>
    <s v="National, Région, Sexe"/>
    <s v="National, région, sexe"/>
    <s v="Regional"/>
    <n v="2023"/>
    <s v="Annuelle"/>
    <m/>
    <m/>
    <m/>
    <s v="OUI"/>
    <m/>
    <s v="Méthode de calcul de l'EDS"/>
    <s v="OUI"/>
    <s v="Données d'énquête"/>
    <s v="OUI"/>
  </r>
  <r>
    <x v="3"/>
    <s v="ODD441"/>
    <s v="Proportion de jeunes et d’adultes ayant des compétences en informatique et en communication, par type de compétence"/>
    <m/>
    <s v="ANSD"/>
    <m/>
    <n v="0"/>
    <s v="ENTICS"/>
    <n v="0"/>
    <s v="non"/>
    <m/>
    <n v="0"/>
    <m/>
    <m/>
    <m/>
    <m/>
    <m/>
    <m/>
    <s v="OUI"/>
    <m/>
    <m/>
    <s v="OUI"/>
    <s v="ENTICS(ANSD/CGP)"/>
    <m/>
  </r>
  <r>
    <x v="3"/>
    <s v="ODD461"/>
    <s v="Pourcentage de la population d’un groupe d’âge donné ayant les compétences voulues à au moins un niveau d’aptitude fixé a) en alphabétisme et b) numératie fonctionnels(Taux d'alphabétisation des adultes (+15 ans) )"/>
    <s v="Taux d'alphabétisation des adultes"/>
    <s v="ANSD"/>
    <m/>
    <s v="ANSD"/>
    <s v="Données d'énquête (Recensement, EHCVM, EDS)"/>
    <s v="Enquête ménages, Données de routine"/>
    <s v="OUI"/>
    <s v="National, Région,  Sexe"/>
    <s v="National, Région, département, sexe"/>
    <s v="Regional"/>
    <n v="2023"/>
    <m/>
    <m/>
    <s v="- difficultés d'obtenir l'indicateur avec des données périodiques_x000a_- Numératie fonctionnelle non prise en compte"/>
    <m/>
    <s v="OUI"/>
    <m/>
    <s v="Méthode de calcul de l'EDS ou EHCVM"/>
    <s v="OUI"/>
    <s v="Données d'énquête (Recensement, EHCVM)"/>
    <e v="#N/A"/>
  </r>
  <r>
    <x v="3"/>
    <s v="ODD412"/>
    <s v="Taux d’achèvement (enseignement primaire, premier et deuxième cycles de l’enseignement secondaire)"/>
    <s v="Taux d’achèvement (enseignement primaire, premier et deuxième cycles de l’enseignement secondaire) par région"/>
    <s v="Direction de la Planification et de la Réforme de l'Education (DPRE)"/>
    <m/>
    <e v="#N/A"/>
    <s v="Données administratives"/>
    <e v="#N/A"/>
    <s v="OUI"/>
    <s v="National, Région, Départemental, Sexe"/>
    <e v="#N/A"/>
    <s v="Departement"/>
    <n v="2024"/>
    <s v="Annuelle"/>
    <m/>
    <m/>
    <m/>
    <s v="OUI"/>
    <m/>
    <m/>
    <e v="#N/A"/>
    <e v="#N/A"/>
    <s v="OUI"/>
  </r>
  <r>
    <x v="3"/>
    <s v="ODD451"/>
    <s v="Indice de parité à l’élémentaire"/>
    <s v="Indice de parité du TBS à l’élémentaire par région"/>
    <s v="Direction de la Planification et de la Réforme de l'Education (DPRE)"/>
    <m/>
    <e v="#N/A"/>
    <s v="Données administratives"/>
    <e v="#N/A"/>
    <s v="OUI"/>
    <s v="National, Région, Sexe"/>
    <e v="#N/A"/>
    <s v="Regional"/>
    <n v="2024"/>
    <m/>
    <m/>
    <m/>
    <m/>
    <s v="OUI"/>
    <m/>
    <m/>
    <e v="#N/A"/>
    <e v="#N/A"/>
    <s v="OUI"/>
  </r>
  <r>
    <x v="3"/>
    <s v="ODD4c1"/>
    <s v="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
    <s v="Proportion d'instituteurs (préscolaire et élémentaire) formé  en a) didactique des mathématiques; b) didactique de la lecture; c) inclusion ; d) braille ; langue des signe ; pédagogie différenciée et f) protection de l'enfant en milieu scolaire par région"/>
    <s v="Direction de la Planification et de la Réforme de l'Education (DPRE)"/>
    <m/>
    <e v="#N/A"/>
    <s v="Données administratives"/>
    <e v="#N/A"/>
    <s v="OUI"/>
    <s v="National, Région, Académie, IEF, Sexe"/>
    <e v="#N/A"/>
    <s v="Regional"/>
    <n v="2024"/>
    <m/>
    <m/>
    <m/>
    <m/>
    <s v="OUI"/>
    <m/>
    <m/>
    <e v="#N/A"/>
    <e v="#N/A"/>
    <s v="OUI"/>
  </r>
  <r>
    <x v="3"/>
    <s v="ODD4c1"/>
    <s v="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
    <s v="Proportion de professeur (moyen et secondaire) formé en a) évaluation/remédiation ; b) braille ; c) langue des signes ; d) pédagogie différenciée ; e) pratique rénovée en Maths/sciences ; f) inclusion et g) codage robotique par région"/>
    <s v="Direction de la Planification et de la Réforme de l'Education (DPRE)"/>
    <m/>
    <e v="#N/A"/>
    <s v="Données administratives"/>
    <e v="#N/A"/>
    <s v="OUI"/>
    <s v="National, Région, Académie, IEF, Sexe"/>
    <e v="#N/A"/>
    <s v="Regional"/>
    <n v="2024"/>
    <m/>
    <m/>
    <m/>
    <m/>
    <s v="OUI"/>
    <m/>
    <m/>
    <e v="#N/A"/>
    <e v="#N/A"/>
    <s v="OUI"/>
  </r>
  <r>
    <x v="3"/>
    <s v="ODD4a1a"/>
    <s v="Proportion d’établissements scolaires (élémentaire) ayant accès à l’électricité "/>
    <s v="Proportion d’établissements scolaires (élémentaire) ayant accès à l’électricité par région"/>
    <s v="Direction de la Planification et de la Réforme de l'Education (DPRE)"/>
    <m/>
    <s v="DPRE"/>
    <s v="Données administratives"/>
    <s v="Données de routine"/>
    <s v="OUI"/>
    <s v="National, Région, Académie, IEF"/>
    <s v="National, Région, Département"/>
    <s v="Regional"/>
    <n v="2024"/>
    <m/>
    <m/>
    <m/>
    <s v="Ajouter les autres rubriques de l'indicateur (point d'eau, eau potable, internet, latrine, lave-main, etc)"/>
    <s v="OUI"/>
    <m/>
    <m/>
    <e v="#N/A"/>
    <e v="#N/A"/>
    <s v="OUI"/>
  </r>
  <r>
    <x v="3"/>
    <s v="ODD471"/>
    <s v="Degré d’intégration de i) l’éducation à la citoyenneté mondiale et ii) l’éducation au développement durable dans a) les politiques nationales d’éducation, b) les programmes d’enseignement, c) la formation des enseignants et d) l’évaluation des étudiants"/>
    <s v="Proportion d'enseignants formés à l’éducation à la citoyenneté par région"/>
    <s v="Direction de la Planification et de la Réforme de l'Education (DPRE)"/>
    <m/>
    <s v="DPRE"/>
    <s v="Données administratives"/>
    <s v="Données de routine"/>
    <s v="OUI"/>
    <s v="National, Région, Académie, IEF, Sexe"/>
    <s v="National, Regional, Departement"/>
    <s v="Regional"/>
    <n v="2024"/>
    <m/>
    <m/>
    <m/>
    <m/>
    <s v="OUI"/>
    <m/>
    <m/>
    <e v="#N/A"/>
    <e v="#N/A"/>
    <s v="OUI"/>
  </r>
  <r>
    <x v="3"/>
    <s v="ODD471"/>
    <s v="Degré d’intégration de i) l’éducation à la citoyenneté mondiale et ii) l’éducation au développement durable dans a) les politiques nationales d’éducation, b) les programmes d’enseignement, c) la formation des enseignants et d) l’évaluation des étudiants"/>
    <s v="Proportion d'enseignants formés au développement durable par région"/>
    <s v="Direction de la Planification et de la Réforme de l'Education (DPRE)"/>
    <m/>
    <s v="DPRE"/>
    <s v="Données administratives"/>
    <s v="Données de routine"/>
    <s v="OUI"/>
    <s v="National, Région, Académie, IEF, Sexe"/>
    <s v="National, Regional, Departement"/>
    <s v="Regional"/>
    <n v="2024"/>
    <m/>
    <m/>
    <m/>
    <m/>
    <s v="OUI"/>
    <m/>
    <m/>
    <e v="#N/A"/>
    <e v="#N/A"/>
    <s v="OUI"/>
  </r>
  <r>
    <x v="3"/>
    <s v="ODD422"/>
    <s v="Taux de participation à des activités organisées d’apprentissage (un an avant l’âge officiel de scolarisation dans le primaire), par sexe"/>
    <s v="Taux de participation des enfants de 5 ans à l'éducation préscolaire par région"/>
    <s v="Direction de la Planification et de la Réforme de l'Education (DPRE)"/>
    <m/>
    <s v="DIPE"/>
    <s v="Données administratives"/>
    <s v="Données de routine"/>
    <s v="OUI"/>
    <s v="National, Région, Déparetement, Sexe"/>
    <s v="National, Région, Déparetement, Sexe"/>
    <s v="Departement"/>
    <n v="2024"/>
    <m/>
    <m/>
    <m/>
    <m/>
    <s v="OUI"/>
    <m/>
    <m/>
    <e v="#N/A"/>
    <e v="#N/A"/>
    <s v="OUI"/>
  </r>
  <r>
    <x v="3"/>
    <s v="ODD431"/>
    <s v="Taux de participation des jeunes et des adultes à un programme d’éducation et de formation scolaire ou non scolaire au cours des 12 mois précédents, par sexe"/>
    <s v="Proportion d'adultes agès entre 15 ans et plus enrolée dans les classes d'alphabétisation fonctionnelle (CAF) par région"/>
    <s v="Direction de la Planification et de la Réforme de l'Education (DPRE)"/>
    <m/>
    <s v="ANSD/DPRE"/>
    <s v="Données administratives"/>
    <s v="Enquête emploi, EDS"/>
    <s v="OUI"/>
    <s v="National, Région, Sexe"/>
    <s v="National, Région, département, sexe"/>
    <s v="Regional"/>
    <n v="2024"/>
    <m/>
    <m/>
    <m/>
    <m/>
    <s v="OUI"/>
    <m/>
    <m/>
    <e v="#N/A"/>
    <e v="#N/A"/>
    <s v="OUI"/>
  </r>
  <r>
    <x v="3"/>
    <s v="ODD431"/>
    <s v="Taux de participation des jeunes et des adultes à un programme d’éducation et de formation scolaire ou non scolaire au cours des 12 mois précédents, par sexe"/>
    <s v="Proportion d'apprenants de la formation professsionnelle inscrits dans la formation diplomante"/>
    <s v="Direction de la Planification et du Suivi-Evaluation (DPSE)-Ministère formation proportionnelle"/>
    <m/>
    <s v="ANSD/DPRE"/>
    <s v="Données administratives"/>
    <s v="Enquête emploi, EDS"/>
    <s v="OUI"/>
    <s v="National, Région, Académie, IEF, Sexe"/>
    <s v="National, Région, département, sexe"/>
    <s v="Regional"/>
    <n v="2023"/>
    <m/>
    <m/>
    <m/>
    <m/>
    <s v="OUI"/>
    <m/>
    <m/>
    <e v="#N/A"/>
    <e v="#N/A"/>
    <s v="OUI"/>
  </r>
  <r>
    <x v="3"/>
    <s v="ODD431"/>
    <s v="Taux de participation des jeunes et des adultes à un programme d’éducation et de formation scolaire ou non scolaire au cours des 12 mois précédents, par sexe"/>
    <s v="Proportion d'apprenants de la formation professsionnelle inscrits dans la formation qualifiante"/>
    <s v="Direction de la Planification et du Suivi-Evaluation (DPSE)-Ministère formation proportionnelle"/>
    <m/>
    <s v="ANSD/DPRE"/>
    <s v="Données administratives"/>
    <s v="Enquête emploi, EDS"/>
    <s v="OUI"/>
    <s v="National, Région, Académie, IEF, Sexe"/>
    <s v="National, Région, département, sexe"/>
    <s v="Regional"/>
    <n v="2023"/>
    <m/>
    <m/>
    <m/>
    <m/>
    <s v="OUI"/>
    <m/>
    <m/>
    <e v="#N/A"/>
    <e v="#N/A"/>
    <s v="OUI"/>
  </r>
  <r>
    <x v="3"/>
    <s v="ODD431"/>
    <s v="Taux de participation des jeunes et des adultes à un programme d’éducation et de formation scolaire ou non scolaire au cours des 12 mois précédents, par sexe"/>
    <s v="Proportion d'apprenants de la formation professsionnelle et technique inscrits dans l'apprentissage"/>
    <s v="Direction de la Planification et du Suivi-Evaluation (DPSE)-Ministère formation proportionnelle"/>
    <m/>
    <s v="ANSD/DPRE"/>
    <s v="Données administratives"/>
    <s v="Enquête emploi, EDS"/>
    <s v="OUI"/>
    <s v="National, Région, Académie, IEF, Sexe"/>
    <s v="National, Région, département, sexe"/>
    <s v="Regional"/>
    <n v="2023"/>
    <m/>
    <m/>
    <m/>
    <m/>
    <s v="OUI"/>
    <m/>
    <m/>
    <e v="#N/A"/>
    <e v="#N/A"/>
    <s v="OUI"/>
  </r>
  <r>
    <x v="4"/>
    <s v="ODD5b1"/>
    <s v="Proportion de la population possédant un téléphone portable, (par sexe) (taux de pénétration de la téléphonie mobile)"/>
    <s v="Proportion de la population possédant un téléphone portable, (par sexe) (taux de pénétration de la téléphonie mobile) par région"/>
    <s v="ARTP"/>
    <m/>
    <s v="ARTP"/>
    <s v="EHCVM, EDS"/>
    <s v="Données enquêtes"/>
    <s v="OUI"/>
    <s v="Regional"/>
    <s v="National, sexe"/>
    <s v="Regional"/>
    <n v="2023"/>
    <s v="Annuelle"/>
    <m/>
    <m/>
    <m/>
    <s v="OUI"/>
    <s v="Disponible dans EDS et EHCVM"/>
    <s v="Méthode de calcul de l'EDS ou EHCVM"/>
    <e v="#N/A"/>
    <e v="#N/A"/>
    <s v="OUI"/>
  </r>
  <r>
    <x v="4"/>
    <s v=" ODD5a1a"/>
    <s v="Proportion de la population agricole totale ayant des droits de propriété ou des droits garantis sur des terrains agricoles, par types de droit "/>
    <s v="Proportion de la population agricole totale ayant des droits de propriété ou des droits garantis sur des terrains agricoles (par sexe), par région"/>
    <s v="ANSD"/>
    <m/>
    <s v="ANSD/ DAPSA"/>
    <s v="EAA, EHCVM"/>
    <s v="Enquête agricole"/>
    <m/>
    <m/>
    <n v="0"/>
    <m/>
    <m/>
    <m/>
    <m/>
    <m/>
    <m/>
    <s v="OUI"/>
    <m/>
    <m/>
    <s v="OUI"/>
    <s v="EAA, EHCVM"/>
    <e v="#N/A"/>
  </r>
  <r>
    <x v="4"/>
    <s v=" ODD5a1a1"/>
    <s v="a) Proportion de la population agricole totale ayant des droits de propriété ou des droits garantis sur des terres agricoles, par sexe; b) proportion de femmes parmi les titulaires de droits de propriété ou de droits garantis sur des terrains agricoles, par types de droit"/>
    <s v="a) Proportion de la population agricole totale ayant des droits de propriété ou des droits garantis sur des terres agricoles, par région"/>
    <s v="ANSD"/>
    <m/>
    <s v="CNRF, MAER, DGID, ANSD"/>
    <s v="EAA, EHCVM"/>
    <s v="Collecte de données administratives"/>
    <m/>
    <m/>
    <n v="0"/>
    <m/>
    <m/>
    <m/>
    <m/>
    <m/>
    <m/>
    <s v="OUI"/>
    <m/>
    <m/>
    <s v="OUI"/>
    <s v="EAA, EHCVM"/>
    <s v="OUI"/>
  </r>
  <r>
    <x v="4"/>
    <s v=" ODD5a1a2"/>
    <s v="a) Proportion de la population agricole totale ayant des droits de propriété ou des droits garantis sur des terres agricoles, par sexe; b) proportion de femmes parmi les titulaires de droits de propriété ou de droits garantis sur des terrains agricoles, par types de droit"/>
    <s v="b) proportion de femmes parmi les titulaires de droits de propriété ou de droits garantis sur des terrains agricoles, par région"/>
    <s v="ANSD"/>
    <m/>
    <n v="0"/>
    <s v="EAA, EHCVM"/>
    <n v="0"/>
    <m/>
    <m/>
    <n v="0"/>
    <m/>
    <m/>
    <m/>
    <m/>
    <m/>
    <m/>
    <s v="OUI"/>
    <m/>
    <m/>
    <s v="OUI"/>
    <s v="EAA, EHCVM"/>
    <e v="#N/A"/>
  </r>
  <r>
    <x v="4"/>
    <s v="ODD521"/>
    <s v="Proportion de femmes et de filles âgées de 15 ans ou plus ayant vécu en couple victimes de violences physiques, sexuelles ou psychologiques infligées au cours des 12 mois précédents par leur partenaire actuel ou un ancien partenaire, par forme de violence et par âge"/>
    <s v="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
    <s v="ANSD"/>
    <m/>
    <s v="MFFPE, Justice, ANSD"/>
    <s v="EDS, Enquête Nationale de Référence sur les Violences faites aux femmes (ENRVFF)"/>
    <s v="Enquêtes "/>
    <m/>
    <m/>
    <n v="0"/>
    <m/>
    <m/>
    <m/>
    <m/>
    <m/>
    <m/>
    <s v="OUI"/>
    <s v="Disponible dans EDS 2019"/>
    <s v="Méthode de calcul de l'EDS"/>
    <s v="OUI"/>
    <s v="EDS, Enquête Nationale de Référence sur les Violences faites aux femmes (ENRVFF)"/>
    <e v="#N/A"/>
  </r>
  <r>
    <x v="4"/>
    <s v="ODD522"/>
    <s v="Proportion de femmes et de filles âgées de 15 ans ou plus victimes de violences sexuelles infligées au cours des 12 mois précédents par une personne autre que leur partenaire intime, par âge et lieu des faits"/>
    <s v="Proportion de femmes et de filles âgées de 15 ans ou plus victimes de violences sexuelles infligées au cours des 12 mois précédents par une personne autre que leur partenaire intime, par âge et lieu des faits, par région"/>
    <s v="ANSD"/>
    <m/>
    <s v="MFFPE, Justice, ANSD"/>
    <s v="EDS, Enquête Nationale de Référence sur les Violences faites aux femmes (ENRVFF)"/>
    <s v="Enquête "/>
    <s v="OUI"/>
    <s v="Régional"/>
    <n v="0"/>
    <s v="Regional"/>
    <m/>
    <m/>
    <m/>
    <m/>
    <m/>
    <s v="OUI"/>
    <m/>
    <m/>
    <s v="OUI"/>
    <s v="EDS, Enquête Nationale de Référence sur les Violences faites aux femmes (ENRVFF)"/>
    <e v="#N/A"/>
  </r>
  <r>
    <x v="4"/>
    <s v="ODD531"/>
    <s v="Proportion de femmes âgées de 20 à 24 ans qui étaient mariées ou en couple avant l’âge de 15 ans ou de 18 ans"/>
    <s v="Proportion de femmes âgées de 20 à 24 ans qui étaient mariées ou en couple avant l’âge de 15 ans ou de 18 ans, par région"/>
    <s v="ANSD"/>
    <m/>
    <s v="ANSD, MFFPE"/>
    <s v="EDS, ENRVFF"/>
    <n v="0"/>
    <m/>
    <m/>
    <n v="0"/>
    <m/>
    <m/>
    <m/>
    <m/>
    <m/>
    <m/>
    <s v="OUI"/>
    <s v="Disponible dans EDS 2019"/>
    <s v="Méthode de calcul de l'EDS"/>
    <s v="OUI"/>
    <s v="EDS, ENRVFF"/>
    <e v="#N/A"/>
  </r>
  <r>
    <x v="4"/>
    <s v="ODD532"/>
    <s v="Proportion de filles et de femmes âgées de 15 à 49 ans ayant subi une mutilation ou une ablation génitale, par âge"/>
    <s v="Proportion de filles et de femmes âgées de 15 à 49 ans ayant subi une mutilation ou une ablation génitale, par âge, par région"/>
    <s v="ANSD"/>
    <m/>
    <s v="MFFPE, ANSD"/>
    <s v="EDS"/>
    <n v="0"/>
    <s v="OUI"/>
    <s v="Régional"/>
    <n v="0"/>
    <s v="Regional"/>
    <n v="2023"/>
    <m/>
    <m/>
    <m/>
    <m/>
    <s v="OUI"/>
    <m/>
    <m/>
    <s v="OUI"/>
    <s v="EDS"/>
    <e v="#N/A"/>
  </r>
  <r>
    <x v="4"/>
    <s v="ODD541"/>
    <s v="Proportion du temps consacré à des soins et travaux domestiques non rémunérés, par sexe, âge et lieu de résidence"/>
    <s v="Proportion du temps consacré à des soins et travaux domestiques non rémunérés, par sexe, âge et lieu de résidence, par région"/>
    <s v="ANSD"/>
    <m/>
    <s v="ANSD"/>
    <s v="EERH"/>
    <s v="Enquêtes, Etudes"/>
    <m/>
    <m/>
    <n v="0"/>
    <m/>
    <m/>
    <m/>
    <m/>
    <m/>
    <m/>
    <s v="OUI"/>
    <m/>
    <m/>
    <s v="OUI"/>
    <s v="EERH"/>
    <s v="OUI"/>
  </r>
  <r>
    <x v="4"/>
    <s v="ODD551"/>
    <s v="Proportion de sièges occupés par des femmes dans les parlements nationaux et les administrations locales"/>
    <s v="Proportion de femmes dans les instances de prise de décisions (élues locales, Assemblée Nationale, CESE), par région"/>
    <s v="DEEG"/>
    <m/>
    <s v="CEP MFFPE, Elus locaux, HCCT"/>
    <s v="données administratives"/>
    <n v="0"/>
    <m/>
    <m/>
    <n v="0"/>
    <m/>
    <m/>
    <m/>
    <m/>
    <m/>
    <m/>
    <s v="OUI"/>
    <m/>
    <m/>
    <e v="#N/A"/>
    <e v="#N/A"/>
    <e v="#N/A"/>
  </r>
  <r>
    <x v="4"/>
    <s v="ODD552"/>
    <s v="Proportion de femmes occupant des postes de direction"/>
    <s v="Proportion de femmes occupant des postes de responsabilité (Administration publique, privé), par région"/>
    <s v="DEEG"/>
    <m/>
    <s v="CEP Fonction Publique, ANSD, Elus locaux"/>
    <s v="Enquête (EHCVM)"/>
    <s v="Enquête "/>
    <m/>
    <m/>
    <n v="0"/>
    <m/>
    <m/>
    <m/>
    <m/>
    <m/>
    <m/>
    <s v="OUI"/>
    <s v="Estimable à travers l'enquête EHCVM"/>
    <s v="Méthode de calcul de l'EHCVM en utilisant les varibales s04q29b et s04q29c"/>
    <s v="OUI"/>
    <s v="Enquête "/>
    <e v="#N/A"/>
  </r>
  <r>
    <x v="4"/>
    <s v="ODD561"/>
    <s v="proportion de femmes âgées de 15-49ans prenant en connaissance de cause leurs propres décisions concernant leurs relations sexuelles, utilisation de contraceptifs et les soins de santé procréative"/>
    <s v="proportion de femmes âgées de 15-49ans prenant en connaissance de cause leurs propres décisions concernant leurs relations sexuelles, utilisation de contraceptifs et les soins de santé procréative, par région"/>
    <s v="ANSD"/>
    <n v="0"/>
    <s v="ANSD"/>
    <s v="Enquête ménages, Données de routine"/>
    <s v="Enquête ménages, Données de routine"/>
    <m/>
    <m/>
    <s v="National, Région, Département"/>
    <m/>
    <m/>
    <m/>
    <m/>
    <m/>
    <m/>
    <s v="OUI"/>
    <s v="Disponible dans EDS 2019"/>
    <s v="Méthode de calcul de l'EDS"/>
    <s v="ENVISAGEABLE"/>
    <s v="Enquête ménages (EDS), Données de routine"/>
    <s v="ENVISAGEABLE"/>
  </r>
  <r>
    <x v="5"/>
    <s v="ODD611"/>
    <s v="Proportion de la population utilisant des services d’alimentation en eau potable gérés en toute sécurité)"/>
    <s v="Proportion de la population utilisant des services d’alimentation en eau potable gérés en toute sécurité), par région"/>
    <s v="ANSD"/>
    <m/>
    <s v="ANSD, MHA"/>
    <s v="Enquête ménages (EDS, EHCVM)"/>
    <s v="Enquêtes Ménages"/>
    <m/>
    <s v="National, Régions, Département"/>
    <s v="National, Régions, département"/>
    <s v="Departement"/>
    <n v="2023"/>
    <s v="Annuelle "/>
    <m/>
    <m/>
    <m/>
    <s v="OUI"/>
    <s v="Disponible dans EDS et EHCVM"/>
    <s v="Méthode de calcul de l'EDS ou EHCVM"/>
    <s v="OUI"/>
    <s v="Enquête ménages (EDS)"/>
    <e v="#N/A"/>
  </r>
  <r>
    <x v="5"/>
    <s v="ODD621"/>
    <s v="Proportion de la population utilisant des services d’assainissement gérés en toute sécurité, notamment des équipements pour se laver les mains avec de l’eau et du savon"/>
    <m/>
    <s v="ANSD, ONAS, DA"/>
    <m/>
    <s v="ANSD, ONAS, DA"/>
    <s v="Enquête ménages (EDS)"/>
    <s v="Enquêtes Ménages"/>
    <m/>
    <s v="National, Régions, Département"/>
    <s v="National, Régions, département"/>
    <s v="Departement"/>
    <m/>
    <s v="Annuelle "/>
    <m/>
    <m/>
    <m/>
    <s v="OUI"/>
    <s v="Disponible dans EDS et EHCVM"/>
    <s v="Méthode de calcul de l'EDS ou EHCVM"/>
    <s v="OUI"/>
    <s v="Enquête ménages (EDS)"/>
    <e v="#N/A"/>
  </r>
  <r>
    <x v="5"/>
    <s v="ODD631"/>
    <s v="Proportion des eaux usées traitées sans danger"/>
    <s v="Pourcentage d’eaux usées traitées_x000a_conformément aux normes de sécurité, par région"/>
    <s v="PEPAM, ONAS, DA"/>
    <m/>
    <s v="ONAS"/>
    <s v="données administratives"/>
    <n v="0"/>
    <m/>
    <s v="national"/>
    <n v="0"/>
    <s v="National"/>
    <m/>
    <m/>
    <m/>
    <s v="Contacter l'ONAS"/>
    <m/>
    <s v="OUI"/>
    <m/>
    <m/>
    <e v="#N/A"/>
    <e v="#N/A"/>
    <s v="OUI"/>
  </r>
  <r>
    <x v="5"/>
    <s v="ODD641"/>
    <s v="Variation de l’efficacité de l’utilisation des ressources en eau"/>
    <s v="Évolution de l'efficacité de l'utilisation de l'eau par région"/>
    <s v="DGPRE"/>
    <m/>
    <s v="DGPRE"/>
    <s v="Donnée administrative"/>
    <s v="données administratives"/>
    <m/>
    <s v="national"/>
    <s v="national"/>
    <s v="National"/>
    <m/>
    <m/>
    <m/>
    <m/>
    <m/>
    <s v="OUI"/>
    <s v="Définir l'efficacité de l'utilisation de l'eau"/>
    <m/>
    <e v="#N/A"/>
    <e v="#N/A"/>
    <s v="ENVISAGEABLE"/>
  </r>
  <r>
    <x v="5"/>
    <s v="ODD651"/>
    <s v="Degré de mise en œuvre de la gestion intégrée des ressources en eau (0-100)"/>
    <s v="Degré de mise en œuvre de la gestion intégrée des ressources en eau (0-100) par région"/>
    <s v="DGPRE"/>
    <m/>
    <s v="DGPRE"/>
    <s v="Donnée administrative"/>
    <s v="données administratives"/>
    <m/>
    <s v="national"/>
    <s v="national"/>
    <s v="National"/>
    <m/>
    <m/>
    <m/>
    <m/>
    <m/>
    <s v="OUI"/>
    <s v="Définir gestion intégrée des ressources en eau"/>
    <m/>
    <e v="#N/A"/>
    <e v="#N/A"/>
    <s v="ENVISAGEABLE"/>
  </r>
  <r>
    <x v="5"/>
    <s v="ODD642"/>
    <s v="Niveau de stress hydrique : prélèvements d’eau douce en proportion des ressources en eau douce disponibles "/>
    <s v="Niveau de stress hydrique: part des_x000a_ prélèvements dans les réserves _x000a_d'eau douce disponibles par région"/>
    <s v="DGPRE"/>
    <m/>
    <n v="0"/>
    <s v="Donnée administrative"/>
    <n v="0"/>
    <m/>
    <s v="national"/>
    <n v="0"/>
    <s v="National"/>
    <m/>
    <m/>
    <m/>
    <m/>
    <m/>
    <s v="OUI"/>
    <m/>
    <m/>
    <e v="#N/A"/>
    <e v="#N/A"/>
    <s v="OUI"/>
  </r>
  <r>
    <x v="5"/>
    <s v="ODD632"/>
    <s v="Proportion des plans d'eau dont la qualité de l'eau est ambiante"/>
    <s v="Pourcentage de masses d'eau dont_x000a_la qualité de l’eau ambiante est _x000a_bonne par région"/>
    <s v="DGPRE, l’OLAC, la DPN et la DH"/>
    <m/>
    <s v="DGPRE"/>
    <s v="Donnée administrative"/>
    <s v="données administratives"/>
    <m/>
    <s v="national"/>
    <s v="national"/>
    <s v="National"/>
    <m/>
    <m/>
    <m/>
    <m/>
    <m/>
    <s v="OUI"/>
    <m/>
    <m/>
    <e v="#N/A"/>
    <e v="#N/A"/>
    <s v="ENVISAGEABLE"/>
  </r>
  <r>
    <x v="6"/>
    <s v="ODD711"/>
    <s v="Proportion de la population ayant accès à l’électricité"/>
    <s v="Proportion de la population ayant accès à l’électricité par région"/>
    <s v="MPEM, ANSD"/>
    <m/>
    <s v="CEP-SIE"/>
    <s v=" Données administratives (base clientele de Senelec et des CER), enquête ménage (EHCVM, EDS)"/>
    <m/>
    <m/>
    <s v="National, Regional (milieu urbain et rural)"/>
    <n v="0"/>
    <s v="Regional"/>
    <n v="2023"/>
    <s v="Annuelle "/>
    <s v="Pas renseigner"/>
    <s v="Des surestimation liées au nombre de menage electrifié avec l'avenement du woyafal (dans un menage on peut avoir plusieurs compteur)"/>
    <s v="Utilisation de facteur de correction à travers une enquete menage (c'etatit fait en 2013 et c'est refait en 2023)"/>
    <s v="OUI"/>
    <s v="Disponible pour plusieurs sources EHCVM, EDS et données secondaires de la Senelec"/>
    <s v="Méthode de calcul de EHCVM ou EDS"/>
    <s v="OUI"/>
    <e v="#N/A"/>
    <e v="#N/A"/>
  </r>
  <r>
    <x v="6"/>
    <s v="ODD731"/>
    <s v="Intensité énergétique (rapport entre énergie primaire et PIB)"/>
    <s v="Intensité énergétique (rapport entre énergie primaire et PIB) par région"/>
    <s v="MPEM, CEP-SIE"/>
    <m/>
    <s v="CEP-SIE"/>
    <s v=" données administratives"/>
    <s v="Données administratives"/>
    <m/>
    <s v="national"/>
    <s v="national"/>
    <s v="National"/>
    <n v="2023"/>
    <s v="Annuelle "/>
    <s v="Pas renseigner"/>
    <m/>
    <m/>
    <s v="OUI"/>
    <s v="Définir énergie primaire"/>
    <m/>
    <e v="#N/A"/>
    <e v="#N/A"/>
    <s v="OUI"/>
  </r>
  <r>
    <x v="6"/>
    <s v="ODD712"/>
    <s v="Proportion de la population utilisant principalement des carburants et technologies propre"/>
    <s v="Proportion de la population utilisant principalement des carburants et technologies propre par région"/>
    <s v="MPEM"/>
    <m/>
    <s v="ANSD"/>
    <s v=" données administratives"/>
    <s v="Données d'enquête"/>
    <m/>
    <s v="national"/>
    <s v="National, Regional, Departement"/>
    <s v="National"/>
    <n v="2023"/>
    <s v="Annuelle "/>
    <s v="Pas renseigner"/>
    <m/>
    <m/>
    <s v="OUI"/>
    <s v="Mesuré dans EDS comme le pourcentage de la population utilisant de l’énergie non polluante pour la cuisson "/>
    <s v="Méthode de calcul de l'EDS (pourcentage de la population utilisant de l’énergie non polluante pour la cuisson)"/>
    <s v="OUI"/>
    <e v="#N/A"/>
    <m/>
  </r>
  <r>
    <x v="6"/>
    <s v="ODD721"/>
    <s v="Part des énergies renouvelables dans la consommation finale 'énergie"/>
    <s v="Part des énergies renouvelables dans la production totale d'énergie par région"/>
    <s v="MPEM (Donnees Senelec, CER, Autoproducteurs, etc)"/>
    <m/>
    <s v="CEP ANER"/>
    <s v="Données administratives"/>
    <s v="Données administratives"/>
    <m/>
    <s v="national"/>
    <s v="national"/>
    <s v="National"/>
    <n v="2023"/>
    <s v="Annuelle "/>
    <s v="Pas renseigner"/>
    <s v="Non remonté (declaration) de la puissance installée et de production de certains autoproducteurs et particuliers)"/>
    <s v="Une enquete a été recement mener par l'ANER en partenariat avec l'ANSD pour, entre autres, de capter les niveaux de production. L'indicateur devrait pouvoir etre obtenu au niveau regional"/>
    <s v="OUI"/>
    <m/>
    <m/>
    <e v="#N/A"/>
    <e v="#N/A"/>
    <s v="OUI"/>
  </r>
  <r>
    <x v="6"/>
    <s v="ODD7b1"/>
    <s v="Puissance installée du parc d’énergie renouvelable dans les pays en développement (en watts par habitant)"/>
    <s v="Nombre de mégawatts mis en service (Puissance installée) par région"/>
    <s v="Senelec, CER, Autoproducteurs et particuliers"/>
    <m/>
    <s v="DGB"/>
    <s v=" données administratives (puissance installé dans chauqe region)"/>
    <s v="Données administratives"/>
    <m/>
    <s v="National, Regional"/>
    <s v="national"/>
    <s v="Regional"/>
    <n v="2023"/>
    <s v="Annuelle "/>
    <s v="Pas renseigner"/>
    <s v="Non remonté (declaration) de la puissance installée de certains autoproducteurs et particuliers)"/>
    <s v="Une enquete a été recement mener par l'ANER en partenariat avec l'ANSD pour, entre autres, de capter ces puissance. Revoir la pertinence de cet indicateur"/>
    <s v="OUI"/>
    <m/>
    <m/>
    <e v="#N/A"/>
    <e v="#N/A"/>
    <s v="OUI"/>
  </r>
  <r>
    <x v="7"/>
    <s v="ODD821"/>
    <s v="Taux de croissance annuelle du PIB réel par personne pourvue d’un emploi "/>
    <s v="Taux de croissance annuelle du PIB réel par personne pourvue d’un emploi, par région"/>
    <s v="ANSD"/>
    <m/>
    <s v="ANSD/DGPPE"/>
    <s v="Enquête ménage et données administratives"/>
    <s v="Données administratives"/>
    <m/>
    <s v="national"/>
    <s v="national"/>
    <m/>
    <m/>
    <m/>
    <s v="ANSD"/>
    <m/>
    <m/>
    <s v="OUI"/>
    <s v="Utiliser les comptes régionaux de 2020 à 2022 et les données ENES ou enquête ménage pour estimer les emplois"/>
    <s v="Méthode de calcul des comptes régionaux"/>
    <s v="OUI"/>
    <s v="Enquête (ENES) et données administratives"/>
    <s v="OUI"/>
  </r>
  <r>
    <x v="7"/>
    <s v="ODD811"/>
    <s v="Taux de croissance annuelle du PIB réel par habitant"/>
    <s v="Taux de croissance annuelle du PIB réel par habitant, par région"/>
    <s v="ANSD"/>
    <m/>
    <s v="ANSD/ DGPPE"/>
    <s v="Enquête ménage et données administratives"/>
    <s v="Données administratives"/>
    <m/>
    <s v="National regional"/>
    <s v="national"/>
    <m/>
    <n v="2023"/>
    <s v="Annuelle "/>
    <s v="ANSD"/>
    <m/>
    <m/>
    <s v="OUI"/>
    <s v="Utiliser les comptes régionaux de 2020 à 2022 et les données démographiques de projection des populations"/>
    <s v="Méthode de calcul des comptes régionaux"/>
    <s v="OUI"/>
    <s v="Enquête (ENES) et données administratives"/>
    <s v="OUI"/>
  </r>
  <r>
    <x v="7"/>
    <s v="ODD891"/>
    <s v="PIB directement tiré du tourisme, en proportion du PIB total et en taux de croissance"/>
    <s v="PIB directement tiré du tourisme, en proportion du PIB total par région"/>
    <s v="ANSD, DPEE"/>
    <m/>
    <s v="ANSD/DEPT"/>
    <s v="Données administratives"/>
    <s v="Données administratives"/>
    <m/>
    <s v="national"/>
    <s v="national"/>
    <m/>
    <m/>
    <m/>
    <m/>
    <m/>
    <m/>
    <s v="OUI"/>
    <s v="Utiliser les comptes régionaux de 2020 à 2022"/>
    <s v="Méthode de calcul des comptes régionaux"/>
    <s v="OUI"/>
    <e v="#N/A"/>
    <m/>
  </r>
  <r>
    <x v="7"/>
    <s v="ODD8101"/>
    <s v="Nombre de succursales de banques commerciales et de distributeurs automatiques de billets pour 100 000 adultes "/>
    <s v="Nombre de succursales de banques commerciales et de distributeurs automatiques de billets, par région"/>
    <s v="BCEAO"/>
    <n v="0"/>
    <s v="BCEAO"/>
    <s v="Données administratives"/>
    <s v="Données administratives"/>
    <m/>
    <s v="national"/>
    <s v="national"/>
    <m/>
    <m/>
    <m/>
    <m/>
    <m/>
    <m/>
    <s v="OUI"/>
    <m/>
    <m/>
    <e v="#N/A"/>
    <e v="#N/A"/>
    <s v="OUI"/>
  </r>
  <r>
    <x v="7"/>
    <s v="ODD831"/>
    <s v="Proportion de l’emploi informel dans l’emploi total, par secteur et par sexe"/>
    <s v="Proportion de l’emploi informel dans l’emploi total, par région"/>
    <s v="ANSD"/>
    <n v="0"/>
    <s v="ANSD"/>
    <s v="Données d’Enquêtes (EHCVM, ENES, EDS)"/>
    <s v="Données d’Enquêtes"/>
    <m/>
    <m/>
    <s v="national"/>
    <m/>
    <m/>
    <m/>
    <m/>
    <m/>
    <m/>
    <s v="OUI"/>
    <s v="Disponible dans les enquêtes ménages"/>
    <s v="Méthode de calcul des enquêtes ménages"/>
    <s v="OUI"/>
    <s v="Données d’Enquêtes (ENES, EHCVM)"/>
    <e v="#N/A"/>
  </r>
  <r>
    <x v="7"/>
    <s v="ODD852"/>
    <s v="Taux de chômage "/>
    <s v="Taux de chômage, par région"/>
    <s v="ANSD"/>
    <m/>
    <s v="ANSD"/>
    <s v="Enquête national sur l'emploi au sénégal (ENES, EHCVM, RGPH)"/>
    <s v="Données d’Enquêtes"/>
    <m/>
    <s v="National, Régional"/>
    <s v="National, région, sexe"/>
    <m/>
    <n v="2024"/>
    <s v="Trimestrielle "/>
    <s v="ANSD"/>
    <m/>
    <m/>
    <s v="OUI"/>
    <m/>
    <s v="Méthode de calcul des enquêtes ménages"/>
    <s v="OUI"/>
    <s v="Enquête national sur l'emploi au sénégal (ENES), RGPH"/>
    <e v="#N/A"/>
  </r>
  <r>
    <x v="7"/>
    <s v="ODD851"/>
    <s v="Rémunération horaire moyenne des salariés hommes et femmes, par profession, âge et type de handicap (FCFA/H)"/>
    <s v="Rémunération horaire moyenne des salariés hommes et femmes, par profession, âge et type de handicap (FCFA/H), par région"/>
    <s v="ANSD"/>
    <m/>
    <s v="ANSD/Min du travail / Dir Solde"/>
    <s v="Enquête sur l'emploi, la rémunération et les heures de travail (EERH), EHCVM"/>
    <s v="Comptes satellites du tourisme "/>
    <m/>
    <s v="National, Sexe"/>
    <s v="National, sexe"/>
    <m/>
    <n v="2024"/>
    <s v="Trimestrielle "/>
    <s v="ANSD"/>
    <m/>
    <m/>
    <s v="OUI"/>
    <s v="Peut être estimé à travers l'EHCVM aussi"/>
    <s v="Méthode de calcul EERH ou EHCVM"/>
    <s v="OUI"/>
    <s v="Enquête sur l'emploi, la rémunération et les heures de travail (EERH)"/>
    <s v="OUI"/>
  </r>
  <r>
    <x v="7"/>
    <s v="ODD861"/>
    <s v="Proportion de jeunes (âgés de 15 à 24 ans) non scolarisés et sans emploi ni formation"/>
    <s v="Proportion de jeunes (âgés de 15 à 24 ans) non scolarisés et sans emploi ni formation, par région"/>
    <s v="ANSD"/>
    <m/>
    <s v="ANSD"/>
    <s v="Enquête national sur l'emploi au sénégal (ENES), RGPH"/>
    <s v="enquête ménage, enquête routine"/>
    <m/>
    <s v="national, régional, département, sexe"/>
    <s v="national, régional, département, sexe"/>
    <m/>
    <n v="2024"/>
    <s v="Trimestrielle "/>
    <s v="ANSD"/>
    <m/>
    <m/>
    <s v="OUI"/>
    <m/>
    <m/>
    <s v="OUI"/>
    <s v="Enquête national sur l'emploi au sénégal (ENES), RGPH"/>
    <e v="#N/A"/>
  </r>
  <r>
    <x v="7"/>
    <s v="ODD8102"/>
    <s v="Proportion d’adultes (15 ans ou plus) possédant un compte dans une banque ou dans une autre institution financière ou faisant appel à des services monétaires mobiles "/>
    <s v="Proportion d’adultes (15 ans ou plus) possédant un compte dans une banque ou dans une autre institution financière ou faisant appel à des services monétaires mobiles par région"/>
    <s v="Rapport sur la politique monétaire de la BCEAO"/>
    <m/>
    <s v="BSCEA/DMC/DGPPE"/>
    <s v="Données enquêtes (EHCVM)"/>
    <s v="Données administratives"/>
    <m/>
    <m/>
    <s v="national"/>
    <m/>
    <m/>
    <m/>
    <m/>
    <m/>
    <m/>
    <s v="OUI"/>
    <m/>
    <s v="Méthode de calcul EHCVM (section épargne et crédit, variable s06q01)"/>
    <e v="#N/A"/>
    <e v="#N/A"/>
    <s v="OUI"/>
  </r>
  <r>
    <x v="7"/>
    <s v="ODD871"/>
    <s v="Proportion et nombre d’enfants âgés de 5 à 17 ans qui travaillent, par sexe et âge "/>
    <s v="Proportion et nombre d’enfants âgés de 5 à 17 ans qui travaillent, par sexe et âge, par région"/>
    <s v="ANSD"/>
    <n v="0"/>
    <n v="0"/>
    <s v="EHCVM"/>
    <n v="0"/>
    <m/>
    <m/>
    <n v="0"/>
    <m/>
    <m/>
    <m/>
    <m/>
    <m/>
    <m/>
    <s v="OUI"/>
    <m/>
    <s v="Méthode de calcul de EDS ou EHCVM"/>
    <s v="OUI"/>
    <e v="#N/A"/>
    <e v="#N/A"/>
  </r>
  <r>
    <x v="8"/>
    <s v="ODD932"/>
    <s v="Proportion des petites entreprises industrielles ayant contracté un prêt ou une ligne de crédit "/>
    <s v="Proportion des petites entreprises industrielles ayant contracté un prêt ou une ligne de crédit, par région"/>
    <s v="ANSD, Direction des petites et moyennes industries"/>
    <m/>
    <s v="ANSD"/>
    <s v="Administrative"/>
    <s v="Données d’enquête"/>
    <m/>
    <s v="national"/>
    <s v="national"/>
    <m/>
    <n v="2021"/>
    <s v="Annuelle "/>
    <s v="RAC"/>
    <s v="Disponibilité des données "/>
    <m/>
    <s v="OUI"/>
    <m/>
    <m/>
    <e v="#N/A"/>
    <e v="#N/A"/>
    <s v="OUI"/>
  </r>
  <r>
    <x v="8"/>
    <s v="ODD921a"/>
    <s v="Valeur ajoutée dans l’industrie manufacturière, en proportion du PIB  et par habitant"/>
    <s v="Valeur ajoutée dans l’industrie manufacturière, en proportion du PIB, par région"/>
    <s v="ANSD, Direction du redéploiement industriel (DRI)"/>
    <m/>
    <s v="ANSD/DRI"/>
    <s v="Administrative"/>
    <s v="Données d’enquête, comptes régionaux"/>
    <m/>
    <s v="national"/>
    <s v="national"/>
    <m/>
    <n v="2022"/>
    <s v="Annuelle "/>
    <s v="RAC"/>
    <s v="Disponibilité des données "/>
    <m/>
    <s v="OUI"/>
    <s v="Exploiter les comptes régionaux"/>
    <s v="Méthodes de calcul des comptes régionaux"/>
    <s v="OUI"/>
    <e v="#N/A"/>
    <e v="#N/A"/>
  </r>
  <r>
    <x v="8"/>
    <s v="ODD922"/>
    <s v="Emploi dans l’industrie manufacturière, en proportion de l’emploi total"/>
    <s v="Emploi dans l’industrie manufacturière, en proportion de l’emploi total, par région"/>
    <s v="ANSD, Direction du redéploiement industriel (DRI)"/>
    <m/>
    <s v="ANSD/DRI"/>
    <s v="Données d'enquêtes (EHCVM)"/>
    <s v="Données d’enquête"/>
    <m/>
    <s v="national"/>
    <s v="national"/>
    <m/>
    <n v="2022"/>
    <s v="Annuelle "/>
    <s v="RAC"/>
    <s v="Disponibilité des données "/>
    <m/>
    <s v="OUI"/>
    <s v="Exploiter EHCVM"/>
    <s v="Méthode de calcul de l'EHCVM"/>
    <s v="OUI"/>
    <e v="#N/A"/>
    <e v="#N/A"/>
  </r>
  <r>
    <x v="8"/>
    <s v="ODD9a1"/>
    <s v="Montant total de l’aide publique internationale (aide publique au développement et autres apports du secteur public) alloué aux infrastructures "/>
    <s v="Montant total de l’aide publique internationale (aide publique au développement et autres apports du secteur public) alloué aux infrastructures par région "/>
    <s v="DGB, SRSD, GOUVERNEURS"/>
    <n v="0"/>
    <s v="DGB"/>
    <s v="Données administratives"/>
    <s v="Données administratives"/>
    <m/>
    <s v="national"/>
    <s v="national"/>
    <m/>
    <m/>
    <m/>
    <m/>
    <m/>
    <m/>
    <s v="OUI"/>
    <m/>
    <m/>
    <e v="#N/A"/>
    <e v="#N/A"/>
    <s v="OUI"/>
  </r>
  <r>
    <x v="8"/>
    <s v="ODD9b1"/>
    <s v="Proportion dans la valeur ajoutée totale des secteurs de moyenne et haute technologies"/>
    <s v="Proportion dans la valeur ajoutée totale des secteurs de moyenne et haute technologies, par région"/>
    <s v="ANSD"/>
    <m/>
    <s v="ANSD/DRI"/>
    <s v="Enquête ENTICS, données administratives"/>
    <s v="Données d’enquête"/>
    <m/>
    <m/>
    <s v="national"/>
    <m/>
    <m/>
    <m/>
    <m/>
    <m/>
    <m/>
    <s v="OUI"/>
    <s v="Définir secteur de moyenne et haute technologie, à exploiter eventuellement les comptes régionaux, faire une requête à la DSECN"/>
    <m/>
    <s v="OUI"/>
    <s v="Enquête ENTICS"/>
    <e v="#N/A"/>
  </r>
  <r>
    <x v="8"/>
    <s v="ODD931"/>
    <s v="Proportion des petites entreprises dans la valeur ajoutée totale de l’industrie "/>
    <s v="Proportion de la part des petites entreprises dans la valeur ajoutée totale de l’industrie, par région"/>
    <s v="ADEPME, Direction des PME"/>
    <m/>
    <s v="ANSD"/>
    <s v="Données d’enquête, données DSECN"/>
    <s v="Données d’enquête"/>
    <m/>
    <m/>
    <s v="national"/>
    <m/>
    <m/>
    <m/>
    <m/>
    <m/>
    <m/>
    <s v="OUI"/>
    <s v="Faire une requête à la DSECN"/>
    <m/>
    <s v="OUI"/>
    <s v="Données DSECN"/>
    <e v="#N/A"/>
  </r>
  <r>
    <x v="8"/>
    <s v="ODD9c1"/>
    <s v="Proportion de la population ayant accès à un réseau mobile (par types de technologie)"/>
    <s v="Proportion de la population ayant accès à un réseau mobile (par types de technologie) par région"/>
    <s v="Ministère des télécommunications et du numérique, ARTP"/>
    <m/>
    <s v="ARTP/ANSD"/>
    <s v="Données d’enquête (EHCVM, ENTICS)"/>
    <s v="Données d’enquête"/>
    <m/>
    <s v="national"/>
    <s v="national"/>
    <m/>
    <m/>
    <m/>
    <m/>
    <m/>
    <m/>
    <s v="OUI"/>
    <m/>
    <s v="Méthode de calcul de l'EHCVM ou ENTICS"/>
    <s v="OUI"/>
    <s v="Données d’enquête (ENTICS) "/>
    <e v="#N/A"/>
  </r>
  <r>
    <x v="8"/>
    <s v="ODD911"/>
    <s v="Proportion de population située à moins de 2 km d'une route praticable à toute saison"/>
    <s v="Proportion de population située à moins de 2 km d'une route praticable à toute saison, par région"/>
    <s v="DR, ANSD"/>
    <n v="0"/>
    <s v="DR, ANSD"/>
    <s v="Enquête ménages"/>
    <s v="Enquête village EHCVM"/>
    <m/>
    <s v="National, Région,département"/>
    <s v="National, Région,département"/>
    <m/>
    <m/>
    <m/>
    <m/>
    <m/>
    <m/>
    <s v="OUI"/>
    <s v="Exploiter l'enquête village à recouper avec les données démographiques"/>
    <m/>
    <s v="OUI"/>
    <s v="Enquête ménages"/>
    <e v="#N/A"/>
  </r>
  <r>
    <x v="8"/>
    <s v="ODD951"/>
    <s v="Dépenses de recherche-développement en proportion du PIB"/>
    <s v="Dépenses de recherche-développement en proportion du PIB, par région"/>
    <s v="ANSD, DGR"/>
    <n v="0"/>
    <s v="ANSD, DGR"/>
    <s v="BDEF"/>
    <m/>
    <m/>
    <s v="national"/>
    <s v="national"/>
    <m/>
    <m/>
    <m/>
    <m/>
    <m/>
    <m/>
    <s v="OUI"/>
    <s v="Exploiter la BDEF de l'ANSD"/>
    <m/>
    <s v="OUI"/>
    <s v="Données DSECN, données administratives"/>
    <e v="#N/A"/>
  </r>
  <r>
    <x v="8"/>
    <s v="ODD941"/>
    <s v="Émissions de CO2 par unité de valeur ajoutée"/>
    <s v="Émissions de CO2 par unité de valeur ajoutée par région"/>
    <s v="DPVE, DEEC"/>
    <n v="0"/>
    <s v="DPVE, DEEC"/>
    <s v="Données de sources innovantes, enquêtes"/>
    <s v="Enquête"/>
    <m/>
    <s v="national"/>
    <s v="national"/>
    <m/>
    <m/>
    <m/>
    <m/>
    <m/>
    <m/>
    <s v="OUI"/>
    <s v="Exploiter éventuellement les données géospatiales"/>
    <m/>
    <s v="OUI"/>
    <s v="données administratives"/>
    <e v="#N/A"/>
  </r>
  <r>
    <x v="9"/>
    <s v="ODD1011"/>
    <s v="[Taux de croissance des] dépenses des ménages (ou du revenu par habitant) pour les 40 % de la population les plus pauvres et pour l'ensemble de la population "/>
    <s v="[Taux de croissance des] dépenses des ménages (ou du revenu par habitant) pour les 40 % de la population les plus pauvres et pour l'ensemble de la population, par région"/>
    <s v="ANSD"/>
    <m/>
    <s v="ANSD"/>
    <s v="enquête ménage (EHCVM)"/>
    <s v="Enquête ménage (EHCVM)"/>
    <s v="OUI"/>
    <s v="Régional "/>
    <s v="national"/>
    <s v="Regional"/>
    <n v="2021"/>
    <s v="3 ans"/>
    <s v="www.ansd.sn"/>
    <s v="- périodicité non annuelle_x000a_- non représentatif au niveau département et commune"/>
    <s v="- enquête ménage annuelle_x000a_- estimation (etalonnage calage, méthodes des petites aires), prévision_x000a_"/>
    <s v="OUI"/>
    <m/>
    <s v="Méthode de calcul de l'EHCVM"/>
    <s v="OUI"/>
    <s v="enquête ménage (EHCVM)"/>
    <e v="#N/A"/>
  </r>
  <r>
    <x v="9"/>
    <s v="ODD1021"/>
    <s v="Proportion de personnes vivant avec un revenu de plus de 50 % inférieur au revenu moyen (par âge sexe et handicap)"/>
    <s v="Proportion de personnes vivant avec un revenu de plus de 50 % inférieur au revenu moyen (par âge sexe et handicap)"/>
    <s v="ANSD"/>
    <m/>
    <s v="ANSD"/>
    <s v="enquête ménage (EHCVM)"/>
    <s v="Enquête ménage (EHCVM)"/>
    <s v="OUI"/>
    <s v="Régional "/>
    <s v="National,sexe"/>
    <s v="Regional"/>
    <n v="2021"/>
    <s v="3 ans"/>
    <s v="www.ansd.sn"/>
    <s v="- périodicité non annuelle_x000a_- non représentatif au niveau département et commune"/>
    <s v="- enquête ménage annuelle_x000a_- estimation (etalonnage calage, méthodes des petites aires), prévision_x000a_"/>
    <s v="OUI"/>
    <m/>
    <s v="Méthode de calcul de l'EHCVM"/>
    <s v="OUI"/>
    <s v="enquête ménage (EHCVM)"/>
    <e v="#N/A"/>
  </r>
  <r>
    <x v="9"/>
    <s v="ODD1031"/>
    <s v="Proportion de la population ayant signalé avoir personnellement fait l’objet de discrimination ou de harcèlement au cours des 12 mois précédents pour des motifs interdits par le droit international des droits de l’homme"/>
    <s v="Proportion de la population ayant signalé avoir personnellement fait l’objet de discrimination ou de harcèlement au cours des 12 mois précédents, par région"/>
    <s v="Justice, Police, Société Civile"/>
    <n v="0"/>
    <s v="Justice, Police, Société Civile"/>
    <s v="Enquête (EDS)"/>
    <s v="Enquête "/>
    <m/>
    <m/>
    <n v="0"/>
    <m/>
    <m/>
    <m/>
    <m/>
    <m/>
    <m/>
    <s v="OUI"/>
    <s v="Voir EDS"/>
    <m/>
    <s v="OUI"/>
    <s v="Enquête "/>
    <e v="#N/A"/>
  </r>
  <r>
    <x v="9"/>
    <s v="ODD1041"/>
    <s v="Part du travail dans le PIB, y compris les salaires et les transferts sociaux"/>
    <s v="Part du travail dans le PIB, par région"/>
    <s v="DSECN (comptes régionaux)"/>
    <m/>
    <s v="ANSD, DSCEN"/>
    <s v="administrative, comptes régionaux"/>
    <m/>
    <m/>
    <m/>
    <m/>
    <m/>
    <m/>
    <m/>
    <m/>
    <m/>
    <m/>
    <s v="OUI"/>
    <s v="requête à la DSECN"/>
    <m/>
    <s v="OUI"/>
    <e v="#N/A"/>
    <e v="#N/A"/>
  </r>
  <r>
    <x v="9"/>
    <s v="ODD1042"/>
    <s v="Effet redistributif de la politique budgétaire2"/>
    <s v="Indice de gini par région"/>
    <s v="ANSD"/>
    <m/>
    <s v="ANSD"/>
    <s v="Enquete ménage (EHCVM)"/>
    <m/>
    <m/>
    <m/>
    <m/>
    <m/>
    <m/>
    <m/>
    <m/>
    <m/>
    <m/>
    <s v="OUI"/>
    <m/>
    <s v="Méthode de calcul de l'EHCVM"/>
    <s v="OUI"/>
    <e v="#N/A"/>
    <e v="#N/A"/>
  </r>
  <r>
    <x v="9"/>
    <s v="ODD10b1"/>
    <s v="Montant total des ressources allouées au développement, par pays bénéficiaire et donateur et type d’apport (aide publique au développement, investissement étranger direct et autres)"/>
    <s v="Montant total des ressources allouées au développement, par région  bénéficiaire (aide publique au développement, investissement étranger direct et autres)"/>
    <s v="DGCPT, DGB, SRSD, GOUVERNEURS"/>
    <n v="0"/>
    <s v="DGCPT, DGB, DGPPE"/>
    <s v="Données de routine, données sur les investissements prévus par région"/>
    <s v="Données de routine"/>
    <m/>
    <m/>
    <n v="0"/>
    <m/>
    <m/>
    <m/>
    <m/>
    <m/>
    <m/>
    <s v="OUI"/>
    <m/>
    <m/>
    <e v="#N/A"/>
    <e v="#N/A"/>
    <s v="OUI"/>
  </r>
  <r>
    <x v="10"/>
    <s v="ODD1141"/>
    <s v="Dépenses totales (publiques et privées) par habitant consacrées à la préservation, à la protection et à la conservation de l'ensemble du patrimoine culturel et naturel, par type de patrimoine (culturel, naturel, mixte, inscrit au patrimoine mondial), niveau d'administration (national, régional et local/municipal), type de dépense (dépenses de fonctionnement/investissement) et type de financement privé (donations en nature, secteur privé à but non lucratif, parrainage)"/>
    <s v="Dépenses totales (publiques et privées) par habitant consacrées à la préservation, à la protection et à la conservation de l'ensemble du patrimoine culturel et naturel, par région"/>
    <s v="CEP-Min. Culture, ANSD-comptes nationaux, UNESCO"/>
    <m/>
    <s v="CEP-Min. Culture, ANSD-comptes nationaux"/>
    <s v="Données administratives"/>
    <s v="Données administratives"/>
    <m/>
    <m/>
    <s v="national"/>
    <m/>
    <m/>
    <m/>
    <m/>
    <m/>
    <m/>
    <s v="OUI"/>
    <s v="A faire une requête au ministère de la culture"/>
    <m/>
    <e v="#N/A"/>
    <e v="#N/A"/>
    <s v="OUI"/>
  </r>
  <r>
    <x v="10"/>
    <s v="ODD1171a"/>
    <s v="Proportion moyenne de la surface urbaine construite consacrée à des espaces publics"/>
    <s v="Proportion moyenne de la surface urbaine construite consacrée à des espaces publics, par région"/>
    <s v="DGCVHP"/>
    <m/>
    <s v="MUHCVRU"/>
    <s v="Administrative (rapport d'activité)"/>
    <s v="Enquête, données administratives"/>
    <m/>
    <s v="National, Régional"/>
    <s v="national, communes"/>
    <m/>
    <n v="2023"/>
    <s v="Annuelle "/>
    <m/>
    <s v="Dificultés de la collecte au niveau régional, difficulté de la collecte lié à des contraintes sociales, Insuffisance de ressources"/>
    <s v="Appuie des structures opérationnelles avec des ressources mise à leur disposition, forte implication des acteurs locaux"/>
    <s v="OUI"/>
    <s v="consulter les rapports dactivités du min de l'urbanisme, voir le potentiel des données géospatiales"/>
    <m/>
    <e v="#N/A"/>
    <e v="#N/A"/>
    <s v="OUI"/>
  </r>
  <r>
    <x v="10"/>
    <s v="ODD1111"/>
    <s v="Proportion de la population urbaine vivant dans des quartiers de taudis, des implantations sauvages ou des logements inadéquats"/>
    <s v="Proportion de la population urbaine vivant dans des quartiers de taudis, des implantations sauvages ou des logements inadéquats, par région"/>
    <s v="DGUA"/>
    <m/>
    <s v="MUHCVRU, ANSD"/>
    <s v="Administrative, EHCVM"/>
    <n v="0"/>
    <m/>
    <s v="national"/>
    <n v="0"/>
    <m/>
    <n v="2021"/>
    <s v="Annuelle "/>
    <m/>
    <s v="Absence d'informations au moment opportun, Absence ou asymétrie d'information ou difficulté d'accés aux données dans les zones rurale, Absence de facteurs définissant les taudis ou logement spontané "/>
    <s v="Avoir des points focales au niveau opérationnels; améliorartion des ressources humaines et financière et création d'un contexte économique et sociale favorable; forte implication des parties prenantes participation des parties "/>
    <s v="OUI"/>
    <s v="Voir le potentiel des données géospatiales"/>
    <m/>
    <e v="#N/A"/>
    <e v="#N/A"/>
    <s v="OUI"/>
  </r>
  <r>
    <x v="10"/>
    <s v="ODD1172"/>
    <s v="Proportion de personnes victimes de harcèlement physique ou sexuel, par sexe, âge, type de handicap et lieu des faits (au cours des 12 mois précédents)"/>
    <s v="Proportion de personnes victimes de harcèlement physique ou sexuel, par région (au cours des 12 mois précédents)"/>
    <s v="Justice, Police, Gendarmerie, Société Civile"/>
    <n v="0"/>
    <s v="Justice, Police, Gendarmerie, Société Civile"/>
    <s v="GESTES.COM, ENVRFF, EDS"/>
    <s v="Voir l’étude sur les violences de GESTES.COM, ENVRFF"/>
    <m/>
    <m/>
    <m/>
    <m/>
    <m/>
    <m/>
    <m/>
    <m/>
    <m/>
    <s v="OUI"/>
    <m/>
    <m/>
    <s v="OUI"/>
    <e v="#N/A"/>
    <e v="#N/A"/>
  </r>
  <r>
    <x v="10"/>
    <s v="ODD1121"/>
    <s v="Proportion de la population ayant aisément accès aux transports publics) par groupe d'âge, sexe et type de handicap)"/>
    <s v="Proportion de la population ayant aisément accès aux services de transports publics) par groupe d'âge, sexe et type de handicap), par région"/>
    <s v="ANSD,DTR,  CETUD"/>
    <n v="0"/>
    <s v="ANSD,DTR,  CETUD"/>
    <s v="Enquête ménages (EMTASUD et autres enquêtes)"/>
    <s v="Enquête ménages"/>
    <m/>
    <m/>
    <s v="National, Région,département"/>
    <m/>
    <m/>
    <m/>
    <m/>
    <m/>
    <m/>
    <s v="OUI"/>
    <s v="Faire la requête auprès du CETUD"/>
    <m/>
    <s v="OUI"/>
    <s v="Enquête ménages (EMTASUD)"/>
    <e v="#N/A"/>
  </r>
  <r>
    <x v="10"/>
    <s v="ODD1162"/>
    <s v="Niveau moyen annuel de particules fines (PM 2,5 et PM 10, par exemple) dans les villes, pondéré en fonction du nombre d’habitants "/>
    <s v="Niveau moyen annuel de particules fines (PM 2,5 et PM 10, par exemple) dans les villes, pondéré en fonction du nombre d’habitants, par région"/>
    <s v="Ministère de l'environnement et de la la transition écologique - Service s'occupant de la qualité de l'air"/>
    <m/>
    <s v="DPVE, DEEC"/>
    <s v="Enquête et Etudes"/>
    <s v="Enquête et Etudes"/>
    <m/>
    <m/>
    <s v="national"/>
    <m/>
    <m/>
    <m/>
    <m/>
    <m/>
    <m/>
    <s v="OUI"/>
    <m/>
    <m/>
    <s v="OUI"/>
    <s v="Enquête et Etudes"/>
    <e v="#N/A"/>
  </r>
  <r>
    <x v="10"/>
    <s v="ODD1131"/>
    <s v="Ratio entre le taux d’utilisation des terres et le taux de croissance démographique"/>
    <s v="Ratio entre le taux d’utilisation des terres et le taux de croissance démographique, par région"/>
    <s v="ANSD/ANAT"/>
    <n v="0"/>
    <s v="ANSD/ANAT"/>
    <s v="enquêtes, données géospatiales"/>
    <s v="enquêtes"/>
    <m/>
    <m/>
    <s v="national"/>
    <m/>
    <m/>
    <m/>
    <m/>
    <m/>
    <m/>
    <s v="OUI"/>
    <m/>
    <s v="Définir le taux d'utilisation des Terres, voir le potentile des données géospatiales"/>
    <s v="OUI"/>
    <s v="enquêtes, données géospatiales"/>
    <e v="#N/A"/>
  </r>
  <r>
    <x v="10"/>
    <s v="ODD1151"/>
    <s v="Nombre de personnes décédées, disparues ou directement touchées lors de catastrophes, pour 100 000 personnes"/>
    <s v="Nombre de personnes décédées, disparues ou directement touchées lors de catastrophes, pour 100 000 personnes, par région"/>
    <s v="ANSD"/>
    <m/>
    <m/>
    <s v="EHCVM"/>
    <m/>
    <m/>
    <m/>
    <m/>
    <m/>
    <m/>
    <m/>
    <m/>
    <m/>
    <m/>
    <s v="OUI"/>
    <s v="Voir les chocs abordés dans EHCVM"/>
    <m/>
    <s v="OUI"/>
    <e v="#N/A"/>
    <e v="#N/A"/>
  </r>
  <r>
    <x v="11"/>
    <s v="ODD1231"/>
    <s v="a) Indice des pertes alimentaires ; b) indice du gaspillage alimentaire"/>
    <s v="a) Indice des pertes alimentaires par région ; b) indice du gaspillage alimentaire par région"/>
    <s v="DAPSA"/>
    <n v="0"/>
    <s v="DAPSA"/>
    <s v="EAA, EHCVM"/>
    <n v="0"/>
    <m/>
    <s v="Départemental"/>
    <n v="0"/>
    <s v="Departement"/>
    <m/>
    <m/>
    <m/>
    <m/>
    <m/>
    <s v="OUI"/>
    <m/>
    <s v="Méthode de calcul EAA ou EHCVM"/>
    <s v="OUI"/>
    <e v="#N/A"/>
    <e v="#N/A"/>
  </r>
  <r>
    <x v="11"/>
    <s v="ODD12a1"/>
    <s v="Puissance installée du parc d’énergie renouvelable dans les pays en développement (en watts par habitant)"/>
    <s v="Puissance installée du parc d’énergie renouvelable par région (en watts par habitant)"/>
    <s v="DGB, DEEC, ARESA, DGR, DPVE, SRSD, GOUVERNEUR"/>
    <m/>
    <s v="DGB, DEEC, ARESA, DGR, DPVE"/>
    <s v="Données de routine"/>
    <s v="Données de routine"/>
    <m/>
    <s v="national"/>
    <s v="national"/>
    <s v="National"/>
    <m/>
    <m/>
    <m/>
    <m/>
    <m/>
    <s v="OUI"/>
    <m/>
    <m/>
    <e v="#N/A"/>
    <e v="#N/A"/>
    <s v="OUI"/>
  </r>
  <r>
    <x v="12"/>
    <s v="ODD1322"/>
    <s v="Total des émissions annuelles de gaz à effet de serre"/>
    <s v="Total des émissions annuelles de gaz à effet de serre par région"/>
    <s v="DPVE, DCCTEFV "/>
    <m/>
    <m/>
    <s v="Donnée administrative"/>
    <e v="#N/A"/>
    <s v="OUI"/>
    <s v="national"/>
    <e v="#N/A"/>
    <s v="National"/>
    <n v="2023"/>
    <s v="Annuelle"/>
    <s v="Oui"/>
    <s v="Non identifié"/>
    <s v="NB: Indicateur désagrégé par branche (_x000a_Forêt, Déchêt, Agriculture, Industrie, Energie)"/>
    <s v="OUI"/>
    <s v="Voir le potentiel des données géospatiales"/>
    <m/>
    <m/>
    <e v="#N/A"/>
    <m/>
  </r>
  <r>
    <x v="13"/>
    <s v=" ODD1471 "/>
    <s v="Proportion du PIB correspondant aux activités de pêche viables dans les petits États insulaires en développement, les pays les moins avancés et tous les pays"/>
    <s v="Proportion du PIB correspondant aux activités de pêche viables, par région"/>
    <s v="ANSD/GDPPE"/>
    <n v="0"/>
    <s v="ANSD/GDPPE"/>
    <s v="Donnés Administratives"/>
    <s v="Donnés Administratives"/>
    <m/>
    <s v="national"/>
    <s v="national"/>
    <s v="National"/>
    <m/>
    <m/>
    <m/>
    <m/>
    <m/>
    <s v="OUI"/>
    <s v="Exploiter les comptes régionaux, faire une requête à la DSECN"/>
    <m/>
    <s v="OUI"/>
    <e v="#N/A"/>
    <s v="OUI"/>
  </r>
  <r>
    <x v="14"/>
    <s v="ODD1531"/>
    <s v="Proportion de la surface émergée totale occupée par des terres dégradées "/>
    <s v="Proportion de la surface émergée totale occupée par des terres dégradées par région"/>
    <s v="DEFCCS,DPVE, CSE, ANSD"/>
    <m/>
    <s v="DPVE, DEFCCS, CSE"/>
    <s v="Donnée administrative"/>
    <s v="Données de routine (études)"/>
    <s v="OUI"/>
    <s v="national"/>
    <s v="national"/>
    <s v="National"/>
    <n v="2023"/>
    <s v="Annuelle"/>
    <m/>
    <m/>
    <m/>
    <s v="OUI"/>
    <s v="Voir le potentiel des données géospatiales"/>
    <m/>
    <e v="#N/A"/>
    <e v="#N/A"/>
    <s v="OUI"/>
  </r>
  <r>
    <x v="14"/>
    <s v="ODD1512"/>
    <s v="Proportion des sites importants pour la biodiversité terrestre et la biodiversité des eaux douces qui sont couverts par des aires protégées (par type d’écosystème)"/>
    <s v="Proportion des sites importants pour la biodiversité terrestre et la biodiversité des eaux douces qui sont couverts par des aires protégées (par type d’écosystème), par région"/>
    <s v="DPN DAMP DEFCCS"/>
    <m/>
    <s v="DPVE, DEEC"/>
    <s v="Donnée administrative"/>
    <s v="Données de routine"/>
    <s v="OUI"/>
    <s v="National, Region"/>
    <s v="National, Region"/>
    <s v="Regional"/>
    <n v="2023"/>
    <s v="Annuelle"/>
    <m/>
    <m/>
    <m/>
    <s v="OUI"/>
    <m/>
    <m/>
    <e v="#N/A"/>
    <e v="#N/A"/>
    <s v="OUI"/>
  </r>
  <r>
    <x v="14"/>
    <s v="ODD1511"/>
    <s v="Surface des zones forestières, en proportion de la surface terrestre"/>
    <s v="Proportion de la surface émergée totale couverte par des zones forestières par région"/>
    <s v="DPN, DEFCCS, DPVE, CSE"/>
    <m/>
    <s v="DPVE, DEFCCS, CSE"/>
    <s v="Donnée administrative"/>
    <s v="Données administratives"/>
    <s v="OUI"/>
    <s v="National, Régional"/>
    <s v="national"/>
    <s v="Regional"/>
    <n v="2023"/>
    <s v="Annuelle"/>
    <s v="Oui"/>
    <s v="Non identifié"/>
    <m/>
    <s v="OUI"/>
    <s v="Voir le potentiel des données géospatiales"/>
    <m/>
    <e v="#N/A"/>
    <e v="#N/A"/>
    <s v="OUI"/>
  </r>
  <r>
    <x v="15"/>
    <s v="ODD1621"/>
    <s v="Proportion d’enfants âgés de 1 à 17 ans ayant subi un châtiment corporel ou une agression psychologique infligée par une personne s’occupant d’eux au cours du mois précédent "/>
    <s v="Proportion d’enfants âgés de 1 à 17 ans ayant subi un châtiment corporel ou une agression psychologique infligée par une personne s’occupant d’eux au cours du mois précédent, par région"/>
    <s v="Direction de la protection judiciaire et sociale"/>
    <m/>
    <s v="MFFPE, Justice, ANSD"/>
    <s v="Etude, enquête ménage (EDS)"/>
    <s v="Etude, enquête"/>
    <m/>
    <s v="National, par sexe"/>
    <n v="0"/>
    <m/>
    <n v="2023"/>
    <s v="Annuelle "/>
    <m/>
    <m/>
    <m/>
    <s v="OUI"/>
    <m/>
    <m/>
    <s v="OUI"/>
    <s v="Etude, enquête"/>
    <e v="#N/A"/>
  </r>
  <r>
    <x v="15"/>
    <s v="ODD1671"/>
    <s v="Répartition des postes (par sexe, âge, type de handicap et groupe de population) dans les institutions publiques (organes législatifs, services publics et organes judiciaires aux niveaux local et national), par rapport à la répartition nationale"/>
    <s v="Répartition des postes (par sexe, âge, type de handicap et groupe de population) dans les institutions publiques (organes législatifs, services publics et organes judiciaires au niveau régional), par rapport à la répartition nationale, par région"/>
    <s v="Direction des Services Judiciaires (DSJ)"/>
    <m/>
    <s v="Fonction Publique, ANSD, ADIE"/>
    <s v="Données administratives, enquête ménage (EHCVM)"/>
    <s v="Données administratives, Etude pour analyse des données"/>
    <m/>
    <s v="National, Régional"/>
    <n v="0"/>
    <m/>
    <n v="2024"/>
    <s v="Annuelle "/>
    <m/>
    <m/>
    <m/>
    <s v="OUI"/>
    <m/>
    <m/>
    <s v="OUI"/>
    <e v="#N/A"/>
    <s v="ENVISAGEABLE"/>
  </r>
  <r>
    <x v="15"/>
    <s v="ODD1623"/>
    <s v="Proportion de jeunes femmes et hommes de 18 à 29 ans ayant été victimes de violences sexuelles avant l’âge de 18 ans "/>
    <s v="Proportion de jeunes femmes et hommes de 18 à 29 ans ayant été victimes de violences sexuelles avant l’âge de 18 ans, par région"/>
    <s v="MFFPE, Justice, ANSD"/>
    <n v="0"/>
    <s v="MFFPE, Justice, ANSD"/>
    <s v="EDS, étude de GESTES, ENVRFF"/>
    <s v="EDS, étude de GESTES"/>
    <m/>
    <m/>
    <n v="0"/>
    <m/>
    <m/>
    <m/>
    <m/>
    <m/>
    <m/>
    <s v="OUI"/>
    <m/>
    <m/>
    <s v="OUI"/>
    <s v="EDS, étude de GESTES, ENVRFF"/>
    <s v="OUI"/>
  </r>
  <r>
    <x v="15"/>
    <s v="ODD1632"/>
    <s v="Proportion de la population carcérale en instance de jugement"/>
    <s v="Proportion de la population carcérale en instance de jugement, par région"/>
    <s v="Ministère de la Justice, Cellule 'étude et de planification"/>
    <m/>
    <s v="Justice"/>
    <s v="Administrative"/>
    <n v="0"/>
    <m/>
    <s v="National (direction générale) et direction nationales (directions régionales)"/>
    <n v="0"/>
    <m/>
    <n v="2023"/>
    <s v="Annuelle "/>
    <m/>
    <s v="Fréquence de remontée des donnée tardive ou respect des delais de renseignement des données"/>
    <s v="sensibilisation et mise en place d'un mécanisme de suivi au niveau ministériel(atelier de sensibilisation des points focaux et et mettre en contribution le ministre ou le secrétaire général pour qu'il mette l'accent sur cet aspects)"/>
    <s v="OUI"/>
    <m/>
    <m/>
    <m/>
    <m/>
    <s v="OUI"/>
  </r>
  <r>
    <x v="15"/>
    <s v="ODD1661"/>
    <s v="Dépenses publiques primaires en pourcentage du budget initial approuvé, ventilées par secteur (ou par code budgétaire ou autre critère similaire)"/>
    <s v="Dépenses publiques primaires en pourcentage du budget initial approuvé, par région"/>
    <s v="DGB"/>
    <n v="0"/>
    <s v="DGB"/>
    <s v="Données de routine"/>
    <s v="Données de routine"/>
    <m/>
    <m/>
    <n v="0"/>
    <m/>
    <m/>
    <m/>
    <m/>
    <m/>
    <m/>
    <s v="OUI"/>
    <m/>
    <m/>
    <m/>
    <m/>
    <s v="OUI"/>
  </r>
  <r>
    <x v="15"/>
    <s v="ODD1651"/>
    <s v="Proportion de personnes ayant eu, au moins une fois, affaire à un agent public auquel elles ont versé un pot-de-vin ou qui leur a demandé un pot-de vin au cours des 12 mois précédents"/>
    <s v="Proportion de personnes ayant eu, au moins une fois, affaire à un agent public auquel elles ont versé un pot-de-vin ou qui leur a demandé un pot-de vin au cours des 12 mois précédents, par région"/>
    <s v="OFNAC"/>
    <m/>
    <s v="OFNAC, ANSD"/>
    <n v="0"/>
    <n v="0"/>
    <m/>
    <m/>
    <n v="0"/>
    <m/>
    <m/>
    <m/>
    <m/>
    <m/>
    <m/>
    <s v="OUI"/>
    <m/>
    <m/>
    <m/>
    <m/>
    <s v="OUI"/>
  </r>
  <r>
    <x v="15"/>
    <s v="ODD1652"/>
    <s v="Proportion d’entreprises ayant eu au moins une fois affaire à un agent public auquel elles ont versé un pot-de-vin ou qui leur a demandé un pot-de-vin au cours des 12 mois précédents"/>
    <s v="Proportion d’entreprises ayant eu au moins une fois affaire à un agent public auquel elles ont versé un pot-de-vin ou qui leur a demandé un pot-de-vin au cours des 12 mois précédents, par région"/>
    <s v="OFNAC"/>
    <m/>
    <s v="OFNAC, ANSD"/>
    <s v="Enquêtes"/>
    <s v="Enquêtes"/>
    <m/>
    <m/>
    <n v="0"/>
    <m/>
    <m/>
    <m/>
    <m/>
    <m/>
    <m/>
    <s v="OUI"/>
    <m/>
    <m/>
    <s v="OUI"/>
    <s v="Enquêtes, Afrobaromètre"/>
    <e v="#N/A"/>
  </r>
  <r>
    <x v="15"/>
    <s v="ODD1672"/>
    <s v="Proportion de la population qui estime que la prise de décisions est ouverte et réactive, par sexe, âge, type de handicap et groupe de la population"/>
    <s v="Proportion de la population qui estime que la prise de décisions est ouverte et réactive, par sexe, par région"/>
    <s v="ANSD, DGAS"/>
    <n v="0"/>
    <s v="ANSD, DGAS"/>
    <s v="Enquête"/>
    <s v="Enquête"/>
    <m/>
    <m/>
    <n v="0"/>
    <m/>
    <m/>
    <m/>
    <m/>
    <m/>
    <m/>
    <s v="OUI"/>
    <m/>
    <s v="Méthode de calcul de l'enquête Afrobaromètre"/>
    <s v="OUI"/>
    <s v="Enquêtes, Afrobaromètre"/>
    <e v="#N/A"/>
  </r>
  <r>
    <x v="15"/>
    <s v="ODD1662"/>
    <s v="Proportion de la population dont la dernière expérience avec les services publics a été satisfaisante"/>
    <s v="Proportion de la population dont la dernière expérience avec les services publics a été satisfaisante, par région"/>
    <s v="Ministère de la Fonction publique, ANSD"/>
    <m/>
    <s v="ANSD, Fonction Publique"/>
    <s v="Enquête de satisfaction (AFROBAROMETRE)"/>
    <s v="Enquête de satisfaction"/>
    <m/>
    <m/>
    <n v="0"/>
    <m/>
    <m/>
    <m/>
    <m/>
    <m/>
    <m/>
    <s v="OUI"/>
    <m/>
    <s v="Méthode de calcul de l'enquête Afrobaromètre"/>
    <s v="OUI"/>
    <s v="Enquêtes, Afrobaromètre"/>
    <e v="#N/A"/>
  </r>
  <r>
    <x v="15"/>
    <s v="ODD1691"/>
    <s v="Proportion d’enfants de moins de 5 ans ayant été enregistrés par une autorité d’état civil, par âge "/>
    <s v="Proportion d’enfants de moins de 5 ans ayant été enregistrés par une autorité d’état civil, par région"/>
    <s v="MUCTAT/ANEC"/>
    <m/>
    <s v="ANSD, CNEC/MGLDAT"/>
    <s v="Enquête ménage (EDS), recensement(RGPH)"/>
    <n v="0"/>
    <m/>
    <s v="National, régionale"/>
    <n v="0"/>
    <m/>
    <n v="2024"/>
    <s v="Annuelle "/>
    <m/>
    <m/>
    <m/>
    <s v="OUI"/>
    <s v="Disponible dans EDS 2019"/>
    <s v="Méthode de calcul de l'EDS"/>
    <s v="OUI"/>
    <s v="Enquête, recensement"/>
    <e v="#N/A"/>
  </r>
  <r>
    <x v="15"/>
    <s v="ODD1613"/>
    <s v="Proportion de la population victime de violences physiques, psychologiques ou sexuelles au cours des 12 mois précédents "/>
    <s v="Proportion de la population victime de violences physiques, psychologiques ou sexuelles au cours des 12 mois précédents, par région"/>
    <s v="Justice, Police, Gendarmerie, CLVF, ANSD-DSDS"/>
    <n v="0"/>
    <s v="Justice, Police, Gendarmerie, CLVF, ANSD-DSDS"/>
    <s v="Données administratives, données d'enquêtes (EDS, ENVRFF)"/>
    <n v="0"/>
    <m/>
    <m/>
    <n v="0"/>
    <m/>
    <m/>
    <m/>
    <m/>
    <m/>
    <m/>
    <s v="OUI"/>
    <m/>
    <m/>
    <s v="OUI"/>
    <m/>
    <m/>
  </r>
  <r>
    <x v="15"/>
    <s v="ODD1631"/>
    <s v="Proportion de victimes de violences au cours des 12 mois précédents ayant signalé les faits aux autorités compétentes ou à d’autres mécanismes de règlement des différends officiellement reconnus"/>
    <s v="Proportion de victimes de violences au cours des 12 mois précédents ayant signalé les faits aux autorités compétentes ou à d’autres mécanismes de règlement des différends officiellement reconnus, par région"/>
    <s v="ANSD/DSDS"/>
    <m/>
    <s v="Maison de justice/Justice, Police, Gendarmerie, AJS, UGB"/>
    <s v="ENVRFF, EDS"/>
    <s v="ENVRFF"/>
    <m/>
    <m/>
    <m/>
    <m/>
    <m/>
    <m/>
    <m/>
    <m/>
    <m/>
    <s v="OUI"/>
    <m/>
    <m/>
    <s v="OUI"/>
    <m/>
    <s v="OUI"/>
  </r>
  <r>
    <x v="15"/>
    <s v="ODD1633"/>
    <s v="Proportion de la population ayant connu un différend au cours des deux dernières années, avec saisine d’un mécanisme formel ou informel de règlement des _x000a_différends, par type de mécanisme "/>
    <s v="Proportion de la population ayant connu un différend au cours des deux dernières années, avec saisine d’un mécanisme formel ou informel de règlement des _x000a_différends, par région"/>
    <s v="Justice"/>
    <n v="0"/>
    <s v="Justice"/>
    <s v="données adminsitratives"/>
    <e v="#N/A"/>
    <m/>
    <m/>
    <m/>
    <m/>
    <m/>
    <m/>
    <m/>
    <m/>
    <m/>
    <s v="OUI"/>
    <m/>
    <m/>
    <m/>
    <m/>
    <s v="OUI"/>
  </r>
  <r>
    <x v="15"/>
    <s v="ODD1614"/>
    <s v="Proportion de la population considérant que le fait de marcher seul dans sa zone de résidence ne présente pas de risques"/>
    <s v="Proportion de la population considérant que le fait de marcher seul dans sa zone de résidence ne présente pas de risques, par région"/>
    <s v="ANSD"/>
    <m/>
    <s v="ANSD"/>
    <s v="Enquête (ERI-ESI, AFROBAROMETRE)"/>
    <s v="Enquête"/>
    <m/>
    <m/>
    <n v="0"/>
    <m/>
    <m/>
    <m/>
    <m/>
    <m/>
    <m/>
    <s v="OUI"/>
    <m/>
    <m/>
    <s v="OUI"/>
    <s v="Enquête ERI-ESI"/>
    <e v="#N/A"/>
  </r>
  <r>
    <x v="15"/>
    <s v="ODD16101"/>
    <s v="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s v="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par région"/>
    <s v="Justice, Société Civile (SYNPICS)"/>
    <n v="0"/>
    <s v="Justice, Société Civile (SYNPICS)"/>
    <s v="Données administratives"/>
    <m/>
    <m/>
    <m/>
    <n v="0"/>
    <m/>
    <m/>
    <m/>
    <m/>
    <m/>
    <m/>
    <s v="OUI"/>
    <m/>
    <m/>
    <e v="#N/A"/>
    <e v="#N/A"/>
    <s v="OUI"/>
  </r>
  <r>
    <x v="15"/>
    <s v="ODD1612"/>
    <s v="Nombre de décès liés à des conflits pour 100 000 habitants (par sexe, âge et cause)"/>
    <s v="Nombre de décès liés à des conflits pour 100 000 habitants (par sexe, âge et cause), par région"/>
    <s v="Ministère des forces armées et  Ministère de l'intérieur"/>
    <m/>
    <s v="Forces Armées, MINT, BNSP"/>
    <s v="Données de routine"/>
    <s v="Données de routine"/>
    <m/>
    <m/>
    <n v="0"/>
    <m/>
    <m/>
    <m/>
    <m/>
    <m/>
    <m/>
    <s v="OUI"/>
    <m/>
    <m/>
    <e v="#N/A"/>
    <e v="#N/A"/>
    <s v="OUI"/>
  </r>
  <r>
    <x v="15"/>
    <s v="ODD1622"/>
    <s v="Nombre de victimes de la traite d’êtres humains pour 100 000 habitants, par sexe, âge et forme d’exploitation"/>
    <s v="Nombre de victimes de la traite d’êtres humains pour 100 000 habitants, par sexe, âge et forme d’exploitation, par région"/>
    <s v="Cellule nationale de lutte contre la traite des personnes"/>
    <m/>
    <s v="Police, Gendarmerie, Justice"/>
    <s v="Données de routine"/>
    <s v="Données de routine"/>
    <m/>
    <m/>
    <n v="0"/>
    <m/>
    <m/>
    <m/>
    <m/>
    <m/>
    <m/>
    <s v="OUI"/>
    <m/>
    <m/>
    <e v="#N/A"/>
    <e v="#N/A"/>
    <s v="OUI"/>
  </r>
  <r>
    <x v="16"/>
    <s v="ODD17111"/>
    <s v="Part des pays en développement et des pays les moins avancés dans les exportations mondiales"/>
    <m/>
    <s v="CNUCED et Banque Mondiale"/>
    <m/>
    <s v="ANSD"/>
    <s v="Données administratives"/>
    <s v="Données administratives"/>
    <m/>
    <m/>
    <s v="national"/>
    <m/>
    <m/>
    <m/>
    <m/>
    <m/>
    <m/>
    <s v="NON"/>
    <m/>
    <m/>
    <s v="NON"/>
    <e v="#N/A"/>
    <s v="NON"/>
  </r>
  <r>
    <x v="16"/>
    <s v="ODD1732"/>
    <s v="Volume des envois de fonds de travailleurs migrants (en dollars des États-Unis) en proportion du PIB total (courant en dollars des États-Unis)"/>
    <s v="Volume des envois de fonds de travailleurs migrants (en dollars des États-Unis) en proportion du PIB (courant en dollars des États-Unis), par région"/>
    <s v="CNUCED, BM"/>
    <m/>
    <s v="DMC"/>
    <s v="Données administratives, données d'enquêtes (EHCVM)"/>
    <s v="Données administratives"/>
    <m/>
    <m/>
    <s v="national"/>
    <m/>
    <m/>
    <m/>
    <m/>
    <m/>
    <m/>
    <s v="OUI"/>
    <m/>
    <m/>
    <s v="OUI"/>
    <e v="#N/A"/>
    <s v="OUI"/>
  </r>
  <r>
    <x v="16"/>
    <s v="ODD1711"/>
    <s v="Total des recettes publiques en proportion du PIB, par source"/>
    <s v="Total des recettes publiques en proportion du PIB, par région"/>
    <s v="DGB"/>
    <m/>
    <s v="DGCPT, DGPPE"/>
    <s v="Administrative"/>
    <s v="Données de routine"/>
    <m/>
    <s v="national"/>
    <n v="0"/>
    <m/>
    <n v="2024"/>
    <s v="Annuelle "/>
    <m/>
    <m/>
    <m/>
    <s v="OUI"/>
    <m/>
    <m/>
    <e v="#N/A"/>
    <e v="#N/A"/>
    <s v="OUI"/>
  </r>
  <r>
    <x v="16"/>
    <s v="ODD1712"/>
    <s v="Proportion du budget national financé par les impôts nationaux "/>
    <s v="Proportion du budget financé par les impôt, par région"/>
    <s v="DGB"/>
    <m/>
    <s v="DGCPT, DGPPE"/>
    <s v="Administrative"/>
    <n v="0"/>
    <m/>
    <s v="Nationale"/>
    <n v="0"/>
    <m/>
    <n v="2024"/>
    <s v="Annuelle "/>
    <m/>
    <m/>
    <m/>
    <s v="OUI"/>
    <m/>
    <m/>
    <e v="#N/A"/>
    <e v="#N/A"/>
    <s v="OUI"/>
  </r>
  <r>
    <x v="16"/>
    <s v="ODD1761"/>
    <s v="Abonnements à une connexion à l’Internet à haut débit fixe pour 100 habitants (par vitesse de connexion)"/>
    <s v="Abonnements à une connexion à l’Internet à haut débit fixe pour 100 habitants (par vitesse de connexion) par région"/>
    <s v="ANSD, Ministère des télécommunications et du numérique, ARTP"/>
    <m/>
    <n v="0"/>
    <s v="Données d'enquêtes (EHCVM)"/>
    <n v="0"/>
    <m/>
    <m/>
    <n v="0"/>
    <m/>
    <m/>
    <m/>
    <m/>
    <m/>
    <m/>
    <s v="OUI"/>
    <m/>
    <m/>
    <s v="OUI"/>
    <e v="#N/A"/>
    <e v="#N/A"/>
  </r>
  <r>
    <x v="16"/>
    <s v="ODD1781"/>
    <s v="Proportion de la population utilisant l’Internet"/>
    <s v="Proportion de la population utilisant l’Internet par région"/>
    <s v="Ministère des télécommunications et du numérique, ARTP"/>
    <m/>
    <s v="ARTP/ANSD"/>
    <s v="Données administratives, enquête ménage (EHCVM, EDS)"/>
    <s v="Données administratives"/>
    <m/>
    <m/>
    <s v="National, région, sexe"/>
    <m/>
    <m/>
    <m/>
    <m/>
    <m/>
    <m/>
    <s v="OUI"/>
    <s v="Disponible dans EDS  et EHCVM"/>
    <s v="Méthode de calcul de l'EDS ou EHCVM"/>
    <s v="OUI"/>
    <e v="#N/A"/>
    <s v="OUI"/>
  </r>
  <r>
    <x v="16"/>
    <s v="ODD1731"/>
    <s v="17.3.1 Investissements étrangers directs, aide publique au développement et coopération Sud-Sud, en proportion du budget national total"/>
    <s v="Investissements étrangers directs, aide publique au développement et coopération Sud-Sud, en proportion du budget régional"/>
    <s v="DCEF/MEPC"/>
    <m/>
    <s v="DGB"/>
    <s v="Données administratives"/>
    <n v="0"/>
    <m/>
    <m/>
    <n v="0"/>
    <m/>
    <m/>
    <m/>
    <m/>
    <m/>
    <m/>
    <s v="OUI"/>
    <m/>
    <m/>
    <e v="#N/A"/>
    <e v="#N/A"/>
    <s v="OUI"/>
  </r>
  <r>
    <x v="7"/>
    <s v="ODD872"/>
    <s v="Proportion d’adultes (15 ans et plus) ayant un compte dans une banque, dans une autre institution financière, ou avec un fournisseur de service mobile et de transfert d’argent"/>
    <s v="Proportion d’adultes (15 ans et plus) ayant un compte dans une banque, dans une autre institution financière, ou avec un fournisseur de service mobile et de transfert d’argent, par région"/>
    <m/>
    <m/>
    <m/>
    <s v="EDS, EHCVM"/>
    <m/>
    <s v="OUI"/>
    <m/>
    <m/>
    <m/>
    <n v="2023"/>
    <s v="Annuelle"/>
    <m/>
    <m/>
    <m/>
    <s v="OUI"/>
    <s v="Disponible dans EDS 2019"/>
    <s v="Méthode de calcul de l'EDS"/>
    <s v="OUI"/>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eau croisé dynamique5" cacheId="6" applyNumberFormats="0" applyBorderFormats="0" applyFontFormats="0" applyPatternFormats="0" applyAlignmentFormats="0" applyWidthHeightFormats="1" dataCaption="Valeurs" updatedVersion="5" minRefreshableVersion="3" useAutoFormatting="1" createdVersion="5" indent="0" outline="1" outlineData="1" multipleFieldFilters="0">
  <location ref="A3:B83" firstHeaderRow="1" firstDataRow="1" firstDataCol="1"/>
  <pivotFields count="24">
    <pivotField axis="axisRow" showAll="0">
      <items count="7">
        <item x="0"/>
        <item x="1"/>
        <item x="2"/>
        <item x="3"/>
        <item x="4"/>
        <item x="5"/>
        <item t="default"/>
      </items>
    </pivotField>
    <pivotField axis="axisRow" dataField="1" showAll="0">
      <items count="74">
        <item x="9"/>
        <item x="10"/>
        <item x="11"/>
        <item x="12"/>
        <item x="13"/>
        <item x="14"/>
        <item x="15"/>
        <item x="54"/>
        <item x="55"/>
        <item x="56"/>
        <item x="66"/>
        <item x="67"/>
        <item x="68"/>
        <item x="69"/>
        <item x="70"/>
        <item x="71"/>
        <item x="72"/>
        <item x="0"/>
        <item x="1"/>
        <item x="2"/>
        <item x="3"/>
        <item x="4"/>
        <item x="5"/>
        <item x="6"/>
        <item x="7"/>
        <item x="8"/>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7"/>
        <item x="58"/>
        <item x="59"/>
        <item x="60"/>
        <item x="61"/>
        <item x="62"/>
        <item x="63"/>
        <item x="64"/>
        <item x="65"/>
        <item t="default"/>
      </items>
    </pivotField>
    <pivotField showAll="0">
      <items count="75">
        <item x="67"/>
        <item x="57"/>
        <item x="34"/>
        <item x="33"/>
        <item x="38"/>
        <item x="52"/>
        <item x="43"/>
        <item x="10"/>
        <item x="71"/>
        <item x="17"/>
        <item x="28"/>
        <item x="30"/>
        <item x="15"/>
        <item x="50"/>
        <item x="73"/>
        <item x="31"/>
        <item x="6"/>
        <item x="27"/>
        <item x="22"/>
        <item x="70"/>
        <item x="51"/>
        <item x="1"/>
        <item x="20"/>
        <item x="40"/>
        <item x="19"/>
        <item x="11"/>
        <item x="12"/>
        <item x="18"/>
        <item x="24"/>
        <item x="46"/>
        <item x="44"/>
        <item x="55"/>
        <item x="53"/>
        <item x="7"/>
        <item x="65"/>
        <item x="60"/>
        <item x="36"/>
        <item x="58"/>
        <item x="59"/>
        <item x="64"/>
        <item x="61"/>
        <item x="49"/>
        <item x="5"/>
        <item x="56"/>
        <item x="69"/>
        <item x="3"/>
        <item x="41"/>
        <item x="39"/>
        <item x="66"/>
        <item x="0"/>
        <item x="4"/>
        <item x="68"/>
        <item x="72"/>
        <item x="63"/>
        <item x="8"/>
        <item x="9"/>
        <item x="42"/>
        <item x="21"/>
        <item x="2"/>
        <item x="62"/>
        <item x="14"/>
        <item x="45"/>
        <item x="25"/>
        <item x="35"/>
        <item x="23"/>
        <item x="26"/>
        <item x="32"/>
        <item x="37"/>
        <item x="47"/>
        <item x="48"/>
        <item x="29"/>
        <item x="16"/>
        <item x="5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80">
    <i>
      <x/>
    </i>
    <i r="1">
      <x v="17"/>
    </i>
    <i r="1">
      <x v="18"/>
    </i>
    <i r="1">
      <x v="19"/>
    </i>
    <i r="1">
      <x v="20"/>
    </i>
    <i r="1">
      <x v="21"/>
    </i>
    <i r="1">
      <x v="22"/>
    </i>
    <i r="1">
      <x v="23"/>
    </i>
    <i r="1">
      <x v="24"/>
    </i>
    <i r="1">
      <x v="25"/>
    </i>
    <i>
      <x v="1"/>
    </i>
    <i r="1">
      <x/>
    </i>
    <i r="1">
      <x v="1"/>
    </i>
    <i r="1">
      <x v="2"/>
    </i>
    <i r="1">
      <x v="3"/>
    </i>
    <i r="1">
      <x v="4"/>
    </i>
    <i r="1">
      <x v="5"/>
    </i>
    <i r="1">
      <x v="6"/>
    </i>
    <i r="1">
      <x v="26"/>
    </i>
    <i r="1">
      <x v="27"/>
    </i>
    <i r="1">
      <x v="28"/>
    </i>
    <i r="1">
      <x v="29"/>
    </i>
    <i r="1">
      <x v="30"/>
    </i>
    <i>
      <x v="2"/>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3"/>
    </i>
    <i r="1">
      <x v="52"/>
    </i>
    <i r="1">
      <x v="53"/>
    </i>
    <i r="1">
      <x v="54"/>
    </i>
    <i r="1">
      <x v="55"/>
    </i>
    <i r="1">
      <x v="56"/>
    </i>
    <i r="1">
      <x v="57"/>
    </i>
    <i r="1">
      <x v="58"/>
    </i>
    <i r="1">
      <x v="59"/>
    </i>
    <i r="1">
      <x v="60"/>
    </i>
    <i r="1">
      <x v="61"/>
    </i>
    <i r="1">
      <x v="62"/>
    </i>
    <i r="1">
      <x v="63"/>
    </i>
    <i>
      <x v="4"/>
    </i>
    <i r="1">
      <x v="7"/>
    </i>
    <i r="1">
      <x v="8"/>
    </i>
    <i r="1">
      <x v="9"/>
    </i>
    <i r="1">
      <x v="64"/>
    </i>
    <i r="1">
      <x v="65"/>
    </i>
    <i r="1">
      <x v="66"/>
    </i>
    <i r="1">
      <x v="67"/>
    </i>
    <i r="1">
      <x v="68"/>
    </i>
    <i r="1">
      <x v="69"/>
    </i>
    <i r="1">
      <x v="70"/>
    </i>
    <i r="1">
      <x v="71"/>
    </i>
    <i r="1">
      <x v="72"/>
    </i>
    <i>
      <x v="5"/>
    </i>
    <i r="1">
      <x v="10"/>
    </i>
    <i r="1">
      <x v="11"/>
    </i>
    <i r="1">
      <x v="12"/>
    </i>
    <i r="1">
      <x v="13"/>
    </i>
    <i r="1">
      <x v="14"/>
    </i>
    <i r="1">
      <x v="15"/>
    </i>
    <i r="1">
      <x v="16"/>
    </i>
    <i t="grand">
      <x/>
    </i>
  </rowItems>
  <colItems count="1">
    <i/>
  </colItems>
  <dataFields count="1">
    <dataField name="Nombre de Code Indicateu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6" cacheId="7" applyNumberFormats="0" applyBorderFormats="0" applyFontFormats="0" applyPatternFormats="0" applyAlignmentFormats="0" applyWidthHeightFormats="1" dataCaption="Valeurs" updatedVersion="5" minRefreshableVersion="3" useAutoFormatting="1" createdVersion="5" indent="0" outline="1" outlineData="1" multipleFieldFilters="0">
  <location ref="A3:B9" firstHeaderRow="1" firstDataRow="1" firstDataCol="1"/>
  <pivotFields count="24">
    <pivotField axis="axisRow" dataField="1"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Nombre de OD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eau croisé dynamique7" cacheId="8" applyNumberFormats="0" applyBorderFormats="0" applyFontFormats="0" applyPatternFormats="0" applyAlignmentFormats="0" applyWidthHeightFormats="1" dataCaption="Valeurs" updatedVersion="5" minRefreshableVersion="3" useAutoFormatting="1" createdVersion="5" indent="0" outline="1" outlineData="1" multipleFieldFilters="0">
  <location ref="A3:B10" firstHeaderRow="1" firstDataRow="1" firstDataCol="1"/>
  <pivotFields count="24">
    <pivotField axis="axisRow" dataField="1"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Nombre de OD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ableau croisé dynamique8" cacheId="9" applyNumberFormats="0" applyBorderFormats="0" applyFontFormats="0" applyPatternFormats="0" applyAlignmentFormats="0" applyWidthHeightFormats="1" dataCaption="Valeurs" updatedVersion="5" minRefreshableVersion="3" useAutoFormatting="1" createdVersion="5" indent="0" outline="1" outlineData="1" multipleFieldFilters="0">
  <location ref="A3:B21" firstHeaderRow="1" firstDataRow="1" firstDataCol="1"/>
  <pivotFields count="24">
    <pivotField axis="axisRow" dataField="1"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Nombre de OD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8" displayName="Table8" ref="A1:X244" totalsRowShown="0">
  <autoFilter ref="A1:X244" xr:uid="{00000000-0009-0000-0100-000001000000}"/>
  <tableColumns count="24">
    <tableColumn id="1" xr3:uid="{00000000-0010-0000-0000-000001000000}" name="ODD" dataDxfId="23"/>
    <tableColumn id="2" xr3:uid="{00000000-0010-0000-0000-000002000000}" name="Code Indicateur" dataDxfId="22"/>
    <tableColumn id="3" xr3:uid="{00000000-0010-0000-0000-000003000000}" name="Description" dataDxfId="21"/>
    <tableColumn id="4" xr3:uid="{00000000-0010-0000-0000-000004000000}" name="Indicateur régional" dataDxfId="20"/>
    <tableColumn id="5" xr3:uid="{00000000-0010-0000-0000-000005000000}" name="Structures_atelier" dataDxfId="19"/>
    <tableColumn id="19" xr3:uid="{00000000-0010-0000-0000-000013000000}" name="structure_nnrens_atelier==0" dataDxfId="18"/>
    <tableColumn id="16" xr3:uid="{00000000-0010-0000-0000-000010000000}" name="structure_ucspe" dataDxfId="17"/>
    <tableColumn id="6" xr3:uid="{00000000-0010-0000-0000-000006000000}" name="Type de source_atelier" dataDxfId="16"/>
    <tableColumn id="17" xr3:uid="{00000000-0010-0000-0000-000011000000}" name="Type de source_ucspe" dataDxfId="15"/>
    <tableColumn id="7" xr3:uid="{00000000-0010-0000-0000-000007000000}" name="Disponibilité" dataDxfId="14"/>
    <tableColumn id="8" xr3:uid="{00000000-0010-0000-0000-000008000000}" name="Niveaux de collecte_atelier" dataDxfId="13"/>
    <tableColumn id="18" xr3:uid="{00000000-0010-0000-0000-000012000000}" name="niveau de collecte_ucspe" dataDxfId="12"/>
    <tableColumn id="9" xr3:uid="{00000000-0010-0000-0000-000009000000}" name="Niveau le plus fin" dataDxfId="11"/>
    <tableColumn id="10" xr3:uid="{00000000-0010-0000-0000-00000A000000}" name="Dernière année de production" dataDxfId="10"/>
    <tableColumn id="11" xr3:uid="{00000000-0010-0000-0000-00000B000000}" name="Périodicité de collecte" dataDxfId="9"/>
    <tableColumn id="12" xr3:uid="{00000000-0010-0000-0000-00000C000000}" name="Plateforme de diffusion" dataDxfId="8"/>
    <tableColumn id="13" xr3:uid="{00000000-0010-0000-0000-00000D000000}" name="Contraintes liées à la collecte et au suivi de l'indicateur" dataDxfId="7"/>
    <tableColumn id="14" xr3:uid="{00000000-0010-0000-0000-00000E000000}" name="Solutions apportées et/ou recommandations" dataDxfId="6"/>
    <tableColumn id="15" xr3:uid="{00000000-0010-0000-0000-00000F000000}" name="Indicateur potentiellement sélectionné (oui, non)" dataDxfId="5"/>
    <tableColumn id="20" xr3:uid="{00000000-0010-0000-0000-000014000000}" name="Observation" dataDxfId="4"/>
    <tableColumn id="24" xr3:uid="{00000000-0010-0000-0000-000018000000}" name="Méthode de calcul" dataDxfId="3"/>
    <tableColumn id="21" xr3:uid="{00000000-0010-0000-0000-000015000000}" name="Traité_enquete" dataDxfId="2"/>
    <tableColumn id="22" xr3:uid="{00000000-0010-0000-0000-000016000000}" name="source_enquete" dataDxfId="1"/>
    <tableColumn id="23" xr3:uid="{00000000-0010-0000-0000-000017000000}" name="Traité_adm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ansd.sn/" TargetMode="External"/><Relationship Id="rId7" Type="http://schemas.openxmlformats.org/officeDocument/2006/relationships/vmlDrawing" Target="../drawings/vmlDrawing1.vml"/><Relationship Id="rId2" Type="http://schemas.openxmlformats.org/officeDocument/2006/relationships/hyperlink" Target="http://www.ansd.sn/" TargetMode="External"/><Relationship Id="rId1" Type="http://schemas.openxmlformats.org/officeDocument/2006/relationships/hyperlink" Target="http://www.ansd.sn/" TargetMode="External"/><Relationship Id="rId6" Type="http://schemas.openxmlformats.org/officeDocument/2006/relationships/hyperlink" Target="http://www.fao.org/" TargetMode="External"/><Relationship Id="rId5" Type="http://schemas.openxmlformats.org/officeDocument/2006/relationships/hyperlink" Target="http://www.ansd.sn/" TargetMode="External"/><Relationship Id="rId4" Type="http://schemas.openxmlformats.org/officeDocument/2006/relationships/hyperlink" Target="http://www.ansd.sn/"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ansd.sn/" TargetMode="External"/><Relationship Id="rId7" Type="http://schemas.openxmlformats.org/officeDocument/2006/relationships/vmlDrawing" Target="../drawings/vmlDrawing2.vml"/><Relationship Id="rId2" Type="http://schemas.openxmlformats.org/officeDocument/2006/relationships/hyperlink" Target="http://www.ansd.sn/" TargetMode="External"/><Relationship Id="rId1" Type="http://schemas.openxmlformats.org/officeDocument/2006/relationships/hyperlink" Target="http://www.ansd.sn/" TargetMode="External"/><Relationship Id="rId6" Type="http://schemas.openxmlformats.org/officeDocument/2006/relationships/hyperlink" Target="http://www.fao.org/" TargetMode="External"/><Relationship Id="rId5" Type="http://schemas.openxmlformats.org/officeDocument/2006/relationships/hyperlink" Target="http://www.ansd.sn/" TargetMode="External"/><Relationship Id="rId4" Type="http://schemas.openxmlformats.org/officeDocument/2006/relationships/hyperlink" Target="http://www.ansd.sn/"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www.ansd.sn/" TargetMode="External"/><Relationship Id="rId7" Type="http://schemas.openxmlformats.org/officeDocument/2006/relationships/vmlDrawing" Target="../drawings/vmlDrawing3.vml"/><Relationship Id="rId2" Type="http://schemas.openxmlformats.org/officeDocument/2006/relationships/hyperlink" Target="http://www.ansd.sn/" TargetMode="External"/><Relationship Id="rId1" Type="http://schemas.openxmlformats.org/officeDocument/2006/relationships/hyperlink" Target="http://www.ansd.sn/" TargetMode="External"/><Relationship Id="rId6" Type="http://schemas.openxmlformats.org/officeDocument/2006/relationships/hyperlink" Target="http://www.fao.org/" TargetMode="External"/><Relationship Id="rId5" Type="http://schemas.openxmlformats.org/officeDocument/2006/relationships/hyperlink" Target="http://www.ansd.sn/" TargetMode="External"/><Relationship Id="rId4" Type="http://schemas.openxmlformats.org/officeDocument/2006/relationships/hyperlink" Target="http://www.ansd.s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3:B83"/>
  <sheetViews>
    <sheetView topLeftCell="A42" workbookViewId="0">
      <selection activeCell="B7" sqref="B7"/>
    </sheetView>
  </sheetViews>
  <sheetFormatPr baseColWidth="10" defaultColWidth="10.85546875" defaultRowHeight="15"/>
  <cols>
    <col min="1" max="1" width="19.5703125" customWidth="1"/>
    <col min="2" max="2" width="24.140625" customWidth="1"/>
  </cols>
  <sheetData>
    <row r="3" spans="1:2">
      <c r="A3" t="s">
        <v>0</v>
      </c>
      <c r="B3" t="s">
        <v>1</v>
      </c>
    </row>
    <row r="4" spans="1:2">
      <c r="A4" s="386" t="s">
        <v>2</v>
      </c>
      <c r="B4">
        <v>11</v>
      </c>
    </row>
    <row r="5" spans="1:2">
      <c r="A5" s="387" t="s">
        <v>3</v>
      </c>
      <c r="B5">
        <v>1</v>
      </c>
    </row>
    <row r="6" spans="1:2">
      <c r="A6" s="387" t="s">
        <v>4</v>
      </c>
      <c r="B6">
        <v>1</v>
      </c>
    </row>
    <row r="7" spans="1:2">
      <c r="A7" s="387" t="s">
        <v>5</v>
      </c>
      <c r="B7">
        <v>1</v>
      </c>
    </row>
    <row r="8" spans="1:2">
      <c r="A8" s="387" t="s">
        <v>6</v>
      </c>
      <c r="B8">
        <v>1</v>
      </c>
    </row>
    <row r="9" spans="1:2">
      <c r="A9" s="387" t="s">
        <v>7</v>
      </c>
      <c r="B9">
        <v>1</v>
      </c>
    </row>
    <row r="10" spans="1:2">
      <c r="A10" s="387" t="s">
        <v>8</v>
      </c>
      <c r="B10">
        <v>1</v>
      </c>
    </row>
    <row r="11" spans="1:2">
      <c r="A11" s="387" t="s">
        <v>9</v>
      </c>
      <c r="B11">
        <v>1</v>
      </c>
    </row>
    <row r="12" spans="1:2">
      <c r="A12" s="387" t="s">
        <v>10</v>
      </c>
      <c r="B12">
        <v>3</v>
      </c>
    </row>
    <row r="13" spans="1:2">
      <c r="A13" s="387" t="s">
        <v>11</v>
      </c>
      <c r="B13">
        <v>1</v>
      </c>
    </row>
    <row r="14" spans="1:2">
      <c r="A14" s="386" t="s">
        <v>12</v>
      </c>
      <c r="B14">
        <v>12</v>
      </c>
    </row>
    <row r="15" spans="1:2">
      <c r="A15" s="387" t="s">
        <v>13</v>
      </c>
      <c r="B15">
        <v>1</v>
      </c>
    </row>
    <row r="16" spans="1:2">
      <c r="A16" s="387" t="s">
        <v>14</v>
      </c>
      <c r="B16">
        <v>1</v>
      </c>
    </row>
    <row r="17" spans="1:2">
      <c r="A17" s="387" t="s">
        <v>15</v>
      </c>
      <c r="B17">
        <v>1</v>
      </c>
    </row>
    <row r="18" spans="1:2">
      <c r="A18" s="387" t="s">
        <v>16</v>
      </c>
      <c r="B18">
        <v>1</v>
      </c>
    </row>
    <row r="19" spans="1:2">
      <c r="A19" s="387" t="s">
        <v>17</v>
      </c>
      <c r="B19">
        <v>1</v>
      </c>
    </row>
    <row r="20" spans="1:2">
      <c r="A20" s="387" t="s">
        <v>18</v>
      </c>
      <c r="B20">
        <v>1</v>
      </c>
    </row>
    <row r="21" spans="1:2">
      <c r="A21" s="387" t="s">
        <v>19</v>
      </c>
      <c r="B21">
        <v>1</v>
      </c>
    </row>
    <row r="22" spans="1:2">
      <c r="A22" s="387" t="s">
        <v>20</v>
      </c>
      <c r="B22">
        <v>1</v>
      </c>
    </row>
    <row r="23" spans="1:2">
      <c r="A23" s="387" t="s">
        <v>21</v>
      </c>
      <c r="B23">
        <v>1</v>
      </c>
    </row>
    <row r="24" spans="1:2">
      <c r="A24" s="387" t="s">
        <v>22</v>
      </c>
      <c r="B24">
        <v>1</v>
      </c>
    </row>
    <row r="25" spans="1:2">
      <c r="A25" s="387" t="s">
        <v>23</v>
      </c>
      <c r="B25">
        <v>1</v>
      </c>
    </row>
    <row r="26" spans="1:2">
      <c r="A26" s="387" t="s">
        <v>24</v>
      </c>
      <c r="B26">
        <v>1</v>
      </c>
    </row>
    <row r="27" spans="1:2">
      <c r="A27" s="386" t="s">
        <v>25</v>
      </c>
      <c r="B27">
        <v>21</v>
      </c>
    </row>
    <row r="28" spans="1:2">
      <c r="A28" s="387" t="s">
        <v>26</v>
      </c>
      <c r="B28">
        <v>1</v>
      </c>
    </row>
    <row r="29" spans="1:2">
      <c r="A29" s="387" t="s">
        <v>27</v>
      </c>
      <c r="B29">
        <v>1</v>
      </c>
    </row>
    <row r="30" spans="1:2">
      <c r="A30" s="387" t="s">
        <v>28</v>
      </c>
      <c r="B30">
        <v>1</v>
      </c>
    </row>
    <row r="31" spans="1:2">
      <c r="A31" s="387" t="s">
        <v>29</v>
      </c>
      <c r="B31">
        <v>1</v>
      </c>
    </row>
    <row r="32" spans="1:2">
      <c r="A32" s="387" t="s">
        <v>30</v>
      </c>
      <c r="B32">
        <v>1</v>
      </c>
    </row>
    <row r="33" spans="1:2">
      <c r="A33" s="387" t="s">
        <v>31</v>
      </c>
      <c r="B33">
        <v>1</v>
      </c>
    </row>
    <row r="34" spans="1:2">
      <c r="A34" s="387" t="s">
        <v>32</v>
      </c>
      <c r="B34">
        <v>1</v>
      </c>
    </row>
    <row r="35" spans="1:2">
      <c r="A35" s="387" t="s">
        <v>33</v>
      </c>
      <c r="B35">
        <v>1</v>
      </c>
    </row>
    <row r="36" spans="1:2">
      <c r="A36" s="387" t="s">
        <v>34</v>
      </c>
      <c r="B36">
        <v>1</v>
      </c>
    </row>
    <row r="37" spans="1:2">
      <c r="A37" s="387" t="s">
        <v>35</v>
      </c>
      <c r="B37">
        <v>1</v>
      </c>
    </row>
    <row r="38" spans="1:2">
      <c r="A38" s="387" t="s">
        <v>36</v>
      </c>
      <c r="B38">
        <v>1</v>
      </c>
    </row>
    <row r="39" spans="1:2">
      <c r="A39" s="387" t="s">
        <v>37</v>
      </c>
      <c r="B39">
        <v>1</v>
      </c>
    </row>
    <row r="40" spans="1:2">
      <c r="A40" s="387" t="s">
        <v>38</v>
      </c>
      <c r="B40">
        <v>1</v>
      </c>
    </row>
    <row r="41" spans="1:2">
      <c r="A41" s="387" t="s">
        <v>39</v>
      </c>
      <c r="B41">
        <v>1</v>
      </c>
    </row>
    <row r="42" spans="1:2">
      <c r="A42" s="387" t="s">
        <v>40</v>
      </c>
      <c r="B42">
        <v>1</v>
      </c>
    </row>
    <row r="43" spans="1:2">
      <c r="A43" s="387" t="s">
        <v>41</v>
      </c>
      <c r="B43">
        <v>1</v>
      </c>
    </row>
    <row r="44" spans="1:2">
      <c r="A44" s="387" t="s">
        <v>42</v>
      </c>
      <c r="B44">
        <v>1</v>
      </c>
    </row>
    <row r="45" spans="1:2">
      <c r="A45" s="387" t="s">
        <v>43</v>
      </c>
      <c r="B45">
        <v>1</v>
      </c>
    </row>
    <row r="46" spans="1:2">
      <c r="A46" s="387" t="s">
        <v>44</v>
      </c>
      <c r="B46">
        <v>1</v>
      </c>
    </row>
    <row r="47" spans="1:2">
      <c r="A47" s="387" t="s">
        <v>45</v>
      </c>
      <c r="B47">
        <v>1</v>
      </c>
    </row>
    <row r="48" spans="1:2">
      <c r="A48" s="387" t="s">
        <v>46</v>
      </c>
      <c r="B48">
        <v>1</v>
      </c>
    </row>
    <row r="49" spans="1:2">
      <c r="A49" s="386" t="s">
        <v>47</v>
      </c>
      <c r="B49">
        <v>18</v>
      </c>
    </row>
    <row r="50" spans="1:2">
      <c r="A50" s="387" t="s">
        <v>48</v>
      </c>
      <c r="B50">
        <v>1</v>
      </c>
    </row>
    <row r="51" spans="1:2">
      <c r="A51" s="387" t="s">
        <v>49</v>
      </c>
      <c r="B51">
        <v>1</v>
      </c>
    </row>
    <row r="52" spans="1:2">
      <c r="A52" s="387" t="s">
        <v>50</v>
      </c>
      <c r="B52">
        <v>1</v>
      </c>
    </row>
    <row r="53" spans="1:2">
      <c r="A53" s="387" t="s">
        <v>51</v>
      </c>
      <c r="B53">
        <v>1</v>
      </c>
    </row>
    <row r="54" spans="1:2">
      <c r="A54" s="387" t="s">
        <v>52</v>
      </c>
      <c r="B54">
        <v>5</v>
      </c>
    </row>
    <row r="55" spans="1:2">
      <c r="A55" s="387" t="s">
        <v>53</v>
      </c>
      <c r="B55">
        <v>1</v>
      </c>
    </row>
    <row r="56" spans="1:2">
      <c r="A56" s="387" t="s">
        <v>54</v>
      </c>
      <c r="B56">
        <v>1</v>
      </c>
    </row>
    <row r="57" spans="1:2">
      <c r="A57" s="387" t="s">
        <v>55</v>
      </c>
      <c r="B57">
        <v>1</v>
      </c>
    </row>
    <row r="58" spans="1:2">
      <c r="A58" s="387" t="s">
        <v>56</v>
      </c>
      <c r="B58">
        <v>2</v>
      </c>
    </row>
    <row r="59" spans="1:2">
      <c r="A59" s="387" t="s">
        <v>57</v>
      </c>
      <c r="B59">
        <v>1</v>
      </c>
    </row>
    <row r="60" spans="1:2">
      <c r="A60" s="387" t="s">
        <v>58</v>
      </c>
      <c r="B60">
        <v>1</v>
      </c>
    </row>
    <row r="61" spans="1:2">
      <c r="A61" s="387" t="s">
        <v>59</v>
      </c>
      <c r="B61">
        <v>2</v>
      </c>
    </row>
    <row r="62" spans="1:2">
      <c r="A62" s="386" t="s">
        <v>60</v>
      </c>
      <c r="B62">
        <v>12</v>
      </c>
    </row>
    <row r="63" spans="1:2">
      <c r="A63" s="387" t="s">
        <v>61</v>
      </c>
      <c r="B63">
        <v>1</v>
      </c>
    </row>
    <row r="64" spans="1:2">
      <c r="A64" s="387" t="s">
        <v>62</v>
      </c>
      <c r="B64">
        <v>1</v>
      </c>
    </row>
    <row r="65" spans="1:2">
      <c r="A65" s="387" t="s">
        <v>63</v>
      </c>
      <c r="B65">
        <v>1</v>
      </c>
    </row>
    <row r="66" spans="1:2">
      <c r="A66" s="387" t="s">
        <v>64</v>
      </c>
      <c r="B66">
        <v>1</v>
      </c>
    </row>
    <row r="67" spans="1:2">
      <c r="A67" s="387" t="s">
        <v>65</v>
      </c>
      <c r="B67">
        <v>1</v>
      </c>
    </row>
    <row r="68" spans="1:2">
      <c r="A68" s="387" t="s">
        <v>66</v>
      </c>
      <c r="B68">
        <v>1</v>
      </c>
    </row>
    <row r="69" spans="1:2">
      <c r="A69" s="387" t="s">
        <v>67</v>
      </c>
      <c r="B69">
        <v>1</v>
      </c>
    </row>
    <row r="70" spans="1:2">
      <c r="A70" s="387" t="s">
        <v>68</v>
      </c>
      <c r="B70">
        <v>1</v>
      </c>
    </row>
    <row r="71" spans="1:2">
      <c r="A71" s="387" t="s">
        <v>69</v>
      </c>
      <c r="B71">
        <v>1</v>
      </c>
    </row>
    <row r="72" spans="1:2">
      <c r="A72" s="387" t="s">
        <v>70</v>
      </c>
      <c r="B72">
        <v>1</v>
      </c>
    </row>
    <row r="73" spans="1:2">
      <c r="A73" s="387" t="s">
        <v>71</v>
      </c>
      <c r="B73">
        <v>1</v>
      </c>
    </row>
    <row r="74" spans="1:2">
      <c r="A74" s="387" t="s">
        <v>72</v>
      </c>
      <c r="B74">
        <v>1</v>
      </c>
    </row>
    <row r="75" spans="1:2">
      <c r="A75" s="386" t="s">
        <v>73</v>
      </c>
      <c r="B75">
        <v>7</v>
      </c>
    </row>
    <row r="76" spans="1:2">
      <c r="A76" s="387" t="s">
        <v>74</v>
      </c>
      <c r="B76">
        <v>1</v>
      </c>
    </row>
    <row r="77" spans="1:2">
      <c r="A77" s="387" t="s">
        <v>75</v>
      </c>
      <c r="B77">
        <v>1</v>
      </c>
    </row>
    <row r="78" spans="1:2">
      <c r="A78" s="387" t="s">
        <v>76</v>
      </c>
      <c r="B78">
        <v>1</v>
      </c>
    </row>
    <row r="79" spans="1:2">
      <c r="A79" s="387" t="s">
        <v>77</v>
      </c>
      <c r="B79">
        <v>1</v>
      </c>
    </row>
    <row r="80" spans="1:2">
      <c r="A80" s="387" t="s">
        <v>78</v>
      </c>
      <c r="B80">
        <v>1</v>
      </c>
    </row>
    <row r="81" spans="1:2">
      <c r="A81" s="387" t="s">
        <v>79</v>
      </c>
      <c r="B81">
        <v>1</v>
      </c>
    </row>
    <row r="82" spans="1:2">
      <c r="A82" s="387" t="s">
        <v>80</v>
      </c>
      <c r="B82">
        <v>1</v>
      </c>
    </row>
    <row r="83" spans="1:2">
      <c r="A83" s="386" t="s">
        <v>81</v>
      </c>
      <c r="B83">
        <v>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A166"/>
  <sheetViews>
    <sheetView tabSelected="1" zoomScale="109" zoomScaleNormal="109" workbookViewId="0">
      <pane xSplit="3" ySplit="1" topLeftCell="D2" activePane="bottomRight" state="frozen"/>
      <selection pane="topRight"/>
      <selection pane="bottomLeft"/>
      <selection pane="bottomRight" activeCell="E2" sqref="E2"/>
    </sheetView>
  </sheetViews>
  <sheetFormatPr baseColWidth="10" defaultColWidth="14.42578125" defaultRowHeight="37.5" customHeight="1"/>
  <cols>
    <col min="3" max="3" width="34.85546875" customWidth="1"/>
    <col min="4" max="5" width="28.5703125" customWidth="1"/>
    <col min="6" max="6" width="18.85546875" customWidth="1"/>
    <col min="7" max="7" width="16.5703125" customWidth="1"/>
    <col min="8" max="8" width="39.5703125" customWidth="1"/>
    <col min="9" max="9" width="14.42578125" hidden="1" customWidth="1"/>
    <col min="10" max="10" width="21.85546875" hidden="1" customWidth="1"/>
    <col min="11" max="11" width="18.140625" style="9" hidden="1" customWidth="1"/>
    <col min="12" max="12" width="14.42578125" hidden="1" customWidth="1"/>
    <col min="13" max="13" width="23.5703125" customWidth="1"/>
    <col min="14" max="14" width="9.42578125" customWidth="1"/>
    <col min="15" max="15" width="7.85546875" customWidth="1"/>
    <col min="16" max="16" width="6.5703125" customWidth="1"/>
    <col min="17" max="17" width="7.5703125" customWidth="1"/>
    <col min="18" max="18" width="10" customWidth="1"/>
    <col min="19" max="19" width="8.140625" customWidth="1"/>
    <col min="20" max="20" width="10.140625" customWidth="1"/>
    <col min="21" max="21" width="8.140625" customWidth="1"/>
    <col min="22" max="22" width="10.5703125" customWidth="1"/>
    <col min="23" max="23" width="13.140625" customWidth="1"/>
    <col min="24" max="24" width="7.85546875" customWidth="1"/>
    <col min="25" max="25" width="7.5703125" customWidth="1"/>
    <col min="26" max="26" width="7.42578125" customWidth="1"/>
    <col min="27" max="27" width="9.140625" customWidth="1"/>
  </cols>
  <sheetData>
    <row r="1" spans="1:27" ht="37.5" customHeight="1">
      <c r="A1" s="10" t="s">
        <v>94</v>
      </c>
      <c r="B1" s="10" t="s">
        <v>95</v>
      </c>
      <c r="C1" s="10" t="s">
        <v>96</v>
      </c>
      <c r="D1" s="10" t="s">
        <v>97</v>
      </c>
      <c r="E1" s="10"/>
      <c r="F1" s="10" t="s">
        <v>1298</v>
      </c>
      <c r="G1" s="10" t="s">
        <v>1299</v>
      </c>
      <c r="H1" s="10" t="s">
        <v>1300</v>
      </c>
      <c r="I1" s="10" t="s">
        <v>101</v>
      </c>
      <c r="J1" s="40" t="s">
        <v>1207</v>
      </c>
      <c r="K1" s="41" t="s">
        <v>113</v>
      </c>
      <c r="L1" s="40" t="s">
        <v>1301</v>
      </c>
      <c r="M1" s="40" t="s">
        <v>1302</v>
      </c>
      <c r="N1" s="40" t="s">
        <v>1303</v>
      </c>
      <c r="O1" s="40" t="s">
        <v>1304</v>
      </c>
      <c r="P1" s="40" t="s">
        <v>1305</v>
      </c>
      <c r="Q1" s="40" t="s">
        <v>1306</v>
      </c>
      <c r="R1" s="40" t="s">
        <v>1307</v>
      </c>
      <c r="S1" s="40" t="s">
        <v>1308</v>
      </c>
      <c r="T1" s="40" t="s">
        <v>1309</v>
      </c>
      <c r="U1" s="40" t="s">
        <v>1310</v>
      </c>
      <c r="V1" s="40" t="s">
        <v>1311</v>
      </c>
      <c r="W1" s="40" t="s">
        <v>1312</v>
      </c>
      <c r="X1" s="40" t="s">
        <v>1313</v>
      </c>
      <c r="Y1" s="40" t="s">
        <v>1314</v>
      </c>
      <c r="Z1" s="40" t="s">
        <v>1315</v>
      </c>
      <c r="AA1" s="40" t="s">
        <v>1316</v>
      </c>
    </row>
    <row r="2" spans="1:27" ht="110.25">
      <c r="A2" s="11" t="s">
        <v>2</v>
      </c>
      <c r="B2" s="11" t="s">
        <v>3</v>
      </c>
      <c r="C2" s="12" t="s">
        <v>475</v>
      </c>
      <c r="D2" s="12" t="s">
        <v>475</v>
      </c>
      <c r="E2" s="12"/>
      <c r="F2" s="13">
        <v>0</v>
      </c>
      <c r="G2" s="13"/>
      <c r="H2" s="12" t="s">
        <v>1317</v>
      </c>
      <c r="I2" s="12" t="s">
        <v>465</v>
      </c>
      <c r="J2" s="42">
        <v>1</v>
      </c>
      <c r="K2" s="43"/>
      <c r="L2" s="44">
        <v>1</v>
      </c>
      <c r="N2" s="45">
        <v>0</v>
      </c>
      <c r="O2" s="45">
        <v>0</v>
      </c>
      <c r="P2" s="45">
        <v>0</v>
      </c>
      <c r="Q2" s="45">
        <v>0</v>
      </c>
      <c r="R2" s="45">
        <v>0</v>
      </c>
      <c r="S2" s="45">
        <v>0</v>
      </c>
      <c r="T2" s="45">
        <v>0</v>
      </c>
      <c r="U2" s="45">
        <v>0</v>
      </c>
      <c r="V2" s="45">
        <v>0</v>
      </c>
      <c r="W2" s="45">
        <v>0</v>
      </c>
      <c r="X2" s="45">
        <v>0</v>
      </c>
      <c r="Y2" s="45">
        <v>0</v>
      </c>
      <c r="Z2" s="45">
        <v>0</v>
      </c>
      <c r="AA2" s="45">
        <v>0</v>
      </c>
    </row>
    <row r="3" spans="1:27" ht="46.7" customHeight="1">
      <c r="A3" s="11" t="s">
        <v>2</v>
      </c>
      <c r="B3" s="11" t="s">
        <v>4</v>
      </c>
      <c r="C3" s="12" t="s">
        <v>485</v>
      </c>
      <c r="D3" s="12" t="s">
        <v>485</v>
      </c>
      <c r="E3" s="12"/>
      <c r="F3" s="14">
        <f>0.378/2</f>
        <v>0.189</v>
      </c>
      <c r="G3" s="13"/>
      <c r="H3" s="12" t="s">
        <v>1318</v>
      </c>
      <c r="I3" s="12" t="s">
        <v>465</v>
      </c>
      <c r="J3" s="42">
        <v>1</v>
      </c>
      <c r="K3" s="46"/>
      <c r="L3" s="44">
        <v>1</v>
      </c>
      <c r="N3">
        <f>9/2</f>
        <v>4.5</v>
      </c>
      <c r="O3">
        <f>56.6/2</f>
        <v>28.3</v>
      </c>
      <c r="P3">
        <f>47.7/2</f>
        <v>23.85</v>
      </c>
      <c r="Q3">
        <f>53/2</f>
        <v>26.5</v>
      </c>
      <c r="R3">
        <f>61.9/2</f>
        <v>30.95</v>
      </c>
      <c r="S3">
        <f>65.6/2</f>
        <v>32.799999999999997</v>
      </c>
      <c r="T3">
        <f>51.1/2</f>
        <v>25.55</v>
      </c>
      <c r="U3">
        <f>43.9/2</f>
        <v>21.95</v>
      </c>
      <c r="V3">
        <f>40.1/2</f>
        <v>20.05</v>
      </c>
      <c r="W3">
        <f>61.9/2</f>
        <v>30.95</v>
      </c>
      <c r="X3">
        <f>41.5/2</f>
        <v>20.75</v>
      </c>
      <c r="Y3">
        <f>34.1/2</f>
        <v>17.05</v>
      </c>
      <c r="Z3">
        <f>43.4/2</f>
        <v>21.7</v>
      </c>
      <c r="AA3">
        <f>49.2/2</f>
        <v>24.6</v>
      </c>
    </row>
    <row r="4" spans="1:27" ht="63.75" customHeight="1">
      <c r="A4" s="11" t="s">
        <v>2</v>
      </c>
      <c r="B4" s="11" t="s">
        <v>5</v>
      </c>
      <c r="C4" s="12" t="s">
        <v>488</v>
      </c>
      <c r="D4" s="12" t="s">
        <v>489</v>
      </c>
      <c r="E4" s="12" t="s">
        <v>120</v>
      </c>
      <c r="F4" s="13">
        <v>0.26</v>
      </c>
      <c r="G4" s="13"/>
      <c r="H4" s="12" t="s">
        <v>1319</v>
      </c>
      <c r="I4" s="12" t="s">
        <v>465</v>
      </c>
      <c r="J4" s="42">
        <v>1</v>
      </c>
      <c r="K4" s="46"/>
      <c r="L4" s="44">
        <v>0</v>
      </c>
      <c r="N4" s="47">
        <f>0.197/2</f>
        <v>9.8500000000000004E-2</v>
      </c>
      <c r="O4" s="47">
        <f>0.864/2</f>
        <v>0.432</v>
      </c>
      <c r="P4" s="47">
        <f>0.814/2</f>
        <v>0.40699999999999997</v>
      </c>
      <c r="Q4" s="47">
        <f>0.861/2</f>
        <v>0.43049999999999999</v>
      </c>
      <c r="R4" s="47">
        <f>0.84/2</f>
        <v>0.42</v>
      </c>
      <c r="S4" s="47">
        <f>0.826/2</f>
        <v>0.41299999999999998</v>
      </c>
      <c r="T4" s="47">
        <f>0.463/2</f>
        <v>0.23150000000000001</v>
      </c>
      <c r="U4" s="47">
        <f>0.797/2</f>
        <v>0.39850000000000002</v>
      </c>
      <c r="V4" s="47">
        <f>0.694/2</f>
        <v>0.34699999999999998</v>
      </c>
      <c r="W4" s="47">
        <f>0.818/2</f>
        <v>0.40899999999999997</v>
      </c>
      <c r="X4" s="47">
        <f>0.756/2</f>
        <v>0.378</v>
      </c>
      <c r="Y4" s="47">
        <f>0.626/2</f>
        <v>0.313</v>
      </c>
      <c r="Z4" s="47">
        <f>0.793/2</f>
        <v>0.39650000000000002</v>
      </c>
      <c r="AA4" s="47">
        <f>0.734/2</f>
        <v>0.36699999999999999</v>
      </c>
    </row>
    <row r="5" spans="1:27" ht="123.6" customHeight="1">
      <c r="A5" s="11" t="s">
        <v>2</v>
      </c>
      <c r="B5" s="11" t="s">
        <v>6</v>
      </c>
      <c r="C5" s="11" t="s">
        <v>462</v>
      </c>
      <c r="D5" s="11" t="s">
        <v>463</v>
      </c>
      <c r="E5" s="11"/>
      <c r="F5" s="15">
        <v>0.9</v>
      </c>
      <c r="G5" s="15"/>
      <c r="H5" s="11" t="s">
        <v>1320</v>
      </c>
      <c r="I5" s="11" t="s">
        <v>465</v>
      </c>
      <c r="J5" s="42">
        <v>1</v>
      </c>
      <c r="K5" s="46"/>
      <c r="L5" s="44">
        <v>1</v>
      </c>
      <c r="M5" s="48" t="s">
        <v>1321</v>
      </c>
      <c r="N5" s="49">
        <v>0.9</v>
      </c>
      <c r="O5" s="49">
        <v>0.9</v>
      </c>
      <c r="P5" s="49">
        <v>0.9</v>
      </c>
      <c r="Q5" s="49">
        <v>0.9</v>
      </c>
      <c r="R5" s="49">
        <v>0.9</v>
      </c>
      <c r="S5" s="49">
        <v>0.9</v>
      </c>
      <c r="T5" s="49">
        <v>0.9</v>
      </c>
      <c r="U5" s="49">
        <v>0.9</v>
      </c>
      <c r="V5" s="49">
        <v>0.9</v>
      </c>
      <c r="W5" s="49">
        <v>0.9</v>
      </c>
      <c r="X5" s="49">
        <v>0.9</v>
      </c>
      <c r="Y5" s="49">
        <v>0.9</v>
      </c>
      <c r="Z5" s="49">
        <v>0.9</v>
      </c>
      <c r="AA5" s="49">
        <v>0.9</v>
      </c>
    </row>
    <row r="6" spans="1:27" ht="123.6" customHeight="1">
      <c r="A6" s="16" t="s">
        <v>2</v>
      </c>
      <c r="B6" s="16" t="s">
        <v>7</v>
      </c>
      <c r="C6" s="16" t="s">
        <v>491</v>
      </c>
      <c r="D6" s="16" t="s">
        <v>1322</v>
      </c>
      <c r="E6" s="16"/>
      <c r="F6" s="17">
        <v>1</v>
      </c>
      <c r="G6" s="17"/>
      <c r="H6" s="16" t="s">
        <v>1323</v>
      </c>
      <c r="I6" s="50"/>
      <c r="J6" s="42"/>
      <c r="K6" s="46"/>
      <c r="L6" s="44"/>
      <c r="M6" s="48"/>
      <c r="N6" s="51">
        <v>1</v>
      </c>
      <c r="O6" s="51">
        <v>1</v>
      </c>
      <c r="P6" s="51">
        <v>1</v>
      </c>
      <c r="Q6" s="51">
        <v>1</v>
      </c>
      <c r="R6" s="51">
        <v>1</v>
      </c>
      <c r="S6" s="51">
        <v>1</v>
      </c>
      <c r="T6" s="51">
        <v>1</v>
      </c>
      <c r="U6" s="51">
        <v>1</v>
      </c>
      <c r="V6" s="51">
        <v>1</v>
      </c>
      <c r="W6" s="51">
        <v>1</v>
      </c>
      <c r="X6" s="51">
        <v>1</v>
      </c>
      <c r="Y6" s="51">
        <v>1</v>
      </c>
      <c r="Z6" s="51">
        <v>1</v>
      </c>
      <c r="AA6" s="51">
        <v>1</v>
      </c>
    </row>
    <row r="7" spans="1:27" ht="123.6" customHeight="1">
      <c r="A7" s="16" t="s">
        <v>2</v>
      </c>
      <c r="B7" s="16" t="s">
        <v>7</v>
      </c>
      <c r="C7" s="16" t="s">
        <v>491</v>
      </c>
      <c r="D7" s="16" t="s">
        <v>1324</v>
      </c>
      <c r="E7" s="16"/>
      <c r="F7" s="17">
        <v>1</v>
      </c>
      <c r="G7" s="17"/>
      <c r="H7" s="16" t="s">
        <v>1323</v>
      </c>
      <c r="I7" s="9" t="s">
        <v>500</v>
      </c>
      <c r="J7" s="42"/>
      <c r="K7" s="46"/>
      <c r="L7" s="44"/>
      <c r="M7" s="48"/>
      <c r="N7" s="51">
        <v>1</v>
      </c>
      <c r="O7" s="51">
        <v>1</v>
      </c>
      <c r="P7" s="51">
        <v>1</v>
      </c>
      <c r="Q7" s="51">
        <v>1</v>
      </c>
      <c r="R7" s="51">
        <v>1</v>
      </c>
      <c r="S7" s="51">
        <v>1</v>
      </c>
      <c r="T7" s="51">
        <v>1</v>
      </c>
      <c r="U7" s="51">
        <v>1</v>
      </c>
      <c r="V7" s="51">
        <v>1</v>
      </c>
      <c r="W7" s="51">
        <v>1</v>
      </c>
      <c r="X7" s="51">
        <v>1</v>
      </c>
      <c r="Y7" s="51">
        <v>1</v>
      </c>
      <c r="Z7" s="51">
        <v>1</v>
      </c>
      <c r="AA7" s="51">
        <v>1</v>
      </c>
    </row>
    <row r="8" spans="1:27" ht="123.6" customHeight="1">
      <c r="A8" s="16" t="s">
        <v>2</v>
      </c>
      <c r="B8" s="16" t="s">
        <v>7</v>
      </c>
      <c r="C8" s="16" t="s">
        <v>491</v>
      </c>
      <c r="D8" s="16" t="s">
        <v>1325</v>
      </c>
      <c r="E8" s="16"/>
      <c r="F8" s="17">
        <v>0.8</v>
      </c>
      <c r="G8" s="17"/>
      <c r="H8" s="16" t="s">
        <v>1323</v>
      </c>
      <c r="I8" s="9" t="s">
        <v>500</v>
      </c>
      <c r="J8" s="42"/>
      <c r="K8" s="46"/>
      <c r="L8" s="44"/>
      <c r="M8" s="48"/>
      <c r="N8" s="49">
        <v>0.8</v>
      </c>
      <c r="O8" s="49">
        <v>0.8</v>
      </c>
      <c r="P8" s="49">
        <v>0.8</v>
      </c>
      <c r="Q8" s="49">
        <v>0.8</v>
      </c>
      <c r="R8" s="49">
        <v>0.8</v>
      </c>
      <c r="S8" s="49">
        <v>0.8</v>
      </c>
      <c r="T8" s="49">
        <v>0.8</v>
      </c>
      <c r="U8" s="49">
        <v>0.8</v>
      </c>
      <c r="V8" s="49">
        <v>0.8</v>
      </c>
      <c r="W8" s="49">
        <v>0.8</v>
      </c>
      <c r="X8" s="49">
        <v>0.8</v>
      </c>
      <c r="Y8" s="49">
        <v>0.8</v>
      </c>
      <c r="Z8" s="49">
        <v>0.8</v>
      </c>
      <c r="AA8" s="49">
        <v>0.8</v>
      </c>
    </row>
    <row r="9" spans="1:27" ht="123.6" customHeight="1">
      <c r="A9" s="16" t="s">
        <v>2</v>
      </c>
      <c r="B9" s="16" t="s">
        <v>7</v>
      </c>
      <c r="C9" s="16" t="s">
        <v>491</v>
      </c>
      <c r="D9" s="16" t="s">
        <v>1326</v>
      </c>
      <c r="E9" s="16"/>
      <c r="F9" s="17">
        <v>0.8</v>
      </c>
      <c r="G9" s="17"/>
      <c r="H9" s="16" t="s">
        <v>1323</v>
      </c>
      <c r="I9" s="9" t="s">
        <v>500</v>
      </c>
      <c r="J9" s="42"/>
      <c r="K9" s="46"/>
      <c r="L9" s="44"/>
      <c r="M9" s="48"/>
      <c r="N9" s="49">
        <v>0.8</v>
      </c>
      <c r="O9" s="49">
        <v>0.8</v>
      </c>
      <c r="P9" s="49">
        <v>0.8</v>
      </c>
      <c r="Q9" s="49">
        <v>0.8</v>
      </c>
      <c r="R9" s="49">
        <v>0.8</v>
      </c>
      <c r="S9" s="49">
        <v>0.8</v>
      </c>
      <c r="T9" s="49">
        <v>0.8</v>
      </c>
      <c r="U9" s="49">
        <v>0.8</v>
      </c>
      <c r="V9" s="49">
        <v>0.8</v>
      </c>
      <c r="W9" s="49">
        <v>0.8</v>
      </c>
      <c r="X9" s="49">
        <v>0.8</v>
      </c>
      <c r="Y9" s="49">
        <v>0.8</v>
      </c>
      <c r="Z9" s="49">
        <v>0.8</v>
      </c>
      <c r="AA9" s="49">
        <v>0.8</v>
      </c>
    </row>
    <row r="10" spans="1:27" ht="123.6" customHeight="1">
      <c r="A10" s="16" t="s">
        <v>2</v>
      </c>
      <c r="B10" s="16" t="s">
        <v>7</v>
      </c>
      <c r="C10" s="16" t="s">
        <v>491</v>
      </c>
      <c r="D10" s="16" t="s">
        <v>1327</v>
      </c>
      <c r="E10" s="16"/>
      <c r="F10" s="17">
        <v>1</v>
      </c>
      <c r="G10" s="17"/>
      <c r="H10" s="16" t="s">
        <v>1323</v>
      </c>
      <c r="I10" s="9" t="s">
        <v>500</v>
      </c>
      <c r="J10" s="42"/>
      <c r="K10" s="46"/>
      <c r="L10" s="44"/>
      <c r="M10" s="48"/>
      <c r="N10" s="49">
        <v>1</v>
      </c>
      <c r="O10" s="49">
        <v>1</v>
      </c>
      <c r="P10" s="49">
        <v>1</v>
      </c>
      <c r="Q10" s="49">
        <v>1</v>
      </c>
      <c r="R10" s="49">
        <v>1</v>
      </c>
      <c r="S10" s="49">
        <v>1</v>
      </c>
      <c r="T10" s="49">
        <v>1</v>
      </c>
      <c r="U10" s="49">
        <v>1</v>
      </c>
      <c r="V10" s="49">
        <v>1</v>
      </c>
      <c r="W10" s="49">
        <v>1</v>
      </c>
      <c r="X10" s="49">
        <v>1</v>
      </c>
      <c r="Y10" s="49">
        <v>1</v>
      </c>
      <c r="Z10" s="49">
        <v>1</v>
      </c>
      <c r="AA10" s="49">
        <v>1</v>
      </c>
    </row>
    <row r="11" spans="1:27" ht="132.6" customHeight="1">
      <c r="A11" s="16" t="s">
        <v>2</v>
      </c>
      <c r="B11" s="16" t="s">
        <v>7</v>
      </c>
      <c r="C11" s="16" t="s">
        <v>491</v>
      </c>
      <c r="D11" s="16" t="s">
        <v>1328</v>
      </c>
      <c r="E11" s="16"/>
      <c r="F11" s="17">
        <v>1</v>
      </c>
      <c r="G11" s="17"/>
      <c r="H11" s="16" t="s">
        <v>1323</v>
      </c>
      <c r="I11" s="16" t="s">
        <v>493</v>
      </c>
      <c r="J11" s="42">
        <v>1</v>
      </c>
      <c r="K11" s="52"/>
      <c r="L11" s="44">
        <v>1</v>
      </c>
      <c r="N11" s="49">
        <v>1</v>
      </c>
      <c r="O11" s="49">
        <v>1</v>
      </c>
      <c r="P11" s="49">
        <v>1</v>
      </c>
      <c r="Q11" s="49">
        <v>1</v>
      </c>
      <c r="R11" s="49">
        <v>1</v>
      </c>
      <c r="S11" s="49">
        <v>1</v>
      </c>
      <c r="T11" s="49">
        <v>1</v>
      </c>
      <c r="U11" s="49">
        <v>1</v>
      </c>
      <c r="V11" s="49">
        <v>1</v>
      </c>
      <c r="W11" s="49">
        <v>1</v>
      </c>
      <c r="X11" s="49">
        <v>1</v>
      </c>
      <c r="Y11" s="49">
        <v>1</v>
      </c>
      <c r="Z11" s="49">
        <v>1</v>
      </c>
      <c r="AA11" s="49">
        <v>1</v>
      </c>
    </row>
    <row r="12" spans="1:27" ht="105" customHeight="1">
      <c r="A12" s="11" t="s">
        <v>2</v>
      </c>
      <c r="B12" s="11" t="s">
        <v>8</v>
      </c>
      <c r="C12" s="11" t="s">
        <v>499</v>
      </c>
      <c r="D12" s="11" t="s">
        <v>500</v>
      </c>
      <c r="E12" s="11"/>
      <c r="F12" s="15">
        <v>1</v>
      </c>
      <c r="G12" s="15"/>
      <c r="H12" s="16"/>
      <c r="I12" s="11" t="s">
        <v>501</v>
      </c>
      <c r="J12" s="42">
        <v>1</v>
      </c>
      <c r="K12" s="52" t="s">
        <v>1211</v>
      </c>
      <c r="L12" s="44">
        <v>0</v>
      </c>
      <c r="M12" s="9" t="s">
        <v>1329</v>
      </c>
      <c r="N12" s="53">
        <v>1</v>
      </c>
      <c r="O12" s="53">
        <v>1</v>
      </c>
      <c r="P12" s="53">
        <v>1</v>
      </c>
      <c r="Q12" s="53">
        <v>1</v>
      </c>
      <c r="R12" s="53">
        <v>1</v>
      </c>
      <c r="S12" s="53">
        <v>1</v>
      </c>
      <c r="T12" s="53">
        <v>1</v>
      </c>
      <c r="U12" s="53">
        <v>1</v>
      </c>
      <c r="V12" s="53">
        <v>1</v>
      </c>
      <c r="W12" s="53">
        <v>1</v>
      </c>
      <c r="X12" s="53">
        <v>1</v>
      </c>
      <c r="Y12" s="53">
        <v>1</v>
      </c>
      <c r="Z12" s="53">
        <v>1</v>
      </c>
      <c r="AA12" s="53">
        <v>1</v>
      </c>
    </row>
    <row r="13" spans="1:27" ht="163.69999999999999" customHeight="1">
      <c r="A13" s="18" t="s">
        <v>2</v>
      </c>
      <c r="B13" s="18" t="s">
        <v>9</v>
      </c>
      <c r="C13" s="18" t="s">
        <v>503</v>
      </c>
      <c r="D13" s="18" t="s">
        <v>504</v>
      </c>
      <c r="E13" s="18"/>
      <c r="F13" s="19">
        <v>0.14399999999999999</v>
      </c>
      <c r="G13" s="18"/>
      <c r="H13" s="18" t="s">
        <v>1330</v>
      </c>
      <c r="I13" s="18" t="s">
        <v>465</v>
      </c>
      <c r="J13" s="54">
        <v>2</v>
      </c>
      <c r="K13" s="55"/>
      <c r="L13" s="44">
        <v>1</v>
      </c>
      <c r="M13" s="56" t="s">
        <v>1331</v>
      </c>
      <c r="N13" s="57">
        <v>0.14399999999999999</v>
      </c>
      <c r="O13" s="57">
        <v>0.14399999999999999</v>
      </c>
      <c r="P13" s="57">
        <v>0.14399999999999999</v>
      </c>
      <c r="Q13" s="57">
        <v>0.14399999999999999</v>
      </c>
      <c r="R13" s="57">
        <v>0.14399999999999999</v>
      </c>
      <c r="S13" s="57">
        <v>0.14399999999999999</v>
      </c>
      <c r="T13" s="57">
        <v>0.14399999999999999</v>
      </c>
      <c r="U13" s="57">
        <v>0.14399999999999999</v>
      </c>
      <c r="V13" s="57">
        <v>0.14399999999999999</v>
      </c>
      <c r="W13" s="57">
        <v>0.14399999999999999</v>
      </c>
      <c r="X13" s="57">
        <v>0.14399999999999999</v>
      </c>
      <c r="Y13" s="57">
        <v>0.14399999999999999</v>
      </c>
      <c r="Z13" s="57">
        <v>0.14399999999999999</v>
      </c>
      <c r="AA13" s="57">
        <v>0.14399999999999999</v>
      </c>
    </row>
    <row r="14" spans="1:27" ht="63.6" customHeight="1">
      <c r="A14" s="18" t="s">
        <v>2</v>
      </c>
      <c r="B14" s="18" t="s">
        <v>10</v>
      </c>
      <c r="C14" s="18" t="s">
        <v>508</v>
      </c>
      <c r="D14" s="18" t="s">
        <v>509</v>
      </c>
      <c r="E14" s="18"/>
      <c r="F14" s="20">
        <v>0.3</v>
      </c>
      <c r="G14" s="20"/>
      <c r="H14" s="18" t="s">
        <v>1332</v>
      </c>
      <c r="I14" s="18" t="s">
        <v>512</v>
      </c>
      <c r="J14" s="54">
        <v>2</v>
      </c>
      <c r="K14" s="55" t="s">
        <v>1212</v>
      </c>
      <c r="L14" s="44">
        <v>0</v>
      </c>
      <c r="M14" s="44"/>
    </row>
    <row r="15" spans="1:27" ht="69" customHeight="1">
      <c r="A15" s="18" t="s">
        <v>2</v>
      </c>
      <c r="B15" s="18" t="s">
        <v>10</v>
      </c>
      <c r="C15" s="18" t="s">
        <v>521</v>
      </c>
      <c r="D15" s="18" t="s">
        <v>1333</v>
      </c>
      <c r="E15" s="18"/>
      <c r="F15" s="21">
        <v>140000</v>
      </c>
      <c r="G15" s="22"/>
      <c r="H15" s="23" t="s">
        <v>1334</v>
      </c>
      <c r="I15" s="27" t="s">
        <v>129</v>
      </c>
      <c r="J15" s="54">
        <v>2</v>
      </c>
      <c r="K15" s="55" t="s">
        <v>1212</v>
      </c>
      <c r="L15" s="44">
        <v>0</v>
      </c>
      <c r="M15" s="44" t="s">
        <v>1335</v>
      </c>
      <c r="N15">
        <v>84880</v>
      </c>
      <c r="O15" s="53">
        <v>276.26</v>
      </c>
    </row>
    <row r="16" spans="1:27" ht="82.7" customHeight="1">
      <c r="A16" s="18" t="s">
        <v>2</v>
      </c>
      <c r="B16" s="18" t="s">
        <v>10</v>
      </c>
      <c r="C16" s="18" t="s">
        <v>526</v>
      </c>
      <c r="D16" s="18" t="s">
        <v>527</v>
      </c>
      <c r="E16" s="18"/>
      <c r="F16" s="24">
        <v>0.2</v>
      </c>
      <c r="G16" s="24"/>
      <c r="H16" s="25" t="s">
        <v>1336</v>
      </c>
      <c r="I16" s="18" t="s">
        <v>129</v>
      </c>
      <c r="J16" s="54">
        <v>2</v>
      </c>
      <c r="K16" s="55" t="s">
        <v>1213</v>
      </c>
      <c r="L16" s="44">
        <v>0</v>
      </c>
      <c r="M16" s="44"/>
    </row>
    <row r="17" spans="1:27" ht="109.7" customHeight="1">
      <c r="A17" s="18" t="s">
        <v>2</v>
      </c>
      <c r="B17" s="18" t="s">
        <v>11</v>
      </c>
      <c r="C17" s="18" t="s">
        <v>517</v>
      </c>
      <c r="D17" s="18" t="s">
        <v>518</v>
      </c>
      <c r="E17" s="18"/>
      <c r="F17" s="18"/>
      <c r="G17" s="18"/>
      <c r="H17" s="18"/>
      <c r="I17" s="18" t="s">
        <v>199</v>
      </c>
      <c r="J17" s="54">
        <v>2</v>
      </c>
      <c r="K17" s="55" t="s">
        <v>1214</v>
      </c>
      <c r="L17" s="44">
        <v>0</v>
      </c>
      <c r="M17" s="44"/>
    </row>
    <row r="18" spans="1:27" ht="37.5" customHeight="1">
      <c r="A18" s="11" t="s">
        <v>12</v>
      </c>
      <c r="B18" s="11" t="s">
        <v>1337</v>
      </c>
      <c r="C18" s="12" t="s">
        <v>531</v>
      </c>
      <c r="D18" s="12" t="s">
        <v>531</v>
      </c>
      <c r="E18" s="12"/>
      <c r="F18" s="14">
        <v>0</v>
      </c>
      <c r="G18" s="14"/>
      <c r="H18" s="12" t="s">
        <v>1338</v>
      </c>
      <c r="I18" s="11" t="s">
        <v>534</v>
      </c>
      <c r="J18" s="42">
        <v>1</v>
      </c>
      <c r="K18" s="46" t="s">
        <v>1339</v>
      </c>
      <c r="L18" s="44">
        <v>0</v>
      </c>
    </row>
    <row r="19" spans="1:27" ht="130.69999999999999" customHeight="1">
      <c r="A19" s="11" t="s">
        <v>12</v>
      </c>
      <c r="B19" s="11" t="s">
        <v>1340</v>
      </c>
      <c r="C19" s="12" t="s">
        <v>538</v>
      </c>
      <c r="D19" s="12" t="s">
        <v>539</v>
      </c>
      <c r="E19" s="12"/>
      <c r="F19" s="13">
        <v>0</v>
      </c>
      <c r="G19" s="13"/>
      <c r="H19" s="12" t="s">
        <v>1341</v>
      </c>
      <c r="I19" s="404" t="s">
        <v>541</v>
      </c>
      <c r="J19" s="42">
        <v>1</v>
      </c>
      <c r="K19" s="46"/>
      <c r="L19" s="44">
        <v>0</v>
      </c>
      <c r="M19" s="9" t="s">
        <v>1342</v>
      </c>
      <c r="N19" s="53">
        <v>0</v>
      </c>
      <c r="O19" s="53">
        <v>0</v>
      </c>
      <c r="P19" s="53">
        <v>0</v>
      </c>
      <c r="Q19" s="53">
        <v>0</v>
      </c>
      <c r="R19" s="53">
        <v>0</v>
      </c>
      <c r="S19" s="53">
        <v>0</v>
      </c>
      <c r="T19" s="53">
        <v>0</v>
      </c>
      <c r="U19" s="53">
        <v>0</v>
      </c>
      <c r="V19" s="53">
        <v>0</v>
      </c>
      <c r="W19" s="53">
        <v>0</v>
      </c>
      <c r="X19" s="53">
        <v>0</v>
      </c>
      <c r="Y19" s="53">
        <v>0</v>
      </c>
      <c r="Z19" s="53">
        <v>0</v>
      </c>
      <c r="AA19" s="53">
        <v>0</v>
      </c>
    </row>
    <row r="20" spans="1:27" ht="94.7" customHeight="1">
      <c r="A20" s="11" t="s">
        <v>12</v>
      </c>
      <c r="B20" s="11" t="s">
        <v>1343</v>
      </c>
      <c r="C20" s="12" t="s">
        <v>547</v>
      </c>
      <c r="D20" s="12" t="s">
        <v>548</v>
      </c>
      <c r="E20" s="12"/>
      <c r="F20" s="26">
        <v>4638.67</v>
      </c>
      <c r="G20" s="26"/>
      <c r="H20" s="26" t="s">
        <v>1344</v>
      </c>
      <c r="I20" s="11" t="s">
        <v>549</v>
      </c>
      <c r="J20" s="42">
        <v>1</v>
      </c>
      <c r="K20" s="46"/>
      <c r="L20" s="44">
        <v>0</v>
      </c>
      <c r="M20" s="9" t="s">
        <v>1345</v>
      </c>
      <c r="N20">
        <v>4638.67</v>
      </c>
      <c r="O20">
        <v>4638.67</v>
      </c>
      <c r="P20">
        <v>4638.67</v>
      </c>
      <c r="Q20">
        <v>4638.67</v>
      </c>
      <c r="R20">
        <v>4638.67</v>
      </c>
      <c r="S20">
        <v>4638.67</v>
      </c>
      <c r="T20">
        <v>4638.67</v>
      </c>
      <c r="U20">
        <v>4638.67</v>
      </c>
      <c r="V20">
        <v>4638.67</v>
      </c>
      <c r="W20">
        <v>4638.67</v>
      </c>
      <c r="X20">
        <v>4638.67</v>
      </c>
      <c r="Y20">
        <v>4638.67</v>
      </c>
      <c r="Z20">
        <v>4638.67</v>
      </c>
      <c r="AA20">
        <v>4638.67</v>
      </c>
    </row>
    <row r="21" spans="1:27" ht="90.6" customHeight="1">
      <c r="A21" s="11" t="s">
        <v>12</v>
      </c>
      <c r="B21" s="11" t="s">
        <v>1346</v>
      </c>
      <c r="C21" s="12" t="s">
        <v>553</v>
      </c>
      <c r="D21" s="12" t="s">
        <v>554</v>
      </c>
      <c r="E21" s="12"/>
      <c r="F21" s="26">
        <v>462651</v>
      </c>
      <c r="G21" s="26"/>
      <c r="H21" s="26" t="s">
        <v>1344</v>
      </c>
      <c r="I21" s="11" t="s">
        <v>549</v>
      </c>
      <c r="J21" s="42">
        <v>1</v>
      </c>
      <c r="K21" s="46"/>
      <c r="L21" s="44">
        <v>1</v>
      </c>
      <c r="N21" s="58">
        <v>462651</v>
      </c>
      <c r="O21" s="58">
        <v>462651</v>
      </c>
      <c r="P21" s="58">
        <v>462651</v>
      </c>
      <c r="Q21" s="58">
        <v>462651</v>
      </c>
      <c r="R21" s="58">
        <v>462651</v>
      </c>
      <c r="S21" s="58">
        <v>462651</v>
      </c>
      <c r="T21" s="58">
        <v>462651</v>
      </c>
      <c r="U21" s="58">
        <v>462651</v>
      </c>
      <c r="V21" s="58">
        <v>462651</v>
      </c>
      <c r="W21" s="58">
        <v>462651</v>
      </c>
      <c r="X21" s="58">
        <v>462651</v>
      </c>
      <c r="Y21" s="58">
        <v>462651</v>
      </c>
      <c r="Z21" s="58">
        <v>462651</v>
      </c>
      <c r="AA21" s="58">
        <v>462651</v>
      </c>
    </row>
    <row r="22" spans="1:27" ht="117" customHeight="1">
      <c r="A22" s="18" t="s">
        <v>12</v>
      </c>
      <c r="B22" s="18" t="s">
        <v>1347</v>
      </c>
      <c r="C22" s="27" t="s">
        <v>559</v>
      </c>
      <c r="D22" s="27" t="s">
        <v>560</v>
      </c>
      <c r="E22" s="27"/>
      <c r="F22" s="27">
        <v>0.85</v>
      </c>
      <c r="G22" s="27"/>
      <c r="H22" s="27" t="s">
        <v>1348</v>
      </c>
      <c r="I22" s="27" t="s">
        <v>563</v>
      </c>
      <c r="J22" s="59">
        <v>2</v>
      </c>
      <c r="K22" s="60" t="s">
        <v>1216</v>
      </c>
      <c r="L22" s="44">
        <v>0</v>
      </c>
      <c r="M22" s="44"/>
    </row>
    <row r="23" spans="1:27" ht="90" customHeight="1">
      <c r="A23" s="18" t="s">
        <v>12</v>
      </c>
      <c r="B23" s="18" t="s">
        <v>1349</v>
      </c>
      <c r="C23" s="27" t="s">
        <v>595</v>
      </c>
      <c r="D23" s="27" t="s">
        <v>596</v>
      </c>
      <c r="E23" s="27"/>
      <c r="F23" s="27"/>
      <c r="G23" s="27"/>
      <c r="H23" s="27"/>
      <c r="I23" s="27" t="s">
        <v>199</v>
      </c>
      <c r="J23" s="59">
        <v>2</v>
      </c>
      <c r="K23" s="55" t="s">
        <v>1217</v>
      </c>
      <c r="L23" s="44">
        <v>0</v>
      </c>
      <c r="M23" s="44"/>
    </row>
    <row r="24" spans="1:27" ht="37.5" customHeight="1">
      <c r="A24" s="28" t="s">
        <v>12</v>
      </c>
      <c r="B24" s="28" t="s">
        <v>1350</v>
      </c>
      <c r="C24" s="29" t="s">
        <v>589</v>
      </c>
      <c r="D24" s="29" t="s">
        <v>590</v>
      </c>
      <c r="E24" s="29"/>
      <c r="F24" s="29"/>
      <c r="G24" s="29"/>
      <c r="H24" s="29"/>
      <c r="I24" s="28" t="s">
        <v>129</v>
      </c>
      <c r="J24" s="6">
        <v>99</v>
      </c>
      <c r="K24" s="61"/>
      <c r="L24" s="44">
        <v>0</v>
      </c>
      <c r="M24" s="44"/>
    </row>
    <row r="25" spans="1:27" ht="100.35" customHeight="1">
      <c r="A25" s="11" t="s">
        <v>12</v>
      </c>
      <c r="B25" s="11" t="s">
        <v>20</v>
      </c>
      <c r="C25" s="11" t="s">
        <v>568</v>
      </c>
      <c r="D25" s="11" t="s">
        <v>569</v>
      </c>
      <c r="E25" s="11"/>
      <c r="F25" s="30">
        <v>0</v>
      </c>
      <c r="G25" s="30"/>
      <c r="H25" s="11" t="s">
        <v>1351</v>
      </c>
      <c r="I25" s="11" t="s">
        <v>572</v>
      </c>
      <c r="J25" s="42">
        <v>1</v>
      </c>
      <c r="K25" s="46"/>
      <c r="L25" s="44">
        <v>1</v>
      </c>
      <c r="N25" s="62">
        <v>0</v>
      </c>
      <c r="O25" s="62">
        <v>0</v>
      </c>
      <c r="P25" s="62">
        <v>0</v>
      </c>
      <c r="Q25" s="62">
        <v>0</v>
      </c>
      <c r="R25" s="62">
        <v>0</v>
      </c>
      <c r="S25" s="62">
        <v>0</v>
      </c>
      <c r="T25" s="62">
        <v>0</v>
      </c>
      <c r="U25" s="62">
        <v>0</v>
      </c>
      <c r="V25" s="62">
        <v>0</v>
      </c>
      <c r="W25" s="62">
        <v>0</v>
      </c>
      <c r="X25" s="62">
        <v>0</v>
      </c>
      <c r="Y25" s="62">
        <v>0</v>
      </c>
      <c r="Z25" s="62">
        <v>0</v>
      </c>
      <c r="AA25" s="62">
        <v>0</v>
      </c>
    </row>
    <row r="26" spans="1:27" ht="74.45" customHeight="1">
      <c r="A26" s="11" t="s">
        <v>12</v>
      </c>
      <c r="B26" s="11" t="s">
        <v>21</v>
      </c>
      <c r="C26" s="11" t="s">
        <v>576</v>
      </c>
      <c r="D26" s="11" t="s">
        <v>576</v>
      </c>
      <c r="E26" s="11"/>
      <c r="F26" s="15">
        <v>0</v>
      </c>
      <c r="G26" s="15"/>
      <c r="H26" s="11" t="s">
        <v>1352</v>
      </c>
      <c r="I26" s="12" t="s">
        <v>579</v>
      </c>
      <c r="J26" s="42">
        <v>1</v>
      </c>
      <c r="K26" s="46"/>
      <c r="L26" s="44">
        <v>1</v>
      </c>
      <c r="N26" s="62">
        <v>0</v>
      </c>
      <c r="O26" s="62">
        <v>0</v>
      </c>
      <c r="P26" s="62">
        <v>0</v>
      </c>
      <c r="Q26" s="62">
        <v>0</v>
      </c>
      <c r="R26" s="62">
        <v>0</v>
      </c>
      <c r="S26" s="62">
        <v>0</v>
      </c>
      <c r="T26" s="62">
        <v>0</v>
      </c>
      <c r="U26" s="62">
        <v>0</v>
      </c>
      <c r="V26" s="62">
        <v>0</v>
      </c>
      <c r="W26" s="62">
        <v>0</v>
      </c>
      <c r="X26" s="62">
        <v>0</v>
      </c>
      <c r="Y26" s="62">
        <v>0</v>
      </c>
      <c r="Z26" s="62">
        <v>0</v>
      </c>
      <c r="AA26" s="62">
        <v>0</v>
      </c>
    </row>
    <row r="27" spans="1:27" ht="77.45" customHeight="1">
      <c r="A27" s="31" t="s">
        <v>12</v>
      </c>
      <c r="B27" s="31" t="s">
        <v>22</v>
      </c>
      <c r="C27" s="31" t="s">
        <v>582</v>
      </c>
      <c r="D27" s="31" t="s">
        <v>583</v>
      </c>
      <c r="E27" s="31"/>
      <c r="F27" s="32">
        <v>0.2</v>
      </c>
      <c r="G27" s="32"/>
      <c r="H27" s="31" t="s">
        <v>1353</v>
      </c>
      <c r="I27" s="31" t="s">
        <v>585</v>
      </c>
      <c r="J27" s="63">
        <v>1</v>
      </c>
      <c r="K27" s="64"/>
      <c r="L27" s="65">
        <v>0</v>
      </c>
      <c r="M27" s="66" t="s">
        <v>1354</v>
      </c>
    </row>
    <row r="28" spans="1:27" ht="70.7" customHeight="1">
      <c r="A28" s="11" t="s">
        <v>12</v>
      </c>
      <c r="B28" s="11" t="s">
        <v>23</v>
      </c>
      <c r="C28" s="12" t="s">
        <v>592</v>
      </c>
      <c r="D28" s="12" t="s">
        <v>593</v>
      </c>
      <c r="E28" s="12"/>
      <c r="F28" s="13">
        <v>0.55000000000000004</v>
      </c>
      <c r="G28" s="13"/>
      <c r="H28" s="12" t="s">
        <v>1355</v>
      </c>
      <c r="I28" s="18" t="s">
        <v>129</v>
      </c>
      <c r="J28" s="59">
        <v>2</v>
      </c>
      <c r="K28" s="55" t="s">
        <v>1219</v>
      </c>
      <c r="L28" s="44">
        <v>0</v>
      </c>
      <c r="M28" s="58" t="s">
        <v>1356</v>
      </c>
      <c r="N28" s="49">
        <v>0.55000000000000004</v>
      </c>
      <c r="O28" s="49">
        <v>0.55000000000000004</v>
      </c>
      <c r="P28" s="49">
        <v>0.55000000000000004</v>
      </c>
      <c r="Q28" s="49">
        <v>0.55000000000000004</v>
      </c>
      <c r="R28" s="49">
        <v>0.55000000000000004</v>
      </c>
      <c r="S28" s="49">
        <v>0.55000000000000004</v>
      </c>
      <c r="T28" s="49">
        <v>0.55000000000000004</v>
      </c>
      <c r="U28" s="49">
        <v>0.55000000000000004</v>
      </c>
      <c r="V28" s="49">
        <v>0.55000000000000004</v>
      </c>
      <c r="W28" s="49">
        <v>0.55000000000000004</v>
      </c>
      <c r="X28" s="49">
        <v>0.55000000000000004</v>
      </c>
      <c r="Y28" s="49">
        <v>0.55000000000000004</v>
      </c>
      <c r="Z28" s="49">
        <v>0.55000000000000004</v>
      </c>
      <c r="AA28" s="49">
        <v>0.55000000000000004</v>
      </c>
    </row>
    <row r="29" spans="1:27" ht="121.7" customHeight="1">
      <c r="A29" s="18" t="s">
        <v>12</v>
      </c>
      <c r="B29" s="18" t="s">
        <v>24</v>
      </c>
      <c r="C29" s="27" t="s">
        <v>601</v>
      </c>
      <c r="D29" s="27" t="s">
        <v>602</v>
      </c>
      <c r="E29" s="27"/>
      <c r="F29" s="27"/>
      <c r="G29" s="27"/>
      <c r="H29" s="27"/>
      <c r="I29" s="18" t="s">
        <v>604</v>
      </c>
      <c r="J29" s="59">
        <v>2</v>
      </c>
      <c r="K29" s="55" t="s">
        <v>1220</v>
      </c>
      <c r="L29" s="44">
        <v>0</v>
      </c>
      <c r="M29" s="44"/>
    </row>
    <row r="30" spans="1:27" ht="44.45" customHeight="1">
      <c r="A30" s="11" t="s">
        <v>25</v>
      </c>
      <c r="B30" s="11" t="s">
        <v>26</v>
      </c>
      <c r="C30" s="11" t="s">
        <v>612</v>
      </c>
      <c r="D30" s="11" t="s">
        <v>612</v>
      </c>
      <c r="E30" s="11"/>
      <c r="F30" s="11" t="s">
        <v>1357</v>
      </c>
      <c r="G30" s="11"/>
      <c r="H30" s="11" t="s">
        <v>1358</v>
      </c>
      <c r="I30" s="12" t="s">
        <v>613</v>
      </c>
      <c r="J30" s="67">
        <v>1</v>
      </c>
      <c r="K30" s="46"/>
      <c r="L30" s="44">
        <v>0</v>
      </c>
      <c r="N30" s="68">
        <v>70</v>
      </c>
      <c r="O30" s="68">
        <v>70</v>
      </c>
      <c r="P30" s="68">
        <v>70</v>
      </c>
      <c r="Q30" s="68">
        <v>70</v>
      </c>
      <c r="R30" s="68">
        <v>70</v>
      </c>
      <c r="S30" s="68">
        <v>70</v>
      </c>
      <c r="T30" s="68">
        <v>70</v>
      </c>
      <c r="U30" s="68">
        <v>70</v>
      </c>
      <c r="V30" s="68">
        <v>70</v>
      </c>
      <c r="W30" s="68">
        <v>70</v>
      </c>
      <c r="X30" s="68">
        <v>70</v>
      </c>
      <c r="Y30" s="68">
        <v>70</v>
      </c>
      <c r="Z30" s="68">
        <v>70</v>
      </c>
      <c r="AA30" s="68">
        <v>70</v>
      </c>
    </row>
    <row r="31" spans="1:27" ht="37.5" customHeight="1">
      <c r="A31" s="11" t="s">
        <v>25</v>
      </c>
      <c r="B31" s="11" t="s">
        <v>27</v>
      </c>
      <c r="C31" s="11" t="s">
        <v>675</v>
      </c>
      <c r="D31" s="11" t="s">
        <v>675</v>
      </c>
      <c r="E31" s="11"/>
      <c r="F31" s="15">
        <v>1</v>
      </c>
      <c r="G31" s="15"/>
      <c r="H31" s="11" t="s">
        <v>1359</v>
      </c>
      <c r="I31" s="12" t="s">
        <v>677</v>
      </c>
      <c r="J31" s="67">
        <v>1</v>
      </c>
      <c r="K31" s="46"/>
      <c r="L31" s="44">
        <v>1</v>
      </c>
      <c r="N31" s="69">
        <v>1</v>
      </c>
      <c r="O31" s="69">
        <v>1</v>
      </c>
      <c r="P31" s="69">
        <v>1</v>
      </c>
      <c r="Q31" s="69">
        <v>1</v>
      </c>
      <c r="R31" s="69">
        <v>1</v>
      </c>
      <c r="S31" s="69">
        <v>1</v>
      </c>
      <c r="T31" s="69">
        <v>1</v>
      </c>
      <c r="U31" s="69">
        <v>1</v>
      </c>
      <c r="V31" s="69">
        <v>1</v>
      </c>
      <c r="W31" s="69">
        <v>1</v>
      </c>
      <c r="X31" s="69">
        <v>1</v>
      </c>
      <c r="Y31" s="69">
        <v>1</v>
      </c>
      <c r="Z31" s="69">
        <v>1</v>
      </c>
      <c r="AA31" s="69">
        <v>1</v>
      </c>
    </row>
    <row r="32" spans="1:27" ht="37.5" customHeight="1">
      <c r="A32" s="11" t="s">
        <v>25</v>
      </c>
      <c r="B32" s="11" t="s">
        <v>28</v>
      </c>
      <c r="C32" s="11" t="s">
        <v>617</v>
      </c>
      <c r="D32" s="11" t="s">
        <v>617</v>
      </c>
      <c r="E32" s="11"/>
      <c r="F32" s="11" t="s">
        <v>1360</v>
      </c>
      <c r="G32" s="11"/>
      <c r="H32" s="11" t="s">
        <v>1361</v>
      </c>
      <c r="I32" s="12" t="s">
        <v>618</v>
      </c>
      <c r="J32" s="67">
        <v>1</v>
      </c>
      <c r="K32" s="43" t="s">
        <v>1221</v>
      </c>
      <c r="L32" s="44">
        <v>0</v>
      </c>
      <c r="N32">
        <v>25</v>
      </c>
      <c r="O32">
        <v>25</v>
      </c>
      <c r="P32">
        <v>25</v>
      </c>
      <c r="Q32">
        <v>25</v>
      </c>
      <c r="R32">
        <v>25</v>
      </c>
      <c r="S32">
        <v>25</v>
      </c>
      <c r="T32">
        <v>25</v>
      </c>
      <c r="U32">
        <v>25</v>
      </c>
      <c r="V32">
        <v>25</v>
      </c>
      <c r="W32">
        <v>25</v>
      </c>
      <c r="X32">
        <v>25</v>
      </c>
      <c r="Y32">
        <v>25</v>
      </c>
      <c r="Z32">
        <v>25</v>
      </c>
      <c r="AA32">
        <v>25</v>
      </c>
    </row>
    <row r="33" spans="1:27" ht="99" customHeight="1">
      <c r="A33" s="11" t="s">
        <v>25</v>
      </c>
      <c r="B33" s="11" t="s">
        <v>29</v>
      </c>
      <c r="C33" s="11" t="s">
        <v>1362</v>
      </c>
      <c r="D33" s="33" t="s">
        <v>1363</v>
      </c>
      <c r="E33" s="33"/>
      <c r="F33" s="33" t="s">
        <v>1364</v>
      </c>
      <c r="G33" s="33"/>
      <c r="H33" s="33" t="s">
        <v>1365</v>
      </c>
      <c r="I33" s="18" t="s">
        <v>588</v>
      </c>
      <c r="J33" s="59">
        <v>2</v>
      </c>
      <c r="K33" s="55" t="s">
        <v>1222</v>
      </c>
      <c r="L33" s="44">
        <v>0</v>
      </c>
      <c r="M33" s="9" t="s">
        <v>1366</v>
      </c>
      <c r="N33">
        <v>12</v>
      </c>
      <c r="O33">
        <v>12</v>
      </c>
      <c r="P33">
        <v>12</v>
      </c>
      <c r="Q33">
        <v>12</v>
      </c>
      <c r="R33">
        <v>12</v>
      </c>
      <c r="S33">
        <v>12</v>
      </c>
      <c r="T33">
        <v>12</v>
      </c>
      <c r="U33">
        <v>12</v>
      </c>
      <c r="V33">
        <v>12</v>
      </c>
      <c r="W33">
        <v>12</v>
      </c>
      <c r="X33">
        <v>12</v>
      </c>
      <c r="Y33">
        <v>12</v>
      </c>
      <c r="Z33">
        <v>12</v>
      </c>
      <c r="AA33">
        <v>12</v>
      </c>
    </row>
    <row r="34" spans="1:27" ht="73.7" customHeight="1">
      <c r="A34" s="18" t="s">
        <v>25</v>
      </c>
      <c r="B34" s="18" t="s">
        <v>30</v>
      </c>
      <c r="C34" s="18" t="s">
        <v>622</v>
      </c>
      <c r="D34" s="18" t="s">
        <v>623</v>
      </c>
      <c r="E34" s="18"/>
      <c r="F34" s="18">
        <v>0</v>
      </c>
      <c r="G34" s="18"/>
      <c r="H34" s="18" t="s">
        <v>1367</v>
      </c>
      <c r="I34" s="18" t="s">
        <v>625</v>
      </c>
      <c r="J34" s="59">
        <v>2</v>
      </c>
      <c r="K34" s="60" t="s">
        <v>1223</v>
      </c>
      <c r="L34" s="44">
        <v>0</v>
      </c>
      <c r="M34" s="44" t="s">
        <v>1368</v>
      </c>
      <c r="N34">
        <v>0</v>
      </c>
      <c r="O34">
        <v>0</v>
      </c>
      <c r="P34">
        <v>0</v>
      </c>
      <c r="Q34">
        <v>0</v>
      </c>
      <c r="R34">
        <v>0</v>
      </c>
      <c r="S34">
        <v>0</v>
      </c>
      <c r="T34">
        <v>0</v>
      </c>
      <c r="U34">
        <v>0</v>
      </c>
      <c r="V34">
        <v>0</v>
      </c>
      <c r="W34">
        <v>0</v>
      </c>
      <c r="X34">
        <v>0</v>
      </c>
      <c r="Y34">
        <v>0</v>
      </c>
      <c r="Z34">
        <v>0</v>
      </c>
      <c r="AA34">
        <v>0</v>
      </c>
    </row>
    <row r="35" spans="1:27" ht="37.5" customHeight="1">
      <c r="A35" s="18" t="s">
        <v>25</v>
      </c>
      <c r="B35" s="18" t="s">
        <v>31</v>
      </c>
      <c r="C35" s="18" t="s">
        <v>629</v>
      </c>
      <c r="D35" s="18" t="s">
        <v>630</v>
      </c>
      <c r="E35" s="18"/>
      <c r="F35" s="18">
        <v>0</v>
      </c>
      <c r="G35" s="18"/>
      <c r="H35" s="18" t="s">
        <v>1369</v>
      </c>
      <c r="I35" s="18" t="s">
        <v>631</v>
      </c>
      <c r="J35" s="59">
        <v>2</v>
      </c>
      <c r="K35" s="55" t="s">
        <v>1224</v>
      </c>
      <c r="L35" s="44">
        <v>0</v>
      </c>
      <c r="M35" s="44"/>
      <c r="N35">
        <v>0</v>
      </c>
      <c r="O35">
        <v>0</v>
      </c>
      <c r="P35">
        <v>0</v>
      </c>
      <c r="Q35">
        <v>0</v>
      </c>
      <c r="R35">
        <v>0</v>
      </c>
      <c r="S35">
        <v>0</v>
      </c>
      <c r="T35">
        <v>0</v>
      </c>
      <c r="U35">
        <v>0</v>
      </c>
      <c r="V35">
        <v>0</v>
      </c>
      <c r="W35">
        <v>0</v>
      </c>
      <c r="X35">
        <v>0</v>
      </c>
      <c r="Y35">
        <v>0</v>
      </c>
      <c r="Z35">
        <v>0</v>
      </c>
      <c r="AA35">
        <v>0</v>
      </c>
    </row>
    <row r="36" spans="1:27" ht="37.5" customHeight="1">
      <c r="A36" s="18" t="s">
        <v>25</v>
      </c>
      <c r="B36" s="18" t="s">
        <v>32</v>
      </c>
      <c r="C36" s="18" t="s">
        <v>605</v>
      </c>
      <c r="D36" s="18" t="s">
        <v>606</v>
      </c>
      <c r="E36" s="18"/>
      <c r="F36" s="18">
        <v>0</v>
      </c>
      <c r="G36" s="18"/>
      <c r="H36" s="18" t="s">
        <v>1370</v>
      </c>
      <c r="I36" s="27" t="s">
        <v>608</v>
      </c>
      <c r="J36" s="59">
        <v>2</v>
      </c>
      <c r="K36" s="55" t="s">
        <v>1225</v>
      </c>
      <c r="L36" s="44">
        <v>0</v>
      </c>
      <c r="M36" s="44"/>
      <c r="N36">
        <v>0</v>
      </c>
      <c r="O36">
        <v>0</v>
      </c>
      <c r="P36">
        <v>0</v>
      </c>
      <c r="Q36">
        <v>0</v>
      </c>
      <c r="R36">
        <v>0</v>
      </c>
      <c r="S36">
        <v>0</v>
      </c>
      <c r="T36">
        <v>0</v>
      </c>
      <c r="U36">
        <v>0</v>
      </c>
      <c r="V36">
        <v>0</v>
      </c>
      <c r="W36">
        <v>0</v>
      </c>
      <c r="X36">
        <v>0</v>
      </c>
      <c r="Y36">
        <v>0</v>
      </c>
      <c r="Z36">
        <v>0</v>
      </c>
      <c r="AA36">
        <v>0</v>
      </c>
    </row>
    <row r="37" spans="1:27" ht="84.6" customHeight="1">
      <c r="A37" s="18" t="s">
        <v>25</v>
      </c>
      <c r="B37" s="18" t="s">
        <v>33</v>
      </c>
      <c r="C37" s="18" t="s">
        <v>633</v>
      </c>
      <c r="D37" s="18" t="s">
        <v>634</v>
      </c>
      <c r="E37" s="18"/>
      <c r="F37" s="34">
        <v>7.4999999999999997E-2</v>
      </c>
      <c r="G37" s="34"/>
      <c r="H37" s="18" t="s">
        <v>1371</v>
      </c>
      <c r="I37" s="18" t="s">
        <v>635</v>
      </c>
      <c r="J37" s="59">
        <v>2</v>
      </c>
      <c r="K37" s="55" t="s">
        <v>1226</v>
      </c>
      <c r="L37" s="44">
        <v>0</v>
      </c>
      <c r="M37" s="44"/>
    </row>
    <row r="38" spans="1:27" ht="76.349999999999994" customHeight="1">
      <c r="A38" s="28" t="s">
        <v>25</v>
      </c>
      <c r="B38" s="28" t="s">
        <v>34</v>
      </c>
      <c r="C38" s="28" t="s">
        <v>636</v>
      </c>
      <c r="D38" s="28" t="s">
        <v>637</v>
      </c>
      <c r="E38" s="28"/>
      <c r="F38" s="28"/>
      <c r="G38" s="28"/>
      <c r="H38" s="28"/>
      <c r="I38" s="28" t="s">
        <v>638</v>
      </c>
      <c r="J38" s="6">
        <v>99</v>
      </c>
      <c r="K38" s="61"/>
      <c r="L38" s="44">
        <v>0</v>
      </c>
      <c r="M38" s="44"/>
    </row>
    <row r="39" spans="1:27" ht="74.45" customHeight="1">
      <c r="A39" s="18" t="s">
        <v>25</v>
      </c>
      <c r="B39" s="18" t="s">
        <v>35</v>
      </c>
      <c r="C39" s="18" t="s">
        <v>639</v>
      </c>
      <c r="D39" s="18" t="s">
        <v>640</v>
      </c>
      <c r="E39" s="18"/>
      <c r="F39" s="18" t="s">
        <v>1372</v>
      </c>
      <c r="G39" s="18"/>
      <c r="H39" s="18" t="s">
        <v>1373</v>
      </c>
      <c r="I39" s="18" t="s">
        <v>588</v>
      </c>
      <c r="J39" s="59">
        <v>2</v>
      </c>
      <c r="K39" s="55" t="s">
        <v>1227</v>
      </c>
      <c r="L39" s="44">
        <v>0</v>
      </c>
      <c r="M39" s="44"/>
    </row>
    <row r="40" spans="1:27" ht="103.7" customHeight="1">
      <c r="A40" s="18" t="s">
        <v>25</v>
      </c>
      <c r="B40" s="18" t="s">
        <v>36</v>
      </c>
      <c r="C40" s="18" t="s">
        <v>641</v>
      </c>
      <c r="D40" s="18" t="s">
        <v>642</v>
      </c>
      <c r="E40" s="18"/>
      <c r="F40" s="20">
        <v>0.3</v>
      </c>
      <c r="G40" s="20"/>
      <c r="H40" s="18" t="s">
        <v>1374</v>
      </c>
      <c r="I40" s="18" t="s">
        <v>588</v>
      </c>
      <c r="J40" s="59">
        <v>2</v>
      </c>
      <c r="K40" s="55" t="s">
        <v>1228</v>
      </c>
      <c r="L40" s="44">
        <v>0</v>
      </c>
      <c r="M40" s="44"/>
    </row>
    <row r="41" spans="1:27" ht="82.35" customHeight="1">
      <c r="A41" s="11" t="s">
        <v>25</v>
      </c>
      <c r="B41" s="11" t="s">
        <v>37</v>
      </c>
      <c r="C41" s="11" t="s">
        <v>644</v>
      </c>
      <c r="D41" s="11" t="s">
        <v>645</v>
      </c>
      <c r="E41" s="11"/>
      <c r="F41" s="11" t="s">
        <v>1375</v>
      </c>
      <c r="G41" s="11"/>
      <c r="H41" s="11" t="s">
        <v>1376</v>
      </c>
      <c r="I41" s="11" t="s">
        <v>646</v>
      </c>
      <c r="J41" s="67">
        <v>2</v>
      </c>
      <c r="K41" s="46" t="s">
        <v>1229</v>
      </c>
      <c r="L41" s="44">
        <v>1</v>
      </c>
      <c r="M41" s="56" t="s">
        <v>1377</v>
      </c>
    </row>
    <row r="42" spans="1:27" ht="37.5" customHeight="1">
      <c r="A42" s="11" t="s">
        <v>25</v>
      </c>
      <c r="B42" s="11" t="s">
        <v>38</v>
      </c>
      <c r="C42" s="12" t="s">
        <v>649</v>
      </c>
      <c r="D42" s="12" t="s">
        <v>649</v>
      </c>
      <c r="E42" s="12"/>
      <c r="F42" s="12" t="s">
        <v>1378</v>
      </c>
      <c r="G42" s="12"/>
      <c r="H42" s="12" t="s">
        <v>1379</v>
      </c>
      <c r="I42" s="12" t="s">
        <v>651</v>
      </c>
      <c r="J42" s="67">
        <v>1</v>
      </c>
      <c r="K42" s="46" t="s">
        <v>1230</v>
      </c>
      <c r="L42" s="44">
        <v>0</v>
      </c>
    </row>
    <row r="43" spans="1:27" ht="37.5" customHeight="1">
      <c r="A43" s="11" t="s">
        <v>25</v>
      </c>
      <c r="B43" s="11" t="s">
        <v>39</v>
      </c>
      <c r="C43" s="11" t="s">
        <v>654</v>
      </c>
      <c r="D43" s="11" t="s">
        <v>655</v>
      </c>
      <c r="E43" s="11"/>
      <c r="F43" s="15">
        <v>0.48</v>
      </c>
      <c r="G43" s="15"/>
      <c r="H43" s="11" t="s">
        <v>1380</v>
      </c>
      <c r="I43" s="11" t="s">
        <v>588</v>
      </c>
      <c r="J43" s="67">
        <v>1</v>
      </c>
      <c r="K43" s="46"/>
      <c r="L43" s="44">
        <v>1</v>
      </c>
    </row>
    <row r="44" spans="1:27" ht="37.5" customHeight="1">
      <c r="A44" s="11" t="s">
        <v>25</v>
      </c>
      <c r="B44" s="11" t="s">
        <v>40</v>
      </c>
      <c r="C44" s="11" t="s">
        <v>656</v>
      </c>
      <c r="D44" s="11" t="s">
        <v>656</v>
      </c>
      <c r="E44" s="11"/>
      <c r="F44" s="11" t="s">
        <v>1381</v>
      </c>
      <c r="G44" s="11"/>
      <c r="H44" s="11" t="s">
        <v>1382</v>
      </c>
      <c r="I44" s="11" t="s">
        <v>657</v>
      </c>
      <c r="J44" s="67">
        <v>1</v>
      </c>
      <c r="K44" s="46" t="s">
        <v>1383</v>
      </c>
      <c r="L44" s="44">
        <v>0</v>
      </c>
    </row>
    <row r="45" spans="1:27" s="5" customFormat="1" ht="37.5" customHeight="1">
      <c r="A45" s="31" t="s">
        <v>25</v>
      </c>
      <c r="B45" s="31" t="s">
        <v>41</v>
      </c>
      <c r="C45" s="31" t="s">
        <v>659</v>
      </c>
      <c r="D45" s="31" t="s">
        <v>660</v>
      </c>
      <c r="E45" s="31"/>
      <c r="F45" s="31">
        <v>80</v>
      </c>
      <c r="G45" s="31"/>
      <c r="H45" s="31" t="s">
        <v>1384</v>
      </c>
      <c r="I45" s="11" t="s">
        <v>145</v>
      </c>
      <c r="J45" s="67">
        <v>1</v>
      </c>
      <c r="K45" s="46" t="s">
        <v>1231</v>
      </c>
      <c r="L45" s="44">
        <v>0</v>
      </c>
      <c r="M45" s="66" t="s">
        <v>1385</v>
      </c>
    </row>
    <row r="46" spans="1:27" ht="121.7" customHeight="1">
      <c r="A46" s="11" t="s">
        <v>25</v>
      </c>
      <c r="B46" s="11" t="s">
        <v>42</v>
      </c>
      <c r="C46" s="11" t="s">
        <v>662</v>
      </c>
      <c r="D46" s="11" t="s">
        <v>663</v>
      </c>
      <c r="E46" s="11"/>
      <c r="F46" s="35">
        <v>4.2999999999999997E-2</v>
      </c>
      <c r="G46" s="35"/>
      <c r="H46" s="35" t="s">
        <v>1386</v>
      </c>
      <c r="I46" s="11" t="s">
        <v>648</v>
      </c>
      <c r="J46" s="67">
        <v>1</v>
      </c>
      <c r="K46" s="46"/>
      <c r="L46" s="44">
        <v>1</v>
      </c>
      <c r="N46" s="57">
        <v>4.2999999999999997E-2</v>
      </c>
      <c r="O46" s="57">
        <v>4.2999999999999997E-2</v>
      </c>
      <c r="P46" s="57">
        <v>4.2999999999999997E-2</v>
      </c>
      <c r="Q46" s="57">
        <v>4.2999999999999997E-2</v>
      </c>
      <c r="R46" s="57">
        <v>4.2999999999999997E-2</v>
      </c>
      <c r="S46" s="57">
        <v>4.2999999999999997E-2</v>
      </c>
      <c r="T46" s="57">
        <v>4.2999999999999997E-2</v>
      </c>
      <c r="U46" s="57">
        <v>4.2999999999999997E-2</v>
      </c>
      <c r="V46" s="57">
        <v>4.2999999999999997E-2</v>
      </c>
      <c r="W46" s="57">
        <v>4.2999999999999997E-2</v>
      </c>
      <c r="X46" s="57">
        <v>4.2999999999999997E-2</v>
      </c>
      <c r="Y46" s="57">
        <v>4.2999999999999997E-2</v>
      </c>
      <c r="Z46" s="57">
        <v>4.2999999999999997E-2</v>
      </c>
      <c r="AA46" s="57">
        <v>4.2999999999999997E-2</v>
      </c>
    </row>
    <row r="47" spans="1:27" ht="105">
      <c r="A47" s="11" t="s">
        <v>25</v>
      </c>
      <c r="B47" s="11" t="s">
        <v>43</v>
      </c>
      <c r="C47" s="11" t="s">
        <v>668</v>
      </c>
      <c r="D47" s="11" t="s">
        <v>668</v>
      </c>
      <c r="E47" s="11"/>
      <c r="F47" s="36">
        <v>4.3999999999999997E-2</v>
      </c>
      <c r="G47" s="36"/>
      <c r="H47" s="11" t="s">
        <v>1387</v>
      </c>
      <c r="I47" s="11" t="s">
        <v>648</v>
      </c>
      <c r="J47" s="67">
        <v>1</v>
      </c>
      <c r="K47" s="46" t="s">
        <v>1232</v>
      </c>
      <c r="L47" s="44">
        <v>1</v>
      </c>
      <c r="N47" s="57">
        <v>4.3999999999999997E-2</v>
      </c>
      <c r="O47" s="57">
        <v>4.3999999999999997E-2</v>
      </c>
      <c r="P47" s="57">
        <v>4.3999999999999997E-2</v>
      </c>
      <c r="Q47" s="57">
        <v>4.3999999999999997E-2</v>
      </c>
      <c r="R47" s="57">
        <v>4.3999999999999997E-2</v>
      </c>
      <c r="S47" s="57">
        <v>4.3999999999999997E-2</v>
      </c>
      <c r="T47" s="57">
        <v>4.3999999999999997E-2</v>
      </c>
      <c r="U47" s="57">
        <v>4.3999999999999997E-2</v>
      </c>
      <c r="V47" s="57">
        <v>4.3999999999999997E-2</v>
      </c>
      <c r="W47" s="57">
        <v>4.3999999999999997E-2</v>
      </c>
      <c r="X47" s="57">
        <v>4.3999999999999997E-2</v>
      </c>
      <c r="Y47" s="57">
        <v>4.3999999999999997E-2</v>
      </c>
      <c r="Z47" s="57">
        <v>4.3999999999999997E-2</v>
      </c>
      <c r="AA47" s="57">
        <v>4.3999999999999997E-2</v>
      </c>
    </row>
    <row r="48" spans="1:27" ht="63">
      <c r="A48" s="11" t="s">
        <v>25</v>
      </c>
      <c r="B48" s="11" t="s">
        <v>44</v>
      </c>
      <c r="C48" s="11" t="s">
        <v>671</v>
      </c>
      <c r="D48" s="11" t="s">
        <v>672</v>
      </c>
      <c r="E48" s="11"/>
      <c r="F48" s="36">
        <v>0.9</v>
      </c>
      <c r="G48" s="36"/>
      <c r="H48" s="11" t="s">
        <v>1388</v>
      </c>
      <c r="I48" t="s">
        <v>635</v>
      </c>
      <c r="J48" s="57">
        <v>2</v>
      </c>
      <c r="K48" s="57" t="s">
        <v>1233</v>
      </c>
      <c r="L48" s="57">
        <v>1</v>
      </c>
      <c r="M48" s="57"/>
      <c r="N48" s="57">
        <v>0.9</v>
      </c>
      <c r="O48" s="57">
        <v>0.9</v>
      </c>
      <c r="P48" s="57">
        <v>0.9</v>
      </c>
      <c r="Q48" s="57">
        <v>0.9</v>
      </c>
      <c r="R48" s="57">
        <v>0.9</v>
      </c>
      <c r="S48" s="57">
        <v>0.9</v>
      </c>
      <c r="T48" s="57">
        <v>0.9</v>
      </c>
      <c r="U48" s="57">
        <v>0.9</v>
      </c>
      <c r="V48" s="57">
        <v>0.9</v>
      </c>
      <c r="W48" s="57">
        <v>0.9</v>
      </c>
      <c r="X48">
        <v>0.9</v>
      </c>
      <c r="Y48">
        <v>0.9</v>
      </c>
      <c r="Z48">
        <v>0.9</v>
      </c>
      <c r="AA48">
        <v>0.9</v>
      </c>
    </row>
    <row r="49" spans="1:27" s="6" customFormat="1" ht="240">
      <c r="A49" s="28" t="s">
        <v>25</v>
      </c>
      <c r="B49" s="28" t="s">
        <v>45</v>
      </c>
      <c r="C49" s="28" t="s">
        <v>674</v>
      </c>
      <c r="D49" s="28"/>
      <c r="E49" s="28"/>
      <c r="F49" s="37">
        <v>1</v>
      </c>
      <c r="G49" s="37"/>
      <c r="H49" s="28" t="s">
        <v>1389</v>
      </c>
      <c r="I49" s="18" t="s">
        <v>129</v>
      </c>
      <c r="J49" s="59">
        <v>2</v>
      </c>
      <c r="K49" s="55" t="s">
        <v>1234</v>
      </c>
      <c r="L49" s="44">
        <v>0</v>
      </c>
    </row>
    <row r="50" spans="1:27" ht="47.25">
      <c r="A50" s="11" t="s">
        <v>25</v>
      </c>
      <c r="B50" s="11" t="s">
        <v>46</v>
      </c>
      <c r="C50" s="11" t="s">
        <v>614</v>
      </c>
      <c r="D50" s="11" t="s">
        <v>615</v>
      </c>
      <c r="E50" s="11"/>
      <c r="F50" s="36" t="s">
        <v>1390</v>
      </c>
      <c r="G50" s="36"/>
      <c r="H50" s="11" t="s">
        <v>1391</v>
      </c>
      <c r="I50" s="57" t="s">
        <v>129</v>
      </c>
      <c r="J50" s="57">
        <v>2</v>
      </c>
      <c r="K50" s="57" t="s">
        <v>1235</v>
      </c>
      <c r="L50" s="57">
        <v>0</v>
      </c>
      <c r="M50" s="57"/>
      <c r="N50" s="57">
        <f>4.45/1000</f>
        <v>4.45E-3</v>
      </c>
      <c r="O50" s="57">
        <f t="shared" ref="O50:AA50" si="0">4.45/1000</f>
        <v>4.45E-3</v>
      </c>
      <c r="P50" s="57">
        <f t="shared" si="0"/>
        <v>4.45E-3</v>
      </c>
      <c r="Q50" s="57">
        <f t="shared" si="0"/>
        <v>4.45E-3</v>
      </c>
      <c r="R50" s="57">
        <f t="shared" si="0"/>
        <v>4.45E-3</v>
      </c>
      <c r="S50" s="57">
        <f t="shared" si="0"/>
        <v>4.45E-3</v>
      </c>
      <c r="T50">
        <f t="shared" si="0"/>
        <v>4.45E-3</v>
      </c>
      <c r="U50">
        <f t="shared" si="0"/>
        <v>4.45E-3</v>
      </c>
      <c r="V50">
        <f t="shared" si="0"/>
        <v>4.45E-3</v>
      </c>
      <c r="W50">
        <f t="shared" si="0"/>
        <v>4.45E-3</v>
      </c>
      <c r="X50">
        <f t="shared" si="0"/>
        <v>4.45E-3</v>
      </c>
      <c r="Y50">
        <f t="shared" si="0"/>
        <v>4.45E-3</v>
      </c>
      <c r="Z50">
        <f t="shared" si="0"/>
        <v>4.45E-3</v>
      </c>
      <c r="AA50">
        <f t="shared" si="0"/>
        <v>4.45E-3</v>
      </c>
    </row>
    <row r="51" spans="1:27" ht="141.75">
      <c r="A51" s="18" t="s">
        <v>47</v>
      </c>
      <c r="B51" s="18" t="s">
        <v>48</v>
      </c>
      <c r="C51" s="18" t="s">
        <v>687</v>
      </c>
      <c r="D51" s="407" t="s">
        <v>1392</v>
      </c>
      <c r="E51" s="18"/>
      <c r="F51" s="18"/>
      <c r="G51" s="18"/>
      <c r="H51" s="18"/>
      <c r="I51" s="407" t="s">
        <v>690</v>
      </c>
      <c r="J51" s="59">
        <v>2</v>
      </c>
      <c r="K51" s="60" t="s">
        <v>1236</v>
      </c>
      <c r="L51" s="44">
        <v>0</v>
      </c>
      <c r="M51" s="44"/>
    </row>
    <row r="52" spans="1:27" ht="141.75">
      <c r="A52" s="18" t="s">
        <v>47</v>
      </c>
      <c r="B52" s="18" t="s">
        <v>48</v>
      </c>
      <c r="C52" s="18" t="s">
        <v>687</v>
      </c>
      <c r="D52" s="407" t="s">
        <v>1393</v>
      </c>
      <c r="E52" s="18"/>
      <c r="F52" s="18"/>
      <c r="G52" s="19">
        <v>0.82899999999999996</v>
      </c>
      <c r="H52" s="407" t="s">
        <v>1394</v>
      </c>
      <c r="I52" s="407" t="s">
        <v>690</v>
      </c>
      <c r="J52" s="59">
        <v>2</v>
      </c>
      <c r="K52" s="60" t="s">
        <v>1236</v>
      </c>
      <c r="L52" s="44">
        <v>0</v>
      </c>
      <c r="M52" s="44"/>
    </row>
    <row r="53" spans="1:27" ht="47.25">
      <c r="A53" s="11" t="s">
        <v>47</v>
      </c>
      <c r="B53" s="11" t="s">
        <v>49</v>
      </c>
      <c r="C53" s="11" t="s">
        <v>711</v>
      </c>
      <c r="D53" s="11" t="s">
        <v>1395</v>
      </c>
      <c r="E53" s="11"/>
      <c r="F53" s="15">
        <v>1</v>
      </c>
      <c r="G53" s="30">
        <v>0.29499999999999998</v>
      </c>
      <c r="H53" s="11" t="s">
        <v>1396</v>
      </c>
      <c r="I53" s="11" t="s">
        <v>129</v>
      </c>
      <c r="J53" s="67">
        <v>1</v>
      </c>
      <c r="K53" s="46" t="s">
        <v>1237</v>
      </c>
      <c r="L53" s="44">
        <v>0</v>
      </c>
      <c r="N53" s="53">
        <v>1</v>
      </c>
      <c r="O53" s="53">
        <v>1</v>
      </c>
      <c r="P53" s="53">
        <v>1</v>
      </c>
      <c r="Q53" s="53">
        <v>1</v>
      </c>
      <c r="R53" s="53">
        <v>1</v>
      </c>
      <c r="S53" s="53">
        <v>1</v>
      </c>
      <c r="T53" s="53">
        <v>1</v>
      </c>
      <c r="U53" s="53">
        <v>1</v>
      </c>
      <c r="V53" s="53">
        <v>1</v>
      </c>
      <c r="W53" s="53">
        <v>1</v>
      </c>
      <c r="X53" s="53">
        <v>1</v>
      </c>
      <c r="Y53" s="53">
        <v>1</v>
      </c>
      <c r="Z53" s="53">
        <v>1</v>
      </c>
      <c r="AA53" s="53">
        <v>1</v>
      </c>
    </row>
    <row r="54" spans="1:27" ht="164.45" customHeight="1">
      <c r="A54" s="11" t="s">
        <v>47</v>
      </c>
      <c r="B54" s="11" t="s">
        <v>49</v>
      </c>
      <c r="C54" s="11" t="s">
        <v>711</v>
      </c>
      <c r="D54" s="11" t="s">
        <v>1397</v>
      </c>
      <c r="E54" s="11"/>
      <c r="F54" s="15">
        <v>1</v>
      </c>
      <c r="G54" s="30">
        <v>0.41799999999999998</v>
      </c>
      <c r="H54" s="11" t="s">
        <v>1396</v>
      </c>
      <c r="I54" s="11" t="s">
        <v>129</v>
      </c>
      <c r="J54" s="67">
        <v>1</v>
      </c>
      <c r="K54" s="46" t="s">
        <v>1237</v>
      </c>
      <c r="L54" s="44">
        <v>0</v>
      </c>
      <c r="N54" s="53">
        <v>1</v>
      </c>
      <c r="O54" s="53">
        <v>1</v>
      </c>
      <c r="P54" s="53">
        <v>1</v>
      </c>
      <c r="Q54" s="53">
        <v>1</v>
      </c>
      <c r="R54" s="53">
        <v>1</v>
      </c>
      <c r="S54" s="53">
        <v>1</v>
      </c>
      <c r="T54" s="53">
        <v>1</v>
      </c>
      <c r="U54" s="53">
        <v>1</v>
      </c>
      <c r="V54" s="53">
        <v>1</v>
      </c>
      <c r="W54" s="53">
        <v>1</v>
      </c>
      <c r="X54" s="53">
        <v>1</v>
      </c>
      <c r="Y54" s="53">
        <v>1</v>
      </c>
      <c r="Z54" s="53">
        <v>1</v>
      </c>
      <c r="AA54" s="53">
        <v>1</v>
      </c>
    </row>
    <row r="55" spans="1:27" ht="164.45" customHeight="1">
      <c r="A55" s="11" t="s">
        <v>47</v>
      </c>
      <c r="B55" s="11" t="s">
        <v>49</v>
      </c>
      <c r="C55" s="11" t="s">
        <v>711</v>
      </c>
      <c r="D55" s="11" t="s">
        <v>1398</v>
      </c>
      <c r="E55" s="11"/>
      <c r="F55" s="15">
        <v>1</v>
      </c>
      <c r="G55" s="30">
        <v>0.61599999999999999</v>
      </c>
      <c r="H55" s="11" t="s">
        <v>1396</v>
      </c>
      <c r="I55" s="11" t="s">
        <v>129</v>
      </c>
      <c r="J55" s="67">
        <v>1</v>
      </c>
      <c r="K55" s="46" t="s">
        <v>1237</v>
      </c>
      <c r="L55" s="44">
        <v>0</v>
      </c>
      <c r="N55" s="53">
        <v>1</v>
      </c>
      <c r="O55" s="53">
        <v>1</v>
      </c>
      <c r="P55" s="53">
        <v>1</v>
      </c>
      <c r="Q55" s="53">
        <v>1</v>
      </c>
      <c r="R55" s="53">
        <v>1</v>
      </c>
      <c r="S55" s="53">
        <v>1</v>
      </c>
      <c r="T55" s="53">
        <v>1</v>
      </c>
      <c r="U55" s="53">
        <v>1</v>
      </c>
      <c r="V55" s="53">
        <v>1</v>
      </c>
      <c r="W55" s="53">
        <v>1</v>
      </c>
      <c r="X55" s="53">
        <v>1</v>
      </c>
      <c r="Y55" s="53">
        <v>1</v>
      </c>
      <c r="Z55" s="53">
        <v>1</v>
      </c>
      <c r="AA55" s="53">
        <v>1</v>
      </c>
    </row>
    <row r="56" spans="1:27" s="6" customFormat="1" ht="88.7" customHeight="1">
      <c r="A56" s="28" t="s">
        <v>47</v>
      </c>
      <c r="B56" s="28" t="s">
        <v>50</v>
      </c>
      <c r="C56" s="28" t="s">
        <v>695</v>
      </c>
      <c r="D56" s="28" t="s">
        <v>696</v>
      </c>
      <c r="E56" s="28"/>
      <c r="F56" s="28"/>
      <c r="G56" s="28"/>
      <c r="H56" s="28"/>
      <c r="I56" s="11" t="s">
        <v>698</v>
      </c>
      <c r="J56" s="67">
        <v>1</v>
      </c>
      <c r="K56" s="46" t="s">
        <v>1241</v>
      </c>
      <c r="L56" s="44">
        <v>0</v>
      </c>
    </row>
    <row r="57" spans="1:27" ht="78" customHeight="1">
      <c r="A57" s="11" t="s">
        <v>47</v>
      </c>
      <c r="B57" s="11" t="s">
        <v>51</v>
      </c>
      <c r="C57" s="11" t="s">
        <v>1399</v>
      </c>
      <c r="D57" s="11" t="s">
        <v>1400</v>
      </c>
      <c r="E57" s="11"/>
      <c r="F57" s="15">
        <v>1</v>
      </c>
      <c r="G57" s="30">
        <v>0.38300000000000001</v>
      </c>
      <c r="H57" s="11" t="s">
        <v>1394</v>
      </c>
      <c r="I57" s="11" t="s">
        <v>129</v>
      </c>
      <c r="J57" s="67">
        <v>1</v>
      </c>
      <c r="K57" s="46" t="s">
        <v>1241</v>
      </c>
      <c r="L57" s="44">
        <v>0</v>
      </c>
      <c r="N57" s="53">
        <v>1</v>
      </c>
      <c r="O57" s="53">
        <v>1</v>
      </c>
      <c r="P57" s="53">
        <v>1</v>
      </c>
      <c r="Q57" s="53">
        <v>1</v>
      </c>
      <c r="R57" s="53">
        <v>1</v>
      </c>
      <c r="S57" s="53">
        <v>1</v>
      </c>
      <c r="T57" s="53">
        <v>1</v>
      </c>
      <c r="U57" s="53">
        <v>1</v>
      </c>
      <c r="V57" s="53">
        <v>1</v>
      </c>
      <c r="W57" s="53">
        <v>1</v>
      </c>
      <c r="X57" s="53">
        <v>1</v>
      </c>
      <c r="Y57" s="53">
        <v>1</v>
      </c>
      <c r="Z57" s="53">
        <v>1</v>
      </c>
      <c r="AA57" s="53">
        <v>1</v>
      </c>
    </row>
    <row r="58" spans="1:27" ht="78" customHeight="1">
      <c r="A58" s="11" t="s">
        <v>47</v>
      </c>
      <c r="B58" s="11" t="s">
        <v>51</v>
      </c>
      <c r="C58" s="11" t="s">
        <v>1401</v>
      </c>
      <c r="D58" s="11" t="s">
        <v>1402</v>
      </c>
      <c r="E58" s="11"/>
      <c r="F58" s="15">
        <v>1</v>
      </c>
      <c r="G58" s="30">
        <v>0.38300000000000001</v>
      </c>
      <c r="H58" s="11" t="s">
        <v>1394</v>
      </c>
      <c r="K58"/>
      <c r="N58" s="53">
        <v>1</v>
      </c>
      <c r="O58" s="53">
        <v>1</v>
      </c>
      <c r="P58" s="53">
        <v>1</v>
      </c>
      <c r="Q58" s="53">
        <v>1</v>
      </c>
      <c r="R58" s="53">
        <v>1</v>
      </c>
      <c r="S58" s="53">
        <v>1</v>
      </c>
      <c r="T58" s="53">
        <v>1</v>
      </c>
      <c r="U58" s="53">
        <v>1</v>
      </c>
      <c r="V58" s="53">
        <v>1</v>
      </c>
      <c r="W58" s="53">
        <v>1</v>
      </c>
      <c r="X58" s="53">
        <v>1</v>
      </c>
      <c r="Y58" s="53">
        <v>1</v>
      </c>
      <c r="Z58" s="53">
        <v>1</v>
      </c>
      <c r="AA58" s="53">
        <v>1</v>
      </c>
    </row>
    <row r="59" spans="1:27" s="6" customFormat="1" ht="79.7" customHeight="1">
      <c r="A59" s="28" t="s">
        <v>47</v>
      </c>
      <c r="B59" s="28" t="s">
        <v>52</v>
      </c>
      <c r="C59" s="28" t="s">
        <v>682</v>
      </c>
      <c r="D59" s="28" t="s">
        <v>683</v>
      </c>
      <c r="E59" s="28"/>
      <c r="F59" s="38">
        <v>0.4</v>
      </c>
      <c r="G59" s="28"/>
      <c r="H59" s="28" t="s">
        <v>1403</v>
      </c>
      <c r="I59" s="11" t="s">
        <v>129</v>
      </c>
      <c r="J59" s="67">
        <v>1</v>
      </c>
      <c r="K59" s="46" t="s">
        <v>1240</v>
      </c>
      <c r="L59" s="44">
        <v>0</v>
      </c>
    </row>
    <row r="60" spans="1:27" ht="78.75">
      <c r="A60" s="11" t="s">
        <v>47</v>
      </c>
      <c r="B60" s="11" t="s">
        <v>52</v>
      </c>
      <c r="C60" s="11" t="s">
        <v>682</v>
      </c>
      <c r="D60" s="11" t="s">
        <v>727</v>
      </c>
      <c r="E60" s="11"/>
      <c r="F60" s="39">
        <v>0.4</v>
      </c>
      <c r="G60" s="11"/>
      <c r="H60" s="11" t="s">
        <v>1404</v>
      </c>
      <c r="I60" s="11" t="s">
        <v>129</v>
      </c>
      <c r="J60" s="67">
        <v>1</v>
      </c>
      <c r="K60" s="46" t="s">
        <v>1240</v>
      </c>
      <c r="L60" s="44">
        <v>0</v>
      </c>
      <c r="N60" s="53">
        <v>0.4</v>
      </c>
      <c r="O60" s="53">
        <v>0.4</v>
      </c>
      <c r="P60" s="53">
        <v>0.4</v>
      </c>
      <c r="Q60" s="53">
        <v>0.4</v>
      </c>
      <c r="R60" s="53">
        <v>0.4</v>
      </c>
      <c r="S60" s="53">
        <v>0.4</v>
      </c>
      <c r="T60" s="53">
        <v>0.4</v>
      </c>
      <c r="U60" s="53">
        <v>0.4</v>
      </c>
      <c r="V60" s="53">
        <v>0.4</v>
      </c>
      <c r="W60" s="53">
        <v>0.4</v>
      </c>
      <c r="X60" s="53">
        <v>0.4</v>
      </c>
      <c r="Y60" s="53">
        <v>0.4</v>
      </c>
      <c r="Z60" s="53">
        <v>0.4</v>
      </c>
      <c r="AA60" s="53">
        <v>0.4</v>
      </c>
    </row>
    <row r="61" spans="1:27" s="6" customFormat="1" ht="78.75">
      <c r="A61" s="28" t="s">
        <v>47</v>
      </c>
      <c r="B61" s="28" t="s">
        <v>52</v>
      </c>
      <c r="C61" s="28" t="s">
        <v>682</v>
      </c>
      <c r="D61" s="28" t="s">
        <v>728</v>
      </c>
      <c r="E61" s="28"/>
      <c r="F61" s="28"/>
      <c r="G61" s="28"/>
      <c r="H61" s="28"/>
      <c r="I61" s="18" t="s">
        <v>129</v>
      </c>
      <c r="J61" s="59">
        <v>2</v>
      </c>
      <c r="K61" s="55"/>
      <c r="L61" s="44">
        <v>0</v>
      </c>
    </row>
    <row r="62" spans="1:27" s="6" customFormat="1" ht="78.75">
      <c r="A62" s="28" t="s">
        <v>47</v>
      </c>
      <c r="B62" s="28" t="s">
        <v>52</v>
      </c>
      <c r="C62" s="28" t="s">
        <v>682</v>
      </c>
      <c r="D62" s="28" t="s">
        <v>730</v>
      </c>
      <c r="E62" s="28"/>
      <c r="F62" s="28"/>
      <c r="G62" s="28"/>
      <c r="H62" s="28"/>
      <c r="I62" s="18" t="s">
        <v>129</v>
      </c>
      <c r="J62" s="59">
        <v>2</v>
      </c>
      <c r="K62" s="55"/>
      <c r="L62" s="44">
        <v>0</v>
      </c>
    </row>
    <row r="63" spans="1:27" s="6" customFormat="1" ht="78.75">
      <c r="A63" s="28" t="s">
        <v>47</v>
      </c>
      <c r="B63" s="28" t="s">
        <v>52</v>
      </c>
      <c r="C63" s="28" t="s">
        <v>682</v>
      </c>
      <c r="D63" s="28" t="s">
        <v>731</v>
      </c>
      <c r="E63" s="28"/>
      <c r="F63" s="28"/>
      <c r="G63" s="28"/>
      <c r="H63" s="28"/>
      <c r="I63" s="18" t="s">
        <v>129</v>
      </c>
      <c r="J63" s="59">
        <v>2</v>
      </c>
      <c r="K63" s="55"/>
      <c r="L63" s="44">
        <v>0</v>
      </c>
    </row>
    <row r="64" spans="1:27" s="6" customFormat="1" ht="78.75">
      <c r="A64" s="28" t="s">
        <v>47</v>
      </c>
      <c r="B64" s="28" t="s">
        <v>53</v>
      </c>
      <c r="C64" s="28" t="s">
        <v>701</v>
      </c>
      <c r="D64" s="28"/>
      <c r="E64" s="28"/>
      <c r="F64" s="37">
        <v>0.6</v>
      </c>
      <c r="G64" s="28"/>
      <c r="H64" s="28" t="s">
        <v>1405</v>
      </c>
      <c r="I64" s="18" t="s">
        <v>702</v>
      </c>
      <c r="J64" s="59">
        <v>2</v>
      </c>
      <c r="K64" s="55" t="s">
        <v>702</v>
      </c>
      <c r="L64" s="44">
        <v>0</v>
      </c>
    </row>
    <row r="65" spans="1:27" ht="37.5" customHeight="1">
      <c r="A65" s="11" t="s">
        <v>47</v>
      </c>
      <c r="B65" s="11" t="s">
        <v>54</v>
      </c>
      <c r="C65" s="11" t="s">
        <v>714</v>
      </c>
      <c r="D65" s="11" t="s">
        <v>715</v>
      </c>
      <c r="E65" s="11"/>
      <c r="F65" s="11">
        <v>1</v>
      </c>
      <c r="G65" s="11"/>
      <c r="H65" s="11" t="s">
        <v>1406</v>
      </c>
      <c r="I65" s="11" t="s">
        <v>129</v>
      </c>
      <c r="J65" s="67">
        <v>1</v>
      </c>
      <c r="K65" s="46"/>
      <c r="L65" s="44">
        <v>0</v>
      </c>
      <c r="N65">
        <v>1</v>
      </c>
      <c r="O65">
        <v>1</v>
      </c>
      <c r="P65">
        <v>1</v>
      </c>
      <c r="Q65">
        <v>1</v>
      </c>
      <c r="R65">
        <v>1</v>
      </c>
      <c r="S65">
        <v>1</v>
      </c>
      <c r="T65">
        <v>1</v>
      </c>
      <c r="U65">
        <v>1</v>
      </c>
      <c r="V65">
        <v>1</v>
      </c>
      <c r="W65">
        <v>1</v>
      </c>
      <c r="X65">
        <v>1</v>
      </c>
      <c r="Y65">
        <v>1</v>
      </c>
      <c r="Z65">
        <v>1</v>
      </c>
      <c r="AA65">
        <v>1</v>
      </c>
    </row>
    <row r="66" spans="1:27" ht="119.45" customHeight="1">
      <c r="A66" s="11" t="s">
        <v>47</v>
      </c>
      <c r="B66" s="11" t="s">
        <v>55</v>
      </c>
      <c r="C66" s="11" t="s">
        <v>704</v>
      </c>
      <c r="D66" s="11" t="s">
        <v>705</v>
      </c>
      <c r="E66" s="11"/>
      <c r="F66" s="15">
        <v>0.9</v>
      </c>
      <c r="G66" s="11" t="s">
        <v>1407</v>
      </c>
      <c r="H66" s="11" t="s">
        <v>1408</v>
      </c>
      <c r="I66" s="11" t="s">
        <v>706</v>
      </c>
      <c r="J66" s="67">
        <v>1</v>
      </c>
      <c r="K66" s="46"/>
      <c r="L66" s="44">
        <v>1</v>
      </c>
      <c r="N66" s="53">
        <v>0.9</v>
      </c>
      <c r="O66" s="53">
        <v>0.9</v>
      </c>
      <c r="P66" s="53">
        <v>0.9</v>
      </c>
      <c r="Q66" s="53">
        <v>0.9</v>
      </c>
      <c r="R66" s="53">
        <v>0.9</v>
      </c>
      <c r="S66" s="53">
        <v>0.9</v>
      </c>
      <c r="T66" s="53">
        <v>0.9</v>
      </c>
      <c r="U66" s="53">
        <v>0.9</v>
      </c>
      <c r="V66" s="53">
        <v>0.9</v>
      </c>
      <c r="W66" s="53">
        <v>0.9</v>
      </c>
      <c r="X66" s="53">
        <v>0.9</v>
      </c>
      <c r="Y66" s="53">
        <v>0.9</v>
      </c>
      <c r="Z66" s="53">
        <v>0.9</v>
      </c>
      <c r="AA66" s="53">
        <v>0.9</v>
      </c>
    </row>
    <row r="67" spans="1:27" ht="132.6" customHeight="1">
      <c r="A67" s="18" t="s">
        <v>47</v>
      </c>
      <c r="B67" s="18" t="s">
        <v>56</v>
      </c>
      <c r="C67" s="18" t="s">
        <v>168</v>
      </c>
      <c r="D67" s="18" t="s">
        <v>723</v>
      </c>
      <c r="E67" s="18"/>
      <c r="F67" s="18"/>
      <c r="G67" s="18"/>
      <c r="H67" s="18"/>
      <c r="I67" s="18" t="s">
        <v>129</v>
      </c>
      <c r="J67" s="59">
        <v>2</v>
      </c>
      <c r="K67" s="55"/>
      <c r="L67" s="44">
        <v>0</v>
      </c>
      <c r="M67" s="44"/>
    </row>
    <row r="68" spans="1:27" ht="141.6" customHeight="1">
      <c r="A68" s="18" t="s">
        <v>47</v>
      </c>
      <c r="B68" s="18" t="s">
        <v>56</v>
      </c>
      <c r="C68" s="18" t="s">
        <v>168</v>
      </c>
      <c r="D68" s="18" t="s">
        <v>724</v>
      </c>
      <c r="E68" s="18"/>
      <c r="F68" s="18" t="s">
        <v>1409</v>
      </c>
      <c r="G68" s="18"/>
      <c r="H68" s="18"/>
      <c r="I68" s="18" t="s">
        <v>129</v>
      </c>
      <c r="J68" s="59">
        <v>2</v>
      </c>
      <c r="K68" s="55"/>
      <c r="L68" s="44">
        <v>0</v>
      </c>
      <c r="M68" s="44"/>
    </row>
    <row r="69" spans="1:27" ht="108" customHeight="1">
      <c r="A69" s="11" t="s">
        <v>47</v>
      </c>
      <c r="B69" s="11" t="s">
        <v>57</v>
      </c>
      <c r="C69" s="11" t="s">
        <v>719</v>
      </c>
      <c r="D69" s="11" t="s">
        <v>720</v>
      </c>
      <c r="E69" s="11"/>
      <c r="F69" s="15">
        <v>0.77270000000000005</v>
      </c>
      <c r="G69" s="11"/>
      <c r="H69" s="11" t="s">
        <v>1410</v>
      </c>
      <c r="I69" s="11" t="s">
        <v>129</v>
      </c>
      <c r="J69" s="67">
        <v>1</v>
      </c>
      <c r="K69" s="46" t="s">
        <v>1241</v>
      </c>
      <c r="L69" s="44">
        <v>0</v>
      </c>
      <c r="N69" s="57">
        <v>0.77270000000000005</v>
      </c>
      <c r="O69" s="57">
        <v>0.77270000000000005</v>
      </c>
      <c r="P69" s="57">
        <v>0.77270000000000005</v>
      </c>
      <c r="Q69" s="57">
        <v>0.77270000000000005</v>
      </c>
      <c r="R69" s="57">
        <v>0.77270000000000005</v>
      </c>
      <c r="S69" s="57">
        <v>0.77270000000000005</v>
      </c>
      <c r="T69" s="57">
        <v>0.77270000000000005</v>
      </c>
      <c r="U69" s="57">
        <v>0.77270000000000005</v>
      </c>
      <c r="V69" s="57">
        <v>0.77270000000000005</v>
      </c>
      <c r="W69" s="57">
        <v>0.77270000000000005</v>
      </c>
      <c r="X69" s="57">
        <v>0.77270000000000005</v>
      </c>
      <c r="Y69" s="57">
        <v>0.77270000000000005</v>
      </c>
      <c r="Z69" s="57">
        <v>0.77270000000000005</v>
      </c>
      <c r="AA69" s="57">
        <v>0.77270000000000005</v>
      </c>
    </row>
    <row r="70" spans="1:27" s="5" customFormat="1" ht="108" customHeight="1">
      <c r="A70" s="31" t="s">
        <v>47</v>
      </c>
      <c r="B70" s="31" t="s">
        <v>57</v>
      </c>
      <c r="C70" s="31" t="s">
        <v>1411</v>
      </c>
      <c r="D70" s="31" t="s">
        <v>1412</v>
      </c>
      <c r="E70" s="31"/>
      <c r="F70" s="32">
        <v>0.9</v>
      </c>
      <c r="G70" s="31"/>
      <c r="H70" s="31"/>
      <c r="I70" s="11" t="s">
        <v>129</v>
      </c>
      <c r="J70" s="67">
        <v>1</v>
      </c>
      <c r="K70" s="46" t="s">
        <v>1241</v>
      </c>
      <c r="L70" s="44">
        <v>0</v>
      </c>
      <c r="M70" s="66" t="s">
        <v>1413</v>
      </c>
    </row>
    <row r="71" spans="1:27" ht="99" customHeight="1">
      <c r="A71" s="18" t="s">
        <v>47</v>
      </c>
      <c r="B71" s="18" t="s">
        <v>58</v>
      </c>
      <c r="C71" s="18" t="s">
        <v>678</v>
      </c>
      <c r="D71" s="18" t="s">
        <v>679</v>
      </c>
      <c r="E71" s="18"/>
      <c r="F71" s="18"/>
      <c r="G71" s="18"/>
      <c r="H71" s="18"/>
      <c r="I71" s="18" t="s">
        <v>129</v>
      </c>
      <c r="J71" s="59">
        <v>2</v>
      </c>
      <c r="K71" s="55"/>
      <c r="L71" s="44">
        <v>0</v>
      </c>
      <c r="M71" s="44"/>
    </row>
    <row r="72" spans="1:27" ht="173.25">
      <c r="A72" s="11" t="s">
        <v>47</v>
      </c>
      <c r="B72" s="11" t="s">
        <v>59</v>
      </c>
      <c r="C72" s="11" t="s">
        <v>716</v>
      </c>
      <c r="D72" s="11" t="s">
        <v>1414</v>
      </c>
      <c r="E72" s="11"/>
      <c r="F72" s="30">
        <v>0.23549999999999999</v>
      </c>
      <c r="G72" s="11"/>
      <c r="H72" s="11" t="s">
        <v>1415</v>
      </c>
      <c r="I72" s="11" t="s">
        <v>129</v>
      </c>
      <c r="J72" s="67">
        <v>1</v>
      </c>
      <c r="K72" s="46" t="s">
        <v>1241</v>
      </c>
      <c r="L72" s="44">
        <v>0</v>
      </c>
      <c r="N72" s="57">
        <v>0.23549999999999999</v>
      </c>
      <c r="O72" s="57">
        <v>0.23549999999999999</v>
      </c>
      <c r="P72" s="57">
        <v>0.23549999999999999</v>
      </c>
      <c r="Q72" s="57">
        <v>0.23549999999999999</v>
      </c>
      <c r="R72" s="57">
        <v>0.23549999999999999</v>
      </c>
      <c r="S72" s="57">
        <v>0.23549999999999999</v>
      </c>
      <c r="T72" s="57">
        <v>0.23549999999999999</v>
      </c>
      <c r="U72" s="57">
        <v>0.23549999999999999</v>
      </c>
      <c r="V72" s="57">
        <v>0.23549999999999999</v>
      </c>
      <c r="W72" s="57">
        <v>0.23549999999999999</v>
      </c>
      <c r="X72" s="57">
        <v>0.23549999999999999</v>
      </c>
      <c r="Y72" s="57">
        <v>0.23549999999999999</v>
      </c>
      <c r="Z72" s="57">
        <v>0.23549999999999999</v>
      </c>
      <c r="AA72" s="57">
        <v>0.23549999999999999</v>
      </c>
    </row>
    <row r="73" spans="1:27" s="6" customFormat="1" ht="173.25">
      <c r="A73" s="28" t="s">
        <v>47</v>
      </c>
      <c r="B73" s="28" t="s">
        <v>59</v>
      </c>
      <c r="C73" s="28" t="s">
        <v>716</v>
      </c>
      <c r="D73" s="28" t="s">
        <v>718</v>
      </c>
      <c r="E73" s="28"/>
      <c r="F73" s="28"/>
      <c r="G73" s="28"/>
      <c r="H73" s="28" t="s">
        <v>1416</v>
      </c>
      <c r="I73" s="28" t="s">
        <v>129</v>
      </c>
      <c r="J73" s="6">
        <v>2</v>
      </c>
      <c r="K73" s="61"/>
      <c r="L73" s="6">
        <v>0</v>
      </c>
    </row>
    <row r="74" spans="1:27" ht="78.75">
      <c r="A74" s="11" t="s">
        <v>60</v>
      </c>
      <c r="B74" s="11" t="s">
        <v>1417</v>
      </c>
      <c r="C74" s="12" t="s">
        <v>738</v>
      </c>
      <c r="D74" s="12" t="s">
        <v>1418</v>
      </c>
      <c r="E74" s="12"/>
      <c r="F74" s="14">
        <v>0.14499999999999999</v>
      </c>
      <c r="G74" s="12"/>
      <c r="H74" s="12" t="s">
        <v>1419</v>
      </c>
      <c r="I74" s="12" t="s">
        <v>741</v>
      </c>
      <c r="J74" s="67">
        <v>1</v>
      </c>
      <c r="K74" s="46"/>
      <c r="L74" s="44">
        <v>0</v>
      </c>
      <c r="M74" s="9" t="s">
        <v>1420</v>
      </c>
      <c r="N74">
        <v>14.5</v>
      </c>
      <c r="O74">
        <v>14.5</v>
      </c>
      <c r="P74">
        <v>14.5</v>
      </c>
      <c r="Q74">
        <v>14.5</v>
      </c>
      <c r="R74">
        <v>14.5</v>
      </c>
      <c r="S74">
        <v>14.5</v>
      </c>
      <c r="T74">
        <v>14.5</v>
      </c>
      <c r="U74">
        <v>14.5</v>
      </c>
      <c r="V74">
        <v>14.5</v>
      </c>
      <c r="W74">
        <v>14.5</v>
      </c>
      <c r="X74">
        <v>14.5</v>
      </c>
      <c r="Y74">
        <v>14.5</v>
      </c>
      <c r="Z74">
        <v>14.5</v>
      </c>
      <c r="AA74">
        <v>14.5</v>
      </c>
    </row>
    <row r="75" spans="1:27" ht="126">
      <c r="A75" s="11" t="s">
        <v>60</v>
      </c>
      <c r="B75" s="11" t="s">
        <v>1421</v>
      </c>
      <c r="C75" s="12" t="s">
        <v>742</v>
      </c>
      <c r="D75" s="12" t="s">
        <v>746</v>
      </c>
      <c r="E75" s="12"/>
      <c r="F75" s="14">
        <v>0.16500000000000001</v>
      </c>
      <c r="G75" s="12"/>
      <c r="H75" s="12"/>
      <c r="I75" s="9" t="s">
        <v>741</v>
      </c>
      <c r="J75">
        <v>1</v>
      </c>
      <c r="K75"/>
      <c r="L75">
        <v>0</v>
      </c>
      <c r="M75" t="s">
        <v>1422</v>
      </c>
      <c r="N75">
        <v>16.5</v>
      </c>
      <c r="O75">
        <v>16.5</v>
      </c>
      <c r="P75">
        <v>16.5</v>
      </c>
      <c r="Q75">
        <v>16.5</v>
      </c>
      <c r="R75">
        <v>16.5</v>
      </c>
      <c r="S75">
        <v>16.5</v>
      </c>
      <c r="T75">
        <v>16.5</v>
      </c>
      <c r="U75">
        <v>16.5</v>
      </c>
      <c r="V75">
        <v>16.5</v>
      </c>
      <c r="W75">
        <v>16.5</v>
      </c>
      <c r="X75">
        <v>16.5</v>
      </c>
      <c r="Y75">
        <v>16.5</v>
      </c>
      <c r="Z75">
        <v>16.5</v>
      </c>
      <c r="AA75">
        <v>16.5</v>
      </c>
    </row>
    <row r="76" spans="1:27" ht="157.5">
      <c r="A76" s="11" t="s">
        <v>60</v>
      </c>
      <c r="B76" s="11" t="s">
        <v>64</v>
      </c>
      <c r="C76" s="12" t="s">
        <v>747</v>
      </c>
      <c r="D76" s="12" t="s">
        <v>748</v>
      </c>
      <c r="E76" s="12"/>
      <c r="F76" s="13">
        <v>0</v>
      </c>
      <c r="G76" s="12"/>
      <c r="H76" s="12" t="s">
        <v>1423</v>
      </c>
      <c r="I76" s="12" t="s">
        <v>750</v>
      </c>
      <c r="J76" s="67">
        <v>1</v>
      </c>
      <c r="K76" s="46" t="s">
        <v>1242</v>
      </c>
      <c r="L76" s="44">
        <v>0</v>
      </c>
      <c r="N76" s="53">
        <v>0</v>
      </c>
      <c r="O76" s="53">
        <v>0</v>
      </c>
      <c r="P76" s="53">
        <v>0</v>
      </c>
      <c r="Q76" s="53">
        <v>0</v>
      </c>
      <c r="R76" s="53">
        <v>0</v>
      </c>
      <c r="S76" s="53">
        <v>0</v>
      </c>
      <c r="T76" s="53">
        <v>0</v>
      </c>
      <c r="U76" s="53">
        <v>0</v>
      </c>
      <c r="V76" s="53">
        <v>0</v>
      </c>
      <c r="W76" s="53">
        <v>0</v>
      </c>
      <c r="X76" s="53">
        <v>0</v>
      </c>
      <c r="Y76" s="53">
        <v>0</v>
      </c>
      <c r="Z76" s="53">
        <v>0</v>
      </c>
      <c r="AA76" s="53">
        <v>0</v>
      </c>
    </row>
    <row r="77" spans="1:27" ht="126">
      <c r="A77" s="11" t="s">
        <v>60</v>
      </c>
      <c r="B77" s="11" t="s">
        <v>65</v>
      </c>
      <c r="C77" s="12" t="s">
        <v>753</v>
      </c>
      <c r="D77" s="12" t="s">
        <v>754</v>
      </c>
      <c r="E77" s="12"/>
      <c r="F77" s="13">
        <v>0</v>
      </c>
      <c r="G77" s="12"/>
      <c r="H77" s="12" t="s">
        <v>1423</v>
      </c>
      <c r="I77" s="12" t="s">
        <v>750</v>
      </c>
      <c r="J77" s="67">
        <v>1</v>
      </c>
      <c r="K77" s="46" t="s">
        <v>1243</v>
      </c>
      <c r="L77" s="44">
        <v>1</v>
      </c>
      <c r="N77" s="53">
        <v>0</v>
      </c>
      <c r="O77" s="53">
        <v>0</v>
      </c>
      <c r="P77" s="53">
        <v>0</v>
      </c>
      <c r="Q77" s="53">
        <v>0</v>
      </c>
      <c r="R77" s="53">
        <v>0</v>
      </c>
      <c r="S77" s="53">
        <v>0</v>
      </c>
      <c r="T77" s="53">
        <v>0</v>
      </c>
      <c r="U77" s="53">
        <v>0</v>
      </c>
      <c r="V77" s="53">
        <v>0</v>
      </c>
      <c r="W77" s="53">
        <v>0</v>
      </c>
      <c r="X77" s="53">
        <v>0</v>
      </c>
      <c r="Y77" s="53">
        <v>0</v>
      </c>
      <c r="Z77" s="53">
        <v>0</v>
      </c>
      <c r="AA77" s="53">
        <v>0</v>
      </c>
    </row>
    <row r="78" spans="1:27" s="7" customFormat="1" ht="78.75">
      <c r="A78" s="16" t="s">
        <v>60</v>
      </c>
      <c r="B78" s="16" t="s">
        <v>66</v>
      </c>
      <c r="C78" s="16" t="s">
        <v>756</v>
      </c>
      <c r="D78" s="16" t="s">
        <v>757</v>
      </c>
      <c r="E78" s="16"/>
      <c r="F78" s="17">
        <v>0</v>
      </c>
      <c r="G78" s="16"/>
      <c r="H78" s="16" t="s">
        <v>1424</v>
      </c>
      <c r="I78" s="16" t="s">
        <v>759</v>
      </c>
      <c r="J78" s="74">
        <v>1</v>
      </c>
      <c r="K78" s="52" t="s">
        <v>1244</v>
      </c>
      <c r="L78" s="75">
        <v>1</v>
      </c>
      <c r="N78" s="76">
        <v>0</v>
      </c>
      <c r="O78" s="76">
        <v>0</v>
      </c>
      <c r="P78" s="76">
        <v>0</v>
      </c>
      <c r="Q78" s="76">
        <v>0</v>
      </c>
      <c r="R78" s="76">
        <v>0</v>
      </c>
      <c r="S78" s="76">
        <v>0</v>
      </c>
      <c r="T78" s="76">
        <v>0</v>
      </c>
      <c r="U78" s="76">
        <v>0</v>
      </c>
      <c r="V78" s="76">
        <v>0</v>
      </c>
      <c r="W78" s="76">
        <v>0</v>
      </c>
      <c r="X78" s="76">
        <v>0</v>
      </c>
      <c r="Y78" s="76">
        <v>0</v>
      </c>
      <c r="Z78" s="76">
        <v>0</v>
      </c>
      <c r="AA78" s="76">
        <v>0</v>
      </c>
    </row>
    <row r="79" spans="1:27" ht="78.75">
      <c r="A79" s="11" t="s">
        <v>60</v>
      </c>
      <c r="B79" s="11" t="s">
        <v>67</v>
      </c>
      <c r="C79" s="12" t="s">
        <v>760</v>
      </c>
      <c r="D79" s="12" t="s">
        <v>761</v>
      </c>
      <c r="E79" s="12"/>
      <c r="F79" s="13">
        <v>0</v>
      </c>
      <c r="G79" s="12"/>
      <c r="H79" s="12" t="s">
        <v>1424</v>
      </c>
      <c r="I79" s="12" t="s">
        <v>588</v>
      </c>
      <c r="J79" s="67">
        <v>1</v>
      </c>
      <c r="K79" s="46" t="s">
        <v>1244</v>
      </c>
      <c r="L79" s="44">
        <v>1</v>
      </c>
      <c r="N79" s="53">
        <v>0</v>
      </c>
      <c r="O79" s="53">
        <v>0</v>
      </c>
      <c r="P79" s="53">
        <v>0</v>
      </c>
      <c r="Q79" s="53">
        <v>0</v>
      </c>
      <c r="R79" s="53">
        <v>0</v>
      </c>
      <c r="S79" s="53">
        <v>0</v>
      </c>
      <c r="T79" s="53">
        <v>0</v>
      </c>
      <c r="U79" s="53">
        <v>0</v>
      </c>
      <c r="V79" s="53">
        <v>0</v>
      </c>
      <c r="W79" s="53">
        <v>0</v>
      </c>
      <c r="X79" s="53">
        <v>0</v>
      </c>
      <c r="Y79" s="53">
        <v>0</v>
      </c>
      <c r="Z79" s="53">
        <v>0</v>
      </c>
      <c r="AA79" s="53">
        <v>0</v>
      </c>
    </row>
    <row r="80" spans="1:27" ht="126">
      <c r="A80" s="11" t="s">
        <v>60</v>
      </c>
      <c r="B80" s="11" t="s">
        <v>68</v>
      </c>
      <c r="C80" s="12" t="s">
        <v>764</v>
      </c>
      <c r="D80" s="12" t="s">
        <v>765</v>
      </c>
      <c r="E80" s="12"/>
      <c r="F80" s="13">
        <v>0.06</v>
      </c>
      <c r="G80" s="12"/>
      <c r="H80" s="12" t="s">
        <v>1425</v>
      </c>
      <c r="I80" s="12" t="s">
        <v>766</v>
      </c>
      <c r="J80" s="67">
        <v>1</v>
      </c>
      <c r="K80" s="46" t="s">
        <v>1245</v>
      </c>
      <c r="L80" s="44">
        <v>0</v>
      </c>
      <c r="N80" s="53">
        <v>0.06</v>
      </c>
      <c r="O80" s="53">
        <v>0.06</v>
      </c>
      <c r="P80" s="53">
        <v>0.06</v>
      </c>
      <c r="Q80" s="53">
        <v>0.06</v>
      </c>
      <c r="R80" s="53">
        <v>0.06</v>
      </c>
      <c r="S80" s="53">
        <v>0.06</v>
      </c>
      <c r="T80" s="53">
        <v>0.06</v>
      </c>
      <c r="U80" s="53">
        <v>0.06</v>
      </c>
      <c r="V80" s="53">
        <v>0.06</v>
      </c>
      <c r="W80" s="53">
        <v>0.06</v>
      </c>
      <c r="X80" s="53">
        <v>0.06</v>
      </c>
      <c r="Y80" s="53">
        <v>0.06</v>
      </c>
      <c r="Z80" s="53">
        <v>0.06</v>
      </c>
      <c r="AA80" s="53">
        <v>0.06</v>
      </c>
    </row>
    <row r="81" spans="1:27" ht="78.75">
      <c r="A81" s="11" t="s">
        <v>60</v>
      </c>
      <c r="B81" s="11" t="s">
        <v>69</v>
      </c>
      <c r="C81" s="12" t="s">
        <v>768</v>
      </c>
      <c r="D81" s="12" t="s">
        <v>769</v>
      </c>
      <c r="E81" s="12"/>
      <c r="F81" s="13">
        <v>0.5</v>
      </c>
      <c r="G81" s="12"/>
      <c r="H81" s="12" t="s">
        <v>1426</v>
      </c>
      <c r="I81" s="12" t="s">
        <v>199</v>
      </c>
      <c r="J81" s="67">
        <v>2</v>
      </c>
      <c r="K81" s="46"/>
      <c r="L81" s="44">
        <v>0</v>
      </c>
      <c r="N81" s="53">
        <v>0.5</v>
      </c>
      <c r="O81" s="53">
        <v>0.5</v>
      </c>
      <c r="P81" s="53">
        <v>0.5</v>
      </c>
      <c r="Q81" s="53">
        <v>0.5</v>
      </c>
      <c r="R81" s="53">
        <v>0.5</v>
      </c>
      <c r="S81" s="53">
        <v>0.5</v>
      </c>
      <c r="T81" s="53">
        <v>0.5</v>
      </c>
      <c r="U81" s="53">
        <v>0.5</v>
      </c>
      <c r="V81" s="53">
        <v>0.5</v>
      </c>
      <c r="W81" s="53">
        <v>0.5</v>
      </c>
      <c r="X81" s="53">
        <v>0.5</v>
      </c>
      <c r="Y81" s="53">
        <v>0.5</v>
      </c>
      <c r="Z81" s="53">
        <v>0.5</v>
      </c>
      <c r="AA81" s="53">
        <v>0.5</v>
      </c>
    </row>
    <row r="82" spans="1:27" ht="37.5" customHeight="1">
      <c r="A82" s="11" t="s">
        <v>60</v>
      </c>
      <c r="B82" s="11" t="s">
        <v>70</v>
      </c>
      <c r="C82" s="11" t="s">
        <v>772</v>
      </c>
      <c r="D82" s="12" t="s">
        <v>773</v>
      </c>
      <c r="E82" s="12"/>
      <c r="F82" s="13">
        <v>0.3</v>
      </c>
      <c r="G82" s="12"/>
      <c r="H82" s="12" t="s">
        <v>1427</v>
      </c>
      <c r="I82" s="11" t="s">
        <v>775</v>
      </c>
      <c r="J82" s="67">
        <v>1</v>
      </c>
      <c r="K82" s="46" t="s">
        <v>1246</v>
      </c>
      <c r="L82" s="44">
        <v>1</v>
      </c>
    </row>
    <row r="83" spans="1:27" ht="126">
      <c r="A83" s="11" t="s">
        <v>60</v>
      </c>
      <c r="B83" s="11" t="s">
        <v>71</v>
      </c>
      <c r="C83" s="11" t="s">
        <v>1247</v>
      </c>
      <c r="D83" s="11" t="s">
        <v>779</v>
      </c>
      <c r="E83" s="11"/>
      <c r="F83" s="15">
        <v>0.17</v>
      </c>
      <c r="G83" s="11"/>
      <c r="H83" s="11" t="s">
        <v>1428</v>
      </c>
      <c r="I83" s="11" t="s">
        <v>572</v>
      </c>
      <c r="J83" s="67">
        <v>1</v>
      </c>
      <c r="K83" s="46" t="s">
        <v>1244</v>
      </c>
      <c r="L83" s="44">
        <v>1</v>
      </c>
      <c r="N83" s="53">
        <v>0.17</v>
      </c>
      <c r="O83" s="53">
        <v>0.17</v>
      </c>
      <c r="P83" s="53">
        <v>0.17</v>
      </c>
      <c r="Q83" s="53">
        <v>0.17</v>
      </c>
      <c r="R83" s="53">
        <v>0.17</v>
      </c>
      <c r="S83" s="53">
        <v>0.17</v>
      </c>
      <c r="T83" s="53">
        <v>0.17</v>
      </c>
      <c r="U83" s="53">
        <v>0.17</v>
      </c>
      <c r="V83" s="53">
        <v>0.17</v>
      </c>
      <c r="W83" s="53">
        <v>0.17</v>
      </c>
      <c r="X83" s="53">
        <v>0.17</v>
      </c>
      <c r="Y83" s="53">
        <v>0.17</v>
      </c>
      <c r="Z83" s="53">
        <v>0.17</v>
      </c>
      <c r="AA83" s="53">
        <v>0.17</v>
      </c>
    </row>
    <row r="84" spans="1:27" ht="78.75">
      <c r="A84" s="11" t="s">
        <v>60</v>
      </c>
      <c r="B84" s="11" t="s">
        <v>72</v>
      </c>
      <c r="C84" s="12" t="s">
        <v>732</v>
      </c>
      <c r="D84" s="12" t="s">
        <v>1429</v>
      </c>
      <c r="E84" s="12"/>
      <c r="F84" s="13">
        <v>1</v>
      </c>
      <c r="G84" s="12"/>
      <c r="H84" s="12" t="s">
        <v>1430</v>
      </c>
      <c r="I84" s="12" t="s">
        <v>646</v>
      </c>
      <c r="J84" s="67">
        <v>1</v>
      </c>
      <c r="K84" s="46" t="s">
        <v>1248</v>
      </c>
      <c r="L84" s="44">
        <v>1</v>
      </c>
      <c r="N84" s="53">
        <v>1</v>
      </c>
      <c r="O84" s="53">
        <v>1</v>
      </c>
      <c r="P84" s="53">
        <v>1</v>
      </c>
      <c r="Q84" s="53">
        <v>1</v>
      </c>
      <c r="R84" s="53">
        <v>1</v>
      </c>
      <c r="S84" s="53">
        <v>1</v>
      </c>
      <c r="T84" s="53">
        <v>1</v>
      </c>
      <c r="U84" s="53">
        <v>1</v>
      </c>
      <c r="V84" s="53">
        <v>1</v>
      </c>
      <c r="W84" s="53">
        <v>1</v>
      </c>
      <c r="X84" s="53">
        <v>1</v>
      </c>
      <c r="Y84" s="53">
        <v>1</v>
      </c>
      <c r="Z84" s="53">
        <v>1</v>
      </c>
      <c r="AA84" s="53">
        <v>1</v>
      </c>
    </row>
    <row r="85" spans="1:27" s="5" customFormat="1" ht="78.75">
      <c r="A85" s="31" t="s">
        <v>73</v>
      </c>
      <c r="B85" s="31" t="s">
        <v>74</v>
      </c>
      <c r="C85" s="31" t="s">
        <v>978</v>
      </c>
      <c r="D85" s="31" t="s">
        <v>1431</v>
      </c>
      <c r="E85" s="31"/>
      <c r="F85" s="31"/>
      <c r="G85" s="31"/>
      <c r="H85" s="31"/>
      <c r="I85" s="31" t="s">
        <v>465</v>
      </c>
      <c r="J85" s="77">
        <v>1</v>
      </c>
      <c r="K85" s="64" t="s">
        <v>1249</v>
      </c>
      <c r="L85" s="65">
        <v>1</v>
      </c>
    </row>
    <row r="86" spans="1:27" s="8" customFormat="1" ht="37.5" customHeight="1">
      <c r="A86" s="70" t="s">
        <v>73</v>
      </c>
      <c r="B86" s="70" t="s">
        <v>75</v>
      </c>
      <c r="C86" s="71" t="s">
        <v>980</v>
      </c>
      <c r="D86" s="71" t="s">
        <v>980</v>
      </c>
      <c r="E86" s="71"/>
      <c r="F86" s="72">
        <v>0.15</v>
      </c>
      <c r="G86" s="71"/>
      <c r="H86" s="71" t="s">
        <v>1432</v>
      </c>
      <c r="I86" s="71" t="s">
        <v>465</v>
      </c>
      <c r="J86" s="8">
        <v>1</v>
      </c>
      <c r="K86" s="78" t="s">
        <v>1250</v>
      </c>
      <c r="L86" s="8">
        <v>1</v>
      </c>
      <c r="M86" s="79" t="s">
        <v>1433</v>
      </c>
    </row>
    <row r="87" spans="1:27" ht="37.5" customHeight="1">
      <c r="A87" s="28" t="s">
        <v>73</v>
      </c>
      <c r="B87" s="28" t="s">
        <v>76</v>
      </c>
      <c r="C87" s="29" t="s">
        <v>982</v>
      </c>
      <c r="D87" s="29" t="s">
        <v>983</v>
      </c>
      <c r="E87" s="29"/>
      <c r="F87" s="29"/>
      <c r="G87" s="29"/>
      <c r="H87" s="29"/>
      <c r="I87" s="28" t="s">
        <v>628</v>
      </c>
      <c r="J87" s="6">
        <v>99</v>
      </c>
      <c r="K87" s="61" t="s">
        <v>1251</v>
      </c>
      <c r="L87" s="44">
        <v>0</v>
      </c>
      <c r="M87" s="44"/>
    </row>
    <row r="88" spans="1:27" ht="37.5" customHeight="1">
      <c r="A88" s="18" t="s">
        <v>73</v>
      </c>
      <c r="B88" s="18" t="s">
        <v>77</v>
      </c>
      <c r="C88" s="18" t="s">
        <v>985</v>
      </c>
      <c r="D88" s="18" t="s">
        <v>986</v>
      </c>
      <c r="E88" s="18"/>
      <c r="F88" s="20">
        <v>0.55000000000000004</v>
      </c>
      <c r="G88" s="18"/>
      <c r="H88" s="18" t="s">
        <v>1434</v>
      </c>
      <c r="I88" s="18" t="s">
        <v>989</v>
      </c>
      <c r="J88" s="59">
        <v>2</v>
      </c>
      <c r="K88" s="55" t="s">
        <v>1252</v>
      </c>
      <c r="L88" s="44">
        <v>0</v>
      </c>
      <c r="M88" s="44"/>
    </row>
    <row r="89" spans="1:27" ht="37.5" customHeight="1">
      <c r="A89" s="11" t="s">
        <v>73</v>
      </c>
      <c r="B89" s="11" t="s">
        <v>78</v>
      </c>
      <c r="C89" s="11" t="s">
        <v>991</v>
      </c>
      <c r="D89" s="12" t="s">
        <v>992</v>
      </c>
      <c r="E89" s="12"/>
      <c r="F89" s="12">
        <v>0.3</v>
      </c>
      <c r="G89" s="12"/>
      <c r="H89" s="12" t="s">
        <v>1435</v>
      </c>
      <c r="I89" s="11" t="s">
        <v>493</v>
      </c>
      <c r="J89" s="67">
        <v>1</v>
      </c>
      <c r="K89" s="46" t="s">
        <v>1253</v>
      </c>
      <c r="L89" s="44">
        <v>1</v>
      </c>
    </row>
    <row r="90" spans="1:27" ht="37.5" customHeight="1">
      <c r="A90" s="28" t="s">
        <v>73</v>
      </c>
      <c r="B90" s="28" t="s">
        <v>79</v>
      </c>
      <c r="C90" s="28" t="s">
        <v>472</v>
      </c>
      <c r="D90" s="28" t="s">
        <v>473</v>
      </c>
      <c r="E90" s="28"/>
      <c r="F90" s="28"/>
      <c r="G90" s="28"/>
      <c r="H90" s="28"/>
      <c r="I90" s="28" t="s">
        <v>474</v>
      </c>
      <c r="J90" s="6">
        <v>99</v>
      </c>
      <c r="K90" s="61"/>
      <c r="L90" s="44">
        <v>0</v>
      </c>
      <c r="M90" s="44"/>
    </row>
    <row r="91" spans="1:27" ht="37.5" customHeight="1">
      <c r="A91" s="18" t="s">
        <v>73</v>
      </c>
      <c r="B91" s="18" t="s">
        <v>80</v>
      </c>
      <c r="C91" s="27" t="s">
        <v>993</v>
      </c>
      <c r="D91" s="27" t="s">
        <v>994</v>
      </c>
      <c r="E91" s="27"/>
      <c r="F91" s="27"/>
      <c r="G91" s="27"/>
      <c r="H91" s="27"/>
      <c r="I91" s="18" t="s">
        <v>997</v>
      </c>
      <c r="J91" s="59">
        <v>2</v>
      </c>
      <c r="K91" s="55"/>
      <c r="L91" s="44">
        <v>0</v>
      </c>
      <c r="M91" s="44"/>
    </row>
    <row r="92" spans="1:27" ht="37.5" customHeight="1">
      <c r="A92" s="11" t="s">
        <v>88</v>
      </c>
      <c r="B92" s="11" t="s">
        <v>780</v>
      </c>
      <c r="C92" s="11" t="s">
        <v>1254</v>
      </c>
      <c r="D92" s="11" t="s">
        <v>1255</v>
      </c>
      <c r="E92" s="11"/>
      <c r="F92" s="15">
        <v>1</v>
      </c>
      <c r="G92" s="11"/>
      <c r="H92" s="11" t="s">
        <v>1436</v>
      </c>
      <c r="I92" s="11" t="s">
        <v>784</v>
      </c>
      <c r="J92" s="67">
        <v>1</v>
      </c>
      <c r="K92" s="46" t="s">
        <v>737</v>
      </c>
      <c r="L92" s="44">
        <v>0</v>
      </c>
    </row>
    <row r="93" spans="1:27" ht="37.5" customHeight="1">
      <c r="A93" s="11" t="s">
        <v>88</v>
      </c>
      <c r="B93" s="11" t="s">
        <v>788</v>
      </c>
      <c r="C93" s="11" t="s">
        <v>789</v>
      </c>
      <c r="D93" s="11"/>
      <c r="E93" s="11"/>
      <c r="F93" s="15">
        <v>1</v>
      </c>
      <c r="G93" s="11"/>
      <c r="H93" s="11" t="s">
        <v>1437</v>
      </c>
      <c r="I93" s="11" t="s">
        <v>787</v>
      </c>
      <c r="J93" s="67">
        <v>1</v>
      </c>
      <c r="K93" s="46" t="s">
        <v>737</v>
      </c>
      <c r="L93" s="44">
        <v>0</v>
      </c>
    </row>
    <row r="94" spans="1:27" ht="37.5" customHeight="1">
      <c r="A94" s="18" t="s">
        <v>88</v>
      </c>
      <c r="B94" s="18" t="s">
        <v>791</v>
      </c>
      <c r="C94" s="18" t="s">
        <v>792</v>
      </c>
      <c r="D94" s="18" t="s">
        <v>793</v>
      </c>
      <c r="E94" s="18"/>
      <c r="F94" s="18"/>
      <c r="G94" s="18"/>
      <c r="H94" s="18"/>
      <c r="I94" s="18" t="s">
        <v>199</v>
      </c>
      <c r="J94" s="59">
        <v>2</v>
      </c>
      <c r="K94" s="55" t="s">
        <v>1256</v>
      </c>
      <c r="L94" s="44">
        <v>0</v>
      </c>
      <c r="M94" s="44"/>
    </row>
    <row r="95" spans="1:27" ht="37.5" customHeight="1">
      <c r="A95" s="18" t="s">
        <v>88</v>
      </c>
      <c r="B95" s="18" t="s">
        <v>809</v>
      </c>
      <c r="C95" s="18" t="s">
        <v>810</v>
      </c>
      <c r="D95" s="18" t="s">
        <v>811</v>
      </c>
      <c r="E95" s="18"/>
      <c r="F95" s="18"/>
      <c r="G95" s="18"/>
      <c r="H95" s="18"/>
      <c r="I95" s="18" t="s">
        <v>207</v>
      </c>
      <c r="J95" s="59">
        <v>2</v>
      </c>
      <c r="K95" s="55" t="s">
        <v>1257</v>
      </c>
      <c r="L95" s="44">
        <v>0</v>
      </c>
      <c r="M95" s="44"/>
    </row>
    <row r="96" spans="1:27" ht="37.5" customHeight="1">
      <c r="A96" s="18" t="s">
        <v>88</v>
      </c>
      <c r="B96" s="18" t="s">
        <v>797</v>
      </c>
      <c r="C96" s="18" t="s">
        <v>798</v>
      </c>
      <c r="D96" s="18" t="s">
        <v>799</v>
      </c>
      <c r="E96" s="18"/>
      <c r="F96" s="18"/>
      <c r="G96" s="18"/>
      <c r="H96" s="18"/>
      <c r="I96" s="18" t="s">
        <v>207</v>
      </c>
      <c r="J96" s="59">
        <v>2</v>
      </c>
      <c r="K96" s="55" t="s">
        <v>1257</v>
      </c>
      <c r="L96" s="44">
        <v>0</v>
      </c>
      <c r="M96" s="44"/>
    </row>
    <row r="97" spans="1:13" ht="37.5" customHeight="1">
      <c r="A97" s="18" t="s">
        <v>88</v>
      </c>
      <c r="B97" s="18" t="s">
        <v>806</v>
      </c>
      <c r="C97" s="18" t="s">
        <v>807</v>
      </c>
      <c r="D97" s="18" t="s">
        <v>808</v>
      </c>
      <c r="E97" s="18"/>
      <c r="F97" s="18"/>
      <c r="G97" s="18"/>
      <c r="H97" s="18"/>
      <c r="I97" s="18" t="s">
        <v>207</v>
      </c>
      <c r="J97" s="59">
        <v>2</v>
      </c>
      <c r="K97" s="55" t="s">
        <v>1258</v>
      </c>
      <c r="L97" s="44">
        <v>0</v>
      </c>
      <c r="M97" s="44"/>
    </row>
    <row r="98" spans="1:13" ht="37.5" customHeight="1">
      <c r="A98" s="18" t="s">
        <v>88</v>
      </c>
      <c r="B98" s="18" t="s">
        <v>802</v>
      </c>
      <c r="C98" s="18" t="s">
        <v>803</v>
      </c>
      <c r="D98" s="18" t="s">
        <v>804</v>
      </c>
      <c r="E98" s="18"/>
      <c r="F98" s="18"/>
      <c r="G98" s="18"/>
      <c r="H98" s="18"/>
      <c r="I98" s="18" t="s">
        <v>207</v>
      </c>
      <c r="J98" s="59">
        <v>2</v>
      </c>
      <c r="K98" s="55" t="s">
        <v>1257</v>
      </c>
      <c r="L98" s="44">
        <v>0</v>
      </c>
      <c r="M98" s="44"/>
    </row>
    <row r="99" spans="1:13" ht="37.5" customHeight="1">
      <c r="A99" s="11" t="s">
        <v>89</v>
      </c>
      <c r="B99" s="11" t="s">
        <v>813</v>
      </c>
      <c r="C99" s="11" t="s">
        <v>814</v>
      </c>
      <c r="D99" s="11" t="s">
        <v>815</v>
      </c>
      <c r="E99" s="11"/>
      <c r="F99" s="15">
        <v>1</v>
      </c>
      <c r="G99" s="11"/>
      <c r="H99" s="11" t="s">
        <v>1438</v>
      </c>
      <c r="I99" s="11" t="s">
        <v>818</v>
      </c>
      <c r="J99" s="67">
        <v>1</v>
      </c>
      <c r="K99" s="80" t="s">
        <v>737</v>
      </c>
      <c r="L99" s="44">
        <v>1</v>
      </c>
    </row>
    <row r="100" spans="1:13" ht="37.5" customHeight="1">
      <c r="A100" s="11" t="s">
        <v>89</v>
      </c>
      <c r="B100" s="11" t="s">
        <v>831</v>
      </c>
      <c r="C100" s="11" t="s">
        <v>832</v>
      </c>
      <c r="D100" s="11" t="s">
        <v>833</v>
      </c>
      <c r="E100" s="11"/>
      <c r="F100" s="15">
        <v>1</v>
      </c>
      <c r="G100" s="11"/>
      <c r="H100" s="11" t="s">
        <v>1439</v>
      </c>
      <c r="I100" s="11" t="s">
        <v>829</v>
      </c>
      <c r="J100" s="67">
        <v>1</v>
      </c>
      <c r="K100" s="80" t="s">
        <v>1244</v>
      </c>
      <c r="L100" s="44">
        <v>1</v>
      </c>
    </row>
    <row r="101" spans="1:13" ht="37.5" customHeight="1">
      <c r="A101" s="18" t="s">
        <v>89</v>
      </c>
      <c r="B101" s="18" t="s">
        <v>838</v>
      </c>
      <c r="C101" s="18" t="s">
        <v>1259</v>
      </c>
      <c r="D101" s="18" t="s">
        <v>840</v>
      </c>
      <c r="E101" s="18"/>
      <c r="F101" s="18"/>
      <c r="G101" s="18"/>
      <c r="H101" s="18"/>
      <c r="I101" s="18" t="s">
        <v>129</v>
      </c>
      <c r="J101" s="59">
        <v>2</v>
      </c>
      <c r="K101" s="81" t="s">
        <v>1260</v>
      </c>
      <c r="L101" s="44">
        <v>0</v>
      </c>
      <c r="M101" s="44"/>
    </row>
    <row r="102" spans="1:13" ht="37.5" customHeight="1">
      <c r="A102" s="18" t="s">
        <v>89</v>
      </c>
      <c r="B102" s="18" t="s">
        <v>825</v>
      </c>
      <c r="C102" s="18" t="s">
        <v>826</v>
      </c>
      <c r="D102" s="18" t="s">
        <v>827</v>
      </c>
      <c r="E102" s="18"/>
      <c r="F102" s="18"/>
      <c r="G102" s="18"/>
      <c r="H102" s="18"/>
      <c r="I102" s="18" t="s">
        <v>829</v>
      </c>
      <c r="J102" s="59">
        <v>2</v>
      </c>
      <c r="K102" s="81" t="s">
        <v>1260</v>
      </c>
      <c r="L102" s="44">
        <v>0</v>
      </c>
      <c r="M102" s="44"/>
    </row>
    <row r="103" spans="1:13" ht="37.5" customHeight="1">
      <c r="A103" s="18" t="s">
        <v>89</v>
      </c>
      <c r="B103" s="18" t="s">
        <v>845</v>
      </c>
      <c r="C103" s="18" t="s">
        <v>846</v>
      </c>
      <c r="D103" s="18" t="s">
        <v>847</v>
      </c>
      <c r="E103" s="18"/>
      <c r="F103" s="18"/>
      <c r="G103" s="18"/>
      <c r="H103" s="18"/>
      <c r="I103" s="18" t="s">
        <v>849</v>
      </c>
      <c r="J103" s="59">
        <v>2</v>
      </c>
      <c r="K103" s="81" t="s">
        <v>1261</v>
      </c>
      <c r="L103" s="44">
        <v>0</v>
      </c>
      <c r="M103" s="44"/>
    </row>
    <row r="104" spans="1:13" ht="37.5" customHeight="1">
      <c r="A104" s="18" t="s">
        <v>90</v>
      </c>
      <c r="B104" s="18" t="s">
        <v>1052</v>
      </c>
      <c r="C104" s="18" t="s">
        <v>1053</v>
      </c>
      <c r="D104" s="18" t="s">
        <v>1054</v>
      </c>
      <c r="E104" s="18"/>
      <c r="F104" s="18" t="s">
        <v>1440</v>
      </c>
      <c r="G104" s="18"/>
      <c r="H104" s="18" t="s">
        <v>1441</v>
      </c>
      <c r="I104" s="18" t="s">
        <v>741</v>
      </c>
      <c r="J104" s="59">
        <v>2</v>
      </c>
      <c r="K104" s="81"/>
      <c r="L104" s="44">
        <v>0</v>
      </c>
      <c r="M104" s="44"/>
    </row>
    <row r="105" spans="1:13" ht="37.5" customHeight="1">
      <c r="A105" s="18" t="s">
        <v>90</v>
      </c>
      <c r="B105" s="18" t="s">
        <v>1057</v>
      </c>
      <c r="C105" s="18" t="s">
        <v>846</v>
      </c>
      <c r="D105" s="18" t="s">
        <v>1058</v>
      </c>
      <c r="E105" s="18"/>
      <c r="F105" s="18"/>
      <c r="G105" s="18"/>
      <c r="H105" s="18"/>
      <c r="I105" s="18" t="s">
        <v>145</v>
      </c>
      <c r="J105" s="59">
        <v>2</v>
      </c>
      <c r="K105" s="81" t="s">
        <v>1262</v>
      </c>
      <c r="L105" s="44">
        <v>0</v>
      </c>
      <c r="M105" s="44"/>
    </row>
    <row r="106" spans="1:13" ht="37.5" customHeight="1">
      <c r="A106" s="18" t="s">
        <v>91</v>
      </c>
      <c r="B106" s="18" t="s">
        <v>1061</v>
      </c>
      <c r="C106" s="18" t="s">
        <v>1062</v>
      </c>
      <c r="D106" s="18" t="s">
        <v>1063</v>
      </c>
      <c r="E106" s="18"/>
      <c r="F106" s="18"/>
      <c r="G106" s="18"/>
      <c r="H106" s="18"/>
      <c r="I106" s="18" t="s">
        <v>207</v>
      </c>
      <c r="J106" s="59">
        <v>2</v>
      </c>
      <c r="K106" s="81"/>
      <c r="L106" s="44">
        <v>0</v>
      </c>
      <c r="M106" s="44"/>
    </row>
    <row r="107" spans="1:13" ht="37.5" customHeight="1">
      <c r="A107" s="18" t="s">
        <v>92</v>
      </c>
      <c r="B107" s="18" t="s">
        <v>1442</v>
      </c>
      <c r="C107" s="18" t="s">
        <v>1067</v>
      </c>
      <c r="D107" s="18" t="s">
        <v>1263</v>
      </c>
      <c r="E107" s="18"/>
      <c r="F107" s="18"/>
      <c r="G107" s="18"/>
      <c r="H107" s="18"/>
      <c r="I107" s="18" t="s">
        <v>1070</v>
      </c>
      <c r="J107" s="59">
        <v>2</v>
      </c>
      <c r="K107" s="81" t="s">
        <v>1260</v>
      </c>
      <c r="L107" s="44">
        <v>0</v>
      </c>
      <c r="M107" s="44"/>
    </row>
    <row r="108" spans="1:13" ht="37.5" customHeight="1">
      <c r="A108" s="18" t="s">
        <v>93</v>
      </c>
      <c r="B108" s="18" t="s">
        <v>1081</v>
      </c>
      <c r="C108" s="18" t="s">
        <v>1082</v>
      </c>
      <c r="D108" s="18" t="s">
        <v>1083</v>
      </c>
      <c r="E108" s="18"/>
      <c r="F108" s="18"/>
      <c r="G108" s="18"/>
      <c r="H108" s="18"/>
      <c r="I108" s="18" t="s">
        <v>207</v>
      </c>
      <c r="J108" s="59">
        <v>2</v>
      </c>
      <c r="K108" s="81" t="s">
        <v>1264</v>
      </c>
      <c r="L108" s="44">
        <v>0</v>
      </c>
      <c r="M108" s="44"/>
    </row>
    <row r="109" spans="1:13" ht="37.5" customHeight="1">
      <c r="A109" s="18" t="s">
        <v>93</v>
      </c>
      <c r="B109" s="18" t="s">
        <v>1077</v>
      </c>
      <c r="C109" s="18" t="s">
        <v>1078</v>
      </c>
      <c r="D109" s="18" t="s">
        <v>1079</v>
      </c>
      <c r="E109" s="18"/>
      <c r="F109" s="18"/>
      <c r="G109" s="18"/>
      <c r="H109" s="18"/>
      <c r="I109" s="18" t="s">
        <v>207</v>
      </c>
      <c r="J109" s="59">
        <v>2</v>
      </c>
      <c r="K109" s="81" t="s">
        <v>1264</v>
      </c>
      <c r="L109" s="44">
        <v>0</v>
      </c>
      <c r="M109" s="44"/>
    </row>
    <row r="110" spans="1:13" ht="37.5" customHeight="1">
      <c r="A110" s="18" t="s">
        <v>93</v>
      </c>
      <c r="B110" s="18" t="s">
        <v>1072</v>
      </c>
      <c r="C110" s="18" t="s">
        <v>1073</v>
      </c>
      <c r="D110" s="18" t="s">
        <v>1074</v>
      </c>
      <c r="E110" s="18"/>
      <c r="F110" s="18"/>
      <c r="G110" s="18"/>
      <c r="H110" s="18"/>
      <c r="I110" s="18" t="s">
        <v>207</v>
      </c>
      <c r="J110" s="59">
        <v>2</v>
      </c>
      <c r="K110" s="81" t="s">
        <v>1264</v>
      </c>
      <c r="L110" s="44">
        <v>0</v>
      </c>
      <c r="M110" s="44"/>
    </row>
    <row r="111" spans="1:13" ht="37.5" customHeight="1">
      <c r="A111" s="11" t="s">
        <v>91</v>
      </c>
      <c r="B111" s="11" t="s">
        <v>1265</v>
      </c>
      <c r="C111" s="11" t="s">
        <v>1266</v>
      </c>
      <c r="D111" s="11" t="s">
        <v>1267</v>
      </c>
      <c r="E111" s="50"/>
      <c r="F111" s="50"/>
      <c r="G111" s="50"/>
      <c r="H111" s="50"/>
      <c r="I111" s="67"/>
      <c r="J111" s="67">
        <v>1</v>
      </c>
      <c r="K111" s="46" t="s">
        <v>648</v>
      </c>
      <c r="L111" s="44">
        <v>0</v>
      </c>
    </row>
    <row r="112" spans="1:13" ht="37.5" customHeight="1">
      <c r="A112" s="18" t="s">
        <v>83</v>
      </c>
      <c r="B112" s="18" t="s">
        <v>872</v>
      </c>
      <c r="C112" s="18" t="s">
        <v>873</v>
      </c>
      <c r="D112" s="18" t="s">
        <v>1268</v>
      </c>
      <c r="E112" s="18"/>
      <c r="F112" s="18" t="s">
        <v>1443</v>
      </c>
      <c r="G112" s="18"/>
      <c r="H112" s="18" t="s">
        <v>1444</v>
      </c>
      <c r="I112" s="18" t="s">
        <v>129</v>
      </c>
      <c r="J112" s="59">
        <v>2</v>
      </c>
      <c r="K112" s="81" t="s">
        <v>1269</v>
      </c>
      <c r="L112" s="44">
        <v>0</v>
      </c>
      <c r="M112" s="44"/>
    </row>
    <row r="113" spans="1:13" ht="37.5" customHeight="1">
      <c r="A113" s="11" t="s">
        <v>83</v>
      </c>
      <c r="B113" s="11" t="s">
        <v>903</v>
      </c>
      <c r="C113" s="11" t="s">
        <v>904</v>
      </c>
      <c r="D113" s="11" t="s">
        <v>905</v>
      </c>
      <c r="E113" s="50"/>
      <c r="F113" s="73">
        <v>1</v>
      </c>
      <c r="G113" s="11"/>
      <c r="H113" s="67" t="s">
        <v>1445</v>
      </c>
      <c r="I113" s="11" t="s">
        <v>908</v>
      </c>
      <c r="J113" s="67">
        <v>1</v>
      </c>
      <c r="K113" s="80" t="s">
        <v>1270</v>
      </c>
      <c r="L113" s="44">
        <v>1</v>
      </c>
    </row>
    <row r="114" spans="1:13" ht="37.5" customHeight="1">
      <c r="A114" s="11" t="s">
        <v>83</v>
      </c>
      <c r="B114" s="11" t="s">
        <v>860</v>
      </c>
      <c r="C114" s="11" t="s">
        <v>861</v>
      </c>
      <c r="D114" s="11" t="s">
        <v>862</v>
      </c>
      <c r="E114" s="11"/>
      <c r="F114" s="15">
        <v>0.04</v>
      </c>
      <c r="G114" s="11"/>
      <c r="H114" s="11" t="s">
        <v>1446</v>
      </c>
      <c r="I114" s="11" t="s">
        <v>856</v>
      </c>
      <c r="J114" s="67">
        <v>1</v>
      </c>
      <c r="K114" s="80" t="s">
        <v>1272</v>
      </c>
      <c r="L114" s="44">
        <v>0</v>
      </c>
    </row>
    <row r="115" spans="1:13" ht="37.5" customHeight="1">
      <c r="A115" s="11" t="s">
        <v>83</v>
      </c>
      <c r="B115" s="11" t="s">
        <v>853</v>
      </c>
      <c r="C115" s="11" t="s">
        <v>854</v>
      </c>
      <c r="D115" s="11" t="s">
        <v>855</v>
      </c>
      <c r="E115" s="11"/>
      <c r="F115" s="11"/>
      <c r="G115" s="11"/>
      <c r="H115" s="11"/>
      <c r="I115" s="11" t="s">
        <v>856</v>
      </c>
      <c r="J115" s="67">
        <v>1</v>
      </c>
      <c r="K115" s="80" t="s">
        <v>1273</v>
      </c>
      <c r="L115" s="44">
        <v>0</v>
      </c>
    </row>
    <row r="116" spans="1:13" ht="37.5" customHeight="1">
      <c r="A116" s="18" t="s">
        <v>83</v>
      </c>
      <c r="B116" s="18" t="s">
        <v>876</v>
      </c>
      <c r="C116" s="18" t="s">
        <v>877</v>
      </c>
      <c r="D116" s="18" t="s">
        <v>878</v>
      </c>
      <c r="E116" s="18"/>
      <c r="F116" s="20">
        <v>0.5</v>
      </c>
      <c r="G116" s="18"/>
      <c r="H116" s="18" t="s">
        <v>1447</v>
      </c>
      <c r="I116" s="18" t="s">
        <v>879</v>
      </c>
      <c r="J116" s="59">
        <v>2</v>
      </c>
      <c r="K116" s="81" t="s">
        <v>1274</v>
      </c>
      <c r="L116" s="44">
        <v>0</v>
      </c>
      <c r="M116" s="44"/>
    </row>
    <row r="117" spans="1:13" ht="37.5" customHeight="1">
      <c r="A117" s="11" t="s">
        <v>83</v>
      </c>
      <c r="B117" s="11" t="s">
        <v>891</v>
      </c>
      <c r="C117" s="11" t="s">
        <v>892</v>
      </c>
      <c r="D117" s="11" t="s">
        <v>893</v>
      </c>
      <c r="E117" s="11"/>
      <c r="F117" s="11" t="s">
        <v>1448</v>
      </c>
      <c r="G117" s="11"/>
      <c r="H117" s="11" t="s">
        <v>1449</v>
      </c>
      <c r="I117" s="11" t="s">
        <v>895</v>
      </c>
      <c r="J117" s="67">
        <v>1</v>
      </c>
      <c r="K117" s="80" t="s">
        <v>648</v>
      </c>
      <c r="L117" s="44">
        <v>1</v>
      </c>
    </row>
    <row r="118" spans="1:13" ht="37.5" customHeight="1">
      <c r="A118" s="11" t="s">
        <v>83</v>
      </c>
      <c r="B118" s="11" t="s">
        <v>884</v>
      </c>
      <c r="C118" s="11" t="s">
        <v>885</v>
      </c>
      <c r="D118" s="11" t="s">
        <v>886</v>
      </c>
      <c r="E118" s="11"/>
      <c r="F118" s="15" t="s">
        <v>1450</v>
      </c>
      <c r="G118" s="11"/>
      <c r="H118" s="11"/>
      <c r="I118" s="11" t="s">
        <v>887</v>
      </c>
      <c r="J118" s="67">
        <v>1</v>
      </c>
      <c r="K118" s="80" t="s">
        <v>648</v>
      </c>
      <c r="L118" s="44">
        <v>1</v>
      </c>
    </row>
    <row r="119" spans="1:13" ht="37.5" customHeight="1">
      <c r="A119" s="11" t="s">
        <v>83</v>
      </c>
      <c r="B119" s="11" t="s">
        <v>899</v>
      </c>
      <c r="C119" s="11" t="s">
        <v>900</v>
      </c>
      <c r="D119" s="11" t="s">
        <v>901</v>
      </c>
      <c r="E119" s="11"/>
      <c r="F119" s="15">
        <v>0.1</v>
      </c>
      <c r="G119" s="11"/>
      <c r="H119" s="11" t="s">
        <v>1451</v>
      </c>
      <c r="I119" s="11" t="s">
        <v>890</v>
      </c>
      <c r="J119" s="67">
        <v>1</v>
      </c>
      <c r="K119" s="80" t="s">
        <v>1275</v>
      </c>
      <c r="L119" s="44">
        <v>0</v>
      </c>
      <c r="M119" s="9" t="s">
        <v>1452</v>
      </c>
    </row>
    <row r="120" spans="1:13" ht="37.5" customHeight="1">
      <c r="A120" s="11" t="s">
        <v>83</v>
      </c>
      <c r="B120" s="11" t="s">
        <v>910</v>
      </c>
      <c r="C120" s="11" t="s">
        <v>911</v>
      </c>
      <c r="D120" s="11" t="s">
        <v>912</v>
      </c>
      <c r="E120" s="11"/>
      <c r="F120" s="15">
        <v>0.04</v>
      </c>
      <c r="G120" s="11"/>
      <c r="H120" s="11" t="s">
        <v>1453</v>
      </c>
      <c r="I120" s="11" t="s">
        <v>648</v>
      </c>
      <c r="J120" s="67">
        <v>1</v>
      </c>
      <c r="K120" s="80" t="s">
        <v>1276</v>
      </c>
      <c r="L120" s="44">
        <v>1</v>
      </c>
    </row>
    <row r="121" spans="1:13" ht="37.5" customHeight="1">
      <c r="A121" s="11" t="s">
        <v>83</v>
      </c>
      <c r="B121" s="11" t="s">
        <v>1203</v>
      </c>
      <c r="C121" s="11" t="s">
        <v>1204</v>
      </c>
      <c r="D121" s="11" t="s">
        <v>1205</v>
      </c>
      <c r="E121" s="11"/>
      <c r="F121" s="15">
        <v>0.8</v>
      </c>
      <c r="G121" s="11"/>
      <c r="H121" s="11" t="s">
        <v>1454</v>
      </c>
      <c r="I121" s="11" t="s">
        <v>1206</v>
      </c>
      <c r="J121" s="67">
        <v>1</v>
      </c>
      <c r="K121" s="80" t="s">
        <v>1206</v>
      </c>
      <c r="L121" s="44">
        <v>0</v>
      </c>
    </row>
    <row r="122" spans="1:13" ht="37.5" customHeight="1">
      <c r="A122" s="28" t="s">
        <v>83</v>
      </c>
      <c r="B122" s="28" t="s">
        <v>866</v>
      </c>
      <c r="C122" s="28" t="s">
        <v>867</v>
      </c>
      <c r="D122" s="28" t="s">
        <v>868</v>
      </c>
      <c r="E122" s="28"/>
      <c r="F122" s="28"/>
      <c r="G122" s="28"/>
      <c r="H122" s="28"/>
      <c r="I122" s="28" t="s">
        <v>129</v>
      </c>
      <c r="J122" s="6">
        <v>99</v>
      </c>
      <c r="K122" s="82"/>
      <c r="L122" s="44">
        <v>0</v>
      </c>
      <c r="M122" s="44"/>
    </row>
    <row r="123" spans="1:13" ht="37.5" customHeight="1">
      <c r="A123" s="11" t="s">
        <v>84</v>
      </c>
      <c r="B123" s="11" t="s">
        <v>959</v>
      </c>
      <c r="C123" s="11" t="s">
        <v>960</v>
      </c>
      <c r="D123" s="11" t="s">
        <v>961</v>
      </c>
      <c r="E123" s="11"/>
      <c r="F123" s="15">
        <v>0.9</v>
      </c>
      <c r="G123" s="11"/>
      <c r="H123" s="11" t="s">
        <v>1455</v>
      </c>
      <c r="I123" s="11" t="s">
        <v>494</v>
      </c>
      <c r="J123" s="67">
        <v>1</v>
      </c>
      <c r="K123" s="80" t="s">
        <v>1277</v>
      </c>
      <c r="L123" s="44">
        <v>0</v>
      </c>
    </row>
    <row r="124" spans="1:13" ht="37.5" customHeight="1">
      <c r="A124" s="18" t="s">
        <v>84</v>
      </c>
      <c r="B124" s="18" t="s">
        <v>921</v>
      </c>
      <c r="C124" s="18" t="s">
        <v>922</v>
      </c>
      <c r="D124" s="18" t="s">
        <v>923</v>
      </c>
      <c r="E124" s="18"/>
      <c r="F124" s="19">
        <v>0.34200000000000003</v>
      </c>
      <c r="G124" s="18"/>
      <c r="H124" s="18" t="s">
        <v>1456</v>
      </c>
      <c r="I124" s="18" t="s">
        <v>231</v>
      </c>
      <c r="J124" s="59">
        <v>2</v>
      </c>
      <c r="K124" s="81" t="s">
        <v>1273</v>
      </c>
      <c r="L124" s="44">
        <v>0</v>
      </c>
      <c r="M124" s="44"/>
    </row>
    <row r="125" spans="1:13" ht="37.5" customHeight="1">
      <c r="A125" s="11" t="s">
        <v>84</v>
      </c>
      <c r="B125" s="11" t="s">
        <v>929</v>
      </c>
      <c r="C125" s="11" t="s">
        <v>930</v>
      </c>
      <c r="D125" s="11" t="s">
        <v>931</v>
      </c>
      <c r="E125" s="11"/>
      <c r="F125" s="15">
        <v>0.2</v>
      </c>
      <c r="G125" s="11"/>
      <c r="H125" s="11" t="s">
        <v>1457</v>
      </c>
      <c r="I125" s="11" t="s">
        <v>932</v>
      </c>
      <c r="J125" s="67">
        <v>1</v>
      </c>
      <c r="K125" s="80" t="s">
        <v>1278</v>
      </c>
      <c r="L125" s="44">
        <v>1</v>
      </c>
    </row>
    <row r="126" spans="1:13" ht="37.5" customHeight="1">
      <c r="A126" s="18" t="s">
        <v>84</v>
      </c>
      <c r="B126" s="18" t="s">
        <v>944</v>
      </c>
      <c r="C126" s="18" t="s">
        <v>945</v>
      </c>
      <c r="D126" s="18" t="s">
        <v>946</v>
      </c>
      <c r="E126" s="18"/>
      <c r="F126" s="18"/>
      <c r="G126" s="18"/>
      <c r="H126" s="18"/>
      <c r="I126" s="18" t="s">
        <v>948</v>
      </c>
      <c r="J126" s="59">
        <v>2</v>
      </c>
      <c r="K126" s="81" t="s">
        <v>1279</v>
      </c>
      <c r="L126" s="44">
        <v>0</v>
      </c>
      <c r="M126" s="44"/>
    </row>
    <row r="127" spans="1:13" ht="37.5" customHeight="1">
      <c r="A127" s="18" t="s">
        <v>84</v>
      </c>
      <c r="B127" s="18" t="s">
        <v>914</v>
      </c>
      <c r="C127" s="18" t="s">
        <v>915</v>
      </c>
      <c r="D127" s="18" t="s">
        <v>916</v>
      </c>
      <c r="E127" s="18"/>
      <c r="F127" s="18"/>
      <c r="G127" s="18"/>
      <c r="H127" s="18"/>
      <c r="I127" s="18" t="s">
        <v>231</v>
      </c>
      <c r="J127" s="59">
        <v>2</v>
      </c>
      <c r="K127" s="81" t="s">
        <v>1280</v>
      </c>
      <c r="L127" s="44">
        <v>0</v>
      </c>
      <c r="M127" s="44"/>
    </row>
    <row r="128" spans="1:13" ht="37.5" customHeight="1">
      <c r="A128" s="18" t="s">
        <v>84</v>
      </c>
      <c r="B128" s="18" t="s">
        <v>973</v>
      </c>
      <c r="C128" s="18" t="s">
        <v>974</v>
      </c>
      <c r="D128" s="18" t="s">
        <v>975</v>
      </c>
      <c r="E128" s="18"/>
      <c r="F128" s="18"/>
      <c r="G128" s="18"/>
      <c r="H128" s="18"/>
      <c r="I128" s="18" t="s">
        <v>976</v>
      </c>
      <c r="J128" s="59">
        <v>2</v>
      </c>
      <c r="K128" s="81" t="s">
        <v>1281</v>
      </c>
      <c r="L128" s="44">
        <v>0</v>
      </c>
      <c r="M128" s="44"/>
    </row>
    <row r="129" spans="1:13" ht="37.5" customHeight="1">
      <c r="A129" s="18" t="s">
        <v>84</v>
      </c>
      <c r="B129" s="18" t="s">
        <v>966</v>
      </c>
      <c r="C129" s="18" t="s">
        <v>1282</v>
      </c>
      <c r="D129" s="18" t="s">
        <v>968</v>
      </c>
      <c r="E129" s="18"/>
      <c r="F129" s="20">
        <v>0.01</v>
      </c>
      <c r="G129" s="18"/>
      <c r="H129" s="18" t="s">
        <v>1458</v>
      </c>
      <c r="I129" s="18" t="s">
        <v>970</v>
      </c>
      <c r="J129" s="59">
        <v>2</v>
      </c>
      <c r="K129" s="81" t="s">
        <v>1283</v>
      </c>
      <c r="L129" s="44">
        <v>0</v>
      </c>
      <c r="M129" s="44"/>
    </row>
    <row r="130" spans="1:13" ht="37.5" customHeight="1">
      <c r="A130" s="28" t="s">
        <v>84</v>
      </c>
      <c r="B130" s="28" t="s">
        <v>934</v>
      </c>
      <c r="C130" s="28" t="s">
        <v>935</v>
      </c>
      <c r="D130" s="28" t="s">
        <v>936</v>
      </c>
      <c r="E130" s="28"/>
      <c r="F130" s="28"/>
      <c r="G130" s="28"/>
      <c r="H130" s="28"/>
      <c r="I130" s="28" t="s">
        <v>129</v>
      </c>
      <c r="J130" s="6">
        <v>99</v>
      </c>
      <c r="K130" s="82"/>
      <c r="L130" s="44">
        <v>0</v>
      </c>
      <c r="M130" s="44"/>
    </row>
    <row r="131" spans="1:13" ht="37.5" customHeight="1">
      <c r="A131" s="18" t="s">
        <v>84</v>
      </c>
      <c r="B131" s="18" t="s">
        <v>938</v>
      </c>
      <c r="C131" s="18" t="s">
        <v>939</v>
      </c>
      <c r="D131" s="18" t="s">
        <v>940</v>
      </c>
      <c r="E131" s="18"/>
      <c r="F131" s="18"/>
      <c r="G131" s="18"/>
      <c r="H131" s="18"/>
      <c r="I131" s="18" t="s">
        <v>941</v>
      </c>
      <c r="J131" s="59">
        <v>2</v>
      </c>
      <c r="K131" s="81" t="s">
        <v>1284</v>
      </c>
      <c r="L131" s="44">
        <v>0</v>
      </c>
      <c r="M131" s="44"/>
    </row>
    <row r="132" spans="1:13" ht="37.5" customHeight="1">
      <c r="A132" s="18" t="s">
        <v>84</v>
      </c>
      <c r="B132" s="18" t="s">
        <v>951</v>
      </c>
      <c r="C132" s="18" t="s">
        <v>952</v>
      </c>
      <c r="D132" s="18" t="s">
        <v>953</v>
      </c>
      <c r="E132" s="18"/>
      <c r="F132" s="20">
        <v>1</v>
      </c>
      <c r="G132" s="18"/>
      <c r="H132" s="18" t="s">
        <v>1459</v>
      </c>
      <c r="I132" s="18" t="s">
        <v>956</v>
      </c>
      <c r="J132" s="59">
        <v>2</v>
      </c>
      <c r="K132" s="55" t="s">
        <v>1285</v>
      </c>
      <c r="L132" s="44">
        <v>0</v>
      </c>
      <c r="M132" s="44"/>
    </row>
    <row r="133" spans="1:13" ht="37.5" customHeight="1">
      <c r="A133" s="18" t="s">
        <v>85</v>
      </c>
      <c r="B133" s="18" t="s">
        <v>1016</v>
      </c>
      <c r="C133" s="18" t="s">
        <v>1017</v>
      </c>
      <c r="D133" s="18" t="s">
        <v>1018</v>
      </c>
      <c r="E133" s="18"/>
      <c r="F133" s="18"/>
      <c r="G133" s="18"/>
      <c r="H133" s="18"/>
      <c r="I133" s="18" t="s">
        <v>1020</v>
      </c>
      <c r="J133" s="59">
        <v>2</v>
      </c>
      <c r="K133" s="81" t="s">
        <v>1286</v>
      </c>
      <c r="L133" s="44">
        <v>0</v>
      </c>
      <c r="M133" s="44"/>
    </row>
    <row r="134" spans="1:13" ht="37.5" customHeight="1">
      <c r="A134" s="18" t="s">
        <v>85</v>
      </c>
      <c r="B134" s="18" t="s">
        <v>1030</v>
      </c>
      <c r="C134" s="18" t="s">
        <v>1031</v>
      </c>
      <c r="D134" s="18" t="s">
        <v>1032</v>
      </c>
      <c r="E134" s="18"/>
      <c r="F134" s="20">
        <v>1</v>
      </c>
      <c r="G134" s="18"/>
      <c r="H134" s="18" t="s">
        <v>1460</v>
      </c>
      <c r="I134" s="18" t="s">
        <v>1034</v>
      </c>
      <c r="J134" s="59">
        <v>2</v>
      </c>
      <c r="K134" s="81"/>
      <c r="L134" s="44">
        <v>0</v>
      </c>
      <c r="M134" s="44"/>
    </row>
    <row r="135" spans="1:13" ht="37.5" customHeight="1">
      <c r="A135" s="18" t="s">
        <v>85</v>
      </c>
      <c r="B135" s="18" t="s">
        <v>1042</v>
      </c>
      <c r="C135" s="18" t="s">
        <v>1043</v>
      </c>
      <c r="D135" s="18" t="s">
        <v>1044</v>
      </c>
      <c r="E135" s="18"/>
      <c r="F135" s="18">
        <v>0.9</v>
      </c>
      <c r="G135" s="18"/>
      <c r="H135" s="18" t="s">
        <v>1461</v>
      </c>
      <c r="I135" s="18" t="s">
        <v>1046</v>
      </c>
      <c r="J135" s="59">
        <v>2</v>
      </c>
      <c r="K135" s="81" t="s">
        <v>1287</v>
      </c>
      <c r="L135" s="44">
        <v>0</v>
      </c>
      <c r="M135" s="44"/>
    </row>
    <row r="136" spans="1:13" ht="37.5" customHeight="1">
      <c r="A136" s="28" t="s">
        <v>85</v>
      </c>
      <c r="B136" s="28" t="s">
        <v>998</v>
      </c>
      <c r="C136" s="28" t="s">
        <v>999</v>
      </c>
      <c r="D136" s="28" t="s">
        <v>1000</v>
      </c>
      <c r="E136" s="28"/>
      <c r="F136" s="28"/>
      <c r="G136" s="28"/>
      <c r="H136" s="28"/>
      <c r="I136" s="28" t="s">
        <v>129</v>
      </c>
      <c r="J136" s="6">
        <v>99</v>
      </c>
      <c r="K136" s="82"/>
      <c r="L136" s="44">
        <v>0</v>
      </c>
      <c r="M136" s="44"/>
    </row>
    <row r="137" spans="1:13" ht="79.7" customHeight="1">
      <c r="A137" s="11" t="s">
        <v>85</v>
      </c>
      <c r="B137" s="11" t="s">
        <v>1048</v>
      </c>
      <c r="C137" s="11" t="s">
        <v>1049</v>
      </c>
      <c r="D137" s="11" t="s">
        <v>1050</v>
      </c>
      <c r="E137" s="11"/>
      <c r="F137" s="11">
        <v>0</v>
      </c>
      <c r="G137" s="11"/>
      <c r="H137" s="11" t="s">
        <v>1462</v>
      </c>
      <c r="I137" s="11" t="s">
        <v>648</v>
      </c>
      <c r="J137" s="67">
        <v>1</v>
      </c>
      <c r="K137" s="80" t="s">
        <v>648</v>
      </c>
      <c r="L137" s="44">
        <v>1</v>
      </c>
      <c r="M137" s="56" t="s">
        <v>1331</v>
      </c>
    </row>
    <row r="138" spans="1:13" ht="37.5" customHeight="1">
      <c r="A138" s="18" t="s">
        <v>85</v>
      </c>
      <c r="B138" s="18" t="s">
        <v>1037</v>
      </c>
      <c r="C138" s="18" t="s">
        <v>1038</v>
      </c>
      <c r="D138" s="18" t="s">
        <v>1039</v>
      </c>
      <c r="E138" s="18"/>
      <c r="F138" s="18"/>
      <c r="G138" s="18"/>
      <c r="H138" s="18"/>
      <c r="I138" s="18" t="s">
        <v>1041</v>
      </c>
      <c r="J138" s="59">
        <v>2</v>
      </c>
      <c r="K138" s="81"/>
      <c r="L138" s="44">
        <v>0</v>
      </c>
      <c r="M138" s="44"/>
    </row>
    <row r="139" spans="1:13" ht="37.5" customHeight="1">
      <c r="A139" s="18" t="s">
        <v>85</v>
      </c>
      <c r="B139" s="18" t="s">
        <v>1004</v>
      </c>
      <c r="C139" s="18" t="s">
        <v>1005</v>
      </c>
      <c r="D139" s="18" t="s">
        <v>1006</v>
      </c>
      <c r="E139" s="18"/>
      <c r="F139" s="18"/>
      <c r="G139" s="18"/>
      <c r="H139" s="18"/>
      <c r="I139" s="18" t="s">
        <v>1009</v>
      </c>
      <c r="J139" s="59">
        <v>2</v>
      </c>
      <c r="K139" s="81" t="s">
        <v>1288</v>
      </c>
      <c r="L139" s="44">
        <v>0</v>
      </c>
      <c r="M139" s="44"/>
    </row>
    <row r="140" spans="1:13" ht="37.5" customHeight="1">
      <c r="A140" s="11" t="s">
        <v>85</v>
      </c>
      <c r="B140" s="11" t="s">
        <v>1024</v>
      </c>
      <c r="C140" s="11" t="s">
        <v>1025</v>
      </c>
      <c r="D140" s="11" t="s">
        <v>1026</v>
      </c>
      <c r="E140" s="11"/>
      <c r="F140" s="15">
        <v>0</v>
      </c>
      <c r="G140" s="11"/>
      <c r="H140" s="11" t="s">
        <v>1463</v>
      </c>
      <c r="I140" s="11" t="s">
        <v>1028</v>
      </c>
      <c r="J140" s="67">
        <v>1</v>
      </c>
      <c r="K140" s="80" t="s">
        <v>1289</v>
      </c>
      <c r="L140" s="44">
        <v>0</v>
      </c>
    </row>
    <row r="141" spans="1:13" ht="37.5" customHeight="1">
      <c r="A141" s="28" t="s">
        <v>86</v>
      </c>
      <c r="B141" s="28" t="s">
        <v>1164</v>
      </c>
      <c r="C141" s="28" t="s">
        <v>1165</v>
      </c>
      <c r="D141" s="28" t="s">
        <v>1166</v>
      </c>
      <c r="E141" s="28"/>
      <c r="F141" s="28"/>
      <c r="G141" s="28"/>
      <c r="H141" s="28"/>
      <c r="I141" s="28" t="s">
        <v>129</v>
      </c>
      <c r="J141" s="6">
        <v>99</v>
      </c>
      <c r="K141" s="82"/>
      <c r="L141" s="44">
        <v>0</v>
      </c>
      <c r="M141" s="44"/>
    </row>
    <row r="142" spans="1:13" ht="37.5" customHeight="1">
      <c r="A142" s="28" t="s">
        <v>86</v>
      </c>
      <c r="B142" s="28" t="s">
        <v>1168</v>
      </c>
      <c r="C142" s="28" t="s">
        <v>1169</v>
      </c>
      <c r="D142" s="28" t="s">
        <v>1170</v>
      </c>
      <c r="E142" s="28"/>
      <c r="F142" s="28"/>
      <c r="G142" s="28"/>
      <c r="H142" s="28"/>
      <c r="I142" s="28" t="s">
        <v>145</v>
      </c>
      <c r="J142" s="6">
        <v>99</v>
      </c>
      <c r="K142" s="82"/>
      <c r="L142" s="44">
        <v>0</v>
      </c>
      <c r="M142" s="44"/>
    </row>
    <row r="143" spans="1:13" ht="37.5" customHeight="1">
      <c r="A143" s="11" t="s">
        <v>86</v>
      </c>
      <c r="B143" s="11" t="s">
        <v>1144</v>
      </c>
      <c r="C143" s="11" t="s">
        <v>1145</v>
      </c>
      <c r="D143" s="11" t="s">
        <v>1146</v>
      </c>
      <c r="E143" s="11"/>
      <c r="F143" s="15">
        <v>0.05</v>
      </c>
      <c r="G143" s="11"/>
      <c r="H143" s="11"/>
      <c r="I143" s="11" t="s">
        <v>1148</v>
      </c>
      <c r="J143" s="67">
        <v>1</v>
      </c>
      <c r="K143" s="80" t="s">
        <v>1289</v>
      </c>
      <c r="L143" s="44">
        <v>0</v>
      </c>
      <c r="M143" s="9" t="s">
        <v>1464</v>
      </c>
    </row>
    <row r="144" spans="1:13" ht="37.5" customHeight="1">
      <c r="A144" s="11" t="s">
        <v>86</v>
      </c>
      <c r="B144" s="11" t="s">
        <v>1159</v>
      </c>
      <c r="C144" s="11" t="s">
        <v>1160</v>
      </c>
      <c r="D144" s="11" t="s">
        <v>1161</v>
      </c>
      <c r="E144" s="11"/>
      <c r="F144" s="15">
        <v>0.75</v>
      </c>
      <c r="G144" s="11"/>
      <c r="H144" s="11" t="s">
        <v>1465</v>
      </c>
      <c r="I144" s="11" t="s">
        <v>1162</v>
      </c>
      <c r="J144" s="67">
        <v>1</v>
      </c>
      <c r="K144" s="80" t="s">
        <v>1290</v>
      </c>
      <c r="L144" s="44">
        <v>0</v>
      </c>
      <c r="M144" s="81" t="s">
        <v>1466</v>
      </c>
    </row>
    <row r="145" spans="1:13" ht="37.5" customHeight="1">
      <c r="A145" s="28" t="s">
        <v>86</v>
      </c>
      <c r="B145" s="28" t="s">
        <v>1085</v>
      </c>
      <c r="C145" s="28" t="s">
        <v>1086</v>
      </c>
      <c r="D145" s="28" t="s">
        <v>1087</v>
      </c>
      <c r="E145" s="28"/>
      <c r="F145" s="28"/>
      <c r="G145" s="28"/>
      <c r="H145" s="28"/>
      <c r="I145" s="28" t="s">
        <v>1089</v>
      </c>
      <c r="J145" s="6">
        <v>99</v>
      </c>
      <c r="K145" s="82"/>
      <c r="L145" s="44">
        <v>0</v>
      </c>
      <c r="M145" s="44"/>
    </row>
    <row r="146" spans="1:13" ht="37.5" customHeight="1">
      <c r="A146" s="28" t="s">
        <v>86</v>
      </c>
      <c r="B146" s="28" t="s">
        <v>1173</v>
      </c>
      <c r="C146" s="28" t="s">
        <v>1174</v>
      </c>
      <c r="D146" s="28" t="s">
        <v>1175</v>
      </c>
      <c r="E146" s="28"/>
      <c r="F146" s="28"/>
      <c r="G146" s="28"/>
      <c r="H146" s="28"/>
      <c r="I146" s="28" t="s">
        <v>145</v>
      </c>
      <c r="J146" s="6">
        <v>99</v>
      </c>
      <c r="K146" s="82"/>
      <c r="L146" s="44">
        <v>0</v>
      </c>
      <c r="M146" s="44"/>
    </row>
    <row r="147" spans="1:13" ht="37.5" customHeight="1">
      <c r="A147" s="11" t="s">
        <v>86</v>
      </c>
      <c r="B147" s="11" t="s">
        <v>1099</v>
      </c>
      <c r="C147" s="11" t="s">
        <v>1100</v>
      </c>
      <c r="D147" s="11" t="s">
        <v>1101</v>
      </c>
      <c r="E147" s="11"/>
      <c r="F147" s="15">
        <v>0</v>
      </c>
      <c r="G147" s="11"/>
      <c r="H147" s="11" t="s">
        <v>1467</v>
      </c>
      <c r="I147" s="11" t="s">
        <v>1102</v>
      </c>
      <c r="J147" s="67">
        <v>1</v>
      </c>
      <c r="K147" s="80" t="s">
        <v>759</v>
      </c>
      <c r="L147" s="44">
        <v>0</v>
      </c>
    </row>
    <row r="148" spans="1:13" ht="37.5" customHeight="1">
      <c r="A148" s="18" t="s">
        <v>86</v>
      </c>
      <c r="B148" s="18" t="s">
        <v>1149</v>
      </c>
      <c r="C148" s="18" t="s">
        <v>1150</v>
      </c>
      <c r="D148" s="18" t="s">
        <v>1151</v>
      </c>
      <c r="E148" s="18"/>
      <c r="F148" s="18"/>
      <c r="G148" s="18"/>
      <c r="H148" s="18"/>
      <c r="I148" s="18" t="s">
        <v>1154</v>
      </c>
      <c r="J148" s="59">
        <v>2</v>
      </c>
      <c r="K148" s="81" t="s">
        <v>1289</v>
      </c>
      <c r="L148" s="44">
        <v>0</v>
      </c>
      <c r="M148" s="44"/>
    </row>
    <row r="149" spans="1:13" ht="37.5" customHeight="1">
      <c r="A149" s="18" t="s">
        <v>86</v>
      </c>
      <c r="B149" s="18" t="s">
        <v>1104</v>
      </c>
      <c r="C149" s="18" t="s">
        <v>1105</v>
      </c>
      <c r="D149" s="18" t="s">
        <v>1106</v>
      </c>
      <c r="E149" s="18"/>
      <c r="F149" s="18"/>
      <c r="G149" s="18"/>
      <c r="H149" s="18"/>
      <c r="I149" s="18" t="s">
        <v>231</v>
      </c>
      <c r="J149" s="59">
        <v>2</v>
      </c>
      <c r="K149" s="81" t="s">
        <v>1291</v>
      </c>
      <c r="L149" s="44">
        <v>0</v>
      </c>
      <c r="M149" s="44"/>
    </row>
    <row r="150" spans="1:13" ht="37.5" customHeight="1">
      <c r="A150" s="28" t="s">
        <v>86</v>
      </c>
      <c r="B150" s="28" t="s">
        <v>1156</v>
      </c>
      <c r="C150" s="28" t="s">
        <v>1157</v>
      </c>
      <c r="D150" s="28" t="s">
        <v>1158</v>
      </c>
      <c r="E150" s="28"/>
      <c r="F150" s="37">
        <v>0.05</v>
      </c>
      <c r="H150" s="28"/>
      <c r="I150" s="28" t="s">
        <v>512</v>
      </c>
      <c r="J150" s="6">
        <v>99</v>
      </c>
      <c r="K150" s="82"/>
      <c r="L150" s="44">
        <v>0</v>
      </c>
      <c r="M150" s="44"/>
    </row>
    <row r="151" spans="1:13" ht="37.5" customHeight="1">
      <c r="A151" s="28" t="s">
        <v>86</v>
      </c>
      <c r="B151" s="28" t="s">
        <v>1115</v>
      </c>
      <c r="C151" s="28" t="s">
        <v>1116</v>
      </c>
      <c r="D151" s="28" t="s">
        <v>1117</v>
      </c>
      <c r="E151" s="28"/>
      <c r="F151" s="28"/>
      <c r="G151" s="28"/>
      <c r="H151" s="28"/>
      <c r="I151" s="28">
        <v>0</v>
      </c>
      <c r="J151" s="6">
        <v>99</v>
      </c>
      <c r="K151" s="82"/>
      <c r="L151" s="44">
        <v>0</v>
      </c>
      <c r="M151" s="44"/>
    </row>
    <row r="152" spans="1:13" ht="37.5" customHeight="1">
      <c r="A152" s="18" t="s">
        <v>86</v>
      </c>
      <c r="B152" s="18" t="s">
        <v>1120</v>
      </c>
      <c r="C152" s="18" t="s">
        <v>1121</v>
      </c>
      <c r="D152" s="18" t="s">
        <v>1122</v>
      </c>
      <c r="E152" s="18"/>
      <c r="F152" s="18"/>
      <c r="G152" s="18"/>
      <c r="H152" s="18"/>
      <c r="I152" s="18" t="s">
        <v>150</v>
      </c>
      <c r="J152" s="59">
        <v>2</v>
      </c>
      <c r="K152" s="81" t="s">
        <v>1292</v>
      </c>
      <c r="L152" s="44">
        <v>0</v>
      </c>
      <c r="M152" s="44"/>
    </row>
    <row r="153" spans="1:13" ht="37.5" customHeight="1">
      <c r="A153" s="28" t="s">
        <v>86</v>
      </c>
      <c r="B153" s="28" t="s">
        <v>1112</v>
      </c>
      <c r="C153" s="28" t="s">
        <v>1113</v>
      </c>
      <c r="D153" s="28" t="s">
        <v>1114</v>
      </c>
      <c r="E153" s="28"/>
      <c r="F153" s="28"/>
      <c r="G153" s="28"/>
      <c r="H153" s="28"/>
      <c r="I153" s="28" t="s">
        <v>145</v>
      </c>
      <c r="J153" s="6">
        <v>99</v>
      </c>
      <c r="K153" s="82"/>
      <c r="L153" s="44">
        <v>0</v>
      </c>
      <c r="M153" s="44"/>
    </row>
    <row r="154" spans="1:13" ht="37.5" customHeight="1">
      <c r="A154" s="18" t="s">
        <v>86</v>
      </c>
      <c r="B154" s="18" t="s">
        <v>1129</v>
      </c>
      <c r="C154" s="18" t="s">
        <v>1130</v>
      </c>
      <c r="D154" s="18" t="s">
        <v>1131</v>
      </c>
      <c r="E154" s="18"/>
      <c r="F154" s="20">
        <v>0.6</v>
      </c>
      <c r="G154" s="18"/>
      <c r="H154" s="18" t="s">
        <v>1468</v>
      </c>
      <c r="I154" s="18" t="s">
        <v>1134</v>
      </c>
      <c r="J154" s="59">
        <v>2</v>
      </c>
      <c r="K154" s="81" t="s">
        <v>1292</v>
      </c>
      <c r="L154" s="44">
        <v>0</v>
      </c>
      <c r="M154" s="44"/>
    </row>
    <row r="155" spans="1:13" ht="37.5" customHeight="1">
      <c r="A155" s="28" t="s">
        <v>86</v>
      </c>
      <c r="B155" s="28" t="s">
        <v>1092</v>
      </c>
      <c r="C155" s="28" t="s">
        <v>1093</v>
      </c>
      <c r="D155" s="28" t="s">
        <v>1293</v>
      </c>
      <c r="E155" s="28"/>
      <c r="F155" s="28"/>
      <c r="G155" s="28"/>
      <c r="H155" s="28"/>
      <c r="I155" s="28" t="s">
        <v>1097</v>
      </c>
      <c r="J155" s="6">
        <v>99</v>
      </c>
      <c r="K155" s="82"/>
      <c r="L155" s="44">
        <v>0</v>
      </c>
      <c r="M155" s="44"/>
    </row>
    <row r="156" spans="1:13" ht="37.5" customHeight="1">
      <c r="A156" s="18" t="s">
        <v>86</v>
      </c>
      <c r="B156" s="18" t="s">
        <v>1124</v>
      </c>
      <c r="C156" s="18" t="s">
        <v>1125</v>
      </c>
      <c r="D156" s="18" t="s">
        <v>1126</v>
      </c>
      <c r="E156" s="18"/>
      <c r="F156" s="18"/>
      <c r="G156" s="18"/>
      <c r="H156" s="18"/>
      <c r="I156" s="18" t="s">
        <v>626</v>
      </c>
      <c r="J156" s="59">
        <v>2</v>
      </c>
      <c r="K156" s="81" t="s">
        <v>1292</v>
      </c>
      <c r="L156" s="44">
        <v>0</v>
      </c>
      <c r="M156" s="44"/>
    </row>
    <row r="157" spans="1:13" ht="37.5" customHeight="1">
      <c r="A157" s="11" t="s">
        <v>86</v>
      </c>
      <c r="B157" s="11" t="s">
        <v>1136</v>
      </c>
      <c r="C157" s="11" t="s">
        <v>1137</v>
      </c>
      <c r="D157" s="11" t="s">
        <v>1138</v>
      </c>
      <c r="E157" s="11"/>
      <c r="F157" s="15">
        <v>1</v>
      </c>
      <c r="G157" s="11"/>
      <c r="H157" s="11" t="s">
        <v>1469</v>
      </c>
      <c r="I157" s="11" t="s">
        <v>1141</v>
      </c>
      <c r="J157" s="67">
        <v>1</v>
      </c>
      <c r="K157" s="80" t="s">
        <v>588</v>
      </c>
      <c r="L157" s="44">
        <v>1</v>
      </c>
    </row>
    <row r="158" spans="1:13" ht="37.5" customHeight="1">
      <c r="A158" s="18" t="s">
        <v>87</v>
      </c>
      <c r="B158" s="18" t="s">
        <v>1185</v>
      </c>
      <c r="C158" s="18" t="s">
        <v>1186</v>
      </c>
      <c r="D158" s="18" t="s">
        <v>1187</v>
      </c>
      <c r="E158" s="18"/>
      <c r="F158" s="18"/>
      <c r="G158" s="18"/>
      <c r="H158" s="18"/>
      <c r="I158" s="18" t="s">
        <v>231</v>
      </c>
      <c r="J158" s="59">
        <v>2</v>
      </c>
      <c r="K158" s="81" t="s">
        <v>1294</v>
      </c>
      <c r="L158" s="44">
        <v>0</v>
      </c>
      <c r="M158" s="44"/>
    </row>
    <row r="159" spans="1:13" ht="37.5" customHeight="1">
      <c r="A159" s="18" t="s">
        <v>87</v>
      </c>
      <c r="B159" s="18" t="s">
        <v>1188</v>
      </c>
      <c r="C159" s="18" t="s">
        <v>1189</v>
      </c>
      <c r="D159" s="18" t="s">
        <v>1190</v>
      </c>
      <c r="E159" s="18"/>
      <c r="F159" s="18"/>
      <c r="G159" s="18"/>
      <c r="H159" s="18"/>
      <c r="I159" s="18" t="s">
        <v>231</v>
      </c>
      <c r="J159" s="59">
        <v>2</v>
      </c>
      <c r="K159" s="81" t="s">
        <v>1295</v>
      </c>
      <c r="L159" s="44">
        <v>0</v>
      </c>
      <c r="M159" s="44"/>
    </row>
    <row r="160" spans="1:13" ht="37.5" customHeight="1">
      <c r="A160" s="28" t="s">
        <v>87</v>
      </c>
      <c r="B160" s="28" t="s">
        <v>1200</v>
      </c>
      <c r="C160" s="28" t="s">
        <v>1201</v>
      </c>
      <c r="D160" s="28" t="s">
        <v>1202</v>
      </c>
      <c r="E160" s="28"/>
      <c r="F160" s="28"/>
      <c r="G160" s="28"/>
      <c r="H160" s="28"/>
      <c r="I160" s="28" t="s">
        <v>129</v>
      </c>
      <c r="J160" s="6">
        <v>99</v>
      </c>
      <c r="K160" s="82"/>
      <c r="L160" s="44">
        <v>0</v>
      </c>
      <c r="M160" s="44"/>
    </row>
    <row r="161" spans="1:12" ht="37.5" customHeight="1">
      <c r="A161" s="11" t="s">
        <v>87</v>
      </c>
      <c r="B161" s="11" t="s">
        <v>1180</v>
      </c>
      <c r="C161" s="11" t="s">
        <v>1181</v>
      </c>
      <c r="D161" s="11" t="s">
        <v>1182</v>
      </c>
      <c r="E161" s="11"/>
      <c r="F161" s="15">
        <v>0.1</v>
      </c>
      <c r="G161" s="11"/>
      <c r="H161" s="11" t="s">
        <v>1470</v>
      </c>
      <c r="I161" s="11" t="s">
        <v>1184</v>
      </c>
      <c r="J161" s="67">
        <v>1</v>
      </c>
      <c r="K161" s="80" t="s">
        <v>1296</v>
      </c>
      <c r="L161" s="44">
        <v>1</v>
      </c>
    </row>
    <row r="162" spans="1:12" ht="37.5" customHeight="1">
      <c r="A162" s="11" t="s">
        <v>87</v>
      </c>
      <c r="B162" s="11" t="s">
        <v>1191</v>
      </c>
      <c r="C162" s="11" t="s">
        <v>1192</v>
      </c>
      <c r="D162" s="11" t="s">
        <v>1193</v>
      </c>
      <c r="E162" s="11"/>
      <c r="F162" s="11">
        <v>15</v>
      </c>
      <c r="G162" s="11"/>
      <c r="H162" s="11" t="s">
        <v>1471</v>
      </c>
      <c r="I162" s="11" t="s">
        <v>932</v>
      </c>
      <c r="J162" s="67">
        <v>1</v>
      </c>
      <c r="K162" s="80" t="s">
        <v>1297</v>
      </c>
      <c r="L162" s="44">
        <v>1</v>
      </c>
    </row>
    <row r="163" spans="1:12" ht="37.5" customHeight="1">
      <c r="A163" s="83" t="s">
        <v>87</v>
      </c>
      <c r="B163" s="83" t="s">
        <v>1195</v>
      </c>
      <c r="C163" s="83" t="s">
        <v>1196</v>
      </c>
      <c r="D163" s="83" t="s">
        <v>1197</v>
      </c>
      <c r="E163" s="83"/>
      <c r="F163" s="84">
        <v>0.7</v>
      </c>
      <c r="G163" s="83"/>
      <c r="H163" s="83" t="s">
        <v>1472</v>
      </c>
      <c r="I163" s="83" t="s">
        <v>1198</v>
      </c>
      <c r="J163" s="67">
        <v>1</v>
      </c>
      <c r="K163" s="80" t="s">
        <v>1206</v>
      </c>
      <c r="L163" s="44">
        <v>1</v>
      </c>
    </row>
    <row r="166" spans="1:12" ht="37.5" customHeight="1">
      <c r="H166" t="s">
        <v>1473</v>
      </c>
    </row>
  </sheetData>
  <autoFilter ref="A1:L163" xr:uid="{00000000-0009-0000-0000-000009000000}"/>
  <pageMargins left="0.7" right="0.7"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6"/>
  <sheetViews>
    <sheetView topLeftCell="A37" workbookViewId="0">
      <selection activeCell="S14" sqref="S14"/>
    </sheetView>
  </sheetViews>
  <sheetFormatPr baseColWidth="10" defaultColWidth="8.85546875" defaultRowHeight="15"/>
  <cols>
    <col min="1" max="1" width="13.42578125" customWidth="1"/>
  </cols>
  <sheetData>
    <row r="1" spans="1:2">
      <c r="A1" s="1" t="s">
        <v>1474</v>
      </c>
      <c r="B1" s="2" t="s">
        <v>1475</v>
      </c>
    </row>
    <row r="2" spans="1:2">
      <c r="A2" s="3" t="s">
        <v>3</v>
      </c>
      <c r="B2">
        <v>1</v>
      </c>
    </row>
    <row r="3" spans="1:2">
      <c r="A3" s="3" t="s">
        <v>4</v>
      </c>
      <c r="B3">
        <v>1</v>
      </c>
    </row>
    <row r="4" spans="1:2">
      <c r="A4" s="3" t="s">
        <v>6</v>
      </c>
      <c r="B4">
        <v>1</v>
      </c>
    </row>
    <row r="5" spans="1:2">
      <c r="A5" s="3" t="s">
        <v>7</v>
      </c>
      <c r="B5">
        <v>1</v>
      </c>
    </row>
    <row r="6" spans="1:2">
      <c r="A6" s="3" t="s">
        <v>9</v>
      </c>
      <c r="B6">
        <v>1</v>
      </c>
    </row>
    <row r="7" spans="1:2">
      <c r="A7" s="3" t="s">
        <v>1337</v>
      </c>
      <c r="B7">
        <v>1</v>
      </c>
    </row>
    <row r="8" spans="1:2">
      <c r="A8" s="3" t="s">
        <v>20</v>
      </c>
      <c r="B8">
        <v>1</v>
      </c>
    </row>
    <row r="9" spans="1:2">
      <c r="A9" s="3" t="s">
        <v>21</v>
      </c>
      <c r="B9">
        <v>1</v>
      </c>
    </row>
    <row r="10" spans="1:2" ht="15.75">
      <c r="A10" s="4" t="s">
        <v>1476</v>
      </c>
      <c r="B10">
        <v>1</v>
      </c>
    </row>
    <row r="11" spans="1:2" ht="15.75">
      <c r="A11" s="4" t="s">
        <v>1346</v>
      </c>
      <c r="B11">
        <v>1</v>
      </c>
    </row>
    <row r="12" spans="1:2">
      <c r="A12" s="3" t="s">
        <v>26</v>
      </c>
      <c r="B12">
        <v>1</v>
      </c>
    </row>
    <row r="13" spans="1:2">
      <c r="A13" s="3" t="s">
        <v>28</v>
      </c>
      <c r="B13">
        <v>1</v>
      </c>
    </row>
    <row r="14" spans="1:2">
      <c r="A14" s="3" t="s">
        <v>29</v>
      </c>
      <c r="B14">
        <v>1</v>
      </c>
    </row>
    <row r="15" spans="1:2">
      <c r="A15" s="3" t="s">
        <v>40</v>
      </c>
      <c r="B15">
        <v>1</v>
      </c>
    </row>
    <row r="16" spans="1:2">
      <c r="A16" s="3" t="s">
        <v>44</v>
      </c>
      <c r="B16">
        <v>1</v>
      </c>
    </row>
    <row r="17" spans="1:2">
      <c r="A17" s="3" t="s">
        <v>27</v>
      </c>
      <c r="B17">
        <v>1</v>
      </c>
    </row>
    <row r="18" spans="1:2">
      <c r="A18" s="3" t="s">
        <v>37</v>
      </c>
      <c r="B18">
        <v>1</v>
      </c>
    </row>
    <row r="19" spans="1:2">
      <c r="A19" s="3" t="s">
        <v>39</v>
      </c>
      <c r="B19">
        <v>1</v>
      </c>
    </row>
    <row r="20" spans="1:2">
      <c r="A20" s="3" t="s">
        <v>42</v>
      </c>
      <c r="B20">
        <v>1</v>
      </c>
    </row>
    <row r="21" spans="1:2">
      <c r="A21" s="3" t="s">
        <v>43</v>
      </c>
      <c r="B21">
        <v>1</v>
      </c>
    </row>
    <row r="22" spans="1:2">
      <c r="A22" s="3" t="s">
        <v>55</v>
      </c>
      <c r="B22">
        <v>1</v>
      </c>
    </row>
    <row r="23" spans="1:2">
      <c r="A23" s="3" t="s">
        <v>50</v>
      </c>
      <c r="B23">
        <v>1</v>
      </c>
    </row>
    <row r="24" spans="1:2">
      <c r="A24" s="3" t="s">
        <v>67</v>
      </c>
      <c r="B24">
        <v>1</v>
      </c>
    </row>
    <row r="25" spans="1:2">
      <c r="A25" s="3" t="s">
        <v>72</v>
      </c>
      <c r="B25">
        <v>1</v>
      </c>
    </row>
    <row r="26" spans="1:2">
      <c r="A26" s="3" t="s">
        <v>65</v>
      </c>
      <c r="B26">
        <v>1</v>
      </c>
    </row>
    <row r="27" spans="1:2">
      <c r="A27" s="3" t="s">
        <v>66</v>
      </c>
      <c r="B27">
        <v>1</v>
      </c>
    </row>
    <row r="28" spans="1:2">
      <c r="A28" s="3" t="s">
        <v>70</v>
      </c>
      <c r="B28">
        <v>1</v>
      </c>
    </row>
    <row r="29" spans="1:2">
      <c r="A29" s="3" t="s">
        <v>71</v>
      </c>
      <c r="B29">
        <v>1</v>
      </c>
    </row>
    <row r="30" spans="1:2">
      <c r="A30" s="3" t="s">
        <v>1477</v>
      </c>
      <c r="B30">
        <v>1</v>
      </c>
    </row>
    <row r="31" spans="1:2">
      <c r="A31" s="3" t="s">
        <v>780</v>
      </c>
      <c r="B31">
        <v>1</v>
      </c>
    </row>
    <row r="32" spans="1:2">
      <c r="A32" s="3" t="s">
        <v>788</v>
      </c>
      <c r="B32">
        <v>1</v>
      </c>
    </row>
    <row r="33" spans="1:2">
      <c r="A33" s="3" t="s">
        <v>813</v>
      </c>
      <c r="B33">
        <v>1</v>
      </c>
    </row>
    <row r="34" spans="1:2">
      <c r="A34" s="3" t="s">
        <v>831</v>
      </c>
      <c r="B34">
        <v>1</v>
      </c>
    </row>
    <row r="35" spans="1:2">
      <c r="A35" s="3" t="s">
        <v>903</v>
      </c>
      <c r="B35">
        <v>1</v>
      </c>
    </row>
    <row r="36" spans="1:2">
      <c r="A36" s="3" t="s">
        <v>891</v>
      </c>
      <c r="B36">
        <v>1</v>
      </c>
    </row>
    <row r="37" spans="1:2">
      <c r="A37" s="3" t="s">
        <v>910</v>
      </c>
      <c r="B37">
        <v>1</v>
      </c>
    </row>
    <row r="38" spans="1:2">
      <c r="A38" s="3" t="s">
        <v>929</v>
      </c>
      <c r="B38">
        <v>1</v>
      </c>
    </row>
    <row r="39" spans="1:2">
      <c r="A39" s="3" t="s">
        <v>74</v>
      </c>
      <c r="B39">
        <v>1</v>
      </c>
    </row>
    <row r="40" spans="1:2">
      <c r="A40" s="3" t="s">
        <v>75</v>
      </c>
      <c r="B40">
        <v>1</v>
      </c>
    </row>
    <row r="41" spans="1:2">
      <c r="A41" s="3" t="s">
        <v>78</v>
      </c>
      <c r="B41">
        <v>1</v>
      </c>
    </row>
    <row r="42" spans="1:2">
      <c r="A42" s="3" t="s">
        <v>1048</v>
      </c>
      <c r="B42">
        <v>1</v>
      </c>
    </row>
    <row r="43" spans="1:2">
      <c r="A43" s="3" t="s">
        <v>1136</v>
      </c>
      <c r="B43">
        <v>1</v>
      </c>
    </row>
    <row r="44" spans="1:2">
      <c r="A44" s="3" t="s">
        <v>1180</v>
      </c>
      <c r="B44">
        <v>1</v>
      </c>
    </row>
    <row r="45" spans="1:2">
      <c r="A45" s="3" t="s">
        <v>1191</v>
      </c>
      <c r="B45">
        <v>1</v>
      </c>
    </row>
    <row r="46" spans="1:2">
      <c r="A46" s="3" t="s">
        <v>1195</v>
      </c>
      <c r="B46">
        <v>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249977111117893"/>
  </sheetPr>
  <dimension ref="A3:B9"/>
  <sheetViews>
    <sheetView workbookViewId="0">
      <selection activeCell="A3" sqref="A3"/>
    </sheetView>
  </sheetViews>
  <sheetFormatPr baseColWidth="10" defaultColWidth="10.85546875" defaultRowHeight="15"/>
  <cols>
    <col min="1" max="1" width="19.5703125" customWidth="1"/>
    <col min="2" max="2" width="14.5703125" customWidth="1"/>
  </cols>
  <sheetData>
    <row r="3" spans="1:2">
      <c r="A3" t="s">
        <v>0</v>
      </c>
      <c r="B3" t="s">
        <v>82</v>
      </c>
    </row>
    <row r="4" spans="1:2">
      <c r="A4" s="386" t="s">
        <v>83</v>
      </c>
      <c r="B4">
        <v>11</v>
      </c>
    </row>
    <row r="5" spans="1:2">
      <c r="A5" s="386" t="s">
        <v>84</v>
      </c>
      <c r="B5">
        <v>10</v>
      </c>
    </row>
    <row r="6" spans="1:2">
      <c r="A6" s="386" t="s">
        <v>85</v>
      </c>
      <c r="B6">
        <v>8</v>
      </c>
    </row>
    <row r="7" spans="1:2">
      <c r="A7" s="386" t="s">
        <v>86</v>
      </c>
      <c r="B7">
        <v>17</v>
      </c>
    </row>
    <row r="8" spans="1:2">
      <c r="A8" s="386" t="s">
        <v>87</v>
      </c>
      <c r="B8">
        <v>6</v>
      </c>
    </row>
    <row r="9" spans="1:2">
      <c r="A9" s="386" t="s">
        <v>81</v>
      </c>
      <c r="B9">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3:B10"/>
  <sheetViews>
    <sheetView workbookViewId="0">
      <selection activeCell="G19" sqref="G19"/>
    </sheetView>
  </sheetViews>
  <sheetFormatPr baseColWidth="10" defaultColWidth="10.85546875" defaultRowHeight="15"/>
  <cols>
    <col min="1" max="1" width="19.5703125" customWidth="1"/>
    <col min="2" max="2" width="14.5703125" customWidth="1"/>
  </cols>
  <sheetData>
    <row r="3" spans="1:2">
      <c r="A3" t="s">
        <v>0</v>
      </c>
      <c r="B3" t="s">
        <v>82</v>
      </c>
    </row>
    <row r="4" spans="1:2">
      <c r="A4" s="386" t="s">
        <v>88</v>
      </c>
      <c r="B4">
        <v>7</v>
      </c>
    </row>
    <row r="5" spans="1:2">
      <c r="A5" s="386" t="s">
        <v>89</v>
      </c>
      <c r="B5">
        <v>5</v>
      </c>
    </row>
    <row r="6" spans="1:2">
      <c r="A6" s="386" t="s">
        <v>90</v>
      </c>
      <c r="B6">
        <v>2</v>
      </c>
    </row>
    <row r="7" spans="1:2">
      <c r="A7" s="386" t="s">
        <v>91</v>
      </c>
      <c r="B7">
        <v>1</v>
      </c>
    </row>
    <row r="8" spans="1:2">
      <c r="A8" s="386" t="s">
        <v>92</v>
      </c>
      <c r="B8">
        <v>1</v>
      </c>
    </row>
    <row r="9" spans="1:2">
      <c r="A9" s="386" t="s">
        <v>93</v>
      </c>
      <c r="B9">
        <v>3</v>
      </c>
    </row>
    <row r="10" spans="1:2">
      <c r="A10" s="386" t="s">
        <v>81</v>
      </c>
      <c r="B10">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1"/>
  <sheetViews>
    <sheetView workbookViewId="0">
      <selection activeCell="A3" sqref="A3"/>
    </sheetView>
  </sheetViews>
  <sheetFormatPr baseColWidth="10" defaultColWidth="10.85546875" defaultRowHeight="15"/>
  <cols>
    <col min="1" max="1" width="19.5703125" customWidth="1"/>
    <col min="2" max="2" width="14.5703125" customWidth="1"/>
  </cols>
  <sheetData>
    <row r="3" spans="1:2">
      <c r="A3" t="s">
        <v>0</v>
      </c>
      <c r="B3" t="s">
        <v>82</v>
      </c>
    </row>
    <row r="4" spans="1:2">
      <c r="A4" s="386" t="s">
        <v>2</v>
      </c>
      <c r="B4">
        <v>13</v>
      </c>
    </row>
    <row r="5" spans="1:2">
      <c r="A5" s="386" t="s">
        <v>12</v>
      </c>
      <c r="B5">
        <v>15</v>
      </c>
    </row>
    <row r="6" spans="1:2">
      <c r="A6" s="386" t="s">
        <v>25</v>
      </c>
      <c r="B6">
        <v>28</v>
      </c>
    </row>
    <row r="7" spans="1:2">
      <c r="A7" s="386" t="s">
        <v>47</v>
      </c>
      <c r="B7">
        <v>19</v>
      </c>
    </row>
    <row r="8" spans="1:2">
      <c r="A8" s="386" t="s">
        <v>60</v>
      </c>
      <c r="B8">
        <v>15</v>
      </c>
    </row>
    <row r="9" spans="1:2">
      <c r="A9" s="386" t="s">
        <v>88</v>
      </c>
      <c r="B9">
        <v>11</v>
      </c>
    </row>
    <row r="10" spans="1:2">
      <c r="A10" s="386" t="s">
        <v>89</v>
      </c>
      <c r="B10">
        <v>6</v>
      </c>
    </row>
    <row r="11" spans="1:2">
      <c r="A11" s="386" t="s">
        <v>83</v>
      </c>
      <c r="B11">
        <v>17</v>
      </c>
    </row>
    <row r="12" spans="1:2">
      <c r="A12" s="386" t="s">
        <v>84</v>
      </c>
      <c r="B12">
        <v>15</v>
      </c>
    </row>
    <row r="13" spans="1:2">
      <c r="A13" s="386" t="s">
        <v>73</v>
      </c>
      <c r="B13">
        <v>14</v>
      </c>
    </row>
    <row r="14" spans="1:2">
      <c r="A14" s="386" t="s">
        <v>85</v>
      </c>
      <c r="B14">
        <v>15</v>
      </c>
    </row>
    <row r="15" spans="1:2">
      <c r="A15" s="386" t="s">
        <v>90</v>
      </c>
      <c r="B15">
        <v>14</v>
      </c>
    </row>
    <row r="16" spans="1:2">
      <c r="A16" s="386" t="s">
        <v>91</v>
      </c>
      <c r="B16">
        <v>2</v>
      </c>
    </row>
    <row r="17" spans="1:2">
      <c r="A17" s="386" t="s">
        <v>92</v>
      </c>
      <c r="B17">
        <v>7</v>
      </c>
    </row>
    <row r="18" spans="1:2">
      <c r="A18" s="386" t="s">
        <v>93</v>
      </c>
      <c r="B18">
        <v>11</v>
      </c>
    </row>
    <row r="19" spans="1:2">
      <c r="A19" s="386" t="s">
        <v>86</v>
      </c>
      <c r="B19">
        <v>24</v>
      </c>
    </row>
    <row r="20" spans="1:2">
      <c r="A20" s="386" t="s">
        <v>87</v>
      </c>
      <c r="B20">
        <v>17</v>
      </c>
    </row>
    <row r="21" spans="1:2">
      <c r="A21" s="386" t="s">
        <v>81</v>
      </c>
      <c r="B21">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X272"/>
  <sheetViews>
    <sheetView zoomScale="90" zoomScaleNormal="90" workbookViewId="0">
      <pane xSplit="4" ySplit="1" topLeftCell="J3" activePane="bottomRight" state="frozen"/>
      <selection pane="topRight"/>
      <selection pane="bottomLeft"/>
      <selection pane="bottomRight" activeCell="C92" sqref="A2:X244"/>
    </sheetView>
  </sheetViews>
  <sheetFormatPr baseColWidth="10" defaultColWidth="18.85546875" defaultRowHeight="95.1" customHeight="1"/>
  <cols>
    <col min="1" max="1" width="18.85546875" style="223"/>
    <col min="2" max="2" width="24" style="223" customWidth="1"/>
    <col min="3" max="3" width="48" style="223" customWidth="1"/>
    <col min="4" max="4" width="46.85546875" style="223" customWidth="1"/>
    <col min="5" max="5" width="26.85546875" style="9" customWidth="1"/>
    <col min="6" max="7" width="23.140625" style="9" customWidth="1"/>
    <col min="8" max="8" width="62.140625" style="9" customWidth="1"/>
    <col min="9" max="9" width="42.140625" style="9" customWidth="1"/>
    <col min="10" max="10" width="18.85546875" style="9"/>
    <col min="11" max="12" width="19" style="9" customWidth="1"/>
    <col min="13" max="13" width="18.85546875" style="9"/>
    <col min="14" max="14" width="28.140625" style="9" customWidth="1"/>
    <col min="15" max="15" width="21.5703125" style="9" customWidth="1"/>
    <col min="16" max="16" width="22.85546875" style="9" customWidth="1"/>
    <col min="17" max="17" width="49.140625" style="9" customWidth="1"/>
    <col min="18" max="18" width="40.140625" style="9" customWidth="1"/>
    <col min="19" max="19" width="29.42578125" style="9" customWidth="1"/>
    <col min="20" max="20" width="38.5703125" style="9" customWidth="1"/>
    <col min="21" max="21" width="28.42578125" style="9" customWidth="1"/>
    <col min="22" max="16384" width="18.85546875" style="9"/>
  </cols>
  <sheetData>
    <row r="1" spans="1:24" s="40" customFormat="1" ht="48" customHeight="1">
      <c r="A1" s="224" t="s">
        <v>94</v>
      </c>
      <c r="B1" s="224" t="s">
        <v>95</v>
      </c>
      <c r="C1" s="224" t="s">
        <v>96</v>
      </c>
      <c r="D1" s="224" t="s">
        <v>97</v>
      </c>
      <c r="E1" s="224" t="s">
        <v>98</v>
      </c>
      <c r="F1" s="224" t="s">
        <v>99</v>
      </c>
      <c r="G1" s="224" t="s">
        <v>100</v>
      </c>
      <c r="H1" s="224" t="s">
        <v>101</v>
      </c>
      <c r="I1" s="224" t="s">
        <v>102</v>
      </c>
      <c r="J1" s="224" t="s">
        <v>103</v>
      </c>
      <c r="K1" s="224" t="s">
        <v>104</v>
      </c>
      <c r="L1" s="224" t="s">
        <v>105</v>
      </c>
      <c r="M1" s="224" t="s">
        <v>106</v>
      </c>
      <c r="N1" s="224" t="s">
        <v>107</v>
      </c>
      <c r="O1" s="224" t="s">
        <v>108</v>
      </c>
      <c r="P1" s="224" t="s">
        <v>109</v>
      </c>
      <c r="Q1" s="224" t="s">
        <v>110</v>
      </c>
      <c r="R1" s="224" t="s">
        <v>111</v>
      </c>
      <c r="S1" s="274" t="s">
        <v>112</v>
      </c>
      <c r="T1" s="274" t="s">
        <v>113</v>
      </c>
      <c r="U1" s="274" t="s">
        <v>114</v>
      </c>
      <c r="V1" s="274" t="s">
        <v>115</v>
      </c>
      <c r="W1" s="274" t="s">
        <v>116</v>
      </c>
      <c r="X1" s="274" t="s">
        <v>117</v>
      </c>
    </row>
    <row r="2" spans="1:24" ht="47.25">
      <c r="A2" s="225" t="s">
        <v>2</v>
      </c>
      <c r="B2" s="23" t="s">
        <v>118</v>
      </c>
      <c r="C2" s="225" t="s">
        <v>119</v>
      </c>
      <c r="D2" s="225"/>
      <c r="E2" s="23" t="s">
        <v>120</v>
      </c>
      <c r="F2" s="23"/>
      <c r="G2" s="225" t="s">
        <v>120</v>
      </c>
      <c r="H2" s="23" t="s">
        <v>121</v>
      </c>
      <c r="I2" s="236" t="s">
        <v>121</v>
      </c>
      <c r="J2" s="237"/>
      <c r="K2" s="238"/>
      <c r="L2" s="238" t="s">
        <v>122</v>
      </c>
      <c r="M2" s="238"/>
      <c r="N2" s="239"/>
      <c r="O2" s="239"/>
      <c r="P2" s="239"/>
      <c r="Q2" s="239"/>
      <c r="R2" s="239"/>
      <c r="S2" s="275" t="s">
        <v>123</v>
      </c>
      <c r="T2" s="276" t="s">
        <v>124</v>
      </c>
      <c r="U2" s="276"/>
      <c r="V2" s="276" t="s">
        <v>123</v>
      </c>
      <c r="W2" s="276" t="s">
        <v>121</v>
      </c>
      <c r="X2" s="277" t="e">
        <v>#N/A</v>
      </c>
    </row>
    <row r="3" spans="1:24" ht="95.1" customHeight="1">
      <c r="A3" s="23" t="s">
        <v>2</v>
      </c>
      <c r="B3" s="23" t="s">
        <v>125</v>
      </c>
      <c r="C3" s="226" t="s">
        <v>126</v>
      </c>
      <c r="D3" s="226" t="s">
        <v>127</v>
      </c>
      <c r="E3" s="23" t="s">
        <v>128</v>
      </c>
      <c r="F3" s="23"/>
      <c r="G3" s="226" t="s">
        <v>128</v>
      </c>
      <c r="H3" s="23" t="s">
        <v>129</v>
      </c>
      <c r="I3" s="240" t="s">
        <v>129</v>
      </c>
      <c r="J3" s="241"/>
      <c r="K3" s="242"/>
      <c r="L3" s="242" t="s">
        <v>130</v>
      </c>
      <c r="M3" s="242"/>
      <c r="N3" s="243"/>
      <c r="O3" s="243"/>
      <c r="P3" s="243"/>
      <c r="Q3" s="243"/>
      <c r="R3" s="243"/>
      <c r="S3" s="275" t="s">
        <v>123</v>
      </c>
      <c r="T3" s="276" t="s">
        <v>131</v>
      </c>
      <c r="U3" s="276"/>
      <c r="V3" s="276" t="e">
        <v>#N/A</v>
      </c>
      <c r="W3" s="276" t="e">
        <v>#N/A</v>
      </c>
      <c r="X3" s="277" t="s">
        <v>132</v>
      </c>
    </row>
    <row r="4" spans="1:24" ht="86.1" customHeight="1">
      <c r="A4" s="227" t="s">
        <v>12</v>
      </c>
      <c r="B4" s="228" t="s">
        <v>133</v>
      </c>
      <c r="C4" s="228" t="s">
        <v>134</v>
      </c>
      <c r="D4" s="227" t="s">
        <v>135</v>
      </c>
      <c r="E4" s="23" t="s">
        <v>136</v>
      </c>
      <c r="F4" s="23">
        <v>0</v>
      </c>
      <c r="G4" s="228" t="s">
        <v>136</v>
      </c>
      <c r="H4" s="23">
        <v>0</v>
      </c>
      <c r="I4" s="244"/>
      <c r="J4" s="245"/>
      <c r="K4" s="246"/>
      <c r="L4" s="246"/>
      <c r="M4" s="246"/>
      <c r="N4" s="239"/>
      <c r="O4" s="239"/>
      <c r="P4" s="239"/>
      <c r="Q4" s="239"/>
      <c r="R4" s="239"/>
      <c r="S4" s="275" t="s">
        <v>123</v>
      </c>
      <c r="T4" s="276"/>
      <c r="U4" s="276"/>
      <c r="V4" s="276" t="e">
        <v>#N/A</v>
      </c>
      <c r="W4" s="276" t="e">
        <v>#N/A</v>
      </c>
      <c r="X4" s="277" t="e">
        <v>#N/A</v>
      </c>
    </row>
    <row r="5" spans="1:24" s="81" customFormat="1" ht="95.1" customHeight="1">
      <c r="A5" s="225" t="s">
        <v>12</v>
      </c>
      <c r="B5" s="225" t="s">
        <v>137</v>
      </c>
      <c r="C5" s="225" t="s">
        <v>138</v>
      </c>
      <c r="D5" s="225" t="s">
        <v>139</v>
      </c>
      <c r="E5" s="229" t="s">
        <v>140</v>
      </c>
      <c r="F5" s="229"/>
      <c r="G5" s="229" t="s">
        <v>141</v>
      </c>
      <c r="H5" s="23">
        <v>0</v>
      </c>
      <c r="I5" s="247"/>
      <c r="J5" s="248"/>
      <c r="K5" s="249"/>
      <c r="L5" s="249"/>
      <c r="M5" s="249"/>
      <c r="N5" s="239"/>
      <c r="O5" s="239"/>
      <c r="P5" s="239"/>
      <c r="Q5" s="239"/>
      <c r="R5" s="239"/>
      <c r="S5" s="275" t="s">
        <v>123</v>
      </c>
      <c r="T5" s="276"/>
      <c r="U5" s="276"/>
      <c r="V5" s="276" t="e">
        <v>#N/A</v>
      </c>
      <c r="W5" s="276" t="e">
        <v>#N/A</v>
      </c>
      <c r="X5" s="277" t="e">
        <v>#N/A</v>
      </c>
    </row>
    <row r="6" spans="1:24" ht="47.25">
      <c r="A6" s="230" t="s">
        <v>25</v>
      </c>
      <c r="B6" s="23" t="s">
        <v>142</v>
      </c>
      <c r="C6" s="23" t="s">
        <v>143</v>
      </c>
      <c r="D6" s="230"/>
      <c r="E6" s="23" t="s">
        <v>144</v>
      </c>
      <c r="F6" s="23">
        <v>0</v>
      </c>
      <c r="G6" s="23" t="s">
        <v>144</v>
      </c>
      <c r="H6" s="23" t="s">
        <v>145</v>
      </c>
      <c r="I6" s="250" t="s">
        <v>145</v>
      </c>
      <c r="J6" s="251"/>
      <c r="K6" s="252"/>
      <c r="L6" s="252" t="s">
        <v>146</v>
      </c>
      <c r="M6" s="252"/>
      <c r="N6" s="253"/>
      <c r="O6" s="253"/>
      <c r="P6" s="253"/>
      <c r="Q6" s="253"/>
      <c r="R6" s="253"/>
      <c r="S6" s="275" t="s">
        <v>123</v>
      </c>
      <c r="T6" s="276" t="s">
        <v>147</v>
      </c>
      <c r="U6" s="276"/>
      <c r="V6" s="276" t="s">
        <v>132</v>
      </c>
      <c r="W6" s="276" t="e">
        <v>#N/A</v>
      </c>
      <c r="X6" s="277" t="s">
        <v>132</v>
      </c>
    </row>
    <row r="7" spans="1:24" ht="31.5">
      <c r="A7" s="230" t="s">
        <v>25</v>
      </c>
      <c r="B7" s="23" t="s">
        <v>148</v>
      </c>
      <c r="C7" s="23" t="s">
        <v>149</v>
      </c>
      <c r="D7" s="230"/>
      <c r="E7" s="23" t="s">
        <v>144</v>
      </c>
      <c r="F7" s="23">
        <v>0</v>
      </c>
      <c r="G7" s="23" t="s">
        <v>144</v>
      </c>
      <c r="H7" s="23" t="s">
        <v>150</v>
      </c>
      <c r="I7" s="250" t="s">
        <v>150</v>
      </c>
      <c r="J7" s="251"/>
      <c r="K7" s="252"/>
      <c r="L7" s="252" t="s">
        <v>130</v>
      </c>
      <c r="M7" s="252"/>
      <c r="N7" s="253"/>
      <c r="O7" s="253"/>
      <c r="P7" s="253"/>
      <c r="Q7" s="253"/>
      <c r="R7" s="253"/>
      <c r="S7" s="275" t="s">
        <v>123</v>
      </c>
      <c r="T7" s="276"/>
      <c r="U7" s="276"/>
      <c r="V7" s="276" t="s">
        <v>123</v>
      </c>
      <c r="W7" s="276" t="s">
        <v>150</v>
      </c>
      <c r="X7" s="277" t="e">
        <v>#N/A</v>
      </c>
    </row>
    <row r="8" spans="1:24" ht="63">
      <c r="A8" s="225" t="s">
        <v>25</v>
      </c>
      <c r="B8" s="23" t="s">
        <v>151</v>
      </c>
      <c r="C8" s="23" t="s">
        <v>152</v>
      </c>
      <c r="D8" s="225"/>
      <c r="E8" s="23" t="s">
        <v>144</v>
      </c>
      <c r="F8" s="23">
        <v>0</v>
      </c>
      <c r="G8" s="23" t="s">
        <v>144</v>
      </c>
      <c r="H8" s="23" t="s">
        <v>150</v>
      </c>
      <c r="I8" s="236" t="s">
        <v>150</v>
      </c>
      <c r="J8" s="237"/>
      <c r="K8" s="238"/>
      <c r="L8" s="238" t="s">
        <v>130</v>
      </c>
      <c r="M8" s="238"/>
      <c r="N8" s="239"/>
      <c r="O8" s="239"/>
      <c r="P8" s="239"/>
      <c r="Q8" s="239"/>
      <c r="R8" s="239"/>
      <c r="S8" s="275" t="s">
        <v>123</v>
      </c>
      <c r="T8" s="276"/>
      <c r="U8" s="276"/>
      <c r="V8" s="276" t="s">
        <v>123</v>
      </c>
      <c r="W8" s="276" t="s">
        <v>150</v>
      </c>
      <c r="X8" s="277" t="e">
        <v>#N/A</v>
      </c>
    </row>
    <row r="9" spans="1:24" s="81" customFormat="1" ht="95.1" customHeight="1">
      <c r="A9" s="230" t="s">
        <v>25</v>
      </c>
      <c r="B9" s="23" t="s">
        <v>153</v>
      </c>
      <c r="C9" s="23" t="s">
        <v>154</v>
      </c>
      <c r="D9" s="23" t="s">
        <v>155</v>
      </c>
      <c r="E9" s="23" t="s">
        <v>156</v>
      </c>
      <c r="F9" s="23">
        <v>0</v>
      </c>
      <c r="G9" s="23" t="s">
        <v>156</v>
      </c>
      <c r="H9" s="23" t="s">
        <v>150</v>
      </c>
      <c r="I9" s="250" t="s">
        <v>150</v>
      </c>
      <c r="J9" s="251"/>
      <c r="K9" s="252"/>
      <c r="L9" s="252" t="s">
        <v>130</v>
      </c>
      <c r="M9" s="252"/>
      <c r="N9" s="253"/>
      <c r="O9" s="253"/>
      <c r="P9" s="253"/>
      <c r="Q9" s="253"/>
      <c r="R9" s="253"/>
      <c r="S9" s="275" t="s">
        <v>123</v>
      </c>
      <c r="T9" s="276"/>
      <c r="U9" s="276"/>
      <c r="V9" s="276" t="s">
        <v>123</v>
      </c>
      <c r="W9" s="276" t="s">
        <v>150</v>
      </c>
      <c r="X9" s="277" t="e">
        <v>#N/A</v>
      </c>
    </row>
    <row r="10" spans="1:24" s="81" customFormat="1" ht="95.1" customHeight="1">
      <c r="A10" s="230" t="s">
        <v>25</v>
      </c>
      <c r="B10" s="23" t="s">
        <v>157</v>
      </c>
      <c r="C10" s="230" t="s">
        <v>158</v>
      </c>
      <c r="D10" s="230" t="s">
        <v>158</v>
      </c>
      <c r="E10" s="23" t="s">
        <v>159</v>
      </c>
      <c r="F10" s="23">
        <v>0</v>
      </c>
      <c r="G10" s="230" t="s">
        <v>159</v>
      </c>
      <c r="H10" s="23" t="s">
        <v>145</v>
      </c>
      <c r="I10" s="250" t="s">
        <v>145</v>
      </c>
      <c r="J10" s="251"/>
      <c r="K10" s="252"/>
      <c r="L10" s="252" t="s">
        <v>160</v>
      </c>
      <c r="M10" s="252"/>
      <c r="N10" s="253"/>
      <c r="O10" s="253"/>
      <c r="P10" s="253"/>
      <c r="Q10" s="253"/>
      <c r="R10" s="253"/>
      <c r="S10" s="275" t="s">
        <v>123</v>
      </c>
      <c r="T10" s="276"/>
      <c r="U10" s="276"/>
      <c r="V10" s="276" t="e">
        <v>#N/A</v>
      </c>
      <c r="W10" s="276" t="e">
        <v>#N/A</v>
      </c>
      <c r="X10" s="277" t="s">
        <v>132</v>
      </c>
    </row>
    <row r="11" spans="1:24" ht="95.1" customHeight="1">
      <c r="A11" s="225" t="s">
        <v>25</v>
      </c>
      <c r="B11" s="23" t="s">
        <v>161</v>
      </c>
      <c r="C11" s="225" t="s">
        <v>162</v>
      </c>
      <c r="D11" s="225"/>
      <c r="E11" s="225" t="s">
        <v>163</v>
      </c>
      <c r="F11" s="225"/>
      <c r="G11" s="225"/>
      <c r="H11" s="23" t="s">
        <v>129</v>
      </c>
      <c r="I11" s="247"/>
      <c r="J11" s="248"/>
      <c r="K11" s="249"/>
      <c r="L11" s="249"/>
      <c r="M11" s="249"/>
      <c r="N11" s="239"/>
      <c r="O11" s="239"/>
      <c r="P11" s="239"/>
      <c r="Q11" s="239"/>
      <c r="R11" s="239"/>
      <c r="S11" s="275" t="s">
        <v>123</v>
      </c>
      <c r="T11" s="276"/>
      <c r="U11" s="276"/>
      <c r="V11" s="276" t="e">
        <v>#N/A</v>
      </c>
      <c r="W11" s="276" t="e">
        <v>#N/A</v>
      </c>
      <c r="X11" s="277" t="e">
        <v>#N/A</v>
      </c>
    </row>
    <row r="12" spans="1:24" ht="47.25">
      <c r="A12" s="225" t="s">
        <v>25</v>
      </c>
      <c r="B12" s="23" t="s">
        <v>164</v>
      </c>
      <c r="C12" s="225" t="s">
        <v>165</v>
      </c>
      <c r="D12" s="225"/>
      <c r="E12" s="225" t="s">
        <v>163</v>
      </c>
      <c r="F12" s="225"/>
      <c r="G12" s="225" t="s">
        <v>166</v>
      </c>
      <c r="H12" s="23" t="s">
        <v>167</v>
      </c>
      <c r="I12" s="236" t="s">
        <v>167</v>
      </c>
      <c r="J12" s="237"/>
      <c r="K12" s="238"/>
      <c r="L12" s="238" t="s">
        <v>130</v>
      </c>
      <c r="M12" s="238"/>
      <c r="N12" s="239"/>
      <c r="O12" s="239"/>
      <c r="P12" s="239"/>
      <c r="Q12" s="239"/>
      <c r="R12" s="239"/>
      <c r="S12" s="275" t="s">
        <v>123</v>
      </c>
      <c r="T12" s="276"/>
      <c r="U12" s="276"/>
      <c r="V12" s="276" t="e">
        <v>#N/A</v>
      </c>
      <c r="W12" s="276" t="e">
        <v>#N/A</v>
      </c>
      <c r="X12" s="277" t="s">
        <v>132</v>
      </c>
    </row>
    <row r="13" spans="1:24" ht="95.1" customHeight="1">
      <c r="A13" s="230" t="s">
        <v>47</v>
      </c>
      <c r="B13" s="23" t="s">
        <v>56</v>
      </c>
      <c r="C13" s="230" t="s">
        <v>168</v>
      </c>
      <c r="D13" s="230" t="s">
        <v>169</v>
      </c>
      <c r="E13" s="230" t="s">
        <v>170</v>
      </c>
      <c r="F13" s="230"/>
      <c r="G13" s="230" t="s">
        <v>171</v>
      </c>
      <c r="H13" s="230" t="s">
        <v>172</v>
      </c>
      <c r="I13" s="250" t="s">
        <v>145</v>
      </c>
      <c r="J13" s="251" t="s">
        <v>173</v>
      </c>
      <c r="K13" s="252" t="s">
        <v>174</v>
      </c>
      <c r="L13" s="252" t="s">
        <v>174</v>
      </c>
      <c r="M13" s="238" t="s">
        <v>175</v>
      </c>
      <c r="N13" s="253">
        <v>2024</v>
      </c>
      <c r="O13" s="253"/>
      <c r="P13" s="253"/>
      <c r="Q13" s="253"/>
      <c r="R13" s="253"/>
      <c r="S13" s="275" t="s">
        <v>123</v>
      </c>
      <c r="T13" s="276"/>
      <c r="U13" s="276"/>
      <c r="V13" s="276" t="e">
        <v>#N/A</v>
      </c>
      <c r="W13" s="276" t="e">
        <v>#N/A</v>
      </c>
      <c r="X13" s="277" t="s">
        <v>173</v>
      </c>
    </row>
    <row r="14" spans="1:24" s="81" customFormat="1" ht="95.1" customHeight="1">
      <c r="A14" s="225" t="s">
        <v>60</v>
      </c>
      <c r="B14" s="225" t="s">
        <v>176</v>
      </c>
      <c r="C14" s="229" t="s">
        <v>177</v>
      </c>
      <c r="D14" s="229" t="s">
        <v>177</v>
      </c>
      <c r="E14" s="23" t="s">
        <v>178</v>
      </c>
      <c r="F14" s="23">
        <v>0</v>
      </c>
      <c r="G14" s="229" t="s">
        <v>178</v>
      </c>
      <c r="H14" s="23">
        <v>0</v>
      </c>
      <c r="I14" s="247">
        <v>0</v>
      </c>
      <c r="J14" s="248"/>
      <c r="K14" s="249"/>
      <c r="L14" s="249">
        <v>0</v>
      </c>
      <c r="M14" s="249"/>
      <c r="N14" s="239"/>
      <c r="O14" s="239"/>
      <c r="P14" s="239"/>
      <c r="Q14" s="239"/>
      <c r="R14" s="239"/>
      <c r="S14" s="275" t="s">
        <v>123</v>
      </c>
      <c r="T14" s="276"/>
      <c r="U14" s="276"/>
      <c r="V14" s="276" t="e">
        <v>#N/A</v>
      </c>
      <c r="W14" s="276" t="e">
        <v>#N/A</v>
      </c>
      <c r="X14" s="277" t="e">
        <v>#N/A</v>
      </c>
    </row>
    <row r="15" spans="1:24" s="81" customFormat="1" ht="63">
      <c r="A15" s="230" t="s">
        <v>60</v>
      </c>
      <c r="B15" s="230" t="s">
        <v>179</v>
      </c>
      <c r="C15" s="231" t="s">
        <v>180</v>
      </c>
      <c r="D15" s="231" t="s">
        <v>181</v>
      </c>
      <c r="E15" s="23" t="s">
        <v>182</v>
      </c>
      <c r="F15" s="23">
        <v>0</v>
      </c>
      <c r="G15" s="231" t="s">
        <v>182</v>
      </c>
      <c r="H15" s="23" t="s">
        <v>183</v>
      </c>
      <c r="I15" s="254" t="s">
        <v>183</v>
      </c>
      <c r="J15" s="255"/>
      <c r="K15" s="256"/>
      <c r="L15" s="256">
        <v>0</v>
      </c>
      <c r="M15" s="256"/>
      <c r="N15" s="253"/>
      <c r="O15" s="253"/>
      <c r="P15" s="253"/>
      <c r="Q15" s="253"/>
      <c r="R15" s="253"/>
      <c r="S15" s="275" t="s">
        <v>123</v>
      </c>
      <c r="T15" s="276"/>
      <c r="U15" s="276"/>
      <c r="V15" s="276" t="e">
        <v>#N/A</v>
      </c>
      <c r="W15" s="276" t="e">
        <v>#N/A</v>
      </c>
      <c r="X15" s="277" t="s">
        <v>123</v>
      </c>
    </row>
    <row r="16" spans="1:24" s="81" customFormat="1" ht="95.1" customHeight="1">
      <c r="A16" s="230" t="s">
        <v>60</v>
      </c>
      <c r="B16" s="230" t="s">
        <v>184</v>
      </c>
      <c r="C16" s="231" t="s">
        <v>185</v>
      </c>
      <c r="D16" s="231"/>
      <c r="E16" s="23" t="s">
        <v>186</v>
      </c>
      <c r="F16" s="23"/>
      <c r="G16" s="231" t="s">
        <v>186</v>
      </c>
      <c r="H16" s="23" t="s">
        <v>187</v>
      </c>
      <c r="I16" s="254" t="s">
        <v>187</v>
      </c>
      <c r="J16" s="255"/>
      <c r="K16" s="256"/>
      <c r="L16" s="256">
        <v>0</v>
      </c>
      <c r="M16" s="256"/>
      <c r="N16" s="253"/>
      <c r="O16" s="253"/>
      <c r="P16" s="253"/>
      <c r="Q16" s="253"/>
      <c r="R16" s="253"/>
      <c r="S16" s="275" t="s">
        <v>123</v>
      </c>
      <c r="T16" s="276"/>
      <c r="U16" s="276"/>
      <c r="V16" s="276" t="e">
        <v>#N/A</v>
      </c>
      <c r="W16" s="276" t="e">
        <v>#N/A</v>
      </c>
      <c r="X16" s="277" t="s">
        <v>123</v>
      </c>
    </row>
    <row r="17" spans="1:24" s="81" customFormat="1" ht="31.5">
      <c r="A17" s="232" t="s">
        <v>88</v>
      </c>
      <c r="B17" s="232" t="s">
        <v>188</v>
      </c>
      <c r="C17" s="232" t="s">
        <v>189</v>
      </c>
      <c r="D17" s="232" t="s">
        <v>190</v>
      </c>
      <c r="E17" s="232" t="s">
        <v>191</v>
      </c>
      <c r="F17" s="232"/>
      <c r="G17" s="232" t="s">
        <v>192</v>
      </c>
      <c r="H17" s="23"/>
      <c r="I17" s="257">
        <v>0</v>
      </c>
      <c r="J17" s="258" t="s">
        <v>193</v>
      </c>
      <c r="K17" s="259"/>
      <c r="L17" s="259">
        <v>0</v>
      </c>
      <c r="M17" s="259"/>
      <c r="N17" s="260">
        <v>2016</v>
      </c>
      <c r="O17" s="260"/>
      <c r="P17" s="260" t="s">
        <v>194</v>
      </c>
      <c r="Q17" s="260" t="s">
        <v>195</v>
      </c>
      <c r="R17" s="260" t="s">
        <v>194</v>
      </c>
      <c r="S17" s="275" t="s">
        <v>123</v>
      </c>
      <c r="T17" s="276"/>
      <c r="U17" s="276"/>
      <c r="V17" s="276" t="e">
        <v>#N/A</v>
      </c>
      <c r="W17" s="276" t="e">
        <v>#N/A</v>
      </c>
      <c r="X17" s="277" t="e">
        <v>#N/A</v>
      </c>
    </row>
    <row r="18" spans="1:24" s="81" customFormat="1" ht="95.1" customHeight="1">
      <c r="A18" s="23" t="s">
        <v>88</v>
      </c>
      <c r="B18" s="23" t="s">
        <v>196</v>
      </c>
      <c r="C18" s="23" t="s">
        <v>197</v>
      </c>
      <c r="D18" s="23" t="s">
        <v>197</v>
      </c>
      <c r="E18" s="23" t="s">
        <v>198</v>
      </c>
      <c r="F18" s="23">
        <v>0</v>
      </c>
      <c r="G18" s="23" t="s">
        <v>198</v>
      </c>
      <c r="H18" s="23" t="s">
        <v>199</v>
      </c>
      <c r="I18" s="261" t="s">
        <v>199</v>
      </c>
      <c r="J18" s="262"/>
      <c r="K18" s="263" t="s">
        <v>122</v>
      </c>
      <c r="L18" s="263" t="s">
        <v>122</v>
      </c>
      <c r="M18" s="263" t="s">
        <v>130</v>
      </c>
      <c r="N18" s="243"/>
      <c r="O18" s="243"/>
      <c r="P18" s="243"/>
      <c r="Q18" s="243"/>
      <c r="R18" s="243"/>
      <c r="S18" s="275" t="s">
        <v>123</v>
      </c>
      <c r="T18" s="276"/>
      <c r="U18" s="276"/>
      <c r="V18" s="276" t="e">
        <v>#N/A</v>
      </c>
      <c r="W18" s="276" t="e">
        <v>#N/A</v>
      </c>
      <c r="X18" s="277" t="s">
        <v>123</v>
      </c>
    </row>
    <row r="19" spans="1:24" s="81" customFormat="1" ht="95.1" customHeight="1">
      <c r="A19" s="232" t="s">
        <v>88</v>
      </c>
      <c r="B19" s="232" t="s">
        <v>200</v>
      </c>
      <c r="C19" s="232" t="s">
        <v>201</v>
      </c>
      <c r="D19" s="232"/>
      <c r="E19" s="23" t="s">
        <v>202</v>
      </c>
      <c r="F19" s="23">
        <v>0</v>
      </c>
      <c r="G19" s="232" t="s">
        <v>202</v>
      </c>
      <c r="H19" s="23" t="s">
        <v>199</v>
      </c>
      <c r="I19" s="257" t="s">
        <v>199</v>
      </c>
      <c r="J19" s="258"/>
      <c r="K19" s="259" t="s">
        <v>122</v>
      </c>
      <c r="L19" s="259" t="s">
        <v>122</v>
      </c>
      <c r="M19" s="263" t="s">
        <v>130</v>
      </c>
      <c r="N19" s="260"/>
      <c r="O19" s="260"/>
      <c r="P19" s="260"/>
      <c r="Q19" s="260"/>
      <c r="R19" s="260"/>
      <c r="S19" s="275" t="s">
        <v>123</v>
      </c>
      <c r="T19" s="276"/>
      <c r="U19" s="276"/>
      <c r="V19" s="276" t="e">
        <v>#N/A</v>
      </c>
      <c r="W19" s="276" t="e">
        <v>#N/A</v>
      </c>
      <c r="X19" s="277" t="s">
        <v>132</v>
      </c>
    </row>
    <row r="20" spans="1:24" s="81" customFormat="1" ht="95.1" customHeight="1">
      <c r="A20" s="23" t="s">
        <v>88</v>
      </c>
      <c r="B20" s="23" t="s">
        <v>203</v>
      </c>
      <c r="C20" s="23" t="s">
        <v>204</v>
      </c>
      <c r="D20" s="23" t="s">
        <v>204</v>
      </c>
      <c r="E20" s="23" t="s">
        <v>205</v>
      </c>
      <c r="F20" s="23"/>
      <c r="G20" s="23" t="s">
        <v>206</v>
      </c>
      <c r="H20" s="23" t="s">
        <v>207</v>
      </c>
      <c r="I20" s="261" t="s">
        <v>199</v>
      </c>
      <c r="J20" s="262"/>
      <c r="K20" s="263" t="s">
        <v>122</v>
      </c>
      <c r="L20" s="263" t="s">
        <v>122</v>
      </c>
      <c r="M20" s="263" t="s">
        <v>130</v>
      </c>
      <c r="N20" s="243"/>
      <c r="O20" s="243"/>
      <c r="P20" s="243"/>
      <c r="Q20" s="243"/>
      <c r="R20" s="243"/>
      <c r="S20" s="275" t="s">
        <v>123</v>
      </c>
      <c r="T20" s="276"/>
      <c r="U20" s="276"/>
      <c r="V20" s="276" t="e">
        <v>#N/A</v>
      </c>
      <c r="W20" s="276" t="e">
        <v>#N/A</v>
      </c>
      <c r="X20" s="277" t="s">
        <v>123</v>
      </c>
    </row>
    <row r="21" spans="1:24" s="81" customFormat="1" ht="95.1" customHeight="1">
      <c r="A21" s="23" t="s">
        <v>89</v>
      </c>
      <c r="B21" s="23" t="s">
        <v>208</v>
      </c>
      <c r="C21" s="23" t="s">
        <v>209</v>
      </c>
      <c r="D21" s="23"/>
      <c r="E21" s="23" t="s">
        <v>210</v>
      </c>
      <c r="F21" s="23"/>
      <c r="G21" s="23" t="s">
        <v>210</v>
      </c>
      <c r="H21" s="23"/>
      <c r="I21" s="261"/>
      <c r="J21" s="262"/>
      <c r="K21" s="263"/>
      <c r="L21" s="263"/>
      <c r="M21" s="263"/>
      <c r="N21" s="263"/>
      <c r="O21" s="263"/>
      <c r="P21" s="263"/>
      <c r="Q21" s="263"/>
      <c r="R21" s="263"/>
      <c r="S21" s="275" t="s">
        <v>123</v>
      </c>
      <c r="T21" s="276"/>
      <c r="U21" s="276"/>
      <c r="V21" s="276" t="s">
        <v>123</v>
      </c>
      <c r="W21" s="276" t="e">
        <v>#N/A</v>
      </c>
      <c r="X21" s="277" t="s">
        <v>123</v>
      </c>
    </row>
    <row r="22" spans="1:24" s="81" customFormat="1" ht="95.1" customHeight="1">
      <c r="A22" s="230" t="s">
        <v>83</v>
      </c>
      <c r="B22" s="230" t="s">
        <v>211</v>
      </c>
      <c r="C22" s="230" t="s">
        <v>212</v>
      </c>
      <c r="D22" s="230"/>
      <c r="E22" s="23" t="s">
        <v>210</v>
      </c>
      <c r="F22" s="23">
        <v>0</v>
      </c>
      <c r="G22" s="233" t="s">
        <v>210</v>
      </c>
      <c r="H22" s="23" t="s">
        <v>213</v>
      </c>
      <c r="I22" s="250" t="s">
        <v>213</v>
      </c>
      <c r="J22" s="251"/>
      <c r="K22" s="252" t="s">
        <v>130</v>
      </c>
      <c r="L22" s="252" t="s">
        <v>130</v>
      </c>
      <c r="M22" s="252"/>
      <c r="N22" s="264"/>
      <c r="O22" s="264"/>
      <c r="P22" s="264"/>
      <c r="Q22" s="264"/>
      <c r="R22" s="264"/>
      <c r="S22" s="275" t="s">
        <v>123</v>
      </c>
      <c r="T22" s="276"/>
      <c r="U22" s="276"/>
      <c r="V22" s="276" t="e">
        <v>#N/A</v>
      </c>
      <c r="W22" s="276" t="e">
        <v>#N/A</v>
      </c>
      <c r="X22" s="277" t="s">
        <v>123</v>
      </c>
    </row>
    <row r="23" spans="1:24" s="81" customFormat="1" ht="95.1" customHeight="1">
      <c r="A23" s="230" t="s">
        <v>83</v>
      </c>
      <c r="B23" s="230" t="s">
        <v>214</v>
      </c>
      <c r="C23" s="230" t="s">
        <v>215</v>
      </c>
      <c r="D23" s="230"/>
      <c r="E23" s="23">
        <v>0</v>
      </c>
      <c r="F23" s="23">
        <v>0</v>
      </c>
      <c r="G23" s="233">
        <v>0</v>
      </c>
      <c r="H23" s="23">
        <v>0</v>
      </c>
      <c r="I23" s="250">
        <v>0</v>
      </c>
      <c r="J23" s="251"/>
      <c r="K23" s="252"/>
      <c r="L23" s="252">
        <v>0</v>
      </c>
      <c r="M23" s="252"/>
      <c r="N23" s="264"/>
      <c r="O23" s="264"/>
      <c r="P23" s="264"/>
      <c r="Q23" s="264"/>
      <c r="R23" s="264"/>
      <c r="S23" s="275" t="s">
        <v>123</v>
      </c>
      <c r="T23" s="276"/>
      <c r="U23" s="276"/>
      <c r="V23" s="276" t="e">
        <v>#N/A</v>
      </c>
      <c r="W23" s="276" t="e">
        <v>#N/A</v>
      </c>
      <c r="X23" s="277" t="e">
        <v>#N/A</v>
      </c>
    </row>
    <row r="24" spans="1:24" s="81" customFormat="1" ht="95.1" customHeight="1">
      <c r="A24" s="230" t="s">
        <v>83</v>
      </c>
      <c r="B24" s="230" t="s">
        <v>216</v>
      </c>
      <c r="C24" s="230" t="s">
        <v>217</v>
      </c>
      <c r="D24" s="230"/>
      <c r="E24" s="23" t="s">
        <v>218</v>
      </c>
      <c r="F24" s="23">
        <v>0</v>
      </c>
      <c r="G24" s="234" t="s">
        <v>218</v>
      </c>
      <c r="H24" s="23" t="s">
        <v>199</v>
      </c>
      <c r="I24" s="250" t="s">
        <v>199</v>
      </c>
      <c r="J24" s="251"/>
      <c r="K24" s="252" t="s">
        <v>122</v>
      </c>
      <c r="L24" s="252" t="s">
        <v>122</v>
      </c>
      <c r="M24" s="252"/>
      <c r="N24" s="264"/>
      <c r="O24" s="264"/>
      <c r="P24" s="264"/>
      <c r="Q24" s="264"/>
      <c r="R24" s="264"/>
      <c r="S24" s="275" t="s">
        <v>123</v>
      </c>
      <c r="T24" s="276"/>
      <c r="U24" s="276"/>
      <c r="V24" s="276" t="e">
        <v>#N/A</v>
      </c>
      <c r="W24" s="276" t="e">
        <v>#N/A</v>
      </c>
      <c r="X24" s="277" t="s">
        <v>123</v>
      </c>
    </row>
    <row r="25" spans="1:24" s="81" customFormat="1" ht="95.1" customHeight="1">
      <c r="A25" s="230" t="s">
        <v>83</v>
      </c>
      <c r="B25" s="230" t="s">
        <v>219</v>
      </c>
      <c r="C25" s="230" t="s">
        <v>220</v>
      </c>
      <c r="D25" s="230"/>
      <c r="E25" s="23"/>
      <c r="F25" s="23"/>
      <c r="G25" s="234"/>
      <c r="H25" s="23" t="s">
        <v>129</v>
      </c>
      <c r="I25" s="250"/>
      <c r="J25" s="251"/>
      <c r="K25" s="252"/>
      <c r="L25" s="252"/>
      <c r="M25" s="252"/>
      <c r="N25" s="264"/>
      <c r="O25" s="264"/>
      <c r="P25" s="264"/>
      <c r="Q25" s="264"/>
      <c r="R25" s="264"/>
      <c r="S25" s="275" t="s">
        <v>123</v>
      </c>
      <c r="T25" s="276"/>
      <c r="U25" s="276"/>
      <c r="V25" s="276"/>
      <c r="W25" s="276"/>
      <c r="X25" s="277"/>
    </row>
    <row r="26" spans="1:24" s="81" customFormat="1" ht="95.1" customHeight="1">
      <c r="A26" s="230" t="s">
        <v>83</v>
      </c>
      <c r="B26" s="230" t="s">
        <v>221</v>
      </c>
      <c r="C26" s="230" t="s">
        <v>222</v>
      </c>
      <c r="D26" s="230" t="s">
        <v>223</v>
      </c>
      <c r="E26" s="23">
        <v>0</v>
      </c>
      <c r="F26" s="23">
        <v>0</v>
      </c>
      <c r="G26" s="233">
        <v>0</v>
      </c>
      <c r="H26" s="23">
        <v>0</v>
      </c>
      <c r="I26" s="250">
        <v>0</v>
      </c>
      <c r="J26" s="251"/>
      <c r="K26" s="252"/>
      <c r="L26" s="252">
        <v>0</v>
      </c>
      <c r="M26" s="252"/>
      <c r="N26" s="264"/>
      <c r="O26" s="264"/>
      <c r="P26" s="264"/>
      <c r="Q26" s="264"/>
      <c r="R26" s="264"/>
      <c r="S26" s="275" t="s">
        <v>123</v>
      </c>
      <c r="T26" s="276"/>
      <c r="U26" s="276"/>
      <c r="V26" s="276"/>
      <c r="W26" s="276"/>
      <c r="X26" s="277"/>
    </row>
    <row r="27" spans="1:24" s="81" customFormat="1" ht="95.1" customHeight="1">
      <c r="A27" s="230" t="s">
        <v>83</v>
      </c>
      <c r="B27" s="230" t="s">
        <v>224</v>
      </c>
      <c r="C27" s="230" t="s">
        <v>225</v>
      </c>
      <c r="D27" s="230" t="s">
        <v>226</v>
      </c>
      <c r="E27" s="23">
        <v>0</v>
      </c>
      <c r="F27" s="23">
        <v>0</v>
      </c>
      <c r="G27" s="234">
        <v>0</v>
      </c>
      <c r="H27" s="23">
        <v>0</v>
      </c>
      <c r="I27" s="250">
        <v>0</v>
      </c>
      <c r="J27" s="251"/>
      <c r="K27" s="252"/>
      <c r="L27" s="252">
        <v>0</v>
      </c>
      <c r="M27" s="252"/>
      <c r="N27" s="264"/>
      <c r="O27" s="264"/>
      <c r="P27" s="264"/>
      <c r="Q27" s="264"/>
      <c r="R27" s="264"/>
      <c r="S27" s="275" t="s">
        <v>123</v>
      </c>
      <c r="T27" s="276"/>
      <c r="U27" s="276"/>
      <c r="V27" s="276"/>
      <c r="W27" s="276"/>
      <c r="X27" s="277"/>
    </row>
    <row r="28" spans="1:24" s="81" customFormat="1" ht="95.1" customHeight="1">
      <c r="A28" s="230" t="s">
        <v>84</v>
      </c>
      <c r="B28" s="230" t="s">
        <v>227</v>
      </c>
      <c r="C28" s="230" t="s">
        <v>228</v>
      </c>
      <c r="D28" s="230"/>
      <c r="E28" s="233" t="s">
        <v>229</v>
      </c>
      <c r="F28" s="233"/>
      <c r="G28" s="233" t="s">
        <v>230</v>
      </c>
      <c r="H28" s="230" t="s">
        <v>231</v>
      </c>
      <c r="I28" s="250" t="s">
        <v>129</v>
      </c>
      <c r="J28" s="251"/>
      <c r="K28" s="252" t="s">
        <v>130</v>
      </c>
      <c r="L28" s="252" t="s">
        <v>130</v>
      </c>
      <c r="M28" s="252"/>
      <c r="N28" s="264">
        <v>2024</v>
      </c>
      <c r="O28" s="264" t="s">
        <v>232</v>
      </c>
      <c r="P28" s="264" t="s">
        <v>233</v>
      </c>
      <c r="Q28" s="264"/>
      <c r="R28" s="264"/>
      <c r="S28" s="275" t="s">
        <v>123</v>
      </c>
      <c r="T28" s="276"/>
      <c r="U28" s="276"/>
      <c r="V28" s="276" t="e">
        <v>#N/A</v>
      </c>
      <c r="W28" s="276" t="e">
        <v>#N/A</v>
      </c>
      <c r="X28" s="277" t="s">
        <v>173</v>
      </c>
    </row>
    <row r="29" spans="1:24" ht="95.1" customHeight="1">
      <c r="A29" s="230" t="s">
        <v>84</v>
      </c>
      <c r="B29" s="230" t="s">
        <v>227</v>
      </c>
      <c r="C29" s="230" t="s">
        <v>234</v>
      </c>
      <c r="D29" s="230" t="s">
        <v>235</v>
      </c>
      <c r="E29" s="23" t="s">
        <v>230</v>
      </c>
      <c r="F29" s="23">
        <v>0</v>
      </c>
      <c r="G29" s="234" t="s">
        <v>230</v>
      </c>
      <c r="H29" s="23" t="s">
        <v>129</v>
      </c>
      <c r="I29" s="250" t="s">
        <v>129</v>
      </c>
      <c r="J29" s="251"/>
      <c r="K29" s="252" t="s">
        <v>130</v>
      </c>
      <c r="L29" s="252" t="s">
        <v>130</v>
      </c>
      <c r="M29" s="252"/>
      <c r="N29" s="264"/>
      <c r="O29" s="264"/>
      <c r="P29" s="264"/>
      <c r="Q29" s="264"/>
      <c r="R29" s="264"/>
      <c r="S29" s="275" t="s">
        <v>123</v>
      </c>
      <c r="T29" s="276"/>
      <c r="U29" s="276"/>
      <c r="V29" s="276"/>
      <c r="W29" s="276"/>
      <c r="X29" s="277" t="s">
        <v>173</v>
      </c>
    </row>
    <row r="30" spans="1:24" ht="95.1" customHeight="1">
      <c r="A30" s="230" t="s">
        <v>84</v>
      </c>
      <c r="B30" s="230" t="s">
        <v>227</v>
      </c>
      <c r="C30" s="230" t="s">
        <v>234</v>
      </c>
      <c r="D30" s="230"/>
      <c r="E30" s="23" t="s">
        <v>230</v>
      </c>
      <c r="F30" s="23">
        <v>0</v>
      </c>
      <c r="G30" s="233" t="s">
        <v>230</v>
      </c>
      <c r="H30" s="23" t="s">
        <v>129</v>
      </c>
      <c r="I30" s="250" t="s">
        <v>129</v>
      </c>
      <c r="J30" s="251"/>
      <c r="K30" s="252"/>
      <c r="L30" s="252" t="s">
        <v>130</v>
      </c>
      <c r="M30" s="252"/>
      <c r="N30" s="264"/>
      <c r="O30" s="264"/>
      <c r="P30" s="264"/>
      <c r="Q30" s="264"/>
      <c r="R30" s="264"/>
      <c r="S30" s="275" t="s">
        <v>123</v>
      </c>
      <c r="T30" s="276"/>
      <c r="U30" s="276"/>
      <c r="V30" s="276"/>
      <c r="W30" s="276"/>
      <c r="X30" s="277" t="s">
        <v>173</v>
      </c>
    </row>
    <row r="31" spans="1:24" ht="95.1" customHeight="1">
      <c r="A31" s="230" t="s">
        <v>84</v>
      </c>
      <c r="B31" s="230" t="s">
        <v>236</v>
      </c>
      <c r="C31" s="230" t="s">
        <v>237</v>
      </c>
      <c r="D31" s="230" t="s">
        <v>238</v>
      </c>
      <c r="E31" s="23" t="s">
        <v>239</v>
      </c>
      <c r="F31" s="23">
        <v>0</v>
      </c>
      <c r="G31" s="233" t="s">
        <v>239</v>
      </c>
      <c r="H31" s="23" t="s">
        <v>199</v>
      </c>
      <c r="I31" s="250" t="s">
        <v>150</v>
      </c>
      <c r="J31" s="251"/>
      <c r="K31" s="252" t="s">
        <v>130</v>
      </c>
      <c r="L31" s="252" t="s">
        <v>130</v>
      </c>
      <c r="M31" s="252"/>
      <c r="N31" s="264"/>
      <c r="O31" s="264"/>
      <c r="P31" s="264"/>
      <c r="Q31" s="264"/>
      <c r="R31" s="264"/>
      <c r="S31" s="275" t="s">
        <v>123</v>
      </c>
      <c r="T31" s="276"/>
      <c r="U31" s="276"/>
      <c r="V31" s="276"/>
      <c r="W31" s="276" t="s">
        <v>150</v>
      </c>
      <c r="X31" s="277" t="s">
        <v>123</v>
      </c>
    </row>
    <row r="32" spans="1:24" ht="95.1" customHeight="1">
      <c r="A32" s="230" t="s">
        <v>84</v>
      </c>
      <c r="B32" s="230" t="s">
        <v>227</v>
      </c>
      <c r="C32" s="230" t="s">
        <v>240</v>
      </c>
      <c r="D32" s="230" t="s">
        <v>241</v>
      </c>
      <c r="E32" s="234" t="s">
        <v>242</v>
      </c>
      <c r="F32" s="234"/>
      <c r="G32" s="234" t="s">
        <v>230</v>
      </c>
      <c r="H32" s="230" t="s">
        <v>231</v>
      </c>
      <c r="I32" s="250" t="s">
        <v>129</v>
      </c>
      <c r="J32" s="251"/>
      <c r="K32" s="252" t="s">
        <v>130</v>
      </c>
      <c r="L32" s="252" t="s">
        <v>130</v>
      </c>
      <c r="M32" s="252"/>
      <c r="N32" s="264">
        <v>2024</v>
      </c>
      <c r="O32" s="264" t="s">
        <v>232</v>
      </c>
      <c r="P32" s="264" t="s">
        <v>233</v>
      </c>
      <c r="Q32" s="264"/>
      <c r="R32" s="264"/>
      <c r="S32" s="275" t="s">
        <v>123</v>
      </c>
      <c r="T32" s="276"/>
      <c r="U32" s="276"/>
      <c r="V32" s="276" t="e">
        <v>#N/A</v>
      </c>
      <c r="W32" s="276" t="e">
        <v>#N/A</v>
      </c>
      <c r="X32" s="277" t="s">
        <v>123</v>
      </c>
    </row>
    <row r="33" spans="1:24" ht="95.1" customHeight="1">
      <c r="A33" s="230" t="s">
        <v>73</v>
      </c>
      <c r="B33" s="230" t="s">
        <v>243</v>
      </c>
      <c r="C33" s="231" t="s">
        <v>244</v>
      </c>
      <c r="D33" s="231" t="s">
        <v>245</v>
      </c>
      <c r="E33" s="23" t="s">
        <v>246</v>
      </c>
      <c r="F33" s="23">
        <v>0</v>
      </c>
      <c r="G33" s="231" t="s">
        <v>246</v>
      </c>
      <c r="H33" s="23" t="s">
        <v>129</v>
      </c>
      <c r="I33" s="254" t="s">
        <v>129</v>
      </c>
      <c r="J33" s="255"/>
      <c r="K33" s="256"/>
      <c r="L33" s="256" t="s">
        <v>130</v>
      </c>
      <c r="M33" s="256"/>
      <c r="N33" s="253"/>
      <c r="O33" s="253"/>
      <c r="P33" s="253"/>
      <c r="Q33" s="253"/>
      <c r="R33" s="253"/>
      <c r="S33" s="275" t="s">
        <v>123</v>
      </c>
      <c r="T33" s="276"/>
      <c r="U33" s="276"/>
      <c r="V33" s="276" t="e">
        <v>#N/A</v>
      </c>
      <c r="W33" s="276" t="e">
        <v>#N/A</v>
      </c>
      <c r="X33" s="277" t="s">
        <v>173</v>
      </c>
    </row>
    <row r="34" spans="1:24" ht="95.1" customHeight="1">
      <c r="A34" s="225" t="s">
        <v>73</v>
      </c>
      <c r="B34" s="225" t="s">
        <v>247</v>
      </c>
      <c r="C34" s="229" t="s">
        <v>248</v>
      </c>
      <c r="D34" s="225"/>
      <c r="E34" s="23">
        <v>0</v>
      </c>
      <c r="F34" s="23">
        <v>0</v>
      </c>
      <c r="G34" s="225">
        <v>0</v>
      </c>
      <c r="H34" s="23"/>
      <c r="I34" s="236">
        <v>0</v>
      </c>
      <c r="J34" s="237"/>
      <c r="K34" s="238"/>
      <c r="L34" s="238">
        <v>0</v>
      </c>
      <c r="M34" s="238"/>
      <c r="N34" s="239"/>
      <c r="O34" s="239"/>
      <c r="P34" s="239"/>
      <c r="Q34" s="239"/>
      <c r="R34" s="239"/>
      <c r="S34" s="275" t="s">
        <v>123</v>
      </c>
      <c r="T34" s="276"/>
      <c r="U34" s="276"/>
      <c r="V34" s="276" t="e">
        <v>#N/A</v>
      </c>
      <c r="W34" s="276" t="e">
        <v>#N/A</v>
      </c>
      <c r="X34" s="277" t="e">
        <v>#N/A</v>
      </c>
    </row>
    <row r="35" spans="1:24" ht="95.1" customHeight="1">
      <c r="A35" s="230" t="s">
        <v>73</v>
      </c>
      <c r="B35" s="230" t="s">
        <v>249</v>
      </c>
      <c r="C35" s="230" t="s">
        <v>250</v>
      </c>
      <c r="D35" s="230"/>
      <c r="E35" s="23">
        <v>0</v>
      </c>
      <c r="F35" s="23">
        <v>0</v>
      </c>
      <c r="G35" s="230">
        <v>0</v>
      </c>
      <c r="H35" s="23"/>
      <c r="I35" s="250">
        <v>0</v>
      </c>
      <c r="J35" s="251"/>
      <c r="K35" s="252"/>
      <c r="L35" s="252">
        <v>0</v>
      </c>
      <c r="M35" s="252"/>
      <c r="N35" s="253"/>
      <c r="O35" s="253"/>
      <c r="P35" s="253"/>
      <c r="Q35" s="253"/>
      <c r="R35" s="253"/>
      <c r="S35" s="275" t="s">
        <v>123</v>
      </c>
      <c r="T35" s="276"/>
      <c r="U35" s="276"/>
      <c r="V35" s="276" t="e">
        <v>#N/A</v>
      </c>
      <c r="W35" s="276" t="e">
        <v>#N/A</v>
      </c>
      <c r="X35" s="277" t="e">
        <v>#N/A</v>
      </c>
    </row>
    <row r="36" spans="1:24" ht="95.1" customHeight="1">
      <c r="A36" s="225" t="s">
        <v>73</v>
      </c>
      <c r="B36" s="225" t="s">
        <v>251</v>
      </c>
      <c r="C36" s="225" t="s">
        <v>252</v>
      </c>
      <c r="D36" s="225"/>
      <c r="E36" s="23">
        <v>0</v>
      </c>
      <c r="F36" s="23">
        <v>0</v>
      </c>
      <c r="G36" s="225">
        <v>0</v>
      </c>
      <c r="H36" s="23"/>
      <c r="I36" s="236">
        <v>0</v>
      </c>
      <c r="J36" s="237"/>
      <c r="K36" s="238"/>
      <c r="L36" s="238">
        <v>0</v>
      </c>
      <c r="M36" s="238"/>
      <c r="N36" s="239"/>
      <c r="O36" s="239"/>
      <c r="P36" s="239"/>
      <c r="Q36" s="239"/>
      <c r="R36" s="239"/>
      <c r="S36" s="275" t="s">
        <v>123</v>
      </c>
      <c r="T36" s="276"/>
      <c r="U36" s="276"/>
      <c r="V36" s="276" t="e">
        <v>#N/A</v>
      </c>
      <c r="W36" s="276" t="e">
        <v>#N/A</v>
      </c>
      <c r="X36" s="277" t="e">
        <v>#N/A</v>
      </c>
    </row>
    <row r="37" spans="1:24" ht="95.1" customHeight="1">
      <c r="A37" s="225" t="s">
        <v>73</v>
      </c>
      <c r="B37" s="225" t="s">
        <v>253</v>
      </c>
      <c r="C37" s="225" t="s">
        <v>254</v>
      </c>
      <c r="D37" s="225"/>
      <c r="E37" s="23"/>
      <c r="F37" s="23"/>
      <c r="G37" s="225"/>
      <c r="H37" s="23"/>
      <c r="I37" s="236"/>
      <c r="J37" s="237"/>
      <c r="K37" s="238"/>
      <c r="L37" s="238"/>
      <c r="M37" s="238"/>
      <c r="N37" s="239"/>
      <c r="O37" s="239"/>
      <c r="P37" s="239"/>
      <c r="Q37" s="239"/>
      <c r="R37" s="239"/>
      <c r="S37" s="275" t="s">
        <v>123</v>
      </c>
      <c r="T37" s="276"/>
      <c r="U37" s="276"/>
      <c r="V37" s="276" t="e">
        <v>#N/A</v>
      </c>
      <c r="W37" s="276" t="e">
        <v>#N/A</v>
      </c>
      <c r="X37" s="277" t="e">
        <v>#N/A</v>
      </c>
    </row>
    <row r="38" spans="1:24" ht="95.1" customHeight="1">
      <c r="A38" s="230" t="s">
        <v>73</v>
      </c>
      <c r="B38" s="230" t="s">
        <v>255</v>
      </c>
      <c r="C38" s="230" t="s">
        <v>256</v>
      </c>
      <c r="D38" s="230"/>
      <c r="E38" s="23">
        <v>0</v>
      </c>
      <c r="F38" s="23">
        <v>0</v>
      </c>
      <c r="G38" s="230">
        <v>0</v>
      </c>
      <c r="H38" s="23"/>
      <c r="I38" s="250">
        <v>0</v>
      </c>
      <c r="J38" s="251"/>
      <c r="K38" s="252"/>
      <c r="L38" s="252">
        <v>0</v>
      </c>
      <c r="M38" s="252"/>
      <c r="N38" s="253"/>
      <c r="O38" s="253"/>
      <c r="P38" s="253"/>
      <c r="Q38" s="253"/>
      <c r="R38" s="253"/>
      <c r="S38" s="275" t="s">
        <v>123</v>
      </c>
      <c r="T38" s="276"/>
      <c r="U38" s="276"/>
      <c r="V38" s="276" t="e">
        <v>#N/A</v>
      </c>
      <c r="W38" s="276" t="e">
        <v>#N/A</v>
      </c>
      <c r="X38" s="277" t="e">
        <v>#N/A</v>
      </c>
    </row>
    <row r="39" spans="1:24" ht="95.1" customHeight="1">
      <c r="A39" s="230" t="s">
        <v>73</v>
      </c>
      <c r="B39" s="230" t="s">
        <v>257</v>
      </c>
      <c r="C39" s="231" t="s">
        <v>258</v>
      </c>
      <c r="D39" s="231" t="s">
        <v>259</v>
      </c>
      <c r="E39" s="23" t="s">
        <v>260</v>
      </c>
      <c r="F39" s="23">
        <v>0</v>
      </c>
      <c r="G39" s="231" t="s">
        <v>260</v>
      </c>
      <c r="H39" s="23" t="s">
        <v>261</v>
      </c>
      <c r="I39" s="250" t="s">
        <v>261</v>
      </c>
      <c r="J39" s="255"/>
      <c r="K39" s="256"/>
      <c r="L39" s="256">
        <v>0</v>
      </c>
      <c r="M39" s="256"/>
      <c r="N39" s="253"/>
      <c r="O39" s="253"/>
      <c r="P39" s="253"/>
      <c r="Q39" s="253"/>
      <c r="R39" s="253"/>
      <c r="S39" s="275" t="s">
        <v>123</v>
      </c>
      <c r="T39" s="276"/>
      <c r="U39" s="276"/>
      <c r="V39" s="276"/>
      <c r="W39" s="276" t="s">
        <v>261</v>
      </c>
      <c r="X39" s="277"/>
    </row>
    <row r="40" spans="1:24" ht="95.1" customHeight="1">
      <c r="A40" s="230" t="s">
        <v>85</v>
      </c>
      <c r="B40" s="230" t="s">
        <v>262</v>
      </c>
      <c r="C40" s="230" t="s">
        <v>263</v>
      </c>
      <c r="D40" s="230"/>
      <c r="E40" s="233" t="s">
        <v>264</v>
      </c>
      <c r="F40" s="233"/>
      <c r="G40" s="233">
        <v>0</v>
      </c>
      <c r="H40" s="230" t="s">
        <v>231</v>
      </c>
      <c r="I40" s="250">
        <v>0</v>
      </c>
      <c r="J40" s="251"/>
      <c r="K40" s="252"/>
      <c r="L40" s="252">
        <v>0</v>
      </c>
      <c r="M40" s="252"/>
      <c r="N40" s="264"/>
      <c r="O40" s="264"/>
      <c r="P40" s="264">
        <v>2021</v>
      </c>
      <c r="Q40" s="264"/>
      <c r="R40" s="264"/>
      <c r="S40" s="275" t="s">
        <v>123</v>
      </c>
      <c r="T40" s="276"/>
      <c r="U40" s="276"/>
      <c r="V40" s="276"/>
      <c r="W40" s="276"/>
      <c r="X40" s="277"/>
    </row>
    <row r="41" spans="1:24" ht="95.1" customHeight="1">
      <c r="A41" s="230" t="s">
        <v>85</v>
      </c>
      <c r="B41" s="230" t="s">
        <v>262</v>
      </c>
      <c r="C41" s="230" t="s">
        <v>263</v>
      </c>
      <c r="D41" s="230"/>
      <c r="E41" s="234" t="s">
        <v>264</v>
      </c>
      <c r="F41" s="234"/>
      <c r="G41" s="234">
        <v>0</v>
      </c>
      <c r="H41" s="230" t="s">
        <v>231</v>
      </c>
      <c r="I41" s="230">
        <v>0</v>
      </c>
      <c r="J41" s="230"/>
      <c r="K41" s="230"/>
      <c r="L41" s="265">
        <v>0</v>
      </c>
      <c r="M41" s="252"/>
      <c r="N41" s="266"/>
      <c r="O41" s="264"/>
      <c r="P41" s="264">
        <v>2023</v>
      </c>
      <c r="Q41" s="264"/>
      <c r="R41" s="264"/>
      <c r="S41" s="275" t="s">
        <v>123</v>
      </c>
      <c r="T41" s="276"/>
      <c r="U41" s="276"/>
      <c r="V41" s="276"/>
      <c r="W41" s="276"/>
      <c r="X41" s="277"/>
    </row>
    <row r="42" spans="1:24" ht="95.1" customHeight="1">
      <c r="A42" s="230" t="s">
        <v>85</v>
      </c>
      <c r="B42" s="230" t="s">
        <v>265</v>
      </c>
      <c r="C42" s="230" t="s">
        <v>266</v>
      </c>
      <c r="D42" s="230"/>
      <c r="E42" s="234" t="s">
        <v>267</v>
      </c>
      <c r="F42" s="234"/>
      <c r="G42" s="234" t="s">
        <v>268</v>
      </c>
      <c r="H42" s="230" t="s">
        <v>231</v>
      </c>
      <c r="I42" s="230" t="s">
        <v>145</v>
      </c>
      <c r="J42" s="230"/>
      <c r="K42" s="230" t="s">
        <v>269</v>
      </c>
      <c r="L42" s="250" t="s">
        <v>270</v>
      </c>
      <c r="M42" s="267"/>
      <c r="N42" s="266">
        <v>2024</v>
      </c>
      <c r="O42" s="264" t="s">
        <v>271</v>
      </c>
      <c r="P42" s="264"/>
      <c r="Q42" s="264" t="s">
        <v>272</v>
      </c>
      <c r="R42" s="264" t="s">
        <v>273</v>
      </c>
      <c r="S42" s="275" t="s">
        <v>123</v>
      </c>
      <c r="T42" s="276"/>
      <c r="U42" s="276"/>
      <c r="V42" s="276" t="e">
        <v>#N/A</v>
      </c>
      <c r="W42" s="276" t="e">
        <v>#N/A</v>
      </c>
      <c r="X42" s="277" t="s">
        <v>173</v>
      </c>
    </row>
    <row r="43" spans="1:24" ht="95.1" customHeight="1">
      <c r="A43" s="230" t="s">
        <v>85</v>
      </c>
      <c r="B43" s="230" t="s">
        <v>274</v>
      </c>
      <c r="C43" s="230" t="s">
        <v>275</v>
      </c>
      <c r="D43" s="230"/>
      <c r="E43" s="234" t="s">
        <v>276</v>
      </c>
      <c r="F43" s="234"/>
      <c r="G43" s="234"/>
      <c r="H43" s="234" t="s">
        <v>276</v>
      </c>
      <c r="I43" s="230"/>
      <c r="J43" s="230"/>
      <c r="K43" s="230"/>
      <c r="L43" s="265"/>
      <c r="M43" s="252"/>
      <c r="N43" s="266"/>
      <c r="O43" s="264"/>
      <c r="P43" s="264"/>
      <c r="Q43" s="264"/>
      <c r="R43" s="264"/>
      <c r="S43" s="275" t="s">
        <v>123</v>
      </c>
      <c r="T43" s="276"/>
      <c r="U43" s="276"/>
      <c r="V43" s="276" t="e">
        <v>#N/A</v>
      </c>
      <c r="W43" s="276" t="e">
        <v>#N/A</v>
      </c>
      <c r="X43" s="277" t="e">
        <v>#N/A</v>
      </c>
    </row>
    <row r="44" spans="1:24" ht="95.1" customHeight="1">
      <c r="A44" s="230" t="s">
        <v>85</v>
      </c>
      <c r="B44" s="230" t="s">
        <v>277</v>
      </c>
      <c r="C44" s="230" t="s">
        <v>278</v>
      </c>
      <c r="D44" s="230"/>
      <c r="E44" s="233" t="s">
        <v>279</v>
      </c>
      <c r="F44" s="233"/>
      <c r="G44" s="233" t="s">
        <v>280</v>
      </c>
      <c r="H44" s="23" t="s">
        <v>281</v>
      </c>
      <c r="I44" s="230" t="s">
        <v>281</v>
      </c>
      <c r="J44" s="230"/>
      <c r="K44" s="230"/>
      <c r="L44" s="250" t="s">
        <v>282</v>
      </c>
      <c r="M44" s="267"/>
      <c r="N44" s="266"/>
      <c r="O44" s="264"/>
      <c r="P44" s="264"/>
      <c r="Q44" s="264"/>
      <c r="R44" s="264"/>
      <c r="S44" s="275" t="s">
        <v>123</v>
      </c>
      <c r="T44" s="276"/>
      <c r="U44" s="276"/>
      <c r="V44" s="276" t="s">
        <v>132</v>
      </c>
      <c r="W44" s="276" t="s">
        <v>281</v>
      </c>
      <c r="X44" s="277" t="s">
        <v>173</v>
      </c>
    </row>
    <row r="45" spans="1:24" ht="95.1" customHeight="1">
      <c r="A45" s="230" t="s">
        <v>85</v>
      </c>
      <c r="B45" s="230" t="s">
        <v>283</v>
      </c>
      <c r="C45" s="230" t="s">
        <v>119</v>
      </c>
      <c r="D45" s="230"/>
      <c r="E45" s="23" t="s">
        <v>120</v>
      </c>
      <c r="F45" s="23">
        <v>0</v>
      </c>
      <c r="G45" s="235" t="s">
        <v>120</v>
      </c>
      <c r="H45" s="23" t="s">
        <v>150</v>
      </c>
      <c r="I45" s="230" t="s">
        <v>150</v>
      </c>
      <c r="J45" s="230"/>
      <c r="K45" s="230"/>
      <c r="L45" s="250" t="s">
        <v>284</v>
      </c>
      <c r="M45" s="267"/>
      <c r="N45" s="266"/>
      <c r="O45" s="264"/>
      <c r="P45" s="264"/>
      <c r="Q45" s="264"/>
      <c r="R45" s="264"/>
      <c r="S45" s="275" t="s">
        <v>123</v>
      </c>
      <c r="T45" s="276"/>
      <c r="U45" s="276"/>
      <c r="V45" s="276" t="s">
        <v>132</v>
      </c>
      <c r="W45" s="276" t="s">
        <v>150</v>
      </c>
      <c r="X45" s="277" t="e">
        <v>#N/A</v>
      </c>
    </row>
    <row r="46" spans="1:24" ht="95.1" customHeight="1">
      <c r="A46" s="230" t="s">
        <v>85</v>
      </c>
      <c r="B46" s="230" t="s">
        <v>285</v>
      </c>
      <c r="C46" s="230" t="s">
        <v>286</v>
      </c>
      <c r="D46" s="230"/>
      <c r="E46" s="23" t="s">
        <v>287</v>
      </c>
      <c r="F46" s="23">
        <v>0</v>
      </c>
      <c r="G46" s="234" t="s">
        <v>287</v>
      </c>
      <c r="H46" s="23" t="s">
        <v>288</v>
      </c>
      <c r="I46" s="230" t="s">
        <v>288</v>
      </c>
      <c r="J46" s="230"/>
      <c r="K46" s="230"/>
      <c r="L46" s="250" t="s">
        <v>282</v>
      </c>
      <c r="M46" s="267"/>
      <c r="N46" s="266"/>
      <c r="O46" s="264"/>
      <c r="P46" s="264"/>
      <c r="Q46" s="264"/>
      <c r="R46" s="264"/>
      <c r="S46" s="275" t="s">
        <v>123</v>
      </c>
      <c r="T46" s="276"/>
      <c r="U46" s="276"/>
      <c r="V46" s="276" t="s">
        <v>132</v>
      </c>
      <c r="W46" s="276" t="s">
        <v>288</v>
      </c>
      <c r="X46" s="277" t="s">
        <v>123</v>
      </c>
    </row>
    <row r="47" spans="1:24" ht="95.1" customHeight="1">
      <c r="A47" s="23" t="s">
        <v>90</v>
      </c>
      <c r="B47" s="23" t="s">
        <v>289</v>
      </c>
      <c r="C47" s="23" t="s">
        <v>290</v>
      </c>
      <c r="D47" s="23" t="s">
        <v>291</v>
      </c>
      <c r="E47" s="23" t="s">
        <v>292</v>
      </c>
      <c r="F47" s="23">
        <v>0</v>
      </c>
      <c r="G47" s="23" t="s">
        <v>292</v>
      </c>
      <c r="H47" s="23" t="s">
        <v>129</v>
      </c>
      <c r="I47" s="23" t="s">
        <v>129</v>
      </c>
      <c r="J47" s="23"/>
      <c r="K47" s="23" t="s">
        <v>130</v>
      </c>
      <c r="L47" s="261" t="s">
        <v>130</v>
      </c>
      <c r="M47" s="268" t="s">
        <v>130</v>
      </c>
      <c r="N47" s="269"/>
      <c r="O47" s="243"/>
      <c r="P47" s="243"/>
      <c r="Q47" s="243"/>
      <c r="R47" s="243"/>
      <c r="S47" s="275" t="s">
        <v>123</v>
      </c>
      <c r="T47" s="276"/>
      <c r="U47" s="276"/>
      <c r="V47" s="276" t="e">
        <v>#N/A</v>
      </c>
      <c r="W47" s="276" t="e">
        <v>#N/A</v>
      </c>
      <c r="X47" s="277" t="s">
        <v>123</v>
      </c>
    </row>
    <row r="48" spans="1:24" s="81" customFormat="1" ht="95.1" customHeight="1">
      <c r="A48" s="23" t="s">
        <v>90</v>
      </c>
      <c r="B48" s="23" t="s">
        <v>293</v>
      </c>
      <c r="C48" s="23" t="s">
        <v>294</v>
      </c>
      <c r="D48" s="23" t="s">
        <v>295</v>
      </c>
      <c r="E48" s="23" t="s">
        <v>296</v>
      </c>
      <c r="F48" s="23">
        <v>0</v>
      </c>
      <c r="G48" s="23" t="s">
        <v>296</v>
      </c>
      <c r="H48" s="23" t="s">
        <v>145</v>
      </c>
      <c r="I48" s="23" t="s">
        <v>145</v>
      </c>
      <c r="J48" s="23"/>
      <c r="K48" s="23" t="s">
        <v>130</v>
      </c>
      <c r="L48" s="261" t="s">
        <v>130</v>
      </c>
      <c r="M48" s="268" t="s">
        <v>130</v>
      </c>
      <c r="N48" s="269"/>
      <c r="O48" s="243"/>
      <c r="P48" s="243"/>
      <c r="Q48" s="243"/>
      <c r="R48" s="243"/>
      <c r="S48" s="275" t="s">
        <v>123</v>
      </c>
      <c r="T48" s="276"/>
      <c r="U48" s="276"/>
      <c r="V48" s="276" t="e">
        <v>#N/A</v>
      </c>
      <c r="W48" s="276" t="e">
        <v>#N/A</v>
      </c>
      <c r="X48" s="277" t="s">
        <v>123</v>
      </c>
    </row>
    <row r="49" spans="1:24" s="81" customFormat="1" ht="95.1" customHeight="1">
      <c r="A49" s="232" t="s">
        <v>90</v>
      </c>
      <c r="B49" s="232" t="s">
        <v>297</v>
      </c>
      <c r="C49" s="232" t="s">
        <v>298</v>
      </c>
      <c r="D49" s="232" t="s">
        <v>223</v>
      </c>
      <c r="E49" s="23"/>
      <c r="F49" s="23"/>
      <c r="G49" s="232"/>
      <c r="H49" s="23"/>
      <c r="I49" s="232"/>
      <c r="J49" s="232"/>
      <c r="K49" s="232"/>
      <c r="L49" s="257"/>
      <c r="M49" s="270"/>
      <c r="N49" s="271"/>
      <c r="O49" s="260"/>
      <c r="P49" s="260"/>
      <c r="Q49" s="260"/>
      <c r="R49" s="260"/>
      <c r="S49" s="275" t="s">
        <v>123</v>
      </c>
      <c r="T49" s="276"/>
      <c r="U49" s="276"/>
      <c r="V49" s="276" t="e">
        <v>#N/A</v>
      </c>
      <c r="W49" s="276" t="e">
        <v>#N/A</v>
      </c>
      <c r="X49" s="277" t="e">
        <v>#N/A</v>
      </c>
    </row>
    <row r="50" spans="1:24" s="81" customFormat="1" ht="95.1" customHeight="1">
      <c r="A50" s="23" t="s">
        <v>90</v>
      </c>
      <c r="B50" s="23" t="s">
        <v>299</v>
      </c>
      <c r="C50" s="23" t="s">
        <v>300</v>
      </c>
      <c r="D50" s="23" t="s">
        <v>301</v>
      </c>
      <c r="E50" s="23"/>
      <c r="F50" s="23"/>
      <c r="G50" s="23"/>
      <c r="H50" s="23"/>
      <c r="I50" s="23"/>
      <c r="J50" s="23"/>
      <c r="K50" s="23"/>
      <c r="L50" s="261"/>
      <c r="M50" s="268"/>
      <c r="N50" s="269"/>
      <c r="O50" s="243"/>
      <c r="P50" s="243"/>
      <c r="Q50" s="243"/>
      <c r="R50" s="243"/>
      <c r="S50" s="275" t="s">
        <v>123</v>
      </c>
      <c r="T50" s="276"/>
      <c r="U50" s="276"/>
      <c r="V50" s="276" t="e">
        <v>#N/A</v>
      </c>
      <c r="W50" s="276" t="e">
        <v>#N/A</v>
      </c>
      <c r="X50" s="277" t="e">
        <v>#N/A</v>
      </c>
    </row>
    <row r="51" spans="1:24" ht="95.1" customHeight="1">
      <c r="A51" s="23" t="s">
        <v>90</v>
      </c>
      <c r="B51" s="23" t="s">
        <v>302</v>
      </c>
      <c r="C51" s="23" t="s">
        <v>303</v>
      </c>
      <c r="D51" s="23"/>
      <c r="E51" s="23" t="s">
        <v>268</v>
      </c>
      <c r="F51" s="23"/>
      <c r="G51" s="23" t="s">
        <v>304</v>
      </c>
      <c r="H51" s="23" t="s">
        <v>145</v>
      </c>
      <c r="I51" s="23" t="s">
        <v>145</v>
      </c>
      <c r="J51" s="23" t="s">
        <v>194</v>
      </c>
      <c r="K51" s="23" t="s">
        <v>130</v>
      </c>
      <c r="L51" s="261" t="s">
        <v>130</v>
      </c>
      <c r="M51" s="268" t="s">
        <v>130</v>
      </c>
      <c r="N51" s="269"/>
      <c r="O51" s="243"/>
      <c r="P51" s="243"/>
      <c r="Q51" s="243" t="s">
        <v>305</v>
      </c>
      <c r="R51" s="243"/>
      <c r="S51" s="275" t="s">
        <v>123</v>
      </c>
      <c r="T51" s="276"/>
      <c r="U51" s="276"/>
      <c r="V51" s="276" t="e">
        <v>#N/A</v>
      </c>
      <c r="W51" s="276" t="e">
        <v>#N/A</v>
      </c>
      <c r="X51" s="277" t="s">
        <v>123</v>
      </c>
    </row>
    <row r="52" spans="1:24" ht="95.1" customHeight="1">
      <c r="A52" s="232" t="s">
        <v>90</v>
      </c>
      <c r="B52" s="232" t="s">
        <v>306</v>
      </c>
      <c r="C52" s="232" t="s">
        <v>307</v>
      </c>
      <c r="D52" s="232" t="s">
        <v>308</v>
      </c>
      <c r="E52" s="232" t="s">
        <v>309</v>
      </c>
      <c r="F52" s="232"/>
      <c r="G52" s="232" t="s">
        <v>310</v>
      </c>
      <c r="H52" s="23" t="s">
        <v>145</v>
      </c>
      <c r="I52" s="232" t="s">
        <v>145</v>
      </c>
      <c r="J52" s="232" t="s">
        <v>194</v>
      </c>
      <c r="K52" s="232" t="s">
        <v>130</v>
      </c>
      <c r="L52" s="257" t="s">
        <v>130</v>
      </c>
      <c r="M52" s="268" t="s">
        <v>130</v>
      </c>
      <c r="N52" s="271"/>
      <c r="O52" s="260"/>
      <c r="P52" s="260"/>
      <c r="Q52" s="260" t="s">
        <v>305</v>
      </c>
      <c r="R52" s="260"/>
      <c r="S52" s="275" t="s">
        <v>123</v>
      </c>
      <c r="T52" s="276"/>
      <c r="U52" s="276"/>
      <c r="V52" s="276" t="e">
        <v>#N/A</v>
      </c>
      <c r="W52" s="276" t="e">
        <v>#N/A</v>
      </c>
      <c r="X52" s="277" t="s">
        <v>123</v>
      </c>
    </row>
    <row r="53" spans="1:24" ht="95.1" customHeight="1">
      <c r="A53" s="23" t="s">
        <v>90</v>
      </c>
      <c r="B53" s="23" t="s">
        <v>311</v>
      </c>
      <c r="C53" s="23" t="s">
        <v>312</v>
      </c>
      <c r="D53" s="23" t="s">
        <v>313</v>
      </c>
      <c r="E53" s="23" t="s">
        <v>314</v>
      </c>
      <c r="F53" s="23"/>
      <c r="G53" s="23">
        <v>0</v>
      </c>
      <c r="H53" s="23"/>
      <c r="I53" s="23"/>
      <c r="J53" s="23"/>
      <c r="K53" s="23" t="s">
        <v>269</v>
      </c>
      <c r="L53" s="272">
        <v>0</v>
      </c>
      <c r="M53" s="252" t="s">
        <v>315</v>
      </c>
      <c r="N53" s="269"/>
      <c r="O53" s="243"/>
      <c r="P53" s="243"/>
      <c r="Q53" s="243" t="s">
        <v>316</v>
      </c>
      <c r="R53" s="243" t="s">
        <v>317</v>
      </c>
      <c r="S53" s="275" t="s">
        <v>123</v>
      </c>
      <c r="T53" s="276"/>
      <c r="U53" s="276"/>
      <c r="V53" s="276" t="e">
        <v>#N/A</v>
      </c>
      <c r="W53" s="276" t="e">
        <v>#N/A</v>
      </c>
      <c r="X53" s="277" t="e">
        <v>#N/A</v>
      </c>
    </row>
    <row r="54" spans="1:24" s="81" customFormat="1" ht="95.1" customHeight="1">
      <c r="A54" s="232" t="s">
        <v>90</v>
      </c>
      <c r="B54" s="232" t="s">
        <v>318</v>
      </c>
      <c r="C54" s="232" t="s">
        <v>134</v>
      </c>
      <c r="D54" s="232" t="s">
        <v>319</v>
      </c>
      <c r="E54" s="23"/>
      <c r="F54" s="23"/>
      <c r="G54" s="232"/>
      <c r="H54" s="23"/>
      <c r="I54" s="232"/>
      <c r="J54" s="232"/>
      <c r="K54" s="232"/>
      <c r="L54" s="257"/>
      <c r="M54" s="270"/>
      <c r="N54" s="271"/>
      <c r="O54" s="260"/>
      <c r="P54" s="260"/>
      <c r="Q54" s="260"/>
      <c r="R54" s="260"/>
      <c r="S54" s="275" t="s">
        <v>123</v>
      </c>
      <c r="T54" s="276"/>
      <c r="U54" s="276"/>
      <c r="V54" s="276" t="e">
        <v>#N/A</v>
      </c>
      <c r="W54" s="276" t="e">
        <v>#N/A</v>
      </c>
      <c r="X54" s="277" t="e">
        <v>#N/A</v>
      </c>
    </row>
    <row r="55" spans="1:24" s="81" customFormat="1" ht="95.1" customHeight="1">
      <c r="A55" s="23" t="s">
        <v>90</v>
      </c>
      <c r="B55" s="23" t="s">
        <v>320</v>
      </c>
      <c r="C55" s="23" t="s">
        <v>321</v>
      </c>
      <c r="D55" s="23"/>
      <c r="E55" s="23">
        <v>0</v>
      </c>
      <c r="F55" s="23">
        <v>0</v>
      </c>
      <c r="G55" s="23">
        <v>0</v>
      </c>
      <c r="H55" s="23">
        <v>0</v>
      </c>
      <c r="I55" s="23">
        <v>0</v>
      </c>
      <c r="J55" s="23"/>
      <c r="K55" s="23"/>
      <c r="L55" s="261">
        <v>0</v>
      </c>
      <c r="M55" s="268"/>
      <c r="N55" s="269"/>
      <c r="O55" s="243"/>
      <c r="P55" s="243"/>
      <c r="Q55" s="243"/>
      <c r="R55" s="243"/>
      <c r="S55" s="275" t="s">
        <v>123</v>
      </c>
      <c r="T55" s="276"/>
      <c r="U55" s="276"/>
      <c r="V55" s="276" t="e">
        <v>#N/A</v>
      </c>
      <c r="W55" s="276" t="e">
        <v>#N/A</v>
      </c>
      <c r="X55" s="277" t="e">
        <v>#N/A</v>
      </c>
    </row>
    <row r="56" spans="1:24" s="81" customFormat="1" ht="95.1" customHeight="1">
      <c r="A56" s="232" t="s">
        <v>90</v>
      </c>
      <c r="B56" s="232" t="s">
        <v>322</v>
      </c>
      <c r="C56" s="232" t="s">
        <v>323</v>
      </c>
      <c r="D56" s="232" t="s">
        <v>324</v>
      </c>
      <c r="E56" s="23" t="s">
        <v>325</v>
      </c>
      <c r="F56" s="23">
        <v>0</v>
      </c>
      <c r="G56" s="232" t="s">
        <v>325</v>
      </c>
      <c r="H56" s="23">
        <v>0</v>
      </c>
      <c r="I56" s="232">
        <v>0</v>
      </c>
      <c r="J56" s="232"/>
      <c r="K56" s="232"/>
      <c r="L56" s="257">
        <v>0</v>
      </c>
      <c r="M56" s="270"/>
      <c r="N56" s="271"/>
      <c r="O56" s="260"/>
      <c r="P56" s="260"/>
      <c r="Q56" s="260"/>
      <c r="R56" s="260"/>
      <c r="S56" s="275" t="s">
        <v>123</v>
      </c>
      <c r="T56" s="276"/>
      <c r="U56" s="276"/>
      <c r="V56" s="276" t="e">
        <v>#N/A</v>
      </c>
      <c r="W56" s="276" t="e">
        <v>#N/A</v>
      </c>
      <c r="X56" s="277" t="e">
        <v>#N/A</v>
      </c>
    </row>
    <row r="57" spans="1:24" ht="95.1" customHeight="1">
      <c r="A57" s="23" t="s">
        <v>90</v>
      </c>
      <c r="B57" s="23" t="s">
        <v>326</v>
      </c>
      <c r="C57" s="23" t="s">
        <v>327</v>
      </c>
      <c r="D57" s="23" t="s">
        <v>327</v>
      </c>
      <c r="E57" s="23" t="s">
        <v>171</v>
      </c>
      <c r="F57" s="23"/>
      <c r="G57" s="23" t="s">
        <v>171</v>
      </c>
      <c r="H57" s="23" t="s">
        <v>145</v>
      </c>
      <c r="I57" s="23" t="s">
        <v>145</v>
      </c>
      <c r="J57" s="23"/>
      <c r="K57" s="23" t="s">
        <v>130</v>
      </c>
      <c r="L57" s="261" t="s">
        <v>130</v>
      </c>
      <c r="M57" s="268" t="s">
        <v>130</v>
      </c>
      <c r="N57" s="269"/>
      <c r="O57" s="243"/>
      <c r="P57" s="243"/>
      <c r="Q57" s="243"/>
      <c r="R57" s="243"/>
      <c r="S57" s="275" t="s">
        <v>123</v>
      </c>
      <c r="T57" s="278"/>
      <c r="U57" s="278"/>
      <c r="V57" s="278" t="e">
        <v>#N/A</v>
      </c>
      <c r="W57" s="278" t="e">
        <v>#N/A</v>
      </c>
      <c r="X57" s="279" t="s">
        <v>123</v>
      </c>
    </row>
    <row r="58" spans="1:24" ht="95.1" customHeight="1">
      <c r="A58" s="232" t="s">
        <v>90</v>
      </c>
      <c r="B58" s="232" t="s">
        <v>328</v>
      </c>
      <c r="C58" s="232" t="s">
        <v>329</v>
      </c>
      <c r="D58" s="232" t="s">
        <v>330</v>
      </c>
      <c r="E58" s="23">
        <v>0</v>
      </c>
      <c r="F58" s="23">
        <v>0</v>
      </c>
      <c r="G58" s="232">
        <v>0</v>
      </c>
      <c r="H58" s="23">
        <v>0</v>
      </c>
      <c r="I58" s="232">
        <v>0</v>
      </c>
      <c r="J58" s="232"/>
      <c r="K58" s="232"/>
      <c r="L58" s="257">
        <v>0</v>
      </c>
      <c r="M58" s="270"/>
      <c r="N58" s="271"/>
      <c r="O58" s="260"/>
      <c r="P58" s="260"/>
      <c r="Q58" s="260"/>
      <c r="R58" s="260"/>
      <c r="S58" s="275" t="s">
        <v>123</v>
      </c>
      <c r="T58" s="276"/>
      <c r="U58" s="276"/>
      <c r="V58" s="276"/>
      <c r="W58" s="276" t="e">
        <v>#N/A</v>
      </c>
      <c r="X58" s="277"/>
    </row>
    <row r="59" spans="1:24" ht="95.1" customHeight="1">
      <c r="A59" s="23" t="s">
        <v>91</v>
      </c>
      <c r="B59" s="23" t="s">
        <v>331</v>
      </c>
      <c r="C59" s="23" t="s">
        <v>278</v>
      </c>
      <c r="D59" s="23"/>
      <c r="E59" s="23" t="s">
        <v>332</v>
      </c>
      <c r="F59" s="23"/>
      <c r="G59" s="23"/>
      <c r="H59" s="23"/>
      <c r="I59" s="23" t="e">
        <v>#N/A</v>
      </c>
      <c r="J59" s="23"/>
      <c r="K59" s="23"/>
      <c r="L59" s="261"/>
      <c r="M59" s="268"/>
      <c r="N59" s="269"/>
      <c r="O59" s="243"/>
      <c r="P59" s="243"/>
      <c r="Q59" s="243"/>
      <c r="R59" s="243"/>
      <c r="S59" s="275" t="s">
        <v>123</v>
      </c>
      <c r="T59" s="276"/>
      <c r="U59" s="276"/>
      <c r="V59" s="276" t="e">
        <v>#N/A</v>
      </c>
      <c r="W59" s="276" t="e">
        <v>#N/A</v>
      </c>
      <c r="X59" s="277" t="e">
        <v>#N/A</v>
      </c>
    </row>
    <row r="60" spans="1:24" ht="31.5">
      <c r="A60" s="23" t="s">
        <v>92</v>
      </c>
      <c r="B60" s="23" t="s">
        <v>333</v>
      </c>
      <c r="C60" s="23" t="s">
        <v>334</v>
      </c>
      <c r="D60" s="23" t="s">
        <v>335</v>
      </c>
      <c r="E60" s="23" t="s">
        <v>336</v>
      </c>
      <c r="F60" s="23">
        <v>0</v>
      </c>
      <c r="G60" s="23" t="s">
        <v>336</v>
      </c>
      <c r="H60" s="23" t="s">
        <v>337</v>
      </c>
      <c r="I60" s="23" t="s">
        <v>337</v>
      </c>
      <c r="J60" s="23"/>
      <c r="K60" s="23" t="s">
        <v>130</v>
      </c>
      <c r="L60" s="261" t="s">
        <v>130</v>
      </c>
      <c r="M60" s="268" t="s">
        <v>130</v>
      </c>
      <c r="N60" s="273"/>
      <c r="O60" s="273"/>
      <c r="P60" s="273"/>
      <c r="Q60" s="273"/>
      <c r="R60" s="273"/>
      <c r="S60" s="275" t="s">
        <v>123</v>
      </c>
      <c r="T60" s="280"/>
      <c r="U60" s="280"/>
      <c r="V60" s="276" t="s">
        <v>132</v>
      </c>
      <c r="W60" s="276" t="s">
        <v>337</v>
      </c>
      <c r="X60" s="277" t="s">
        <v>123</v>
      </c>
    </row>
    <row r="61" spans="1:24" s="81" customFormat="1" ht="95.1" customHeight="1">
      <c r="A61" s="23" t="s">
        <v>92</v>
      </c>
      <c r="B61" s="23" t="s">
        <v>338</v>
      </c>
      <c r="C61" s="23" t="s">
        <v>339</v>
      </c>
      <c r="D61" s="23" t="s">
        <v>340</v>
      </c>
      <c r="E61" s="23" t="s">
        <v>341</v>
      </c>
      <c r="F61" s="23"/>
      <c r="G61" s="23" t="s">
        <v>342</v>
      </c>
      <c r="H61" s="23" t="s">
        <v>129</v>
      </c>
      <c r="I61" s="23" t="s">
        <v>129</v>
      </c>
      <c r="J61" s="23" t="s">
        <v>194</v>
      </c>
      <c r="K61" s="23" t="s">
        <v>130</v>
      </c>
      <c r="L61" s="261" t="s">
        <v>130</v>
      </c>
      <c r="M61" s="268" t="s">
        <v>130</v>
      </c>
      <c r="N61" s="273"/>
      <c r="O61" s="273"/>
      <c r="P61" s="273"/>
      <c r="Q61" s="273" t="s">
        <v>305</v>
      </c>
      <c r="R61" s="273"/>
      <c r="S61" s="275" t="s">
        <v>123</v>
      </c>
      <c r="T61" s="276"/>
      <c r="U61" s="276"/>
      <c r="V61" s="276" t="e">
        <v>#N/A</v>
      </c>
      <c r="W61" s="276" t="e">
        <v>#N/A</v>
      </c>
      <c r="X61" s="277" t="s">
        <v>123</v>
      </c>
    </row>
    <row r="62" spans="1:24" ht="131.1" customHeight="1">
      <c r="A62" s="23" t="s">
        <v>92</v>
      </c>
      <c r="B62" s="23" t="s">
        <v>343</v>
      </c>
      <c r="C62" s="23" t="s">
        <v>344</v>
      </c>
      <c r="D62" s="23" t="s">
        <v>345</v>
      </c>
      <c r="E62" s="23" t="s">
        <v>341</v>
      </c>
      <c r="F62" s="23"/>
      <c r="G62" s="23">
        <v>0</v>
      </c>
      <c r="H62" s="23" t="s">
        <v>207</v>
      </c>
      <c r="I62" s="23">
        <v>0</v>
      </c>
      <c r="J62" s="23" t="s">
        <v>346</v>
      </c>
      <c r="K62" s="23" t="s">
        <v>347</v>
      </c>
      <c r="L62" s="272">
        <v>0</v>
      </c>
      <c r="M62" s="263" t="s">
        <v>315</v>
      </c>
      <c r="N62" s="273">
        <v>2023</v>
      </c>
      <c r="O62" s="273" t="s">
        <v>348</v>
      </c>
      <c r="P62" s="273" t="s">
        <v>346</v>
      </c>
      <c r="Q62" s="273"/>
      <c r="R62" s="273"/>
      <c r="S62" s="275" t="s">
        <v>123</v>
      </c>
      <c r="T62" s="280" t="s">
        <v>349</v>
      </c>
      <c r="U62" s="280"/>
      <c r="V62" s="276" t="e">
        <v>#N/A</v>
      </c>
      <c r="W62" s="276" t="e">
        <v>#N/A</v>
      </c>
      <c r="X62" s="277" t="e">
        <v>#N/A</v>
      </c>
    </row>
    <row r="63" spans="1:24" ht="95.1" customHeight="1">
      <c r="A63" s="23" t="s">
        <v>92</v>
      </c>
      <c r="B63" s="23" t="s">
        <v>350</v>
      </c>
      <c r="C63" s="23" t="s">
        <v>351</v>
      </c>
      <c r="D63" s="23"/>
      <c r="E63" s="23" t="s">
        <v>352</v>
      </c>
      <c r="F63" s="23">
        <v>0</v>
      </c>
      <c r="G63" s="23" t="s">
        <v>352</v>
      </c>
      <c r="H63" s="23">
        <v>0</v>
      </c>
      <c r="I63" s="23">
        <v>0</v>
      </c>
      <c r="J63" s="23"/>
      <c r="K63" s="23"/>
      <c r="L63" s="272">
        <v>0</v>
      </c>
      <c r="M63" s="263"/>
      <c r="N63" s="273"/>
      <c r="O63" s="273"/>
      <c r="P63" s="273"/>
      <c r="Q63" s="273"/>
      <c r="R63" s="273"/>
      <c r="S63" s="275" t="s">
        <v>123</v>
      </c>
      <c r="T63" s="276" t="s">
        <v>353</v>
      </c>
      <c r="U63" s="276"/>
      <c r="V63" s="276" t="e">
        <v>#N/A</v>
      </c>
      <c r="W63" s="276" t="e">
        <v>#N/A</v>
      </c>
      <c r="X63" s="277" t="e">
        <v>#N/A</v>
      </c>
    </row>
    <row r="64" spans="1:24" ht="95.1" customHeight="1">
      <c r="A64" s="23" t="s">
        <v>92</v>
      </c>
      <c r="B64" s="23" t="s">
        <v>354</v>
      </c>
      <c r="C64" s="23" t="s">
        <v>355</v>
      </c>
      <c r="D64" s="23" t="s">
        <v>356</v>
      </c>
      <c r="E64" s="23" t="s">
        <v>357</v>
      </c>
      <c r="F64" s="23">
        <v>0</v>
      </c>
      <c r="G64" s="23" t="s">
        <v>357</v>
      </c>
      <c r="H64" s="23" t="s">
        <v>145</v>
      </c>
      <c r="I64" s="23" t="s">
        <v>145</v>
      </c>
      <c r="J64" s="23"/>
      <c r="K64" s="23" t="s">
        <v>130</v>
      </c>
      <c r="L64" s="272" t="s">
        <v>130</v>
      </c>
      <c r="M64" s="263" t="s">
        <v>130</v>
      </c>
      <c r="N64" s="273"/>
      <c r="O64" s="273"/>
      <c r="P64" s="273"/>
      <c r="Q64" s="273"/>
      <c r="R64" s="273"/>
      <c r="S64" s="275" t="s">
        <v>123</v>
      </c>
      <c r="T64" s="280" t="s">
        <v>349</v>
      </c>
      <c r="U64" s="280"/>
      <c r="V64" s="276" t="e">
        <v>#N/A</v>
      </c>
      <c r="W64" s="276" t="e">
        <v>#N/A</v>
      </c>
      <c r="X64" s="277" t="s">
        <v>123</v>
      </c>
    </row>
    <row r="65" spans="1:24" ht="95.1" customHeight="1">
      <c r="A65" s="23" t="s">
        <v>92</v>
      </c>
      <c r="B65" s="23" t="s">
        <v>358</v>
      </c>
      <c r="C65" s="23" t="s">
        <v>359</v>
      </c>
      <c r="D65" s="23"/>
      <c r="E65" s="23" t="s">
        <v>360</v>
      </c>
      <c r="F65" s="23"/>
      <c r="G65" s="23" t="s">
        <v>342</v>
      </c>
      <c r="H65" s="23" t="s">
        <v>361</v>
      </c>
      <c r="I65" s="23" t="s">
        <v>361</v>
      </c>
      <c r="J65" s="23" t="s">
        <v>194</v>
      </c>
      <c r="K65" s="23" t="s">
        <v>130</v>
      </c>
      <c r="L65" s="272" t="s">
        <v>130</v>
      </c>
      <c r="M65" s="263" t="s">
        <v>130</v>
      </c>
      <c r="N65" s="273"/>
      <c r="O65" s="273"/>
      <c r="P65" s="273"/>
      <c r="Q65" s="273" t="s">
        <v>305</v>
      </c>
      <c r="R65" s="273"/>
      <c r="S65" s="275" t="s">
        <v>123</v>
      </c>
      <c r="T65" s="280" t="s">
        <v>362</v>
      </c>
      <c r="U65" s="280"/>
      <c r="V65" s="276" t="e">
        <v>#N/A</v>
      </c>
      <c r="W65" s="276" t="e">
        <v>#N/A</v>
      </c>
      <c r="X65" s="277" t="s">
        <v>123</v>
      </c>
    </row>
    <row r="66" spans="1:24" ht="15.75">
      <c r="A66" s="232" t="s">
        <v>93</v>
      </c>
      <c r="B66" s="232" t="s">
        <v>363</v>
      </c>
      <c r="C66" s="232" t="s">
        <v>364</v>
      </c>
      <c r="D66" s="232" t="s">
        <v>364</v>
      </c>
      <c r="E66" s="232" t="s">
        <v>365</v>
      </c>
      <c r="F66" s="232"/>
      <c r="G66" s="232" t="s">
        <v>192</v>
      </c>
      <c r="H66" s="232" t="s">
        <v>366</v>
      </c>
      <c r="I66" s="232" t="s">
        <v>145</v>
      </c>
      <c r="J66" s="232" t="s">
        <v>194</v>
      </c>
      <c r="K66" s="232" t="s">
        <v>130</v>
      </c>
      <c r="L66" s="291" t="s">
        <v>130</v>
      </c>
      <c r="M66" s="263" t="s">
        <v>130</v>
      </c>
      <c r="N66" s="292">
        <v>2018</v>
      </c>
      <c r="O66" s="292" t="s">
        <v>348</v>
      </c>
      <c r="P66" s="292" t="s">
        <v>346</v>
      </c>
      <c r="Q66" s="292" t="s">
        <v>367</v>
      </c>
      <c r="R66" s="292" t="s">
        <v>368</v>
      </c>
      <c r="S66" s="275" t="s">
        <v>123</v>
      </c>
      <c r="T66" s="276"/>
      <c r="U66" s="276"/>
      <c r="V66" s="276" t="e">
        <v>#N/A</v>
      </c>
      <c r="W66" s="276" t="e">
        <v>#N/A</v>
      </c>
      <c r="X66" s="277" t="s">
        <v>123</v>
      </c>
    </row>
    <row r="67" spans="1:24" ht="47.25">
      <c r="A67" s="23" t="s">
        <v>93</v>
      </c>
      <c r="B67" s="23" t="s">
        <v>369</v>
      </c>
      <c r="C67" s="23" t="s">
        <v>370</v>
      </c>
      <c r="D67" s="23" t="s">
        <v>371</v>
      </c>
      <c r="E67" s="23" t="s">
        <v>372</v>
      </c>
      <c r="F67" s="23"/>
      <c r="G67" s="23" t="s">
        <v>373</v>
      </c>
      <c r="H67" s="23" t="s">
        <v>207</v>
      </c>
      <c r="I67" s="23" t="s">
        <v>129</v>
      </c>
      <c r="J67" s="23" t="s">
        <v>346</v>
      </c>
      <c r="K67" s="23" t="s">
        <v>130</v>
      </c>
      <c r="L67" s="272" t="s">
        <v>130</v>
      </c>
      <c r="M67" s="263" t="s">
        <v>130</v>
      </c>
      <c r="N67" s="273">
        <v>2023</v>
      </c>
      <c r="O67" s="273" t="s">
        <v>348</v>
      </c>
      <c r="P67" s="273" t="s">
        <v>346</v>
      </c>
      <c r="Q67" s="273" t="s">
        <v>374</v>
      </c>
      <c r="R67" s="273"/>
      <c r="S67" s="275" t="s">
        <v>123</v>
      </c>
      <c r="T67" s="276"/>
      <c r="U67" s="276"/>
      <c r="V67" s="276" t="e">
        <v>#N/A</v>
      </c>
      <c r="W67" s="276" t="e">
        <v>#N/A</v>
      </c>
      <c r="X67" s="277" t="s">
        <v>173</v>
      </c>
    </row>
    <row r="68" spans="1:24" ht="95.1" customHeight="1">
      <c r="A68" s="232" t="s">
        <v>93</v>
      </c>
      <c r="B68" s="232" t="s">
        <v>375</v>
      </c>
      <c r="C68" s="232" t="s">
        <v>376</v>
      </c>
      <c r="D68" s="232" t="s">
        <v>377</v>
      </c>
      <c r="E68" s="23" t="s">
        <v>378</v>
      </c>
      <c r="F68" s="23">
        <v>0</v>
      </c>
      <c r="G68" s="232" t="s">
        <v>378</v>
      </c>
      <c r="H68" s="23" t="s">
        <v>129</v>
      </c>
      <c r="I68" s="232" t="s">
        <v>129</v>
      </c>
      <c r="J68" s="232"/>
      <c r="K68" s="232" t="s">
        <v>130</v>
      </c>
      <c r="L68" s="232" t="s">
        <v>130</v>
      </c>
      <c r="M68" s="23" t="s">
        <v>130</v>
      </c>
      <c r="N68" s="292"/>
      <c r="O68" s="292"/>
      <c r="P68" s="292"/>
      <c r="Q68" s="292"/>
      <c r="R68" s="292"/>
      <c r="S68" s="275" t="s">
        <v>123</v>
      </c>
      <c r="T68" s="276"/>
      <c r="U68" s="276"/>
      <c r="V68" s="276" t="e">
        <v>#N/A</v>
      </c>
      <c r="W68" s="276" t="e">
        <v>#N/A</v>
      </c>
      <c r="X68" s="277" t="s">
        <v>132</v>
      </c>
    </row>
    <row r="69" spans="1:24" s="81" customFormat="1" ht="31.5">
      <c r="A69" s="232" t="s">
        <v>93</v>
      </c>
      <c r="B69" s="232" t="s">
        <v>379</v>
      </c>
      <c r="C69" s="232" t="s">
        <v>380</v>
      </c>
      <c r="D69" s="232" t="s">
        <v>381</v>
      </c>
      <c r="E69" s="23">
        <v>0</v>
      </c>
      <c r="F69" s="23">
        <v>0</v>
      </c>
      <c r="G69" s="232">
        <v>0</v>
      </c>
      <c r="H69" s="23">
        <v>0</v>
      </c>
      <c r="I69" s="232">
        <v>0</v>
      </c>
      <c r="J69" s="232"/>
      <c r="K69" s="232"/>
      <c r="L69" s="291">
        <v>0</v>
      </c>
      <c r="M69" s="259"/>
      <c r="N69" s="292"/>
      <c r="O69" s="292"/>
      <c r="P69" s="292"/>
      <c r="Q69" s="292"/>
      <c r="R69" s="292"/>
      <c r="S69" s="275" t="s">
        <v>123</v>
      </c>
      <c r="T69" s="276"/>
      <c r="U69" s="276"/>
      <c r="V69" s="276" t="e">
        <v>#N/A</v>
      </c>
      <c r="W69" s="276" t="e">
        <v>#N/A</v>
      </c>
      <c r="X69" s="277" t="e">
        <v>#N/A</v>
      </c>
    </row>
    <row r="70" spans="1:24" s="81" customFormat="1" ht="15.75">
      <c r="A70" s="23" t="s">
        <v>93</v>
      </c>
      <c r="B70" s="23" t="s">
        <v>382</v>
      </c>
      <c r="C70" s="23" t="s">
        <v>383</v>
      </c>
      <c r="D70" s="23" t="s">
        <v>381</v>
      </c>
      <c r="E70" s="23">
        <v>0</v>
      </c>
      <c r="F70" s="23">
        <v>0</v>
      </c>
      <c r="G70" s="23">
        <v>0</v>
      </c>
      <c r="H70" s="23">
        <v>0</v>
      </c>
      <c r="I70" s="23">
        <v>0</v>
      </c>
      <c r="J70" s="23"/>
      <c r="K70" s="23"/>
      <c r="L70" s="272">
        <v>0</v>
      </c>
      <c r="M70" s="263"/>
      <c r="N70" s="273"/>
      <c r="O70" s="273"/>
      <c r="P70" s="273"/>
      <c r="Q70" s="273"/>
      <c r="R70" s="273"/>
      <c r="S70" s="275" t="s">
        <v>123</v>
      </c>
      <c r="T70" s="276"/>
      <c r="U70" s="276"/>
      <c r="V70" s="276" t="e">
        <v>#N/A</v>
      </c>
      <c r="W70" s="276" t="e">
        <v>#N/A</v>
      </c>
      <c r="X70" s="277" t="e">
        <v>#N/A</v>
      </c>
    </row>
    <row r="71" spans="1:24" ht="173.25">
      <c r="A71" s="23" t="s">
        <v>93</v>
      </c>
      <c r="B71" s="23" t="s">
        <v>384</v>
      </c>
      <c r="C71" s="23" t="s">
        <v>385</v>
      </c>
      <c r="D71" s="23" t="s">
        <v>386</v>
      </c>
      <c r="E71" s="23" t="s">
        <v>304</v>
      </c>
      <c r="F71" s="23">
        <v>0</v>
      </c>
      <c r="G71" s="23" t="s">
        <v>304</v>
      </c>
      <c r="H71" s="23" t="s">
        <v>145</v>
      </c>
      <c r="I71" s="23" t="s">
        <v>145</v>
      </c>
      <c r="J71" s="23"/>
      <c r="K71" s="23" t="s">
        <v>387</v>
      </c>
      <c r="L71" s="23" t="s">
        <v>387</v>
      </c>
      <c r="M71" s="230" t="s">
        <v>315</v>
      </c>
      <c r="N71" s="273"/>
      <c r="O71" s="273"/>
      <c r="P71" s="273"/>
      <c r="Q71" s="273"/>
      <c r="R71" s="273"/>
      <c r="S71" s="275" t="s">
        <v>123</v>
      </c>
      <c r="T71" s="276"/>
      <c r="U71" s="276"/>
      <c r="V71" s="276" t="e">
        <v>#N/A</v>
      </c>
      <c r="W71" s="276" t="e">
        <v>#N/A</v>
      </c>
      <c r="X71" s="277" t="s">
        <v>123</v>
      </c>
    </row>
    <row r="72" spans="1:24" s="81" customFormat="1" ht="95.1" customHeight="1">
      <c r="A72" s="232" t="s">
        <v>93</v>
      </c>
      <c r="B72" s="232" t="s">
        <v>388</v>
      </c>
      <c r="C72" s="232" t="s">
        <v>389</v>
      </c>
      <c r="D72" s="232"/>
      <c r="E72" s="23" t="s">
        <v>304</v>
      </c>
      <c r="F72" s="23">
        <v>0</v>
      </c>
      <c r="G72" s="232" t="s">
        <v>304</v>
      </c>
      <c r="H72" s="23" t="s">
        <v>129</v>
      </c>
      <c r="I72" s="232" t="s">
        <v>129</v>
      </c>
      <c r="J72" s="232"/>
      <c r="K72" s="232" t="s">
        <v>130</v>
      </c>
      <c r="L72" s="257" t="s">
        <v>130</v>
      </c>
      <c r="M72" s="268" t="s">
        <v>130</v>
      </c>
      <c r="N72" s="292"/>
      <c r="O72" s="293"/>
      <c r="P72" s="293"/>
      <c r="Q72" s="293"/>
      <c r="R72" s="293"/>
      <c r="S72" s="275" t="s">
        <v>123</v>
      </c>
      <c r="T72" s="276"/>
      <c r="U72" s="276"/>
      <c r="V72" s="276" t="e">
        <v>#N/A</v>
      </c>
      <c r="W72" s="276" t="e">
        <v>#N/A</v>
      </c>
      <c r="X72" s="277" t="s">
        <v>123</v>
      </c>
    </row>
    <row r="73" spans="1:24" ht="95.1" customHeight="1">
      <c r="A73" s="232" t="s">
        <v>93</v>
      </c>
      <c r="B73" s="232" t="s">
        <v>390</v>
      </c>
      <c r="C73" s="232" t="s">
        <v>391</v>
      </c>
      <c r="D73" s="232" t="s">
        <v>392</v>
      </c>
      <c r="E73" s="232" t="s">
        <v>393</v>
      </c>
      <c r="F73" s="232"/>
      <c r="G73" s="232" t="s">
        <v>373</v>
      </c>
      <c r="H73" s="23" t="s">
        <v>129</v>
      </c>
      <c r="I73" s="257" t="s">
        <v>129</v>
      </c>
      <c r="J73" s="258"/>
      <c r="K73" s="232" t="s">
        <v>130</v>
      </c>
      <c r="L73" s="291" t="s">
        <v>130</v>
      </c>
      <c r="M73" s="263" t="s">
        <v>130</v>
      </c>
      <c r="N73" s="271"/>
      <c r="O73" s="260"/>
      <c r="P73" s="260"/>
      <c r="Q73" s="260"/>
      <c r="R73" s="260"/>
      <c r="S73" s="275" t="s">
        <v>123</v>
      </c>
      <c r="T73" s="276" t="s">
        <v>394</v>
      </c>
      <c r="U73" s="276"/>
      <c r="V73" s="276" t="e">
        <v>#N/A</v>
      </c>
      <c r="W73" s="276" t="e">
        <v>#N/A</v>
      </c>
      <c r="X73" s="277" t="s">
        <v>132</v>
      </c>
    </row>
    <row r="74" spans="1:24" ht="95.1" customHeight="1">
      <c r="A74" s="230" t="s">
        <v>86</v>
      </c>
      <c r="B74" s="230" t="s">
        <v>395</v>
      </c>
      <c r="C74" s="230" t="s">
        <v>396</v>
      </c>
      <c r="D74" s="230" t="s">
        <v>397</v>
      </c>
      <c r="E74" s="234" t="s">
        <v>398</v>
      </c>
      <c r="F74" s="234"/>
      <c r="G74" s="234" t="s">
        <v>399</v>
      </c>
      <c r="H74" s="23" t="s">
        <v>400</v>
      </c>
      <c r="I74" s="250" t="s">
        <v>400</v>
      </c>
      <c r="J74" s="251"/>
      <c r="K74" s="230"/>
      <c r="L74" s="265">
        <v>0</v>
      </c>
      <c r="M74" s="252"/>
      <c r="N74" s="266"/>
      <c r="O74" s="264"/>
      <c r="P74" s="264"/>
      <c r="Q74" s="264"/>
      <c r="R74" s="264"/>
      <c r="S74" s="275" t="s">
        <v>123</v>
      </c>
      <c r="T74" s="276"/>
      <c r="U74" s="276"/>
      <c r="V74" s="276" t="e">
        <v>#N/A</v>
      </c>
      <c r="W74" s="276" t="e">
        <v>#N/A</v>
      </c>
      <c r="X74" s="277" t="s">
        <v>123</v>
      </c>
    </row>
    <row r="75" spans="1:24" ht="95.1" customHeight="1">
      <c r="A75" s="230" t="s">
        <v>86</v>
      </c>
      <c r="B75" s="230" t="s">
        <v>401</v>
      </c>
      <c r="C75" s="230" t="s">
        <v>402</v>
      </c>
      <c r="D75" s="230"/>
      <c r="E75" s="234" t="s">
        <v>403</v>
      </c>
      <c r="F75" s="234"/>
      <c r="G75" s="234" t="s">
        <v>404</v>
      </c>
      <c r="H75" s="23" t="s">
        <v>150</v>
      </c>
      <c r="I75" s="250" t="s">
        <v>150</v>
      </c>
      <c r="J75" s="251"/>
      <c r="K75" s="230"/>
      <c r="L75" s="265">
        <v>0</v>
      </c>
      <c r="M75" s="252"/>
      <c r="N75" s="266"/>
      <c r="O75" s="264"/>
      <c r="P75" s="264"/>
      <c r="Q75" s="264"/>
      <c r="R75" s="264"/>
      <c r="S75" s="275" t="s">
        <v>123</v>
      </c>
      <c r="T75" s="276"/>
      <c r="U75" s="276"/>
      <c r="V75" s="276" t="s">
        <v>132</v>
      </c>
      <c r="W75" s="276" t="s">
        <v>150</v>
      </c>
      <c r="X75" s="277" t="e">
        <v>#N/A</v>
      </c>
    </row>
    <row r="76" spans="1:24" ht="95.1" customHeight="1">
      <c r="A76" s="230" t="s">
        <v>86</v>
      </c>
      <c r="B76" s="230" t="s">
        <v>405</v>
      </c>
      <c r="C76" s="230" t="s">
        <v>406</v>
      </c>
      <c r="D76" s="230" t="s">
        <v>407</v>
      </c>
      <c r="E76" s="234" t="s">
        <v>408</v>
      </c>
      <c r="F76" s="234"/>
      <c r="G76" s="234" t="s">
        <v>409</v>
      </c>
      <c r="H76" s="23" t="s">
        <v>129</v>
      </c>
      <c r="I76" s="250"/>
      <c r="J76" s="251"/>
      <c r="K76" s="230"/>
      <c r="L76" s="250"/>
      <c r="M76" s="267"/>
      <c r="N76" s="266">
        <v>2023</v>
      </c>
      <c r="O76" s="264" t="s">
        <v>271</v>
      </c>
      <c r="P76" s="264"/>
      <c r="Q76" s="264"/>
      <c r="R76" s="264"/>
      <c r="S76" s="275" t="s">
        <v>123</v>
      </c>
      <c r="T76" s="276" t="s">
        <v>410</v>
      </c>
      <c r="U76" s="276"/>
      <c r="V76" s="276" t="e">
        <v>#N/A</v>
      </c>
      <c r="W76" s="276" t="e">
        <v>#N/A</v>
      </c>
      <c r="X76" s="277" t="s">
        <v>173</v>
      </c>
    </row>
    <row r="77" spans="1:24" ht="95.1" customHeight="1">
      <c r="A77" s="230" t="s">
        <v>86</v>
      </c>
      <c r="B77" s="230" t="s">
        <v>411</v>
      </c>
      <c r="C77" s="230" t="s">
        <v>412</v>
      </c>
      <c r="D77" s="230" t="s">
        <v>412</v>
      </c>
      <c r="E77" s="23" t="s">
        <v>413</v>
      </c>
      <c r="F77" s="23">
        <v>0</v>
      </c>
      <c r="G77" s="234" t="s">
        <v>413</v>
      </c>
      <c r="H77" s="23">
        <v>0</v>
      </c>
      <c r="I77" s="230">
        <v>0</v>
      </c>
      <c r="J77" s="230"/>
      <c r="K77" s="230"/>
      <c r="L77" s="265">
        <v>0</v>
      </c>
      <c r="M77" s="252"/>
      <c r="N77" s="294"/>
      <c r="O77" s="294"/>
      <c r="P77" s="294"/>
      <c r="Q77" s="294"/>
      <c r="R77" s="294"/>
      <c r="S77" s="275" t="s">
        <v>123</v>
      </c>
      <c r="T77" s="276"/>
      <c r="U77" s="276"/>
      <c r="V77" s="276"/>
      <c r="W77" s="276"/>
      <c r="X77" s="277"/>
    </row>
    <row r="78" spans="1:24" ht="78.75">
      <c r="A78" s="230" t="s">
        <v>86</v>
      </c>
      <c r="B78" s="230" t="s">
        <v>414</v>
      </c>
      <c r="C78" s="230" t="s">
        <v>415</v>
      </c>
      <c r="D78" s="230"/>
      <c r="E78" s="23"/>
      <c r="F78" s="23"/>
      <c r="G78" s="234"/>
      <c r="H78" s="23"/>
      <c r="I78" s="230">
        <v>0</v>
      </c>
      <c r="J78" s="230"/>
      <c r="K78" s="230"/>
      <c r="L78" s="230"/>
      <c r="M78" s="230"/>
      <c r="N78" s="294"/>
      <c r="O78" s="294"/>
      <c r="P78" s="294"/>
      <c r="Q78" s="294"/>
      <c r="R78" s="294"/>
      <c r="S78" s="275" t="s">
        <v>123</v>
      </c>
      <c r="T78" s="276"/>
      <c r="U78" s="276"/>
      <c r="V78" s="276"/>
      <c r="W78" s="276"/>
      <c r="X78" s="277"/>
    </row>
    <row r="79" spans="1:24" ht="63">
      <c r="A79" s="230" t="s">
        <v>86</v>
      </c>
      <c r="B79" s="230" t="s">
        <v>416</v>
      </c>
      <c r="C79" s="230" t="s">
        <v>417</v>
      </c>
      <c r="D79" s="230"/>
      <c r="E79" s="23" t="s">
        <v>418</v>
      </c>
      <c r="F79" s="23">
        <v>0</v>
      </c>
      <c r="G79" s="234" t="s">
        <v>418</v>
      </c>
      <c r="H79" s="23" t="s">
        <v>145</v>
      </c>
      <c r="I79" s="230" t="s">
        <v>145</v>
      </c>
      <c r="J79" s="230"/>
      <c r="K79" s="230"/>
      <c r="L79" s="230">
        <v>0</v>
      </c>
      <c r="M79" s="230"/>
      <c r="N79" s="294"/>
      <c r="O79" s="294"/>
      <c r="P79" s="294"/>
      <c r="Q79" s="294"/>
      <c r="R79" s="294"/>
      <c r="S79" s="275" t="s">
        <v>123</v>
      </c>
      <c r="T79" s="276"/>
      <c r="U79" s="276"/>
      <c r="V79" s="276" t="e">
        <v>#N/A</v>
      </c>
      <c r="W79" s="276" t="e">
        <v>#N/A</v>
      </c>
      <c r="X79" s="277" t="s">
        <v>173</v>
      </c>
    </row>
    <row r="80" spans="1:24" ht="47.25">
      <c r="A80" s="230" t="s">
        <v>86</v>
      </c>
      <c r="B80" s="230" t="s">
        <v>419</v>
      </c>
      <c r="C80" s="230" t="s">
        <v>420</v>
      </c>
      <c r="D80" s="230"/>
      <c r="E80" s="23">
        <v>0</v>
      </c>
      <c r="F80" s="23">
        <v>0</v>
      </c>
      <c r="G80" s="281">
        <v>0</v>
      </c>
      <c r="H80" s="23">
        <v>0</v>
      </c>
      <c r="I80" s="230">
        <v>0</v>
      </c>
      <c r="J80" s="230"/>
      <c r="K80" s="230"/>
      <c r="L80" s="250">
        <v>0</v>
      </c>
      <c r="M80" s="267"/>
      <c r="N80" s="294"/>
      <c r="O80" s="294"/>
      <c r="P80" s="294"/>
      <c r="Q80" s="294"/>
      <c r="R80" s="294"/>
      <c r="S80" s="275" t="s">
        <v>123</v>
      </c>
      <c r="T80" s="276"/>
      <c r="U80" s="276"/>
      <c r="V80" s="276" t="e">
        <v>#N/A</v>
      </c>
      <c r="W80" s="276" t="e">
        <v>#N/A</v>
      </c>
      <c r="X80" s="277" t="e">
        <v>#N/A</v>
      </c>
    </row>
    <row r="81" spans="1:24" s="81" customFormat="1" ht="95.1" customHeight="1">
      <c r="A81" s="230" t="s">
        <v>87</v>
      </c>
      <c r="B81" s="230" t="s">
        <v>421</v>
      </c>
      <c r="C81" s="230" t="s">
        <v>422</v>
      </c>
      <c r="D81" s="230"/>
      <c r="E81" s="233" t="s">
        <v>423</v>
      </c>
      <c r="F81" s="233"/>
      <c r="G81" s="233" t="s">
        <v>424</v>
      </c>
      <c r="H81" s="230" t="s">
        <v>199</v>
      </c>
      <c r="I81" s="230" t="s">
        <v>145</v>
      </c>
      <c r="J81" s="230"/>
      <c r="K81" s="230"/>
      <c r="L81" s="265">
        <v>0</v>
      </c>
      <c r="M81" s="252"/>
      <c r="N81" s="294"/>
      <c r="O81" s="294"/>
      <c r="P81" s="294"/>
      <c r="Q81" s="294"/>
      <c r="R81" s="294"/>
      <c r="S81" s="275" t="s">
        <v>123</v>
      </c>
      <c r="T81" s="276"/>
      <c r="U81" s="276"/>
      <c r="V81" s="276" t="e">
        <v>#N/A</v>
      </c>
      <c r="W81" s="276" t="e">
        <v>#N/A</v>
      </c>
      <c r="X81" s="277" t="s">
        <v>123</v>
      </c>
    </row>
    <row r="82" spans="1:24" ht="31.5">
      <c r="A82" s="230" t="s">
        <v>87</v>
      </c>
      <c r="B82" s="230" t="s">
        <v>425</v>
      </c>
      <c r="C82" s="230" t="s">
        <v>426</v>
      </c>
      <c r="D82" s="230" t="s">
        <v>427</v>
      </c>
      <c r="E82" s="23" t="s">
        <v>428</v>
      </c>
      <c r="F82" s="23">
        <v>0</v>
      </c>
      <c r="G82" s="234" t="s">
        <v>428</v>
      </c>
      <c r="H82" s="23">
        <v>0</v>
      </c>
      <c r="I82" s="230">
        <v>0</v>
      </c>
      <c r="J82" s="230"/>
      <c r="K82" s="230"/>
      <c r="L82" s="265">
        <v>0</v>
      </c>
      <c r="M82" s="252"/>
      <c r="N82" s="294"/>
      <c r="O82" s="294"/>
      <c r="P82" s="294"/>
      <c r="Q82" s="294"/>
      <c r="R82" s="294"/>
      <c r="S82" s="275" t="s">
        <v>123</v>
      </c>
      <c r="T82" s="276" t="s">
        <v>429</v>
      </c>
      <c r="U82" s="276"/>
      <c r="V82" s="276" t="e">
        <v>#N/A</v>
      </c>
      <c r="W82" s="276" t="e">
        <v>#N/A</v>
      </c>
      <c r="X82" s="277" t="e">
        <v>#N/A</v>
      </c>
    </row>
    <row r="83" spans="1:24" ht="95.1" customHeight="1">
      <c r="A83" s="230" t="s">
        <v>87</v>
      </c>
      <c r="B83" s="230" t="s">
        <v>430</v>
      </c>
      <c r="C83" s="230" t="s">
        <v>431</v>
      </c>
      <c r="D83" s="230"/>
      <c r="E83" s="23">
        <v>0</v>
      </c>
      <c r="F83" s="23">
        <v>0</v>
      </c>
      <c r="G83" s="233">
        <v>0</v>
      </c>
      <c r="H83" s="23">
        <v>0</v>
      </c>
      <c r="I83" s="230">
        <v>0</v>
      </c>
      <c r="J83" s="230"/>
      <c r="K83" s="230"/>
      <c r="L83" s="250">
        <v>0</v>
      </c>
      <c r="M83" s="267"/>
      <c r="N83" s="294"/>
      <c r="O83" s="294"/>
      <c r="P83" s="294"/>
      <c r="Q83" s="294"/>
      <c r="R83" s="294"/>
      <c r="S83" s="275" t="s">
        <v>123</v>
      </c>
      <c r="T83" s="276"/>
      <c r="U83" s="276"/>
      <c r="V83" s="276" t="e">
        <v>#N/A</v>
      </c>
      <c r="W83" s="276" t="e">
        <v>#N/A</v>
      </c>
      <c r="X83" s="277" t="e">
        <v>#N/A</v>
      </c>
    </row>
    <row r="84" spans="1:24" ht="95.1" customHeight="1">
      <c r="A84" s="230" t="s">
        <v>87</v>
      </c>
      <c r="B84" s="230" t="s">
        <v>432</v>
      </c>
      <c r="C84" s="230" t="s">
        <v>433</v>
      </c>
      <c r="D84" s="230" t="s">
        <v>434</v>
      </c>
      <c r="E84" s="234" t="s">
        <v>435</v>
      </c>
      <c r="F84" s="234"/>
      <c r="G84" s="234" t="s">
        <v>436</v>
      </c>
      <c r="H84" s="23">
        <v>0</v>
      </c>
      <c r="I84" s="230">
        <v>0</v>
      </c>
      <c r="J84" s="230"/>
      <c r="K84" s="230"/>
      <c r="L84" s="230">
        <v>0</v>
      </c>
      <c r="M84" s="230"/>
      <c r="N84" s="294"/>
      <c r="O84" s="294"/>
      <c r="P84" s="294"/>
      <c r="Q84" s="294"/>
      <c r="R84" s="294"/>
      <c r="S84" s="275" t="s">
        <v>123</v>
      </c>
      <c r="T84" s="276"/>
      <c r="U84" s="276"/>
      <c r="V84" s="276" t="e">
        <v>#N/A</v>
      </c>
      <c r="W84" s="276" t="e">
        <v>#N/A</v>
      </c>
      <c r="X84" s="277" t="e">
        <v>#N/A</v>
      </c>
    </row>
    <row r="85" spans="1:24" ht="95.1" customHeight="1">
      <c r="A85" s="230" t="s">
        <v>87</v>
      </c>
      <c r="B85" s="230" t="s">
        <v>437</v>
      </c>
      <c r="C85" s="230" t="s">
        <v>438</v>
      </c>
      <c r="D85" s="230" t="s">
        <v>439</v>
      </c>
      <c r="E85" s="281" t="s">
        <v>440</v>
      </c>
      <c r="F85" s="281"/>
      <c r="G85" s="281" t="s">
        <v>441</v>
      </c>
      <c r="H85" s="23" t="s">
        <v>145</v>
      </c>
      <c r="I85" s="230" t="s">
        <v>145</v>
      </c>
      <c r="J85" s="230"/>
      <c r="K85" s="230"/>
      <c r="L85" s="230">
        <v>0</v>
      </c>
      <c r="M85" s="230"/>
      <c r="N85" s="294"/>
      <c r="O85" s="294"/>
      <c r="P85" s="294"/>
      <c r="Q85" s="294"/>
      <c r="R85" s="294"/>
      <c r="S85" s="275" t="s">
        <v>123</v>
      </c>
      <c r="T85" s="276"/>
      <c r="U85" s="276"/>
      <c r="V85" s="276" t="e">
        <v>#N/A</v>
      </c>
      <c r="W85" s="276" t="e">
        <v>#N/A</v>
      </c>
      <c r="X85" s="277" t="s">
        <v>173</v>
      </c>
    </row>
    <row r="86" spans="1:24" ht="95.1" customHeight="1">
      <c r="A86" s="230" t="s">
        <v>87</v>
      </c>
      <c r="B86" s="230" t="s">
        <v>442</v>
      </c>
      <c r="C86" s="230" t="s">
        <v>443</v>
      </c>
      <c r="D86" s="230" t="s">
        <v>444</v>
      </c>
      <c r="E86" s="23" t="s">
        <v>445</v>
      </c>
      <c r="F86" s="23">
        <v>0</v>
      </c>
      <c r="G86" s="281" t="s">
        <v>445</v>
      </c>
      <c r="H86" s="23" t="s">
        <v>145</v>
      </c>
      <c r="I86" s="230" t="s">
        <v>145</v>
      </c>
      <c r="J86" s="230"/>
      <c r="K86" s="230" t="s">
        <v>130</v>
      </c>
      <c r="L86" s="230" t="s">
        <v>130</v>
      </c>
      <c r="M86" s="230"/>
      <c r="N86" s="294"/>
      <c r="O86" s="294"/>
      <c r="P86" s="294"/>
      <c r="Q86" s="294"/>
      <c r="R86" s="294"/>
      <c r="S86" s="275" t="s">
        <v>123</v>
      </c>
      <c r="T86" s="276"/>
      <c r="U86" s="276"/>
      <c r="V86" s="276" t="e">
        <v>#N/A</v>
      </c>
      <c r="W86" s="276" t="e">
        <v>#N/A</v>
      </c>
      <c r="X86" s="277" t="s">
        <v>173</v>
      </c>
    </row>
    <row r="87" spans="1:24" ht="95.1" customHeight="1">
      <c r="A87" s="230" t="s">
        <v>87</v>
      </c>
      <c r="B87" s="230" t="s">
        <v>446</v>
      </c>
      <c r="C87" s="230" t="s">
        <v>447</v>
      </c>
      <c r="D87" s="230"/>
      <c r="E87" s="23">
        <v>0</v>
      </c>
      <c r="F87" s="23">
        <v>0</v>
      </c>
      <c r="G87" s="234">
        <v>0</v>
      </c>
      <c r="H87" s="23">
        <v>0</v>
      </c>
      <c r="I87" s="230">
        <v>0</v>
      </c>
      <c r="J87" s="230"/>
      <c r="K87" s="230"/>
      <c r="L87" s="265">
        <v>0</v>
      </c>
      <c r="M87" s="252"/>
      <c r="N87" s="294"/>
      <c r="O87" s="294"/>
      <c r="P87" s="294"/>
      <c r="Q87" s="294"/>
      <c r="R87" s="294"/>
      <c r="S87" s="275" t="s">
        <v>123</v>
      </c>
      <c r="T87" s="276"/>
      <c r="U87" s="276"/>
      <c r="V87" s="276" t="e">
        <v>#N/A</v>
      </c>
      <c r="W87" s="276" t="e">
        <v>#N/A</v>
      </c>
      <c r="X87" s="277" t="e">
        <v>#N/A</v>
      </c>
    </row>
    <row r="88" spans="1:24" ht="95.1" customHeight="1">
      <c r="A88" s="230" t="s">
        <v>87</v>
      </c>
      <c r="B88" s="230" t="s">
        <v>448</v>
      </c>
      <c r="C88" s="230" t="s">
        <v>449</v>
      </c>
      <c r="D88" s="230"/>
      <c r="E88" s="233" t="s">
        <v>450</v>
      </c>
      <c r="F88" s="233"/>
      <c r="G88" s="233" t="s">
        <v>451</v>
      </c>
      <c r="H88" s="23">
        <v>0</v>
      </c>
      <c r="I88" s="230">
        <v>0</v>
      </c>
      <c r="J88" s="230"/>
      <c r="K88" s="230"/>
      <c r="L88" s="265">
        <v>0</v>
      </c>
      <c r="M88" s="252"/>
      <c r="N88" s="294"/>
      <c r="O88" s="294"/>
      <c r="P88" s="294"/>
      <c r="Q88" s="294"/>
      <c r="R88" s="294"/>
      <c r="S88" s="275" t="s">
        <v>123</v>
      </c>
      <c r="T88" s="276"/>
      <c r="U88" s="276"/>
      <c r="V88" s="276" t="e">
        <v>#N/A</v>
      </c>
      <c r="W88" s="276" t="e">
        <v>#N/A</v>
      </c>
      <c r="X88" s="277" t="e">
        <v>#N/A</v>
      </c>
    </row>
    <row r="89" spans="1:24" ht="95.1" customHeight="1">
      <c r="A89" s="230" t="s">
        <v>87</v>
      </c>
      <c r="B89" s="230" t="s">
        <v>452</v>
      </c>
      <c r="C89" s="230" t="s">
        <v>453</v>
      </c>
      <c r="D89" s="230"/>
      <c r="E89" s="23"/>
      <c r="F89" s="23"/>
      <c r="G89" s="234"/>
      <c r="H89" s="23"/>
      <c r="I89" s="230">
        <v>0</v>
      </c>
      <c r="J89" s="230"/>
      <c r="K89" s="230"/>
      <c r="L89" s="265"/>
      <c r="M89" s="252"/>
      <c r="N89" s="294"/>
      <c r="O89" s="294"/>
      <c r="P89" s="294"/>
      <c r="Q89" s="294"/>
      <c r="R89" s="294"/>
      <c r="S89" s="275" t="s">
        <v>123</v>
      </c>
      <c r="T89" s="276"/>
      <c r="U89" s="276"/>
      <c r="V89" s="276" t="e">
        <v>#N/A</v>
      </c>
      <c r="W89" s="276" t="e">
        <v>#N/A</v>
      </c>
      <c r="X89" s="277" t="e">
        <v>#N/A</v>
      </c>
    </row>
    <row r="90" spans="1:24" ht="95.1" customHeight="1">
      <c r="A90" s="230" t="s">
        <v>87</v>
      </c>
      <c r="B90" s="230" t="s">
        <v>454</v>
      </c>
      <c r="C90" s="230" t="s">
        <v>455</v>
      </c>
      <c r="D90" s="230" t="s">
        <v>456</v>
      </c>
      <c r="E90" s="233" t="s">
        <v>120</v>
      </c>
      <c r="F90" s="233"/>
      <c r="G90" s="233"/>
      <c r="H90" s="23" t="s">
        <v>199</v>
      </c>
      <c r="I90" s="230">
        <v>0</v>
      </c>
      <c r="J90" s="230"/>
      <c r="K90" s="230"/>
      <c r="L90" s="230"/>
      <c r="M90" s="230"/>
      <c r="N90" s="294"/>
      <c r="O90" s="294"/>
      <c r="P90" s="294"/>
      <c r="Q90" s="294"/>
      <c r="R90" s="294"/>
      <c r="S90" s="275" t="s">
        <v>123</v>
      </c>
      <c r="T90" s="276"/>
      <c r="U90" s="276"/>
      <c r="V90" s="276" t="e">
        <v>#N/A</v>
      </c>
      <c r="W90" s="276" t="e">
        <v>#N/A</v>
      </c>
      <c r="X90" s="277" t="e">
        <v>#N/A</v>
      </c>
    </row>
    <row r="91" spans="1:24" s="81" customFormat="1" ht="95.1" customHeight="1">
      <c r="A91" s="230" t="s">
        <v>12</v>
      </c>
      <c r="B91" s="230" t="s">
        <v>457</v>
      </c>
      <c r="C91" s="230" t="s">
        <v>458</v>
      </c>
      <c r="D91" s="230" t="s">
        <v>459</v>
      </c>
      <c r="E91" s="231" t="s">
        <v>460</v>
      </c>
      <c r="F91" s="231"/>
      <c r="G91" s="231" t="s">
        <v>461</v>
      </c>
      <c r="H91" s="23"/>
      <c r="I91" s="231"/>
      <c r="J91" s="231"/>
      <c r="K91" s="231"/>
      <c r="L91" s="231"/>
      <c r="M91" s="231"/>
      <c r="N91" s="295"/>
      <c r="O91" s="296"/>
      <c r="P91" s="296"/>
      <c r="Q91" s="296"/>
      <c r="R91" s="296"/>
      <c r="S91" s="334" t="s">
        <v>123</v>
      </c>
      <c r="T91" s="276"/>
      <c r="U91" s="276"/>
      <c r="V91" s="276" t="e">
        <v>#N/A</v>
      </c>
      <c r="W91" s="276" t="e">
        <v>#N/A</v>
      </c>
      <c r="X91" s="277" t="s">
        <v>173</v>
      </c>
    </row>
    <row r="92" spans="1:24" ht="95.1" customHeight="1">
      <c r="A92" s="282" t="s">
        <v>2</v>
      </c>
      <c r="B92" s="282" t="s">
        <v>6</v>
      </c>
      <c r="C92" s="282" t="s">
        <v>462</v>
      </c>
      <c r="D92" s="282" t="s">
        <v>463</v>
      </c>
      <c r="E92" s="282" t="s">
        <v>464</v>
      </c>
      <c r="F92" s="282"/>
      <c r="G92" s="282" t="s">
        <v>464</v>
      </c>
      <c r="H92" s="282" t="s">
        <v>465</v>
      </c>
      <c r="I92" s="282" t="s">
        <v>466</v>
      </c>
      <c r="J92" s="282"/>
      <c r="K92" s="282"/>
      <c r="L92" s="297" t="s">
        <v>467</v>
      </c>
      <c r="M92" s="298"/>
      <c r="N92" s="299"/>
      <c r="O92" s="299"/>
      <c r="P92" s="299"/>
      <c r="Q92" s="299" t="s">
        <v>468</v>
      </c>
      <c r="R92" s="299" t="s">
        <v>469</v>
      </c>
      <c r="S92" s="335" t="s">
        <v>173</v>
      </c>
      <c r="T92" s="336" t="s">
        <v>470</v>
      </c>
      <c r="U92" s="388" t="s">
        <v>471</v>
      </c>
      <c r="V92" s="336" t="s">
        <v>173</v>
      </c>
      <c r="W92" s="336" t="s">
        <v>466</v>
      </c>
      <c r="X92" s="337" t="e">
        <v>#N/A</v>
      </c>
    </row>
    <row r="93" spans="1:24" ht="95.1" customHeight="1">
      <c r="A93" s="282" t="s">
        <v>73</v>
      </c>
      <c r="B93" s="282" t="s">
        <v>79</v>
      </c>
      <c r="C93" s="282" t="s">
        <v>472</v>
      </c>
      <c r="D93" s="282" t="s">
        <v>473</v>
      </c>
      <c r="E93" s="282" t="s">
        <v>120</v>
      </c>
      <c r="F93" s="282">
        <v>0</v>
      </c>
      <c r="G93" s="282" t="s">
        <v>120</v>
      </c>
      <c r="H93" s="282" t="s">
        <v>474</v>
      </c>
      <c r="I93" s="282"/>
      <c r="J93" s="282"/>
      <c r="K93" s="282"/>
      <c r="L93" s="297"/>
      <c r="M93" s="298"/>
      <c r="N93" s="299"/>
      <c r="O93" s="299"/>
      <c r="P93" s="299"/>
      <c r="Q93" s="299"/>
      <c r="R93" s="299"/>
      <c r="S93" s="338" t="s">
        <v>173</v>
      </c>
      <c r="T93" s="336"/>
      <c r="U93" s="336"/>
      <c r="V93" s="336" t="s">
        <v>173</v>
      </c>
      <c r="W93" s="336" t="e">
        <v>#N/A</v>
      </c>
      <c r="X93" s="337" t="e">
        <v>#N/A</v>
      </c>
    </row>
    <row r="94" spans="1:24" ht="95.1" customHeight="1">
      <c r="A94" s="283" t="s">
        <v>2</v>
      </c>
      <c r="B94" s="283" t="s">
        <v>3</v>
      </c>
      <c r="C94" s="284" t="s">
        <v>475</v>
      </c>
      <c r="D94" s="284" t="s">
        <v>475</v>
      </c>
      <c r="E94" s="284" t="s">
        <v>120</v>
      </c>
      <c r="F94" s="284"/>
      <c r="G94" s="284" t="s">
        <v>120</v>
      </c>
      <c r="H94" s="284" t="s">
        <v>465</v>
      </c>
      <c r="I94" s="284" t="s">
        <v>476</v>
      </c>
      <c r="J94" s="284" t="s">
        <v>173</v>
      </c>
      <c r="K94" s="284" t="s">
        <v>477</v>
      </c>
      <c r="L94" s="300" t="s">
        <v>478</v>
      </c>
      <c r="M94" s="301" t="s">
        <v>315</v>
      </c>
      <c r="N94" s="302">
        <v>2021</v>
      </c>
      <c r="O94" s="302" t="s">
        <v>479</v>
      </c>
      <c r="P94" s="303" t="s">
        <v>480</v>
      </c>
      <c r="Q94" s="302" t="s">
        <v>481</v>
      </c>
      <c r="R94" s="302" t="s">
        <v>482</v>
      </c>
      <c r="S94" s="339" t="s">
        <v>173</v>
      </c>
      <c r="T94" s="340" t="s">
        <v>483</v>
      </c>
      <c r="U94" s="389" t="s">
        <v>484</v>
      </c>
      <c r="V94" s="278" t="s">
        <v>173</v>
      </c>
      <c r="W94" s="278" t="s">
        <v>465</v>
      </c>
      <c r="X94" s="279" t="e">
        <v>#N/A</v>
      </c>
    </row>
    <row r="95" spans="1:24" s="81" customFormat="1" ht="95.1" customHeight="1">
      <c r="A95" s="285" t="s">
        <v>2</v>
      </c>
      <c r="B95" s="285" t="s">
        <v>4</v>
      </c>
      <c r="C95" s="286" t="s">
        <v>485</v>
      </c>
      <c r="D95" s="286" t="s">
        <v>485</v>
      </c>
      <c r="E95" s="286" t="s">
        <v>120</v>
      </c>
      <c r="F95" s="286"/>
      <c r="G95" s="286" t="s">
        <v>120</v>
      </c>
      <c r="H95" s="286" t="s">
        <v>465</v>
      </c>
      <c r="I95" s="286" t="s">
        <v>476</v>
      </c>
      <c r="J95" s="286" t="s">
        <v>173</v>
      </c>
      <c r="K95" s="286" t="s">
        <v>486</v>
      </c>
      <c r="L95" s="286" t="s">
        <v>487</v>
      </c>
      <c r="M95" s="284" t="s">
        <v>315</v>
      </c>
      <c r="N95" s="304">
        <v>2021</v>
      </c>
      <c r="O95" s="304" t="s">
        <v>479</v>
      </c>
      <c r="P95" s="305" t="s">
        <v>480</v>
      </c>
      <c r="Q95" s="304" t="s">
        <v>481</v>
      </c>
      <c r="R95" s="304" t="s">
        <v>482</v>
      </c>
      <c r="S95" s="339" t="s">
        <v>173</v>
      </c>
      <c r="T95" s="340" t="s">
        <v>483</v>
      </c>
      <c r="U95" s="389" t="s">
        <v>484</v>
      </c>
      <c r="V95" s="278" t="s">
        <v>173</v>
      </c>
      <c r="W95" s="278" t="s">
        <v>465</v>
      </c>
      <c r="X95" s="279" t="e">
        <v>#N/A</v>
      </c>
    </row>
    <row r="96" spans="1:24" ht="95.1" customHeight="1">
      <c r="A96" s="283" t="s">
        <v>2</v>
      </c>
      <c r="B96" s="283" t="s">
        <v>5</v>
      </c>
      <c r="C96" s="284" t="s">
        <v>488</v>
      </c>
      <c r="D96" s="284" t="s">
        <v>489</v>
      </c>
      <c r="E96" s="284" t="s">
        <v>120</v>
      </c>
      <c r="F96" s="284"/>
      <c r="G96" s="284" t="s">
        <v>120</v>
      </c>
      <c r="H96" s="284" t="s">
        <v>465</v>
      </c>
      <c r="I96" s="284" t="s">
        <v>476</v>
      </c>
      <c r="J96" s="284" t="s">
        <v>173</v>
      </c>
      <c r="K96" s="284" t="s">
        <v>477</v>
      </c>
      <c r="L96" s="300" t="s">
        <v>487</v>
      </c>
      <c r="M96" s="301" t="s">
        <v>315</v>
      </c>
      <c r="N96" s="302">
        <v>2021</v>
      </c>
      <c r="O96" s="302" t="s">
        <v>479</v>
      </c>
      <c r="P96" s="303" t="s">
        <v>480</v>
      </c>
      <c r="Q96" s="302" t="s">
        <v>481</v>
      </c>
      <c r="R96" s="302" t="s">
        <v>482</v>
      </c>
      <c r="S96" s="339" t="s">
        <v>173</v>
      </c>
      <c r="T96" s="340" t="s">
        <v>483</v>
      </c>
      <c r="U96" s="340" t="s">
        <v>490</v>
      </c>
      <c r="V96" s="278" t="s">
        <v>173</v>
      </c>
      <c r="W96" s="278" t="s">
        <v>465</v>
      </c>
      <c r="X96" s="279" t="e">
        <v>#N/A</v>
      </c>
    </row>
    <row r="97" spans="1:24" ht="95.1" customHeight="1">
      <c r="A97" s="283" t="s">
        <v>2</v>
      </c>
      <c r="B97" s="287" t="s">
        <v>7</v>
      </c>
      <c r="C97" s="283" t="s">
        <v>491</v>
      </c>
      <c r="D97" s="283" t="s">
        <v>492</v>
      </c>
      <c r="E97" s="287" t="s">
        <v>120</v>
      </c>
      <c r="F97" s="287"/>
      <c r="G97" s="287" t="s">
        <v>120</v>
      </c>
      <c r="H97" s="284" t="s">
        <v>493</v>
      </c>
      <c r="I97" s="284" t="s">
        <v>494</v>
      </c>
      <c r="J97" s="284" t="s">
        <v>173</v>
      </c>
      <c r="K97" s="284" t="s">
        <v>486</v>
      </c>
      <c r="L97" s="300" t="s">
        <v>160</v>
      </c>
      <c r="M97" s="301" t="s">
        <v>315</v>
      </c>
      <c r="N97" s="302">
        <v>2022</v>
      </c>
      <c r="O97" s="302" t="s">
        <v>495</v>
      </c>
      <c r="P97" s="302" t="s">
        <v>496</v>
      </c>
      <c r="Q97" s="302"/>
      <c r="R97" s="302"/>
      <c r="S97" s="339" t="s">
        <v>173</v>
      </c>
      <c r="T97" s="340" t="s">
        <v>497</v>
      </c>
      <c r="U97" s="389" t="s">
        <v>498</v>
      </c>
      <c r="V97" s="278" t="s">
        <v>173</v>
      </c>
      <c r="W97" s="278" t="s">
        <v>493</v>
      </c>
      <c r="X97" s="279" t="e">
        <v>#N/A</v>
      </c>
    </row>
    <row r="98" spans="1:24" ht="95.1" customHeight="1">
      <c r="A98" s="285" t="s">
        <v>2</v>
      </c>
      <c r="B98" s="285" t="s">
        <v>8</v>
      </c>
      <c r="C98" s="285" t="s">
        <v>499</v>
      </c>
      <c r="D98" s="285" t="s">
        <v>500</v>
      </c>
      <c r="E98" s="285" t="s">
        <v>120</v>
      </c>
      <c r="F98" s="285"/>
      <c r="G98" s="285"/>
      <c r="H98" s="285" t="s">
        <v>501</v>
      </c>
      <c r="I98" s="285">
        <v>0</v>
      </c>
      <c r="J98" s="285" t="s">
        <v>173</v>
      </c>
      <c r="K98" s="285" t="s">
        <v>486</v>
      </c>
      <c r="L98" s="306">
        <v>0</v>
      </c>
      <c r="M98" s="301" t="s">
        <v>315</v>
      </c>
      <c r="N98" s="304">
        <v>2022</v>
      </c>
      <c r="O98" s="304" t="s">
        <v>479</v>
      </c>
      <c r="P98" s="304" t="s">
        <v>496</v>
      </c>
      <c r="Q98" s="304"/>
      <c r="R98" s="304"/>
      <c r="S98" s="339" t="s">
        <v>173</v>
      </c>
      <c r="T98" s="340" t="s">
        <v>483</v>
      </c>
      <c r="U98" s="389" t="s">
        <v>502</v>
      </c>
      <c r="V98" s="278" t="s">
        <v>173</v>
      </c>
      <c r="W98" s="278" t="s">
        <v>501</v>
      </c>
      <c r="X98" s="279" t="e">
        <v>#N/A</v>
      </c>
    </row>
    <row r="99" spans="1:24" ht="95.1" customHeight="1">
      <c r="A99" s="282" t="s">
        <v>2</v>
      </c>
      <c r="B99" s="282" t="s">
        <v>9</v>
      </c>
      <c r="C99" s="282" t="s">
        <v>503</v>
      </c>
      <c r="D99" s="282" t="s">
        <v>504</v>
      </c>
      <c r="E99" s="282" t="s">
        <v>505</v>
      </c>
      <c r="F99" s="282"/>
      <c r="G99" s="282" t="s">
        <v>505</v>
      </c>
      <c r="H99" s="282" t="s">
        <v>465</v>
      </c>
      <c r="I99" s="282">
        <v>0</v>
      </c>
      <c r="J99" s="282"/>
      <c r="K99" s="282"/>
      <c r="L99" s="307">
        <v>0</v>
      </c>
      <c r="M99" s="308"/>
      <c r="N99" s="299"/>
      <c r="O99" s="299"/>
      <c r="P99" s="299"/>
      <c r="Q99" s="299"/>
      <c r="R99" s="299"/>
      <c r="S99" s="339" t="s">
        <v>173</v>
      </c>
      <c r="T99" s="336" t="s">
        <v>506</v>
      </c>
      <c r="U99" s="336" t="s">
        <v>507</v>
      </c>
      <c r="V99" s="336" t="s">
        <v>132</v>
      </c>
      <c r="W99" s="336" t="e">
        <v>#N/A</v>
      </c>
      <c r="X99" s="337" t="s">
        <v>132</v>
      </c>
    </row>
    <row r="100" spans="1:24" ht="95.1" customHeight="1">
      <c r="A100" s="285" t="s">
        <v>2</v>
      </c>
      <c r="B100" s="287" t="s">
        <v>10</v>
      </c>
      <c r="C100" s="287" t="s">
        <v>508</v>
      </c>
      <c r="D100" s="287" t="s">
        <v>509</v>
      </c>
      <c r="E100" s="287" t="s">
        <v>510</v>
      </c>
      <c r="F100" s="287"/>
      <c r="G100" s="287" t="s">
        <v>511</v>
      </c>
      <c r="H100" s="287" t="s">
        <v>512</v>
      </c>
      <c r="I100" s="287" t="s">
        <v>145</v>
      </c>
      <c r="J100" s="287" t="s">
        <v>173</v>
      </c>
      <c r="K100" s="287" t="s">
        <v>130</v>
      </c>
      <c r="L100" s="309" t="s">
        <v>130</v>
      </c>
      <c r="M100" s="310" t="s">
        <v>130</v>
      </c>
      <c r="N100" s="304">
        <v>2023</v>
      </c>
      <c r="O100" s="304" t="s">
        <v>513</v>
      </c>
      <c r="P100" s="304"/>
      <c r="Q100" s="304" t="s">
        <v>514</v>
      </c>
      <c r="R100" s="304" t="s">
        <v>515</v>
      </c>
      <c r="S100" s="339" t="s">
        <v>173</v>
      </c>
      <c r="T100" s="341" t="s">
        <v>516</v>
      </c>
      <c r="U100" s="341"/>
      <c r="V100" s="278" t="e">
        <v>#N/A</v>
      </c>
      <c r="W100" s="278" t="e">
        <v>#N/A</v>
      </c>
      <c r="X100" s="279" t="s">
        <v>173</v>
      </c>
    </row>
    <row r="101" spans="1:24" ht="95.1" customHeight="1">
      <c r="A101" s="283" t="s">
        <v>2</v>
      </c>
      <c r="B101" s="287" t="s">
        <v>11</v>
      </c>
      <c r="C101" s="287" t="s">
        <v>517</v>
      </c>
      <c r="D101" s="287" t="s">
        <v>518</v>
      </c>
      <c r="E101" s="287" t="s">
        <v>519</v>
      </c>
      <c r="F101" s="287"/>
      <c r="G101" s="287" t="s">
        <v>520</v>
      </c>
      <c r="H101" s="287" t="s">
        <v>199</v>
      </c>
      <c r="I101" s="287" t="s">
        <v>199</v>
      </c>
      <c r="J101" s="287"/>
      <c r="K101" s="287"/>
      <c r="L101" s="309" t="s">
        <v>122</v>
      </c>
      <c r="M101" s="310"/>
      <c r="N101" s="302"/>
      <c r="O101" s="302"/>
      <c r="P101" s="311"/>
      <c r="Q101" s="311"/>
      <c r="R101" s="311"/>
      <c r="S101" s="339" t="s">
        <v>173</v>
      </c>
      <c r="T101" s="341" t="s">
        <v>516</v>
      </c>
      <c r="U101" s="341"/>
      <c r="V101" s="278" t="e">
        <v>#N/A</v>
      </c>
      <c r="W101" s="278" t="e">
        <v>#N/A</v>
      </c>
      <c r="X101" s="279" t="s">
        <v>173</v>
      </c>
    </row>
    <row r="102" spans="1:24" s="81" customFormat="1" ht="95.1" customHeight="1">
      <c r="A102" s="283" t="s">
        <v>2</v>
      </c>
      <c r="B102" s="287" t="s">
        <v>10</v>
      </c>
      <c r="C102" s="283" t="s">
        <v>521</v>
      </c>
      <c r="D102" s="283" t="s">
        <v>522</v>
      </c>
      <c r="E102" s="283" t="s">
        <v>523</v>
      </c>
      <c r="F102" s="283"/>
      <c r="G102" s="283" t="s">
        <v>511</v>
      </c>
      <c r="H102" s="284" t="s">
        <v>129</v>
      </c>
      <c r="I102" s="284" t="s">
        <v>145</v>
      </c>
      <c r="J102" s="284" t="s">
        <v>173</v>
      </c>
      <c r="K102" s="284" t="s">
        <v>486</v>
      </c>
      <c r="L102" s="300" t="s">
        <v>130</v>
      </c>
      <c r="M102" s="301" t="s">
        <v>315</v>
      </c>
      <c r="N102" s="302">
        <v>2022</v>
      </c>
      <c r="O102" s="302" t="s">
        <v>513</v>
      </c>
      <c r="P102" s="302" t="s">
        <v>524</v>
      </c>
      <c r="Q102" s="302" t="s">
        <v>525</v>
      </c>
      <c r="R102" s="302"/>
      <c r="S102" s="339" t="s">
        <v>173</v>
      </c>
      <c r="T102" s="341" t="s">
        <v>516</v>
      </c>
      <c r="U102" s="341"/>
      <c r="V102" s="278" t="e">
        <v>#N/A</v>
      </c>
      <c r="W102" s="278" t="e">
        <v>#N/A</v>
      </c>
      <c r="X102" s="279" t="s">
        <v>173</v>
      </c>
    </row>
    <row r="103" spans="1:24" s="81" customFormat="1" ht="95.1" customHeight="1">
      <c r="A103" s="285" t="s">
        <v>2</v>
      </c>
      <c r="B103" s="285" t="s">
        <v>10</v>
      </c>
      <c r="C103" s="285" t="s">
        <v>526</v>
      </c>
      <c r="D103" s="285" t="s">
        <v>527</v>
      </c>
      <c r="E103" s="285" t="s">
        <v>528</v>
      </c>
      <c r="F103" s="285"/>
      <c r="G103" s="285" t="s">
        <v>511</v>
      </c>
      <c r="H103" s="285" t="s">
        <v>129</v>
      </c>
      <c r="I103" s="285" t="s">
        <v>145</v>
      </c>
      <c r="J103" s="285" t="s">
        <v>173</v>
      </c>
      <c r="K103" s="285" t="s">
        <v>315</v>
      </c>
      <c r="L103" s="306" t="s">
        <v>130</v>
      </c>
      <c r="M103" s="301" t="s">
        <v>315</v>
      </c>
      <c r="N103" s="304">
        <v>2023</v>
      </c>
      <c r="O103" s="304" t="s">
        <v>513</v>
      </c>
      <c r="P103" s="312"/>
      <c r="Q103" s="312" t="s">
        <v>529</v>
      </c>
      <c r="R103" s="312" t="s">
        <v>530</v>
      </c>
      <c r="S103" s="339" t="s">
        <v>173</v>
      </c>
      <c r="T103" s="341" t="s">
        <v>516</v>
      </c>
      <c r="U103" s="341"/>
      <c r="V103" s="278" t="e">
        <v>#N/A</v>
      </c>
      <c r="W103" s="278" t="e">
        <v>#N/A</v>
      </c>
      <c r="X103" s="279" t="s">
        <v>173</v>
      </c>
    </row>
    <row r="104" spans="1:24" ht="95.1" customHeight="1">
      <c r="A104" s="285" t="s">
        <v>12</v>
      </c>
      <c r="B104" s="285" t="s">
        <v>13</v>
      </c>
      <c r="C104" s="286" t="s">
        <v>531</v>
      </c>
      <c r="D104" s="286" t="s">
        <v>531</v>
      </c>
      <c r="E104" s="286" t="s">
        <v>532</v>
      </c>
      <c r="F104" s="286"/>
      <c r="G104" s="286" t="s">
        <v>533</v>
      </c>
      <c r="H104" s="287" t="s">
        <v>534</v>
      </c>
      <c r="I104" s="286"/>
      <c r="J104" s="286"/>
      <c r="K104" s="286"/>
      <c r="L104" s="286" t="s">
        <v>535</v>
      </c>
      <c r="M104" s="286"/>
      <c r="N104" s="304"/>
      <c r="O104" s="304"/>
      <c r="P104" s="304"/>
      <c r="Q104" s="304"/>
      <c r="R104" s="304"/>
      <c r="S104" s="339" t="s">
        <v>173</v>
      </c>
      <c r="T104" s="390" t="s">
        <v>536</v>
      </c>
      <c r="U104" s="390" t="s">
        <v>537</v>
      </c>
      <c r="V104" s="278" t="s">
        <v>173</v>
      </c>
      <c r="W104" s="278" t="e">
        <v>#N/A</v>
      </c>
      <c r="X104" s="279"/>
    </row>
    <row r="105" spans="1:24" ht="95.1" customHeight="1">
      <c r="A105" s="283" t="s">
        <v>12</v>
      </c>
      <c r="B105" s="283" t="s">
        <v>14</v>
      </c>
      <c r="C105" s="284" t="s">
        <v>538</v>
      </c>
      <c r="D105" s="284" t="s">
        <v>539</v>
      </c>
      <c r="E105" s="284" t="s">
        <v>532</v>
      </c>
      <c r="F105" s="284"/>
      <c r="G105" s="284" t="s">
        <v>540</v>
      </c>
      <c r="H105" s="391" t="s">
        <v>541</v>
      </c>
      <c r="I105" s="284" t="s">
        <v>542</v>
      </c>
      <c r="J105" s="284" t="s">
        <v>173</v>
      </c>
      <c r="K105" s="284" t="s">
        <v>315</v>
      </c>
      <c r="L105" s="284" t="s">
        <v>543</v>
      </c>
      <c r="M105" s="284" t="s">
        <v>315</v>
      </c>
      <c r="N105" s="302">
        <v>2023</v>
      </c>
      <c r="O105" s="302" t="s">
        <v>513</v>
      </c>
      <c r="P105" s="302"/>
      <c r="Q105" s="302"/>
      <c r="R105" s="302"/>
      <c r="S105" s="339" t="s">
        <v>173</v>
      </c>
      <c r="T105" s="278" t="s">
        <v>544</v>
      </c>
      <c r="U105" s="278" t="s">
        <v>545</v>
      </c>
      <c r="V105" s="278" t="s">
        <v>173</v>
      </c>
      <c r="W105" s="278" t="s">
        <v>546</v>
      </c>
      <c r="X105" s="279" t="s">
        <v>173</v>
      </c>
    </row>
    <row r="106" spans="1:24" ht="95.1" customHeight="1">
      <c r="A106" s="285" t="s">
        <v>12</v>
      </c>
      <c r="B106" s="285" t="s">
        <v>15</v>
      </c>
      <c r="C106" s="286" t="s">
        <v>547</v>
      </c>
      <c r="D106" s="286" t="s">
        <v>548</v>
      </c>
      <c r="E106" s="288" t="s">
        <v>140</v>
      </c>
      <c r="F106" s="288"/>
      <c r="G106" s="288" t="s">
        <v>140</v>
      </c>
      <c r="H106" s="287" t="s">
        <v>549</v>
      </c>
      <c r="I106" s="286" t="s">
        <v>549</v>
      </c>
      <c r="J106" s="286"/>
      <c r="K106" s="286"/>
      <c r="L106" s="313"/>
      <c r="M106" s="314"/>
      <c r="N106" s="304"/>
      <c r="O106" s="304"/>
      <c r="P106" s="304"/>
      <c r="Q106" s="304"/>
      <c r="R106" s="304"/>
      <c r="S106" s="339" t="s">
        <v>173</v>
      </c>
      <c r="T106" s="278" t="s">
        <v>550</v>
      </c>
      <c r="U106" s="278" t="s">
        <v>551</v>
      </c>
      <c r="V106" s="278" t="s">
        <v>173</v>
      </c>
      <c r="W106" s="278" t="s">
        <v>552</v>
      </c>
      <c r="X106" s="279" t="e">
        <v>#N/A</v>
      </c>
    </row>
    <row r="107" spans="1:24" ht="95.1" customHeight="1">
      <c r="A107" s="283" t="s">
        <v>12</v>
      </c>
      <c r="B107" s="283" t="s">
        <v>16</v>
      </c>
      <c r="C107" s="284" t="s">
        <v>553</v>
      </c>
      <c r="D107" s="284" t="s">
        <v>554</v>
      </c>
      <c r="E107" s="288" t="s">
        <v>140</v>
      </c>
      <c r="F107" s="288"/>
      <c r="G107" s="288" t="s">
        <v>555</v>
      </c>
      <c r="H107" s="287" t="s">
        <v>549</v>
      </c>
      <c r="I107" s="284"/>
      <c r="J107" s="284"/>
      <c r="K107" s="284"/>
      <c r="L107" s="300" t="s">
        <v>556</v>
      </c>
      <c r="M107" s="301"/>
      <c r="N107" s="302"/>
      <c r="O107" s="302"/>
      <c r="P107" s="302"/>
      <c r="Q107" s="302"/>
      <c r="R107" s="302"/>
      <c r="S107" s="339" t="s">
        <v>173</v>
      </c>
      <c r="T107" s="278" t="s">
        <v>557</v>
      </c>
      <c r="U107" s="278" t="s">
        <v>558</v>
      </c>
      <c r="V107" s="278" t="e">
        <v>#N/A</v>
      </c>
      <c r="W107" s="278" t="e">
        <v>#N/A</v>
      </c>
      <c r="X107" s="279" t="e">
        <v>#N/A</v>
      </c>
    </row>
    <row r="108" spans="1:24" ht="95.1" customHeight="1">
      <c r="A108" s="285" t="s">
        <v>12</v>
      </c>
      <c r="B108" s="285" t="s">
        <v>17</v>
      </c>
      <c r="C108" s="286" t="s">
        <v>559</v>
      </c>
      <c r="D108" s="286" t="s">
        <v>560</v>
      </c>
      <c r="E108" s="286" t="s">
        <v>561</v>
      </c>
      <c r="F108" s="286"/>
      <c r="G108" s="286" t="s">
        <v>562</v>
      </c>
      <c r="H108" s="286" t="s">
        <v>563</v>
      </c>
      <c r="I108" s="286" t="s">
        <v>129</v>
      </c>
      <c r="J108" s="286" t="s">
        <v>173</v>
      </c>
      <c r="K108" s="286" t="s">
        <v>130</v>
      </c>
      <c r="L108" s="313" t="s">
        <v>556</v>
      </c>
      <c r="M108" s="315" t="s">
        <v>130</v>
      </c>
      <c r="N108" s="304">
        <v>2022</v>
      </c>
      <c r="O108" s="304" t="s">
        <v>513</v>
      </c>
      <c r="P108" s="305" t="s">
        <v>564</v>
      </c>
      <c r="Q108" s="304" t="s">
        <v>565</v>
      </c>
      <c r="R108" s="392" t="s">
        <v>566</v>
      </c>
      <c r="S108" s="339" t="s">
        <v>173</v>
      </c>
      <c r="T108" s="393" t="s">
        <v>567</v>
      </c>
      <c r="U108" s="342"/>
      <c r="V108" s="278" t="e">
        <v>#N/A</v>
      </c>
      <c r="W108" s="278" t="e">
        <v>#N/A</v>
      </c>
      <c r="X108" s="279" t="s">
        <v>173</v>
      </c>
    </row>
    <row r="109" spans="1:24" ht="95.1" customHeight="1">
      <c r="A109" s="283" t="s">
        <v>12</v>
      </c>
      <c r="B109" s="287" t="s">
        <v>20</v>
      </c>
      <c r="C109" s="287" t="s">
        <v>568</v>
      </c>
      <c r="D109" s="287" t="s">
        <v>569</v>
      </c>
      <c r="E109" s="283" t="s">
        <v>570</v>
      </c>
      <c r="F109" s="283"/>
      <c r="G109" s="283" t="s">
        <v>571</v>
      </c>
      <c r="H109" s="287" t="s">
        <v>572</v>
      </c>
      <c r="I109" s="284" t="s">
        <v>572</v>
      </c>
      <c r="J109" s="284"/>
      <c r="K109" s="284"/>
      <c r="L109" s="316" t="s">
        <v>573</v>
      </c>
      <c r="M109" s="317"/>
      <c r="N109" s="302"/>
      <c r="O109" s="302"/>
      <c r="P109" s="302"/>
      <c r="Q109" s="302"/>
      <c r="R109" s="302"/>
      <c r="S109" s="339" t="s">
        <v>173</v>
      </c>
      <c r="T109" s="278" t="s">
        <v>574</v>
      </c>
      <c r="U109" s="278" t="s">
        <v>575</v>
      </c>
      <c r="V109" s="278" t="s">
        <v>173</v>
      </c>
      <c r="W109" s="278" t="s">
        <v>572</v>
      </c>
      <c r="X109" s="279" t="s">
        <v>173</v>
      </c>
    </row>
    <row r="110" spans="1:24" ht="95.1" customHeight="1">
      <c r="A110" s="285" t="s">
        <v>12</v>
      </c>
      <c r="B110" s="287" t="s">
        <v>21</v>
      </c>
      <c r="C110" s="287" t="s">
        <v>576</v>
      </c>
      <c r="D110" s="287" t="s">
        <v>576</v>
      </c>
      <c r="E110" s="285" t="s">
        <v>577</v>
      </c>
      <c r="F110" s="285"/>
      <c r="G110" s="285" t="s">
        <v>578</v>
      </c>
      <c r="H110" s="286" t="s">
        <v>579</v>
      </c>
      <c r="I110" s="286" t="s">
        <v>572</v>
      </c>
      <c r="J110" s="286" t="s">
        <v>173</v>
      </c>
      <c r="K110" s="286" t="s">
        <v>315</v>
      </c>
      <c r="L110" s="313" t="s">
        <v>573</v>
      </c>
      <c r="M110" s="301" t="s">
        <v>315</v>
      </c>
      <c r="N110" s="304">
        <v>2023</v>
      </c>
      <c r="O110" s="304" t="s">
        <v>513</v>
      </c>
      <c r="P110" s="304" t="s">
        <v>580</v>
      </c>
      <c r="Q110" s="304"/>
      <c r="R110" s="304"/>
      <c r="S110" s="339" t="s">
        <v>173</v>
      </c>
      <c r="T110" s="278" t="s">
        <v>574</v>
      </c>
      <c r="U110" s="278" t="s">
        <v>575</v>
      </c>
      <c r="V110" s="278" t="s">
        <v>173</v>
      </c>
      <c r="W110" s="278" t="s">
        <v>581</v>
      </c>
      <c r="X110" s="279" t="s">
        <v>173</v>
      </c>
    </row>
    <row r="111" spans="1:24" s="81" customFormat="1" ht="95.1" customHeight="1">
      <c r="A111" s="283" t="s">
        <v>12</v>
      </c>
      <c r="B111" s="287" t="s">
        <v>22</v>
      </c>
      <c r="C111" s="287" t="s">
        <v>582</v>
      </c>
      <c r="D111" s="287" t="s">
        <v>583</v>
      </c>
      <c r="E111" s="283" t="s">
        <v>584</v>
      </c>
      <c r="F111" s="283"/>
      <c r="G111" s="283" t="e">
        <v>#N/A</v>
      </c>
      <c r="H111" s="284" t="s">
        <v>585</v>
      </c>
      <c r="I111" s="284"/>
      <c r="J111" s="284"/>
      <c r="K111" s="284"/>
      <c r="L111" s="316"/>
      <c r="M111" s="317"/>
      <c r="N111" s="318"/>
      <c r="O111" s="319"/>
      <c r="P111" s="319"/>
      <c r="Q111" s="319"/>
      <c r="R111" s="319"/>
      <c r="S111" s="339" t="s">
        <v>173</v>
      </c>
      <c r="T111" s="278" t="s">
        <v>586</v>
      </c>
      <c r="U111" s="278" t="s">
        <v>587</v>
      </c>
      <c r="V111" s="278" t="s">
        <v>173</v>
      </c>
      <c r="W111" s="278" t="s">
        <v>588</v>
      </c>
      <c r="X111" s="279"/>
    </row>
    <row r="112" spans="1:24" ht="95.1" customHeight="1">
      <c r="A112" s="285" t="s">
        <v>12</v>
      </c>
      <c r="B112" s="285" t="s">
        <v>19</v>
      </c>
      <c r="C112" s="286" t="s">
        <v>589</v>
      </c>
      <c r="D112" s="286" t="s">
        <v>590</v>
      </c>
      <c r="E112" s="288" t="s">
        <v>140</v>
      </c>
      <c r="F112" s="288"/>
      <c r="G112" s="288" t="s">
        <v>591</v>
      </c>
      <c r="H112" s="287" t="s">
        <v>129</v>
      </c>
      <c r="I112" s="286" t="s">
        <v>129</v>
      </c>
      <c r="J112" s="286"/>
      <c r="K112" s="286"/>
      <c r="L112" s="313" t="s">
        <v>130</v>
      </c>
      <c r="M112" s="314"/>
      <c r="N112" s="320"/>
      <c r="O112" s="321"/>
      <c r="P112" s="321"/>
      <c r="Q112" s="321"/>
      <c r="R112" s="321"/>
      <c r="S112" s="339" t="s">
        <v>173</v>
      </c>
      <c r="T112" s="278"/>
      <c r="U112" s="278"/>
      <c r="V112" s="278" t="e">
        <v>#N/A</v>
      </c>
      <c r="W112" s="278" t="e">
        <v>#N/A</v>
      </c>
      <c r="X112" s="279" t="s">
        <v>173</v>
      </c>
    </row>
    <row r="113" spans="1:24" s="81" customFormat="1" ht="95.1" customHeight="1">
      <c r="A113" s="282" t="s">
        <v>12</v>
      </c>
      <c r="B113" s="282" t="s">
        <v>23</v>
      </c>
      <c r="C113" s="289" t="s">
        <v>592</v>
      </c>
      <c r="D113" s="289" t="s">
        <v>593</v>
      </c>
      <c r="E113" s="289" t="s">
        <v>140</v>
      </c>
      <c r="F113" s="289"/>
      <c r="G113" s="289" t="s">
        <v>140</v>
      </c>
      <c r="H113" s="282" t="s">
        <v>129</v>
      </c>
      <c r="I113" s="289" t="s">
        <v>129</v>
      </c>
      <c r="J113" s="289"/>
      <c r="K113" s="289"/>
      <c r="L113" s="322" t="s">
        <v>130</v>
      </c>
      <c r="M113" s="323"/>
      <c r="N113" s="324"/>
      <c r="O113" s="325"/>
      <c r="P113" s="325"/>
      <c r="Q113" s="325"/>
      <c r="R113" s="325"/>
      <c r="S113" s="339" t="s">
        <v>173</v>
      </c>
      <c r="T113" s="336" t="s">
        <v>594</v>
      </c>
      <c r="U113" s="336"/>
      <c r="V113" s="336" t="e">
        <v>#N/A</v>
      </c>
      <c r="W113" s="336" t="e">
        <v>#N/A</v>
      </c>
      <c r="X113" s="337" t="s">
        <v>173</v>
      </c>
    </row>
    <row r="114" spans="1:24" s="81" customFormat="1" ht="95.1" customHeight="1">
      <c r="A114" s="283" t="s">
        <v>12</v>
      </c>
      <c r="B114" s="283" t="s">
        <v>18</v>
      </c>
      <c r="C114" s="284" t="s">
        <v>595</v>
      </c>
      <c r="D114" s="284" t="s">
        <v>596</v>
      </c>
      <c r="E114" s="284" t="s">
        <v>597</v>
      </c>
      <c r="F114" s="284"/>
      <c r="G114" s="284" t="s">
        <v>598</v>
      </c>
      <c r="H114" s="284" t="s">
        <v>199</v>
      </c>
      <c r="I114" s="284" t="s">
        <v>129</v>
      </c>
      <c r="J114" s="284" t="s">
        <v>173</v>
      </c>
      <c r="K114" s="284" t="s">
        <v>130</v>
      </c>
      <c r="L114" s="300" t="s">
        <v>556</v>
      </c>
      <c r="M114" s="315" t="s">
        <v>130</v>
      </c>
      <c r="N114" s="318">
        <v>2024</v>
      </c>
      <c r="O114" s="319" t="s">
        <v>513</v>
      </c>
      <c r="P114" s="319"/>
      <c r="Q114" s="319" t="s">
        <v>599</v>
      </c>
      <c r="R114" s="394" t="s">
        <v>600</v>
      </c>
      <c r="S114" s="339" t="s">
        <v>173</v>
      </c>
      <c r="T114" s="278"/>
      <c r="U114" s="278"/>
      <c r="V114" s="342" t="e">
        <v>#N/A</v>
      </c>
      <c r="W114" s="342" t="e">
        <v>#N/A</v>
      </c>
      <c r="X114" s="343" t="s">
        <v>132</v>
      </c>
    </row>
    <row r="115" spans="1:24" s="81" customFormat="1" ht="95.1" customHeight="1">
      <c r="A115" s="282" t="s">
        <v>12</v>
      </c>
      <c r="B115" s="282" t="s">
        <v>24</v>
      </c>
      <c r="C115" s="289" t="s">
        <v>601</v>
      </c>
      <c r="D115" s="289" t="s">
        <v>602</v>
      </c>
      <c r="E115" s="282" t="s">
        <v>603</v>
      </c>
      <c r="F115" s="282">
        <v>0</v>
      </c>
      <c r="G115" s="289" t="s">
        <v>603</v>
      </c>
      <c r="H115" s="282" t="s">
        <v>604</v>
      </c>
      <c r="I115" s="289" t="s">
        <v>604</v>
      </c>
      <c r="J115" s="289"/>
      <c r="K115" s="289"/>
      <c r="L115" s="326" t="s">
        <v>130</v>
      </c>
      <c r="M115" s="327"/>
      <c r="N115" s="324"/>
      <c r="O115" s="325"/>
      <c r="P115" s="325"/>
      <c r="Q115" s="325"/>
      <c r="R115" s="325"/>
      <c r="S115" s="339" t="s">
        <v>173</v>
      </c>
      <c r="T115" s="278"/>
      <c r="U115" s="278"/>
      <c r="V115" s="342" t="e">
        <v>#N/A</v>
      </c>
      <c r="W115" s="342" t="e">
        <v>#N/A</v>
      </c>
      <c r="X115" s="343" t="s">
        <v>132</v>
      </c>
    </row>
    <row r="116" spans="1:24" s="81" customFormat="1" ht="95.1" customHeight="1">
      <c r="A116" s="283" t="s">
        <v>25</v>
      </c>
      <c r="B116" s="287" t="s">
        <v>32</v>
      </c>
      <c r="C116" s="287" t="s">
        <v>605</v>
      </c>
      <c r="D116" s="287" t="s">
        <v>606</v>
      </c>
      <c r="E116" s="283" t="s">
        <v>607</v>
      </c>
      <c r="F116" s="283"/>
      <c r="G116" s="283" t="s">
        <v>144</v>
      </c>
      <c r="H116" s="284" t="s">
        <v>608</v>
      </c>
      <c r="I116" s="284" t="s">
        <v>572</v>
      </c>
      <c r="J116" s="284" t="s">
        <v>173</v>
      </c>
      <c r="K116" s="284" t="s">
        <v>486</v>
      </c>
      <c r="L116" s="316" t="s">
        <v>609</v>
      </c>
      <c r="M116" s="317" t="s">
        <v>315</v>
      </c>
      <c r="N116" s="318">
        <v>2023</v>
      </c>
      <c r="O116" s="319"/>
      <c r="P116" s="319" t="s">
        <v>496</v>
      </c>
      <c r="Q116" s="319" t="s">
        <v>610</v>
      </c>
      <c r="R116" s="319"/>
      <c r="S116" s="339" t="s">
        <v>173</v>
      </c>
      <c r="T116" s="278" t="s">
        <v>147</v>
      </c>
      <c r="U116" s="278" t="s">
        <v>611</v>
      </c>
      <c r="V116" s="278" t="s">
        <v>173</v>
      </c>
      <c r="W116" s="278" t="s">
        <v>608</v>
      </c>
      <c r="X116" s="279" t="s">
        <v>173</v>
      </c>
    </row>
    <row r="117" spans="1:24" s="81" customFormat="1" ht="95.1" customHeight="1">
      <c r="A117" s="283" t="s">
        <v>25</v>
      </c>
      <c r="B117" s="287" t="s">
        <v>26</v>
      </c>
      <c r="C117" s="287" t="s">
        <v>612</v>
      </c>
      <c r="D117" s="287" t="s">
        <v>612</v>
      </c>
      <c r="E117" s="283" t="s">
        <v>120</v>
      </c>
      <c r="F117" s="283"/>
      <c r="G117" s="283" t="s">
        <v>120</v>
      </c>
      <c r="H117" s="284" t="s">
        <v>613</v>
      </c>
      <c r="I117" s="284" t="s">
        <v>572</v>
      </c>
      <c r="J117" s="284" t="s">
        <v>173</v>
      </c>
      <c r="K117" s="284" t="s">
        <v>486</v>
      </c>
      <c r="L117" s="300" t="s">
        <v>573</v>
      </c>
      <c r="M117" s="301" t="s">
        <v>315</v>
      </c>
      <c r="N117" s="318">
        <v>2023</v>
      </c>
      <c r="O117" s="319"/>
      <c r="P117" s="319"/>
      <c r="Q117" s="319"/>
      <c r="R117" s="319"/>
      <c r="S117" s="339" t="s">
        <v>173</v>
      </c>
      <c r="T117" s="278" t="s">
        <v>147</v>
      </c>
      <c r="U117" s="278" t="s">
        <v>611</v>
      </c>
      <c r="V117" s="278" t="s">
        <v>173</v>
      </c>
      <c r="W117" s="278" t="s">
        <v>613</v>
      </c>
      <c r="X117" s="279" t="e">
        <v>#N/A</v>
      </c>
    </row>
    <row r="118" spans="1:24" ht="95.1" customHeight="1">
      <c r="A118" s="285" t="s">
        <v>25</v>
      </c>
      <c r="B118" s="287" t="s">
        <v>46</v>
      </c>
      <c r="C118" s="285" t="s">
        <v>614</v>
      </c>
      <c r="D118" s="285" t="s">
        <v>615</v>
      </c>
      <c r="E118" s="285" t="s">
        <v>616</v>
      </c>
      <c r="F118" s="285"/>
      <c r="G118" s="285" t="s">
        <v>156</v>
      </c>
      <c r="H118" s="285" t="s">
        <v>129</v>
      </c>
      <c r="I118" s="285" t="s">
        <v>145</v>
      </c>
      <c r="J118" s="285" t="s">
        <v>173</v>
      </c>
      <c r="K118" s="285" t="s">
        <v>486</v>
      </c>
      <c r="L118" s="328" t="s">
        <v>130</v>
      </c>
      <c r="M118" s="317" t="s">
        <v>315</v>
      </c>
      <c r="N118" s="320">
        <v>2023</v>
      </c>
      <c r="O118" s="321" t="s">
        <v>513</v>
      </c>
      <c r="P118" s="321" t="s">
        <v>496</v>
      </c>
      <c r="Q118" s="321"/>
      <c r="R118" s="321"/>
      <c r="S118" s="339" t="s">
        <v>173</v>
      </c>
      <c r="T118" s="278"/>
      <c r="U118" s="278"/>
      <c r="V118" s="278"/>
      <c r="W118" s="278" t="e">
        <v>#N/A</v>
      </c>
      <c r="X118" s="279" t="s">
        <v>173</v>
      </c>
    </row>
    <row r="119" spans="1:24" ht="95.1" customHeight="1">
      <c r="A119" s="283" t="s">
        <v>25</v>
      </c>
      <c r="B119" s="287" t="s">
        <v>28</v>
      </c>
      <c r="C119" s="287" t="s">
        <v>617</v>
      </c>
      <c r="D119" s="287" t="s">
        <v>617</v>
      </c>
      <c r="E119" s="283" t="s">
        <v>120</v>
      </c>
      <c r="F119" s="283"/>
      <c r="G119" s="283" t="s">
        <v>120</v>
      </c>
      <c r="H119" s="284" t="s">
        <v>618</v>
      </c>
      <c r="I119" s="284" t="s">
        <v>572</v>
      </c>
      <c r="J119" s="284" t="s">
        <v>173</v>
      </c>
      <c r="K119" s="284" t="s">
        <v>486</v>
      </c>
      <c r="L119" s="316" t="s">
        <v>573</v>
      </c>
      <c r="M119" s="317" t="s">
        <v>315</v>
      </c>
      <c r="N119" s="318">
        <v>2023</v>
      </c>
      <c r="O119" s="319"/>
      <c r="P119" s="319" t="s">
        <v>496</v>
      </c>
      <c r="Q119" s="319"/>
      <c r="R119" s="319"/>
      <c r="S119" s="339" t="s">
        <v>173</v>
      </c>
      <c r="T119" s="278" t="s">
        <v>147</v>
      </c>
      <c r="U119" s="278" t="s">
        <v>611</v>
      </c>
      <c r="V119" s="278" t="s">
        <v>173</v>
      </c>
      <c r="W119" s="278" t="s">
        <v>618</v>
      </c>
      <c r="X119" s="279" t="e">
        <v>#N/A</v>
      </c>
    </row>
    <row r="120" spans="1:24" ht="95.1" customHeight="1">
      <c r="A120" s="285" t="s">
        <v>25</v>
      </c>
      <c r="B120" s="285" t="s">
        <v>29</v>
      </c>
      <c r="C120" s="285" t="s">
        <v>619</v>
      </c>
      <c r="D120" s="290" t="s">
        <v>620</v>
      </c>
      <c r="E120" s="285" t="s">
        <v>621</v>
      </c>
      <c r="F120" s="285"/>
      <c r="G120" s="285">
        <v>0</v>
      </c>
      <c r="H120" s="287" t="s">
        <v>588</v>
      </c>
      <c r="I120" s="285">
        <v>0</v>
      </c>
      <c r="J120" s="285"/>
      <c r="K120" s="285"/>
      <c r="L120" s="328">
        <v>0</v>
      </c>
      <c r="M120" s="329"/>
      <c r="N120" s="320"/>
      <c r="O120" s="321"/>
      <c r="P120" s="321"/>
      <c r="Q120" s="321"/>
      <c r="R120" s="321"/>
      <c r="S120" s="339" t="s">
        <v>173</v>
      </c>
      <c r="T120" s="278" t="s">
        <v>147</v>
      </c>
      <c r="U120" s="278" t="s">
        <v>611</v>
      </c>
      <c r="V120" s="278" t="s">
        <v>173</v>
      </c>
      <c r="W120" s="278" t="e">
        <v>#N/A</v>
      </c>
      <c r="X120" s="279" t="e">
        <v>#N/A</v>
      </c>
    </row>
    <row r="121" spans="1:24" s="81" customFormat="1" ht="121.5" customHeight="1">
      <c r="A121" s="283" t="s">
        <v>25</v>
      </c>
      <c r="B121" s="287" t="s">
        <v>30</v>
      </c>
      <c r="C121" s="287" t="s">
        <v>622</v>
      </c>
      <c r="D121" s="287" t="s">
        <v>623</v>
      </c>
      <c r="E121" s="285" t="s">
        <v>163</v>
      </c>
      <c r="F121" s="285"/>
      <c r="G121" s="285" t="s">
        <v>624</v>
      </c>
      <c r="H121" s="287" t="s">
        <v>625</v>
      </c>
      <c r="I121" s="284" t="s">
        <v>626</v>
      </c>
      <c r="J121" s="283"/>
      <c r="K121" s="283"/>
      <c r="L121" s="330" t="s">
        <v>627</v>
      </c>
      <c r="M121" s="331"/>
      <c r="N121" s="318"/>
      <c r="O121" s="319"/>
      <c r="P121" s="319"/>
      <c r="Q121" s="319"/>
      <c r="R121" s="319"/>
      <c r="S121" s="339" t="s">
        <v>173</v>
      </c>
      <c r="T121" s="278" t="s">
        <v>147</v>
      </c>
      <c r="U121" s="278" t="s">
        <v>611</v>
      </c>
      <c r="V121" s="278" t="s">
        <v>173</v>
      </c>
      <c r="W121" s="278" t="s">
        <v>628</v>
      </c>
      <c r="X121" s="279" t="e">
        <v>#N/A</v>
      </c>
    </row>
    <row r="122" spans="1:24" s="81" customFormat="1" ht="95.1" customHeight="1">
      <c r="A122" s="285" t="s">
        <v>25</v>
      </c>
      <c r="B122" s="287" t="s">
        <v>31</v>
      </c>
      <c r="C122" s="287" t="s">
        <v>629</v>
      </c>
      <c r="D122" s="287" t="s">
        <v>630</v>
      </c>
      <c r="E122" s="285" t="s">
        <v>163</v>
      </c>
      <c r="F122" s="285"/>
      <c r="G122" s="285" t="s">
        <v>144</v>
      </c>
      <c r="H122" s="287" t="s">
        <v>631</v>
      </c>
      <c r="I122" s="285" t="s">
        <v>145</v>
      </c>
      <c r="J122" s="285"/>
      <c r="K122" s="285"/>
      <c r="L122" s="306" t="s">
        <v>632</v>
      </c>
      <c r="M122" s="332"/>
      <c r="N122" s="320"/>
      <c r="O122" s="321"/>
      <c r="P122" s="321"/>
      <c r="Q122" s="321"/>
      <c r="R122" s="321"/>
      <c r="S122" s="339" t="s">
        <v>173</v>
      </c>
      <c r="T122" s="278" t="s">
        <v>147</v>
      </c>
      <c r="U122" s="278" t="s">
        <v>611</v>
      </c>
      <c r="V122" s="278" t="s">
        <v>173</v>
      </c>
      <c r="W122" s="278" t="e">
        <v>#N/A</v>
      </c>
      <c r="X122" s="279" t="s">
        <v>173</v>
      </c>
    </row>
    <row r="123" spans="1:24" s="81" customFormat="1" ht="95.1" customHeight="1">
      <c r="A123" s="285" t="s">
        <v>25</v>
      </c>
      <c r="B123" s="287" t="s">
        <v>33</v>
      </c>
      <c r="C123" s="287" t="s">
        <v>633</v>
      </c>
      <c r="D123" s="287" t="s">
        <v>634</v>
      </c>
      <c r="E123" s="285" t="s">
        <v>163</v>
      </c>
      <c r="F123" s="285"/>
      <c r="G123" s="285" t="s">
        <v>144</v>
      </c>
      <c r="H123" s="287" t="s">
        <v>635</v>
      </c>
      <c r="I123" s="285" t="s">
        <v>150</v>
      </c>
      <c r="J123" s="285"/>
      <c r="K123" s="285"/>
      <c r="L123" s="306" t="s">
        <v>160</v>
      </c>
      <c r="M123" s="332"/>
      <c r="N123" s="320"/>
      <c r="O123" s="321"/>
      <c r="P123" s="321"/>
      <c r="Q123" s="321"/>
      <c r="R123" s="321"/>
      <c r="S123" s="339" t="s">
        <v>173</v>
      </c>
      <c r="T123" s="278" t="s">
        <v>147</v>
      </c>
      <c r="U123" s="278" t="s">
        <v>611</v>
      </c>
      <c r="V123" s="278" t="s">
        <v>173</v>
      </c>
      <c r="W123" s="278" t="s">
        <v>628</v>
      </c>
      <c r="X123" s="279" t="e">
        <v>#N/A</v>
      </c>
    </row>
    <row r="124" spans="1:24" ht="95.1" customHeight="1">
      <c r="A124" s="285" t="s">
        <v>25</v>
      </c>
      <c r="B124" s="287" t="s">
        <v>34</v>
      </c>
      <c r="C124" s="287" t="s">
        <v>636</v>
      </c>
      <c r="D124" s="287" t="s">
        <v>637</v>
      </c>
      <c r="E124" s="285" t="s">
        <v>163</v>
      </c>
      <c r="F124" s="285"/>
      <c r="G124" s="285" t="e">
        <v>#N/A</v>
      </c>
      <c r="H124" s="287" t="s">
        <v>638</v>
      </c>
      <c r="I124" s="285"/>
      <c r="J124" s="285"/>
      <c r="K124" s="285"/>
      <c r="L124" s="306"/>
      <c r="M124" s="332"/>
      <c r="N124" s="320"/>
      <c r="O124" s="321"/>
      <c r="P124" s="321"/>
      <c r="Q124" s="321"/>
      <c r="R124" s="321"/>
      <c r="S124" s="339" t="s">
        <v>173</v>
      </c>
      <c r="T124" s="278" t="s">
        <v>147</v>
      </c>
      <c r="U124" s="278"/>
      <c r="V124" s="278" t="e">
        <v>#N/A</v>
      </c>
      <c r="W124" s="278" t="e">
        <v>#N/A</v>
      </c>
      <c r="X124" s="279" t="e">
        <v>#N/A</v>
      </c>
    </row>
    <row r="125" spans="1:24" s="81" customFormat="1" ht="95.1" customHeight="1">
      <c r="A125" s="282" t="s">
        <v>25</v>
      </c>
      <c r="B125" s="282" t="s">
        <v>35</v>
      </c>
      <c r="C125" s="282" t="s">
        <v>639</v>
      </c>
      <c r="D125" s="282" t="s">
        <v>640</v>
      </c>
      <c r="E125" s="282"/>
      <c r="F125" s="282">
        <v>0</v>
      </c>
      <c r="G125" s="282">
        <v>0</v>
      </c>
      <c r="H125" s="282" t="s">
        <v>588</v>
      </c>
      <c r="I125" s="282">
        <v>0</v>
      </c>
      <c r="J125" s="282"/>
      <c r="K125" s="282"/>
      <c r="L125" s="307">
        <v>0</v>
      </c>
      <c r="M125" s="308"/>
      <c r="N125" s="324"/>
      <c r="O125" s="325"/>
      <c r="P125" s="325"/>
      <c r="Q125" s="325"/>
      <c r="R125" s="325"/>
      <c r="S125" s="339" t="s">
        <v>173</v>
      </c>
      <c r="T125" s="336" t="s">
        <v>147</v>
      </c>
      <c r="U125" s="336"/>
      <c r="V125" s="336" t="s">
        <v>173</v>
      </c>
      <c r="W125" s="336" t="e">
        <v>#N/A</v>
      </c>
      <c r="X125" s="337" t="e">
        <v>#N/A</v>
      </c>
    </row>
    <row r="126" spans="1:24" ht="95.1" customHeight="1">
      <c r="A126" s="285" t="s">
        <v>25</v>
      </c>
      <c r="B126" s="287" t="s">
        <v>36</v>
      </c>
      <c r="C126" s="287" t="s">
        <v>641</v>
      </c>
      <c r="D126" s="287" t="s">
        <v>642</v>
      </c>
      <c r="E126" s="285" t="s">
        <v>163</v>
      </c>
      <c r="F126" s="285"/>
      <c r="G126" s="285" t="s">
        <v>643</v>
      </c>
      <c r="H126" s="287" t="s">
        <v>588</v>
      </c>
      <c r="I126" s="285" t="s">
        <v>150</v>
      </c>
      <c r="J126" s="285"/>
      <c r="K126" s="285"/>
      <c r="L126" s="328" t="s">
        <v>146</v>
      </c>
      <c r="M126" s="329"/>
      <c r="N126" s="320"/>
      <c r="O126" s="321"/>
      <c r="P126" s="321"/>
      <c r="Q126" s="321"/>
      <c r="R126" s="321"/>
      <c r="S126" s="339" t="s">
        <v>173</v>
      </c>
      <c r="T126" s="278" t="s">
        <v>147</v>
      </c>
      <c r="U126" s="278"/>
      <c r="V126" s="278" t="s">
        <v>173</v>
      </c>
      <c r="W126" s="278" t="s">
        <v>628</v>
      </c>
      <c r="X126" s="279" t="e">
        <v>#N/A</v>
      </c>
    </row>
    <row r="127" spans="1:24" ht="95.1" customHeight="1">
      <c r="A127" s="282" t="s">
        <v>25</v>
      </c>
      <c r="B127" s="282" t="s">
        <v>37</v>
      </c>
      <c r="C127" s="282" t="s">
        <v>644</v>
      </c>
      <c r="D127" s="282" t="s">
        <v>645</v>
      </c>
      <c r="E127" s="282" t="s">
        <v>120</v>
      </c>
      <c r="F127" s="282"/>
      <c r="G127" s="282" t="s">
        <v>120</v>
      </c>
      <c r="H127" s="282" t="s">
        <v>646</v>
      </c>
      <c r="I127" s="282" t="s">
        <v>150</v>
      </c>
      <c r="J127" s="282"/>
      <c r="K127" s="282"/>
      <c r="L127" s="307" t="s">
        <v>130</v>
      </c>
      <c r="M127" s="308"/>
      <c r="N127" s="324"/>
      <c r="O127" s="325"/>
      <c r="P127" s="325"/>
      <c r="Q127" s="325"/>
      <c r="R127" s="325"/>
      <c r="S127" s="339" t="s">
        <v>173</v>
      </c>
      <c r="T127" s="278" t="s">
        <v>647</v>
      </c>
      <c r="U127" s="278"/>
      <c r="V127" s="278" t="s">
        <v>173</v>
      </c>
      <c r="W127" s="278" t="s">
        <v>648</v>
      </c>
      <c r="X127" s="279" t="e">
        <v>#N/A</v>
      </c>
    </row>
    <row r="128" spans="1:24" ht="95.1" customHeight="1">
      <c r="A128" s="285" t="s">
        <v>25</v>
      </c>
      <c r="B128" s="285" t="s">
        <v>38</v>
      </c>
      <c r="C128" s="286" t="s">
        <v>649</v>
      </c>
      <c r="D128" s="286" t="s">
        <v>649</v>
      </c>
      <c r="E128" s="286" t="s">
        <v>120</v>
      </c>
      <c r="F128" s="286"/>
      <c r="G128" s="286" t="s">
        <v>650</v>
      </c>
      <c r="H128" s="286" t="s">
        <v>651</v>
      </c>
      <c r="I128" s="286" t="s">
        <v>129</v>
      </c>
      <c r="J128" s="286" t="s">
        <v>173</v>
      </c>
      <c r="K128" s="286" t="s">
        <v>486</v>
      </c>
      <c r="L128" s="333" t="s">
        <v>652</v>
      </c>
      <c r="M128" s="317" t="s">
        <v>315</v>
      </c>
      <c r="N128" s="320">
        <v>2023</v>
      </c>
      <c r="O128" s="321" t="s">
        <v>348</v>
      </c>
      <c r="P128" s="321" t="s">
        <v>496</v>
      </c>
      <c r="Q128" s="321"/>
      <c r="R128" s="321"/>
      <c r="S128" s="339" t="s">
        <v>173</v>
      </c>
      <c r="T128" s="278" t="s">
        <v>147</v>
      </c>
      <c r="U128" s="278" t="s">
        <v>611</v>
      </c>
      <c r="V128" s="278" t="s">
        <v>173</v>
      </c>
      <c r="W128" s="278" t="s">
        <v>653</v>
      </c>
      <c r="X128" s="279" t="s">
        <v>173</v>
      </c>
    </row>
    <row r="129" spans="1:24" ht="95.1" customHeight="1">
      <c r="A129" s="283" t="s">
        <v>25</v>
      </c>
      <c r="B129" s="287" t="s">
        <v>39</v>
      </c>
      <c r="C129" s="287" t="s">
        <v>654</v>
      </c>
      <c r="D129" s="287" t="s">
        <v>655</v>
      </c>
      <c r="E129" s="285" t="s">
        <v>163</v>
      </c>
      <c r="F129" s="285"/>
      <c r="G129" s="285">
        <v>0</v>
      </c>
      <c r="H129" s="287" t="s">
        <v>588</v>
      </c>
      <c r="I129" s="283">
        <v>0</v>
      </c>
      <c r="J129" s="283"/>
      <c r="K129" s="283"/>
      <c r="L129" s="330">
        <v>0</v>
      </c>
      <c r="M129" s="331"/>
      <c r="N129" s="318"/>
      <c r="O129" s="319"/>
      <c r="P129" s="319"/>
      <c r="Q129" s="319"/>
      <c r="R129" s="319"/>
      <c r="S129" s="339" t="s">
        <v>173</v>
      </c>
      <c r="T129" s="278" t="s">
        <v>147</v>
      </c>
      <c r="U129" s="278" t="s">
        <v>611</v>
      </c>
      <c r="V129" s="278" t="e">
        <v>#N/A</v>
      </c>
      <c r="W129" s="278" t="e">
        <v>#N/A</v>
      </c>
      <c r="X129" s="279" t="e">
        <v>#N/A</v>
      </c>
    </row>
    <row r="130" spans="1:24" ht="95.1" customHeight="1">
      <c r="A130" s="285" t="s">
        <v>25</v>
      </c>
      <c r="B130" s="287" t="s">
        <v>40</v>
      </c>
      <c r="C130" s="287" t="s">
        <v>656</v>
      </c>
      <c r="D130" s="287" t="s">
        <v>656</v>
      </c>
      <c r="E130" s="285" t="s">
        <v>163</v>
      </c>
      <c r="F130" s="285"/>
      <c r="G130" s="285" t="s">
        <v>120</v>
      </c>
      <c r="H130" s="287" t="s">
        <v>657</v>
      </c>
      <c r="I130" s="285" t="s">
        <v>572</v>
      </c>
      <c r="J130" s="285"/>
      <c r="K130" s="285"/>
      <c r="L130" s="328" t="s">
        <v>174</v>
      </c>
      <c r="M130" s="329"/>
      <c r="N130" s="320"/>
      <c r="O130" s="321"/>
      <c r="P130" s="321"/>
      <c r="Q130" s="321"/>
      <c r="R130" s="321"/>
      <c r="S130" s="339" t="s">
        <v>173</v>
      </c>
      <c r="T130" s="278" t="s">
        <v>147</v>
      </c>
      <c r="U130" s="278" t="s">
        <v>611</v>
      </c>
      <c r="V130" s="278" t="s">
        <v>173</v>
      </c>
      <c r="W130" s="278" t="s">
        <v>658</v>
      </c>
      <c r="X130" s="279" t="s">
        <v>173</v>
      </c>
    </row>
    <row r="131" spans="1:24" ht="95.1" customHeight="1">
      <c r="A131" s="283" t="s">
        <v>25</v>
      </c>
      <c r="B131" s="287" t="s">
        <v>41</v>
      </c>
      <c r="C131" s="287" t="s">
        <v>659</v>
      </c>
      <c r="D131" s="287" t="s">
        <v>660</v>
      </c>
      <c r="E131" s="285" t="s">
        <v>163</v>
      </c>
      <c r="F131" s="285"/>
      <c r="G131" s="285" t="s">
        <v>643</v>
      </c>
      <c r="H131" s="287" t="s">
        <v>145</v>
      </c>
      <c r="I131" s="283" t="s">
        <v>145</v>
      </c>
      <c r="J131" s="283"/>
      <c r="K131" s="283"/>
      <c r="L131" s="330" t="s">
        <v>661</v>
      </c>
      <c r="M131" s="331"/>
      <c r="N131" s="318"/>
      <c r="O131" s="319"/>
      <c r="P131" s="319"/>
      <c r="Q131" s="319"/>
      <c r="R131" s="319"/>
      <c r="S131" s="339" t="s">
        <v>173</v>
      </c>
      <c r="T131" s="278" t="s">
        <v>147</v>
      </c>
      <c r="U131" s="278"/>
      <c r="V131" s="278" t="e">
        <v>#N/A</v>
      </c>
      <c r="W131" s="278" t="e">
        <v>#N/A</v>
      </c>
      <c r="X131" s="279" t="s">
        <v>173</v>
      </c>
    </row>
    <row r="132" spans="1:24" ht="95.1" customHeight="1">
      <c r="A132" s="285" t="s">
        <v>25</v>
      </c>
      <c r="B132" s="287" t="s">
        <v>42</v>
      </c>
      <c r="C132" s="287" t="s">
        <v>662</v>
      </c>
      <c r="D132" s="287" t="s">
        <v>663</v>
      </c>
      <c r="E132" s="285" t="s">
        <v>621</v>
      </c>
      <c r="F132" s="285"/>
      <c r="G132" s="285" t="s">
        <v>664</v>
      </c>
      <c r="H132" s="287" t="s">
        <v>648</v>
      </c>
      <c r="I132" s="287" t="s">
        <v>665</v>
      </c>
      <c r="J132" s="287"/>
      <c r="K132" s="287"/>
      <c r="L132" s="309" t="s">
        <v>666</v>
      </c>
      <c r="M132" s="310"/>
      <c r="N132" s="320"/>
      <c r="O132" s="321"/>
      <c r="P132" s="321"/>
      <c r="Q132" s="321"/>
      <c r="R132" s="321"/>
      <c r="S132" s="339" t="s">
        <v>173</v>
      </c>
      <c r="T132" s="278" t="s">
        <v>667</v>
      </c>
      <c r="U132" s="278" t="s">
        <v>545</v>
      </c>
      <c r="V132" s="278" t="s">
        <v>173</v>
      </c>
      <c r="W132" s="278" t="s">
        <v>648</v>
      </c>
      <c r="X132" s="279" t="e">
        <v>#N/A</v>
      </c>
    </row>
    <row r="133" spans="1:24" s="81" customFormat="1" ht="95.1" customHeight="1">
      <c r="A133" s="285" t="s">
        <v>25</v>
      </c>
      <c r="B133" s="287" t="s">
        <v>43</v>
      </c>
      <c r="C133" s="287" t="s">
        <v>668</v>
      </c>
      <c r="D133" s="287" t="s">
        <v>668</v>
      </c>
      <c r="E133" s="287" t="s">
        <v>120</v>
      </c>
      <c r="F133" s="287"/>
      <c r="G133" s="287" t="s">
        <v>120</v>
      </c>
      <c r="H133" s="285" t="s">
        <v>648</v>
      </c>
      <c r="I133" s="285" t="s">
        <v>669</v>
      </c>
      <c r="J133" s="285"/>
      <c r="K133" s="285"/>
      <c r="L133" s="306" t="s">
        <v>130</v>
      </c>
      <c r="M133" s="332"/>
      <c r="N133" s="320"/>
      <c r="O133" s="321"/>
      <c r="P133" s="321"/>
      <c r="Q133" s="321"/>
      <c r="R133" s="321"/>
      <c r="S133" s="339" t="s">
        <v>173</v>
      </c>
      <c r="T133" s="278" t="s">
        <v>147</v>
      </c>
      <c r="U133" s="278" t="s">
        <v>611</v>
      </c>
      <c r="V133" s="278" t="s">
        <v>173</v>
      </c>
      <c r="W133" s="278" t="s">
        <v>670</v>
      </c>
      <c r="X133" s="279" t="e">
        <v>#N/A</v>
      </c>
    </row>
    <row r="134" spans="1:24" s="81" customFormat="1" ht="95.1" customHeight="1">
      <c r="A134" s="283" t="s">
        <v>25</v>
      </c>
      <c r="B134" s="287" t="s">
        <v>44</v>
      </c>
      <c r="C134" s="287" t="s">
        <v>671</v>
      </c>
      <c r="D134" s="287" t="s">
        <v>672</v>
      </c>
      <c r="E134" s="285" t="s">
        <v>163</v>
      </c>
      <c r="F134" s="285"/>
      <c r="G134" s="285" t="s">
        <v>673</v>
      </c>
      <c r="H134" s="287" t="s">
        <v>635</v>
      </c>
      <c r="I134" s="283" t="s">
        <v>150</v>
      </c>
      <c r="J134" s="283"/>
      <c r="K134" s="283"/>
      <c r="L134" s="330" t="s">
        <v>130</v>
      </c>
      <c r="M134" s="331"/>
      <c r="N134" s="318"/>
      <c r="O134" s="319"/>
      <c r="P134" s="319"/>
      <c r="Q134" s="319"/>
      <c r="R134" s="319"/>
      <c r="S134" s="339" t="s">
        <v>173</v>
      </c>
      <c r="T134" s="278" t="s">
        <v>147</v>
      </c>
      <c r="U134" s="278" t="s">
        <v>611</v>
      </c>
      <c r="V134" s="278" t="s">
        <v>173</v>
      </c>
      <c r="W134" s="278" t="s">
        <v>150</v>
      </c>
      <c r="X134" s="279" t="e">
        <v>#N/A</v>
      </c>
    </row>
    <row r="135" spans="1:24" ht="95.1" customHeight="1">
      <c r="A135" s="283" t="s">
        <v>25</v>
      </c>
      <c r="B135" s="287" t="s">
        <v>45</v>
      </c>
      <c r="C135" s="283" t="s">
        <v>674</v>
      </c>
      <c r="D135" s="283"/>
      <c r="E135" s="285" t="s">
        <v>163</v>
      </c>
      <c r="F135" s="285"/>
      <c r="G135" s="285"/>
      <c r="H135" s="287" t="s">
        <v>129</v>
      </c>
      <c r="I135" s="283"/>
      <c r="J135" s="283"/>
      <c r="K135" s="349"/>
      <c r="L135" s="350"/>
      <c r="M135" s="351"/>
      <c r="N135" s="319"/>
      <c r="O135" s="319"/>
      <c r="P135" s="319"/>
      <c r="Q135" s="319"/>
      <c r="R135" s="319"/>
      <c r="S135" s="339" t="s">
        <v>173</v>
      </c>
      <c r="T135" s="278"/>
      <c r="U135" s="278"/>
      <c r="V135" s="278" t="e">
        <v>#N/A</v>
      </c>
      <c r="W135" s="278" t="e">
        <v>#N/A</v>
      </c>
      <c r="X135" s="279" t="s">
        <v>173</v>
      </c>
    </row>
    <row r="136" spans="1:24" ht="95.1" customHeight="1">
      <c r="A136" s="285" t="s">
        <v>25</v>
      </c>
      <c r="B136" s="287" t="s">
        <v>27</v>
      </c>
      <c r="C136" s="287" t="s">
        <v>675</v>
      </c>
      <c r="D136" s="287" t="s">
        <v>675</v>
      </c>
      <c r="E136" s="285" t="s">
        <v>676</v>
      </c>
      <c r="F136" s="285"/>
      <c r="G136" s="285" t="s">
        <v>120</v>
      </c>
      <c r="H136" s="286" t="s">
        <v>677</v>
      </c>
      <c r="I136" s="286" t="s">
        <v>572</v>
      </c>
      <c r="J136" s="286" t="s">
        <v>173</v>
      </c>
      <c r="K136" s="286" t="s">
        <v>486</v>
      </c>
      <c r="L136" s="313" t="s">
        <v>573</v>
      </c>
      <c r="M136" s="301" t="s">
        <v>315</v>
      </c>
      <c r="N136" s="320">
        <v>2023</v>
      </c>
      <c r="O136" s="321" t="s">
        <v>513</v>
      </c>
      <c r="P136" s="321" t="s">
        <v>496</v>
      </c>
      <c r="Q136" s="321"/>
      <c r="R136" s="321"/>
      <c r="S136" s="339" t="s">
        <v>173</v>
      </c>
      <c r="T136" s="278" t="s">
        <v>147</v>
      </c>
      <c r="U136" s="364" t="s">
        <v>611</v>
      </c>
      <c r="V136" s="342" t="s">
        <v>173</v>
      </c>
      <c r="W136" s="278" t="e">
        <v>#N/A</v>
      </c>
      <c r="X136" s="279" t="s">
        <v>173</v>
      </c>
    </row>
    <row r="137" spans="1:24" s="81" customFormat="1" ht="95.1" customHeight="1">
      <c r="A137" s="283" t="s">
        <v>47</v>
      </c>
      <c r="B137" s="287" t="s">
        <v>58</v>
      </c>
      <c r="C137" s="287" t="s">
        <v>678</v>
      </c>
      <c r="D137" s="283" t="s">
        <v>679</v>
      </c>
      <c r="E137" s="283" t="s">
        <v>680</v>
      </c>
      <c r="F137" s="283"/>
      <c r="G137" s="283" t="s">
        <v>681</v>
      </c>
      <c r="H137" s="283" t="s">
        <v>129</v>
      </c>
      <c r="I137" s="283"/>
      <c r="J137" s="283" t="s">
        <v>173</v>
      </c>
      <c r="K137" s="283" t="s">
        <v>130</v>
      </c>
      <c r="L137" s="352" t="s">
        <v>130</v>
      </c>
      <c r="M137" s="315" t="s">
        <v>130</v>
      </c>
      <c r="N137" s="318">
        <v>2023</v>
      </c>
      <c r="O137" s="319"/>
      <c r="P137" s="319"/>
      <c r="Q137" s="319"/>
      <c r="R137" s="319"/>
      <c r="S137" s="339" t="s">
        <v>173</v>
      </c>
      <c r="T137" s="278"/>
      <c r="U137" s="278"/>
      <c r="V137" s="278"/>
      <c r="W137" s="278" t="e">
        <v>#N/A</v>
      </c>
      <c r="X137" s="279" t="s">
        <v>173</v>
      </c>
    </row>
    <row r="138" spans="1:24" ht="95.1" customHeight="1">
      <c r="A138" s="283" t="s">
        <v>47</v>
      </c>
      <c r="B138" s="287" t="s">
        <v>52</v>
      </c>
      <c r="C138" s="287" t="s">
        <v>682</v>
      </c>
      <c r="D138" s="283" t="s">
        <v>683</v>
      </c>
      <c r="E138" s="283" t="s">
        <v>680</v>
      </c>
      <c r="F138" s="283"/>
      <c r="G138" s="283" t="s">
        <v>684</v>
      </c>
      <c r="H138" s="283" t="s">
        <v>129</v>
      </c>
      <c r="I138" s="283" t="s">
        <v>685</v>
      </c>
      <c r="J138" s="283" t="s">
        <v>173</v>
      </c>
      <c r="K138" s="283" t="s">
        <v>686</v>
      </c>
      <c r="L138" s="330" t="s">
        <v>609</v>
      </c>
      <c r="M138" s="331"/>
      <c r="N138" s="318">
        <v>2023</v>
      </c>
      <c r="O138" s="319"/>
      <c r="P138" s="319"/>
      <c r="Q138" s="319"/>
      <c r="R138" s="319"/>
      <c r="S138" s="339" t="s">
        <v>173</v>
      </c>
      <c r="T138" s="278"/>
      <c r="U138" s="278"/>
      <c r="V138" s="278"/>
      <c r="W138" s="278" t="e">
        <v>#N/A</v>
      </c>
      <c r="X138" s="279" t="s">
        <v>173</v>
      </c>
    </row>
    <row r="139" spans="1:24" s="81" customFormat="1" ht="95.1" customHeight="1">
      <c r="A139" s="283" t="s">
        <v>47</v>
      </c>
      <c r="B139" s="283" t="s">
        <v>48</v>
      </c>
      <c r="C139" s="283" t="s">
        <v>687</v>
      </c>
      <c r="D139" s="395" t="s">
        <v>688</v>
      </c>
      <c r="E139" s="395" t="s">
        <v>689</v>
      </c>
      <c r="F139" s="283"/>
      <c r="G139" s="283"/>
      <c r="H139" s="395" t="s">
        <v>690</v>
      </c>
      <c r="I139" s="283" t="e">
        <v>#N/A</v>
      </c>
      <c r="J139" s="283" t="s">
        <v>173</v>
      </c>
      <c r="K139" s="283" t="s">
        <v>691</v>
      </c>
      <c r="L139" s="330" t="e">
        <v>#N/A</v>
      </c>
      <c r="M139" s="317" t="s">
        <v>315</v>
      </c>
      <c r="N139" s="353" t="s">
        <v>692</v>
      </c>
      <c r="O139" s="319" t="s">
        <v>693</v>
      </c>
      <c r="P139" s="319"/>
      <c r="Q139" s="319"/>
      <c r="R139" s="319"/>
      <c r="S139" s="339" t="s">
        <v>173</v>
      </c>
      <c r="T139" s="278"/>
      <c r="U139" s="278" t="s">
        <v>611</v>
      </c>
      <c r="V139" s="278" t="s">
        <v>173</v>
      </c>
      <c r="W139" s="278" t="s">
        <v>694</v>
      </c>
      <c r="X139" s="279"/>
    </row>
    <row r="140" spans="1:24" s="81" customFormat="1" ht="95.1" customHeight="1">
      <c r="A140" s="283" t="s">
        <v>47</v>
      </c>
      <c r="B140" s="287" t="s">
        <v>50</v>
      </c>
      <c r="C140" s="283" t="s">
        <v>695</v>
      </c>
      <c r="D140" s="283" t="s">
        <v>696</v>
      </c>
      <c r="E140" s="283" t="s">
        <v>170</v>
      </c>
      <c r="F140" s="283"/>
      <c r="G140" s="283" t="s">
        <v>697</v>
      </c>
      <c r="H140" s="283" t="s">
        <v>698</v>
      </c>
      <c r="I140" s="283" t="s">
        <v>145</v>
      </c>
      <c r="J140" s="283" t="s">
        <v>173</v>
      </c>
      <c r="K140" s="283" t="s">
        <v>699</v>
      </c>
      <c r="L140" s="330" t="s">
        <v>699</v>
      </c>
      <c r="M140" s="317" t="s">
        <v>315</v>
      </c>
      <c r="N140" s="318">
        <v>2023</v>
      </c>
      <c r="O140" s="319" t="s">
        <v>700</v>
      </c>
      <c r="P140" s="319"/>
      <c r="Q140" s="319"/>
      <c r="R140" s="319"/>
      <c r="S140" s="339" t="s">
        <v>173</v>
      </c>
      <c r="T140" s="278"/>
      <c r="U140" s="278" t="s">
        <v>611</v>
      </c>
      <c r="V140" s="278" t="s">
        <v>173</v>
      </c>
      <c r="W140" s="278" t="s">
        <v>694</v>
      </c>
      <c r="X140" s="279" t="s">
        <v>173</v>
      </c>
    </row>
    <row r="141" spans="1:24" ht="47.25">
      <c r="A141" s="285" t="s">
        <v>47</v>
      </c>
      <c r="B141" s="287" t="s">
        <v>53</v>
      </c>
      <c r="C141" s="285" t="s">
        <v>701</v>
      </c>
      <c r="D141" s="285"/>
      <c r="E141" s="285" t="s">
        <v>120</v>
      </c>
      <c r="F141" s="285"/>
      <c r="G141" s="285">
        <v>0</v>
      </c>
      <c r="H141" s="285" t="s">
        <v>702</v>
      </c>
      <c r="I141" s="285">
        <v>0</v>
      </c>
      <c r="J141" s="285" t="s">
        <v>123</v>
      </c>
      <c r="K141" s="285"/>
      <c r="L141" s="328">
        <v>0</v>
      </c>
      <c r="M141" s="329"/>
      <c r="N141" s="320"/>
      <c r="O141" s="321"/>
      <c r="P141" s="321"/>
      <c r="Q141" s="321"/>
      <c r="R141" s="321"/>
      <c r="S141" s="339" t="s">
        <v>173</v>
      </c>
      <c r="T141" s="278"/>
      <c r="U141" s="278"/>
      <c r="V141" s="278" t="s">
        <v>173</v>
      </c>
      <c r="W141" s="278" t="s">
        <v>703</v>
      </c>
      <c r="X141" s="279"/>
    </row>
    <row r="142" spans="1:24" ht="78.75">
      <c r="A142" s="285" t="s">
        <v>47</v>
      </c>
      <c r="B142" s="287" t="s">
        <v>55</v>
      </c>
      <c r="C142" s="287" t="s">
        <v>704</v>
      </c>
      <c r="D142" s="285" t="s">
        <v>705</v>
      </c>
      <c r="E142" s="285" t="s">
        <v>120</v>
      </c>
      <c r="F142" s="285"/>
      <c r="G142" s="285" t="s">
        <v>120</v>
      </c>
      <c r="H142" s="285" t="s">
        <v>706</v>
      </c>
      <c r="I142" s="285" t="s">
        <v>572</v>
      </c>
      <c r="J142" s="285" t="s">
        <v>173</v>
      </c>
      <c r="K142" s="285" t="s">
        <v>707</v>
      </c>
      <c r="L142" s="328" t="s">
        <v>609</v>
      </c>
      <c r="M142" s="331" t="s">
        <v>315</v>
      </c>
      <c r="N142" s="320">
        <v>2023</v>
      </c>
      <c r="O142" s="321"/>
      <c r="P142" s="321"/>
      <c r="Q142" s="321" t="s">
        <v>708</v>
      </c>
      <c r="R142" s="321"/>
      <c r="S142" s="339" t="s">
        <v>173</v>
      </c>
      <c r="T142" s="278"/>
      <c r="U142" s="278" t="s">
        <v>709</v>
      </c>
      <c r="V142" s="278" t="s">
        <v>173</v>
      </c>
      <c r="W142" s="278" t="s">
        <v>710</v>
      </c>
      <c r="X142" s="279" t="e">
        <v>#N/A</v>
      </c>
    </row>
    <row r="143" spans="1:24" ht="47.25">
      <c r="A143" s="285" t="s">
        <v>47</v>
      </c>
      <c r="B143" s="285" t="s">
        <v>49</v>
      </c>
      <c r="C143" s="285" t="s">
        <v>711</v>
      </c>
      <c r="D143" s="285" t="s">
        <v>712</v>
      </c>
      <c r="E143" s="285" t="s">
        <v>170</v>
      </c>
      <c r="F143" s="285"/>
      <c r="G143" s="285" t="e">
        <v>#N/A</v>
      </c>
      <c r="H143" s="285" t="s">
        <v>129</v>
      </c>
      <c r="I143" s="285" t="e">
        <v>#N/A</v>
      </c>
      <c r="J143" s="285" t="s">
        <v>173</v>
      </c>
      <c r="K143" s="285" t="s">
        <v>713</v>
      </c>
      <c r="L143" s="328" t="e">
        <v>#N/A</v>
      </c>
      <c r="M143" s="329" t="s">
        <v>175</v>
      </c>
      <c r="N143" s="320">
        <v>2024</v>
      </c>
      <c r="O143" s="321" t="s">
        <v>348</v>
      </c>
      <c r="P143" s="321"/>
      <c r="Q143" s="321"/>
      <c r="R143" s="321"/>
      <c r="S143" s="339" t="s">
        <v>173</v>
      </c>
      <c r="T143" s="278"/>
      <c r="U143" s="278"/>
      <c r="V143" s="278" t="e">
        <v>#N/A</v>
      </c>
      <c r="W143" s="278" t="e">
        <v>#N/A</v>
      </c>
      <c r="X143" s="279" t="s">
        <v>173</v>
      </c>
    </row>
    <row r="144" spans="1:24" ht="95.1" customHeight="1">
      <c r="A144" s="283" t="s">
        <v>47</v>
      </c>
      <c r="B144" s="287" t="s">
        <v>54</v>
      </c>
      <c r="C144" s="283" t="s">
        <v>714</v>
      </c>
      <c r="D144" s="283" t="s">
        <v>715</v>
      </c>
      <c r="E144" s="283" t="s">
        <v>170</v>
      </c>
      <c r="F144" s="283"/>
      <c r="G144" s="283" t="e">
        <v>#N/A</v>
      </c>
      <c r="H144" s="283" t="s">
        <v>129</v>
      </c>
      <c r="I144" s="283" t="e">
        <v>#N/A</v>
      </c>
      <c r="J144" s="283" t="s">
        <v>173</v>
      </c>
      <c r="K144" s="283" t="s">
        <v>699</v>
      </c>
      <c r="L144" s="330" t="e">
        <v>#N/A</v>
      </c>
      <c r="M144" s="331" t="s">
        <v>315</v>
      </c>
      <c r="N144" s="318">
        <v>2024</v>
      </c>
      <c r="O144" s="319"/>
      <c r="P144" s="319"/>
      <c r="Q144" s="319"/>
      <c r="R144" s="319"/>
      <c r="S144" s="339" t="s">
        <v>173</v>
      </c>
      <c r="T144" s="278"/>
      <c r="U144" s="278"/>
      <c r="V144" s="278" t="e">
        <v>#N/A</v>
      </c>
      <c r="W144" s="278" t="e">
        <v>#N/A</v>
      </c>
      <c r="X144" s="279" t="s">
        <v>173</v>
      </c>
    </row>
    <row r="145" spans="1:24" ht="95.1" customHeight="1">
      <c r="A145" s="285" t="s">
        <v>47</v>
      </c>
      <c r="B145" s="287" t="s">
        <v>59</v>
      </c>
      <c r="C145" s="287" t="s">
        <v>716</v>
      </c>
      <c r="D145" s="285" t="s">
        <v>717</v>
      </c>
      <c r="E145" s="285" t="s">
        <v>170</v>
      </c>
      <c r="F145" s="285"/>
      <c r="G145" s="285" t="e">
        <v>#N/A</v>
      </c>
      <c r="H145" s="285" t="s">
        <v>129</v>
      </c>
      <c r="I145" s="285" t="e">
        <v>#N/A</v>
      </c>
      <c r="J145" s="285" t="s">
        <v>173</v>
      </c>
      <c r="K145" s="285" t="s">
        <v>691</v>
      </c>
      <c r="L145" s="328" t="e">
        <v>#N/A</v>
      </c>
      <c r="M145" s="331" t="s">
        <v>315</v>
      </c>
      <c r="N145" s="320">
        <v>2024</v>
      </c>
      <c r="O145" s="321"/>
      <c r="P145" s="321"/>
      <c r="Q145" s="321"/>
      <c r="R145" s="321"/>
      <c r="S145" s="339" t="s">
        <v>173</v>
      </c>
      <c r="T145" s="278"/>
      <c r="U145" s="278"/>
      <c r="V145" s="278" t="e">
        <v>#N/A</v>
      </c>
      <c r="W145" s="278" t="e">
        <v>#N/A</v>
      </c>
      <c r="X145" s="279" t="s">
        <v>173</v>
      </c>
    </row>
    <row r="146" spans="1:24" s="81" customFormat="1" ht="95.1" customHeight="1">
      <c r="A146" s="283" t="s">
        <v>47</v>
      </c>
      <c r="B146" s="287" t="s">
        <v>59</v>
      </c>
      <c r="C146" s="287" t="s">
        <v>716</v>
      </c>
      <c r="D146" s="283" t="s">
        <v>718</v>
      </c>
      <c r="E146" s="283" t="s">
        <v>170</v>
      </c>
      <c r="F146" s="283"/>
      <c r="G146" s="283" t="e">
        <v>#N/A</v>
      </c>
      <c r="H146" s="283" t="s">
        <v>129</v>
      </c>
      <c r="I146" s="283" t="e">
        <v>#N/A</v>
      </c>
      <c r="J146" s="283" t="s">
        <v>173</v>
      </c>
      <c r="K146" s="283" t="s">
        <v>691</v>
      </c>
      <c r="L146" s="330" t="e">
        <v>#N/A</v>
      </c>
      <c r="M146" s="331" t="s">
        <v>315</v>
      </c>
      <c r="N146" s="318">
        <v>2024</v>
      </c>
      <c r="O146" s="319"/>
      <c r="P146" s="319"/>
      <c r="Q146" s="319"/>
      <c r="R146" s="319"/>
      <c r="S146" s="339" t="s">
        <v>173</v>
      </c>
      <c r="T146" s="278"/>
      <c r="U146" s="278"/>
      <c r="V146" s="278" t="e">
        <v>#N/A</v>
      </c>
      <c r="W146" s="278" t="e">
        <v>#N/A</v>
      </c>
      <c r="X146" s="279" t="s">
        <v>173</v>
      </c>
    </row>
    <row r="147" spans="1:24" s="81" customFormat="1" ht="95.1" customHeight="1">
      <c r="A147" s="285" t="s">
        <v>47</v>
      </c>
      <c r="B147" s="285" t="s">
        <v>57</v>
      </c>
      <c r="C147" s="285" t="s">
        <v>719</v>
      </c>
      <c r="D147" s="285" t="s">
        <v>720</v>
      </c>
      <c r="E147" s="285" t="s">
        <v>170</v>
      </c>
      <c r="F147" s="285"/>
      <c r="G147" s="285" t="s">
        <v>171</v>
      </c>
      <c r="H147" s="285" t="s">
        <v>129</v>
      </c>
      <c r="I147" s="285" t="s">
        <v>145</v>
      </c>
      <c r="J147" s="285" t="s">
        <v>173</v>
      </c>
      <c r="K147" s="354" t="s">
        <v>721</v>
      </c>
      <c r="L147" s="355" t="s">
        <v>573</v>
      </c>
      <c r="M147" s="331" t="s">
        <v>315</v>
      </c>
      <c r="N147" s="320">
        <v>2024</v>
      </c>
      <c r="O147" s="321"/>
      <c r="P147" s="321"/>
      <c r="Q147" s="321"/>
      <c r="R147" s="321" t="s">
        <v>722</v>
      </c>
      <c r="S147" s="339" t="s">
        <v>173</v>
      </c>
      <c r="T147" s="278"/>
      <c r="U147" s="278"/>
      <c r="V147" s="278" t="e">
        <v>#N/A</v>
      </c>
      <c r="W147" s="278" t="e">
        <v>#N/A</v>
      </c>
      <c r="X147" s="279" t="s">
        <v>173</v>
      </c>
    </row>
    <row r="148" spans="1:24" s="81" customFormat="1" ht="95.1" customHeight="1">
      <c r="A148" s="285" t="s">
        <v>47</v>
      </c>
      <c r="B148" s="287" t="s">
        <v>56</v>
      </c>
      <c r="C148" s="285" t="s">
        <v>168</v>
      </c>
      <c r="D148" s="285" t="s">
        <v>723</v>
      </c>
      <c r="E148" s="285" t="s">
        <v>170</v>
      </c>
      <c r="F148" s="285"/>
      <c r="G148" s="285" t="s">
        <v>171</v>
      </c>
      <c r="H148" s="285" t="s">
        <v>129</v>
      </c>
      <c r="I148" s="285" t="s">
        <v>145</v>
      </c>
      <c r="J148" s="285" t="s">
        <v>173</v>
      </c>
      <c r="K148" s="285" t="s">
        <v>691</v>
      </c>
      <c r="L148" s="328" t="s">
        <v>174</v>
      </c>
      <c r="M148" s="331" t="s">
        <v>315</v>
      </c>
      <c r="N148" s="320">
        <v>2024</v>
      </c>
      <c r="O148" s="321"/>
      <c r="P148" s="321"/>
      <c r="Q148" s="321"/>
      <c r="R148" s="321"/>
      <c r="S148" s="339" t="s">
        <v>173</v>
      </c>
      <c r="T148" s="278"/>
      <c r="U148" s="278"/>
      <c r="V148" s="278" t="e">
        <v>#N/A</v>
      </c>
      <c r="W148" s="278" t="e">
        <v>#N/A</v>
      </c>
      <c r="X148" s="279" t="s">
        <v>173</v>
      </c>
    </row>
    <row r="149" spans="1:24" s="81" customFormat="1" ht="95.1" customHeight="1">
      <c r="A149" s="283" t="s">
        <v>47</v>
      </c>
      <c r="B149" s="287" t="s">
        <v>56</v>
      </c>
      <c r="C149" s="283" t="s">
        <v>168</v>
      </c>
      <c r="D149" s="283" t="s">
        <v>724</v>
      </c>
      <c r="E149" s="283" t="s">
        <v>170</v>
      </c>
      <c r="F149" s="283"/>
      <c r="G149" s="283" t="s">
        <v>171</v>
      </c>
      <c r="H149" s="283" t="s">
        <v>129</v>
      </c>
      <c r="I149" s="283" t="s">
        <v>145</v>
      </c>
      <c r="J149" s="283" t="s">
        <v>173</v>
      </c>
      <c r="K149" s="283" t="s">
        <v>691</v>
      </c>
      <c r="L149" s="330" t="s">
        <v>174</v>
      </c>
      <c r="M149" s="331" t="s">
        <v>315</v>
      </c>
      <c r="N149" s="318">
        <v>2024</v>
      </c>
      <c r="O149" s="319"/>
      <c r="P149" s="319"/>
      <c r="Q149" s="319"/>
      <c r="R149" s="319"/>
      <c r="S149" s="339" t="s">
        <v>173</v>
      </c>
      <c r="T149" s="278"/>
      <c r="U149" s="278"/>
      <c r="V149" s="278" t="e">
        <v>#N/A</v>
      </c>
      <c r="W149" s="278" t="e">
        <v>#N/A</v>
      </c>
      <c r="X149" s="279" t="s">
        <v>173</v>
      </c>
    </row>
    <row r="150" spans="1:24" s="81" customFormat="1" ht="95.1" customHeight="1">
      <c r="A150" s="285" t="s">
        <v>47</v>
      </c>
      <c r="B150" s="287" t="s">
        <v>51</v>
      </c>
      <c r="C150" s="285" t="s">
        <v>725</v>
      </c>
      <c r="D150" s="285" t="s">
        <v>726</v>
      </c>
      <c r="E150" s="285" t="s">
        <v>170</v>
      </c>
      <c r="F150" s="285"/>
      <c r="G150" s="285" t="s">
        <v>697</v>
      </c>
      <c r="H150" s="285" t="s">
        <v>129</v>
      </c>
      <c r="I150" s="285" t="s">
        <v>145</v>
      </c>
      <c r="J150" s="285" t="s">
        <v>173</v>
      </c>
      <c r="K150" s="285" t="s">
        <v>632</v>
      </c>
      <c r="L150" s="328" t="s">
        <v>632</v>
      </c>
      <c r="M150" s="329" t="s">
        <v>175</v>
      </c>
      <c r="N150" s="320">
        <v>2024</v>
      </c>
      <c r="O150" s="321"/>
      <c r="P150" s="321"/>
      <c r="Q150" s="321"/>
      <c r="R150" s="321"/>
      <c r="S150" s="339" t="s">
        <v>173</v>
      </c>
      <c r="T150" s="278"/>
      <c r="U150" s="278"/>
      <c r="V150" s="278" t="e">
        <v>#N/A</v>
      </c>
      <c r="W150" s="278" t="e">
        <v>#N/A</v>
      </c>
      <c r="X150" s="279" t="s">
        <v>173</v>
      </c>
    </row>
    <row r="151" spans="1:24" s="81" customFormat="1" ht="95.1" customHeight="1">
      <c r="A151" s="283" t="s">
        <v>47</v>
      </c>
      <c r="B151" s="287" t="s">
        <v>52</v>
      </c>
      <c r="C151" s="287" t="s">
        <v>682</v>
      </c>
      <c r="D151" s="283" t="s">
        <v>727</v>
      </c>
      <c r="E151" s="283" t="s">
        <v>170</v>
      </c>
      <c r="F151" s="283"/>
      <c r="G151" s="283" t="s">
        <v>684</v>
      </c>
      <c r="H151" s="283" t="s">
        <v>129</v>
      </c>
      <c r="I151" s="283" t="s">
        <v>685</v>
      </c>
      <c r="J151" s="283" t="s">
        <v>173</v>
      </c>
      <c r="K151" s="283" t="s">
        <v>699</v>
      </c>
      <c r="L151" s="330" t="s">
        <v>609</v>
      </c>
      <c r="M151" s="331" t="s">
        <v>315</v>
      </c>
      <c r="N151" s="318">
        <v>2024</v>
      </c>
      <c r="O151" s="319"/>
      <c r="P151" s="319"/>
      <c r="Q151" s="319"/>
      <c r="R151" s="319"/>
      <c r="S151" s="339" t="s">
        <v>173</v>
      </c>
      <c r="T151" s="278"/>
      <c r="U151" s="278"/>
      <c r="V151" s="278" t="e">
        <v>#N/A</v>
      </c>
      <c r="W151" s="278" t="e">
        <v>#N/A</v>
      </c>
      <c r="X151" s="279" t="s">
        <v>173</v>
      </c>
    </row>
    <row r="152" spans="1:24" ht="95.1" customHeight="1">
      <c r="A152" s="285" t="s">
        <v>47</v>
      </c>
      <c r="B152" s="287" t="s">
        <v>52</v>
      </c>
      <c r="C152" s="287" t="s">
        <v>682</v>
      </c>
      <c r="D152" s="285" t="s">
        <v>728</v>
      </c>
      <c r="E152" s="285" t="s">
        <v>729</v>
      </c>
      <c r="F152" s="285"/>
      <c r="G152" s="285" t="s">
        <v>684</v>
      </c>
      <c r="H152" s="285" t="s">
        <v>129</v>
      </c>
      <c r="I152" s="285" t="s">
        <v>685</v>
      </c>
      <c r="J152" s="285" t="s">
        <v>173</v>
      </c>
      <c r="K152" s="285" t="s">
        <v>691</v>
      </c>
      <c r="L152" s="328" t="s">
        <v>609</v>
      </c>
      <c r="M152" s="331" t="s">
        <v>315</v>
      </c>
      <c r="N152" s="320">
        <v>2023</v>
      </c>
      <c r="O152" s="321"/>
      <c r="P152" s="321"/>
      <c r="Q152" s="321"/>
      <c r="R152" s="321"/>
      <c r="S152" s="339" t="s">
        <v>173</v>
      </c>
      <c r="T152" s="278"/>
      <c r="U152" s="278"/>
      <c r="V152" s="278" t="e">
        <v>#N/A</v>
      </c>
      <c r="W152" s="278" t="e">
        <v>#N/A</v>
      </c>
      <c r="X152" s="279" t="s">
        <v>173</v>
      </c>
    </row>
    <row r="153" spans="1:24" s="81" customFormat="1" ht="95.1" customHeight="1">
      <c r="A153" s="283" t="s">
        <v>47</v>
      </c>
      <c r="B153" s="287" t="s">
        <v>52</v>
      </c>
      <c r="C153" s="287" t="s">
        <v>682</v>
      </c>
      <c r="D153" s="283" t="s">
        <v>730</v>
      </c>
      <c r="E153" s="283" t="s">
        <v>729</v>
      </c>
      <c r="F153" s="283"/>
      <c r="G153" s="283" t="s">
        <v>684</v>
      </c>
      <c r="H153" s="283" t="s">
        <v>129</v>
      </c>
      <c r="I153" s="283" t="s">
        <v>685</v>
      </c>
      <c r="J153" s="283" t="s">
        <v>173</v>
      </c>
      <c r="K153" s="283" t="s">
        <v>691</v>
      </c>
      <c r="L153" s="330" t="s">
        <v>609</v>
      </c>
      <c r="M153" s="331" t="s">
        <v>315</v>
      </c>
      <c r="N153" s="318">
        <v>2023</v>
      </c>
      <c r="O153" s="319"/>
      <c r="P153" s="319"/>
      <c r="Q153" s="319"/>
      <c r="R153" s="319"/>
      <c r="S153" s="339" t="s">
        <v>173</v>
      </c>
      <c r="T153" s="278"/>
      <c r="U153" s="278"/>
      <c r="V153" s="278" t="e">
        <v>#N/A</v>
      </c>
      <c r="W153" s="278" t="e">
        <v>#N/A</v>
      </c>
      <c r="X153" s="279" t="s">
        <v>173</v>
      </c>
    </row>
    <row r="154" spans="1:24" ht="174.95" customHeight="1">
      <c r="A154" s="285" t="s">
        <v>47</v>
      </c>
      <c r="B154" s="287" t="s">
        <v>52</v>
      </c>
      <c r="C154" s="287" t="s">
        <v>682</v>
      </c>
      <c r="D154" s="285" t="s">
        <v>731</v>
      </c>
      <c r="E154" s="285" t="s">
        <v>729</v>
      </c>
      <c r="F154" s="285"/>
      <c r="G154" s="285" t="s">
        <v>684</v>
      </c>
      <c r="H154" s="285" t="s">
        <v>129</v>
      </c>
      <c r="I154" s="285" t="s">
        <v>685</v>
      </c>
      <c r="J154" s="285" t="s">
        <v>173</v>
      </c>
      <c r="K154" s="285" t="s">
        <v>691</v>
      </c>
      <c r="L154" s="328" t="s">
        <v>609</v>
      </c>
      <c r="M154" s="331" t="s">
        <v>315</v>
      </c>
      <c r="N154" s="320">
        <v>2023</v>
      </c>
      <c r="O154" s="321"/>
      <c r="P154" s="321"/>
      <c r="Q154" s="321"/>
      <c r="R154" s="321"/>
      <c r="S154" s="339" t="s">
        <v>173</v>
      </c>
      <c r="T154" s="278"/>
      <c r="U154" s="278"/>
      <c r="V154" s="278" t="e">
        <v>#N/A</v>
      </c>
      <c r="W154" s="278" t="e">
        <v>#N/A</v>
      </c>
      <c r="X154" s="279" t="s">
        <v>173</v>
      </c>
    </row>
    <row r="155" spans="1:24" ht="95.1" customHeight="1">
      <c r="A155" s="285" t="s">
        <v>60</v>
      </c>
      <c r="B155" s="285" t="s">
        <v>72</v>
      </c>
      <c r="C155" s="286" t="s">
        <v>732</v>
      </c>
      <c r="D155" s="286" t="s">
        <v>733</v>
      </c>
      <c r="E155" s="286" t="s">
        <v>734</v>
      </c>
      <c r="F155" s="286"/>
      <c r="G155" s="286" t="s">
        <v>734</v>
      </c>
      <c r="H155" s="286" t="s">
        <v>646</v>
      </c>
      <c r="I155" s="286" t="s">
        <v>735</v>
      </c>
      <c r="J155" s="286" t="s">
        <v>173</v>
      </c>
      <c r="K155" s="286" t="s">
        <v>315</v>
      </c>
      <c r="L155" s="333" t="s">
        <v>736</v>
      </c>
      <c r="M155" s="317" t="s">
        <v>315</v>
      </c>
      <c r="N155" s="320">
        <v>2023</v>
      </c>
      <c r="O155" s="321" t="s">
        <v>513</v>
      </c>
      <c r="P155" s="321"/>
      <c r="Q155" s="321"/>
      <c r="R155" s="321"/>
      <c r="S155" s="339" t="s">
        <v>173</v>
      </c>
      <c r="T155" s="278" t="s">
        <v>737</v>
      </c>
      <c r="U155" s="278" t="s">
        <v>709</v>
      </c>
      <c r="V155" s="278" t="e">
        <v>#N/A</v>
      </c>
      <c r="W155" s="278" t="e">
        <v>#N/A</v>
      </c>
      <c r="X155" s="279" t="s">
        <v>173</v>
      </c>
    </row>
    <row r="156" spans="1:24" ht="95.1" customHeight="1">
      <c r="A156" s="283" t="s">
        <v>60</v>
      </c>
      <c r="B156" s="283" t="s">
        <v>61</v>
      </c>
      <c r="C156" s="284" t="s">
        <v>738</v>
      </c>
      <c r="D156" s="284" t="s">
        <v>739</v>
      </c>
      <c r="E156" s="284" t="s">
        <v>120</v>
      </c>
      <c r="F156" s="284"/>
      <c r="G156" s="284" t="s">
        <v>740</v>
      </c>
      <c r="H156" s="284" t="s">
        <v>741</v>
      </c>
      <c r="I156" s="284" t="s">
        <v>552</v>
      </c>
      <c r="J156" s="284"/>
      <c r="K156" s="284"/>
      <c r="L156" s="316">
        <v>0</v>
      </c>
      <c r="M156" s="317"/>
      <c r="N156" s="318"/>
      <c r="O156" s="319"/>
      <c r="P156" s="319"/>
      <c r="Q156" s="319"/>
      <c r="R156" s="319"/>
      <c r="S156" s="339" t="s">
        <v>173</v>
      </c>
      <c r="T156" s="278"/>
      <c r="U156" s="278"/>
      <c r="V156" s="278" t="s">
        <v>173</v>
      </c>
      <c r="W156" s="278" t="s">
        <v>741</v>
      </c>
      <c r="X156" s="279" t="e">
        <v>#N/A</v>
      </c>
    </row>
    <row r="157" spans="1:24" s="81" customFormat="1" ht="95.1" customHeight="1">
      <c r="A157" s="285" t="s">
        <v>60</v>
      </c>
      <c r="B157" s="285" t="s">
        <v>62</v>
      </c>
      <c r="C157" s="286" t="s">
        <v>742</v>
      </c>
      <c r="D157" s="286" t="s">
        <v>743</v>
      </c>
      <c r="E157" s="284" t="s">
        <v>120</v>
      </c>
      <c r="F157" s="284"/>
      <c r="G157" s="284" t="s">
        <v>744</v>
      </c>
      <c r="H157" s="284" t="s">
        <v>741</v>
      </c>
      <c r="I157" s="284" t="s">
        <v>745</v>
      </c>
      <c r="J157" s="286"/>
      <c r="K157" s="286"/>
      <c r="L157" s="333">
        <v>0</v>
      </c>
      <c r="M157" s="356"/>
      <c r="N157" s="320"/>
      <c r="O157" s="321"/>
      <c r="P157" s="321"/>
      <c r="Q157" s="321"/>
      <c r="R157" s="321"/>
      <c r="S157" s="339" t="s">
        <v>173</v>
      </c>
      <c r="T157" s="278"/>
      <c r="U157" s="278"/>
      <c r="V157" s="278" t="s">
        <v>173</v>
      </c>
      <c r="W157" s="278" t="s">
        <v>741</v>
      </c>
      <c r="X157" s="279" t="s">
        <v>173</v>
      </c>
    </row>
    <row r="158" spans="1:24" s="81" customFormat="1" ht="95.1" customHeight="1">
      <c r="A158" s="283" t="s">
        <v>60</v>
      </c>
      <c r="B158" s="283" t="s">
        <v>63</v>
      </c>
      <c r="C158" s="284" t="s">
        <v>742</v>
      </c>
      <c r="D158" s="284" t="s">
        <v>746</v>
      </c>
      <c r="E158" s="284" t="s">
        <v>120</v>
      </c>
      <c r="F158" s="284"/>
      <c r="G158" s="284">
        <v>0</v>
      </c>
      <c r="H158" s="284" t="s">
        <v>741</v>
      </c>
      <c r="I158" s="284">
        <v>0</v>
      </c>
      <c r="J158" s="283"/>
      <c r="K158" s="283"/>
      <c r="L158" s="330">
        <v>0</v>
      </c>
      <c r="M158" s="331"/>
      <c r="N158" s="318"/>
      <c r="O158" s="319"/>
      <c r="P158" s="319"/>
      <c r="Q158" s="319"/>
      <c r="R158" s="319"/>
      <c r="S158" s="339" t="s">
        <v>173</v>
      </c>
      <c r="T158" s="278"/>
      <c r="U158" s="278"/>
      <c r="V158" s="278" t="s">
        <v>173</v>
      </c>
      <c r="W158" s="278" t="s">
        <v>741</v>
      </c>
      <c r="X158" s="279" t="e">
        <v>#N/A</v>
      </c>
    </row>
    <row r="159" spans="1:24" s="81" customFormat="1" ht="95.1" customHeight="1">
      <c r="A159" s="283" t="s">
        <v>60</v>
      </c>
      <c r="B159" s="283" t="s">
        <v>64</v>
      </c>
      <c r="C159" s="284" t="s">
        <v>747</v>
      </c>
      <c r="D159" s="284" t="s">
        <v>748</v>
      </c>
      <c r="E159" s="284" t="s">
        <v>120</v>
      </c>
      <c r="F159" s="284"/>
      <c r="G159" s="284" t="s">
        <v>749</v>
      </c>
      <c r="H159" s="284" t="s">
        <v>750</v>
      </c>
      <c r="I159" s="284" t="s">
        <v>751</v>
      </c>
      <c r="J159" s="284"/>
      <c r="K159" s="284"/>
      <c r="L159" s="316">
        <v>0</v>
      </c>
      <c r="M159" s="317"/>
      <c r="N159" s="318"/>
      <c r="O159" s="319"/>
      <c r="P159" s="319"/>
      <c r="Q159" s="319"/>
      <c r="R159" s="319"/>
      <c r="S159" s="339" t="s">
        <v>173</v>
      </c>
      <c r="T159" s="278" t="s">
        <v>752</v>
      </c>
      <c r="U159" s="278" t="s">
        <v>611</v>
      </c>
      <c r="V159" s="278" t="s">
        <v>173</v>
      </c>
      <c r="W159" s="278" t="s">
        <v>750</v>
      </c>
      <c r="X159" s="279" t="e">
        <v>#N/A</v>
      </c>
    </row>
    <row r="160" spans="1:24" ht="95.1" customHeight="1">
      <c r="A160" s="285" t="s">
        <v>60</v>
      </c>
      <c r="B160" s="285" t="s">
        <v>65</v>
      </c>
      <c r="C160" s="286" t="s">
        <v>753</v>
      </c>
      <c r="D160" s="286" t="s">
        <v>754</v>
      </c>
      <c r="E160" s="284" t="s">
        <v>120</v>
      </c>
      <c r="F160" s="284"/>
      <c r="G160" s="284" t="s">
        <v>749</v>
      </c>
      <c r="H160" s="284" t="s">
        <v>750</v>
      </c>
      <c r="I160" s="284" t="s">
        <v>755</v>
      </c>
      <c r="J160" s="286" t="s">
        <v>173</v>
      </c>
      <c r="K160" s="286" t="s">
        <v>486</v>
      </c>
      <c r="L160" s="333">
        <v>0</v>
      </c>
      <c r="M160" s="317" t="s">
        <v>315</v>
      </c>
      <c r="N160" s="320"/>
      <c r="O160" s="321"/>
      <c r="P160" s="321"/>
      <c r="Q160" s="321"/>
      <c r="R160" s="321"/>
      <c r="S160" s="339" t="s">
        <v>173</v>
      </c>
      <c r="T160" s="278"/>
      <c r="U160" s="278"/>
      <c r="V160" s="278" t="s">
        <v>173</v>
      </c>
      <c r="W160" s="278" t="s">
        <v>750</v>
      </c>
      <c r="X160" s="279" t="e">
        <v>#N/A</v>
      </c>
    </row>
    <row r="161" spans="1:24" ht="95.1" customHeight="1">
      <c r="A161" s="283" t="s">
        <v>60</v>
      </c>
      <c r="B161" s="283" t="s">
        <v>66</v>
      </c>
      <c r="C161" s="284" t="s">
        <v>756</v>
      </c>
      <c r="D161" s="284" t="s">
        <v>757</v>
      </c>
      <c r="E161" s="284" t="s">
        <v>120</v>
      </c>
      <c r="F161" s="284"/>
      <c r="G161" s="284" t="s">
        <v>758</v>
      </c>
      <c r="H161" s="284" t="s">
        <v>759</v>
      </c>
      <c r="I161" s="284">
        <v>0</v>
      </c>
      <c r="J161" s="284"/>
      <c r="K161" s="284"/>
      <c r="L161" s="316">
        <v>0</v>
      </c>
      <c r="M161" s="317"/>
      <c r="N161" s="318"/>
      <c r="O161" s="319"/>
      <c r="P161" s="319"/>
      <c r="Q161" s="319"/>
      <c r="R161" s="319"/>
      <c r="S161" s="339" t="s">
        <v>173</v>
      </c>
      <c r="T161" s="278" t="s">
        <v>752</v>
      </c>
      <c r="U161" s="278" t="s">
        <v>611</v>
      </c>
      <c r="V161" s="278" t="s">
        <v>173</v>
      </c>
      <c r="W161" s="278" t="s">
        <v>759</v>
      </c>
      <c r="X161" s="279" t="e">
        <v>#N/A</v>
      </c>
    </row>
    <row r="162" spans="1:24" ht="95.1" customHeight="1">
      <c r="A162" s="285" t="s">
        <v>60</v>
      </c>
      <c r="B162" s="285" t="s">
        <v>67</v>
      </c>
      <c r="C162" s="286" t="s">
        <v>760</v>
      </c>
      <c r="D162" s="286" t="s">
        <v>761</v>
      </c>
      <c r="E162" s="286" t="s">
        <v>120</v>
      </c>
      <c r="F162" s="286"/>
      <c r="G162" s="286" t="s">
        <v>762</v>
      </c>
      <c r="H162" s="286" t="s">
        <v>588</v>
      </c>
      <c r="I162" s="286">
        <v>0</v>
      </c>
      <c r="J162" s="286" t="s">
        <v>173</v>
      </c>
      <c r="K162" s="286" t="s">
        <v>763</v>
      </c>
      <c r="L162" s="333">
        <v>0</v>
      </c>
      <c r="M162" s="317" t="s">
        <v>315</v>
      </c>
      <c r="N162" s="320">
        <v>2023</v>
      </c>
      <c r="O162" s="321"/>
      <c r="P162" s="321"/>
      <c r="Q162" s="321"/>
      <c r="R162" s="321"/>
      <c r="S162" s="339" t="s">
        <v>173</v>
      </c>
      <c r="T162" s="278"/>
      <c r="U162" s="278"/>
      <c r="V162" s="278" t="s">
        <v>173</v>
      </c>
      <c r="W162" s="278" t="s">
        <v>588</v>
      </c>
      <c r="X162" s="279" t="e">
        <v>#N/A</v>
      </c>
    </row>
    <row r="163" spans="1:24" ht="95.1" customHeight="1">
      <c r="A163" s="283" t="s">
        <v>60</v>
      </c>
      <c r="B163" s="283" t="s">
        <v>68</v>
      </c>
      <c r="C163" s="284" t="s">
        <v>764</v>
      </c>
      <c r="D163" s="284" t="s">
        <v>765</v>
      </c>
      <c r="E163" s="344" t="s">
        <v>120</v>
      </c>
      <c r="F163" s="344"/>
      <c r="G163" s="344" t="s">
        <v>120</v>
      </c>
      <c r="H163" s="284" t="s">
        <v>766</v>
      </c>
      <c r="I163" s="284" t="s">
        <v>767</v>
      </c>
      <c r="J163" s="284"/>
      <c r="K163" s="284"/>
      <c r="L163" s="316">
        <v>0</v>
      </c>
      <c r="M163" s="317"/>
      <c r="N163" s="318"/>
      <c r="O163" s="319"/>
      <c r="P163" s="319"/>
      <c r="Q163" s="319"/>
      <c r="R163" s="319"/>
      <c r="S163" s="339" t="s">
        <v>173</v>
      </c>
      <c r="T163" s="278"/>
      <c r="U163" s="278"/>
      <c r="V163" s="278" t="s">
        <v>173</v>
      </c>
      <c r="W163" s="278" t="s">
        <v>766</v>
      </c>
      <c r="X163" s="279" t="s">
        <v>173</v>
      </c>
    </row>
    <row r="164" spans="1:24" s="81" customFormat="1" ht="95.1" customHeight="1">
      <c r="A164" s="285" t="s">
        <v>60</v>
      </c>
      <c r="B164" s="285" t="s">
        <v>69</v>
      </c>
      <c r="C164" s="285" t="s">
        <v>768</v>
      </c>
      <c r="D164" s="286" t="s">
        <v>769</v>
      </c>
      <c r="E164" s="286" t="s">
        <v>770</v>
      </c>
      <c r="F164" s="286"/>
      <c r="G164" s="286" t="s">
        <v>771</v>
      </c>
      <c r="H164" s="287" t="s">
        <v>199</v>
      </c>
      <c r="I164" s="286">
        <v>0</v>
      </c>
      <c r="J164" s="286"/>
      <c r="K164" s="286"/>
      <c r="L164" s="333">
        <v>0</v>
      </c>
      <c r="M164" s="356"/>
      <c r="N164" s="320"/>
      <c r="O164" s="321"/>
      <c r="P164" s="321"/>
      <c r="Q164" s="321"/>
      <c r="R164" s="321"/>
      <c r="S164" s="339" t="s">
        <v>173</v>
      </c>
      <c r="T164" s="278"/>
      <c r="U164" s="278"/>
      <c r="V164" s="278" t="e">
        <v>#N/A</v>
      </c>
      <c r="W164" s="278" t="e">
        <v>#N/A</v>
      </c>
      <c r="X164" s="279" t="e">
        <v>#N/A</v>
      </c>
    </row>
    <row r="165" spans="1:24" s="81" customFormat="1" ht="95.1" customHeight="1">
      <c r="A165" s="283" t="s">
        <v>60</v>
      </c>
      <c r="B165" s="283" t="s">
        <v>70</v>
      </c>
      <c r="C165" s="283" t="s">
        <v>772</v>
      </c>
      <c r="D165" s="284" t="s">
        <v>773</v>
      </c>
      <c r="E165" s="286" t="s">
        <v>770</v>
      </c>
      <c r="F165" s="286"/>
      <c r="G165" s="286" t="s">
        <v>774</v>
      </c>
      <c r="H165" s="287" t="s">
        <v>775</v>
      </c>
      <c r="I165" s="284" t="s">
        <v>755</v>
      </c>
      <c r="J165" s="284"/>
      <c r="K165" s="284"/>
      <c r="L165" s="316">
        <v>0</v>
      </c>
      <c r="M165" s="317"/>
      <c r="N165" s="318"/>
      <c r="O165" s="319"/>
      <c r="P165" s="319"/>
      <c r="Q165" s="319"/>
      <c r="R165" s="319"/>
      <c r="S165" s="339" t="s">
        <v>173</v>
      </c>
      <c r="T165" s="278" t="s">
        <v>776</v>
      </c>
      <c r="U165" s="278" t="s">
        <v>777</v>
      </c>
      <c r="V165" s="278" t="s">
        <v>173</v>
      </c>
      <c r="W165" s="278" t="s">
        <v>755</v>
      </c>
      <c r="X165" s="279" t="e">
        <v>#N/A</v>
      </c>
    </row>
    <row r="166" spans="1:24" s="81" customFormat="1" ht="95.1" customHeight="1">
      <c r="A166" s="282" t="s">
        <v>60</v>
      </c>
      <c r="B166" s="282" t="s">
        <v>71</v>
      </c>
      <c r="C166" s="282" t="s">
        <v>778</v>
      </c>
      <c r="D166" s="282" t="s">
        <v>779</v>
      </c>
      <c r="E166" s="282" t="s">
        <v>120</v>
      </c>
      <c r="F166" s="282">
        <v>0</v>
      </c>
      <c r="G166" s="282" t="s">
        <v>120</v>
      </c>
      <c r="H166" s="282" t="s">
        <v>572</v>
      </c>
      <c r="I166" s="289" t="s">
        <v>572</v>
      </c>
      <c r="J166" s="289"/>
      <c r="K166" s="289"/>
      <c r="L166" s="326" t="s">
        <v>573</v>
      </c>
      <c r="M166" s="327"/>
      <c r="N166" s="324"/>
      <c r="O166" s="325"/>
      <c r="P166" s="325"/>
      <c r="Q166" s="325"/>
      <c r="R166" s="325"/>
      <c r="S166" s="339" t="s">
        <v>173</v>
      </c>
      <c r="T166" s="336" t="s">
        <v>752</v>
      </c>
      <c r="U166" s="336" t="s">
        <v>611</v>
      </c>
      <c r="V166" s="336" t="s">
        <v>132</v>
      </c>
      <c r="W166" s="336" t="s">
        <v>657</v>
      </c>
      <c r="X166" s="337" t="s">
        <v>132</v>
      </c>
    </row>
    <row r="167" spans="1:24" s="81" customFormat="1" ht="95.1" customHeight="1">
      <c r="A167" s="345" t="s">
        <v>88</v>
      </c>
      <c r="B167" s="345" t="s">
        <v>780</v>
      </c>
      <c r="C167" s="345" t="s">
        <v>781</v>
      </c>
      <c r="D167" s="345" t="s">
        <v>782</v>
      </c>
      <c r="E167" s="345" t="s">
        <v>120</v>
      </c>
      <c r="F167" s="345"/>
      <c r="G167" s="345" t="s">
        <v>783</v>
      </c>
      <c r="H167" s="345" t="s">
        <v>784</v>
      </c>
      <c r="I167" s="345" t="s">
        <v>785</v>
      </c>
      <c r="J167" s="345"/>
      <c r="K167" s="345" t="s">
        <v>786</v>
      </c>
      <c r="L167" s="357" t="s">
        <v>786</v>
      </c>
      <c r="M167" s="329" t="s">
        <v>175</v>
      </c>
      <c r="N167" s="358">
        <v>2023</v>
      </c>
      <c r="O167" s="359" t="s">
        <v>271</v>
      </c>
      <c r="P167" s="359"/>
      <c r="Q167" s="359"/>
      <c r="R167" s="359"/>
      <c r="S167" s="339" t="s">
        <v>173</v>
      </c>
      <c r="T167" s="278" t="s">
        <v>737</v>
      </c>
      <c r="U167" s="278" t="s">
        <v>709</v>
      </c>
      <c r="V167" s="278" t="s">
        <v>173</v>
      </c>
      <c r="W167" s="278" t="s">
        <v>787</v>
      </c>
      <c r="X167" s="279" t="e">
        <v>#N/A</v>
      </c>
    </row>
    <row r="168" spans="1:24" ht="95.1" customHeight="1">
      <c r="A168" s="282" t="s">
        <v>88</v>
      </c>
      <c r="B168" s="282" t="s">
        <v>788</v>
      </c>
      <c r="C168" s="282" t="s">
        <v>789</v>
      </c>
      <c r="D168" s="282"/>
      <c r="E168" s="282" t="s">
        <v>790</v>
      </c>
      <c r="F168" s="282"/>
      <c r="G168" s="282" t="s">
        <v>790</v>
      </c>
      <c r="H168" s="282" t="s">
        <v>787</v>
      </c>
      <c r="I168" s="282" t="s">
        <v>785</v>
      </c>
      <c r="J168" s="282"/>
      <c r="K168" s="282" t="s">
        <v>786</v>
      </c>
      <c r="L168" s="307" t="s">
        <v>786</v>
      </c>
      <c r="M168" s="329" t="s">
        <v>175</v>
      </c>
      <c r="N168" s="324"/>
      <c r="O168" s="325" t="s">
        <v>271</v>
      </c>
      <c r="P168" s="325"/>
      <c r="Q168" s="325"/>
      <c r="R168" s="325"/>
      <c r="S168" s="339" t="s">
        <v>173</v>
      </c>
      <c r="T168" s="278" t="s">
        <v>737</v>
      </c>
      <c r="U168" s="278" t="s">
        <v>709</v>
      </c>
      <c r="V168" s="278" t="s">
        <v>173</v>
      </c>
      <c r="W168" s="278" t="s">
        <v>787</v>
      </c>
      <c r="X168" s="279" t="e">
        <v>#N/A</v>
      </c>
    </row>
    <row r="169" spans="1:24" s="81" customFormat="1" ht="95.1" customHeight="1">
      <c r="A169" s="345" t="s">
        <v>88</v>
      </c>
      <c r="B169" s="345" t="s">
        <v>791</v>
      </c>
      <c r="C169" s="345" t="s">
        <v>792</v>
      </c>
      <c r="D169" s="345" t="s">
        <v>793</v>
      </c>
      <c r="E169" s="345" t="s">
        <v>794</v>
      </c>
      <c r="F169" s="345"/>
      <c r="G169" s="345" t="s">
        <v>795</v>
      </c>
      <c r="H169" s="287" t="s">
        <v>199</v>
      </c>
      <c r="I169" s="345">
        <v>0</v>
      </c>
      <c r="J169" s="345"/>
      <c r="K169" s="345" t="s">
        <v>130</v>
      </c>
      <c r="L169" s="357">
        <v>0</v>
      </c>
      <c r="M169" s="310" t="s">
        <v>130</v>
      </c>
      <c r="N169" s="358"/>
      <c r="O169" s="359"/>
      <c r="P169" s="359"/>
      <c r="Q169" s="365" t="s">
        <v>796</v>
      </c>
      <c r="R169" s="359"/>
      <c r="S169" s="339" t="s">
        <v>173</v>
      </c>
      <c r="T169" s="278"/>
      <c r="U169" s="278"/>
      <c r="V169" s="278" t="e">
        <v>#N/A</v>
      </c>
      <c r="W169" s="278" t="e">
        <v>#N/A</v>
      </c>
      <c r="X169" s="279" t="s">
        <v>173</v>
      </c>
    </row>
    <row r="170" spans="1:24" s="81" customFormat="1" ht="95.1" customHeight="1">
      <c r="A170" s="345" t="s">
        <v>88</v>
      </c>
      <c r="B170" s="345" t="s">
        <v>797</v>
      </c>
      <c r="C170" s="345" t="s">
        <v>798</v>
      </c>
      <c r="D170" s="345" t="s">
        <v>799</v>
      </c>
      <c r="E170" s="345" t="s">
        <v>800</v>
      </c>
      <c r="F170" s="345"/>
      <c r="G170" s="345" t="s">
        <v>800</v>
      </c>
      <c r="H170" s="345" t="s">
        <v>207</v>
      </c>
      <c r="I170" s="345" t="s">
        <v>199</v>
      </c>
      <c r="J170" s="345"/>
      <c r="K170" s="345" t="s">
        <v>122</v>
      </c>
      <c r="L170" s="357" t="s">
        <v>122</v>
      </c>
      <c r="M170" s="310" t="s">
        <v>130</v>
      </c>
      <c r="N170" s="358"/>
      <c r="O170" s="359"/>
      <c r="P170" s="359"/>
      <c r="Q170" s="359"/>
      <c r="R170" s="359"/>
      <c r="S170" s="339" t="s">
        <v>173</v>
      </c>
      <c r="T170" s="278" t="s">
        <v>801</v>
      </c>
      <c r="U170" s="278"/>
      <c r="V170" s="278" t="e">
        <v>#N/A</v>
      </c>
      <c r="W170" s="278" t="e">
        <v>#N/A</v>
      </c>
      <c r="X170" s="279" t="s">
        <v>132</v>
      </c>
    </row>
    <row r="171" spans="1:24" s="81" customFormat="1" ht="95.1" customHeight="1">
      <c r="A171" s="345" t="s">
        <v>88</v>
      </c>
      <c r="B171" s="345" t="s">
        <v>802</v>
      </c>
      <c r="C171" s="345" t="s">
        <v>803</v>
      </c>
      <c r="D171" s="345" t="s">
        <v>804</v>
      </c>
      <c r="E171" s="345" t="s">
        <v>800</v>
      </c>
      <c r="F171" s="345"/>
      <c r="G171" s="345" t="s">
        <v>800</v>
      </c>
      <c r="H171" s="345" t="s">
        <v>207</v>
      </c>
      <c r="I171" s="345" t="s">
        <v>199</v>
      </c>
      <c r="J171" s="345"/>
      <c r="K171" s="345" t="s">
        <v>122</v>
      </c>
      <c r="L171" s="357" t="s">
        <v>122</v>
      </c>
      <c r="M171" s="310" t="s">
        <v>130</v>
      </c>
      <c r="N171" s="358"/>
      <c r="O171" s="359"/>
      <c r="P171" s="359"/>
      <c r="Q171" s="359"/>
      <c r="R171" s="359"/>
      <c r="S171" s="339" t="s">
        <v>173</v>
      </c>
      <c r="T171" s="278" t="s">
        <v>805</v>
      </c>
      <c r="U171" s="278"/>
      <c r="V171" s="278" t="e">
        <v>#N/A</v>
      </c>
      <c r="W171" s="278" t="e">
        <v>#N/A</v>
      </c>
      <c r="X171" s="279" t="s">
        <v>132</v>
      </c>
    </row>
    <row r="172" spans="1:24" s="81" customFormat="1" ht="95.1" customHeight="1">
      <c r="A172" s="282" t="s">
        <v>88</v>
      </c>
      <c r="B172" s="282" t="s">
        <v>806</v>
      </c>
      <c r="C172" s="282" t="s">
        <v>807</v>
      </c>
      <c r="D172" s="282" t="s">
        <v>808</v>
      </c>
      <c r="E172" s="282" t="s">
        <v>800</v>
      </c>
      <c r="F172" s="282"/>
      <c r="G172" s="282">
        <v>0</v>
      </c>
      <c r="H172" s="282" t="s">
        <v>207</v>
      </c>
      <c r="I172" s="282">
        <v>0</v>
      </c>
      <c r="J172" s="282"/>
      <c r="K172" s="282" t="s">
        <v>130</v>
      </c>
      <c r="L172" s="307">
        <v>0</v>
      </c>
      <c r="M172" s="310" t="s">
        <v>130</v>
      </c>
      <c r="N172" s="324"/>
      <c r="O172" s="325"/>
      <c r="P172" s="325"/>
      <c r="Q172" s="325"/>
      <c r="R172" s="325"/>
      <c r="S172" s="339" t="s">
        <v>173</v>
      </c>
      <c r="T172" s="278"/>
      <c r="U172" s="278"/>
      <c r="V172" s="278" t="e">
        <v>#N/A</v>
      </c>
      <c r="W172" s="278" t="e">
        <v>#N/A</v>
      </c>
      <c r="X172" s="279" t="s">
        <v>173</v>
      </c>
    </row>
    <row r="173" spans="1:24" ht="95.1" customHeight="1">
      <c r="A173" s="282" t="s">
        <v>88</v>
      </c>
      <c r="B173" s="282" t="s">
        <v>809</v>
      </c>
      <c r="C173" s="282" t="s">
        <v>810</v>
      </c>
      <c r="D173" s="282" t="s">
        <v>811</v>
      </c>
      <c r="E173" s="282" t="s">
        <v>812</v>
      </c>
      <c r="F173" s="282"/>
      <c r="G173" s="282" t="s">
        <v>800</v>
      </c>
      <c r="H173" s="282" t="s">
        <v>207</v>
      </c>
      <c r="I173" s="282" t="s">
        <v>199</v>
      </c>
      <c r="J173" s="282"/>
      <c r="K173" s="282" t="s">
        <v>122</v>
      </c>
      <c r="L173" s="307" t="s">
        <v>122</v>
      </c>
      <c r="M173" s="310" t="s">
        <v>130</v>
      </c>
      <c r="N173" s="324"/>
      <c r="O173" s="325"/>
      <c r="P173" s="325"/>
      <c r="Q173" s="325"/>
      <c r="R173" s="325"/>
      <c r="S173" s="339" t="s">
        <v>173</v>
      </c>
      <c r="T173" s="278"/>
      <c r="U173" s="278"/>
      <c r="V173" s="278" t="e">
        <v>#N/A</v>
      </c>
      <c r="W173" s="278" t="e">
        <v>#N/A</v>
      </c>
      <c r="X173" s="279" t="s">
        <v>132</v>
      </c>
    </row>
    <row r="174" spans="1:24" s="81" customFormat="1" ht="95.1" customHeight="1">
      <c r="A174" s="345" t="s">
        <v>89</v>
      </c>
      <c r="B174" s="345" t="s">
        <v>813</v>
      </c>
      <c r="C174" s="345" t="s">
        <v>814</v>
      </c>
      <c r="D174" s="345" t="s">
        <v>815</v>
      </c>
      <c r="E174" s="345" t="s">
        <v>816</v>
      </c>
      <c r="F174" s="345"/>
      <c r="G174" s="345" t="s">
        <v>817</v>
      </c>
      <c r="H174" s="345" t="s">
        <v>818</v>
      </c>
      <c r="I174" s="345"/>
      <c r="J174" s="345"/>
      <c r="K174" s="345" t="s">
        <v>819</v>
      </c>
      <c r="L174" s="357">
        <v>0</v>
      </c>
      <c r="M174" s="331" t="s">
        <v>315</v>
      </c>
      <c r="N174" s="358">
        <v>2023</v>
      </c>
      <c r="O174" s="359" t="s">
        <v>271</v>
      </c>
      <c r="P174" s="359" t="s">
        <v>820</v>
      </c>
      <c r="Q174" s="359" t="s">
        <v>821</v>
      </c>
      <c r="R174" s="359" t="s">
        <v>822</v>
      </c>
      <c r="S174" s="339" t="s">
        <v>173</v>
      </c>
      <c r="T174" s="278" t="s">
        <v>823</v>
      </c>
      <c r="U174" s="278" t="s">
        <v>824</v>
      </c>
      <c r="V174" s="278" t="s">
        <v>173</v>
      </c>
      <c r="W174" s="278" t="e">
        <v>#N/A</v>
      </c>
      <c r="X174" s="279" t="e">
        <v>#N/A</v>
      </c>
    </row>
    <row r="175" spans="1:24" s="81" customFormat="1" ht="95.1" customHeight="1">
      <c r="A175" s="282" t="s">
        <v>89</v>
      </c>
      <c r="B175" s="282" t="s">
        <v>825</v>
      </c>
      <c r="C175" s="282" t="s">
        <v>826</v>
      </c>
      <c r="D175" s="282" t="s">
        <v>827</v>
      </c>
      <c r="E175" s="282" t="s">
        <v>828</v>
      </c>
      <c r="F175" s="282"/>
      <c r="G175" s="282" t="s">
        <v>817</v>
      </c>
      <c r="H175" s="282" t="s">
        <v>829</v>
      </c>
      <c r="I175" s="282" t="s">
        <v>129</v>
      </c>
      <c r="J175" s="282"/>
      <c r="K175" s="282" t="s">
        <v>130</v>
      </c>
      <c r="L175" s="307" t="s">
        <v>130</v>
      </c>
      <c r="M175" s="310" t="s">
        <v>130</v>
      </c>
      <c r="N175" s="324">
        <v>2023</v>
      </c>
      <c r="O175" s="325" t="s">
        <v>271</v>
      </c>
      <c r="P175" s="325" t="s">
        <v>820</v>
      </c>
      <c r="Q175" s="325"/>
      <c r="R175" s="325"/>
      <c r="S175" s="339" t="s">
        <v>173</v>
      </c>
      <c r="T175" s="278" t="s">
        <v>830</v>
      </c>
      <c r="U175" s="278"/>
      <c r="V175" s="278" t="e">
        <v>#N/A</v>
      </c>
      <c r="W175" s="278" t="e">
        <v>#N/A</v>
      </c>
      <c r="X175" s="279" t="s">
        <v>173</v>
      </c>
    </row>
    <row r="176" spans="1:24" s="81" customFormat="1" ht="95.1" customHeight="1">
      <c r="A176" s="282" t="s">
        <v>89</v>
      </c>
      <c r="B176" s="282" t="s">
        <v>831</v>
      </c>
      <c r="C176" s="282" t="s">
        <v>832</v>
      </c>
      <c r="D176" s="282" t="s">
        <v>833</v>
      </c>
      <c r="E176" s="282" t="s">
        <v>834</v>
      </c>
      <c r="F176" s="282"/>
      <c r="G176" s="282" t="s">
        <v>120</v>
      </c>
      <c r="H176" s="282" t="s">
        <v>829</v>
      </c>
      <c r="I176" s="282" t="s">
        <v>835</v>
      </c>
      <c r="J176" s="282"/>
      <c r="K176" s="282" t="s">
        <v>130</v>
      </c>
      <c r="L176" s="307" t="s">
        <v>174</v>
      </c>
      <c r="M176" s="310" t="s">
        <v>130</v>
      </c>
      <c r="N176" s="324">
        <v>2023</v>
      </c>
      <c r="O176" s="325" t="s">
        <v>271</v>
      </c>
      <c r="P176" s="325" t="s">
        <v>820</v>
      </c>
      <c r="Q176" s="325"/>
      <c r="R176" s="325"/>
      <c r="S176" s="339" t="s">
        <v>173</v>
      </c>
      <c r="T176" s="278" t="s">
        <v>836</v>
      </c>
      <c r="U176" s="278" t="s">
        <v>837</v>
      </c>
      <c r="V176" s="278" t="s">
        <v>173</v>
      </c>
      <c r="W176" s="278" t="e">
        <v>#N/A</v>
      </c>
      <c r="X176" s="279"/>
    </row>
    <row r="177" spans="1:24" s="81" customFormat="1" ht="95.1" customHeight="1">
      <c r="A177" s="345" t="s">
        <v>89</v>
      </c>
      <c r="B177" s="345" t="s">
        <v>838</v>
      </c>
      <c r="C177" s="345" t="s">
        <v>839</v>
      </c>
      <c r="D177" s="345" t="s">
        <v>840</v>
      </c>
      <c r="E177" s="345" t="s">
        <v>841</v>
      </c>
      <c r="F177" s="345"/>
      <c r="G177" s="345" t="s">
        <v>842</v>
      </c>
      <c r="H177" s="287" t="s">
        <v>129</v>
      </c>
      <c r="I177" s="345" t="s">
        <v>129</v>
      </c>
      <c r="J177" s="345"/>
      <c r="K177" s="345" t="s">
        <v>130</v>
      </c>
      <c r="L177" s="357" t="s">
        <v>130</v>
      </c>
      <c r="M177" s="310" t="s">
        <v>130</v>
      </c>
      <c r="N177" s="358">
        <v>2023</v>
      </c>
      <c r="O177" s="359" t="s">
        <v>271</v>
      </c>
      <c r="P177" s="359" t="s">
        <v>820</v>
      </c>
      <c r="Q177" s="359" t="s">
        <v>843</v>
      </c>
      <c r="R177" s="359" t="s">
        <v>844</v>
      </c>
      <c r="S177" s="339" t="s">
        <v>173</v>
      </c>
      <c r="T177" s="278"/>
      <c r="U177" s="278"/>
      <c r="V177" s="278" t="e">
        <v>#N/A</v>
      </c>
      <c r="W177" s="278" t="e">
        <v>#N/A</v>
      </c>
      <c r="X177" s="279" t="s">
        <v>173</v>
      </c>
    </row>
    <row r="178" spans="1:24" s="81" customFormat="1" ht="95.1" customHeight="1">
      <c r="A178" s="345" t="s">
        <v>89</v>
      </c>
      <c r="B178" s="345" t="s">
        <v>845</v>
      </c>
      <c r="C178" s="345" t="s">
        <v>846</v>
      </c>
      <c r="D178" s="345" t="s">
        <v>847</v>
      </c>
      <c r="E178" s="345" t="s">
        <v>848</v>
      </c>
      <c r="F178" s="345"/>
      <c r="G178" s="345" t="s">
        <v>210</v>
      </c>
      <c r="H178" s="345" t="s">
        <v>849</v>
      </c>
      <c r="I178" s="345" t="s">
        <v>129</v>
      </c>
      <c r="J178" s="345"/>
      <c r="K178" s="345" t="s">
        <v>850</v>
      </c>
      <c r="L178" s="357" t="s">
        <v>130</v>
      </c>
      <c r="M178" s="331" t="s">
        <v>315</v>
      </c>
      <c r="N178" s="358">
        <v>2023</v>
      </c>
      <c r="O178" s="359" t="s">
        <v>271</v>
      </c>
      <c r="P178" s="359" t="s">
        <v>820</v>
      </c>
      <c r="Q178" s="359" t="s">
        <v>851</v>
      </c>
      <c r="R178" s="359" t="s">
        <v>852</v>
      </c>
      <c r="S178" s="339" t="s">
        <v>173</v>
      </c>
      <c r="T178" s="278"/>
      <c r="U178" s="278"/>
      <c r="V178" s="278" t="e">
        <v>#N/A</v>
      </c>
      <c r="W178" s="278" t="e">
        <v>#N/A</v>
      </c>
      <c r="X178" s="279" t="s">
        <v>173</v>
      </c>
    </row>
    <row r="179" spans="1:24" s="81" customFormat="1" ht="95.1" customHeight="1">
      <c r="A179" s="283" t="s">
        <v>83</v>
      </c>
      <c r="B179" s="283" t="s">
        <v>853</v>
      </c>
      <c r="C179" s="283" t="s">
        <v>854</v>
      </c>
      <c r="D179" s="283" t="s">
        <v>855</v>
      </c>
      <c r="E179" s="346" t="s">
        <v>120</v>
      </c>
      <c r="F179" s="346"/>
      <c r="G179" s="346" t="s">
        <v>533</v>
      </c>
      <c r="H179" s="283" t="s">
        <v>856</v>
      </c>
      <c r="I179" s="283" t="s">
        <v>129</v>
      </c>
      <c r="J179" s="283"/>
      <c r="K179" s="283" t="s">
        <v>130</v>
      </c>
      <c r="L179" s="330" t="s">
        <v>130</v>
      </c>
      <c r="M179" s="331"/>
      <c r="N179" s="360"/>
      <c r="O179" s="361"/>
      <c r="P179" s="361" t="s">
        <v>120</v>
      </c>
      <c r="Q179" s="361"/>
      <c r="R179" s="361"/>
      <c r="S179" s="339" t="s">
        <v>173</v>
      </c>
      <c r="T179" s="278" t="s">
        <v>857</v>
      </c>
      <c r="U179" s="278" t="s">
        <v>858</v>
      </c>
      <c r="V179" s="278" t="s">
        <v>173</v>
      </c>
      <c r="W179" s="278" t="s">
        <v>859</v>
      </c>
      <c r="X179" s="279" t="s">
        <v>173</v>
      </c>
    </row>
    <row r="180" spans="1:24" s="81" customFormat="1" ht="95.1" customHeight="1">
      <c r="A180" s="283" t="s">
        <v>83</v>
      </c>
      <c r="B180" s="283" t="s">
        <v>860</v>
      </c>
      <c r="C180" s="283" t="s">
        <v>861</v>
      </c>
      <c r="D180" s="283" t="s">
        <v>862</v>
      </c>
      <c r="E180" s="347" t="s">
        <v>120</v>
      </c>
      <c r="F180" s="347"/>
      <c r="G180" s="347" t="s">
        <v>863</v>
      </c>
      <c r="H180" s="283" t="s">
        <v>856</v>
      </c>
      <c r="I180" s="283" t="s">
        <v>129</v>
      </c>
      <c r="J180" s="283"/>
      <c r="K180" s="283" t="s">
        <v>864</v>
      </c>
      <c r="L180" s="330" t="s">
        <v>130</v>
      </c>
      <c r="M180" s="331"/>
      <c r="N180" s="360">
        <v>2023</v>
      </c>
      <c r="O180" s="361" t="s">
        <v>271</v>
      </c>
      <c r="P180" s="361" t="s">
        <v>120</v>
      </c>
      <c r="Q180" s="361"/>
      <c r="R180" s="361"/>
      <c r="S180" s="339" t="s">
        <v>173</v>
      </c>
      <c r="T180" s="278" t="s">
        <v>865</v>
      </c>
      <c r="U180" s="278" t="s">
        <v>858</v>
      </c>
      <c r="V180" s="278" t="s">
        <v>173</v>
      </c>
      <c r="W180" s="278" t="s">
        <v>859</v>
      </c>
      <c r="X180" s="279" t="s">
        <v>173</v>
      </c>
    </row>
    <row r="181" spans="1:24" ht="95.1" customHeight="1">
      <c r="A181" s="283" t="s">
        <v>83</v>
      </c>
      <c r="B181" s="283" t="s">
        <v>866</v>
      </c>
      <c r="C181" s="283" t="s">
        <v>867</v>
      </c>
      <c r="D181" s="283" t="s">
        <v>868</v>
      </c>
      <c r="E181" s="347" t="s">
        <v>869</v>
      </c>
      <c r="F181" s="347"/>
      <c r="G181" s="347" t="s">
        <v>870</v>
      </c>
      <c r="H181" s="287" t="s">
        <v>129</v>
      </c>
      <c r="I181" s="283" t="s">
        <v>129</v>
      </c>
      <c r="J181" s="283"/>
      <c r="K181" s="283" t="s">
        <v>130</v>
      </c>
      <c r="L181" s="330" t="s">
        <v>130</v>
      </c>
      <c r="M181" s="331"/>
      <c r="N181" s="360"/>
      <c r="O181" s="361"/>
      <c r="P181" s="361"/>
      <c r="Q181" s="361"/>
      <c r="R181" s="361"/>
      <c r="S181" s="339" t="s">
        <v>173</v>
      </c>
      <c r="T181" s="278" t="s">
        <v>871</v>
      </c>
      <c r="U181" s="278" t="s">
        <v>858</v>
      </c>
      <c r="V181" s="278" t="s">
        <v>173</v>
      </c>
      <c r="W181" s="278" t="e">
        <v>#N/A</v>
      </c>
      <c r="X181" s="279"/>
    </row>
    <row r="182" spans="1:24" s="81" customFormat="1" ht="95.1" customHeight="1">
      <c r="A182" s="283" t="s">
        <v>83</v>
      </c>
      <c r="B182" s="283" t="s">
        <v>872</v>
      </c>
      <c r="C182" s="283" t="s">
        <v>873</v>
      </c>
      <c r="D182" s="283" t="s">
        <v>874</v>
      </c>
      <c r="E182" s="23" t="s">
        <v>875</v>
      </c>
      <c r="F182" s="287">
        <v>0</v>
      </c>
      <c r="G182" s="347" t="s">
        <v>875</v>
      </c>
      <c r="H182" s="287" t="s">
        <v>129</v>
      </c>
      <c r="I182" s="283" t="s">
        <v>129</v>
      </c>
      <c r="J182" s="283"/>
      <c r="K182" s="283" t="s">
        <v>130</v>
      </c>
      <c r="L182" s="330" t="s">
        <v>130</v>
      </c>
      <c r="M182" s="331"/>
      <c r="N182" s="360"/>
      <c r="O182" s="361"/>
      <c r="P182" s="361"/>
      <c r="Q182" s="361"/>
      <c r="R182" s="361"/>
      <c r="S182" s="339" t="s">
        <v>173</v>
      </c>
      <c r="T182" s="278"/>
      <c r="U182" s="278"/>
      <c r="V182" s="278" t="e">
        <v>#N/A</v>
      </c>
      <c r="W182" s="278" t="e">
        <v>#N/A</v>
      </c>
      <c r="X182" s="279" t="s">
        <v>173</v>
      </c>
    </row>
    <row r="183" spans="1:24" s="81" customFormat="1" ht="95.1" customHeight="1">
      <c r="A183" s="283" t="s">
        <v>83</v>
      </c>
      <c r="B183" s="283" t="s">
        <v>876</v>
      </c>
      <c r="C183" s="283" t="s">
        <v>877</v>
      </c>
      <c r="D183" s="283" t="s">
        <v>878</v>
      </c>
      <c r="E183" s="23" t="s">
        <v>120</v>
      </c>
      <c r="F183" s="287">
        <v>0</v>
      </c>
      <c r="G183" s="346" t="s">
        <v>120</v>
      </c>
      <c r="H183" s="287" t="s">
        <v>879</v>
      </c>
      <c r="I183" s="283" t="s">
        <v>880</v>
      </c>
      <c r="J183" s="283"/>
      <c r="K183" s="283"/>
      <c r="L183" s="330" t="s">
        <v>130</v>
      </c>
      <c r="M183" s="331"/>
      <c r="N183" s="360"/>
      <c r="O183" s="361"/>
      <c r="P183" s="361"/>
      <c r="Q183" s="361"/>
      <c r="R183" s="361"/>
      <c r="S183" s="339" t="s">
        <v>173</v>
      </c>
      <c r="T183" s="278" t="s">
        <v>881</v>
      </c>
      <c r="U183" s="278" t="s">
        <v>882</v>
      </c>
      <c r="V183" s="278" t="s">
        <v>173</v>
      </c>
      <c r="W183" s="278" t="s">
        <v>883</v>
      </c>
      <c r="X183" s="279" t="e">
        <v>#N/A</v>
      </c>
    </row>
    <row r="184" spans="1:24" ht="95.1" customHeight="1">
      <c r="A184" s="283" t="s">
        <v>83</v>
      </c>
      <c r="B184" s="283" t="s">
        <v>884</v>
      </c>
      <c r="C184" s="283" t="s">
        <v>885</v>
      </c>
      <c r="D184" s="283" t="s">
        <v>886</v>
      </c>
      <c r="E184" s="347" t="s">
        <v>120</v>
      </c>
      <c r="F184" s="347"/>
      <c r="G184" s="347" t="s">
        <v>120</v>
      </c>
      <c r="H184" s="283" t="s">
        <v>887</v>
      </c>
      <c r="I184" s="283" t="s">
        <v>880</v>
      </c>
      <c r="J184" s="283"/>
      <c r="K184" s="283" t="s">
        <v>269</v>
      </c>
      <c r="L184" s="330" t="s">
        <v>888</v>
      </c>
      <c r="M184" s="331"/>
      <c r="N184" s="360">
        <v>2024</v>
      </c>
      <c r="O184" s="361" t="s">
        <v>889</v>
      </c>
      <c r="P184" s="361" t="s">
        <v>120</v>
      </c>
      <c r="Q184" s="361"/>
      <c r="R184" s="361"/>
      <c r="S184" s="339" t="s">
        <v>173</v>
      </c>
      <c r="T184" s="278"/>
      <c r="U184" s="278" t="s">
        <v>882</v>
      </c>
      <c r="V184" s="278" t="s">
        <v>173</v>
      </c>
      <c r="W184" s="278" t="s">
        <v>890</v>
      </c>
      <c r="X184" s="279" t="e">
        <v>#N/A</v>
      </c>
    </row>
    <row r="185" spans="1:24" ht="95.1" customHeight="1">
      <c r="A185" s="283" t="s">
        <v>83</v>
      </c>
      <c r="B185" s="283" t="s">
        <v>891</v>
      </c>
      <c r="C185" s="283" t="s">
        <v>892</v>
      </c>
      <c r="D185" s="283" t="s">
        <v>893</v>
      </c>
      <c r="E185" s="347" t="s">
        <v>120</v>
      </c>
      <c r="F185" s="347"/>
      <c r="G185" s="347" t="s">
        <v>894</v>
      </c>
      <c r="H185" s="283" t="s">
        <v>895</v>
      </c>
      <c r="I185" s="283" t="s">
        <v>213</v>
      </c>
      <c r="J185" s="283"/>
      <c r="K185" s="283" t="s">
        <v>736</v>
      </c>
      <c r="L185" s="330" t="s">
        <v>736</v>
      </c>
      <c r="M185" s="331"/>
      <c r="N185" s="360">
        <v>2024</v>
      </c>
      <c r="O185" s="361" t="s">
        <v>889</v>
      </c>
      <c r="P185" s="361" t="s">
        <v>120</v>
      </c>
      <c r="Q185" s="361"/>
      <c r="R185" s="361"/>
      <c r="S185" s="339" t="s">
        <v>173</v>
      </c>
      <c r="T185" s="278" t="s">
        <v>896</v>
      </c>
      <c r="U185" s="278" t="s">
        <v>897</v>
      </c>
      <c r="V185" s="278" t="s">
        <v>173</v>
      </c>
      <c r="W185" s="278" t="s">
        <v>898</v>
      </c>
      <c r="X185" s="279" t="s">
        <v>173</v>
      </c>
    </row>
    <row r="186" spans="1:24" s="81" customFormat="1" ht="95.1" customHeight="1">
      <c r="A186" s="283" t="s">
        <v>83</v>
      </c>
      <c r="B186" s="283" t="s">
        <v>899</v>
      </c>
      <c r="C186" s="283" t="s">
        <v>900</v>
      </c>
      <c r="D186" s="283" t="s">
        <v>901</v>
      </c>
      <c r="E186" s="348" t="s">
        <v>120</v>
      </c>
      <c r="F186" s="348"/>
      <c r="G186" s="348" t="s">
        <v>120</v>
      </c>
      <c r="H186" s="283" t="s">
        <v>890</v>
      </c>
      <c r="I186" s="283" t="s">
        <v>665</v>
      </c>
      <c r="J186" s="283"/>
      <c r="K186" s="283" t="s">
        <v>902</v>
      </c>
      <c r="L186" s="330" t="s">
        <v>902</v>
      </c>
      <c r="M186" s="331"/>
      <c r="N186" s="360">
        <v>2024</v>
      </c>
      <c r="O186" s="361" t="s">
        <v>889</v>
      </c>
      <c r="P186" s="361" t="s">
        <v>120</v>
      </c>
      <c r="Q186" s="361"/>
      <c r="R186" s="361"/>
      <c r="S186" s="339" t="s">
        <v>173</v>
      </c>
      <c r="T186" s="278"/>
      <c r="U186" s="278"/>
      <c r="V186" s="278" t="s">
        <v>173</v>
      </c>
      <c r="W186" s="278" t="s">
        <v>890</v>
      </c>
      <c r="X186" s="279" t="e">
        <v>#N/A</v>
      </c>
    </row>
    <row r="187" spans="1:24" s="81" customFormat="1" ht="95.1" customHeight="1">
      <c r="A187" s="283" t="s">
        <v>83</v>
      </c>
      <c r="B187" s="283" t="s">
        <v>903</v>
      </c>
      <c r="C187" s="283" t="s">
        <v>904</v>
      </c>
      <c r="D187" s="283" t="s">
        <v>905</v>
      </c>
      <c r="E187" s="346" t="s">
        <v>906</v>
      </c>
      <c r="F187" s="346"/>
      <c r="G187" s="346" t="s">
        <v>907</v>
      </c>
      <c r="H187" s="287" t="s">
        <v>908</v>
      </c>
      <c r="I187" s="283" t="s">
        <v>129</v>
      </c>
      <c r="J187" s="283"/>
      <c r="K187" s="283"/>
      <c r="L187" s="330" t="s">
        <v>130</v>
      </c>
      <c r="M187" s="331"/>
      <c r="N187" s="360"/>
      <c r="O187" s="361"/>
      <c r="P187" s="361"/>
      <c r="Q187" s="361"/>
      <c r="R187" s="361"/>
      <c r="S187" s="339" t="s">
        <v>173</v>
      </c>
      <c r="T187" s="278"/>
      <c r="U187" s="278" t="s">
        <v>909</v>
      </c>
      <c r="V187" s="278" t="e">
        <v>#N/A</v>
      </c>
      <c r="W187" s="278" t="e">
        <v>#N/A</v>
      </c>
      <c r="X187" s="279" t="s">
        <v>173</v>
      </c>
    </row>
    <row r="188" spans="1:24" s="81" customFormat="1" ht="95.1" customHeight="1">
      <c r="A188" s="283" t="s">
        <v>83</v>
      </c>
      <c r="B188" s="283" t="s">
        <v>910</v>
      </c>
      <c r="C188" s="283" t="s">
        <v>911</v>
      </c>
      <c r="D188" s="283" t="s">
        <v>912</v>
      </c>
      <c r="E188" s="23" t="s">
        <v>120</v>
      </c>
      <c r="F188" s="287">
        <v>0</v>
      </c>
      <c r="G188" s="346">
        <v>0</v>
      </c>
      <c r="H188" s="287" t="s">
        <v>648</v>
      </c>
      <c r="I188" s="283">
        <v>0</v>
      </c>
      <c r="J188" s="283"/>
      <c r="K188" s="283"/>
      <c r="L188" s="330">
        <v>0</v>
      </c>
      <c r="M188" s="331"/>
      <c r="N188" s="360"/>
      <c r="O188" s="361"/>
      <c r="P188" s="361"/>
      <c r="Q188" s="361"/>
      <c r="R188" s="361"/>
      <c r="S188" s="339" t="s">
        <v>173</v>
      </c>
      <c r="T188" s="278"/>
      <c r="U188" s="278" t="s">
        <v>913</v>
      </c>
      <c r="V188" s="278" t="s">
        <v>173</v>
      </c>
      <c r="W188" s="278" t="e">
        <v>#N/A</v>
      </c>
      <c r="X188" s="279" t="e">
        <v>#N/A</v>
      </c>
    </row>
    <row r="189" spans="1:24" s="81" customFormat="1" ht="95.1" customHeight="1">
      <c r="A189" s="283" t="s">
        <v>84</v>
      </c>
      <c r="B189" s="283" t="s">
        <v>914</v>
      </c>
      <c r="C189" s="283" t="s">
        <v>915</v>
      </c>
      <c r="D189" s="283" t="s">
        <v>916</v>
      </c>
      <c r="E189" s="347" t="s">
        <v>917</v>
      </c>
      <c r="F189" s="347"/>
      <c r="G189" s="347" t="s">
        <v>120</v>
      </c>
      <c r="H189" s="283" t="s">
        <v>231</v>
      </c>
      <c r="I189" s="283" t="s">
        <v>918</v>
      </c>
      <c r="J189" s="283"/>
      <c r="K189" s="283" t="s">
        <v>130</v>
      </c>
      <c r="L189" s="330" t="s">
        <v>130</v>
      </c>
      <c r="M189" s="331"/>
      <c r="N189" s="360">
        <v>2021</v>
      </c>
      <c r="O189" s="361" t="s">
        <v>271</v>
      </c>
      <c r="P189" s="361" t="s">
        <v>919</v>
      </c>
      <c r="Q189" s="361" t="s">
        <v>920</v>
      </c>
      <c r="R189" s="361"/>
      <c r="S189" s="339" t="s">
        <v>173</v>
      </c>
      <c r="T189" s="278"/>
      <c r="U189" s="278"/>
      <c r="V189" s="278" t="e">
        <v>#N/A</v>
      </c>
      <c r="W189" s="278" t="e">
        <v>#N/A</v>
      </c>
      <c r="X189" s="279" t="s">
        <v>173</v>
      </c>
    </row>
    <row r="190" spans="1:24" s="81" customFormat="1" ht="95.1" customHeight="1">
      <c r="A190" s="282" t="s">
        <v>84</v>
      </c>
      <c r="B190" s="282" t="s">
        <v>921</v>
      </c>
      <c r="C190" s="282" t="s">
        <v>922</v>
      </c>
      <c r="D190" s="282" t="s">
        <v>923</v>
      </c>
      <c r="E190" s="347" t="s">
        <v>924</v>
      </c>
      <c r="F190" s="347"/>
      <c r="G190" s="347" t="s">
        <v>925</v>
      </c>
      <c r="H190" s="282" t="s">
        <v>231</v>
      </c>
      <c r="I190" s="282" t="s">
        <v>926</v>
      </c>
      <c r="J190" s="282"/>
      <c r="K190" s="282" t="s">
        <v>130</v>
      </c>
      <c r="L190" s="307" t="s">
        <v>130</v>
      </c>
      <c r="M190" s="308"/>
      <c r="N190" s="362">
        <v>2022</v>
      </c>
      <c r="O190" s="363" t="s">
        <v>271</v>
      </c>
      <c r="P190" s="363" t="s">
        <v>919</v>
      </c>
      <c r="Q190" s="363" t="s">
        <v>920</v>
      </c>
      <c r="R190" s="363"/>
      <c r="S190" s="339" t="s">
        <v>173</v>
      </c>
      <c r="T190" s="336" t="s">
        <v>927</v>
      </c>
      <c r="U190" s="336" t="s">
        <v>928</v>
      </c>
      <c r="V190" s="336" t="s">
        <v>173</v>
      </c>
      <c r="W190" s="336" t="e">
        <v>#N/A</v>
      </c>
      <c r="X190" s="337" t="e">
        <v>#N/A</v>
      </c>
    </row>
    <row r="191" spans="1:24" s="81" customFormat="1" ht="95.1" customHeight="1">
      <c r="A191" s="283" t="s">
        <v>84</v>
      </c>
      <c r="B191" s="283" t="s">
        <v>929</v>
      </c>
      <c r="C191" s="283" t="s">
        <v>930</v>
      </c>
      <c r="D191" s="283" t="s">
        <v>931</v>
      </c>
      <c r="E191" s="346" t="s">
        <v>924</v>
      </c>
      <c r="F191" s="346"/>
      <c r="G191" s="346" t="s">
        <v>925</v>
      </c>
      <c r="H191" s="283" t="s">
        <v>932</v>
      </c>
      <c r="I191" s="283" t="s">
        <v>918</v>
      </c>
      <c r="J191" s="283"/>
      <c r="K191" s="283" t="s">
        <v>130</v>
      </c>
      <c r="L191" s="330" t="s">
        <v>130</v>
      </c>
      <c r="M191" s="331"/>
      <c r="N191" s="360">
        <v>2022</v>
      </c>
      <c r="O191" s="361" t="s">
        <v>271</v>
      </c>
      <c r="P191" s="361" t="s">
        <v>919</v>
      </c>
      <c r="Q191" s="361" t="s">
        <v>920</v>
      </c>
      <c r="R191" s="361"/>
      <c r="S191" s="339" t="s">
        <v>173</v>
      </c>
      <c r="T191" s="278" t="s">
        <v>933</v>
      </c>
      <c r="U191" s="278" t="s">
        <v>545</v>
      </c>
      <c r="V191" s="278" t="s">
        <v>173</v>
      </c>
      <c r="W191" s="278" t="e">
        <v>#N/A</v>
      </c>
      <c r="X191" s="279" t="e">
        <v>#N/A</v>
      </c>
    </row>
    <row r="192" spans="1:24" s="81" customFormat="1" ht="95.1" customHeight="1">
      <c r="A192" s="283" t="s">
        <v>84</v>
      </c>
      <c r="B192" s="283" t="s">
        <v>934</v>
      </c>
      <c r="C192" s="283" t="s">
        <v>935</v>
      </c>
      <c r="D192" s="283" t="s">
        <v>936</v>
      </c>
      <c r="E192" s="282" t="s">
        <v>937</v>
      </c>
      <c r="F192" s="287">
        <v>0</v>
      </c>
      <c r="G192" s="346" t="s">
        <v>210</v>
      </c>
      <c r="H192" s="287" t="s">
        <v>129</v>
      </c>
      <c r="I192" s="283" t="s">
        <v>129</v>
      </c>
      <c r="J192" s="283"/>
      <c r="K192" s="283" t="s">
        <v>130</v>
      </c>
      <c r="L192" s="330" t="s">
        <v>130</v>
      </c>
      <c r="M192" s="331"/>
      <c r="N192" s="360"/>
      <c r="O192" s="361"/>
      <c r="P192" s="361"/>
      <c r="Q192" s="361"/>
      <c r="R192" s="361"/>
      <c r="S192" s="339" t="s">
        <v>173</v>
      </c>
      <c r="T192" s="278"/>
      <c r="U192" s="278"/>
      <c r="V192" s="278" t="e">
        <v>#N/A</v>
      </c>
      <c r="W192" s="278" t="e">
        <v>#N/A</v>
      </c>
      <c r="X192" s="279" t="s">
        <v>173</v>
      </c>
    </row>
    <row r="193" spans="1:24" ht="95.1" customHeight="1">
      <c r="A193" s="283" t="s">
        <v>84</v>
      </c>
      <c r="B193" s="283" t="s">
        <v>938</v>
      </c>
      <c r="C193" s="283" t="s">
        <v>939</v>
      </c>
      <c r="D193" s="283" t="s">
        <v>940</v>
      </c>
      <c r="E193" s="347" t="s">
        <v>120</v>
      </c>
      <c r="F193" s="347"/>
      <c r="G193" s="347" t="s">
        <v>925</v>
      </c>
      <c r="H193" s="283" t="s">
        <v>941</v>
      </c>
      <c r="I193" s="283" t="s">
        <v>918</v>
      </c>
      <c r="J193" s="283"/>
      <c r="K193" s="283"/>
      <c r="L193" s="330" t="s">
        <v>130</v>
      </c>
      <c r="M193" s="331"/>
      <c r="N193" s="360"/>
      <c r="O193" s="361"/>
      <c r="P193" s="361"/>
      <c r="Q193" s="361"/>
      <c r="R193" s="361"/>
      <c r="S193" s="339" t="s">
        <v>173</v>
      </c>
      <c r="T193" s="278" t="s">
        <v>942</v>
      </c>
      <c r="U193" s="278"/>
      <c r="V193" s="278" t="s">
        <v>173</v>
      </c>
      <c r="W193" s="278" t="s">
        <v>943</v>
      </c>
      <c r="X193" s="279" t="e">
        <v>#N/A</v>
      </c>
    </row>
    <row r="194" spans="1:24" s="81" customFormat="1" ht="95.1" customHeight="1">
      <c r="A194" s="283" t="s">
        <v>84</v>
      </c>
      <c r="B194" s="283" t="s">
        <v>944</v>
      </c>
      <c r="C194" s="283" t="s">
        <v>945</v>
      </c>
      <c r="D194" s="283" t="s">
        <v>946</v>
      </c>
      <c r="E194" s="346" t="s">
        <v>947</v>
      </c>
      <c r="F194" s="346"/>
      <c r="G194" s="346" t="s">
        <v>120</v>
      </c>
      <c r="H194" s="287" t="s">
        <v>948</v>
      </c>
      <c r="I194" s="283" t="s">
        <v>918</v>
      </c>
      <c r="J194" s="283"/>
      <c r="K194" s="283"/>
      <c r="L194" s="330" t="s">
        <v>130</v>
      </c>
      <c r="M194" s="331"/>
      <c r="N194" s="360"/>
      <c r="O194" s="361"/>
      <c r="P194" s="361"/>
      <c r="Q194" s="361"/>
      <c r="R194" s="361"/>
      <c r="S194" s="339" t="s">
        <v>173</v>
      </c>
      <c r="T194" s="278" t="s">
        <v>949</v>
      </c>
      <c r="U194" s="278"/>
      <c r="V194" s="278" t="s">
        <v>173</v>
      </c>
      <c r="W194" s="278" t="s">
        <v>950</v>
      </c>
      <c r="X194" s="279" t="e">
        <v>#N/A</v>
      </c>
    </row>
    <row r="195" spans="1:24" s="81" customFormat="1" ht="95.1" customHeight="1">
      <c r="A195" s="283" t="s">
        <v>84</v>
      </c>
      <c r="B195" s="283" t="s">
        <v>951</v>
      </c>
      <c r="C195" s="283" t="s">
        <v>952</v>
      </c>
      <c r="D195" s="283" t="s">
        <v>953</v>
      </c>
      <c r="E195" s="347" t="s">
        <v>954</v>
      </c>
      <c r="F195" s="347"/>
      <c r="G195" s="347" t="s">
        <v>955</v>
      </c>
      <c r="H195" s="287" t="s">
        <v>956</v>
      </c>
      <c r="I195" s="283" t="s">
        <v>918</v>
      </c>
      <c r="J195" s="283"/>
      <c r="K195" s="283" t="s">
        <v>130</v>
      </c>
      <c r="L195" s="330" t="s">
        <v>130</v>
      </c>
      <c r="M195" s="331"/>
      <c r="N195" s="360"/>
      <c r="O195" s="361"/>
      <c r="P195" s="361"/>
      <c r="Q195" s="361"/>
      <c r="R195" s="361"/>
      <c r="S195" s="339" t="s">
        <v>173</v>
      </c>
      <c r="T195" s="278"/>
      <c r="U195" s="278" t="s">
        <v>957</v>
      </c>
      <c r="V195" s="278" t="s">
        <v>173</v>
      </c>
      <c r="W195" s="278" t="s">
        <v>958</v>
      </c>
      <c r="X195" s="279" t="e">
        <v>#N/A</v>
      </c>
    </row>
    <row r="196" spans="1:24" s="81" customFormat="1" ht="95.1" customHeight="1">
      <c r="A196" s="283" t="s">
        <v>84</v>
      </c>
      <c r="B196" s="283" t="s">
        <v>959</v>
      </c>
      <c r="C196" s="283" t="s">
        <v>960</v>
      </c>
      <c r="D196" s="283" t="s">
        <v>961</v>
      </c>
      <c r="E196" s="23" t="s">
        <v>962</v>
      </c>
      <c r="F196" s="287">
        <v>0</v>
      </c>
      <c r="G196" s="347" t="s">
        <v>962</v>
      </c>
      <c r="H196" s="287" t="s">
        <v>494</v>
      </c>
      <c r="I196" s="283" t="s">
        <v>963</v>
      </c>
      <c r="J196" s="283"/>
      <c r="K196" s="283" t="s">
        <v>964</v>
      </c>
      <c r="L196" s="330" t="s">
        <v>964</v>
      </c>
      <c r="M196" s="331"/>
      <c r="N196" s="360"/>
      <c r="O196" s="361"/>
      <c r="P196" s="361"/>
      <c r="Q196" s="361"/>
      <c r="R196" s="361"/>
      <c r="S196" s="339" t="s">
        <v>173</v>
      </c>
      <c r="T196" s="278" t="s">
        <v>965</v>
      </c>
      <c r="U196" s="278"/>
      <c r="V196" s="278" t="s">
        <v>173</v>
      </c>
      <c r="W196" s="278" t="s">
        <v>494</v>
      </c>
      <c r="X196" s="279" t="e">
        <v>#N/A</v>
      </c>
    </row>
    <row r="197" spans="1:24" s="81" customFormat="1" ht="95.1" customHeight="1">
      <c r="A197" s="283" t="s">
        <v>84</v>
      </c>
      <c r="B197" s="283" t="s">
        <v>966</v>
      </c>
      <c r="C197" s="283" t="s">
        <v>967</v>
      </c>
      <c r="D197" s="283" t="s">
        <v>968</v>
      </c>
      <c r="E197" s="23" t="s">
        <v>969</v>
      </c>
      <c r="F197" s="287">
        <v>0</v>
      </c>
      <c r="G197" s="347" t="s">
        <v>969</v>
      </c>
      <c r="H197" s="287" t="s">
        <v>970</v>
      </c>
      <c r="I197" s="283"/>
      <c r="J197" s="283"/>
      <c r="K197" s="283" t="s">
        <v>130</v>
      </c>
      <c r="L197" s="330" t="s">
        <v>130</v>
      </c>
      <c r="M197" s="331"/>
      <c r="N197" s="360"/>
      <c r="O197" s="361"/>
      <c r="P197" s="361"/>
      <c r="Q197" s="361"/>
      <c r="R197" s="361"/>
      <c r="S197" s="339" t="s">
        <v>173</v>
      </c>
      <c r="T197" s="278" t="s">
        <v>971</v>
      </c>
      <c r="U197" s="278"/>
      <c r="V197" s="278" t="s">
        <v>173</v>
      </c>
      <c r="W197" s="278" t="s">
        <v>972</v>
      </c>
      <c r="X197" s="279" t="e">
        <v>#N/A</v>
      </c>
    </row>
    <row r="198" spans="1:24" s="81" customFormat="1" ht="31.5">
      <c r="A198" s="283" t="s">
        <v>84</v>
      </c>
      <c r="B198" s="283" t="s">
        <v>973</v>
      </c>
      <c r="C198" s="283" t="s">
        <v>974</v>
      </c>
      <c r="D198" s="283" t="s">
        <v>975</v>
      </c>
      <c r="E198" s="282" t="s">
        <v>342</v>
      </c>
      <c r="F198" s="287">
        <v>0</v>
      </c>
      <c r="G198" s="348" t="s">
        <v>342</v>
      </c>
      <c r="H198" s="287" t="s">
        <v>976</v>
      </c>
      <c r="I198" s="283" t="s">
        <v>626</v>
      </c>
      <c r="J198" s="283"/>
      <c r="K198" s="283" t="s">
        <v>130</v>
      </c>
      <c r="L198" s="330" t="s">
        <v>130</v>
      </c>
      <c r="M198" s="331"/>
      <c r="N198" s="360"/>
      <c r="O198" s="361"/>
      <c r="P198" s="361"/>
      <c r="Q198" s="361"/>
      <c r="R198" s="361"/>
      <c r="S198" s="339" t="s">
        <v>173</v>
      </c>
      <c r="T198" s="278" t="s">
        <v>977</v>
      </c>
      <c r="U198" s="278"/>
      <c r="V198" s="278" t="s">
        <v>173</v>
      </c>
      <c r="W198" s="278" t="s">
        <v>199</v>
      </c>
      <c r="X198" s="279" t="e">
        <v>#N/A</v>
      </c>
    </row>
    <row r="199" spans="1:24" ht="95.1" customHeight="1">
      <c r="A199" s="285" t="s">
        <v>73</v>
      </c>
      <c r="B199" s="285" t="s">
        <v>74</v>
      </c>
      <c r="C199" s="286" t="s">
        <v>978</v>
      </c>
      <c r="D199" s="286" t="s">
        <v>979</v>
      </c>
      <c r="E199" s="366" t="s">
        <v>120</v>
      </c>
      <c r="F199" s="366"/>
      <c r="G199" s="366" t="s">
        <v>120</v>
      </c>
      <c r="H199" s="286" t="s">
        <v>465</v>
      </c>
      <c r="I199" s="286" t="s">
        <v>501</v>
      </c>
      <c r="J199" s="286" t="s">
        <v>173</v>
      </c>
      <c r="K199" s="286" t="s">
        <v>477</v>
      </c>
      <c r="L199" s="333" t="s">
        <v>130</v>
      </c>
      <c r="M199" s="317" t="s">
        <v>315</v>
      </c>
      <c r="N199" s="320">
        <v>2021</v>
      </c>
      <c r="O199" s="321" t="s">
        <v>479</v>
      </c>
      <c r="P199" s="374" t="s">
        <v>480</v>
      </c>
      <c r="Q199" s="321" t="s">
        <v>481</v>
      </c>
      <c r="R199" s="321" t="s">
        <v>482</v>
      </c>
      <c r="S199" s="339" t="s">
        <v>173</v>
      </c>
      <c r="T199" s="278"/>
      <c r="U199" s="278" t="s">
        <v>545</v>
      </c>
      <c r="V199" s="278" t="s">
        <v>173</v>
      </c>
      <c r="W199" s="278" t="s">
        <v>465</v>
      </c>
      <c r="X199" s="279" t="e">
        <v>#N/A</v>
      </c>
    </row>
    <row r="200" spans="1:24" ht="95.1" customHeight="1">
      <c r="A200" s="283" t="s">
        <v>73</v>
      </c>
      <c r="B200" s="283" t="s">
        <v>75</v>
      </c>
      <c r="C200" s="284" t="s">
        <v>980</v>
      </c>
      <c r="D200" s="284" t="s">
        <v>980</v>
      </c>
      <c r="E200" s="284" t="s">
        <v>120</v>
      </c>
      <c r="F200" s="284"/>
      <c r="G200" s="300" t="s">
        <v>120</v>
      </c>
      <c r="H200" s="284" t="s">
        <v>465</v>
      </c>
      <c r="I200" s="375" t="s">
        <v>501</v>
      </c>
      <c r="J200" s="284" t="s">
        <v>173</v>
      </c>
      <c r="K200" s="284" t="s">
        <v>477</v>
      </c>
      <c r="L200" s="316" t="s">
        <v>981</v>
      </c>
      <c r="M200" s="317" t="s">
        <v>315</v>
      </c>
      <c r="N200" s="318">
        <v>2021</v>
      </c>
      <c r="O200" s="319" t="s">
        <v>479</v>
      </c>
      <c r="P200" s="376" t="s">
        <v>480</v>
      </c>
      <c r="Q200" s="319" t="s">
        <v>481</v>
      </c>
      <c r="R200" s="319" t="s">
        <v>482</v>
      </c>
      <c r="S200" s="339" t="s">
        <v>173</v>
      </c>
      <c r="T200" s="278"/>
      <c r="U200" s="278" t="s">
        <v>545</v>
      </c>
      <c r="V200" s="278" t="s">
        <v>173</v>
      </c>
      <c r="W200" s="278" t="s">
        <v>465</v>
      </c>
      <c r="X200" s="279" t="e">
        <v>#N/A</v>
      </c>
    </row>
    <row r="201" spans="1:24" s="81" customFormat="1" ht="95.1" customHeight="1">
      <c r="A201" s="285" t="s">
        <v>73</v>
      </c>
      <c r="B201" s="285" t="s">
        <v>76</v>
      </c>
      <c r="C201" s="286" t="s">
        <v>982</v>
      </c>
      <c r="D201" s="286" t="s">
        <v>983</v>
      </c>
      <c r="E201" s="23" t="s">
        <v>984</v>
      </c>
      <c r="F201" s="287">
        <v>0</v>
      </c>
      <c r="G201" s="367" t="s">
        <v>984</v>
      </c>
      <c r="H201" s="287" t="s">
        <v>628</v>
      </c>
      <c r="I201" s="286" t="s">
        <v>755</v>
      </c>
      <c r="J201" s="286"/>
      <c r="K201" s="286"/>
      <c r="L201" s="333">
        <v>0</v>
      </c>
      <c r="M201" s="356"/>
      <c r="N201" s="320"/>
      <c r="O201" s="321"/>
      <c r="P201" s="321"/>
      <c r="Q201" s="321"/>
      <c r="R201" s="321"/>
      <c r="S201" s="339" t="s">
        <v>173</v>
      </c>
      <c r="T201" s="278" t="s">
        <v>586</v>
      </c>
      <c r="U201" s="278"/>
      <c r="V201" s="278" t="s">
        <v>173</v>
      </c>
      <c r="W201" s="278" t="s">
        <v>755</v>
      </c>
      <c r="X201" s="279" t="e">
        <v>#N/A</v>
      </c>
    </row>
    <row r="202" spans="1:24" s="81" customFormat="1" ht="95.1" customHeight="1">
      <c r="A202" s="283" t="s">
        <v>73</v>
      </c>
      <c r="B202" s="283" t="s">
        <v>77</v>
      </c>
      <c r="C202" s="283" t="s">
        <v>985</v>
      </c>
      <c r="D202" s="283" t="s">
        <v>986</v>
      </c>
      <c r="E202" s="282" t="s">
        <v>987</v>
      </c>
      <c r="F202" s="287"/>
      <c r="G202" s="287" t="s">
        <v>988</v>
      </c>
      <c r="H202" s="287" t="s">
        <v>989</v>
      </c>
      <c r="I202" s="287"/>
      <c r="J202" s="287"/>
      <c r="K202" s="287"/>
      <c r="L202" s="309"/>
      <c r="M202" s="310"/>
      <c r="N202" s="318"/>
      <c r="O202" s="319"/>
      <c r="P202" s="319"/>
      <c r="Q202" s="319"/>
      <c r="R202" s="319"/>
      <c r="S202" s="339" t="s">
        <v>173</v>
      </c>
      <c r="T202" s="278" t="s">
        <v>990</v>
      </c>
      <c r="U202" s="278"/>
      <c r="V202" s="278" t="s">
        <v>173</v>
      </c>
      <c r="W202" s="278" t="e">
        <v>#N/A</v>
      </c>
      <c r="X202" s="279" t="e">
        <v>#N/A</v>
      </c>
    </row>
    <row r="203" spans="1:24" s="81" customFormat="1" ht="95.1" customHeight="1">
      <c r="A203" s="285" t="s">
        <v>73</v>
      </c>
      <c r="B203" s="285" t="s">
        <v>78</v>
      </c>
      <c r="C203" s="285" t="s">
        <v>991</v>
      </c>
      <c r="D203" s="286" t="s">
        <v>992</v>
      </c>
      <c r="E203" s="23" t="s">
        <v>120</v>
      </c>
      <c r="F203" s="287"/>
      <c r="G203" s="368" t="s">
        <v>120</v>
      </c>
      <c r="H203" s="287" t="s">
        <v>493</v>
      </c>
      <c r="I203" s="368"/>
      <c r="J203" s="368"/>
      <c r="K203" s="368"/>
      <c r="L203" s="367"/>
      <c r="M203" s="377"/>
      <c r="N203" s="320"/>
      <c r="O203" s="321"/>
      <c r="P203" s="321"/>
      <c r="Q203" s="321"/>
      <c r="R203" s="321"/>
      <c r="S203" s="339" t="s">
        <v>173</v>
      </c>
      <c r="T203" s="278"/>
      <c r="U203" s="278" t="s">
        <v>545</v>
      </c>
      <c r="V203" s="278" t="s">
        <v>173</v>
      </c>
      <c r="W203" s="278" t="e">
        <v>#N/A</v>
      </c>
      <c r="X203" s="279" t="e">
        <v>#N/A</v>
      </c>
    </row>
    <row r="204" spans="1:24" ht="63">
      <c r="A204" s="285" t="s">
        <v>73</v>
      </c>
      <c r="B204" s="285" t="s">
        <v>80</v>
      </c>
      <c r="C204" s="286" t="s">
        <v>993</v>
      </c>
      <c r="D204" s="286" t="s">
        <v>994</v>
      </c>
      <c r="E204" s="282" t="s">
        <v>995</v>
      </c>
      <c r="F204" s="287">
        <v>0</v>
      </c>
      <c r="G204" s="286" t="s">
        <v>996</v>
      </c>
      <c r="H204" s="287" t="s">
        <v>997</v>
      </c>
      <c r="I204" s="368" t="s">
        <v>145</v>
      </c>
      <c r="J204" s="286"/>
      <c r="K204" s="286"/>
      <c r="L204" s="333">
        <v>0</v>
      </c>
      <c r="M204" s="356"/>
      <c r="N204" s="320"/>
      <c r="O204" s="321"/>
      <c r="P204" s="321"/>
      <c r="Q204" s="321"/>
      <c r="R204" s="321"/>
      <c r="S204" s="339" t="s">
        <v>173</v>
      </c>
      <c r="T204" s="278"/>
      <c r="U204" s="278"/>
      <c r="V204" s="278" t="e">
        <v>#N/A</v>
      </c>
      <c r="W204" s="278" t="e">
        <v>#N/A</v>
      </c>
      <c r="X204" s="279" t="s">
        <v>173</v>
      </c>
    </row>
    <row r="205" spans="1:24" ht="157.5">
      <c r="A205" s="283" t="s">
        <v>85</v>
      </c>
      <c r="B205" s="283" t="s">
        <v>998</v>
      </c>
      <c r="C205" s="283" t="s">
        <v>999</v>
      </c>
      <c r="D205" s="283" t="s">
        <v>1000</v>
      </c>
      <c r="E205" s="282" t="s">
        <v>1001</v>
      </c>
      <c r="F205" s="287"/>
      <c r="G205" s="346" t="s">
        <v>1002</v>
      </c>
      <c r="H205" s="287" t="s">
        <v>129</v>
      </c>
      <c r="I205" s="283" t="s">
        <v>129</v>
      </c>
      <c r="J205" s="283"/>
      <c r="K205" s="283"/>
      <c r="L205" s="330" t="s">
        <v>130</v>
      </c>
      <c r="M205" s="331"/>
      <c r="N205" s="360"/>
      <c r="O205" s="361"/>
      <c r="P205" s="361"/>
      <c r="Q205" s="361"/>
      <c r="R205" s="361"/>
      <c r="S205" s="339" t="s">
        <v>173</v>
      </c>
      <c r="T205" s="278" t="s">
        <v>1003</v>
      </c>
      <c r="U205" s="278"/>
      <c r="V205" s="278" t="e">
        <v>#N/A</v>
      </c>
      <c r="W205" s="278" t="e">
        <v>#N/A</v>
      </c>
      <c r="X205" s="279" t="s">
        <v>173</v>
      </c>
    </row>
    <row r="206" spans="1:24" ht="95.1" customHeight="1">
      <c r="A206" s="283" t="s">
        <v>85</v>
      </c>
      <c r="B206" s="283" t="s">
        <v>1004</v>
      </c>
      <c r="C206" s="283" t="s">
        <v>1005</v>
      </c>
      <c r="D206" s="283" t="s">
        <v>1006</v>
      </c>
      <c r="E206" s="348" t="s">
        <v>1007</v>
      </c>
      <c r="F206" s="348"/>
      <c r="G206" s="348" t="s">
        <v>1008</v>
      </c>
      <c r="H206" s="283" t="s">
        <v>1009</v>
      </c>
      <c r="I206" s="283" t="s">
        <v>1010</v>
      </c>
      <c r="J206" s="283"/>
      <c r="K206" s="283" t="s">
        <v>1011</v>
      </c>
      <c r="L206" s="330" t="s">
        <v>1012</v>
      </c>
      <c r="M206" s="331"/>
      <c r="N206" s="360">
        <v>2023</v>
      </c>
      <c r="O206" s="361" t="s">
        <v>271</v>
      </c>
      <c r="P206" s="361"/>
      <c r="Q206" s="361" t="s">
        <v>1013</v>
      </c>
      <c r="R206" s="361" t="s">
        <v>1014</v>
      </c>
      <c r="S206" s="339" t="s">
        <v>173</v>
      </c>
      <c r="T206" s="278" t="s">
        <v>1015</v>
      </c>
      <c r="U206" s="278"/>
      <c r="V206" s="278" t="e">
        <v>#N/A</v>
      </c>
      <c r="W206" s="278" t="e">
        <v>#N/A</v>
      </c>
      <c r="X206" s="279" t="s">
        <v>173</v>
      </c>
    </row>
    <row r="207" spans="1:24" ht="95.1" customHeight="1">
      <c r="A207" s="283" t="s">
        <v>85</v>
      </c>
      <c r="B207" s="283" t="s">
        <v>1016</v>
      </c>
      <c r="C207" s="283" t="s">
        <v>1017</v>
      </c>
      <c r="D207" s="283" t="s">
        <v>1018</v>
      </c>
      <c r="E207" s="348" t="s">
        <v>264</v>
      </c>
      <c r="F207" s="348"/>
      <c r="G207" s="348" t="s">
        <v>1019</v>
      </c>
      <c r="H207" s="283" t="s">
        <v>1020</v>
      </c>
      <c r="I207" s="283">
        <v>0</v>
      </c>
      <c r="J207" s="283"/>
      <c r="K207" s="283" t="s">
        <v>130</v>
      </c>
      <c r="L207" s="330">
        <v>0</v>
      </c>
      <c r="M207" s="331"/>
      <c r="N207" s="360">
        <v>2021</v>
      </c>
      <c r="O207" s="361" t="s">
        <v>271</v>
      </c>
      <c r="P207" s="361"/>
      <c r="Q207" s="361" t="s">
        <v>1021</v>
      </c>
      <c r="R207" s="361" t="s">
        <v>1022</v>
      </c>
      <c r="S207" s="339" t="s">
        <v>173</v>
      </c>
      <c r="T207" s="278" t="s">
        <v>1023</v>
      </c>
      <c r="U207" s="278"/>
      <c r="V207" s="278" t="e">
        <v>#N/A</v>
      </c>
      <c r="W207" s="278" t="e">
        <v>#N/A</v>
      </c>
      <c r="X207" s="279" t="s">
        <v>173</v>
      </c>
    </row>
    <row r="208" spans="1:24" ht="95.1" customHeight="1">
      <c r="A208" s="283" t="s">
        <v>85</v>
      </c>
      <c r="B208" s="283" t="s">
        <v>1024</v>
      </c>
      <c r="C208" s="283" t="s">
        <v>1025</v>
      </c>
      <c r="D208" s="283" t="s">
        <v>1026</v>
      </c>
      <c r="E208" s="23" t="s">
        <v>1027</v>
      </c>
      <c r="F208" s="287">
        <v>0</v>
      </c>
      <c r="G208" s="346" t="s">
        <v>1027</v>
      </c>
      <c r="H208" s="287" t="s">
        <v>1028</v>
      </c>
      <c r="I208" s="283" t="s">
        <v>1029</v>
      </c>
      <c r="J208" s="283"/>
      <c r="K208" s="283"/>
      <c r="L208" s="330"/>
      <c r="M208" s="331"/>
      <c r="N208" s="360"/>
      <c r="O208" s="361"/>
      <c r="P208" s="361"/>
      <c r="Q208" s="361"/>
      <c r="R208" s="361"/>
      <c r="S208" s="339" t="s">
        <v>173</v>
      </c>
      <c r="T208" s="278"/>
      <c r="U208" s="278"/>
      <c r="V208" s="278" t="s">
        <v>173</v>
      </c>
      <c r="W208" s="278" t="e">
        <v>#N/A</v>
      </c>
      <c r="X208" s="279" t="e">
        <v>#N/A</v>
      </c>
    </row>
    <row r="209" spans="1:24" s="81" customFormat="1" ht="95.1" customHeight="1">
      <c r="A209" s="283" t="s">
        <v>85</v>
      </c>
      <c r="B209" s="283" t="s">
        <v>1030</v>
      </c>
      <c r="C209" s="283" t="s">
        <v>1031</v>
      </c>
      <c r="D209" s="283" t="s">
        <v>1032</v>
      </c>
      <c r="E209" s="23" t="s">
        <v>1033</v>
      </c>
      <c r="F209" s="287">
        <v>0</v>
      </c>
      <c r="G209" s="347" t="s">
        <v>1033</v>
      </c>
      <c r="H209" s="287" t="s">
        <v>1034</v>
      </c>
      <c r="I209" s="283" t="s">
        <v>494</v>
      </c>
      <c r="J209" s="283"/>
      <c r="K209" s="283"/>
      <c r="L209" s="330" t="s">
        <v>964</v>
      </c>
      <c r="M209" s="331"/>
      <c r="N209" s="360"/>
      <c r="O209" s="361"/>
      <c r="P209" s="361"/>
      <c r="Q209" s="361"/>
      <c r="R209" s="361"/>
      <c r="S209" s="339" t="s">
        <v>173</v>
      </c>
      <c r="T209" s="278" t="s">
        <v>1035</v>
      </c>
      <c r="U209" s="278"/>
      <c r="V209" s="278" t="s">
        <v>173</v>
      </c>
      <c r="W209" s="278" t="s">
        <v>1036</v>
      </c>
      <c r="X209" s="279" t="e">
        <v>#N/A</v>
      </c>
    </row>
    <row r="210" spans="1:24" ht="95.1" customHeight="1">
      <c r="A210" s="283" t="s">
        <v>85</v>
      </c>
      <c r="B210" s="283" t="s">
        <v>1037</v>
      </c>
      <c r="C210" s="283" t="s">
        <v>1038</v>
      </c>
      <c r="D210" s="283" t="s">
        <v>1039</v>
      </c>
      <c r="E210" s="348" t="s">
        <v>1040</v>
      </c>
      <c r="F210" s="348"/>
      <c r="G210" s="348" t="s">
        <v>342</v>
      </c>
      <c r="H210" s="287" t="s">
        <v>1041</v>
      </c>
      <c r="I210" s="283" t="s">
        <v>1041</v>
      </c>
      <c r="J210" s="283"/>
      <c r="K210" s="283"/>
      <c r="L210" s="330" t="s">
        <v>130</v>
      </c>
      <c r="M210" s="331"/>
      <c r="N210" s="360"/>
      <c r="O210" s="361"/>
      <c r="P210" s="361"/>
      <c r="Q210" s="361"/>
      <c r="R210" s="361"/>
      <c r="S210" s="339" t="s">
        <v>173</v>
      </c>
      <c r="T210" s="278"/>
      <c r="U210" s="278"/>
      <c r="V210" s="278" t="s">
        <v>173</v>
      </c>
      <c r="W210" s="278" t="s">
        <v>1041</v>
      </c>
      <c r="X210" s="279" t="e">
        <v>#N/A</v>
      </c>
    </row>
    <row r="211" spans="1:24" ht="95.1" customHeight="1">
      <c r="A211" s="283" t="s">
        <v>85</v>
      </c>
      <c r="B211" s="283" t="s">
        <v>1042</v>
      </c>
      <c r="C211" s="283" t="s">
        <v>1043</v>
      </c>
      <c r="D211" s="283" t="s">
        <v>1044</v>
      </c>
      <c r="E211" s="23" t="s">
        <v>1045</v>
      </c>
      <c r="F211" s="287">
        <v>0</v>
      </c>
      <c r="G211" s="348" t="s">
        <v>1045</v>
      </c>
      <c r="H211" s="287" t="s">
        <v>1046</v>
      </c>
      <c r="I211" s="283" t="s">
        <v>121</v>
      </c>
      <c r="J211" s="283"/>
      <c r="K211" s="283"/>
      <c r="L211" s="330" t="s">
        <v>122</v>
      </c>
      <c r="M211" s="331"/>
      <c r="N211" s="360"/>
      <c r="O211" s="361"/>
      <c r="P211" s="361"/>
      <c r="Q211" s="361"/>
      <c r="R211" s="361"/>
      <c r="S211" s="339" t="s">
        <v>173</v>
      </c>
      <c r="T211" s="278"/>
      <c r="U211" s="278" t="s">
        <v>1047</v>
      </c>
      <c r="V211" s="278" t="s">
        <v>173</v>
      </c>
      <c r="W211" s="278" t="s">
        <v>1046</v>
      </c>
      <c r="X211" s="279" t="e">
        <v>#N/A</v>
      </c>
    </row>
    <row r="212" spans="1:24" ht="95.1" customHeight="1">
      <c r="A212" s="283" t="s">
        <v>85</v>
      </c>
      <c r="B212" s="283" t="s">
        <v>1048</v>
      </c>
      <c r="C212" s="283" t="s">
        <v>1049</v>
      </c>
      <c r="D212" s="283" t="s">
        <v>1050</v>
      </c>
      <c r="E212" s="23" t="s">
        <v>120</v>
      </c>
      <c r="F212" s="287"/>
      <c r="G212" s="347"/>
      <c r="H212" s="287" t="s">
        <v>648</v>
      </c>
      <c r="I212" s="283"/>
      <c r="J212" s="283"/>
      <c r="K212" s="283"/>
      <c r="L212" s="330"/>
      <c r="M212" s="331"/>
      <c r="N212" s="360"/>
      <c r="O212" s="361"/>
      <c r="P212" s="361"/>
      <c r="Q212" s="361"/>
      <c r="R212" s="361"/>
      <c r="S212" s="339" t="s">
        <v>173</v>
      </c>
      <c r="T212" s="278" t="s">
        <v>1051</v>
      </c>
      <c r="U212" s="278"/>
      <c r="V212" s="278" t="s">
        <v>173</v>
      </c>
      <c r="W212" s="278" t="e">
        <v>#N/A</v>
      </c>
      <c r="X212" s="279" t="e">
        <v>#N/A</v>
      </c>
    </row>
    <row r="213" spans="1:24" ht="95.1" customHeight="1">
      <c r="A213" s="345" t="s">
        <v>90</v>
      </c>
      <c r="B213" s="345" t="s">
        <v>1052</v>
      </c>
      <c r="C213" s="345" t="s">
        <v>1053</v>
      </c>
      <c r="D213" s="345" t="s">
        <v>1054</v>
      </c>
      <c r="E213" s="23" t="s">
        <v>140</v>
      </c>
      <c r="F213" s="287">
        <v>0</v>
      </c>
      <c r="G213" s="345" t="s">
        <v>140</v>
      </c>
      <c r="H213" s="287" t="s">
        <v>741</v>
      </c>
      <c r="I213" s="345">
        <v>0</v>
      </c>
      <c r="J213" s="345"/>
      <c r="K213" s="345" t="s">
        <v>1055</v>
      </c>
      <c r="L213" s="357">
        <v>0</v>
      </c>
      <c r="M213" s="329" t="s">
        <v>175</v>
      </c>
      <c r="N213" s="358"/>
      <c r="O213" s="359"/>
      <c r="P213" s="359"/>
      <c r="Q213" s="359"/>
      <c r="R213" s="359"/>
      <c r="S213" s="339" t="s">
        <v>173</v>
      </c>
      <c r="T213" s="278"/>
      <c r="U213" s="278" t="s">
        <v>1056</v>
      </c>
      <c r="V213" s="278" t="s">
        <v>173</v>
      </c>
      <c r="W213" s="278" t="e">
        <v>#N/A</v>
      </c>
      <c r="X213" s="279" t="e">
        <v>#N/A</v>
      </c>
    </row>
    <row r="214" spans="1:24" ht="95.1" customHeight="1">
      <c r="A214" s="345" t="s">
        <v>90</v>
      </c>
      <c r="B214" s="345" t="s">
        <v>1057</v>
      </c>
      <c r="C214" s="345" t="s">
        <v>846</v>
      </c>
      <c r="D214" s="345" t="s">
        <v>1058</v>
      </c>
      <c r="E214" s="282" t="s">
        <v>1059</v>
      </c>
      <c r="F214" s="287"/>
      <c r="G214" s="345" t="s">
        <v>1060</v>
      </c>
      <c r="H214" s="287" t="s">
        <v>145</v>
      </c>
      <c r="I214" s="345" t="s">
        <v>145</v>
      </c>
      <c r="J214" s="345"/>
      <c r="K214" s="345" t="s">
        <v>130</v>
      </c>
      <c r="L214" s="357" t="s">
        <v>130</v>
      </c>
      <c r="M214" s="310" t="s">
        <v>130</v>
      </c>
      <c r="N214" s="358"/>
      <c r="O214" s="359"/>
      <c r="P214" s="359"/>
      <c r="Q214" s="359"/>
      <c r="R214" s="359"/>
      <c r="S214" s="339" t="s">
        <v>173</v>
      </c>
      <c r="T214" s="278"/>
      <c r="U214" s="278"/>
      <c r="V214" s="278" t="e">
        <v>#N/A</v>
      </c>
      <c r="W214" s="278" t="e">
        <v>#N/A</v>
      </c>
      <c r="X214" s="279" t="s">
        <v>173</v>
      </c>
    </row>
    <row r="215" spans="1:24" s="81" customFormat="1" ht="95.1" customHeight="1">
      <c r="A215" s="345" t="s">
        <v>91</v>
      </c>
      <c r="B215" s="345" t="s">
        <v>1061</v>
      </c>
      <c r="C215" s="345" t="s">
        <v>1062</v>
      </c>
      <c r="D215" s="345" t="s">
        <v>1063</v>
      </c>
      <c r="E215" s="345" t="s">
        <v>1064</v>
      </c>
      <c r="F215" s="345"/>
      <c r="G215" s="345"/>
      <c r="H215" s="345" t="s">
        <v>207</v>
      </c>
      <c r="I215" s="345" t="e">
        <v>#N/A</v>
      </c>
      <c r="J215" s="345" t="s">
        <v>346</v>
      </c>
      <c r="K215" s="345" t="s">
        <v>130</v>
      </c>
      <c r="L215" s="357" t="e">
        <v>#N/A</v>
      </c>
      <c r="M215" s="310" t="s">
        <v>130</v>
      </c>
      <c r="N215" s="358">
        <v>2023</v>
      </c>
      <c r="O215" s="359" t="s">
        <v>348</v>
      </c>
      <c r="P215" s="359" t="s">
        <v>346</v>
      </c>
      <c r="Q215" s="359" t="s">
        <v>374</v>
      </c>
      <c r="R215" s="359" t="s">
        <v>1065</v>
      </c>
      <c r="S215" s="339" t="s">
        <v>173</v>
      </c>
      <c r="T215" s="278" t="s">
        <v>1023</v>
      </c>
      <c r="U215" s="278"/>
      <c r="V215" s="278"/>
      <c r="W215" s="278" t="e">
        <v>#N/A</v>
      </c>
      <c r="X215" s="279"/>
    </row>
    <row r="216" spans="1:24" ht="95.1" customHeight="1">
      <c r="A216" s="345" t="s">
        <v>92</v>
      </c>
      <c r="B216" s="345" t="s">
        <v>1066</v>
      </c>
      <c r="C216" s="345" t="s">
        <v>1067</v>
      </c>
      <c r="D216" s="345" t="s">
        <v>1068</v>
      </c>
      <c r="E216" s="23" t="s">
        <v>1069</v>
      </c>
      <c r="F216" s="287">
        <v>0</v>
      </c>
      <c r="G216" s="345" t="s">
        <v>1069</v>
      </c>
      <c r="H216" s="287" t="s">
        <v>1070</v>
      </c>
      <c r="I216" s="345" t="s">
        <v>1070</v>
      </c>
      <c r="J216" s="345"/>
      <c r="K216" s="345" t="s">
        <v>130</v>
      </c>
      <c r="L216" s="357" t="s">
        <v>130</v>
      </c>
      <c r="M216" s="310" t="s">
        <v>130</v>
      </c>
      <c r="N216" s="358"/>
      <c r="O216" s="359"/>
      <c r="P216" s="359"/>
      <c r="Q216" s="359"/>
      <c r="R216" s="359"/>
      <c r="S216" s="339" t="s">
        <v>173</v>
      </c>
      <c r="T216" s="278" t="s">
        <v>1071</v>
      </c>
      <c r="U216" s="278"/>
      <c r="V216" s="278" t="s">
        <v>173</v>
      </c>
      <c r="W216" s="278" t="e">
        <v>#N/A</v>
      </c>
      <c r="X216" s="279" t="s">
        <v>173</v>
      </c>
    </row>
    <row r="217" spans="1:24" ht="95.1" customHeight="1">
      <c r="A217" s="282" t="s">
        <v>93</v>
      </c>
      <c r="B217" s="282" t="s">
        <v>1072</v>
      </c>
      <c r="C217" s="282" t="s">
        <v>1073</v>
      </c>
      <c r="D217" s="282" t="s">
        <v>1074</v>
      </c>
      <c r="E217" s="282" t="s">
        <v>1075</v>
      </c>
      <c r="F217" s="282"/>
      <c r="G217" s="282" t="s">
        <v>192</v>
      </c>
      <c r="H217" s="282" t="s">
        <v>207</v>
      </c>
      <c r="I217" s="282" t="s">
        <v>1076</v>
      </c>
      <c r="J217" s="282" t="s">
        <v>346</v>
      </c>
      <c r="K217" s="282" t="s">
        <v>130</v>
      </c>
      <c r="L217" s="307" t="s">
        <v>130</v>
      </c>
      <c r="M217" s="310" t="s">
        <v>130</v>
      </c>
      <c r="N217" s="324">
        <v>2023</v>
      </c>
      <c r="O217" s="325" t="s">
        <v>348</v>
      </c>
      <c r="P217" s="325"/>
      <c r="Q217" s="325"/>
      <c r="R217" s="325"/>
      <c r="S217" s="339" t="s">
        <v>173</v>
      </c>
      <c r="T217" s="278" t="s">
        <v>1023</v>
      </c>
      <c r="U217" s="278"/>
      <c r="V217" s="278" t="e">
        <v>#N/A</v>
      </c>
      <c r="W217" s="278" t="e">
        <v>#N/A</v>
      </c>
      <c r="X217" s="279" t="s">
        <v>173</v>
      </c>
    </row>
    <row r="218" spans="1:24" ht="95.1" customHeight="1">
      <c r="A218" s="282" t="s">
        <v>93</v>
      </c>
      <c r="B218" s="282" t="s">
        <v>1077</v>
      </c>
      <c r="C218" s="282" t="s">
        <v>1078</v>
      </c>
      <c r="D218" s="282" t="s">
        <v>1079</v>
      </c>
      <c r="E218" s="282" t="s">
        <v>1080</v>
      </c>
      <c r="F218" s="282"/>
      <c r="G218" s="282" t="s">
        <v>342</v>
      </c>
      <c r="H218" s="282" t="s">
        <v>207</v>
      </c>
      <c r="I218" s="282" t="s">
        <v>145</v>
      </c>
      <c r="J218" s="282" t="s">
        <v>346</v>
      </c>
      <c r="K218" s="282" t="s">
        <v>387</v>
      </c>
      <c r="L218" s="307" t="s">
        <v>387</v>
      </c>
      <c r="M218" s="331" t="s">
        <v>315</v>
      </c>
      <c r="N218" s="324">
        <v>2023</v>
      </c>
      <c r="O218" s="325" t="s">
        <v>348</v>
      </c>
      <c r="P218" s="325"/>
      <c r="Q218" s="325"/>
      <c r="R218" s="325"/>
      <c r="S218" s="339" t="s">
        <v>173</v>
      </c>
      <c r="T218" s="278"/>
      <c r="U218" s="278"/>
      <c r="V218" s="278" t="e">
        <v>#N/A</v>
      </c>
      <c r="W218" s="278" t="e">
        <v>#N/A</v>
      </c>
      <c r="X218" s="279" t="s">
        <v>173</v>
      </c>
    </row>
    <row r="219" spans="1:24" s="81" customFormat="1" ht="95.1" customHeight="1">
      <c r="A219" s="345" t="s">
        <v>93</v>
      </c>
      <c r="B219" s="345" t="s">
        <v>1081</v>
      </c>
      <c r="C219" s="345" t="s">
        <v>1082</v>
      </c>
      <c r="D219" s="345" t="s">
        <v>1083</v>
      </c>
      <c r="E219" s="345" t="s">
        <v>1084</v>
      </c>
      <c r="F219" s="345"/>
      <c r="G219" s="345" t="s">
        <v>192</v>
      </c>
      <c r="H219" s="345" t="s">
        <v>207</v>
      </c>
      <c r="I219" s="345" t="s">
        <v>129</v>
      </c>
      <c r="J219" s="345" t="s">
        <v>346</v>
      </c>
      <c r="K219" s="345" t="s">
        <v>269</v>
      </c>
      <c r="L219" s="357" t="s">
        <v>130</v>
      </c>
      <c r="M219" s="331" t="s">
        <v>315</v>
      </c>
      <c r="N219" s="358">
        <v>2023</v>
      </c>
      <c r="O219" s="359" t="s">
        <v>348</v>
      </c>
      <c r="P219" s="359" t="s">
        <v>346</v>
      </c>
      <c r="Q219" s="359" t="s">
        <v>374</v>
      </c>
      <c r="R219" s="359"/>
      <c r="S219" s="339" t="s">
        <v>173</v>
      </c>
      <c r="T219" s="278" t="s">
        <v>1023</v>
      </c>
      <c r="U219" s="278"/>
      <c r="V219" s="278" t="e">
        <v>#N/A</v>
      </c>
      <c r="W219" s="278" t="e">
        <v>#N/A</v>
      </c>
      <c r="X219" s="279" t="s">
        <v>173</v>
      </c>
    </row>
    <row r="220" spans="1:24" s="81" customFormat="1" ht="95.1" customHeight="1">
      <c r="A220" s="283" t="s">
        <v>86</v>
      </c>
      <c r="B220" s="283" t="s">
        <v>1085</v>
      </c>
      <c r="C220" s="283" t="s">
        <v>1086</v>
      </c>
      <c r="D220" s="283" t="s">
        <v>1087</v>
      </c>
      <c r="E220" s="234" t="s">
        <v>1088</v>
      </c>
      <c r="F220" s="234"/>
      <c r="G220" s="234" t="s">
        <v>749</v>
      </c>
      <c r="H220" s="287" t="s">
        <v>1089</v>
      </c>
      <c r="I220" s="283" t="s">
        <v>1090</v>
      </c>
      <c r="J220" s="283"/>
      <c r="K220" s="283" t="s">
        <v>1091</v>
      </c>
      <c r="L220" s="330">
        <v>0</v>
      </c>
      <c r="M220" s="331"/>
      <c r="N220" s="360">
        <v>2023</v>
      </c>
      <c r="O220" s="361" t="s">
        <v>271</v>
      </c>
      <c r="P220" s="361"/>
      <c r="Q220" s="361"/>
      <c r="R220" s="361"/>
      <c r="S220" s="339" t="s">
        <v>173</v>
      </c>
      <c r="T220" s="278"/>
      <c r="U220" s="278"/>
      <c r="V220" s="278" t="s">
        <v>173</v>
      </c>
      <c r="W220" s="278" t="s">
        <v>1090</v>
      </c>
      <c r="X220" s="279" t="e">
        <v>#N/A</v>
      </c>
    </row>
    <row r="221" spans="1:24" ht="95.1" customHeight="1">
      <c r="A221" s="283" t="s">
        <v>86</v>
      </c>
      <c r="B221" s="283" t="s">
        <v>1092</v>
      </c>
      <c r="C221" s="283" t="s">
        <v>1093</v>
      </c>
      <c r="D221" s="283" t="s">
        <v>1094</v>
      </c>
      <c r="E221" s="346" t="s">
        <v>1095</v>
      </c>
      <c r="F221" s="346"/>
      <c r="G221" s="346" t="s">
        <v>1096</v>
      </c>
      <c r="H221" s="287" t="s">
        <v>1097</v>
      </c>
      <c r="I221" s="283" t="s">
        <v>1098</v>
      </c>
      <c r="J221" s="283"/>
      <c r="K221" s="283" t="s">
        <v>1011</v>
      </c>
      <c r="L221" s="330">
        <v>0</v>
      </c>
      <c r="M221" s="331"/>
      <c r="N221" s="360">
        <v>2024</v>
      </c>
      <c r="O221" s="361" t="s">
        <v>271</v>
      </c>
      <c r="P221" s="361"/>
      <c r="Q221" s="361"/>
      <c r="R221" s="361"/>
      <c r="S221" s="339" t="s">
        <v>173</v>
      </c>
      <c r="T221" s="278"/>
      <c r="U221" s="278"/>
      <c r="V221" s="278" t="s">
        <v>173</v>
      </c>
      <c r="W221" s="278" t="e">
        <v>#N/A</v>
      </c>
      <c r="X221" s="279" t="s">
        <v>132</v>
      </c>
    </row>
    <row r="222" spans="1:24" ht="47.25">
      <c r="A222" s="283" t="s">
        <v>86</v>
      </c>
      <c r="B222" s="283" t="s">
        <v>1099</v>
      </c>
      <c r="C222" s="283" t="s">
        <v>1100</v>
      </c>
      <c r="D222" s="283" t="s">
        <v>1101</v>
      </c>
      <c r="E222" s="23" t="s">
        <v>749</v>
      </c>
      <c r="F222" s="287">
        <v>0</v>
      </c>
      <c r="G222" s="234" t="s">
        <v>749</v>
      </c>
      <c r="H222" s="287" t="s">
        <v>1102</v>
      </c>
      <c r="I222" s="283" t="s">
        <v>1103</v>
      </c>
      <c r="J222" s="283"/>
      <c r="K222" s="283"/>
      <c r="L222" s="330">
        <v>0</v>
      </c>
      <c r="M222" s="331"/>
      <c r="N222" s="360"/>
      <c r="O222" s="361"/>
      <c r="P222" s="361"/>
      <c r="Q222" s="361"/>
      <c r="R222" s="361"/>
      <c r="S222" s="339" t="s">
        <v>173</v>
      </c>
      <c r="T222" s="278"/>
      <c r="U222" s="278"/>
      <c r="V222" s="278" t="s">
        <v>173</v>
      </c>
      <c r="W222" s="278" t="s">
        <v>1102</v>
      </c>
      <c r="X222" s="279" t="s">
        <v>173</v>
      </c>
    </row>
    <row r="223" spans="1:24" ht="95.1" customHeight="1">
      <c r="A223" s="283" t="s">
        <v>86</v>
      </c>
      <c r="B223" s="283" t="s">
        <v>1104</v>
      </c>
      <c r="C223" s="283" t="s">
        <v>1105</v>
      </c>
      <c r="D223" s="283" t="s">
        <v>1106</v>
      </c>
      <c r="E223" s="347" t="s">
        <v>1107</v>
      </c>
      <c r="F223" s="347"/>
      <c r="G223" s="347" t="s">
        <v>1108</v>
      </c>
      <c r="H223" s="283" t="s">
        <v>231</v>
      </c>
      <c r="I223" s="283">
        <v>0</v>
      </c>
      <c r="J223" s="283"/>
      <c r="K223" s="283" t="s">
        <v>1109</v>
      </c>
      <c r="L223" s="330">
        <v>0</v>
      </c>
      <c r="M223" s="331"/>
      <c r="N223" s="360">
        <v>2023</v>
      </c>
      <c r="O223" s="361" t="s">
        <v>271</v>
      </c>
      <c r="P223" s="361"/>
      <c r="Q223" s="361" t="s">
        <v>1110</v>
      </c>
      <c r="R223" s="361" t="s">
        <v>1111</v>
      </c>
      <c r="S223" s="339" t="s">
        <v>173</v>
      </c>
      <c r="T223" s="278"/>
      <c r="U223" s="278"/>
      <c r="V223" s="278"/>
      <c r="W223" s="278"/>
      <c r="X223" s="279" t="s">
        <v>173</v>
      </c>
    </row>
    <row r="224" spans="1:24" ht="95.1" customHeight="1">
      <c r="A224" s="283" t="s">
        <v>86</v>
      </c>
      <c r="B224" s="283" t="s">
        <v>1112</v>
      </c>
      <c r="C224" s="283" t="s">
        <v>1113</v>
      </c>
      <c r="D224" s="283" t="s">
        <v>1114</v>
      </c>
      <c r="E224" s="23" t="s">
        <v>210</v>
      </c>
      <c r="F224" s="287">
        <v>0</v>
      </c>
      <c r="G224" s="281" t="s">
        <v>210</v>
      </c>
      <c r="H224" s="287" t="s">
        <v>145</v>
      </c>
      <c r="I224" s="283" t="s">
        <v>145</v>
      </c>
      <c r="J224" s="283"/>
      <c r="K224" s="283"/>
      <c r="L224" s="330">
        <v>0</v>
      </c>
      <c r="M224" s="331"/>
      <c r="N224" s="360"/>
      <c r="O224" s="361"/>
      <c r="P224" s="361"/>
      <c r="Q224" s="361"/>
      <c r="R224" s="361"/>
      <c r="S224" s="339" t="s">
        <v>173</v>
      </c>
      <c r="T224" s="278"/>
      <c r="U224" s="278"/>
      <c r="V224" s="278"/>
      <c r="W224" s="278"/>
      <c r="X224" s="279" t="s">
        <v>173</v>
      </c>
    </row>
    <row r="225" spans="1:24" s="81" customFormat="1" ht="95.1" customHeight="1">
      <c r="A225" s="283" t="s">
        <v>86</v>
      </c>
      <c r="B225" s="283" t="s">
        <v>1115</v>
      </c>
      <c r="C225" s="283" t="s">
        <v>1116</v>
      </c>
      <c r="D225" s="283" t="s">
        <v>1117</v>
      </c>
      <c r="E225" s="347" t="s">
        <v>1118</v>
      </c>
      <c r="F225" s="347"/>
      <c r="G225" s="347" t="s">
        <v>1119</v>
      </c>
      <c r="H225" s="287">
        <v>0</v>
      </c>
      <c r="I225" s="283">
        <v>0</v>
      </c>
      <c r="J225" s="283"/>
      <c r="K225" s="283"/>
      <c r="L225" s="330">
        <v>0</v>
      </c>
      <c r="M225" s="331"/>
      <c r="N225" s="360"/>
      <c r="O225" s="361"/>
      <c r="P225" s="361"/>
      <c r="Q225" s="361"/>
      <c r="R225" s="361"/>
      <c r="S225" s="339" t="s">
        <v>173</v>
      </c>
      <c r="T225" s="278"/>
      <c r="U225" s="278"/>
      <c r="V225" s="278"/>
      <c r="W225" s="278"/>
      <c r="X225" s="279" t="s">
        <v>173</v>
      </c>
    </row>
    <row r="226" spans="1:24" s="81" customFormat="1" ht="95.1" customHeight="1">
      <c r="A226" s="283" t="s">
        <v>86</v>
      </c>
      <c r="B226" s="283" t="s">
        <v>1120</v>
      </c>
      <c r="C226" s="283" t="s">
        <v>1121</v>
      </c>
      <c r="D226" s="283" t="s">
        <v>1122</v>
      </c>
      <c r="E226" s="346" t="s">
        <v>1118</v>
      </c>
      <c r="F226" s="346"/>
      <c r="G226" s="346" t="s">
        <v>1119</v>
      </c>
      <c r="H226" s="287" t="s">
        <v>150</v>
      </c>
      <c r="I226" s="283" t="s">
        <v>150</v>
      </c>
      <c r="J226" s="283"/>
      <c r="K226" s="283"/>
      <c r="L226" s="330">
        <v>0</v>
      </c>
      <c r="M226" s="331"/>
      <c r="N226" s="360"/>
      <c r="O226" s="361"/>
      <c r="P226" s="361"/>
      <c r="Q226" s="361"/>
      <c r="R226" s="361"/>
      <c r="S226" s="339" t="s">
        <v>173</v>
      </c>
      <c r="T226" s="278"/>
      <c r="U226" s="278"/>
      <c r="V226" s="278" t="s">
        <v>173</v>
      </c>
      <c r="W226" s="278" t="s">
        <v>1123</v>
      </c>
      <c r="X226" s="279" t="e">
        <v>#N/A</v>
      </c>
    </row>
    <row r="227" spans="1:24" s="82" customFormat="1" ht="95.1" customHeight="1">
      <c r="A227" s="283" t="s">
        <v>86</v>
      </c>
      <c r="B227" s="283" t="s">
        <v>1124</v>
      </c>
      <c r="C227" s="283" t="s">
        <v>1125</v>
      </c>
      <c r="D227" s="283" t="s">
        <v>1126</v>
      </c>
      <c r="E227" s="23" t="s">
        <v>1127</v>
      </c>
      <c r="F227" s="287">
        <v>0</v>
      </c>
      <c r="G227" s="234" t="s">
        <v>1127</v>
      </c>
      <c r="H227" s="287" t="s">
        <v>626</v>
      </c>
      <c r="I227" s="283" t="s">
        <v>626</v>
      </c>
      <c r="J227" s="283"/>
      <c r="K227" s="283"/>
      <c r="L227" s="330">
        <v>0</v>
      </c>
      <c r="M227" s="331"/>
      <c r="N227" s="360"/>
      <c r="O227" s="361"/>
      <c r="P227" s="361"/>
      <c r="Q227" s="361"/>
      <c r="R227" s="361"/>
      <c r="S227" s="339" t="s">
        <v>173</v>
      </c>
      <c r="T227" s="278"/>
      <c r="U227" s="278" t="s">
        <v>1128</v>
      </c>
      <c r="V227" s="278" t="s">
        <v>173</v>
      </c>
      <c r="W227" s="278" t="s">
        <v>1123</v>
      </c>
      <c r="X227" s="279" t="e">
        <v>#N/A</v>
      </c>
    </row>
    <row r="228" spans="1:24" s="81" customFormat="1" ht="95.1" customHeight="1">
      <c r="A228" s="283" t="s">
        <v>86</v>
      </c>
      <c r="B228" s="283" t="s">
        <v>1129</v>
      </c>
      <c r="C228" s="283" t="s">
        <v>1130</v>
      </c>
      <c r="D228" s="283" t="s">
        <v>1131</v>
      </c>
      <c r="E228" s="346" t="s">
        <v>1132</v>
      </c>
      <c r="F228" s="346"/>
      <c r="G228" s="346" t="s">
        <v>1133</v>
      </c>
      <c r="H228" s="287" t="s">
        <v>1134</v>
      </c>
      <c r="I228" s="283" t="s">
        <v>1135</v>
      </c>
      <c r="J228" s="283"/>
      <c r="K228" s="283"/>
      <c r="L228" s="330">
        <v>0</v>
      </c>
      <c r="M228" s="331"/>
      <c r="N228" s="360"/>
      <c r="O228" s="361"/>
      <c r="P228" s="361"/>
      <c r="Q228" s="361"/>
      <c r="R228" s="361"/>
      <c r="S228" s="339" t="s">
        <v>173</v>
      </c>
      <c r="T228" s="278"/>
      <c r="U228" s="278" t="s">
        <v>1128</v>
      </c>
      <c r="V228" s="278" t="s">
        <v>173</v>
      </c>
      <c r="W228" s="278" t="s">
        <v>1123</v>
      </c>
      <c r="X228" s="279" t="e">
        <v>#N/A</v>
      </c>
    </row>
    <row r="229" spans="1:24" s="81" customFormat="1" ht="95.1" customHeight="1">
      <c r="A229" s="283" t="s">
        <v>86</v>
      </c>
      <c r="B229" s="283" t="s">
        <v>1136</v>
      </c>
      <c r="C229" s="283" t="s">
        <v>1137</v>
      </c>
      <c r="D229" s="283" t="s">
        <v>1138</v>
      </c>
      <c r="E229" s="369" t="s">
        <v>1139</v>
      </c>
      <c r="F229" s="369"/>
      <c r="G229" s="369" t="s">
        <v>1140</v>
      </c>
      <c r="H229" s="283" t="s">
        <v>1141</v>
      </c>
      <c r="I229" s="283">
        <v>0</v>
      </c>
      <c r="J229" s="283"/>
      <c r="K229" s="283" t="s">
        <v>1142</v>
      </c>
      <c r="L229" s="330">
        <v>0</v>
      </c>
      <c r="M229" s="331"/>
      <c r="N229" s="360">
        <v>2024</v>
      </c>
      <c r="O229" s="361" t="s">
        <v>271</v>
      </c>
      <c r="P229" s="361"/>
      <c r="Q229" s="361"/>
      <c r="R229" s="361"/>
      <c r="S229" s="339" t="s">
        <v>173</v>
      </c>
      <c r="T229" s="278" t="s">
        <v>752</v>
      </c>
      <c r="U229" s="278" t="s">
        <v>611</v>
      </c>
      <c r="V229" s="278" t="s">
        <v>173</v>
      </c>
      <c r="W229" s="278" t="s">
        <v>1143</v>
      </c>
      <c r="X229" s="279" t="e">
        <v>#N/A</v>
      </c>
    </row>
    <row r="230" spans="1:24" ht="95.1" customHeight="1">
      <c r="A230" s="283" t="s">
        <v>86</v>
      </c>
      <c r="B230" s="283" t="s">
        <v>1144</v>
      </c>
      <c r="C230" s="283" t="s">
        <v>1145</v>
      </c>
      <c r="D230" s="283" t="s">
        <v>1146</v>
      </c>
      <c r="E230" s="23" t="s">
        <v>1147</v>
      </c>
      <c r="F230" s="287">
        <v>0</v>
      </c>
      <c r="G230" s="234" t="s">
        <v>1147</v>
      </c>
      <c r="H230" s="287" t="s">
        <v>1148</v>
      </c>
      <c r="I230" s="283">
        <v>0</v>
      </c>
      <c r="J230" s="283"/>
      <c r="K230" s="283"/>
      <c r="L230" s="330">
        <v>0</v>
      </c>
      <c r="M230" s="331"/>
      <c r="N230" s="360"/>
      <c r="O230" s="361"/>
      <c r="P230" s="361"/>
      <c r="Q230" s="361"/>
      <c r="R230" s="361"/>
      <c r="S230" s="339" t="s">
        <v>173</v>
      </c>
      <c r="T230" s="278"/>
      <c r="U230" s="278"/>
      <c r="V230" s="278" t="s">
        <v>173</v>
      </c>
      <c r="W230" s="278"/>
      <c r="X230" s="279"/>
    </row>
    <row r="231" spans="1:24" ht="95.1" customHeight="1">
      <c r="A231" s="283" t="s">
        <v>86</v>
      </c>
      <c r="B231" s="283" t="s">
        <v>1149</v>
      </c>
      <c r="C231" s="283" t="s">
        <v>1150</v>
      </c>
      <c r="D231" s="283" t="s">
        <v>1151</v>
      </c>
      <c r="E231" s="282" t="s">
        <v>1152</v>
      </c>
      <c r="F231" s="282"/>
      <c r="G231" s="347" t="s">
        <v>1153</v>
      </c>
      <c r="H231" s="287" t="s">
        <v>1154</v>
      </c>
      <c r="I231" s="283" t="s">
        <v>1155</v>
      </c>
      <c r="J231" s="283"/>
      <c r="K231" s="283"/>
      <c r="L231" s="330"/>
      <c r="M231" s="331"/>
      <c r="N231" s="360"/>
      <c r="O231" s="361"/>
      <c r="P231" s="361"/>
      <c r="Q231" s="361"/>
      <c r="R231" s="361"/>
      <c r="S231" s="339" t="s">
        <v>173</v>
      </c>
      <c r="T231" s="278"/>
      <c r="U231" s="278"/>
      <c r="V231" s="278" t="s">
        <v>173</v>
      </c>
      <c r="W231" s="278"/>
      <c r="X231" s="279" t="s">
        <v>173</v>
      </c>
    </row>
    <row r="232" spans="1:24" s="81" customFormat="1" ht="95.1" customHeight="1">
      <c r="A232" s="283" t="s">
        <v>86</v>
      </c>
      <c r="B232" s="283" t="s">
        <v>1156</v>
      </c>
      <c r="C232" s="283" t="s">
        <v>1157</v>
      </c>
      <c r="D232" s="283" t="s">
        <v>1158</v>
      </c>
      <c r="E232" s="23" t="s">
        <v>1108</v>
      </c>
      <c r="F232" s="287">
        <v>0</v>
      </c>
      <c r="G232" s="234" t="s">
        <v>1108</v>
      </c>
      <c r="H232" s="287" t="s">
        <v>512</v>
      </c>
      <c r="I232" s="283" t="e">
        <v>#N/A</v>
      </c>
      <c r="J232" s="283"/>
      <c r="K232" s="283"/>
      <c r="L232" s="330"/>
      <c r="M232" s="331"/>
      <c r="N232" s="360"/>
      <c r="O232" s="361"/>
      <c r="P232" s="361"/>
      <c r="Q232" s="361"/>
      <c r="R232" s="361"/>
      <c r="S232" s="339" t="s">
        <v>173</v>
      </c>
      <c r="T232" s="278"/>
      <c r="U232" s="278"/>
      <c r="V232" s="278"/>
      <c r="W232" s="278"/>
      <c r="X232" s="279" t="s">
        <v>173</v>
      </c>
    </row>
    <row r="233" spans="1:24" ht="95.1" customHeight="1">
      <c r="A233" s="282" t="s">
        <v>86</v>
      </c>
      <c r="B233" s="282" t="s">
        <v>1159</v>
      </c>
      <c r="C233" s="282" t="s">
        <v>1160</v>
      </c>
      <c r="D233" s="282" t="s">
        <v>1161</v>
      </c>
      <c r="E233" s="282" t="s">
        <v>120</v>
      </c>
      <c r="F233" s="282"/>
      <c r="G233" s="347" t="s">
        <v>120</v>
      </c>
      <c r="H233" s="282" t="s">
        <v>1162</v>
      </c>
      <c r="I233" s="282" t="s">
        <v>626</v>
      </c>
      <c r="J233" s="282"/>
      <c r="K233" s="282"/>
      <c r="L233" s="307">
        <v>0</v>
      </c>
      <c r="M233" s="308"/>
      <c r="N233" s="362"/>
      <c r="O233" s="363"/>
      <c r="P233" s="363"/>
      <c r="Q233" s="363"/>
      <c r="R233" s="363"/>
      <c r="S233" s="339" t="s">
        <v>173</v>
      </c>
      <c r="T233" s="336"/>
      <c r="U233" s="336"/>
      <c r="V233" s="278" t="s">
        <v>173</v>
      </c>
      <c r="W233" s="278" t="s">
        <v>1163</v>
      </c>
      <c r="X233" s="279" t="e">
        <v>#N/A</v>
      </c>
    </row>
    <row r="234" spans="1:24" s="81" customFormat="1" ht="95.1" customHeight="1">
      <c r="A234" s="282" t="s">
        <v>86</v>
      </c>
      <c r="B234" s="282" t="s">
        <v>1164</v>
      </c>
      <c r="C234" s="282" t="s">
        <v>1165</v>
      </c>
      <c r="D234" s="282" t="s">
        <v>1166</v>
      </c>
      <c r="E234" s="282" t="s">
        <v>1167</v>
      </c>
      <c r="F234" s="282">
        <v>0</v>
      </c>
      <c r="G234" s="347" t="s">
        <v>1167</v>
      </c>
      <c r="H234" s="282" t="s">
        <v>129</v>
      </c>
      <c r="I234" s="282"/>
      <c r="J234" s="282"/>
      <c r="K234" s="282"/>
      <c r="L234" s="307">
        <v>0</v>
      </c>
      <c r="M234" s="308"/>
      <c r="N234" s="362"/>
      <c r="O234" s="363"/>
      <c r="P234" s="363"/>
      <c r="Q234" s="363"/>
      <c r="R234" s="363"/>
      <c r="S234" s="339" t="s">
        <v>173</v>
      </c>
      <c r="T234" s="336"/>
      <c r="U234" s="336"/>
      <c r="V234" s="278" t="e">
        <v>#N/A</v>
      </c>
      <c r="W234" s="278" t="e">
        <v>#N/A</v>
      </c>
      <c r="X234" s="279" t="s">
        <v>173</v>
      </c>
    </row>
    <row r="235" spans="1:24" ht="95.1" customHeight="1">
      <c r="A235" s="283" t="s">
        <v>86</v>
      </c>
      <c r="B235" s="283" t="s">
        <v>1168</v>
      </c>
      <c r="C235" s="283" t="s">
        <v>1169</v>
      </c>
      <c r="D235" s="283" t="s">
        <v>1170</v>
      </c>
      <c r="E235" s="347" t="s">
        <v>1171</v>
      </c>
      <c r="F235" s="347"/>
      <c r="G235" s="347" t="s">
        <v>1172</v>
      </c>
      <c r="H235" s="287" t="s">
        <v>145</v>
      </c>
      <c r="I235" s="283" t="s">
        <v>145</v>
      </c>
      <c r="J235" s="283"/>
      <c r="K235" s="283"/>
      <c r="L235" s="330">
        <v>0</v>
      </c>
      <c r="M235" s="331"/>
      <c r="N235" s="360"/>
      <c r="O235" s="361"/>
      <c r="P235" s="361"/>
      <c r="Q235" s="361"/>
      <c r="R235" s="361"/>
      <c r="S235" s="339" t="s">
        <v>173</v>
      </c>
      <c r="T235" s="278"/>
      <c r="U235" s="278"/>
      <c r="V235" s="278" t="e">
        <v>#N/A</v>
      </c>
      <c r="W235" s="278" t="e">
        <v>#N/A</v>
      </c>
      <c r="X235" s="279" t="s">
        <v>173</v>
      </c>
    </row>
    <row r="236" spans="1:24" s="81" customFormat="1" ht="95.1" customHeight="1">
      <c r="A236" s="283" t="s">
        <v>86</v>
      </c>
      <c r="B236" s="283" t="s">
        <v>1173</v>
      </c>
      <c r="C236" s="283" t="s">
        <v>1174</v>
      </c>
      <c r="D236" s="283" t="s">
        <v>1175</v>
      </c>
      <c r="E236" s="346" t="s">
        <v>1176</v>
      </c>
      <c r="F236" s="346"/>
      <c r="G236" s="346" t="s">
        <v>409</v>
      </c>
      <c r="H236" s="287" t="s">
        <v>145</v>
      </c>
      <c r="I236" s="283" t="s">
        <v>145</v>
      </c>
      <c r="J236" s="283"/>
      <c r="K236" s="283"/>
      <c r="L236" s="330">
        <v>0</v>
      </c>
      <c r="M236" s="331"/>
      <c r="N236" s="360"/>
      <c r="O236" s="361"/>
      <c r="P236" s="361"/>
      <c r="Q236" s="361"/>
      <c r="R236" s="361"/>
      <c r="S236" s="339" t="s">
        <v>173</v>
      </c>
      <c r="T236" s="278"/>
      <c r="U236" s="278"/>
      <c r="V236" s="278" t="e">
        <v>#N/A</v>
      </c>
      <c r="W236" s="278" t="e">
        <v>#N/A</v>
      </c>
      <c r="X236" s="279" t="s">
        <v>173</v>
      </c>
    </row>
    <row r="237" spans="1:24" ht="95.1" customHeight="1">
      <c r="A237" s="370" t="s">
        <v>87</v>
      </c>
      <c r="B237" s="370" t="s">
        <v>1177</v>
      </c>
      <c r="C237" s="370" t="s">
        <v>1178</v>
      </c>
      <c r="D237" s="370"/>
      <c r="E237" s="371" t="s">
        <v>1179</v>
      </c>
      <c r="F237" s="371"/>
      <c r="G237" s="371" t="s">
        <v>120</v>
      </c>
      <c r="H237" s="372" t="s">
        <v>129</v>
      </c>
      <c r="I237" s="370" t="s">
        <v>129</v>
      </c>
      <c r="J237" s="370"/>
      <c r="K237" s="370"/>
      <c r="L237" s="378" t="s">
        <v>130</v>
      </c>
      <c r="M237" s="379"/>
      <c r="N237" s="380"/>
      <c r="O237" s="381"/>
      <c r="P237" s="381"/>
      <c r="Q237" s="381"/>
      <c r="R237" s="381"/>
      <c r="S237" s="382" t="s">
        <v>123</v>
      </c>
      <c r="T237" s="383"/>
      <c r="U237" s="383"/>
      <c r="V237" s="383" t="s">
        <v>123</v>
      </c>
      <c r="W237" s="383" t="e">
        <v>#N/A</v>
      </c>
      <c r="X237" s="384" t="s">
        <v>123</v>
      </c>
    </row>
    <row r="238" spans="1:24" s="81" customFormat="1" ht="95.1" customHeight="1">
      <c r="A238" s="283" t="s">
        <v>87</v>
      </c>
      <c r="B238" s="283" t="s">
        <v>1180</v>
      </c>
      <c r="C238" s="283" t="s">
        <v>1181</v>
      </c>
      <c r="D238" s="283" t="s">
        <v>1182</v>
      </c>
      <c r="E238" s="346" t="s">
        <v>423</v>
      </c>
      <c r="F238" s="346"/>
      <c r="G238" s="346" t="s">
        <v>1183</v>
      </c>
      <c r="H238" s="287" t="s">
        <v>1184</v>
      </c>
      <c r="I238" s="283" t="s">
        <v>129</v>
      </c>
      <c r="J238" s="283"/>
      <c r="K238" s="283"/>
      <c r="L238" s="330" t="s">
        <v>130</v>
      </c>
      <c r="M238" s="331"/>
      <c r="N238" s="360"/>
      <c r="O238" s="361"/>
      <c r="P238" s="361"/>
      <c r="Q238" s="361"/>
      <c r="R238" s="361"/>
      <c r="S238" s="385" t="s">
        <v>173</v>
      </c>
      <c r="T238" s="278"/>
      <c r="U238" s="278"/>
      <c r="V238" s="278" t="s">
        <v>173</v>
      </c>
      <c r="W238" s="278" t="e">
        <v>#N/A</v>
      </c>
      <c r="X238" s="279" t="s">
        <v>173</v>
      </c>
    </row>
    <row r="239" spans="1:24" s="81" customFormat="1" ht="95.1" customHeight="1">
      <c r="A239" s="283" t="s">
        <v>87</v>
      </c>
      <c r="B239" s="283" t="s">
        <v>1185</v>
      </c>
      <c r="C239" s="283" t="s">
        <v>1186</v>
      </c>
      <c r="D239" s="283" t="s">
        <v>1187</v>
      </c>
      <c r="E239" s="373" t="s">
        <v>210</v>
      </c>
      <c r="F239" s="373"/>
      <c r="G239" s="373" t="s">
        <v>441</v>
      </c>
      <c r="H239" s="283" t="s">
        <v>231</v>
      </c>
      <c r="I239" s="283" t="s">
        <v>145</v>
      </c>
      <c r="J239" s="283"/>
      <c r="K239" s="283" t="s">
        <v>130</v>
      </c>
      <c r="L239" s="330">
        <v>0</v>
      </c>
      <c r="M239" s="331"/>
      <c r="N239" s="360">
        <v>2024</v>
      </c>
      <c r="O239" s="361" t="s">
        <v>271</v>
      </c>
      <c r="P239" s="361"/>
      <c r="Q239" s="361"/>
      <c r="R239" s="361"/>
      <c r="S239" s="385" t="s">
        <v>173</v>
      </c>
      <c r="T239" s="278"/>
      <c r="U239" s="278"/>
      <c r="V239" s="278" t="e">
        <v>#N/A</v>
      </c>
      <c r="W239" s="278" t="e">
        <v>#N/A</v>
      </c>
      <c r="X239" s="279" t="s">
        <v>173</v>
      </c>
    </row>
    <row r="240" spans="1:24" s="81" customFormat="1" ht="95.1" customHeight="1">
      <c r="A240" s="283" t="s">
        <v>87</v>
      </c>
      <c r="B240" s="283" t="s">
        <v>1188</v>
      </c>
      <c r="C240" s="283" t="s">
        <v>1189</v>
      </c>
      <c r="D240" s="283" t="s">
        <v>1190</v>
      </c>
      <c r="E240" s="369" t="s">
        <v>210</v>
      </c>
      <c r="F240" s="369"/>
      <c r="G240" s="369" t="s">
        <v>441</v>
      </c>
      <c r="H240" s="283" t="s">
        <v>231</v>
      </c>
      <c r="I240" s="283">
        <v>0</v>
      </c>
      <c r="J240" s="283"/>
      <c r="K240" s="283" t="s">
        <v>535</v>
      </c>
      <c r="L240" s="330">
        <v>0</v>
      </c>
      <c r="M240" s="331"/>
      <c r="N240" s="360">
        <v>2024</v>
      </c>
      <c r="O240" s="361" t="s">
        <v>271</v>
      </c>
      <c r="P240" s="361"/>
      <c r="Q240" s="361"/>
      <c r="R240" s="361"/>
      <c r="S240" s="385" t="s">
        <v>173</v>
      </c>
      <c r="T240" s="278"/>
      <c r="U240" s="278"/>
      <c r="V240" s="278" t="e">
        <v>#N/A</v>
      </c>
      <c r="W240" s="278" t="e">
        <v>#N/A</v>
      </c>
      <c r="X240" s="279" t="s">
        <v>173</v>
      </c>
    </row>
    <row r="241" spans="1:24" s="81" customFormat="1" ht="95.1" customHeight="1">
      <c r="A241" s="283" t="s">
        <v>87</v>
      </c>
      <c r="B241" s="283" t="s">
        <v>1191</v>
      </c>
      <c r="C241" s="283" t="s">
        <v>1192</v>
      </c>
      <c r="D241" s="283" t="s">
        <v>1193</v>
      </c>
      <c r="E241" s="347" t="s">
        <v>1194</v>
      </c>
      <c r="F241" s="347"/>
      <c r="G241" s="347">
        <v>0</v>
      </c>
      <c r="H241" s="287" t="s">
        <v>932</v>
      </c>
      <c r="I241" s="283">
        <v>0</v>
      </c>
      <c r="J241" s="283"/>
      <c r="K241" s="283"/>
      <c r="L241" s="330">
        <v>0</v>
      </c>
      <c r="M241" s="331"/>
      <c r="N241" s="360"/>
      <c r="O241" s="361"/>
      <c r="P241" s="361"/>
      <c r="Q241" s="361"/>
      <c r="R241" s="361"/>
      <c r="S241" s="385" t="s">
        <v>173</v>
      </c>
      <c r="T241" s="278"/>
      <c r="U241" s="278"/>
      <c r="V241" s="278" t="s">
        <v>173</v>
      </c>
      <c r="W241" s="278" t="e">
        <v>#N/A</v>
      </c>
      <c r="X241" s="279" t="e">
        <v>#N/A</v>
      </c>
    </row>
    <row r="242" spans="1:24" s="81" customFormat="1" ht="95.1" customHeight="1">
      <c r="A242" s="283" t="s">
        <v>87</v>
      </c>
      <c r="B242" s="283" t="s">
        <v>1195</v>
      </c>
      <c r="C242" s="283" t="s">
        <v>1196</v>
      </c>
      <c r="D242" s="283" t="s">
        <v>1197</v>
      </c>
      <c r="E242" s="346" t="s">
        <v>954</v>
      </c>
      <c r="F242" s="346"/>
      <c r="G242" s="346" t="s">
        <v>955</v>
      </c>
      <c r="H242" s="287" t="s">
        <v>1198</v>
      </c>
      <c r="I242" s="283" t="s">
        <v>129</v>
      </c>
      <c r="J242" s="283"/>
      <c r="K242" s="283"/>
      <c r="L242" s="330" t="s">
        <v>888</v>
      </c>
      <c r="M242" s="331"/>
      <c r="N242" s="360"/>
      <c r="O242" s="361"/>
      <c r="P242" s="361"/>
      <c r="Q242" s="361"/>
      <c r="R242" s="361"/>
      <c r="S242" s="385" t="s">
        <v>173</v>
      </c>
      <c r="T242" s="278" t="s">
        <v>1199</v>
      </c>
      <c r="U242" s="278" t="s">
        <v>709</v>
      </c>
      <c r="V242" s="278" t="s">
        <v>173</v>
      </c>
      <c r="W242" s="278" t="e">
        <v>#N/A</v>
      </c>
      <c r="X242" s="279" t="s">
        <v>173</v>
      </c>
    </row>
    <row r="243" spans="1:24" s="81" customFormat="1" ht="95.1" customHeight="1">
      <c r="A243" s="283" t="s">
        <v>87</v>
      </c>
      <c r="B243" s="283" t="s">
        <v>1200</v>
      </c>
      <c r="C243" s="283" t="s">
        <v>1201</v>
      </c>
      <c r="D243" s="283" t="s">
        <v>1202</v>
      </c>
      <c r="E243" s="346" t="s">
        <v>435</v>
      </c>
      <c r="F243" s="346"/>
      <c r="G243" s="346" t="s">
        <v>210</v>
      </c>
      <c r="H243" s="287" t="s">
        <v>129</v>
      </c>
      <c r="I243" s="283">
        <v>0</v>
      </c>
      <c r="J243" s="283"/>
      <c r="K243" s="283"/>
      <c r="L243" s="330">
        <v>0</v>
      </c>
      <c r="M243" s="331"/>
      <c r="N243" s="360"/>
      <c r="O243" s="361"/>
      <c r="P243" s="361"/>
      <c r="Q243" s="361"/>
      <c r="R243" s="361"/>
      <c r="S243" s="385" t="s">
        <v>173</v>
      </c>
      <c r="T243" s="278"/>
      <c r="U243" s="278"/>
      <c r="V243" s="278" t="e">
        <v>#N/A</v>
      </c>
      <c r="W243" s="278" t="e">
        <v>#N/A</v>
      </c>
      <c r="X243" s="279" t="s">
        <v>173</v>
      </c>
    </row>
    <row r="244" spans="1:24" ht="63">
      <c r="A244" s="283" t="s">
        <v>83</v>
      </c>
      <c r="B244" s="283" t="s">
        <v>1203</v>
      </c>
      <c r="C244" s="283" t="s">
        <v>1204</v>
      </c>
      <c r="D244" s="283" t="s">
        <v>1205</v>
      </c>
      <c r="E244" s="346"/>
      <c r="F244" s="23"/>
      <c r="G244" s="346"/>
      <c r="H244" s="283" t="s">
        <v>1206</v>
      </c>
      <c r="I244" s="283"/>
      <c r="J244" s="283" t="s">
        <v>173</v>
      </c>
      <c r="K244" s="283"/>
      <c r="L244" s="330"/>
      <c r="M244" s="331"/>
      <c r="N244" s="360">
        <v>2023</v>
      </c>
      <c r="O244" s="361" t="s">
        <v>513</v>
      </c>
      <c r="P244" s="361"/>
      <c r="Q244" s="361"/>
      <c r="R244" s="361"/>
      <c r="S244" s="385" t="s">
        <v>173</v>
      </c>
      <c r="T244" s="361" t="s">
        <v>752</v>
      </c>
      <c r="U244" s="283" t="s">
        <v>611</v>
      </c>
      <c r="V244" s="361" t="s">
        <v>173</v>
      </c>
      <c r="W244" s="361" t="e">
        <v>#N/A</v>
      </c>
      <c r="X244" s="279" t="e">
        <v>#N/A</v>
      </c>
    </row>
    <row r="245" spans="1:24" ht="15"/>
    <row r="246" spans="1:24" ht="15"/>
    <row r="247" spans="1:24" ht="15"/>
    <row r="248" spans="1:24" ht="15"/>
    <row r="249" spans="1:24" ht="15"/>
    <row r="250" spans="1:24" ht="15"/>
    <row r="251" spans="1:24" ht="15"/>
    <row r="252" spans="1:24" ht="15"/>
    <row r="253" spans="1:24" ht="15"/>
    <row r="254" spans="1:24" ht="15"/>
    <row r="255" spans="1:24" ht="15"/>
    <row r="256" spans="1:24" ht="15"/>
    <row r="257" ht="15"/>
    <row r="258" ht="15"/>
    <row r="259" ht="15"/>
    <row r="260" ht="15"/>
    <row r="261" ht="15"/>
    <row r="262" ht="15"/>
    <row r="263" ht="15"/>
    <row r="264" ht="15"/>
    <row r="265" ht="15"/>
    <row r="266" ht="15"/>
    <row r="267" ht="15"/>
    <row r="268" ht="15"/>
    <row r="269" ht="15"/>
    <row r="270" ht="15"/>
    <row r="271" ht="15"/>
    <row r="272" ht="15"/>
  </sheetData>
  <dataValidations count="5">
    <dataValidation type="list" allowBlank="1" showInputMessage="1" showErrorMessage="1" sqref="K60:L60" xr:uid="{00000000-0002-0000-0400-000000000000}">
      <formula1>"National , Régional , Départemental, Communal"</formula1>
    </dataValidation>
    <dataValidation type="list" allowBlank="1" showInputMessage="1" showErrorMessage="1" sqref="P60" xr:uid="{00000000-0002-0000-0400-000001000000}">
      <formula1>"Oui , Non"</formula1>
    </dataValidation>
    <dataValidation type="list" allowBlank="1" showInputMessage="1" showErrorMessage="1" sqref="J2:J244 S2:S244" xr:uid="{00000000-0002-0000-0400-000002000000}">
      <formula1>"OUI,NON"</formula1>
    </dataValidation>
    <dataValidation type="list" allowBlank="1" showInputMessage="1" showErrorMessage="1" sqref="N2:N127 N129:N131 N134:N135 N138:N149 N152:N187 N189:N194 N197:N201 N204:N220 N223:N1048576" xr:uid="{00000000-0002-0000-0400-000003000000}">
      <formula1>"2015 , 2016 , 2017, 2018 , 2019 , 2020, 2021, 2022, 2023,2024,2025"</formula1>
    </dataValidation>
    <dataValidation type="list" allowBlank="1" showInputMessage="1" showErrorMessage="1" sqref="P111:P156 O157:P243" xr:uid="{00000000-0002-0000-0400-000004000000}">
      <formula1>"Annuelle , Semestrielle , Trimestrielle , Mensuelle"</formula1>
    </dataValidation>
  </dataValidations>
  <hyperlinks>
    <hyperlink ref="P95" r:id="rId1" xr:uid="{00000000-0004-0000-0400-000000000000}"/>
    <hyperlink ref="P96" r:id="rId2" xr:uid="{00000000-0004-0000-0400-000001000000}"/>
    <hyperlink ref="P199" r:id="rId3" xr:uid="{00000000-0004-0000-0400-000002000000}"/>
    <hyperlink ref="P200" r:id="rId4" xr:uid="{00000000-0004-0000-0400-000003000000}"/>
    <hyperlink ref="P94" r:id="rId5" xr:uid="{00000000-0004-0000-0400-000004000000}"/>
    <hyperlink ref="P108" r:id="rId6" xr:uid="{00000000-0004-0000-0400-000005000000}"/>
  </hyperlinks>
  <pageMargins left="0.7" right="0.7" top="0.75" bottom="0.75" header="0.3" footer="0.3"/>
  <legacyDrawing r:id="rId7"/>
  <tableParts count="1">
    <tablePart r:id="rId8"/>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53"/>
  <sheetViews>
    <sheetView zoomScale="41" workbookViewId="0">
      <pane xSplit="3" ySplit="1" topLeftCell="M6" activePane="bottomRight" state="frozen"/>
      <selection pane="topRight"/>
      <selection pane="bottomLeft"/>
      <selection pane="bottomRight" activeCell="X2" sqref="X2"/>
    </sheetView>
  </sheetViews>
  <sheetFormatPr baseColWidth="10" defaultColWidth="16.42578125" defaultRowHeight="15"/>
  <sheetData>
    <row r="1" spans="1:24" s="40" customFormat="1" ht="63">
      <c r="A1" s="10" t="s">
        <v>94</v>
      </c>
      <c r="B1" s="10" t="s">
        <v>95</v>
      </c>
      <c r="C1" s="10" t="s">
        <v>96</v>
      </c>
      <c r="D1" s="10" t="s">
        <v>97</v>
      </c>
      <c r="E1" s="10" t="s">
        <v>98</v>
      </c>
      <c r="F1" s="10" t="s">
        <v>99</v>
      </c>
      <c r="G1" s="10" t="s">
        <v>100</v>
      </c>
      <c r="H1" s="10" t="s">
        <v>101</v>
      </c>
      <c r="I1" s="10" t="s">
        <v>102</v>
      </c>
      <c r="J1" s="10" t="s">
        <v>103</v>
      </c>
      <c r="K1" s="10" t="s">
        <v>104</v>
      </c>
      <c r="L1" s="10" t="s">
        <v>105</v>
      </c>
      <c r="M1" s="10" t="s">
        <v>106</v>
      </c>
      <c r="N1" s="10" t="s">
        <v>107</v>
      </c>
      <c r="O1" s="10" t="s">
        <v>108</v>
      </c>
      <c r="P1" s="10" t="s">
        <v>109</v>
      </c>
      <c r="Q1" s="10" t="s">
        <v>110</v>
      </c>
      <c r="R1" s="10" t="s">
        <v>111</v>
      </c>
      <c r="S1" s="109" t="s">
        <v>112</v>
      </c>
      <c r="T1" s="109" t="s">
        <v>113</v>
      </c>
      <c r="U1" s="109" t="s">
        <v>114</v>
      </c>
      <c r="V1" s="109" t="s">
        <v>115</v>
      </c>
      <c r="W1" s="109" t="s">
        <v>116</v>
      </c>
      <c r="X1" s="109" t="s">
        <v>117</v>
      </c>
    </row>
    <row r="2" spans="1:24" ht="110.25">
      <c r="A2" s="68" t="s">
        <v>2</v>
      </c>
      <c r="B2" s="68" t="s">
        <v>6</v>
      </c>
      <c r="C2" s="68" t="s">
        <v>462</v>
      </c>
      <c r="D2" s="68" t="s">
        <v>463</v>
      </c>
      <c r="E2" s="68" t="s">
        <v>464</v>
      </c>
      <c r="F2" s="68"/>
      <c r="G2" s="68" t="s">
        <v>464</v>
      </c>
      <c r="H2" s="68" t="s">
        <v>465</v>
      </c>
      <c r="I2" s="68" t="s">
        <v>466</v>
      </c>
      <c r="J2" s="68"/>
      <c r="K2" s="68"/>
      <c r="L2" s="4" t="s">
        <v>467</v>
      </c>
      <c r="M2" s="187"/>
      <c r="N2" s="188"/>
      <c r="O2" s="188"/>
      <c r="P2" s="188"/>
      <c r="Q2" s="188" t="s">
        <v>468</v>
      </c>
      <c r="R2" s="188" t="s">
        <v>469</v>
      </c>
      <c r="S2" s="200" t="s">
        <v>173</v>
      </c>
      <c r="T2" s="201" t="s">
        <v>470</v>
      </c>
      <c r="U2" s="396" t="s">
        <v>471</v>
      </c>
      <c r="V2" s="201" t="s">
        <v>173</v>
      </c>
      <c r="W2" s="201" t="s">
        <v>466</v>
      </c>
      <c r="X2" s="202" t="e">
        <v>#N/A</v>
      </c>
    </row>
    <row r="3" spans="1:24" ht="63">
      <c r="A3" s="68" t="s">
        <v>73</v>
      </c>
      <c r="B3" s="68" t="s">
        <v>79</v>
      </c>
      <c r="C3" s="68" t="s">
        <v>472</v>
      </c>
      <c r="D3" s="68" t="s">
        <v>473</v>
      </c>
      <c r="E3" s="68" t="s">
        <v>120</v>
      </c>
      <c r="F3" s="68">
        <v>0</v>
      </c>
      <c r="G3" s="68" t="s">
        <v>120</v>
      </c>
      <c r="H3" s="68" t="s">
        <v>474</v>
      </c>
      <c r="I3" s="68"/>
      <c r="J3" s="68"/>
      <c r="K3" s="68"/>
      <c r="L3" s="4"/>
      <c r="M3" s="187"/>
      <c r="N3" s="188"/>
      <c r="O3" s="188"/>
      <c r="P3" s="188"/>
      <c r="Q3" s="188"/>
      <c r="R3" s="188"/>
      <c r="S3" s="203" t="s">
        <v>173</v>
      </c>
      <c r="T3" s="201"/>
      <c r="U3" s="201"/>
      <c r="V3" s="201" t="s">
        <v>173</v>
      </c>
      <c r="W3" s="201" t="e">
        <v>#N/A</v>
      </c>
      <c r="X3" s="202" t="e">
        <v>#N/A</v>
      </c>
    </row>
    <row r="4" spans="1:24" ht="204.75">
      <c r="A4" s="68" t="s">
        <v>2</v>
      </c>
      <c r="B4" s="68" t="s">
        <v>3</v>
      </c>
      <c r="C4" s="58" t="s">
        <v>475</v>
      </c>
      <c r="D4" s="58" t="s">
        <v>475</v>
      </c>
      <c r="E4" s="58" t="s">
        <v>120</v>
      </c>
      <c r="F4" s="58"/>
      <c r="G4" s="58" t="s">
        <v>120</v>
      </c>
      <c r="H4" s="58" t="s">
        <v>465</v>
      </c>
      <c r="I4" s="58" t="s">
        <v>476</v>
      </c>
      <c r="J4" s="58" t="s">
        <v>173</v>
      </c>
      <c r="K4" s="58" t="s">
        <v>477</v>
      </c>
      <c r="L4" s="189" t="s">
        <v>478</v>
      </c>
      <c r="M4" s="190" t="s">
        <v>315</v>
      </c>
      <c r="N4" s="188">
        <v>2021</v>
      </c>
      <c r="O4" s="188" t="s">
        <v>479</v>
      </c>
      <c r="P4" s="191" t="s">
        <v>480</v>
      </c>
      <c r="Q4" s="188" t="s">
        <v>481</v>
      </c>
      <c r="R4" s="188" t="s">
        <v>482</v>
      </c>
      <c r="S4" s="203" t="s">
        <v>173</v>
      </c>
      <c r="T4" s="201" t="s">
        <v>483</v>
      </c>
      <c r="U4" s="396" t="s">
        <v>484</v>
      </c>
      <c r="V4" s="201" t="s">
        <v>173</v>
      </c>
      <c r="W4" s="201" t="s">
        <v>465</v>
      </c>
      <c r="X4" s="202" t="e">
        <v>#N/A</v>
      </c>
    </row>
    <row r="5" spans="1:24" ht="141.75">
      <c r="A5" s="68" t="s">
        <v>2</v>
      </c>
      <c r="B5" s="68" t="s">
        <v>4</v>
      </c>
      <c r="C5" s="58" t="s">
        <v>485</v>
      </c>
      <c r="D5" s="58" t="s">
        <v>485</v>
      </c>
      <c r="E5" s="58" t="s">
        <v>120</v>
      </c>
      <c r="F5" s="58"/>
      <c r="G5" s="58" t="s">
        <v>120</v>
      </c>
      <c r="H5" s="58" t="s">
        <v>465</v>
      </c>
      <c r="I5" s="58" t="s">
        <v>476</v>
      </c>
      <c r="J5" s="58" t="s">
        <v>173</v>
      </c>
      <c r="K5" s="58" t="s">
        <v>486</v>
      </c>
      <c r="L5" s="58" t="s">
        <v>487</v>
      </c>
      <c r="M5" s="58" t="s">
        <v>315</v>
      </c>
      <c r="N5" s="188">
        <v>2021</v>
      </c>
      <c r="O5" s="188" t="s">
        <v>479</v>
      </c>
      <c r="P5" s="191" t="s">
        <v>480</v>
      </c>
      <c r="Q5" s="188" t="s">
        <v>481</v>
      </c>
      <c r="R5" s="188" t="s">
        <v>482</v>
      </c>
      <c r="S5" s="203" t="s">
        <v>173</v>
      </c>
      <c r="T5" s="201" t="s">
        <v>483</v>
      </c>
      <c r="U5" s="396" t="s">
        <v>484</v>
      </c>
      <c r="V5" s="201" t="s">
        <v>173</v>
      </c>
      <c r="W5" s="201" t="s">
        <v>465</v>
      </c>
      <c r="X5" s="202" t="e">
        <v>#N/A</v>
      </c>
    </row>
    <row r="6" spans="1:24" ht="157.5">
      <c r="A6" s="68" t="s">
        <v>2</v>
      </c>
      <c r="B6" s="68" t="s">
        <v>5</v>
      </c>
      <c r="C6" s="58" t="s">
        <v>488</v>
      </c>
      <c r="D6" s="58" t="s">
        <v>489</v>
      </c>
      <c r="E6" s="58" t="s">
        <v>120</v>
      </c>
      <c r="F6" s="58"/>
      <c r="G6" s="58" t="s">
        <v>120</v>
      </c>
      <c r="H6" s="58" t="s">
        <v>465</v>
      </c>
      <c r="I6" s="58" t="s">
        <v>476</v>
      </c>
      <c r="J6" s="58" t="s">
        <v>173</v>
      </c>
      <c r="K6" s="58" t="s">
        <v>477</v>
      </c>
      <c r="L6" s="189" t="s">
        <v>487</v>
      </c>
      <c r="M6" s="190" t="s">
        <v>315</v>
      </c>
      <c r="N6" s="188">
        <v>2021</v>
      </c>
      <c r="O6" s="188" t="s">
        <v>479</v>
      </c>
      <c r="P6" s="191" t="s">
        <v>480</v>
      </c>
      <c r="Q6" s="188" t="s">
        <v>481</v>
      </c>
      <c r="R6" s="188" t="s">
        <v>482</v>
      </c>
      <c r="S6" s="203" t="s">
        <v>173</v>
      </c>
      <c r="T6" s="201" t="s">
        <v>483</v>
      </c>
      <c r="U6" s="201" t="s">
        <v>490</v>
      </c>
      <c r="V6" s="201" t="s">
        <v>173</v>
      </c>
      <c r="W6" s="201" t="s">
        <v>465</v>
      </c>
      <c r="X6" s="202" t="e">
        <v>#N/A</v>
      </c>
    </row>
    <row r="7" spans="1:24" ht="141.75">
      <c r="A7" s="68" t="s">
        <v>2</v>
      </c>
      <c r="B7" s="68" t="s">
        <v>7</v>
      </c>
      <c r="C7" s="68" t="s">
        <v>491</v>
      </c>
      <c r="D7" s="68" t="s">
        <v>492</v>
      </c>
      <c r="E7" s="68" t="s">
        <v>120</v>
      </c>
      <c r="F7" s="68"/>
      <c r="G7" s="68" t="s">
        <v>120</v>
      </c>
      <c r="H7" s="58" t="s">
        <v>493</v>
      </c>
      <c r="I7" s="58" t="s">
        <v>494</v>
      </c>
      <c r="J7" s="58" t="s">
        <v>173</v>
      </c>
      <c r="K7" s="58" t="s">
        <v>486</v>
      </c>
      <c r="L7" s="189" t="s">
        <v>160</v>
      </c>
      <c r="M7" s="190" t="s">
        <v>315</v>
      </c>
      <c r="N7" s="188">
        <v>2022</v>
      </c>
      <c r="O7" s="188" t="s">
        <v>495</v>
      </c>
      <c r="P7" s="188" t="s">
        <v>496</v>
      </c>
      <c r="Q7" s="188"/>
      <c r="R7" s="188"/>
      <c r="S7" s="203" t="s">
        <v>173</v>
      </c>
      <c r="T7" s="201" t="s">
        <v>497</v>
      </c>
      <c r="U7" s="396" t="s">
        <v>498</v>
      </c>
      <c r="V7" s="201" t="s">
        <v>173</v>
      </c>
      <c r="W7" s="201" t="s">
        <v>493</v>
      </c>
      <c r="X7" s="202" t="e">
        <v>#N/A</v>
      </c>
    </row>
    <row r="8" spans="1:24" ht="220.5">
      <c r="A8" s="68" t="s">
        <v>2</v>
      </c>
      <c r="B8" s="68" t="s">
        <v>8</v>
      </c>
      <c r="C8" s="68" t="s">
        <v>499</v>
      </c>
      <c r="D8" s="68" t="s">
        <v>500</v>
      </c>
      <c r="E8" s="68" t="s">
        <v>120</v>
      </c>
      <c r="F8" s="68"/>
      <c r="G8" s="68"/>
      <c r="H8" s="68" t="s">
        <v>501</v>
      </c>
      <c r="I8" s="68">
        <v>0</v>
      </c>
      <c r="J8" s="68" t="s">
        <v>173</v>
      </c>
      <c r="K8" s="68" t="s">
        <v>486</v>
      </c>
      <c r="L8" s="4">
        <v>0</v>
      </c>
      <c r="M8" s="190" t="s">
        <v>315</v>
      </c>
      <c r="N8" s="188">
        <v>2022</v>
      </c>
      <c r="O8" s="188" t="s">
        <v>479</v>
      </c>
      <c r="P8" s="188" t="s">
        <v>496</v>
      </c>
      <c r="Q8" s="188"/>
      <c r="R8" s="188"/>
      <c r="S8" s="203" t="s">
        <v>173</v>
      </c>
      <c r="T8" s="201" t="s">
        <v>483</v>
      </c>
      <c r="U8" s="396" t="s">
        <v>502</v>
      </c>
      <c r="V8" s="201" t="s">
        <v>173</v>
      </c>
      <c r="W8" s="201" t="s">
        <v>501</v>
      </c>
      <c r="X8" s="202" t="e">
        <v>#N/A</v>
      </c>
    </row>
    <row r="9" spans="1:24" ht="126">
      <c r="A9" s="68" t="s">
        <v>2</v>
      </c>
      <c r="B9" s="68" t="s">
        <v>9</v>
      </c>
      <c r="C9" s="68" t="s">
        <v>503</v>
      </c>
      <c r="D9" s="68" t="s">
        <v>504</v>
      </c>
      <c r="E9" s="68" t="s">
        <v>505</v>
      </c>
      <c r="F9" s="68"/>
      <c r="G9" s="68" t="s">
        <v>505</v>
      </c>
      <c r="H9" s="68" t="s">
        <v>465</v>
      </c>
      <c r="I9" s="68">
        <v>0</v>
      </c>
      <c r="J9" s="68"/>
      <c r="K9" s="68"/>
      <c r="L9" s="192">
        <v>0</v>
      </c>
      <c r="M9" s="192"/>
      <c r="N9" s="188"/>
      <c r="O9" s="188"/>
      <c r="P9" s="188"/>
      <c r="Q9" s="188"/>
      <c r="R9" s="188"/>
      <c r="S9" s="203" t="s">
        <v>173</v>
      </c>
      <c r="T9" s="201" t="s">
        <v>506</v>
      </c>
      <c r="U9" s="201" t="s">
        <v>507</v>
      </c>
      <c r="V9" s="201" t="s">
        <v>132</v>
      </c>
      <c r="W9" s="201" t="e">
        <v>#N/A</v>
      </c>
      <c r="X9" s="202" t="s">
        <v>132</v>
      </c>
    </row>
    <row r="10" spans="1:24" ht="141.75">
      <c r="A10" s="68" t="s">
        <v>2</v>
      </c>
      <c r="B10" s="68" t="s">
        <v>10</v>
      </c>
      <c r="C10" s="68" t="s">
        <v>508</v>
      </c>
      <c r="D10" s="68" t="s">
        <v>509</v>
      </c>
      <c r="E10" s="68" t="s">
        <v>510</v>
      </c>
      <c r="F10" s="68"/>
      <c r="G10" s="68" t="s">
        <v>511</v>
      </c>
      <c r="H10" s="68" t="s">
        <v>512</v>
      </c>
      <c r="I10" s="68" t="s">
        <v>145</v>
      </c>
      <c r="J10" s="68" t="s">
        <v>173</v>
      </c>
      <c r="K10" s="68" t="s">
        <v>130</v>
      </c>
      <c r="L10" s="192" t="s">
        <v>130</v>
      </c>
      <c r="M10" s="192" t="s">
        <v>130</v>
      </c>
      <c r="N10" s="188">
        <v>2023</v>
      </c>
      <c r="O10" s="188" t="s">
        <v>513</v>
      </c>
      <c r="P10" s="188"/>
      <c r="Q10" s="188" t="s">
        <v>514</v>
      </c>
      <c r="R10" s="188" t="s">
        <v>515</v>
      </c>
      <c r="S10" s="203" t="s">
        <v>173</v>
      </c>
      <c r="T10" s="201" t="s">
        <v>516</v>
      </c>
      <c r="U10" s="201"/>
      <c r="V10" s="201" t="e">
        <v>#N/A</v>
      </c>
      <c r="W10" s="201" t="e">
        <v>#N/A</v>
      </c>
      <c r="X10" s="202" t="s">
        <v>173</v>
      </c>
    </row>
    <row r="11" spans="1:24" ht="189">
      <c r="A11" s="68" t="s">
        <v>2</v>
      </c>
      <c r="B11" s="68" t="s">
        <v>11</v>
      </c>
      <c r="C11" s="68" t="s">
        <v>517</v>
      </c>
      <c r="D11" s="68" t="s">
        <v>518</v>
      </c>
      <c r="E11" s="68" t="s">
        <v>519</v>
      </c>
      <c r="F11" s="68"/>
      <c r="G11" s="68" t="s">
        <v>520</v>
      </c>
      <c r="H11" s="68" t="s">
        <v>199</v>
      </c>
      <c r="I11" s="68" t="s">
        <v>199</v>
      </c>
      <c r="J11" s="68"/>
      <c r="K11" s="68"/>
      <c r="L11" s="192" t="s">
        <v>122</v>
      </c>
      <c r="M11" s="192"/>
      <c r="N11" s="188"/>
      <c r="O11" s="188"/>
      <c r="P11" s="193"/>
      <c r="Q11" s="193"/>
      <c r="R11" s="193"/>
      <c r="S11" s="203" t="s">
        <v>173</v>
      </c>
      <c r="T11" s="201" t="s">
        <v>516</v>
      </c>
      <c r="U11" s="201"/>
      <c r="V11" s="201" t="e">
        <v>#N/A</v>
      </c>
      <c r="W11" s="201" t="e">
        <v>#N/A</v>
      </c>
      <c r="X11" s="202" t="s">
        <v>173</v>
      </c>
    </row>
    <row r="12" spans="1:24" ht="78.75">
      <c r="A12" s="68" t="s">
        <v>2</v>
      </c>
      <c r="B12" s="68" t="s">
        <v>10</v>
      </c>
      <c r="C12" s="68" t="s">
        <v>521</v>
      </c>
      <c r="D12" s="68" t="s">
        <v>522</v>
      </c>
      <c r="E12" s="68" t="s">
        <v>523</v>
      </c>
      <c r="F12" s="68"/>
      <c r="G12" s="68" t="s">
        <v>511</v>
      </c>
      <c r="H12" s="58" t="s">
        <v>129</v>
      </c>
      <c r="I12" s="58" t="s">
        <v>145</v>
      </c>
      <c r="J12" s="58" t="s">
        <v>173</v>
      </c>
      <c r="K12" s="58" t="s">
        <v>486</v>
      </c>
      <c r="L12" s="189" t="s">
        <v>130</v>
      </c>
      <c r="M12" s="190" t="s">
        <v>315</v>
      </c>
      <c r="N12" s="188">
        <v>2022</v>
      </c>
      <c r="O12" s="188" t="s">
        <v>513</v>
      </c>
      <c r="P12" s="188" t="s">
        <v>524</v>
      </c>
      <c r="Q12" s="188" t="s">
        <v>525</v>
      </c>
      <c r="R12" s="188"/>
      <c r="S12" s="203" t="s">
        <v>173</v>
      </c>
      <c r="T12" s="201" t="s">
        <v>516</v>
      </c>
      <c r="U12" s="201"/>
      <c r="V12" s="201" t="e">
        <v>#N/A</v>
      </c>
      <c r="W12" s="201" t="e">
        <v>#N/A</v>
      </c>
      <c r="X12" s="202" t="s">
        <v>173</v>
      </c>
    </row>
    <row r="13" spans="1:24" ht="110.25">
      <c r="A13" s="68" t="s">
        <v>2</v>
      </c>
      <c r="B13" s="68" t="s">
        <v>10</v>
      </c>
      <c r="C13" s="68" t="s">
        <v>526</v>
      </c>
      <c r="D13" s="68" t="s">
        <v>527</v>
      </c>
      <c r="E13" s="68" t="s">
        <v>528</v>
      </c>
      <c r="F13" s="68"/>
      <c r="G13" s="68" t="s">
        <v>511</v>
      </c>
      <c r="H13" s="68" t="s">
        <v>129</v>
      </c>
      <c r="I13" s="68" t="s">
        <v>145</v>
      </c>
      <c r="J13" s="68" t="s">
        <v>173</v>
      </c>
      <c r="K13" s="68" t="s">
        <v>315</v>
      </c>
      <c r="L13" s="4" t="s">
        <v>130</v>
      </c>
      <c r="M13" s="190" t="s">
        <v>315</v>
      </c>
      <c r="N13" s="188">
        <v>2023</v>
      </c>
      <c r="O13" s="188" t="s">
        <v>513</v>
      </c>
      <c r="P13" s="193"/>
      <c r="Q13" s="193" t="s">
        <v>529</v>
      </c>
      <c r="R13" s="193" t="s">
        <v>530</v>
      </c>
      <c r="S13" s="203" t="s">
        <v>173</v>
      </c>
      <c r="T13" s="201" t="s">
        <v>516</v>
      </c>
      <c r="U13" s="201"/>
      <c r="V13" s="201" t="e">
        <v>#N/A</v>
      </c>
      <c r="W13" s="201" t="e">
        <v>#N/A</v>
      </c>
      <c r="X13" s="202" t="s">
        <v>173</v>
      </c>
    </row>
    <row r="14" spans="1:24" ht="330.75">
      <c r="A14" s="68" t="s">
        <v>12</v>
      </c>
      <c r="B14" s="68" t="s">
        <v>13</v>
      </c>
      <c r="C14" s="58" t="s">
        <v>531</v>
      </c>
      <c r="D14" s="58" t="s">
        <v>531</v>
      </c>
      <c r="E14" s="58" t="s">
        <v>532</v>
      </c>
      <c r="F14" s="58"/>
      <c r="G14" s="58" t="s">
        <v>533</v>
      </c>
      <c r="H14" s="68" t="s">
        <v>534</v>
      </c>
      <c r="I14" s="58"/>
      <c r="J14" s="58"/>
      <c r="K14" s="58"/>
      <c r="L14" s="58" t="s">
        <v>535</v>
      </c>
      <c r="M14" s="58"/>
      <c r="N14" s="188"/>
      <c r="O14" s="188"/>
      <c r="P14" s="188"/>
      <c r="Q14" s="188"/>
      <c r="R14" s="188"/>
      <c r="S14" s="203" t="s">
        <v>173</v>
      </c>
      <c r="T14" s="396" t="s">
        <v>536</v>
      </c>
      <c r="U14" s="396" t="s">
        <v>537</v>
      </c>
      <c r="V14" s="201" t="s">
        <v>173</v>
      </c>
      <c r="W14" s="201" t="e">
        <v>#N/A</v>
      </c>
      <c r="X14" s="202"/>
    </row>
    <row r="15" spans="1:24" ht="126">
      <c r="A15" s="68" t="s">
        <v>12</v>
      </c>
      <c r="B15" s="68" t="s">
        <v>14</v>
      </c>
      <c r="C15" s="58" t="s">
        <v>538</v>
      </c>
      <c r="D15" s="58" t="s">
        <v>539</v>
      </c>
      <c r="E15" s="58" t="s">
        <v>532</v>
      </c>
      <c r="F15" s="58"/>
      <c r="G15" s="58" t="s">
        <v>540</v>
      </c>
      <c r="H15" s="397" t="s">
        <v>541</v>
      </c>
      <c r="I15" s="58" t="s">
        <v>542</v>
      </c>
      <c r="J15" s="58" t="s">
        <v>173</v>
      </c>
      <c r="K15" s="58" t="s">
        <v>315</v>
      </c>
      <c r="L15" s="58" t="s">
        <v>543</v>
      </c>
      <c r="M15" s="58" t="s">
        <v>315</v>
      </c>
      <c r="N15" s="188">
        <v>2023</v>
      </c>
      <c r="O15" s="188" t="s">
        <v>513</v>
      </c>
      <c r="P15" s="188"/>
      <c r="Q15" s="188"/>
      <c r="R15" s="188"/>
      <c r="S15" s="203" t="s">
        <v>173</v>
      </c>
      <c r="T15" s="201" t="s">
        <v>544</v>
      </c>
      <c r="U15" s="201" t="s">
        <v>545</v>
      </c>
      <c r="V15" s="201" t="s">
        <v>173</v>
      </c>
      <c r="W15" s="201" t="s">
        <v>546</v>
      </c>
      <c r="X15" s="202" t="s">
        <v>173</v>
      </c>
    </row>
    <row r="16" spans="1:24" ht="157.5">
      <c r="A16" s="68" t="s">
        <v>12</v>
      </c>
      <c r="B16" s="68" t="s">
        <v>15</v>
      </c>
      <c r="C16" s="58" t="s">
        <v>547</v>
      </c>
      <c r="D16" s="58" t="s">
        <v>548</v>
      </c>
      <c r="E16" s="58" t="s">
        <v>140</v>
      </c>
      <c r="F16" s="58"/>
      <c r="G16" s="58" t="s">
        <v>140</v>
      </c>
      <c r="H16" s="68" t="s">
        <v>549</v>
      </c>
      <c r="I16" s="58" t="s">
        <v>549</v>
      </c>
      <c r="J16" s="58"/>
      <c r="K16" s="58"/>
      <c r="L16" s="189"/>
      <c r="M16" s="190"/>
      <c r="N16" s="188"/>
      <c r="O16" s="188"/>
      <c r="P16" s="188"/>
      <c r="Q16" s="188"/>
      <c r="R16" s="188"/>
      <c r="S16" s="203" t="s">
        <v>173</v>
      </c>
      <c r="T16" s="201" t="s">
        <v>550</v>
      </c>
      <c r="U16" s="201" t="s">
        <v>551</v>
      </c>
      <c r="V16" s="201" t="s">
        <v>173</v>
      </c>
      <c r="W16" s="201" t="s">
        <v>552</v>
      </c>
      <c r="X16" s="202" t="e">
        <v>#N/A</v>
      </c>
    </row>
    <row r="17" spans="1:24" ht="126">
      <c r="A17" s="68" t="s">
        <v>12</v>
      </c>
      <c r="B17" s="68" t="s">
        <v>16</v>
      </c>
      <c r="C17" s="58" t="s">
        <v>553</v>
      </c>
      <c r="D17" s="58" t="s">
        <v>554</v>
      </c>
      <c r="E17" s="58" t="s">
        <v>140</v>
      </c>
      <c r="F17" s="58"/>
      <c r="G17" s="58" t="s">
        <v>555</v>
      </c>
      <c r="H17" s="68" t="s">
        <v>549</v>
      </c>
      <c r="I17" s="58"/>
      <c r="J17" s="58"/>
      <c r="K17" s="58"/>
      <c r="L17" s="189" t="s">
        <v>556</v>
      </c>
      <c r="M17" s="190"/>
      <c r="N17" s="188"/>
      <c r="O17" s="188"/>
      <c r="P17" s="188"/>
      <c r="Q17" s="188"/>
      <c r="R17" s="188"/>
      <c r="S17" s="203" t="s">
        <v>173</v>
      </c>
      <c r="T17" s="201" t="s">
        <v>557</v>
      </c>
      <c r="U17" s="201" t="s">
        <v>558</v>
      </c>
      <c r="V17" s="201" t="e">
        <v>#N/A</v>
      </c>
      <c r="W17" s="201" t="e">
        <v>#N/A</v>
      </c>
      <c r="X17" s="202" t="e">
        <v>#N/A</v>
      </c>
    </row>
    <row r="18" spans="1:24" ht="94.5">
      <c r="A18" s="68" t="s">
        <v>12</v>
      </c>
      <c r="B18" s="68" t="s">
        <v>17</v>
      </c>
      <c r="C18" s="58" t="s">
        <v>559</v>
      </c>
      <c r="D18" s="58" t="s">
        <v>560</v>
      </c>
      <c r="E18" s="58" t="s">
        <v>561</v>
      </c>
      <c r="F18" s="58"/>
      <c r="G18" s="58" t="s">
        <v>562</v>
      </c>
      <c r="H18" s="58" t="s">
        <v>563</v>
      </c>
      <c r="I18" s="58" t="s">
        <v>129</v>
      </c>
      <c r="J18" s="58" t="s">
        <v>173</v>
      </c>
      <c r="K18" s="58" t="s">
        <v>130</v>
      </c>
      <c r="L18" s="189" t="s">
        <v>556</v>
      </c>
      <c r="M18" s="187" t="s">
        <v>130</v>
      </c>
      <c r="N18" s="188">
        <v>2022</v>
      </c>
      <c r="O18" s="188" t="s">
        <v>513</v>
      </c>
      <c r="P18" s="191" t="s">
        <v>564</v>
      </c>
      <c r="Q18" s="188" t="s">
        <v>565</v>
      </c>
      <c r="R18" s="398" t="s">
        <v>566</v>
      </c>
      <c r="S18" s="203" t="s">
        <v>173</v>
      </c>
      <c r="T18" s="399" t="s">
        <v>567</v>
      </c>
      <c r="U18" s="204"/>
      <c r="V18" s="201" t="e">
        <v>#N/A</v>
      </c>
      <c r="W18" s="201" t="e">
        <v>#N/A</v>
      </c>
      <c r="X18" s="202" t="s">
        <v>173</v>
      </c>
    </row>
    <row r="19" spans="1:24" ht="126">
      <c r="A19" s="68" t="s">
        <v>12</v>
      </c>
      <c r="B19" s="68" t="s">
        <v>20</v>
      </c>
      <c r="C19" s="68" t="s">
        <v>568</v>
      </c>
      <c r="D19" s="68" t="s">
        <v>569</v>
      </c>
      <c r="E19" s="68" t="s">
        <v>570</v>
      </c>
      <c r="F19" s="68"/>
      <c r="G19" s="68" t="s">
        <v>571</v>
      </c>
      <c r="H19" s="68" t="s">
        <v>572</v>
      </c>
      <c r="I19" s="58" t="s">
        <v>572</v>
      </c>
      <c r="J19" s="58"/>
      <c r="K19" s="58"/>
      <c r="L19" s="194" t="s">
        <v>573</v>
      </c>
      <c r="M19" s="194"/>
      <c r="N19" s="188"/>
      <c r="O19" s="188"/>
      <c r="P19" s="188"/>
      <c r="Q19" s="188"/>
      <c r="R19" s="188"/>
      <c r="S19" s="203" t="s">
        <v>173</v>
      </c>
      <c r="T19" s="201" t="s">
        <v>574</v>
      </c>
      <c r="U19" s="201" t="s">
        <v>575</v>
      </c>
      <c r="V19" s="201" t="s">
        <v>173</v>
      </c>
      <c r="W19" s="201" t="s">
        <v>572</v>
      </c>
      <c r="X19" s="202" t="s">
        <v>173</v>
      </c>
    </row>
    <row r="20" spans="1:24" ht="126">
      <c r="A20" s="68" t="s">
        <v>12</v>
      </c>
      <c r="B20" s="68" t="s">
        <v>21</v>
      </c>
      <c r="C20" s="68" t="s">
        <v>576</v>
      </c>
      <c r="D20" s="68" t="s">
        <v>576</v>
      </c>
      <c r="E20" s="68" t="s">
        <v>577</v>
      </c>
      <c r="F20" s="68"/>
      <c r="G20" s="68" t="s">
        <v>578</v>
      </c>
      <c r="H20" s="58" t="s">
        <v>579</v>
      </c>
      <c r="I20" s="58" t="s">
        <v>572</v>
      </c>
      <c r="J20" s="58" t="s">
        <v>173</v>
      </c>
      <c r="K20" s="58" t="s">
        <v>315</v>
      </c>
      <c r="L20" s="189" t="s">
        <v>573</v>
      </c>
      <c r="M20" s="190" t="s">
        <v>315</v>
      </c>
      <c r="N20" s="188">
        <v>2023</v>
      </c>
      <c r="O20" s="188" t="s">
        <v>513</v>
      </c>
      <c r="P20" s="188" t="s">
        <v>580</v>
      </c>
      <c r="Q20" s="188"/>
      <c r="R20" s="188"/>
      <c r="S20" s="203" t="s">
        <v>173</v>
      </c>
      <c r="T20" s="201" t="s">
        <v>574</v>
      </c>
      <c r="U20" s="201" t="s">
        <v>575</v>
      </c>
      <c r="V20" s="201" t="s">
        <v>173</v>
      </c>
      <c r="W20" s="201" t="s">
        <v>581</v>
      </c>
      <c r="X20" s="202" t="s">
        <v>173</v>
      </c>
    </row>
    <row r="21" spans="1:24" ht="110.25">
      <c r="A21" s="68" t="s">
        <v>12</v>
      </c>
      <c r="B21" s="68" t="s">
        <v>22</v>
      </c>
      <c r="C21" s="68" t="s">
        <v>582</v>
      </c>
      <c r="D21" s="68" t="s">
        <v>583</v>
      </c>
      <c r="E21" s="68" t="s">
        <v>584</v>
      </c>
      <c r="F21" s="68"/>
      <c r="G21" s="68" t="e">
        <v>#N/A</v>
      </c>
      <c r="H21" s="58" t="s">
        <v>585</v>
      </c>
      <c r="I21" s="58"/>
      <c r="J21" s="58"/>
      <c r="K21" s="58"/>
      <c r="L21" s="194"/>
      <c r="M21" s="194"/>
      <c r="N21" s="195"/>
      <c r="O21" s="196"/>
      <c r="P21" s="196"/>
      <c r="Q21" s="196"/>
      <c r="R21" s="196"/>
      <c r="S21" s="203" t="s">
        <v>173</v>
      </c>
      <c r="T21" s="201" t="s">
        <v>586</v>
      </c>
      <c r="U21" s="201" t="s">
        <v>587</v>
      </c>
      <c r="V21" s="201" t="s">
        <v>173</v>
      </c>
      <c r="W21" s="201" t="s">
        <v>588</v>
      </c>
      <c r="X21" s="202"/>
    </row>
    <row r="22" spans="1:24" ht="78.75">
      <c r="A22" s="68" t="s">
        <v>12</v>
      </c>
      <c r="B22" s="68" t="s">
        <v>19</v>
      </c>
      <c r="C22" s="58" t="s">
        <v>589</v>
      </c>
      <c r="D22" s="58" t="s">
        <v>590</v>
      </c>
      <c r="E22" s="58" t="s">
        <v>140</v>
      </c>
      <c r="F22" s="58"/>
      <c r="G22" s="58" t="s">
        <v>591</v>
      </c>
      <c r="H22" s="68" t="s">
        <v>129</v>
      </c>
      <c r="I22" s="58" t="s">
        <v>129</v>
      </c>
      <c r="J22" s="58"/>
      <c r="K22" s="58"/>
      <c r="L22" s="189" t="s">
        <v>130</v>
      </c>
      <c r="M22" s="190"/>
      <c r="N22" s="195"/>
      <c r="O22" s="196"/>
      <c r="P22" s="196"/>
      <c r="Q22" s="196"/>
      <c r="R22" s="196"/>
      <c r="S22" s="203" t="s">
        <v>173</v>
      </c>
      <c r="T22" s="201"/>
      <c r="U22" s="201"/>
      <c r="V22" s="201" t="e">
        <v>#N/A</v>
      </c>
      <c r="W22" s="201" t="e">
        <v>#N/A</v>
      </c>
      <c r="X22" s="202" t="s">
        <v>173</v>
      </c>
    </row>
    <row r="23" spans="1:24" ht="110.25">
      <c r="A23" s="68" t="s">
        <v>12</v>
      </c>
      <c r="B23" s="68" t="s">
        <v>23</v>
      </c>
      <c r="C23" s="58" t="s">
        <v>592</v>
      </c>
      <c r="D23" s="58" t="s">
        <v>593</v>
      </c>
      <c r="E23" s="58" t="s">
        <v>140</v>
      </c>
      <c r="F23" s="58"/>
      <c r="G23" s="58" t="s">
        <v>140</v>
      </c>
      <c r="H23" s="68" t="s">
        <v>129</v>
      </c>
      <c r="I23" s="58" t="s">
        <v>129</v>
      </c>
      <c r="J23" s="58"/>
      <c r="K23" s="58"/>
      <c r="L23" s="189" t="s">
        <v>130</v>
      </c>
      <c r="M23" s="190"/>
      <c r="N23" s="195"/>
      <c r="O23" s="196"/>
      <c r="P23" s="196"/>
      <c r="Q23" s="196"/>
      <c r="R23" s="196"/>
      <c r="S23" s="203" t="s">
        <v>173</v>
      </c>
      <c r="T23" s="201" t="s">
        <v>594</v>
      </c>
      <c r="U23" s="201"/>
      <c r="V23" s="201" t="e">
        <v>#N/A</v>
      </c>
      <c r="W23" s="201" t="e">
        <v>#N/A</v>
      </c>
      <c r="X23" s="202" t="s">
        <v>173</v>
      </c>
    </row>
    <row r="24" spans="1:24" ht="141.75">
      <c r="A24" s="68" t="s">
        <v>12</v>
      </c>
      <c r="B24" s="68" t="s">
        <v>18</v>
      </c>
      <c r="C24" s="58" t="s">
        <v>595</v>
      </c>
      <c r="D24" s="58" t="s">
        <v>596</v>
      </c>
      <c r="E24" s="58" t="s">
        <v>597</v>
      </c>
      <c r="F24" s="58"/>
      <c r="G24" s="58" t="s">
        <v>598</v>
      </c>
      <c r="H24" s="58" t="s">
        <v>199</v>
      </c>
      <c r="I24" s="58" t="s">
        <v>129</v>
      </c>
      <c r="J24" s="58" t="s">
        <v>173</v>
      </c>
      <c r="K24" s="58" t="s">
        <v>130</v>
      </c>
      <c r="L24" s="189" t="s">
        <v>556</v>
      </c>
      <c r="M24" s="187" t="s">
        <v>130</v>
      </c>
      <c r="N24" s="195">
        <v>2024</v>
      </c>
      <c r="O24" s="196" t="s">
        <v>513</v>
      </c>
      <c r="P24" s="196"/>
      <c r="Q24" s="196" t="s">
        <v>599</v>
      </c>
      <c r="R24" s="400" t="s">
        <v>600</v>
      </c>
      <c r="S24" s="203" t="s">
        <v>173</v>
      </c>
      <c r="T24" s="201"/>
      <c r="U24" s="201"/>
      <c r="V24" s="204" t="e">
        <v>#N/A</v>
      </c>
      <c r="W24" s="204" t="e">
        <v>#N/A</v>
      </c>
      <c r="X24" s="205" t="s">
        <v>132</v>
      </c>
    </row>
    <row r="25" spans="1:24" ht="204.75">
      <c r="A25" s="68" t="s">
        <v>12</v>
      </c>
      <c r="B25" s="68" t="s">
        <v>24</v>
      </c>
      <c r="C25" s="58" t="s">
        <v>601</v>
      </c>
      <c r="D25" s="58" t="s">
        <v>602</v>
      </c>
      <c r="E25" s="68" t="s">
        <v>603</v>
      </c>
      <c r="F25" s="68">
        <v>0</v>
      </c>
      <c r="G25" s="58" t="s">
        <v>603</v>
      </c>
      <c r="H25" s="68" t="s">
        <v>604</v>
      </c>
      <c r="I25" s="58" t="s">
        <v>604</v>
      </c>
      <c r="J25" s="58"/>
      <c r="K25" s="58"/>
      <c r="L25" s="194" t="s">
        <v>130</v>
      </c>
      <c r="M25" s="194"/>
      <c r="N25" s="195"/>
      <c r="O25" s="196"/>
      <c r="P25" s="196"/>
      <c r="Q25" s="196"/>
      <c r="R25" s="196"/>
      <c r="S25" s="203" t="s">
        <v>173</v>
      </c>
      <c r="T25" s="201"/>
      <c r="U25" s="201"/>
      <c r="V25" s="204" t="e">
        <v>#N/A</v>
      </c>
      <c r="W25" s="204" t="e">
        <v>#N/A</v>
      </c>
      <c r="X25" s="205" t="s">
        <v>132</v>
      </c>
    </row>
    <row r="26" spans="1:24" ht="63">
      <c r="A26" s="68" t="s">
        <v>25</v>
      </c>
      <c r="B26" s="68" t="s">
        <v>32</v>
      </c>
      <c r="C26" s="68" t="s">
        <v>605</v>
      </c>
      <c r="D26" s="68" t="s">
        <v>606</v>
      </c>
      <c r="E26" s="68" t="s">
        <v>607</v>
      </c>
      <c r="F26" s="68"/>
      <c r="G26" s="68" t="s">
        <v>144</v>
      </c>
      <c r="H26" s="58" t="s">
        <v>608</v>
      </c>
      <c r="I26" s="58" t="s">
        <v>572</v>
      </c>
      <c r="J26" s="58" t="s">
        <v>173</v>
      </c>
      <c r="K26" s="58" t="s">
        <v>486</v>
      </c>
      <c r="L26" s="194" t="s">
        <v>609</v>
      </c>
      <c r="M26" s="194" t="s">
        <v>315</v>
      </c>
      <c r="N26" s="195">
        <v>2023</v>
      </c>
      <c r="O26" s="196"/>
      <c r="P26" s="196" t="s">
        <v>496</v>
      </c>
      <c r="Q26" s="196" t="s">
        <v>610</v>
      </c>
      <c r="R26" s="196"/>
      <c r="S26" s="203" t="s">
        <v>173</v>
      </c>
      <c r="T26" s="201" t="s">
        <v>147</v>
      </c>
      <c r="U26" s="201" t="s">
        <v>611</v>
      </c>
      <c r="V26" s="201" t="s">
        <v>173</v>
      </c>
      <c r="W26" s="201" t="s">
        <v>608</v>
      </c>
      <c r="X26" s="202" t="s">
        <v>173</v>
      </c>
    </row>
    <row r="27" spans="1:24" ht="63">
      <c r="A27" s="68" t="s">
        <v>25</v>
      </c>
      <c r="B27" s="68" t="s">
        <v>26</v>
      </c>
      <c r="C27" s="68" t="s">
        <v>612</v>
      </c>
      <c r="D27" s="68" t="s">
        <v>612</v>
      </c>
      <c r="E27" s="68" t="s">
        <v>120</v>
      </c>
      <c r="F27" s="68"/>
      <c r="G27" s="68" t="s">
        <v>120</v>
      </c>
      <c r="H27" s="58" t="s">
        <v>613</v>
      </c>
      <c r="I27" s="58" t="s">
        <v>572</v>
      </c>
      <c r="J27" s="58" t="s">
        <v>173</v>
      </c>
      <c r="K27" s="58" t="s">
        <v>486</v>
      </c>
      <c r="L27" s="189" t="s">
        <v>573</v>
      </c>
      <c r="M27" s="190" t="s">
        <v>315</v>
      </c>
      <c r="N27" s="195">
        <v>2023</v>
      </c>
      <c r="O27" s="196"/>
      <c r="P27" s="196"/>
      <c r="Q27" s="196"/>
      <c r="R27" s="196"/>
      <c r="S27" s="203" t="s">
        <v>173</v>
      </c>
      <c r="T27" s="201" t="s">
        <v>147</v>
      </c>
      <c r="U27" s="201" t="s">
        <v>611</v>
      </c>
      <c r="V27" s="201" t="s">
        <v>173</v>
      </c>
      <c r="W27" s="201" t="s">
        <v>613</v>
      </c>
      <c r="X27" s="202" t="e">
        <v>#N/A</v>
      </c>
    </row>
    <row r="28" spans="1:24" ht="63">
      <c r="A28" s="68" t="s">
        <v>25</v>
      </c>
      <c r="B28" s="68" t="s">
        <v>46</v>
      </c>
      <c r="C28" s="68" t="s">
        <v>614</v>
      </c>
      <c r="D28" s="68" t="s">
        <v>615</v>
      </c>
      <c r="E28" s="68" t="s">
        <v>616</v>
      </c>
      <c r="F28" s="68"/>
      <c r="G28" s="68" t="s">
        <v>156</v>
      </c>
      <c r="H28" s="68" t="s">
        <v>129</v>
      </c>
      <c r="I28" s="68" t="s">
        <v>145</v>
      </c>
      <c r="J28" s="68" t="s">
        <v>173</v>
      </c>
      <c r="K28" s="68" t="s">
        <v>486</v>
      </c>
      <c r="L28" s="192" t="s">
        <v>130</v>
      </c>
      <c r="M28" s="194" t="s">
        <v>315</v>
      </c>
      <c r="N28" s="195">
        <v>2023</v>
      </c>
      <c r="O28" s="196" t="s">
        <v>513</v>
      </c>
      <c r="P28" s="196" t="s">
        <v>496</v>
      </c>
      <c r="Q28" s="196"/>
      <c r="R28" s="196"/>
      <c r="S28" s="203" t="s">
        <v>173</v>
      </c>
      <c r="T28" s="201"/>
      <c r="U28" s="201"/>
      <c r="V28" s="201"/>
      <c r="W28" s="201" t="e">
        <v>#N/A</v>
      </c>
      <c r="X28" s="202" t="s">
        <v>173</v>
      </c>
    </row>
    <row r="29" spans="1:24" ht="63">
      <c r="A29" s="68" t="s">
        <v>25</v>
      </c>
      <c r="B29" s="68" t="s">
        <v>28</v>
      </c>
      <c r="C29" s="68" t="s">
        <v>617</v>
      </c>
      <c r="D29" s="68" t="s">
        <v>617</v>
      </c>
      <c r="E29" s="68" t="s">
        <v>120</v>
      </c>
      <c r="F29" s="68"/>
      <c r="G29" s="68" t="s">
        <v>120</v>
      </c>
      <c r="H29" s="58" t="s">
        <v>618</v>
      </c>
      <c r="I29" s="58" t="s">
        <v>572</v>
      </c>
      <c r="J29" s="58" t="s">
        <v>173</v>
      </c>
      <c r="K29" s="58" t="s">
        <v>486</v>
      </c>
      <c r="L29" s="194" t="s">
        <v>573</v>
      </c>
      <c r="M29" s="194" t="s">
        <v>315</v>
      </c>
      <c r="N29" s="195">
        <v>2023</v>
      </c>
      <c r="O29" s="196"/>
      <c r="P29" s="196" t="s">
        <v>496</v>
      </c>
      <c r="Q29" s="196"/>
      <c r="R29" s="196"/>
      <c r="S29" s="203" t="s">
        <v>173</v>
      </c>
      <c r="T29" s="201" t="s">
        <v>147</v>
      </c>
      <c r="U29" s="201" t="s">
        <v>611</v>
      </c>
      <c r="V29" s="201" t="s">
        <v>173</v>
      </c>
      <c r="W29" s="201" t="s">
        <v>618</v>
      </c>
      <c r="X29" s="202" t="e">
        <v>#N/A</v>
      </c>
    </row>
    <row r="30" spans="1:24" ht="47.25">
      <c r="A30" s="68" t="s">
        <v>25</v>
      </c>
      <c r="B30" s="68" t="s">
        <v>29</v>
      </c>
      <c r="C30" s="68" t="s">
        <v>619</v>
      </c>
      <c r="D30" s="186" t="s">
        <v>620</v>
      </c>
      <c r="E30" s="68" t="s">
        <v>621</v>
      </c>
      <c r="F30" s="68"/>
      <c r="G30" s="68">
        <v>0</v>
      </c>
      <c r="H30" s="68" t="s">
        <v>588</v>
      </c>
      <c r="I30" s="68">
        <v>0</v>
      </c>
      <c r="J30" s="68"/>
      <c r="K30" s="68"/>
      <c r="L30" s="192">
        <v>0</v>
      </c>
      <c r="M30" s="192"/>
      <c r="N30" s="195"/>
      <c r="O30" s="196"/>
      <c r="P30" s="196"/>
      <c r="Q30" s="196"/>
      <c r="R30" s="196"/>
      <c r="S30" s="203" t="s">
        <v>173</v>
      </c>
      <c r="T30" s="201" t="s">
        <v>147</v>
      </c>
      <c r="U30" s="201" t="s">
        <v>611</v>
      </c>
      <c r="V30" s="201" t="s">
        <v>173</v>
      </c>
      <c r="W30" s="201" t="e">
        <v>#N/A</v>
      </c>
      <c r="X30" s="202" t="e">
        <v>#N/A</v>
      </c>
    </row>
    <row r="31" spans="1:24" ht="204.75">
      <c r="A31" s="68" t="s">
        <v>25</v>
      </c>
      <c r="B31" s="68" t="s">
        <v>30</v>
      </c>
      <c r="C31" s="68" t="s">
        <v>622</v>
      </c>
      <c r="D31" s="68" t="s">
        <v>623</v>
      </c>
      <c r="E31" s="68" t="s">
        <v>163</v>
      </c>
      <c r="F31" s="68"/>
      <c r="G31" s="68" t="s">
        <v>624</v>
      </c>
      <c r="H31" s="68" t="s">
        <v>625</v>
      </c>
      <c r="I31" s="58" t="s">
        <v>626</v>
      </c>
      <c r="J31" s="68"/>
      <c r="K31" s="68"/>
      <c r="L31" s="192" t="s">
        <v>627</v>
      </c>
      <c r="M31" s="192"/>
      <c r="N31" s="195"/>
      <c r="O31" s="196"/>
      <c r="P31" s="196"/>
      <c r="Q31" s="196"/>
      <c r="R31" s="196"/>
      <c r="S31" s="203" t="s">
        <v>173</v>
      </c>
      <c r="T31" s="201" t="s">
        <v>147</v>
      </c>
      <c r="U31" s="201" t="s">
        <v>611</v>
      </c>
      <c r="V31" s="201" t="s">
        <v>173</v>
      </c>
      <c r="W31" s="201" t="s">
        <v>628</v>
      </c>
      <c r="X31" s="202" t="e">
        <v>#N/A</v>
      </c>
    </row>
    <row r="32" spans="1:24" ht="78.75">
      <c r="A32" s="68" t="s">
        <v>25</v>
      </c>
      <c r="B32" s="68" t="s">
        <v>31</v>
      </c>
      <c r="C32" s="68" t="s">
        <v>629</v>
      </c>
      <c r="D32" s="68" t="s">
        <v>630</v>
      </c>
      <c r="E32" s="68" t="s">
        <v>163</v>
      </c>
      <c r="F32" s="68"/>
      <c r="G32" s="68" t="s">
        <v>144</v>
      </c>
      <c r="H32" s="68" t="s">
        <v>631</v>
      </c>
      <c r="I32" s="68" t="s">
        <v>145</v>
      </c>
      <c r="J32" s="68"/>
      <c r="K32" s="68"/>
      <c r="L32" s="4" t="s">
        <v>632</v>
      </c>
      <c r="M32" s="187"/>
      <c r="N32" s="195"/>
      <c r="O32" s="196"/>
      <c r="P32" s="196"/>
      <c r="Q32" s="196"/>
      <c r="R32" s="196"/>
      <c r="S32" s="203" t="s">
        <v>173</v>
      </c>
      <c r="T32" s="201" t="s">
        <v>147</v>
      </c>
      <c r="U32" s="201" t="s">
        <v>611</v>
      </c>
      <c r="V32" s="201" t="s">
        <v>173</v>
      </c>
      <c r="W32" s="201" t="e">
        <v>#N/A</v>
      </c>
      <c r="X32" s="202" t="s">
        <v>173</v>
      </c>
    </row>
    <row r="33" spans="1:24" ht="63">
      <c r="A33" s="68" t="s">
        <v>25</v>
      </c>
      <c r="B33" s="68" t="s">
        <v>33</v>
      </c>
      <c r="C33" s="68" t="s">
        <v>633</v>
      </c>
      <c r="D33" s="68" t="s">
        <v>634</v>
      </c>
      <c r="E33" s="68" t="s">
        <v>163</v>
      </c>
      <c r="F33" s="68"/>
      <c r="G33" s="68" t="s">
        <v>144</v>
      </c>
      <c r="H33" s="68" t="s">
        <v>635</v>
      </c>
      <c r="I33" s="68" t="s">
        <v>150</v>
      </c>
      <c r="J33" s="68"/>
      <c r="K33" s="68"/>
      <c r="L33" s="4" t="s">
        <v>160</v>
      </c>
      <c r="M33" s="187"/>
      <c r="N33" s="195"/>
      <c r="O33" s="196"/>
      <c r="P33" s="196"/>
      <c r="Q33" s="196"/>
      <c r="R33" s="196"/>
      <c r="S33" s="203" t="s">
        <v>173</v>
      </c>
      <c r="T33" s="201" t="s">
        <v>147</v>
      </c>
      <c r="U33" s="201" t="s">
        <v>611</v>
      </c>
      <c r="V33" s="201" t="s">
        <v>173</v>
      </c>
      <c r="W33" s="201" t="s">
        <v>628</v>
      </c>
      <c r="X33" s="202" t="e">
        <v>#N/A</v>
      </c>
    </row>
    <row r="34" spans="1:24" ht="126">
      <c r="A34" s="68" t="s">
        <v>25</v>
      </c>
      <c r="B34" s="68" t="s">
        <v>34</v>
      </c>
      <c r="C34" s="68" t="s">
        <v>636</v>
      </c>
      <c r="D34" s="68" t="s">
        <v>637</v>
      </c>
      <c r="E34" s="68" t="s">
        <v>163</v>
      </c>
      <c r="F34" s="68"/>
      <c r="G34" s="68" t="e">
        <v>#N/A</v>
      </c>
      <c r="H34" s="68" t="s">
        <v>638</v>
      </c>
      <c r="I34" s="68"/>
      <c r="J34" s="68"/>
      <c r="K34" s="68"/>
      <c r="L34" s="4"/>
      <c r="M34" s="187"/>
      <c r="N34" s="195"/>
      <c r="O34" s="196"/>
      <c r="P34" s="196"/>
      <c r="Q34" s="196"/>
      <c r="R34" s="196"/>
      <c r="S34" s="203" t="s">
        <v>173</v>
      </c>
      <c r="T34" s="201" t="s">
        <v>147</v>
      </c>
      <c r="U34" s="201"/>
      <c r="V34" s="201" t="e">
        <v>#N/A</v>
      </c>
      <c r="W34" s="201" t="e">
        <v>#N/A</v>
      </c>
      <c r="X34" s="202" t="e">
        <v>#N/A</v>
      </c>
    </row>
    <row r="35" spans="1:24" ht="47.25">
      <c r="A35" s="68" t="s">
        <v>25</v>
      </c>
      <c r="B35" s="68" t="s">
        <v>35</v>
      </c>
      <c r="C35" s="68" t="s">
        <v>639</v>
      </c>
      <c r="D35" s="68" t="s">
        <v>640</v>
      </c>
      <c r="E35" s="68"/>
      <c r="F35" s="68">
        <v>0</v>
      </c>
      <c r="G35" s="68">
        <v>0</v>
      </c>
      <c r="H35" s="68" t="s">
        <v>588</v>
      </c>
      <c r="I35" s="68">
        <v>0</v>
      </c>
      <c r="J35" s="68"/>
      <c r="K35" s="68"/>
      <c r="L35" s="192">
        <v>0</v>
      </c>
      <c r="M35" s="192"/>
      <c r="N35" s="195"/>
      <c r="O35" s="196"/>
      <c r="P35" s="196"/>
      <c r="Q35" s="196"/>
      <c r="R35" s="196"/>
      <c r="S35" s="203" t="s">
        <v>173</v>
      </c>
      <c r="T35" s="201" t="s">
        <v>147</v>
      </c>
      <c r="U35" s="201"/>
      <c r="V35" s="201" t="s">
        <v>173</v>
      </c>
      <c r="W35" s="201" t="e">
        <v>#N/A</v>
      </c>
      <c r="X35" s="202" t="e">
        <v>#N/A</v>
      </c>
    </row>
    <row r="36" spans="1:24" ht="204.75">
      <c r="A36" s="68" t="s">
        <v>25</v>
      </c>
      <c r="B36" s="68" t="s">
        <v>36</v>
      </c>
      <c r="C36" s="68" t="s">
        <v>641</v>
      </c>
      <c r="D36" s="68" t="s">
        <v>642</v>
      </c>
      <c r="E36" s="68" t="s">
        <v>163</v>
      </c>
      <c r="F36" s="68"/>
      <c r="G36" s="68" t="s">
        <v>643</v>
      </c>
      <c r="H36" s="68" t="s">
        <v>588</v>
      </c>
      <c r="I36" s="68" t="s">
        <v>150</v>
      </c>
      <c r="J36" s="68"/>
      <c r="K36" s="68"/>
      <c r="L36" s="192" t="s">
        <v>146</v>
      </c>
      <c r="M36" s="192"/>
      <c r="N36" s="195"/>
      <c r="O36" s="196"/>
      <c r="P36" s="196"/>
      <c r="Q36" s="196"/>
      <c r="R36" s="196"/>
      <c r="S36" s="203" t="s">
        <v>173</v>
      </c>
      <c r="T36" s="201" t="s">
        <v>147</v>
      </c>
      <c r="U36" s="201"/>
      <c r="V36" s="201" t="s">
        <v>173</v>
      </c>
      <c r="W36" s="201" t="s">
        <v>628</v>
      </c>
      <c r="X36" s="202" t="e">
        <v>#N/A</v>
      </c>
    </row>
    <row r="37" spans="1:24" ht="110.25">
      <c r="A37" s="68" t="s">
        <v>25</v>
      </c>
      <c r="B37" s="68" t="s">
        <v>37</v>
      </c>
      <c r="C37" s="68" t="s">
        <v>644</v>
      </c>
      <c r="D37" s="68" t="s">
        <v>645</v>
      </c>
      <c r="E37" s="68" t="s">
        <v>120</v>
      </c>
      <c r="F37" s="68"/>
      <c r="G37" s="68" t="s">
        <v>120</v>
      </c>
      <c r="H37" s="68" t="s">
        <v>646</v>
      </c>
      <c r="I37" s="68" t="s">
        <v>150</v>
      </c>
      <c r="J37" s="68"/>
      <c r="K37" s="68"/>
      <c r="L37" s="192" t="s">
        <v>130</v>
      </c>
      <c r="M37" s="192"/>
      <c r="N37" s="195"/>
      <c r="O37" s="196"/>
      <c r="P37" s="196"/>
      <c r="Q37" s="196"/>
      <c r="R37" s="196"/>
      <c r="S37" s="203" t="s">
        <v>173</v>
      </c>
      <c r="T37" s="201" t="s">
        <v>647</v>
      </c>
      <c r="U37" s="201"/>
      <c r="V37" s="201" t="s">
        <v>173</v>
      </c>
      <c r="W37" s="201" t="s">
        <v>648</v>
      </c>
      <c r="X37" s="202" t="e">
        <v>#N/A</v>
      </c>
    </row>
    <row r="38" spans="1:24" ht="47.25">
      <c r="A38" s="68" t="s">
        <v>25</v>
      </c>
      <c r="B38" s="68" t="s">
        <v>38</v>
      </c>
      <c r="C38" s="58" t="s">
        <v>649</v>
      </c>
      <c r="D38" s="58" t="s">
        <v>649</v>
      </c>
      <c r="E38" s="58" t="s">
        <v>120</v>
      </c>
      <c r="F38" s="58"/>
      <c r="G38" s="58" t="s">
        <v>650</v>
      </c>
      <c r="H38" s="58" t="s">
        <v>651</v>
      </c>
      <c r="I38" s="58" t="s">
        <v>129</v>
      </c>
      <c r="J38" s="58" t="s">
        <v>173</v>
      </c>
      <c r="K38" s="58" t="s">
        <v>486</v>
      </c>
      <c r="L38" s="194" t="s">
        <v>652</v>
      </c>
      <c r="M38" s="194" t="s">
        <v>315</v>
      </c>
      <c r="N38" s="195">
        <v>2023</v>
      </c>
      <c r="O38" s="196" t="s">
        <v>348</v>
      </c>
      <c r="P38" s="196" t="s">
        <v>496</v>
      </c>
      <c r="Q38" s="196"/>
      <c r="R38" s="196"/>
      <c r="S38" s="203" t="s">
        <v>173</v>
      </c>
      <c r="T38" s="201" t="s">
        <v>147</v>
      </c>
      <c r="U38" s="201" t="s">
        <v>611</v>
      </c>
      <c r="V38" s="201" t="s">
        <v>173</v>
      </c>
      <c r="W38" s="201" t="s">
        <v>653</v>
      </c>
      <c r="X38" s="202" t="s">
        <v>173</v>
      </c>
    </row>
    <row r="39" spans="1:24" ht="141.75">
      <c r="A39" s="68" t="s">
        <v>25</v>
      </c>
      <c r="B39" s="68" t="s">
        <v>39</v>
      </c>
      <c r="C39" s="68" t="s">
        <v>654</v>
      </c>
      <c r="D39" s="68" t="s">
        <v>655</v>
      </c>
      <c r="E39" s="68" t="s">
        <v>163</v>
      </c>
      <c r="F39" s="68"/>
      <c r="G39" s="68">
        <v>0</v>
      </c>
      <c r="H39" s="68" t="s">
        <v>588</v>
      </c>
      <c r="I39" s="68">
        <v>0</v>
      </c>
      <c r="J39" s="68"/>
      <c r="K39" s="68"/>
      <c r="L39" s="192">
        <v>0</v>
      </c>
      <c r="M39" s="192"/>
      <c r="N39" s="195"/>
      <c r="O39" s="196"/>
      <c r="P39" s="196"/>
      <c r="Q39" s="196"/>
      <c r="R39" s="196"/>
      <c r="S39" s="203" t="s">
        <v>173</v>
      </c>
      <c r="T39" s="201" t="s">
        <v>147</v>
      </c>
      <c r="U39" s="201" t="s">
        <v>611</v>
      </c>
      <c r="V39" s="201" t="e">
        <v>#N/A</v>
      </c>
      <c r="W39" s="201" t="e">
        <v>#N/A</v>
      </c>
      <c r="X39" s="202" t="e">
        <v>#N/A</v>
      </c>
    </row>
    <row r="40" spans="1:24" ht="126">
      <c r="A40" s="68" t="s">
        <v>25</v>
      </c>
      <c r="B40" s="68" t="s">
        <v>40</v>
      </c>
      <c r="C40" s="68" t="s">
        <v>656</v>
      </c>
      <c r="D40" s="68" t="s">
        <v>656</v>
      </c>
      <c r="E40" s="68" t="s">
        <v>163</v>
      </c>
      <c r="F40" s="68"/>
      <c r="G40" s="68" t="s">
        <v>120</v>
      </c>
      <c r="H40" s="68" t="s">
        <v>657</v>
      </c>
      <c r="I40" s="68" t="s">
        <v>572</v>
      </c>
      <c r="J40" s="68"/>
      <c r="K40" s="68"/>
      <c r="L40" s="192" t="s">
        <v>174</v>
      </c>
      <c r="M40" s="192"/>
      <c r="N40" s="195"/>
      <c r="O40" s="196"/>
      <c r="P40" s="196"/>
      <c r="Q40" s="196"/>
      <c r="R40" s="196"/>
      <c r="S40" s="203" t="s">
        <v>173</v>
      </c>
      <c r="T40" s="201" t="s">
        <v>147</v>
      </c>
      <c r="U40" s="201" t="s">
        <v>611</v>
      </c>
      <c r="V40" s="201" t="s">
        <v>173</v>
      </c>
      <c r="W40" s="201" t="s">
        <v>658</v>
      </c>
      <c r="X40" s="202" t="s">
        <v>173</v>
      </c>
    </row>
    <row r="41" spans="1:24" ht="63">
      <c r="A41" s="68" t="s">
        <v>25</v>
      </c>
      <c r="B41" s="68" t="s">
        <v>41</v>
      </c>
      <c r="C41" s="68" t="s">
        <v>659</v>
      </c>
      <c r="D41" s="68" t="s">
        <v>660</v>
      </c>
      <c r="E41" s="68" t="s">
        <v>163</v>
      </c>
      <c r="F41" s="68"/>
      <c r="G41" s="68" t="s">
        <v>643</v>
      </c>
      <c r="H41" s="68" t="s">
        <v>145</v>
      </c>
      <c r="I41" s="68" t="s">
        <v>145</v>
      </c>
      <c r="J41" s="68"/>
      <c r="K41" s="68"/>
      <c r="L41" s="192" t="s">
        <v>661</v>
      </c>
      <c r="M41" s="192"/>
      <c r="N41" s="195"/>
      <c r="O41" s="196"/>
      <c r="P41" s="196"/>
      <c r="Q41" s="196"/>
      <c r="R41" s="196"/>
      <c r="S41" s="203" t="s">
        <v>173</v>
      </c>
      <c r="T41" s="201" t="s">
        <v>147</v>
      </c>
      <c r="U41" s="201"/>
      <c r="V41" s="201" t="e">
        <v>#N/A</v>
      </c>
      <c r="W41" s="201" t="e">
        <v>#N/A</v>
      </c>
      <c r="X41" s="202" t="s">
        <v>173</v>
      </c>
    </row>
    <row r="42" spans="1:24" ht="157.5">
      <c r="A42" s="68" t="s">
        <v>25</v>
      </c>
      <c r="B42" s="68" t="s">
        <v>42</v>
      </c>
      <c r="C42" s="68" t="s">
        <v>662</v>
      </c>
      <c r="D42" s="68" t="s">
        <v>663</v>
      </c>
      <c r="E42" s="68" t="s">
        <v>621</v>
      </c>
      <c r="F42" s="68"/>
      <c r="G42" s="68" t="s">
        <v>664</v>
      </c>
      <c r="H42" s="68" t="s">
        <v>648</v>
      </c>
      <c r="I42" s="68" t="s">
        <v>665</v>
      </c>
      <c r="J42" s="68"/>
      <c r="K42" s="68"/>
      <c r="L42" s="192" t="s">
        <v>666</v>
      </c>
      <c r="M42" s="192"/>
      <c r="N42" s="195"/>
      <c r="O42" s="196"/>
      <c r="P42" s="196"/>
      <c r="Q42" s="196"/>
      <c r="R42" s="196"/>
      <c r="S42" s="203" t="s">
        <v>173</v>
      </c>
      <c r="T42" s="201" t="s">
        <v>667</v>
      </c>
      <c r="U42" s="201" t="s">
        <v>545</v>
      </c>
      <c r="V42" s="201" t="s">
        <v>173</v>
      </c>
      <c r="W42" s="201" t="s">
        <v>648</v>
      </c>
      <c r="X42" s="202" t="e">
        <v>#N/A</v>
      </c>
    </row>
    <row r="43" spans="1:24" ht="110.25">
      <c r="A43" s="68" t="s">
        <v>25</v>
      </c>
      <c r="B43" s="68" t="s">
        <v>43</v>
      </c>
      <c r="C43" s="68" t="s">
        <v>668</v>
      </c>
      <c r="D43" s="68" t="s">
        <v>668</v>
      </c>
      <c r="E43" s="68" t="s">
        <v>120</v>
      </c>
      <c r="F43" s="68"/>
      <c r="G43" s="68" t="s">
        <v>120</v>
      </c>
      <c r="H43" s="68" t="s">
        <v>648</v>
      </c>
      <c r="I43" s="68" t="s">
        <v>669</v>
      </c>
      <c r="J43" s="68"/>
      <c r="K43" s="68"/>
      <c r="L43" s="4" t="s">
        <v>130</v>
      </c>
      <c r="M43" s="187"/>
      <c r="N43" s="195"/>
      <c r="O43" s="196"/>
      <c r="P43" s="196"/>
      <c r="Q43" s="196"/>
      <c r="R43" s="196"/>
      <c r="S43" s="203" t="s">
        <v>173</v>
      </c>
      <c r="T43" s="201" t="s">
        <v>147</v>
      </c>
      <c r="U43" s="201" t="s">
        <v>611</v>
      </c>
      <c r="V43" s="201" t="s">
        <v>173</v>
      </c>
      <c r="W43" s="201" t="s">
        <v>670</v>
      </c>
      <c r="X43" s="202" t="e">
        <v>#N/A</v>
      </c>
    </row>
    <row r="44" spans="1:24" ht="126">
      <c r="A44" s="68" t="s">
        <v>25</v>
      </c>
      <c r="B44" s="68" t="s">
        <v>44</v>
      </c>
      <c r="C44" s="68" t="s">
        <v>671</v>
      </c>
      <c r="D44" s="68" t="s">
        <v>672</v>
      </c>
      <c r="E44" s="68" t="s">
        <v>163</v>
      </c>
      <c r="F44" s="68"/>
      <c r="G44" s="68" t="s">
        <v>673</v>
      </c>
      <c r="H44" s="68" t="s">
        <v>635</v>
      </c>
      <c r="I44" s="68" t="s">
        <v>150</v>
      </c>
      <c r="J44" s="68"/>
      <c r="K44" s="68"/>
      <c r="L44" s="192" t="s">
        <v>130</v>
      </c>
      <c r="M44" s="192"/>
      <c r="N44" s="195"/>
      <c r="O44" s="196"/>
      <c r="P44" s="196"/>
      <c r="Q44" s="196"/>
      <c r="R44" s="196"/>
      <c r="S44" s="203" t="s">
        <v>173</v>
      </c>
      <c r="T44" s="201" t="s">
        <v>147</v>
      </c>
      <c r="U44" s="201" t="s">
        <v>611</v>
      </c>
      <c r="V44" s="201" t="s">
        <v>173</v>
      </c>
      <c r="W44" s="201" t="s">
        <v>150</v>
      </c>
      <c r="X44" s="202" t="e">
        <v>#N/A</v>
      </c>
    </row>
    <row r="45" spans="1:24" ht="141.75">
      <c r="A45" s="68" t="s">
        <v>25</v>
      </c>
      <c r="B45" s="68" t="s">
        <v>45</v>
      </c>
      <c r="C45" s="68" t="s">
        <v>674</v>
      </c>
      <c r="D45" s="68"/>
      <c r="E45" s="68" t="s">
        <v>163</v>
      </c>
      <c r="F45" s="68"/>
      <c r="G45" s="68"/>
      <c r="H45" s="68" t="s">
        <v>129</v>
      </c>
      <c r="I45" s="68"/>
      <c r="J45" s="68"/>
      <c r="K45" s="197"/>
      <c r="L45" s="198"/>
      <c r="M45" s="198"/>
      <c r="N45" s="196"/>
      <c r="O45" s="196"/>
      <c r="P45" s="196"/>
      <c r="Q45" s="196"/>
      <c r="R45" s="196"/>
      <c r="S45" s="203" t="s">
        <v>173</v>
      </c>
      <c r="T45" s="201"/>
      <c r="U45" s="201"/>
      <c r="V45" s="201" t="e">
        <v>#N/A</v>
      </c>
      <c r="W45" s="201" t="e">
        <v>#N/A</v>
      </c>
      <c r="X45" s="202" t="s">
        <v>173</v>
      </c>
    </row>
    <row r="46" spans="1:24" ht="63">
      <c r="A46" s="68" t="s">
        <v>25</v>
      </c>
      <c r="B46" s="68" t="s">
        <v>27</v>
      </c>
      <c r="C46" s="68" t="s">
        <v>675</v>
      </c>
      <c r="D46" s="68" t="s">
        <v>675</v>
      </c>
      <c r="E46" s="68" t="s">
        <v>676</v>
      </c>
      <c r="F46" s="68"/>
      <c r="G46" s="68" t="s">
        <v>120</v>
      </c>
      <c r="H46" s="58" t="s">
        <v>677</v>
      </c>
      <c r="I46" s="58" t="s">
        <v>572</v>
      </c>
      <c r="J46" s="58" t="s">
        <v>173</v>
      </c>
      <c r="K46" s="58" t="s">
        <v>486</v>
      </c>
      <c r="L46" s="189" t="s">
        <v>573</v>
      </c>
      <c r="M46" s="190" t="s">
        <v>315</v>
      </c>
      <c r="N46" s="195">
        <v>2023</v>
      </c>
      <c r="O46" s="196" t="s">
        <v>513</v>
      </c>
      <c r="P46" s="196" t="s">
        <v>496</v>
      </c>
      <c r="Q46" s="196"/>
      <c r="R46" s="196"/>
      <c r="S46" s="203" t="s">
        <v>173</v>
      </c>
      <c r="T46" s="201" t="s">
        <v>147</v>
      </c>
      <c r="U46" s="206" t="s">
        <v>611</v>
      </c>
      <c r="V46" s="204" t="s">
        <v>173</v>
      </c>
      <c r="W46" s="201" t="e">
        <v>#N/A</v>
      </c>
      <c r="X46" s="202" t="s">
        <v>173</v>
      </c>
    </row>
    <row r="47" spans="1:24" ht="126">
      <c r="A47" s="68" t="s">
        <v>47</v>
      </c>
      <c r="B47" s="68" t="s">
        <v>58</v>
      </c>
      <c r="C47" s="68" t="s">
        <v>678</v>
      </c>
      <c r="D47" s="68" t="s">
        <v>679</v>
      </c>
      <c r="E47" s="68" t="s">
        <v>680</v>
      </c>
      <c r="F47" s="68"/>
      <c r="G47" s="68" t="s">
        <v>681</v>
      </c>
      <c r="H47" s="68" t="s">
        <v>129</v>
      </c>
      <c r="I47" s="68"/>
      <c r="J47" s="68" t="s">
        <v>173</v>
      </c>
      <c r="K47" s="68" t="s">
        <v>130</v>
      </c>
      <c r="L47" s="4" t="s">
        <v>130</v>
      </c>
      <c r="M47" s="187" t="s">
        <v>130</v>
      </c>
      <c r="N47" s="195">
        <v>2023</v>
      </c>
      <c r="O47" s="196"/>
      <c r="P47" s="196"/>
      <c r="Q47" s="196"/>
      <c r="R47" s="196"/>
      <c r="S47" s="203" t="s">
        <v>173</v>
      </c>
      <c r="T47" s="201"/>
      <c r="U47" s="201"/>
      <c r="V47" s="201"/>
      <c r="W47" s="201" t="e">
        <v>#N/A</v>
      </c>
      <c r="X47" s="202" t="s">
        <v>173</v>
      </c>
    </row>
    <row r="48" spans="1:24" ht="173.25">
      <c r="A48" s="68" t="s">
        <v>47</v>
      </c>
      <c r="B48" s="68" t="s">
        <v>52</v>
      </c>
      <c r="C48" s="68" t="s">
        <v>682</v>
      </c>
      <c r="D48" s="68" t="s">
        <v>683</v>
      </c>
      <c r="E48" s="68" t="s">
        <v>680</v>
      </c>
      <c r="F48" s="68"/>
      <c r="G48" s="68" t="s">
        <v>684</v>
      </c>
      <c r="H48" s="68" t="s">
        <v>129</v>
      </c>
      <c r="I48" s="68" t="s">
        <v>685</v>
      </c>
      <c r="J48" s="68" t="s">
        <v>173</v>
      </c>
      <c r="K48" s="68" t="s">
        <v>686</v>
      </c>
      <c r="L48" s="192" t="s">
        <v>609</v>
      </c>
      <c r="M48" s="192"/>
      <c r="N48" s="195">
        <v>2023</v>
      </c>
      <c r="O48" s="196"/>
      <c r="P48" s="196"/>
      <c r="Q48" s="196"/>
      <c r="R48" s="196"/>
      <c r="S48" s="203" t="s">
        <v>173</v>
      </c>
      <c r="T48" s="201"/>
      <c r="U48" s="201"/>
      <c r="V48" s="201"/>
      <c r="W48" s="201" t="e">
        <v>#N/A</v>
      </c>
      <c r="X48" s="202" t="s">
        <v>173</v>
      </c>
    </row>
    <row r="49" spans="1:24" ht="299.25">
      <c r="A49" s="68" t="s">
        <v>47</v>
      </c>
      <c r="B49" s="68" t="s">
        <v>48</v>
      </c>
      <c r="C49" s="68" t="s">
        <v>687</v>
      </c>
      <c r="D49" s="401" t="s">
        <v>688</v>
      </c>
      <c r="E49" s="401" t="s">
        <v>689</v>
      </c>
      <c r="F49" s="68"/>
      <c r="G49" s="68"/>
      <c r="H49" s="401" t="s">
        <v>690</v>
      </c>
      <c r="I49" s="68" t="e">
        <v>#N/A</v>
      </c>
      <c r="J49" s="68" t="s">
        <v>173</v>
      </c>
      <c r="K49" s="68" t="s">
        <v>691</v>
      </c>
      <c r="L49" s="192" t="e">
        <v>#N/A</v>
      </c>
      <c r="M49" s="194" t="s">
        <v>315</v>
      </c>
      <c r="N49" s="199" t="s">
        <v>692</v>
      </c>
      <c r="O49" s="196" t="s">
        <v>693</v>
      </c>
      <c r="P49" s="196"/>
      <c r="Q49" s="196"/>
      <c r="R49" s="196"/>
      <c r="S49" s="203" t="s">
        <v>173</v>
      </c>
      <c r="T49" s="201"/>
      <c r="U49" s="201" t="s">
        <v>611</v>
      </c>
      <c r="V49" s="201" t="s">
        <v>173</v>
      </c>
      <c r="W49" s="201" t="s">
        <v>694</v>
      </c>
      <c r="X49" s="202"/>
    </row>
    <row r="50" spans="1:24" ht="189">
      <c r="A50" s="68" t="s">
        <v>47</v>
      </c>
      <c r="B50" s="68" t="s">
        <v>50</v>
      </c>
      <c r="C50" s="68" t="s">
        <v>695</v>
      </c>
      <c r="D50" s="68" t="s">
        <v>696</v>
      </c>
      <c r="E50" s="68" t="s">
        <v>170</v>
      </c>
      <c r="F50" s="68"/>
      <c r="G50" s="68" t="s">
        <v>697</v>
      </c>
      <c r="H50" s="68" t="s">
        <v>698</v>
      </c>
      <c r="I50" s="68" t="s">
        <v>145</v>
      </c>
      <c r="J50" s="68" t="s">
        <v>173</v>
      </c>
      <c r="K50" s="68" t="s">
        <v>699</v>
      </c>
      <c r="L50" s="192" t="s">
        <v>699</v>
      </c>
      <c r="M50" s="194" t="s">
        <v>315</v>
      </c>
      <c r="N50" s="195">
        <v>2023</v>
      </c>
      <c r="O50" s="196" t="s">
        <v>700</v>
      </c>
      <c r="P50" s="196"/>
      <c r="Q50" s="196"/>
      <c r="R50" s="196"/>
      <c r="S50" s="203" t="s">
        <v>173</v>
      </c>
      <c r="T50" s="201"/>
      <c r="U50" s="201" t="s">
        <v>611</v>
      </c>
      <c r="V50" s="201" t="s">
        <v>173</v>
      </c>
      <c r="W50" s="201" t="s">
        <v>694</v>
      </c>
      <c r="X50" s="202" t="s">
        <v>173</v>
      </c>
    </row>
    <row r="51" spans="1:24" ht="141.75">
      <c r="A51" s="68" t="s">
        <v>47</v>
      </c>
      <c r="B51" s="68" t="s">
        <v>53</v>
      </c>
      <c r="C51" s="68" t="s">
        <v>701</v>
      </c>
      <c r="D51" s="68"/>
      <c r="E51" s="68" t="s">
        <v>120</v>
      </c>
      <c r="F51" s="68"/>
      <c r="G51" s="68">
        <v>0</v>
      </c>
      <c r="H51" s="68" t="s">
        <v>702</v>
      </c>
      <c r="I51" s="68">
        <v>0</v>
      </c>
      <c r="J51" s="68" t="s">
        <v>123</v>
      </c>
      <c r="K51" s="68"/>
      <c r="L51" s="192">
        <v>0</v>
      </c>
      <c r="M51" s="192"/>
      <c r="N51" s="195"/>
      <c r="O51" s="196"/>
      <c r="P51" s="196"/>
      <c r="Q51" s="196"/>
      <c r="R51" s="196"/>
      <c r="S51" s="203" t="s">
        <v>173</v>
      </c>
      <c r="T51" s="201"/>
      <c r="U51" s="201"/>
      <c r="V51" s="201" t="s">
        <v>173</v>
      </c>
      <c r="W51" s="201" t="s">
        <v>703</v>
      </c>
      <c r="X51" s="202"/>
    </row>
    <row r="52" spans="1:24" ht="220.5">
      <c r="A52" s="68" t="s">
        <v>47</v>
      </c>
      <c r="B52" s="68" t="s">
        <v>55</v>
      </c>
      <c r="C52" s="68" t="s">
        <v>704</v>
      </c>
      <c r="D52" s="68" t="s">
        <v>705</v>
      </c>
      <c r="E52" s="68" t="s">
        <v>120</v>
      </c>
      <c r="F52" s="68"/>
      <c r="G52" s="68" t="s">
        <v>120</v>
      </c>
      <c r="H52" s="68" t="s">
        <v>706</v>
      </c>
      <c r="I52" s="68" t="s">
        <v>572</v>
      </c>
      <c r="J52" s="68" t="s">
        <v>173</v>
      </c>
      <c r="K52" s="68" t="s">
        <v>707</v>
      </c>
      <c r="L52" s="192" t="s">
        <v>609</v>
      </c>
      <c r="M52" s="192" t="s">
        <v>315</v>
      </c>
      <c r="N52" s="195">
        <v>2023</v>
      </c>
      <c r="O52" s="196"/>
      <c r="P52" s="196"/>
      <c r="Q52" s="196" t="s">
        <v>708</v>
      </c>
      <c r="R52" s="196"/>
      <c r="S52" s="203" t="s">
        <v>173</v>
      </c>
      <c r="T52" s="201"/>
      <c r="U52" s="201" t="s">
        <v>709</v>
      </c>
      <c r="V52" s="201" t="s">
        <v>173</v>
      </c>
      <c r="W52" s="201" t="s">
        <v>710</v>
      </c>
      <c r="X52" s="202" t="e">
        <v>#N/A</v>
      </c>
    </row>
    <row r="53" spans="1:24" ht="141.75">
      <c r="A53" s="68" t="s">
        <v>47</v>
      </c>
      <c r="B53" s="68" t="s">
        <v>49</v>
      </c>
      <c r="C53" s="68" t="s">
        <v>711</v>
      </c>
      <c r="D53" s="68" t="s">
        <v>712</v>
      </c>
      <c r="E53" s="68" t="s">
        <v>170</v>
      </c>
      <c r="F53" s="68"/>
      <c r="G53" s="68" t="e">
        <v>#N/A</v>
      </c>
      <c r="H53" s="68" t="s">
        <v>129</v>
      </c>
      <c r="I53" s="68" t="e">
        <v>#N/A</v>
      </c>
      <c r="J53" s="68" t="s">
        <v>173</v>
      </c>
      <c r="K53" s="68" t="s">
        <v>713</v>
      </c>
      <c r="L53" s="192" t="e">
        <v>#N/A</v>
      </c>
      <c r="M53" s="192" t="s">
        <v>175</v>
      </c>
      <c r="N53" s="195">
        <v>2024</v>
      </c>
      <c r="O53" s="196" t="s">
        <v>348</v>
      </c>
      <c r="P53" s="196"/>
      <c r="Q53" s="196"/>
      <c r="R53" s="196"/>
      <c r="S53" s="203" t="s">
        <v>173</v>
      </c>
      <c r="T53" s="201"/>
      <c r="U53" s="201"/>
      <c r="V53" s="201" t="e">
        <v>#N/A</v>
      </c>
      <c r="W53" s="201" t="e">
        <v>#N/A</v>
      </c>
      <c r="X53" s="202" t="s">
        <v>173</v>
      </c>
    </row>
    <row r="54" spans="1:24" ht="78.75">
      <c r="A54" s="68" t="s">
        <v>47</v>
      </c>
      <c r="B54" s="68" t="s">
        <v>54</v>
      </c>
      <c r="C54" s="68" t="s">
        <v>714</v>
      </c>
      <c r="D54" s="68" t="s">
        <v>715</v>
      </c>
      <c r="E54" s="68" t="s">
        <v>170</v>
      </c>
      <c r="F54" s="68"/>
      <c r="G54" s="68" t="e">
        <v>#N/A</v>
      </c>
      <c r="H54" s="68" t="s">
        <v>129</v>
      </c>
      <c r="I54" s="68" t="e">
        <v>#N/A</v>
      </c>
      <c r="J54" s="68" t="s">
        <v>173</v>
      </c>
      <c r="K54" s="68" t="s">
        <v>699</v>
      </c>
      <c r="L54" s="192" t="e">
        <v>#N/A</v>
      </c>
      <c r="M54" s="192" t="s">
        <v>315</v>
      </c>
      <c r="N54" s="195">
        <v>2024</v>
      </c>
      <c r="O54" s="196"/>
      <c r="P54" s="196"/>
      <c r="Q54" s="196"/>
      <c r="R54" s="196"/>
      <c r="S54" s="203" t="s">
        <v>173</v>
      </c>
      <c r="T54" s="201"/>
      <c r="U54" s="201"/>
      <c r="V54" s="201" t="e">
        <v>#N/A</v>
      </c>
      <c r="W54" s="201" t="e">
        <v>#N/A</v>
      </c>
      <c r="X54" s="202" t="s">
        <v>173</v>
      </c>
    </row>
    <row r="55" spans="1:24" ht="409.5">
      <c r="A55" s="68" t="s">
        <v>47</v>
      </c>
      <c r="B55" s="68" t="s">
        <v>59</v>
      </c>
      <c r="C55" s="68" t="s">
        <v>716</v>
      </c>
      <c r="D55" s="68" t="s">
        <v>717</v>
      </c>
      <c r="E55" s="68" t="s">
        <v>170</v>
      </c>
      <c r="F55" s="68"/>
      <c r="G55" s="68" t="e">
        <v>#N/A</v>
      </c>
      <c r="H55" s="68" t="s">
        <v>129</v>
      </c>
      <c r="I55" s="68" t="e">
        <v>#N/A</v>
      </c>
      <c r="J55" s="68" t="s">
        <v>173</v>
      </c>
      <c r="K55" s="68" t="s">
        <v>691</v>
      </c>
      <c r="L55" s="192" t="e">
        <v>#N/A</v>
      </c>
      <c r="M55" s="192" t="s">
        <v>315</v>
      </c>
      <c r="N55" s="195">
        <v>2024</v>
      </c>
      <c r="O55" s="196"/>
      <c r="P55" s="196"/>
      <c r="Q55" s="196"/>
      <c r="R55" s="196"/>
      <c r="S55" s="203" t="s">
        <v>173</v>
      </c>
      <c r="T55" s="201"/>
      <c r="U55" s="201"/>
      <c r="V55" s="201" t="e">
        <v>#N/A</v>
      </c>
      <c r="W55" s="201" t="e">
        <v>#N/A</v>
      </c>
      <c r="X55" s="202" t="s">
        <v>173</v>
      </c>
    </row>
    <row r="56" spans="1:24" ht="409.5">
      <c r="A56" s="68" t="s">
        <v>47</v>
      </c>
      <c r="B56" s="68" t="s">
        <v>59</v>
      </c>
      <c r="C56" s="68" t="s">
        <v>716</v>
      </c>
      <c r="D56" s="68" t="s">
        <v>718</v>
      </c>
      <c r="E56" s="68" t="s">
        <v>170</v>
      </c>
      <c r="F56" s="68"/>
      <c r="G56" s="68" t="e">
        <v>#N/A</v>
      </c>
      <c r="H56" s="68" t="s">
        <v>129</v>
      </c>
      <c r="I56" s="68" t="e">
        <v>#N/A</v>
      </c>
      <c r="J56" s="68" t="s">
        <v>173</v>
      </c>
      <c r="K56" s="68" t="s">
        <v>691</v>
      </c>
      <c r="L56" s="192" t="e">
        <v>#N/A</v>
      </c>
      <c r="M56" s="192" t="s">
        <v>315</v>
      </c>
      <c r="N56" s="195">
        <v>2024</v>
      </c>
      <c r="O56" s="196"/>
      <c r="P56" s="196"/>
      <c r="Q56" s="196"/>
      <c r="R56" s="196"/>
      <c r="S56" s="203" t="s">
        <v>173</v>
      </c>
      <c r="T56" s="201"/>
      <c r="U56" s="201"/>
      <c r="V56" s="201" t="e">
        <v>#N/A</v>
      </c>
      <c r="W56" s="201" t="e">
        <v>#N/A</v>
      </c>
      <c r="X56" s="202" t="s">
        <v>173</v>
      </c>
    </row>
    <row r="57" spans="1:24" ht="110.25">
      <c r="A57" s="68" t="s">
        <v>47</v>
      </c>
      <c r="B57" s="68" t="s">
        <v>57</v>
      </c>
      <c r="C57" s="68" t="s">
        <v>719</v>
      </c>
      <c r="D57" s="68" t="s">
        <v>720</v>
      </c>
      <c r="E57" s="68" t="s">
        <v>170</v>
      </c>
      <c r="F57" s="68"/>
      <c r="G57" s="68" t="s">
        <v>171</v>
      </c>
      <c r="H57" s="68" t="s">
        <v>129</v>
      </c>
      <c r="I57" s="68" t="s">
        <v>145</v>
      </c>
      <c r="J57" s="68" t="s">
        <v>173</v>
      </c>
      <c r="K57" s="68" t="s">
        <v>721</v>
      </c>
      <c r="L57" s="192" t="s">
        <v>573</v>
      </c>
      <c r="M57" s="192" t="s">
        <v>315</v>
      </c>
      <c r="N57" s="195">
        <v>2024</v>
      </c>
      <c r="O57" s="196"/>
      <c r="P57" s="196"/>
      <c r="Q57" s="196"/>
      <c r="R57" s="196" t="s">
        <v>722</v>
      </c>
      <c r="S57" s="203" t="s">
        <v>173</v>
      </c>
      <c r="T57" s="201"/>
      <c r="U57" s="201"/>
      <c r="V57" s="201" t="e">
        <v>#N/A</v>
      </c>
      <c r="W57" s="201" t="e">
        <v>#N/A</v>
      </c>
      <c r="X57" s="202" t="s">
        <v>173</v>
      </c>
    </row>
    <row r="58" spans="1:24" ht="267.75">
      <c r="A58" s="68" t="s">
        <v>47</v>
      </c>
      <c r="B58" s="68" t="s">
        <v>56</v>
      </c>
      <c r="C58" s="68" t="s">
        <v>168</v>
      </c>
      <c r="D58" s="68" t="s">
        <v>723</v>
      </c>
      <c r="E58" s="68" t="s">
        <v>170</v>
      </c>
      <c r="F58" s="68"/>
      <c r="G58" s="68" t="s">
        <v>171</v>
      </c>
      <c r="H58" s="68" t="s">
        <v>129</v>
      </c>
      <c r="I58" s="68" t="s">
        <v>145</v>
      </c>
      <c r="J58" s="68" t="s">
        <v>173</v>
      </c>
      <c r="K58" s="68" t="s">
        <v>691</v>
      </c>
      <c r="L58" s="192" t="s">
        <v>174</v>
      </c>
      <c r="M58" s="192" t="s">
        <v>315</v>
      </c>
      <c r="N58" s="195">
        <v>2024</v>
      </c>
      <c r="O58" s="196"/>
      <c r="P58" s="196"/>
      <c r="Q58" s="196"/>
      <c r="R58" s="196"/>
      <c r="S58" s="203" t="s">
        <v>173</v>
      </c>
      <c r="T58" s="201"/>
      <c r="U58" s="201"/>
      <c r="V58" s="201" t="e">
        <v>#N/A</v>
      </c>
      <c r="W58" s="201" t="e">
        <v>#N/A</v>
      </c>
      <c r="X58" s="202" t="s">
        <v>173</v>
      </c>
    </row>
    <row r="59" spans="1:24" ht="267.75">
      <c r="A59" s="68" t="s">
        <v>47</v>
      </c>
      <c r="B59" s="68" t="s">
        <v>56</v>
      </c>
      <c r="C59" s="68" t="s">
        <v>168</v>
      </c>
      <c r="D59" s="68" t="s">
        <v>724</v>
      </c>
      <c r="E59" s="68" t="s">
        <v>170</v>
      </c>
      <c r="F59" s="68"/>
      <c r="G59" s="68" t="s">
        <v>171</v>
      </c>
      <c r="H59" s="68" t="s">
        <v>129</v>
      </c>
      <c r="I59" s="68" t="s">
        <v>145</v>
      </c>
      <c r="J59" s="68" t="s">
        <v>173</v>
      </c>
      <c r="K59" s="68" t="s">
        <v>691</v>
      </c>
      <c r="L59" s="192" t="s">
        <v>174</v>
      </c>
      <c r="M59" s="192" t="s">
        <v>315</v>
      </c>
      <c r="N59" s="195">
        <v>2024</v>
      </c>
      <c r="O59" s="196"/>
      <c r="P59" s="196"/>
      <c r="Q59" s="196"/>
      <c r="R59" s="196"/>
      <c r="S59" s="203" t="s">
        <v>173</v>
      </c>
      <c r="T59" s="201"/>
      <c r="U59" s="201"/>
      <c r="V59" s="201" t="e">
        <v>#N/A</v>
      </c>
      <c r="W59" s="201" t="e">
        <v>#N/A</v>
      </c>
      <c r="X59" s="202" t="s">
        <v>173</v>
      </c>
    </row>
    <row r="60" spans="1:24" ht="157.5">
      <c r="A60" s="68" t="s">
        <v>47</v>
      </c>
      <c r="B60" s="68" t="s">
        <v>51</v>
      </c>
      <c r="C60" s="68" t="s">
        <v>725</v>
      </c>
      <c r="D60" s="68" t="s">
        <v>726</v>
      </c>
      <c r="E60" s="68" t="s">
        <v>170</v>
      </c>
      <c r="F60" s="68"/>
      <c r="G60" s="68" t="s">
        <v>697</v>
      </c>
      <c r="H60" s="68" t="s">
        <v>129</v>
      </c>
      <c r="I60" s="68" t="s">
        <v>145</v>
      </c>
      <c r="J60" s="68" t="s">
        <v>173</v>
      </c>
      <c r="K60" s="68" t="s">
        <v>632</v>
      </c>
      <c r="L60" s="192" t="s">
        <v>632</v>
      </c>
      <c r="M60" s="192" t="s">
        <v>175</v>
      </c>
      <c r="N60" s="195">
        <v>2024</v>
      </c>
      <c r="O60" s="196"/>
      <c r="P60" s="196"/>
      <c r="Q60" s="196"/>
      <c r="R60" s="196"/>
      <c r="S60" s="203" t="s">
        <v>173</v>
      </c>
      <c r="T60" s="201"/>
      <c r="U60" s="201"/>
      <c r="V60" s="201" t="e">
        <v>#N/A</v>
      </c>
      <c r="W60" s="201" t="e">
        <v>#N/A</v>
      </c>
      <c r="X60" s="202" t="s">
        <v>173</v>
      </c>
    </row>
    <row r="61" spans="1:24" ht="173.25">
      <c r="A61" s="68" t="s">
        <v>47</v>
      </c>
      <c r="B61" s="68" t="s">
        <v>52</v>
      </c>
      <c r="C61" s="68" t="s">
        <v>682</v>
      </c>
      <c r="D61" s="68" t="s">
        <v>727</v>
      </c>
      <c r="E61" s="68" t="s">
        <v>170</v>
      </c>
      <c r="F61" s="68"/>
      <c r="G61" s="68" t="s">
        <v>684</v>
      </c>
      <c r="H61" s="68" t="s">
        <v>129</v>
      </c>
      <c r="I61" s="68" t="s">
        <v>685</v>
      </c>
      <c r="J61" s="68" t="s">
        <v>173</v>
      </c>
      <c r="K61" s="68" t="s">
        <v>699</v>
      </c>
      <c r="L61" s="192" t="s">
        <v>609</v>
      </c>
      <c r="M61" s="192" t="s">
        <v>315</v>
      </c>
      <c r="N61" s="195">
        <v>2024</v>
      </c>
      <c r="O61" s="196"/>
      <c r="P61" s="196"/>
      <c r="Q61" s="196"/>
      <c r="R61" s="196"/>
      <c r="S61" s="203" t="s">
        <v>173</v>
      </c>
      <c r="T61" s="201"/>
      <c r="U61" s="201"/>
      <c r="V61" s="201" t="e">
        <v>#N/A</v>
      </c>
      <c r="W61" s="201" t="e">
        <v>#N/A</v>
      </c>
      <c r="X61" s="202" t="s">
        <v>173</v>
      </c>
    </row>
    <row r="62" spans="1:24" ht="173.25">
      <c r="A62" s="68" t="s">
        <v>47</v>
      </c>
      <c r="B62" s="68" t="s">
        <v>52</v>
      </c>
      <c r="C62" s="68" t="s">
        <v>682</v>
      </c>
      <c r="D62" s="68" t="s">
        <v>728</v>
      </c>
      <c r="E62" s="68" t="s">
        <v>729</v>
      </c>
      <c r="F62" s="68"/>
      <c r="G62" s="68" t="s">
        <v>684</v>
      </c>
      <c r="H62" s="68" t="s">
        <v>129</v>
      </c>
      <c r="I62" s="68" t="s">
        <v>685</v>
      </c>
      <c r="J62" s="68" t="s">
        <v>173</v>
      </c>
      <c r="K62" s="68" t="s">
        <v>691</v>
      </c>
      <c r="L62" s="192" t="s">
        <v>609</v>
      </c>
      <c r="M62" s="192" t="s">
        <v>315</v>
      </c>
      <c r="N62" s="195">
        <v>2023</v>
      </c>
      <c r="O62" s="196"/>
      <c r="P62" s="196"/>
      <c r="Q62" s="196"/>
      <c r="R62" s="196"/>
      <c r="S62" s="203" t="s">
        <v>173</v>
      </c>
      <c r="T62" s="201"/>
      <c r="U62" s="201"/>
      <c r="V62" s="201" t="e">
        <v>#N/A</v>
      </c>
      <c r="W62" s="201" t="e">
        <v>#N/A</v>
      </c>
      <c r="X62" s="202" t="s">
        <v>173</v>
      </c>
    </row>
    <row r="63" spans="1:24" ht="173.25">
      <c r="A63" s="68" t="s">
        <v>47</v>
      </c>
      <c r="B63" s="68" t="s">
        <v>52</v>
      </c>
      <c r="C63" s="68" t="s">
        <v>682</v>
      </c>
      <c r="D63" s="68" t="s">
        <v>730</v>
      </c>
      <c r="E63" s="68" t="s">
        <v>729</v>
      </c>
      <c r="F63" s="68"/>
      <c r="G63" s="68" t="s">
        <v>684</v>
      </c>
      <c r="H63" s="68" t="s">
        <v>129</v>
      </c>
      <c r="I63" s="68" t="s">
        <v>685</v>
      </c>
      <c r="J63" s="68" t="s">
        <v>173</v>
      </c>
      <c r="K63" s="68" t="s">
        <v>691</v>
      </c>
      <c r="L63" s="192" t="s">
        <v>609</v>
      </c>
      <c r="M63" s="192" t="s">
        <v>315</v>
      </c>
      <c r="N63" s="195">
        <v>2023</v>
      </c>
      <c r="O63" s="196"/>
      <c r="P63" s="196"/>
      <c r="Q63" s="196"/>
      <c r="R63" s="196"/>
      <c r="S63" s="203" t="s">
        <v>173</v>
      </c>
      <c r="T63" s="201"/>
      <c r="U63" s="201"/>
      <c r="V63" s="201" t="e">
        <v>#N/A</v>
      </c>
      <c r="W63" s="201" t="e">
        <v>#N/A</v>
      </c>
      <c r="X63" s="202" t="s">
        <v>173</v>
      </c>
    </row>
    <row r="64" spans="1:24" ht="173.25">
      <c r="A64" s="68" t="s">
        <v>47</v>
      </c>
      <c r="B64" s="68" t="s">
        <v>52</v>
      </c>
      <c r="C64" s="68" t="s">
        <v>682</v>
      </c>
      <c r="D64" s="68" t="s">
        <v>731</v>
      </c>
      <c r="E64" s="68" t="s">
        <v>729</v>
      </c>
      <c r="F64" s="68"/>
      <c r="G64" s="68" t="s">
        <v>684</v>
      </c>
      <c r="H64" s="68" t="s">
        <v>129</v>
      </c>
      <c r="I64" s="68" t="s">
        <v>685</v>
      </c>
      <c r="J64" s="68" t="s">
        <v>173</v>
      </c>
      <c r="K64" s="68" t="s">
        <v>691</v>
      </c>
      <c r="L64" s="192" t="s">
        <v>609</v>
      </c>
      <c r="M64" s="192" t="s">
        <v>315</v>
      </c>
      <c r="N64" s="195">
        <v>2023</v>
      </c>
      <c r="O64" s="196"/>
      <c r="P64" s="196"/>
      <c r="Q64" s="196"/>
      <c r="R64" s="196"/>
      <c r="S64" s="203" t="s">
        <v>173</v>
      </c>
      <c r="T64" s="201"/>
      <c r="U64" s="201"/>
      <c r="V64" s="201" t="e">
        <v>#N/A</v>
      </c>
      <c r="W64" s="201" t="e">
        <v>#N/A</v>
      </c>
      <c r="X64" s="202" t="s">
        <v>173</v>
      </c>
    </row>
    <row r="65" spans="1:24" ht="157.5">
      <c r="A65" s="68" t="s">
        <v>60</v>
      </c>
      <c r="B65" s="68" t="s">
        <v>72</v>
      </c>
      <c r="C65" s="58" t="s">
        <v>732</v>
      </c>
      <c r="D65" s="58" t="s">
        <v>733</v>
      </c>
      <c r="E65" s="58" t="s">
        <v>734</v>
      </c>
      <c r="F65" s="58"/>
      <c r="G65" s="58" t="s">
        <v>734</v>
      </c>
      <c r="H65" s="58" t="s">
        <v>646</v>
      </c>
      <c r="I65" s="58" t="s">
        <v>735</v>
      </c>
      <c r="J65" s="58" t="s">
        <v>173</v>
      </c>
      <c r="K65" s="58" t="s">
        <v>315</v>
      </c>
      <c r="L65" s="194" t="s">
        <v>736</v>
      </c>
      <c r="M65" s="194" t="s">
        <v>315</v>
      </c>
      <c r="N65" s="195">
        <v>2023</v>
      </c>
      <c r="O65" s="196" t="s">
        <v>513</v>
      </c>
      <c r="P65" s="196"/>
      <c r="Q65" s="196"/>
      <c r="R65" s="196"/>
      <c r="S65" s="203" t="s">
        <v>173</v>
      </c>
      <c r="T65" s="201" t="s">
        <v>737</v>
      </c>
      <c r="U65" s="201" t="s">
        <v>709</v>
      </c>
      <c r="V65" s="201" t="e">
        <v>#N/A</v>
      </c>
      <c r="W65" s="201" t="e">
        <v>#N/A</v>
      </c>
      <c r="X65" s="202" t="s">
        <v>173</v>
      </c>
    </row>
    <row r="66" spans="1:24" ht="157.5">
      <c r="A66" s="68" t="s">
        <v>60</v>
      </c>
      <c r="B66" s="68" t="s">
        <v>61</v>
      </c>
      <c r="C66" s="58" t="s">
        <v>738</v>
      </c>
      <c r="D66" s="58" t="s">
        <v>739</v>
      </c>
      <c r="E66" s="58" t="s">
        <v>120</v>
      </c>
      <c r="F66" s="58"/>
      <c r="G66" s="58" t="s">
        <v>740</v>
      </c>
      <c r="H66" s="58" t="s">
        <v>741</v>
      </c>
      <c r="I66" s="58" t="s">
        <v>552</v>
      </c>
      <c r="J66" s="58"/>
      <c r="K66" s="58"/>
      <c r="L66" s="194">
        <v>0</v>
      </c>
      <c r="M66" s="194"/>
      <c r="N66" s="195"/>
      <c r="O66" s="196"/>
      <c r="P66" s="196"/>
      <c r="Q66" s="196"/>
      <c r="R66" s="196"/>
      <c r="S66" s="203" t="s">
        <v>173</v>
      </c>
      <c r="T66" s="201"/>
      <c r="U66" s="201"/>
      <c r="V66" s="201" t="s">
        <v>173</v>
      </c>
      <c r="W66" s="201" t="s">
        <v>741</v>
      </c>
      <c r="X66" s="202" t="e">
        <v>#N/A</v>
      </c>
    </row>
    <row r="67" spans="1:24" ht="267.75">
      <c r="A67" s="68" t="s">
        <v>60</v>
      </c>
      <c r="B67" s="68" t="s">
        <v>62</v>
      </c>
      <c r="C67" s="58" t="s">
        <v>742</v>
      </c>
      <c r="D67" s="58" t="s">
        <v>743</v>
      </c>
      <c r="E67" s="58" t="s">
        <v>120</v>
      </c>
      <c r="F67" s="58"/>
      <c r="G67" s="58" t="s">
        <v>744</v>
      </c>
      <c r="H67" s="58" t="s">
        <v>741</v>
      </c>
      <c r="I67" s="58" t="s">
        <v>745</v>
      </c>
      <c r="J67" s="58"/>
      <c r="K67" s="58"/>
      <c r="L67" s="194">
        <v>0</v>
      </c>
      <c r="M67" s="194"/>
      <c r="N67" s="195"/>
      <c r="O67" s="196"/>
      <c r="P67" s="196"/>
      <c r="Q67" s="196"/>
      <c r="R67" s="196"/>
      <c r="S67" s="203" t="s">
        <v>173</v>
      </c>
      <c r="T67" s="201"/>
      <c r="U67" s="201"/>
      <c r="V67" s="201" t="s">
        <v>173</v>
      </c>
      <c r="W67" s="201" t="s">
        <v>741</v>
      </c>
      <c r="X67" s="202" t="s">
        <v>173</v>
      </c>
    </row>
    <row r="68" spans="1:24" ht="267.75">
      <c r="A68" s="68" t="s">
        <v>60</v>
      </c>
      <c r="B68" s="68" t="s">
        <v>63</v>
      </c>
      <c r="C68" s="58" t="s">
        <v>742</v>
      </c>
      <c r="D68" s="58" t="s">
        <v>746</v>
      </c>
      <c r="E68" s="58" t="s">
        <v>120</v>
      </c>
      <c r="F68" s="58"/>
      <c r="G68" s="58">
        <v>0</v>
      </c>
      <c r="H68" s="58" t="s">
        <v>741</v>
      </c>
      <c r="I68" s="58">
        <v>0</v>
      </c>
      <c r="J68" s="68"/>
      <c r="K68" s="68"/>
      <c r="L68" s="192">
        <v>0</v>
      </c>
      <c r="M68" s="192"/>
      <c r="N68" s="195"/>
      <c r="O68" s="196"/>
      <c r="P68" s="196"/>
      <c r="Q68" s="196"/>
      <c r="R68" s="196"/>
      <c r="S68" s="203" t="s">
        <v>173</v>
      </c>
      <c r="T68" s="201"/>
      <c r="U68" s="201"/>
      <c r="V68" s="201" t="s">
        <v>173</v>
      </c>
      <c r="W68" s="201" t="s">
        <v>741</v>
      </c>
      <c r="X68" s="202" t="e">
        <v>#N/A</v>
      </c>
    </row>
    <row r="69" spans="1:24" ht="299.25">
      <c r="A69" s="68" t="s">
        <v>60</v>
      </c>
      <c r="B69" s="68" t="s">
        <v>64</v>
      </c>
      <c r="C69" s="58" t="s">
        <v>747</v>
      </c>
      <c r="D69" s="58" t="s">
        <v>748</v>
      </c>
      <c r="E69" s="58" t="s">
        <v>120</v>
      </c>
      <c r="F69" s="58"/>
      <c r="G69" s="58" t="s">
        <v>749</v>
      </c>
      <c r="H69" s="58" t="s">
        <v>750</v>
      </c>
      <c r="I69" s="58" t="s">
        <v>751</v>
      </c>
      <c r="J69" s="58"/>
      <c r="K69" s="58"/>
      <c r="L69" s="194">
        <v>0</v>
      </c>
      <c r="M69" s="194"/>
      <c r="N69" s="195"/>
      <c r="O69" s="196"/>
      <c r="P69" s="196"/>
      <c r="Q69" s="196"/>
      <c r="R69" s="196"/>
      <c r="S69" s="203" t="s">
        <v>173</v>
      </c>
      <c r="T69" s="201" t="s">
        <v>752</v>
      </c>
      <c r="U69" s="201" t="s">
        <v>611</v>
      </c>
      <c r="V69" s="201" t="s">
        <v>173</v>
      </c>
      <c r="W69" s="201" t="s">
        <v>750</v>
      </c>
      <c r="X69" s="202" t="e">
        <v>#N/A</v>
      </c>
    </row>
    <row r="70" spans="1:24" ht="252">
      <c r="A70" s="68" t="s">
        <v>60</v>
      </c>
      <c r="B70" s="68" t="s">
        <v>65</v>
      </c>
      <c r="C70" s="58" t="s">
        <v>753</v>
      </c>
      <c r="D70" s="58" t="s">
        <v>754</v>
      </c>
      <c r="E70" s="58" t="s">
        <v>120</v>
      </c>
      <c r="F70" s="58"/>
      <c r="G70" s="58" t="s">
        <v>749</v>
      </c>
      <c r="H70" s="58" t="s">
        <v>750</v>
      </c>
      <c r="I70" s="58" t="s">
        <v>755</v>
      </c>
      <c r="J70" s="58" t="s">
        <v>173</v>
      </c>
      <c r="K70" s="58" t="s">
        <v>486</v>
      </c>
      <c r="L70" s="194">
        <v>0</v>
      </c>
      <c r="M70" s="194" t="s">
        <v>315</v>
      </c>
      <c r="N70" s="195"/>
      <c r="O70" s="196"/>
      <c r="P70" s="196"/>
      <c r="Q70" s="196"/>
      <c r="R70" s="196"/>
      <c r="S70" s="203" t="s">
        <v>173</v>
      </c>
      <c r="T70" s="201"/>
      <c r="U70" s="201"/>
      <c r="V70" s="201" t="s">
        <v>173</v>
      </c>
      <c r="W70" s="201" t="s">
        <v>750</v>
      </c>
      <c r="X70" s="202" t="e">
        <v>#N/A</v>
      </c>
    </row>
    <row r="71" spans="1:24" ht="141.75">
      <c r="A71" s="68" t="s">
        <v>60</v>
      </c>
      <c r="B71" s="68" t="s">
        <v>66</v>
      </c>
      <c r="C71" s="58" t="s">
        <v>756</v>
      </c>
      <c r="D71" s="58" t="s">
        <v>757</v>
      </c>
      <c r="E71" s="58" t="s">
        <v>120</v>
      </c>
      <c r="F71" s="58"/>
      <c r="G71" s="58" t="s">
        <v>758</v>
      </c>
      <c r="H71" s="58" t="s">
        <v>759</v>
      </c>
      <c r="I71" s="58">
        <v>0</v>
      </c>
      <c r="J71" s="58"/>
      <c r="K71" s="58"/>
      <c r="L71" s="194">
        <v>0</v>
      </c>
      <c r="M71" s="194"/>
      <c r="N71" s="195"/>
      <c r="O71" s="196"/>
      <c r="P71" s="196"/>
      <c r="Q71" s="196"/>
      <c r="R71" s="196"/>
      <c r="S71" s="203" t="s">
        <v>173</v>
      </c>
      <c r="T71" s="201" t="s">
        <v>752</v>
      </c>
      <c r="U71" s="201" t="s">
        <v>611</v>
      </c>
      <c r="V71" s="201" t="s">
        <v>173</v>
      </c>
      <c r="W71" s="201" t="s">
        <v>759</v>
      </c>
      <c r="X71" s="202" t="e">
        <v>#N/A</v>
      </c>
    </row>
    <row r="72" spans="1:24" ht="141.75">
      <c r="A72" s="68" t="s">
        <v>60</v>
      </c>
      <c r="B72" s="68" t="s">
        <v>67</v>
      </c>
      <c r="C72" s="58" t="s">
        <v>760</v>
      </c>
      <c r="D72" s="58" t="s">
        <v>761</v>
      </c>
      <c r="E72" s="58" t="s">
        <v>120</v>
      </c>
      <c r="F72" s="58"/>
      <c r="G72" s="58" t="s">
        <v>762</v>
      </c>
      <c r="H72" s="58" t="s">
        <v>588</v>
      </c>
      <c r="I72" s="58">
        <v>0</v>
      </c>
      <c r="J72" s="58" t="s">
        <v>173</v>
      </c>
      <c r="K72" s="58" t="s">
        <v>763</v>
      </c>
      <c r="L72" s="194">
        <v>0</v>
      </c>
      <c r="M72" s="194" t="s">
        <v>315</v>
      </c>
      <c r="N72" s="195">
        <v>2023</v>
      </c>
      <c r="O72" s="196"/>
      <c r="P72" s="196"/>
      <c r="Q72" s="196"/>
      <c r="R72" s="196"/>
      <c r="S72" s="203" t="s">
        <v>173</v>
      </c>
      <c r="T72" s="201"/>
      <c r="U72" s="201"/>
      <c r="V72" s="201" t="s">
        <v>173</v>
      </c>
      <c r="W72" s="201" t="s">
        <v>588</v>
      </c>
      <c r="X72" s="202" t="e">
        <v>#N/A</v>
      </c>
    </row>
    <row r="73" spans="1:24" ht="141.75">
      <c r="A73" s="68" t="s">
        <v>60</v>
      </c>
      <c r="B73" s="68" t="s">
        <v>68</v>
      </c>
      <c r="C73" s="58" t="s">
        <v>764</v>
      </c>
      <c r="D73" s="58" t="s">
        <v>765</v>
      </c>
      <c r="E73" s="207" t="s">
        <v>120</v>
      </c>
      <c r="F73" s="207"/>
      <c r="G73" s="207" t="s">
        <v>120</v>
      </c>
      <c r="H73" s="58" t="s">
        <v>766</v>
      </c>
      <c r="I73" s="58" t="s">
        <v>767</v>
      </c>
      <c r="J73" s="58"/>
      <c r="K73" s="58"/>
      <c r="L73" s="194">
        <v>0</v>
      </c>
      <c r="M73" s="194"/>
      <c r="N73" s="195"/>
      <c r="O73" s="196"/>
      <c r="P73" s="196"/>
      <c r="Q73" s="196"/>
      <c r="R73" s="196"/>
      <c r="S73" s="203" t="s">
        <v>173</v>
      </c>
      <c r="T73" s="201"/>
      <c r="U73" s="201"/>
      <c r="V73" s="201" t="s">
        <v>173</v>
      </c>
      <c r="W73" s="201" t="s">
        <v>766</v>
      </c>
      <c r="X73" s="202" t="s">
        <v>173</v>
      </c>
    </row>
    <row r="74" spans="1:24" ht="141.75">
      <c r="A74" s="68" t="s">
        <v>60</v>
      </c>
      <c r="B74" s="68" t="s">
        <v>69</v>
      </c>
      <c r="C74" s="68" t="s">
        <v>768</v>
      </c>
      <c r="D74" s="58" t="s">
        <v>769</v>
      </c>
      <c r="E74" s="58" t="s">
        <v>770</v>
      </c>
      <c r="F74" s="58"/>
      <c r="G74" s="58" t="s">
        <v>771</v>
      </c>
      <c r="H74" s="68" t="s">
        <v>199</v>
      </c>
      <c r="I74" s="58">
        <v>0</v>
      </c>
      <c r="J74" s="58"/>
      <c r="K74" s="58"/>
      <c r="L74" s="194">
        <v>0</v>
      </c>
      <c r="M74" s="194"/>
      <c r="N74" s="195"/>
      <c r="O74" s="196"/>
      <c r="P74" s="196"/>
      <c r="Q74" s="196"/>
      <c r="R74" s="196"/>
      <c r="S74" s="203" t="s">
        <v>173</v>
      </c>
      <c r="T74" s="201"/>
      <c r="U74" s="201"/>
      <c r="V74" s="201" t="e">
        <v>#N/A</v>
      </c>
      <c r="W74" s="201" t="e">
        <v>#N/A</v>
      </c>
      <c r="X74" s="202" t="e">
        <v>#N/A</v>
      </c>
    </row>
    <row r="75" spans="1:24" ht="110.25">
      <c r="A75" s="68" t="s">
        <v>60</v>
      </c>
      <c r="B75" s="68" t="s">
        <v>70</v>
      </c>
      <c r="C75" s="68" t="s">
        <v>772</v>
      </c>
      <c r="D75" s="58" t="s">
        <v>773</v>
      </c>
      <c r="E75" s="58" t="s">
        <v>770</v>
      </c>
      <c r="F75" s="58"/>
      <c r="G75" s="58" t="s">
        <v>774</v>
      </c>
      <c r="H75" s="68" t="s">
        <v>775</v>
      </c>
      <c r="I75" s="58" t="s">
        <v>755</v>
      </c>
      <c r="J75" s="58"/>
      <c r="K75" s="58"/>
      <c r="L75" s="194">
        <v>0</v>
      </c>
      <c r="M75" s="194"/>
      <c r="N75" s="195"/>
      <c r="O75" s="196"/>
      <c r="P75" s="196"/>
      <c r="Q75" s="196"/>
      <c r="R75" s="196"/>
      <c r="S75" s="203" t="s">
        <v>173</v>
      </c>
      <c r="T75" s="201" t="s">
        <v>776</v>
      </c>
      <c r="U75" s="201" t="s">
        <v>777</v>
      </c>
      <c r="V75" s="201" t="s">
        <v>173</v>
      </c>
      <c r="W75" s="201" t="s">
        <v>755</v>
      </c>
      <c r="X75" s="202" t="e">
        <v>#N/A</v>
      </c>
    </row>
    <row r="76" spans="1:24" ht="252">
      <c r="A76" s="68" t="s">
        <v>60</v>
      </c>
      <c r="B76" s="68" t="s">
        <v>71</v>
      </c>
      <c r="C76" s="68" t="s">
        <v>778</v>
      </c>
      <c r="D76" s="68" t="s">
        <v>779</v>
      </c>
      <c r="E76" s="68" t="s">
        <v>120</v>
      </c>
      <c r="F76" s="68">
        <v>0</v>
      </c>
      <c r="G76" s="68" t="s">
        <v>120</v>
      </c>
      <c r="H76" s="68" t="s">
        <v>572</v>
      </c>
      <c r="I76" s="58" t="s">
        <v>572</v>
      </c>
      <c r="J76" s="58"/>
      <c r="K76" s="58"/>
      <c r="L76" s="194" t="s">
        <v>573</v>
      </c>
      <c r="M76" s="194"/>
      <c r="N76" s="195"/>
      <c r="O76" s="196"/>
      <c r="P76" s="196"/>
      <c r="Q76" s="196"/>
      <c r="R76" s="196"/>
      <c r="S76" s="203" t="s">
        <v>173</v>
      </c>
      <c r="T76" s="201" t="s">
        <v>752</v>
      </c>
      <c r="U76" s="201" t="s">
        <v>611</v>
      </c>
      <c r="V76" s="201" t="s">
        <v>132</v>
      </c>
      <c r="W76" s="201" t="s">
        <v>657</v>
      </c>
      <c r="X76" s="202" t="s">
        <v>132</v>
      </c>
    </row>
    <row r="77" spans="1:24" ht="141.75">
      <c r="A77" s="68" t="s">
        <v>88</v>
      </c>
      <c r="B77" s="68" t="s">
        <v>780</v>
      </c>
      <c r="C77" s="68" t="s">
        <v>781</v>
      </c>
      <c r="D77" s="68" t="s">
        <v>782</v>
      </c>
      <c r="E77" s="68" t="s">
        <v>120</v>
      </c>
      <c r="F77" s="68"/>
      <c r="G77" s="68" t="s">
        <v>783</v>
      </c>
      <c r="H77" s="68" t="s">
        <v>784</v>
      </c>
      <c r="I77" s="68" t="s">
        <v>785</v>
      </c>
      <c r="J77" s="68"/>
      <c r="K77" s="68" t="s">
        <v>786</v>
      </c>
      <c r="L77" s="192" t="s">
        <v>786</v>
      </c>
      <c r="M77" s="192" t="s">
        <v>175</v>
      </c>
      <c r="N77" s="195">
        <v>2023</v>
      </c>
      <c r="O77" s="196" t="s">
        <v>271</v>
      </c>
      <c r="P77" s="196"/>
      <c r="Q77" s="196"/>
      <c r="R77" s="196"/>
      <c r="S77" s="203" t="s">
        <v>173</v>
      </c>
      <c r="T77" s="201" t="s">
        <v>737</v>
      </c>
      <c r="U77" s="201" t="s">
        <v>709</v>
      </c>
      <c r="V77" s="201" t="s">
        <v>173</v>
      </c>
      <c r="W77" s="201" t="s">
        <v>787</v>
      </c>
      <c r="X77" s="202" t="e">
        <v>#N/A</v>
      </c>
    </row>
    <row r="78" spans="1:24" ht="189">
      <c r="A78" s="68" t="s">
        <v>88</v>
      </c>
      <c r="B78" s="68" t="s">
        <v>788</v>
      </c>
      <c r="C78" s="68" t="s">
        <v>789</v>
      </c>
      <c r="D78" s="68"/>
      <c r="E78" s="68" t="s">
        <v>790</v>
      </c>
      <c r="F78" s="68"/>
      <c r="G78" s="68" t="s">
        <v>790</v>
      </c>
      <c r="H78" s="68" t="s">
        <v>787</v>
      </c>
      <c r="I78" s="68" t="s">
        <v>785</v>
      </c>
      <c r="J78" s="68"/>
      <c r="K78" s="68" t="s">
        <v>786</v>
      </c>
      <c r="L78" s="192" t="s">
        <v>786</v>
      </c>
      <c r="M78" s="192" t="s">
        <v>175</v>
      </c>
      <c r="N78" s="195"/>
      <c r="O78" s="196" t="s">
        <v>271</v>
      </c>
      <c r="P78" s="196"/>
      <c r="Q78" s="196"/>
      <c r="R78" s="196"/>
      <c r="S78" s="203" t="s">
        <v>173</v>
      </c>
      <c r="T78" s="201" t="s">
        <v>737</v>
      </c>
      <c r="U78" s="201" t="s">
        <v>709</v>
      </c>
      <c r="V78" s="201" t="s">
        <v>173</v>
      </c>
      <c r="W78" s="201" t="s">
        <v>787</v>
      </c>
      <c r="X78" s="202" t="e">
        <v>#N/A</v>
      </c>
    </row>
    <row r="79" spans="1:24" ht="110.25">
      <c r="A79" s="68" t="s">
        <v>88</v>
      </c>
      <c r="B79" s="68" t="s">
        <v>791</v>
      </c>
      <c r="C79" s="68" t="s">
        <v>792</v>
      </c>
      <c r="D79" s="68" t="s">
        <v>793</v>
      </c>
      <c r="E79" s="68" t="s">
        <v>794</v>
      </c>
      <c r="F79" s="68"/>
      <c r="G79" s="68" t="s">
        <v>795</v>
      </c>
      <c r="H79" s="68" t="s">
        <v>199</v>
      </c>
      <c r="I79" s="68">
        <v>0</v>
      </c>
      <c r="J79" s="68"/>
      <c r="K79" s="68" t="s">
        <v>130</v>
      </c>
      <c r="L79" s="192">
        <v>0</v>
      </c>
      <c r="M79" s="192" t="s">
        <v>130</v>
      </c>
      <c r="N79" s="195"/>
      <c r="O79" s="196"/>
      <c r="P79" s="196"/>
      <c r="Q79" s="213" t="s">
        <v>796</v>
      </c>
      <c r="R79" s="196"/>
      <c r="S79" s="203" t="s">
        <v>173</v>
      </c>
      <c r="T79" s="201"/>
      <c r="U79" s="201"/>
      <c r="V79" s="201" t="e">
        <v>#N/A</v>
      </c>
      <c r="W79" s="201" t="e">
        <v>#N/A</v>
      </c>
      <c r="X79" s="202" t="s">
        <v>173</v>
      </c>
    </row>
    <row r="80" spans="1:24" ht="78.75">
      <c r="A80" s="68" t="s">
        <v>88</v>
      </c>
      <c r="B80" s="68" t="s">
        <v>797</v>
      </c>
      <c r="C80" s="68" t="s">
        <v>798</v>
      </c>
      <c r="D80" s="68" t="s">
        <v>799</v>
      </c>
      <c r="E80" s="68" t="s">
        <v>800</v>
      </c>
      <c r="F80" s="68"/>
      <c r="G80" s="68" t="s">
        <v>800</v>
      </c>
      <c r="H80" s="68" t="s">
        <v>207</v>
      </c>
      <c r="I80" s="68" t="s">
        <v>199</v>
      </c>
      <c r="J80" s="68"/>
      <c r="K80" s="68" t="s">
        <v>122</v>
      </c>
      <c r="L80" s="192" t="s">
        <v>122</v>
      </c>
      <c r="M80" s="192" t="s">
        <v>130</v>
      </c>
      <c r="N80" s="195"/>
      <c r="O80" s="196"/>
      <c r="P80" s="196"/>
      <c r="Q80" s="196"/>
      <c r="R80" s="196"/>
      <c r="S80" s="203" t="s">
        <v>173</v>
      </c>
      <c r="T80" s="201" t="s">
        <v>801</v>
      </c>
      <c r="U80" s="201"/>
      <c r="V80" s="201" t="e">
        <v>#N/A</v>
      </c>
      <c r="W80" s="201" t="e">
        <v>#N/A</v>
      </c>
      <c r="X80" s="202" t="s">
        <v>132</v>
      </c>
    </row>
    <row r="81" spans="1:24" ht="94.5">
      <c r="A81" s="68" t="s">
        <v>88</v>
      </c>
      <c r="B81" s="68" t="s">
        <v>802</v>
      </c>
      <c r="C81" s="68" t="s">
        <v>803</v>
      </c>
      <c r="D81" s="68" t="s">
        <v>804</v>
      </c>
      <c r="E81" s="68" t="s">
        <v>800</v>
      </c>
      <c r="F81" s="68"/>
      <c r="G81" s="68" t="s">
        <v>800</v>
      </c>
      <c r="H81" s="68" t="s">
        <v>207</v>
      </c>
      <c r="I81" s="68" t="s">
        <v>199</v>
      </c>
      <c r="J81" s="68"/>
      <c r="K81" s="68" t="s">
        <v>122</v>
      </c>
      <c r="L81" s="192" t="s">
        <v>122</v>
      </c>
      <c r="M81" s="192" t="s">
        <v>130</v>
      </c>
      <c r="N81" s="195"/>
      <c r="O81" s="196"/>
      <c r="P81" s="196"/>
      <c r="Q81" s="196"/>
      <c r="R81" s="196"/>
      <c r="S81" s="203" t="s">
        <v>173</v>
      </c>
      <c r="T81" s="201" t="s">
        <v>805</v>
      </c>
      <c r="U81" s="201"/>
      <c r="V81" s="201" t="e">
        <v>#N/A</v>
      </c>
      <c r="W81" s="201" t="e">
        <v>#N/A</v>
      </c>
      <c r="X81" s="202" t="s">
        <v>132</v>
      </c>
    </row>
    <row r="82" spans="1:24" ht="141.75">
      <c r="A82" s="68" t="s">
        <v>88</v>
      </c>
      <c r="B82" s="68" t="s">
        <v>806</v>
      </c>
      <c r="C82" s="68" t="s">
        <v>807</v>
      </c>
      <c r="D82" s="68" t="s">
        <v>808</v>
      </c>
      <c r="E82" s="68" t="s">
        <v>800</v>
      </c>
      <c r="F82" s="68"/>
      <c r="G82" s="68">
        <v>0</v>
      </c>
      <c r="H82" s="68" t="s">
        <v>207</v>
      </c>
      <c r="I82" s="68">
        <v>0</v>
      </c>
      <c r="J82" s="68"/>
      <c r="K82" s="68" t="s">
        <v>130</v>
      </c>
      <c r="L82" s="192">
        <v>0</v>
      </c>
      <c r="M82" s="192" t="s">
        <v>130</v>
      </c>
      <c r="N82" s="195"/>
      <c r="O82" s="196"/>
      <c r="P82" s="196"/>
      <c r="Q82" s="196"/>
      <c r="R82" s="196"/>
      <c r="S82" s="203" t="s">
        <v>173</v>
      </c>
      <c r="T82" s="201"/>
      <c r="U82" s="201"/>
      <c r="V82" s="201" t="e">
        <v>#N/A</v>
      </c>
      <c r="W82" s="201" t="e">
        <v>#N/A</v>
      </c>
      <c r="X82" s="202" t="s">
        <v>173</v>
      </c>
    </row>
    <row r="83" spans="1:24" ht="94.5">
      <c r="A83" s="68" t="s">
        <v>88</v>
      </c>
      <c r="B83" s="68" t="s">
        <v>809</v>
      </c>
      <c r="C83" s="68" t="s">
        <v>810</v>
      </c>
      <c r="D83" s="68" t="s">
        <v>811</v>
      </c>
      <c r="E83" s="68" t="s">
        <v>812</v>
      </c>
      <c r="F83" s="68"/>
      <c r="G83" s="68" t="s">
        <v>800</v>
      </c>
      <c r="H83" s="68" t="s">
        <v>207</v>
      </c>
      <c r="I83" s="68" t="s">
        <v>199</v>
      </c>
      <c r="J83" s="68"/>
      <c r="K83" s="68" t="s">
        <v>122</v>
      </c>
      <c r="L83" s="192" t="s">
        <v>122</v>
      </c>
      <c r="M83" s="192" t="s">
        <v>130</v>
      </c>
      <c r="N83" s="195"/>
      <c r="O83" s="196"/>
      <c r="P83" s="196"/>
      <c r="Q83" s="196"/>
      <c r="R83" s="196"/>
      <c r="S83" s="203" t="s">
        <v>173</v>
      </c>
      <c r="T83" s="201"/>
      <c r="U83" s="201"/>
      <c r="V83" s="201" t="e">
        <v>#N/A</v>
      </c>
      <c r="W83" s="201" t="e">
        <v>#N/A</v>
      </c>
      <c r="X83" s="202" t="s">
        <v>132</v>
      </c>
    </row>
    <row r="84" spans="1:24" ht="141.75">
      <c r="A84" s="68" t="s">
        <v>89</v>
      </c>
      <c r="B84" s="68" t="s">
        <v>813</v>
      </c>
      <c r="C84" s="68" t="s">
        <v>814</v>
      </c>
      <c r="D84" s="68" t="s">
        <v>815</v>
      </c>
      <c r="E84" s="68" t="s">
        <v>816</v>
      </c>
      <c r="F84" s="68"/>
      <c r="G84" s="68" t="s">
        <v>817</v>
      </c>
      <c r="H84" s="68" t="s">
        <v>818</v>
      </c>
      <c r="I84" s="68"/>
      <c r="J84" s="68"/>
      <c r="K84" s="68" t="s">
        <v>819</v>
      </c>
      <c r="L84" s="192">
        <v>0</v>
      </c>
      <c r="M84" s="192" t="s">
        <v>315</v>
      </c>
      <c r="N84" s="195">
        <v>2023</v>
      </c>
      <c r="O84" s="196" t="s">
        <v>271</v>
      </c>
      <c r="P84" s="196" t="s">
        <v>820</v>
      </c>
      <c r="Q84" s="196" t="s">
        <v>821</v>
      </c>
      <c r="R84" s="196" t="s">
        <v>822</v>
      </c>
      <c r="S84" s="203" t="s">
        <v>173</v>
      </c>
      <c r="T84" s="201" t="s">
        <v>823</v>
      </c>
      <c r="U84" s="201" t="s">
        <v>824</v>
      </c>
      <c r="V84" s="201" t="s">
        <v>173</v>
      </c>
      <c r="W84" s="201" t="e">
        <v>#N/A</v>
      </c>
      <c r="X84" s="202" t="e">
        <v>#N/A</v>
      </c>
    </row>
    <row r="85" spans="1:24" ht="78.75">
      <c r="A85" s="68" t="s">
        <v>89</v>
      </c>
      <c r="B85" s="68" t="s">
        <v>825</v>
      </c>
      <c r="C85" s="68" t="s">
        <v>826</v>
      </c>
      <c r="D85" s="68" t="s">
        <v>827</v>
      </c>
      <c r="E85" s="68" t="s">
        <v>828</v>
      </c>
      <c r="F85" s="68"/>
      <c r="G85" s="68" t="s">
        <v>817</v>
      </c>
      <c r="H85" s="68" t="s">
        <v>829</v>
      </c>
      <c r="I85" s="68" t="s">
        <v>129</v>
      </c>
      <c r="J85" s="68"/>
      <c r="K85" s="68" t="s">
        <v>130</v>
      </c>
      <c r="L85" s="192" t="s">
        <v>130</v>
      </c>
      <c r="M85" s="192" t="s">
        <v>130</v>
      </c>
      <c r="N85" s="195">
        <v>2023</v>
      </c>
      <c r="O85" s="196" t="s">
        <v>271</v>
      </c>
      <c r="P85" s="196" t="s">
        <v>820</v>
      </c>
      <c r="Q85" s="196"/>
      <c r="R85" s="196"/>
      <c r="S85" s="203" t="s">
        <v>173</v>
      </c>
      <c r="T85" s="201" t="s">
        <v>830</v>
      </c>
      <c r="U85" s="201"/>
      <c r="V85" s="201" t="e">
        <v>#N/A</v>
      </c>
      <c r="W85" s="201" t="e">
        <v>#N/A</v>
      </c>
      <c r="X85" s="202" t="s">
        <v>173</v>
      </c>
    </row>
    <row r="86" spans="1:24" ht="126">
      <c r="A86" s="68" t="s">
        <v>89</v>
      </c>
      <c r="B86" s="68" t="s">
        <v>831</v>
      </c>
      <c r="C86" s="68" t="s">
        <v>832</v>
      </c>
      <c r="D86" s="68" t="s">
        <v>833</v>
      </c>
      <c r="E86" s="68" t="s">
        <v>834</v>
      </c>
      <c r="F86" s="68"/>
      <c r="G86" s="68" t="s">
        <v>120</v>
      </c>
      <c r="H86" s="68" t="s">
        <v>829</v>
      </c>
      <c r="I86" s="68" t="s">
        <v>835</v>
      </c>
      <c r="J86" s="68"/>
      <c r="K86" s="68" t="s">
        <v>130</v>
      </c>
      <c r="L86" s="192" t="s">
        <v>174</v>
      </c>
      <c r="M86" s="192" t="s">
        <v>130</v>
      </c>
      <c r="N86" s="195">
        <v>2023</v>
      </c>
      <c r="O86" s="196" t="s">
        <v>271</v>
      </c>
      <c r="P86" s="196" t="s">
        <v>820</v>
      </c>
      <c r="Q86" s="196"/>
      <c r="R86" s="196"/>
      <c r="S86" s="203" t="s">
        <v>173</v>
      </c>
      <c r="T86" s="201" t="s">
        <v>836</v>
      </c>
      <c r="U86" s="201" t="s">
        <v>837</v>
      </c>
      <c r="V86" s="201" t="s">
        <v>173</v>
      </c>
      <c r="W86" s="201" t="e">
        <v>#N/A</v>
      </c>
      <c r="X86" s="202"/>
    </row>
    <row r="87" spans="1:24" ht="204.75">
      <c r="A87" s="68" t="s">
        <v>89</v>
      </c>
      <c r="B87" s="68" t="s">
        <v>838</v>
      </c>
      <c r="C87" s="68" t="s">
        <v>839</v>
      </c>
      <c r="D87" s="68" t="s">
        <v>840</v>
      </c>
      <c r="E87" s="68" t="s">
        <v>841</v>
      </c>
      <c r="F87" s="68"/>
      <c r="G87" s="68" t="s">
        <v>842</v>
      </c>
      <c r="H87" s="68" t="s">
        <v>129</v>
      </c>
      <c r="I87" s="68" t="s">
        <v>129</v>
      </c>
      <c r="J87" s="68"/>
      <c r="K87" s="68" t="s">
        <v>130</v>
      </c>
      <c r="L87" s="192" t="s">
        <v>130</v>
      </c>
      <c r="M87" s="192" t="s">
        <v>130</v>
      </c>
      <c r="N87" s="195">
        <v>2023</v>
      </c>
      <c r="O87" s="196" t="s">
        <v>271</v>
      </c>
      <c r="P87" s="196" t="s">
        <v>820</v>
      </c>
      <c r="Q87" s="196" t="s">
        <v>843</v>
      </c>
      <c r="R87" s="196" t="s">
        <v>844</v>
      </c>
      <c r="S87" s="203" t="s">
        <v>173</v>
      </c>
      <c r="T87" s="201"/>
      <c r="U87" s="201"/>
      <c r="V87" s="201" t="e">
        <v>#N/A</v>
      </c>
      <c r="W87" s="201" t="e">
        <v>#N/A</v>
      </c>
      <c r="X87" s="202" t="s">
        <v>173</v>
      </c>
    </row>
    <row r="88" spans="1:24" ht="173.25">
      <c r="A88" s="68" t="s">
        <v>89</v>
      </c>
      <c r="B88" s="68" t="s">
        <v>845</v>
      </c>
      <c r="C88" s="68" t="s">
        <v>846</v>
      </c>
      <c r="D88" s="68" t="s">
        <v>847</v>
      </c>
      <c r="E88" s="68" t="s">
        <v>848</v>
      </c>
      <c r="F88" s="68"/>
      <c r="G88" s="68" t="s">
        <v>210</v>
      </c>
      <c r="H88" s="68" t="s">
        <v>849</v>
      </c>
      <c r="I88" s="68" t="s">
        <v>129</v>
      </c>
      <c r="J88" s="68"/>
      <c r="K88" s="68" t="s">
        <v>850</v>
      </c>
      <c r="L88" s="192" t="s">
        <v>130</v>
      </c>
      <c r="M88" s="192" t="s">
        <v>315</v>
      </c>
      <c r="N88" s="195">
        <v>2023</v>
      </c>
      <c r="O88" s="196" t="s">
        <v>271</v>
      </c>
      <c r="P88" s="196" t="s">
        <v>820</v>
      </c>
      <c r="Q88" s="196" t="s">
        <v>851</v>
      </c>
      <c r="R88" s="196" t="s">
        <v>852</v>
      </c>
      <c r="S88" s="203" t="s">
        <v>173</v>
      </c>
      <c r="T88" s="201"/>
      <c r="U88" s="201"/>
      <c r="V88" s="201" t="e">
        <v>#N/A</v>
      </c>
      <c r="W88" s="201" t="e">
        <v>#N/A</v>
      </c>
      <c r="X88" s="202" t="s">
        <v>173</v>
      </c>
    </row>
    <row r="89" spans="1:24" ht="141.75">
      <c r="A89" s="68" t="s">
        <v>83</v>
      </c>
      <c r="B89" s="68" t="s">
        <v>853</v>
      </c>
      <c r="C89" s="68" t="s">
        <v>854</v>
      </c>
      <c r="D89" s="68" t="s">
        <v>855</v>
      </c>
      <c r="E89" s="208" t="s">
        <v>120</v>
      </c>
      <c r="F89" s="208"/>
      <c r="G89" s="208" t="s">
        <v>533</v>
      </c>
      <c r="H89" s="68" t="s">
        <v>856</v>
      </c>
      <c r="I89" s="68" t="s">
        <v>129</v>
      </c>
      <c r="J89" s="68"/>
      <c r="K89" s="68" t="s">
        <v>130</v>
      </c>
      <c r="L89" s="192" t="s">
        <v>130</v>
      </c>
      <c r="M89" s="192"/>
      <c r="N89" s="211"/>
      <c r="O89" s="201"/>
      <c r="P89" s="201" t="s">
        <v>120</v>
      </c>
      <c r="Q89" s="201"/>
      <c r="R89" s="201"/>
      <c r="S89" s="203" t="s">
        <v>173</v>
      </c>
      <c r="T89" s="201" t="s">
        <v>857</v>
      </c>
      <c r="U89" s="201" t="s">
        <v>858</v>
      </c>
      <c r="V89" s="201" t="s">
        <v>173</v>
      </c>
      <c r="W89" s="201" t="s">
        <v>859</v>
      </c>
      <c r="X89" s="202" t="s">
        <v>173</v>
      </c>
    </row>
    <row r="90" spans="1:24" ht="126">
      <c r="A90" s="68" t="s">
        <v>83</v>
      </c>
      <c r="B90" s="68" t="s">
        <v>860</v>
      </c>
      <c r="C90" s="68" t="s">
        <v>861</v>
      </c>
      <c r="D90" s="68" t="s">
        <v>862</v>
      </c>
      <c r="E90" s="208" t="s">
        <v>120</v>
      </c>
      <c r="F90" s="208"/>
      <c r="G90" s="208" t="s">
        <v>863</v>
      </c>
      <c r="H90" s="68" t="s">
        <v>856</v>
      </c>
      <c r="I90" s="68" t="s">
        <v>129</v>
      </c>
      <c r="J90" s="68"/>
      <c r="K90" s="68" t="s">
        <v>864</v>
      </c>
      <c r="L90" s="192" t="s">
        <v>130</v>
      </c>
      <c r="M90" s="192"/>
      <c r="N90" s="211">
        <v>2023</v>
      </c>
      <c r="O90" s="201" t="s">
        <v>271</v>
      </c>
      <c r="P90" s="201" t="s">
        <v>120</v>
      </c>
      <c r="Q90" s="201"/>
      <c r="R90" s="201"/>
      <c r="S90" s="203" t="s">
        <v>173</v>
      </c>
      <c r="T90" s="201" t="s">
        <v>865</v>
      </c>
      <c r="U90" s="201" t="s">
        <v>858</v>
      </c>
      <c r="V90" s="201" t="s">
        <v>173</v>
      </c>
      <c r="W90" s="201" t="s">
        <v>859</v>
      </c>
      <c r="X90" s="202" t="s">
        <v>173</v>
      </c>
    </row>
    <row r="91" spans="1:24" ht="94.5">
      <c r="A91" s="68" t="s">
        <v>83</v>
      </c>
      <c r="B91" s="68" t="s">
        <v>866</v>
      </c>
      <c r="C91" s="68" t="s">
        <v>867</v>
      </c>
      <c r="D91" s="68" t="s">
        <v>868</v>
      </c>
      <c r="E91" s="208" t="s">
        <v>869</v>
      </c>
      <c r="F91" s="208"/>
      <c r="G91" s="208" t="s">
        <v>870</v>
      </c>
      <c r="H91" s="68" t="s">
        <v>129</v>
      </c>
      <c r="I91" s="68" t="s">
        <v>129</v>
      </c>
      <c r="J91" s="68"/>
      <c r="K91" s="68" t="s">
        <v>130</v>
      </c>
      <c r="L91" s="192" t="s">
        <v>130</v>
      </c>
      <c r="M91" s="192"/>
      <c r="N91" s="211"/>
      <c r="O91" s="201"/>
      <c r="P91" s="201"/>
      <c r="Q91" s="201"/>
      <c r="R91" s="201"/>
      <c r="S91" s="203" t="s">
        <v>173</v>
      </c>
      <c r="T91" s="201" t="s">
        <v>871</v>
      </c>
      <c r="U91" s="201" t="s">
        <v>858</v>
      </c>
      <c r="V91" s="201" t="s">
        <v>173</v>
      </c>
      <c r="W91" s="201" t="e">
        <v>#N/A</v>
      </c>
      <c r="X91" s="202"/>
    </row>
    <row r="92" spans="1:24" ht="126">
      <c r="A92" s="68" t="s">
        <v>83</v>
      </c>
      <c r="B92" s="68" t="s">
        <v>872</v>
      </c>
      <c r="C92" s="68" t="s">
        <v>873</v>
      </c>
      <c r="D92" s="68" t="s">
        <v>874</v>
      </c>
      <c r="E92" s="68" t="s">
        <v>875</v>
      </c>
      <c r="F92" s="68">
        <v>0</v>
      </c>
      <c r="G92" s="208" t="s">
        <v>875</v>
      </c>
      <c r="H92" s="68" t="s">
        <v>129</v>
      </c>
      <c r="I92" s="68" t="s">
        <v>129</v>
      </c>
      <c r="J92" s="68"/>
      <c r="K92" s="68" t="s">
        <v>130</v>
      </c>
      <c r="L92" s="192" t="s">
        <v>130</v>
      </c>
      <c r="M92" s="192"/>
      <c r="N92" s="211"/>
      <c r="O92" s="201"/>
      <c r="P92" s="201"/>
      <c r="Q92" s="201"/>
      <c r="R92" s="201"/>
      <c r="S92" s="203" t="s">
        <v>173</v>
      </c>
      <c r="T92" s="201"/>
      <c r="U92" s="201"/>
      <c r="V92" s="201" t="e">
        <v>#N/A</v>
      </c>
      <c r="W92" s="201" t="e">
        <v>#N/A</v>
      </c>
      <c r="X92" s="202" t="s">
        <v>173</v>
      </c>
    </row>
    <row r="93" spans="1:24" ht="78.75">
      <c r="A93" s="68" t="s">
        <v>83</v>
      </c>
      <c r="B93" s="68" t="s">
        <v>876</v>
      </c>
      <c r="C93" s="68" t="s">
        <v>877</v>
      </c>
      <c r="D93" s="68" t="s">
        <v>878</v>
      </c>
      <c r="E93" s="68" t="s">
        <v>120</v>
      </c>
      <c r="F93" s="68">
        <v>0</v>
      </c>
      <c r="G93" s="208" t="s">
        <v>120</v>
      </c>
      <c r="H93" s="68" t="s">
        <v>879</v>
      </c>
      <c r="I93" s="68" t="s">
        <v>880</v>
      </c>
      <c r="J93" s="68"/>
      <c r="K93" s="68"/>
      <c r="L93" s="192" t="s">
        <v>130</v>
      </c>
      <c r="M93" s="192"/>
      <c r="N93" s="211"/>
      <c r="O93" s="201"/>
      <c r="P93" s="201"/>
      <c r="Q93" s="201"/>
      <c r="R93" s="201"/>
      <c r="S93" s="203" t="s">
        <v>173</v>
      </c>
      <c r="T93" s="201" t="s">
        <v>881</v>
      </c>
      <c r="U93" s="201" t="s">
        <v>882</v>
      </c>
      <c r="V93" s="201" t="s">
        <v>173</v>
      </c>
      <c r="W93" s="201" t="s">
        <v>883</v>
      </c>
      <c r="X93" s="202" t="e">
        <v>#N/A</v>
      </c>
    </row>
    <row r="94" spans="1:24" ht="63">
      <c r="A94" s="68" t="s">
        <v>83</v>
      </c>
      <c r="B94" s="68" t="s">
        <v>884</v>
      </c>
      <c r="C94" s="68" t="s">
        <v>885</v>
      </c>
      <c r="D94" s="68" t="s">
        <v>886</v>
      </c>
      <c r="E94" s="208" t="s">
        <v>120</v>
      </c>
      <c r="F94" s="208"/>
      <c r="G94" s="208" t="s">
        <v>120</v>
      </c>
      <c r="H94" s="68" t="s">
        <v>887</v>
      </c>
      <c r="I94" s="68" t="s">
        <v>880</v>
      </c>
      <c r="J94" s="68"/>
      <c r="K94" s="68" t="s">
        <v>269</v>
      </c>
      <c r="L94" s="192" t="s">
        <v>888</v>
      </c>
      <c r="M94" s="192"/>
      <c r="N94" s="211">
        <v>2024</v>
      </c>
      <c r="O94" s="201" t="s">
        <v>889</v>
      </c>
      <c r="P94" s="201" t="s">
        <v>120</v>
      </c>
      <c r="Q94" s="201"/>
      <c r="R94" s="201"/>
      <c r="S94" s="203" t="s">
        <v>173</v>
      </c>
      <c r="T94" s="201"/>
      <c r="U94" s="201" t="s">
        <v>882</v>
      </c>
      <c r="V94" s="201" t="s">
        <v>173</v>
      </c>
      <c r="W94" s="201" t="s">
        <v>890</v>
      </c>
      <c r="X94" s="202" t="e">
        <v>#N/A</v>
      </c>
    </row>
    <row r="95" spans="1:24" ht="157.5">
      <c r="A95" s="68" t="s">
        <v>83</v>
      </c>
      <c r="B95" s="68" t="s">
        <v>891</v>
      </c>
      <c r="C95" s="68" t="s">
        <v>892</v>
      </c>
      <c r="D95" s="68" t="s">
        <v>893</v>
      </c>
      <c r="E95" s="208" t="s">
        <v>120</v>
      </c>
      <c r="F95" s="208"/>
      <c r="G95" s="208" t="s">
        <v>894</v>
      </c>
      <c r="H95" s="68" t="s">
        <v>895</v>
      </c>
      <c r="I95" s="68" t="s">
        <v>213</v>
      </c>
      <c r="J95" s="68"/>
      <c r="K95" s="68" t="s">
        <v>736</v>
      </c>
      <c r="L95" s="192" t="s">
        <v>736</v>
      </c>
      <c r="M95" s="192"/>
      <c r="N95" s="211">
        <v>2024</v>
      </c>
      <c r="O95" s="201" t="s">
        <v>889</v>
      </c>
      <c r="P95" s="201" t="s">
        <v>120</v>
      </c>
      <c r="Q95" s="201"/>
      <c r="R95" s="201"/>
      <c r="S95" s="203" t="s">
        <v>173</v>
      </c>
      <c r="T95" s="201" t="s">
        <v>896</v>
      </c>
      <c r="U95" s="201" t="s">
        <v>897</v>
      </c>
      <c r="V95" s="201" t="s">
        <v>173</v>
      </c>
      <c r="W95" s="201" t="s">
        <v>898</v>
      </c>
      <c r="X95" s="202" t="s">
        <v>173</v>
      </c>
    </row>
    <row r="96" spans="1:24" ht="110.25">
      <c r="A96" s="68" t="s">
        <v>83</v>
      </c>
      <c r="B96" s="68" t="s">
        <v>899</v>
      </c>
      <c r="C96" s="68" t="s">
        <v>900</v>
      </c>
      <c r="D96" s="68" t="s">
        <v>901</v>
      </c>
      <c r="E96" s="208" t="s">
        <v>120</v>
      </c>
      <c r="F96" s="208"/>
      <c r="G96" s="208" t="s">
        <v>120</v>
      </c>
      <c r="H96" s="68" t="s">
        <v>890</v>
      </c>
      <c r="I96" s="68" t="s">
        <v>665</v>
      </c>
      <c r="J96" s="68"/>
      <c r="K96" s="68" t="s">
        <v>902</v>
      </c>
      <c r="L96" s="192" t="s">
        <v>902</v>
      </c>
      <c r="M96" s="192"/>
      <c r="N96" s="211">
        <v>2024</v>
      </c>
      <c r="O96" s="201" t="s">
        <v>889</v>
      </c>
      <c r="P96" s="201" t="s">
        <v>120</v>
      </c>
      <c r="Q96" s="201"/>
      <c r="R96" s="201"/>
      <c r="S96" s="203" t="s">
        <v>173</v>
      </c>
      <c r="T96" s="201"/>
      <c r="U96" s="201"/>
      <c r="V96" s="201" t="s">
        <v>173</v>
      </c>
      <c r="W96" s="201" t="s">
        <v>890</v>
      </c>
      <c r="X96" s="202" t="e">
        <v>#N/A</v>
      </c>
    </row>
    <row r="97" spans="1:24" ht="220.5">
      <c r="A97" s="68" t="s">
        <v>83</v>
      </c>
      <c r="B97" s="68" t="s">
        <v>903</v>
      </c>
      <c r="C97" s="68" t="s">
        <v>904</v>
      </c>
      <c r="D97" s="68" t="s">
        <v>905</v>
      </c>
      <c r="E97" s="208" t="s">
        <v>906</v>
      </c>
      <c r="F97" s="208"/>
      <c r="G97" s="208" t="s">
        <v>907</v>
      </c>
      <c r="H97" s="68" t="s">
        <v>908</v>
      </c>
      <c r="I97" s="68" t="s">
        <v>129</v>
      </c>
      <c r="J97" s="68"/>
      <c r="K97" s="68"/>
      <c r="L97" s="192" t="s">
        <v>130</v>
      </c>
      <c r="M97" s="192"/>
      <c r="N97" s="211"/>
      <c r="O97" s="201"/>
      <c r="P97" s="201"/>
      <c r="Q97" s="201"/>
      <c r="R97" s="201"/>
      <c r="S97" s="203" t="s">
        <v>173</v>
      </c>
      <c r="T97" s="201"/>
      <c r="U97" s="201" t="s">
        <v>909</v>
      </c>
      <c r="V97" s="201" t="e">
        <v>#N/A</v>
      </c>
      <c r="W97" s="201" t="e">
        <v>#N/A</v>
      </c>
      <c r="X97" s="202" t="s">
        <v>173</v>
      </c>
    </row>
    <row r="98" spans="1:24" ht="94.5">
      <c r="A98" s="68" t="s">
        <v>83</v>
      </c>
      <c r="B98" s="68" t="s">
        <v>910</v>
      </c>
      <c r="C98" s="68" t="s">
        <v>911</v>
      </c>
      <c r="D98" s="68" t="s">
        <v>912</v>
      </c>
      <c r="E98" s="68" t="s">
        <v>120</v>
      </c>
      <c r="F98" s="68">
        <v>0</v>
      </c>
      <c r="G98" s="208">
        <v>0</v>
      </c>
      <c r="H98" s="68" t="s">
        <v>648</v>
      </c>
      <c r="I98" s="68">
        <v>0</v>
      </c>
      <c r="J98" s="68"/>
      <c r="K98" s="68"/>
      <c r="L98" s="192">
        <v>0</v>
      </c>
      <c r="M98" s="192"/>
      <c r="N98" s="211"/>
      <c r="O98" s="201"/>
      <c r="P98" s="201"/>
      <c r="Q98" s="201"/>
      <c r="R98" s="201"/>
      <c r="S98" s="203" t="s">
        <v>173</v>
      </c>
      <c r="T98" s="201"/>
      <c r="U98" s="201" t="s">
        <v>913</v>
      </c>
      <c r="V98" s="201" t="s">
        <v>173</v>
      </c>
      <c r="W98" s="201" t="e">
        <v>#N/A</v>
      </c>
      <c r="X98" s="202" t="e">
        <v>#N/A</v>
      </c>
    </row>
    <row r="99" spans="1:24" ht="110.25">
      <c r="A99" s="68" t="s">
        <v>84</v>
      </c>
      <c r="B99" s="68" t="s">
        <v>914</v>
      </c>
      <c r="C99" s="68" t="s">
        <v>915</v>
      </c>
      <c r="D99" s="68" t="s">
        <v>916</v>
      </c>
      <c r="E99" s="208" t="s">
        <v>917</v>
      </c>
      <c r="F99" s="208"/>
      <c r="G99" s="208" t="s">
        <v>120</v>
      </c>
      <c r="H99" s="68" t="s">
        <v>231</v>
      </c>
      <c r="I99" s="68" t="s">
        <v>918</v>
      </c>
      <c r="J99" s="68"/>
      <c r="K99" s="68" t="s">
        <v>130</v>
      </c>
      <c r="L99" s="192" t="s">
        <v>130</v>
      </c>
      <c r="M99" s="192"/>
      <c r="N99" s="211">
        <v>2021</v>
      </c>
      <c r="O99" s="201" t="s">
        <v>271</v>
      </c>
      <c r="P99" s="201" t="s">
        <v>919</v>
      </c>
      <c r="Q99" s="201" t="s">
        <v>920</v>
      </c>
      <c r="R99" s="201"/>
      <c r="S99" s="203" t="s">
        <v>173</v>
      </c>
      <c r="T99" s="201"/>
      <c r="U99" s="201"/>
      <c r="V99" s="201" t="e">
        <v>#N/A</v>
      </c>
      <c r="W99" s="201" t="e">
        <v>#N/A</v>
      </c>
      <c r="X99" s="202" t="s">
        <v>173</v>
      </c>
    </row>
    <row r="100" spans="1:24" ht="94.5">
      <c r="A100" s="68" t="s">
        <v>84</v>
      </c>
      <c r="B100" s="68" t="s">
        <v>921</v>
      </c>
      <c r="C100" s="68" t="s">
        <v>922</v>
      </c>
      <c r="D100" s="68" t="s">
        <v>923</v>
      </c>
      <c r="E100" s="208" t="s">
        <v>924</v>
      </c>
      <c r="F100" s="208"/>
      <c r="G100" s="208" t="s">
        <v>925</v>
      </c>
      <c r="H100" s="68" t="s">
        <v>231</v>
      </c>
      <c r="I100" s="68" t="s">
        <v>926</v>
      </c>
      <c r="J100" s="68"/>
      <c r="K100" s="68" t="s">
        <v>130</v>
      </c>
      <c r="L100" s="192" t="s">
        <v>130</v>
      </c>
      <c r="M100" s="192"/>
      <c r="N100" s="211">
        <v>2022</v>
      </c>
      <c r="O100" s="201" t="s">
        <v>271</v>
      </c>
      <c r="P100" s="201" t="s">
        <v>919</v>
      </c>
      <c r="Q100" s="201" t="s">
        <v>920</v>
      </c>
      <c r="R100" s="201"/>
      <c r="S100" s="203" t="s">
        <v>173</v>
      </c>
      <c r="T100" s="201" t="s">
        <v>927</v>
      </c>
      <c r="U100" s="201" t="s">
        <v>928</v>
      </c>
      <c r="V100" s="201" t="s">
        <v>173</v>
      </c>
      <c r="W100" s="201" t="e">
        <v>#N/A</v>
      </c>
      <c r="X100" s="202" t="e">
        <v>#N/A</v>
      </c>
    </row>
    <row r="101" spans="1:24" ht="94.5">
      <c r="A101" s="68" t="s">
        <v>84</v>
      </c>
      <c r="B101" s="68" t="s">
        <v>929</v>
      </c>
      <c r="C101" s="68" t="s">
        <v>930</v>
      </c>
      <c r="D101" s="68" t="s">
        <v>931</v>
      </c>
      <c r="E101" s="208" t="s">
        <v>924</v>
      </c>
      <c r="F101" s="208"/>
      <c r="G101" s="208" t="s">
        <v>925</v>
      </c>
      <c r="H101" s="68" t="s">
        <v>932</v>
      </c>
      <c r="I101" s="68" t="s">
        <v>918</v>
      </c>
      <c r="J101" s="68"/>
      <c r="K101" s="68" t="s">
        <v>130</v>
      </c>
      <c r="L101" s="192" t="s">
        <v>130</v>
      </c>
      <c r="M101" s="192"/>
      <c r="N101" s="211">
        <v>2022</v>
      </c>
      <c r="O101" s="201" t="s">
        <v>271</v>
      </c>
      <c r="P101" s="201" t="s">
        <v>919</v>
      </c>
      <c r="Q101" s="201" t="s">
        <v>920</v>
      </c>
      <c r="R101" s="201"/>
      <c r="S101" s="203" t="s">
        <v>173</v>
      </c>
      <c r="T101" s="201" t="s">
        <v>933</v>
      </c>
      <c r="U101" s="201" t="s">
        <v>545</v>
      </c>
      <c r="V101" s="201" t="s">
        <v>173</v>
      </c>
      <c r="W101" s="201" t="e">
        <v>#N/A</v>
      </c>
      <c r="X101" s="202" t="e">
        <v>#N/A</v>
      </c>
    </row>
    <row r="102" spans="1:24" ht="189">
      <c r="A102" s="68" t="s">
        <v>84</v>
      </c>
      <c r="B102" s="68" t="s">
        <v>934</v>
      </c>
      <c r="C102" s="68" t="s">
        <v>935</v>
      </c>
      <c r="D102" s="68" t="s">
        <v>936</v>
      </c>
      <c r="E102" s="68" t="s">
        <v>937</v>
      </c>
      <c r="F102" s="68">
        <v>0</v>
      </c>
      <c r="G102" s="208" t="s">
        <v>210</v>
      </c>
      <c r="H102" s="68" t="s">
        <v>129</v>
      </c>
      <c r="I102" s="68" t="s">
        <v>129</v>
      </c>
      <c r="J102" s="68"/>
      <c r="K102" s="68" t="s">
        <v>130</v>
      </c>
      <c r="L102" s="192" t="s">
        <v>130</v>
      </c>
      <c r="M102" s="192"/>
      <c r="N102" s="211"/>
      <c r="O102" s="201"/>
      <c r="P102" s="201"/>
      <c r="Q102" s="201"/>
      <c r="R102" s="201"/>
      <c r="S102" s="203" t="s">
        <v>173</v>
      </c>
      <c r="T102" s="201"/>
      <c r="U102" s="201"/>
      <c r="V102" s="201" t="e">
        <v>#N/A</v>
      </c>
      <c r="W102" s="201" t="e">
        <v>#N/A</v>
      </c>
      <c r="X102" s="202" t="s">
        <v>173</v>
      </c>
    </row>
    <row r="103" spans="1:24" ht="157.5">
      <c r="A103" s="68" t="s">
        <v>84</v>
      </c>
      <c r="B103" s="68" t="s">
        <v>938</v>
      </c>
      <c r="C103" s="68" t="s">
        <v>939</v>
      </c>
      <c r="D103" s="68" t="s">
        <v>940</v>
      </c>
      <c r="E103" s="208" t="s">
        <v>120</v>
      </c>
      <c r="F103" s="208"/>
      <c r="G103" s="208" t="s">
        <v>925</v>
      </c>
      <c r="H103" s="68" t="s">
        <v>941</v>
      </c>
      <c r="I103" s="68" t="s">
        <v>918</v>
      </c>
      <c r="J103" s="68"/>
      <c r="K103" s="68"/>
      <c r="L103" s="192" t="s">
        <v>130</v>
      </c>
      <c r="M103" s="192"/>
      <c r="N103" s="211"/>
      <c r="O103" s="201"/>
      <c r="P103" s="201"/>
      <c r="Q103" s="201"/>
      <c r="R103" s="201"/>
      <c r="S103" s="203" t="s">
        <v>173</v>
      </c>
      <c r="T103" s="201" t="s">
        <v>942</v>
      </c>
      <c r="U103" s="201"/>
      <c r="V103" s="201" t="s">
        <v>173</v>
      </c>
      <c r="W103" s="201" t="s">
        <v>943</v>
      </c>
      <c r="X103" s="202" t="e">
        <v>#N/A</v>
      </c>
    </row>
    <row r="104" spans="1:24" ht="110.25">
      <c r="A104" s="68" t="s">
        <v>84</v>
      </c>
      <c r="B104" s="68" t="s">
        <v>944</v>
      </c>
      <c r="C104" s="68" t="s">
        <v>945</v>
      </c>
      <c r="D104" s="68" t="s">
        <v>946</v>
      </c>
      <c r="E104" s="208" t="s">
        <v>947</v>
      </c>
      <c r="F104" s="208"/>
      <c r="G104" s="208" t="s">
        <v>120</v>
      </c>
      <c r="H104" s="68" t="s">
        <v>948</v>
      </c>
      <c r="I104" s="68" t="s">
        <v>918</v>
      </c>
      <c r="J104" s="68"/>
      <c r="K104" s="68"/>
      <c r="L104" s="192" t="s">
        <v>130</v>
      </c>
      <c r="M104" s="192"/>
      <c r="N104" s="211"/>
      <c r="O104" s="201"/>
      <c r="P104" s="201"/>
      <c r="Q104" s="201"/>
      <c r="R104" s="201"/>
      <c r="S104" s="203" t="s">
        <v>173</v>
      </c>
      <c r="T104" s="201" t="s">
        <v>949</v>
      </c>
      <c r="U104" s="201"/>
      <c r="V104" s="201" t="s">
        <v>173</v>
      </c>
      <c r="W104" s="201" t="s">
        <v>950</v>
      </c>
      <c r="X104" s="202" t="e">
        <v>#N/A</v>
      </c>
    </row>
    <row r="105" spans="1:24" ht="110.25">
      <c r="A105" s="68" t="s">
        <v>84</v>
      </c>
      <c r="B105" s="68" t="s">
        <v>951</v>
      </c>
      <c r="C105" s="68" t="s">
        <v>952</v>
      </c>
      <c r="D105" s="68" t="s">
        <v>953</v>
      </c>
      <c r="E105" s="208" t="s">
        <v>954</v>
      </c>
      <c r="F105" s="208"/>
      <c r="G105" s="208" t="s">
        <v>955</v>
      </c>
      <c r="H105" s="68" t="s">
        <v>956</v>
      </c>
      <c r="I105" s="68" t="s">
        <v>918</v>
      </c>
      <c r="J105" s="68"/>
      <c r="K105" s="68" t="s">
        <v>130</v>
      </c>
      <c r="L105" s="192" t="s">
        <v>130</v>
      </c>
      <c r="M105" s="192"/>
      <c r="N105" s="211"/>
      <c r="O105" s="201"/>
      <c r="P105" s="201"/>
      <c r="Q105" s="201"/>
      <c r="R105" s="201"/>
      <c r="S105" s="203" t="s">
        <v>173</v>
      </c>
      <c r="T105" s="201"/>
      <c r="U105" s="201" t="s">
        <v>957</v>
      </c>
      <c r="V105" s="201" t="s">
        <v>173</v>
      </c>
      <c r="W105" s="201" t="s">
        <v>958</v>
      </c>
      <c r="X105" s="202" t="e">
        <v>#N/A</v>
      </c>
    </row>
    <row r="106" spans="1:24" ht="110.25">
      <c r="A106" s="68" t="s">
        <v>84</v>
      </c>
      <c r="B106" s="68" t="s">
        <v>959</v>
      </c>
      <c r="C106" s="68" t="s">
        <v>960</v>
      </c>
      <c r="D106" s="68" t="s">
        <v>961</v>
      </c>
      <c r="E106" s="68" t="s">
        <v>962</v>
      </c>
      <c r="F106" s="68">
        <v>0</v>
      </c>
      <c r="G106" s="208" t="s">
        <v>962</v>
      </c>
      <c r="H106" s="68" t="s">
        <v>494</v>
      </c>
      <c r="I106" s="68" t="s">
        <v>963</v>
      </c>
      <c r="J106" s="68"/>
      <c r="K106" s="68" t="s">
        <v>964</v>
      </c>
      <c r="L106" s="192" t="s">
        <v>964</v>
      </c>
      <c r="M106" s="192"/>
      <c r="N106" s="211"/>
      <c r="O106" s="201"/>
      <c r="P106" s="201"/>
      <c r="Q106" s="201"/>
      <c r="R106" s="201"/>
      <c r="S106" s="203" t="s">
        <v>173</v>
      </c>
      <c r="T106" s="201" t="s">
        <v>965</v>
      </c>
      <c r="U106" s="201"/>
      <c r="V106" s="201" t="s">
        <v>173</v>
      </c>
      <c r="W106" s="201" t="s">
        <v>494</v>
      </c>
      <c r="X106" s="202" t="e">
        <v>#N/A</v>
      </c>
    </row>
    <row r="107" spans="1:24" ht="78.75">
      <c r="A107" s="68" t="s">
        <v>84</v>
      </c>
      <c r="B107" s="68" t="s">
        <v>966</v>
      </c>
      <c r="C107" s="68" t="s">
        <v>967</v>
      </c>
      <c r="D107" s="68" t="s">
        <v>968</v>
      </c>
      <c r="E107" s="68" t="s">
        <v>969</v>
      </c>
      <c r="F107" s="68">
        <v>0</v>
      </c>
      <c r="G107" s="208" t="s">
        <v>969</v>
      </c>
      <c r="H107" s="68" t="s">
        <v>970</v>
      </c>
      <c r="I107" s="68"/>
      <c r="J107" s="68"/>
      <c r="K107" s="68" t="s">
        <v>130</v>
      </c>
      <c r="L107" s="192" t="s">
        <v>130</v>
      </c>
      <c r="M107" s="192"/>
      <c r="N107" s="211"/>
      <c r="O107" s="201"/>
      <c r="P107" s="201"/>
      <c r="Q107" s="201"/>
      <c r="R107" s="201"/>
      <c r="S107" s="203" t="s">
        <v>173</v>
      </c>
      <c r="T107" s="201" t="s">
        <v>971</v>
      </c>
      <c r="U107" s="201"/>
      <c r="V107" s="201" t="s">
        <v>173</v>
      </c>
      <c r="W107" s="201" t="s">
        <v>972</v>
      </c>
      <c r="X107" s="202" t="e">
        <v>#N/A</v>
      </c>
    </row>
    <row r="108" spans="1:24" ht="63">
      <c r="A108" s="68" t="s">
        <v>84</v>
      </c>
      <c r="B108" s="68" t="s">
        <v>973</v>
      </c>
      <c r="C108" s="68" t="s">
        <v>974</v>
      </c>
      <c r="D108" s="68" t="s">
        <v>975</v>
      </c>
      <c r="E108" s="68" t="s">
        <v>342</v>
      </c>
      <c r="F108" s="68">
        <v>0</v>
      </c>
      <c r="G108" s="208" t="s">
        <v>342</v>
      </c>
      <c r="H108" s="68" t="s">
        <v>976</v>
      </c>
      <c r="I108" s="68" t="s">
        <v>626</v>
      </c>
      <c r="J108" s="68"/>
      <c r="K108" s="68" t="s">
        <v>130</v>
      </c>
      <c r="L108" s="192" t="s">
        <v>130</v>
      </c>
      <c r="M108" s="192"/>
      <c r="N108" s="211"/>
      <c r="O108" s="201"/>
      <c r="P108" s="201"/>
      <c r="Q108" s="201"/>
      <c r="R108" s="201"/>
      <c r="S108" s="203" t="s">
        <v>173</v>
      </c>
      <c r="T108" s="201" t="s">
        <v>977</v>
      </c>
      <c r="U108" s="201"/>
      <c r="V108" s="201" t="s">
        <v>173</v>
      </c>
      <c r="W108" s="201" t="s">
        <v>199</v>
      </c>
      <c r="X108" s="202" t="e">
        <v>#N/A</v>
      </c>
    </row>
    <row r="109" spans="1:24" ht="189">
      <c r="A109" s="68" t="s">
        <v>73</v>
      </c>
      <c r="B109" s="68" t="s">
        <v>74</v>
      </c>
      <c r="C109" s="58" t="s">
        <v>978</v>
      </c>
      <c r="D109" s="58" t="s">
        <v>979</v>
      </c>
      <c r="E109" s="209" t="s">
        <v>120</v>
      </c>
      <c r="F109" s="209"/>
      <c r="G109" s="209" t="s">
        <v>120</v>
      </c>
      <c r="H109" s="58" t="s">
        <v>465</v>
      </c>
      <c r="I109" s="58" t="s">
        <v>501</v>
      </c>
      <c r="J109" s="58" t="s">
        <v>173</v>
      </c>
      <c r="K109" s="58" t="s">
        <v>477</v>
      </c>
      <c r="L109" s="194" t="s">
        <v>130</v>
      </c>
      <c r="M109" s="194" t="s">
        <v>315</v>
      </c>
      <c r="N109" s="195">
        <v>2021</v>
      </c>
      <c r="O109" s="196" t="s">
        <v>479</v>
      </c>
      <c r="P109" s="212" t="s">
        <v>480</v>
      </c>
      <c r="Q109" s="196" t="s">
        <v>481</v>
      </c>
      <c r="R109" s="196" t="s">
        <v>482</v>
      </c>
      <c r="S109" s="203" t="s">
        <v>173</v>
      </c>
      <c r="T109" s="201"/>
      <c r="U109" s="201" t="s">
        <v>545</v>
      </c>
      <c r="V109" s="201" t="s">
        <v>173</v>
      </c>
      <c r="W109" s="201" t="s">
        <v>465</v>
      </c>
      <c r="X109" s="202" t="e">
        <v>#N/A</v>
      </c>
    </row>
    <row r="110" spans="1:24" ht="141.75">
      <c r="A110" s="68" t="s">
        <v>73</v>
      </c>
      <c r="B110" s="68" t="s">
        <v>75</v>
      </c>
      <c r="C110" s="58" t="s">
        <v>980</v>
      </c>
      <c r="D110" s="58" t="s">
        <v>980</v>
      </c>
      <c r="E110" s="58" t="s">
        <v>120</v>
      </c>
      <c r="F110" s="58"/>
      <c r="G110" s="189" t="s">
        <v>120</v>
      </c>
      <c r="H110" s="58" t="s">
        <v>465</v>
      </c>
      <c r="I110" s="209" t="s">
        <v>501</v>
      </c>
      <c r="J110" s="58" t="s">
        <v>173</v>
      </c>
      <c r="K110" s="58" t="s">
        <v>477</v>
      </c>
      <c r="L110" s="194" t="s">
        <v>981</v>
      </c>
      <c r="M110" s="194" t="s">
        <v>315</v>
      </c>
      <c r="N110" s="195">
        <v>2021</v>
      </c>
      <c r="O110" s="196" t="s">
        <v>479</v>
      </c>
      <c r="P110" s="212" t="s">
        <v>480</v>
      </c>
      <c r="Q110" s="196" t="s">
        <v>481</v>
      </c>
      <c r="R110" s="196" t="s">
        <v>482</v>
      </c>
      <c r="S110" s="203" t="s">
        <v>173</v>
      </c>
      <c r="T110" s="201"/>
      <c r="U110" s="201" t="s">
        <v>545</v>
      </c>
      <c r="V110" s="201" t="s">
        <v>173</v>
      </c>
      <c r="W110" s="201" t="s">
        <v>465</v>
      </c>
      <c r="X110" s="202" t="e">
        <v>#N/A</v>
      </c>
    </row>
    <row r="111" spans="1:24" ht="220.5">
      <c r="A111" s="68" t="s">
        <v>73</v>
      </c>
      <c r="B111" s="68" t="s">
        <v>76</v>
      </c>
      <c r="C111" s="58" t="s">
        <v>982</v>
      </c>
      <c r="D111" s="58" t="s">
        <v>983</v>
      </c>
      <c r="E111" s="68" t="s">
        <v>984</v>
      </c>
      <c r="F111" s="68">
        <v>0</v>
      </c>
      <c r="G111" s="210" t="s">
        <v>984</v>
      </c>
      <c r="H111" s="68" t="s">
        <v>628</v>
      </c>
      <c r="I111" s="58" t="s">
        <v>755</v>
      </c>
      <c r="J111" s="58"/>
      <c r="K111" s="58"/>
      <c r="L111" s="194">
        <v>0</v>
      </c>
      <c r="M111" s="194"/>
      <c r="N111" s="195"/>
      <c r="O111" s="196"/>
      <c r="P111" s="196"/>
      <c r="Q111" s="196"/>
      <c r="R111" s="196"/>
      <c r="S111" s="203" t="s">
        <v>173</v>
      </c>
      <c r="T111" s="201" t="s">
        <v>586</v>
      </c>
      <c r="U111" s="201"/>
      <c r="V111" s="201" t="s">
        <v>173</v>
      </c>
      <c r="W111" s="201" t="s">
        <v>755</v>
      </c>
      <c r="X111" s="202" t="e">
        <v>#N/A</v>
      </c>
    </row>
    <row r="112" spans="1:24" ht="78.75">
      <c r="A112" s="68" t="s">
        <v>73</v>
      </c>
      <c r="B112" s="68" t="s">
        <v>77</v>
      </c>
      <c r="C112" s="68" t="s">
        <v>985</v>
      </c>
      <c r="D112" s="68" t="s">
        <v>986</v>
      </c>
      <c r="E112" s="68" t="s">
        <v>987</v>
      </c>
      <c r="F112" s="68"/>
      <c r="G112" s="68" t="s">
        <v>988</v>
      </c>
      <c r="H112" s="68" t="s">
        <v>989</v>
      </c>
      <c r="I112" s="68"/>
      <c r="J112" s="68"/>
      <c r="K112" s="68"/>
      <c r="L112" s="192"/>
      <c r="M112" s="192"/>
      <c r="N112" s="195"/>
      <c r="O112" s="196"/>
      <c r="P112" s="196"/>
      <c r="Q112" s="196"/>
      <c r="R112" s="196"/>
      <c r="S112" s="203" t="s">
        <v>173</v>
      </c>
      <c r="T112" s="201" t="s">
        <v>990</v>
      </c>
      <c r="U112" s="201"/>
      <c r="V112" s="201" t="s">
        <v>173</v>
      </c>
      <c r="W112" s="201" t="e">
        <v>#N/A</v>
      </c>
      <c r="X112" s="202" t="e">
        <v>#N/A</v>
      </c>
    </row>
    <row r="113" spans="1:24" ht="47.25">
      <c r="A113" s="68" t="s">
        <v>73</v>
      </c>
      <c r="B113" s="68" t="s">
        <v>78</v>
      </c>
      <c r="C113" s="68" t="s">
        <v>991</v>
      </c>
      <c r="D113" s="58" t="s">
        <v>992</v>
      </c>
      <c r="E113" s="68" t="s">
        <v>120</v>
      </c>
      <c r="F113" s="68"/>
      <c r="G113" s="207" t="s">
        <v>120</v>
      </c>
      <c r="H113" s="68" t="s">
        <v>493</v>
      </c>
      <c r="I113" s="207"/>
      <c r="J113" s="207"/>
      <c r="K113" s="207"/>
      <c r="L113" s="210"/>
      <c r="M113" s="210"/>
      <c r="N113" s="195"/>
      <c r="O113" s="196"/>
      <c r="P113" s="196"/>
      <c r="Q113" s="196"/>
      <c r="R113" s="196"/>
      <c r="S113" s="203" t="s">
        <v>173</v>
      </c>
      <c r="T113" s="201"/>
      <c r="U113" s="201" t="s">
        <v>545</v>
      </c>
      <c r="V113" s="201" t="s">
        <v>173</v>
      </c>
      <c r="W113" s="201" t="e">
        <v>#N/A</v>
      </c>
      <c r="X113" s="202" t="e">
        <v>#N/A</v>
      </c>
    </row>
    <row r="114" spans="1:24" ht="204.75">
      <c r="A114" s="68" t="s">
        <v>73</v>
      </c>
      <c r="B114" s="68" t="s">
        <v>80</v>
      </c>
      <c r="C114" s="58" t="s">
        <v>993</v>
      </c>
      <c r="D114" s="58" t="s">
        <v>994</v>
      </c>
      <c r="E114" s="68" t="s">
        <v>995</v>
      </c>
      <c r="F114" s="68">
        <v>0</v>
      </c>
      <c r="G114" s="58" t="s">
        <v>996</v>
      </c>
      <c r="H114" s="68" t="s">
        <v>997</v>
      </c>
      <c r="I114" s="207" t="s">
        <v>145</v>
      </c>
      <c r="J114" s="58"/>
      <c r="K114" s="58"/>
      <c r="L114" s="194">
        <v>0</v>
      </c>
      <c r="M114" s="194"/>
      <c r="N114" s="195"/>
      <c r="O114" s="196"/>
      <c r="P114" s="196"/>
      <c r="Q114" s="196"/>
      <c r="R114" s="196"/>
      <c r="S114" s="203" t="s">
        <v>173</v>
      </c>
      <c r="T114" s="201"/>
      <c r="U114" s="201"/>
      <c r="V114" s="201" t="e">
        <v>#N/A</v>
      </c>
      <c r="W114" s="201" t="e">
        <v>#N/A</v>
      </c>
      <c r="X114" s="202" t="s">
        <v>173</v>
      </c>
    </row>
    <row r="115" spans="1:24" ht="409.5">
      <c r="A115" s="68" t="s">
        <v>85</v>
      </c>
      <c r="B115" s="68" t="s">
        <v>998</v>
      </c>
      <c r="C115" s="68" t="s">
        <v>999</v>
      </c>
      <c r="D115" s="68" t="s">
        <v>1000</v>
      </c>
      <c r="E115" s="68" t="s">
        <v>1001</v>
      </c>
      <c r="F115" s="68"/>
      <c r="G115" s="208" t="s">
        <v>1002</v>
      </c>
      <c r="H115" s="68" t="s">
        <v>129</v>
      </c>
      <c r="I115" s="68" t="s">
        <v>129</v>
      </c>
      <c r="J115" s="68"/>
      <c r="K115" s="68"/>
      <c r="L115" s="192" t="s">
        <v>130</v>
      </c>
      <c r="M115" s="192"/>
      <c r="N115" s="211"/>
      <c r="O115" s="201"/>
      <c r="P115" s="201"/>
      <c r="Q115" s="201"/>
      <c r="R115" s="201"/>
      <c r="S115" s="203" t="s">
        <v>173</v>
      </c>
      <c r="T115" s="201" t="s">
        <v>1003</v>
      </c>
      <c r="U115" s="201"/>
      <c r="V115" s="201" t="e">
        <v>#N/A</v>
      </c>
      <c r="W115" s="201" t="e">
        <v>#N/A</v>
      </c>
      <c r="X115" s="202" t="s">
        <v>173</v>
      </c>
    </row>
    <row r="116" spans="1:24" ht="141.75">
      <c r="A116" s="68" t="s">
        <v>85</v>
      </c>
      <c r="B116" s="68" t="s">
        <v>1004</v>
      </c>
      <c r="C116" s="68" t="s">
        <v>1005</v>
      </c>
      <c r="D116" s="68" t="s">
        <v>1006</v>
      </c>
      <c r="E116" s="208" t="s">
        <v>1007</v>
      </c>
      <c r="F116" s="208"/>
      <c r="G116" s="208" t="s">
        <v>1008</v>
      </c>
      <c r="H116" s="68" t="s">
        <v>1009</v>
      </c>
      <c r="I116" s="68" t="s">
        <v>1010</v>
      </c>
      <c r="J116" s="68"/>
      <c r="K116" s="68" t="s">
        <v>1011</v>
      </c>
      <c r="L116" s="192" t="s">
        <v>1012</v>
      </c>
      <c r="M116" s="192"/>
      <c r="N116" s="211">
        <v>2023</v>
      </c>
      <c r="O116" s="201" t="s">
        <v>271</v>
      </c>
      <c r="P116" s="201"/>
      <c r="Q116" s="201" t="s">
        <v>1013</v>
      </c>
      <c r="R116" s="201" t="s">
        <v>1014</v>
      </c>
      <c r="S116" s="203" t="s">
        <v>173</v>
      </c>
      <c r="T116" s="201" t="s">
        <v>1015</v>
      </c>
      <c r="U116" s="201"/>
      <c r="V116" s="201" t="e">
        <v>#N/A</v>
      </c>
      <c r="W116" s="201" t="e">
        <v>#N/A</v>
      </c>
      <c r="X116" s="202" t="s">
        <v>173</v>
      </c>
    </row>
    <row r="117" spans="1:24" ht="267.75">
      <c r="A117" s="68" t="s">
        <v>85</v>
      </c>
      <c r="B117" s="68" t="s">
        <v>1016</v>
      </c>
      <c r="C117" s="68" t="s">
        <v>1017</v>
      </c>
      <c r="D117" s="68" t="s">
        <v>1018</v>
      </c>
      <c r="E117" s="208" t="s">
        <v>264</v>
      </c>
      <c r="F117" s="208"/>
      <c r="G117" s="208" t="s">
        <v>1019</v>
      </c>
      <c r="H117" s="68" t="s">
        <v>1020</v>
      </c>
      <c r="I117" s="68">
        <v>0</v>
      </c>
      <c r="J117" s="68"/>
      <c r="K117" s="68" t="s">
        <v>130</v>
      </c>
      <c r="L117" s="192">
        <v>0</v>
      </c>
      <c r="M117" s="192"/>
      <c r="N117" s="211">
        <v>2021</v>
      </c>
      <c r="O117" s="201" t="s">
        <v>271</v>
      </c>
      <c r="P117" s="201"/>
      <c r="Q117" s="201" t="s">
        <v>1021</v>
      </c>
      <c r="R117" s="201" t="s">
        <v>1022</v>
      </c>
      <c r="S117" s="203" t="s">
        <v>173</v>
      </c>
      <c r="T117" s="201" t="s">
        <v>1023</v>
      </c>
      <c r="U117" s="201"/>
      <c r="V117" s="201" t="e">
        <v>#N/A</v>
      </c>
      <c r="W117" s="201" t="e">
        <v>#N/A</v>
      </c>
      <c r="X117" s="202" t="s">
        <v>173</v>
      </c>
    </row>
    <row r="118" spans="1:24" ht="173.25">
      <c r="A118" s="68" t="s">
        <v>85</v>
      </c>
      <c r="B118" s="68" t="s">
        <v>1024</v>
      </c>
      <c r="C118" s="68" t="s">
        <v>1025</v>
      </c>
      <c r="D118" s="68" t="s">
        <v>1026</v>
      </c>
      <c r="E118" s="68" t="s">
        <v>1027</v>
      </c>
      <c r="F118" s="68">
        <v>0</v>
      </c>
      <c r="G118" s="208" t="s">
        <v>1027</v>
      </c>
      <c r="H118" s="68" t="s">
        <v>1028</v>
      </c>
      <c r="I118" s="68" t="s">
        <v>1029</v>
      </c>
      <c r="J118" s="68"/>
      <c r="K118" s="68"/>
      <c r="L118" s="192"/>
      <c r="M118" s="192"/>
      <c r="N118" s="211"/>
      <c r="O118" s="201"/>
      <c r="P118" s="201"/>
      <c r="Q118" s="201"/>
      <c r="R118" s="201"/>
      <c r="S118" s="203" t="s">
        <v>173</v>
      </c>
      <c r="T118" s="201"/>
      <c r="U118" s="201"/>
      <c r="V118" s="201" t="s">
        <v>173</v>
      </c>
      <c r="W118" s="201" t="e">
        <v>#N/A</v>
      </c>
      <c r="X118" s="202" t="e">
        <v>#N/A</v>
      </c>
    </row>
    <row r="119" spans="1:24" ht="157.5">
      <c r="A119" s="68" t="s">
        <v>85</v>
      </c>
      <c r="B119" s="68" t="s">
        <v>1030</v>
      </c>
      <c r="C119" s="68" t="s">
        <v>1031</v>
      </c>
      <c r="D119" s="68" t="s">
        <v>1032</v>
      </c>
      <c r="E119" s="68" t="s">
        <v>1033</v>
      </c>
      <c r="F119" s="68">
        <v>0</v>
      </c>
      <c r="G119" s="208" t="s">
        <v>1033</v>
      </c>
      <c r="H119" s="68" t="s">
        <v>1034</v>
      </c>
      <c r="I119" s="68" t="s">
        <v>494</v>
      </c>
      <c r="J119" s="68"/>
      <c r="K119" s="68"/>
      <c r="L119" s="192" t="s">
        <v>964</v>
      </c>
      <c r="M119" s="192"/>
      <c r="N119" s="211"/>
      <c r="O119" s="201"/>
      <c r="P119" s="201"/>
      <c r="Q119" s="201"/>
      <c r="R119" s="201"/>
      <c r="S119" s="203" t="s">
        <v>173</v>
      </c>
      <c r="T119" s="201" t="s">
        <v>1035</v>
      </c>
      <c r="U119" s="201"/>
      <c r="V119" s="201" t="s">
        <v>173</v>
      </c>
      <c r="W119" s="201" t="s">
        <v>1036</v>
      </c>
      <c r="X119" s="202" t="e">
        <v>#N/A</v>
      </c>
    </row>
    <row r="120" spans="1:24" ht="173.25">
      <c r="A120" s="68" t="s">
        <v>85</v>
      </c>
      <c r="B120" s="68" t="s">
        <v>1037</v>
      </c>
      <c r="C120" s="68" t="s">
        <v>1038</v>
      </c>
      <c r="D120" s="68" t="s">
        <v>1039</v>
      </c>
      <c r="E120" s="208" t="s">
        <v>1040</v>
      </c>
      <c r="F120" s="208"/>
      <c r="G120" s="208" t="s">
        <v>342</v>
      </c>
      <c r="H120" s="68" t="s">
        <v>1041</v>
      </c>
      <c r="I120" s="68" t="s">
        <v>1041</v>
      </c>
      <c r="J120" s="68"/>
      <c r="K120" s="68"/>
      <c r="L120" s="192" t="s">
        <v>130</v>
      </c>
      <c r="M120" s="192"/>
      <c r="N120" s="211"/>
      <c r="O120" s="201"/>
      <c r="P120" s="201"/>
      <c r="Q120" s="201"/>
      <c r="R120" s="201"/>
      <c r="S120" s="203" t="s">
        <v>173</v>
      </c>
      <c r="T120" s="201"/>
      <c r="U120" s="201"/>
      <c r="V120" s="201" t="s">
        <v>173</v>
      </c>
      <c r="W120" s="201" t="s">
        <v>1041</v>
      </c>
      <c r="X120" s="202" t="e">
        <v>#N/A</v>
      </c>
    </row>
    <row r="121" spans="1:24" ht="110.25">
      <c r="A121" s="68" t="s">
        <v>85</v>
      </c>
      <c r="B121" s="68" t="s">
        <v>1042</v>
      </c>
      <c r="C121" s="68" t="s">
        <v>1043</v>
      </c>
      <c r="D121" s="68" t="s">
        <v>1044</v>
      </c>
      <c r="E121" s="68" t="s">
        <v>1045</v>
      </c>
      <c r="F121" s="68">
        <v>0</v>
      </c>
      <c r="G121" s="208" t="s">
        <v>1045</v>
      </c>
      <c r="H121" s="68" t="s">
        <v>1046</v>
      </c>
      <c r="I121" s="68" t="s">
        <v>121</v>
      </c>
      <c r="J121" s="68"/>
      <c r="K121" s="68"/>
      <c r="L121" s="192" t="s">
        <v>122</v>
      </c>
      <c r="M121" s="192"/>
      <c r="N121" s="211"/>
      <c r="O121" s="201"/>
      <c r="P121" s="201"/>
      <c r="Q121" s="201"/>
      <c r="R121" s="201"/>
      <c r="S121" s="203" t="s">
        <v>173</v>
      </c>
      <c r="T121" s="201"/>
      <c r="U121" s="201" t="s">
        <v>1047</v>
      </c>
      <c r="V121" s="201" t="s">
        <v>173</v>
      </c>
      <c r="W121" s="201" t="s">
        <v>1046</v>
      </c>
      <c r="X121" s="202" t="e">
        <v>#N/A</v>
      </c>
    </row>
    <row r="122" spans="1:24" ht="157.5">
      <c r="A122" s="68" t="s">
        <v>85</v>
      </c>
      <c r="B122" s="68" t="s">
        <v>1048</v>
      </c>
      <c r="C122" s="68" t="s">
        <v>1049</v>
      </c>
      <c r="D122" s="68" t="s">
        <v>1050</v>
      </c>
      <c r="E122" s="68" t="s">
        <v>120</v>
      </c>
      <c r="F122" s="68"/>
      <c r="G122" s="208"/>
      <c r="H122" s="68" t="s">
        <v>648</v>
      </c>
      <c r="I122" s="68"/>
      <c r="J122" s="68"/>
      <c r="K122" s="68"/>
      <c r="L122" s="192"/>
      <c r="M122" s="192"/>
      <c r="N122" s="211"/>
      <c r="O122" s="201"/>
      <c r="P122" s="201"/>
      <c r="Q122" s="201"/>
      <c r="R122" s="201"/>
      <c r="S122" s="203" t="s">
        <v>173</v>
      </c>
      <c r="T122" s="201" t="s">
        <v>1051</v>
      </c>
      <c r="U122" s="201"/>
      <c r="V122" s="201" t="s">
        <v>173</v>
      </c>
      <c r="W122" s="201" t="e">
        <v>#N/A</v>
      </c>
      <c r="X122" s="202" t="e">
        <v>#N/A</v>
      </c>
    </row>
    <row r="123" spans="1:24" ht="110.25">
      <c r="A123" s="68" t="s">
        <v>90</v>
      </c>
      <c r="B123" s="68" t="s">
        <v>1052</v>
      </c>
      <c r="C123" s="68" t="s">
        <v>1053</v>
      </c>
      <c r="D123" s="68" t="s">
        <v>1054</v>
      </c>
      <c r="E123" s="68" t="s">
        <v>140</v>
      </c>
      <c r="F123" s="68">
        <v>0</v>
      </c>
      <c r="G123" s="68" t="s">
        <v>140</v>
      </c>
      <c r="H123" s="68" t="s">
        <v>741</v>
      </c>
      <c r="I123" s="68">
        <v>0</v>
      </c>
      <c r="J123" s="68"/>
      <c r="K123" s="68" t="s">
        <v>1055</v>
      </c>
      <c r="L123" s="192">
        <v>0</v>
      </c>
      <c r="M123" s="192" t="s">
        <v>175</v>
      </c>
      <c r="N123" s="195"/>
      <c r="O123" s="196"/>
      <c r="P123" s="196"/>
      <c r="Q123" s="196"/>
      <c r="R123" s="196"/>
      <c r="S123" s="203" t="s">
        <v>173</v>
      </c>
      <c r="T123" s="201"/>
      <c r="U123" s="201" t="s">
        <v>1056</v>
      </c>
      <c r="V123" s="201" t="s">
        <v>173</v>
      </c>
      <c r="W123" s="201" t="e">
        <v>#N/A</v>
      </c>
      <c r="X123" s="202" t="e">
        <v>#N/A</v>
      </c>
    </row>
    <row r="124" spans="1:24" ht="126">
      <c r="A124" s="68" t="s">
        <v>90</v>
      </c>
      <c r="B124" s="68" t="s">
        <v>1057</v>
      </c>
      <c r="C124" s="68" t="s">
        <v>846</v>
      </c>
      <c r="D124" s="68" t="s">
        <v>1058</v>
      </c>
      <c r="E124" s="68" t="s">
        <v>1059</v>
      </c>
      <c r="F124" s="68"/>
      <c r="G124" s="68" t="s">
        <v>1060</v>
      </c>
      <c r="H124" s="68" t="s">
        <v>145</v>
      </c>
      <c r="I124" s="68" t="s">
        <v>145</v>
      </c>
      <c r="J124" s="68"/>
      <c r="K124" s="68" t="s">
        <v>130</v>
      </c>
      <c r="L124" s="192" t="s">
        <v>130</v>
      </c>
      <c r="M124" s="192" t="s">
        <v>130</v>
      </c>
      <c r="N124" s="195"/>
      <c r="O124" s="196"/>
      <c r="P124" s="196"/>
      <c r="Q124" s="196"/>
      <c r="R124" s="196"/>
      <c r="S124" s="203" t="s">
        <v>173</v>
      </c>
      <c r="T124" s="201"/>
      <c r="U124" s="201"/>
      <c r="V124" s="201" t="e">
        <v>#N/A</v>
      </c>
      <c r="W124" s="201" t="e">
        <v>#N/A</v>
      </c>
      <c r="X124" s="202" t="s">
        <v>173</v>
      </c>
    </row>
    <row r="125" spans="1:24" ht="110.25">
      <c r="A125" s="68" t="s">
        <v>91</v>
      </c>
      <c r="B125" s="68" t="s">
        <v>1061</v>
      </c>
      <c r="C125" s="68" t="s">
        <v>1062</v>
      </c>
      <c r="D125" s="68" t="s">
        <v>1063</v>
      </c>
      <c r="E125" s="68" t="s">
        <v>1064</v>
      </c>
      <c r="F125" s="68"/>
      <c r="G125" s="68"/>
      <c r="H125" s="68" t="s">
        <v>207</v>
      </c>
      <c r="I125" s="68" t="e">
        <v>#N/A</v>
      </c>
      <c r="J125" s="68" t="s">
        <v>346</v>
      </c>
      <c r="K125" s="68" t="s">
        <v>130</v>
      </c>
      <c r="L125" s="192" t="e">
        <v>#N/A</v>
      </c>
      <c r="M125" s="192" t="s">
        <v>130</v>
      </c>
      <c r="N125" s="195">
        <v>2023</v>
      </c>
      <c r="O125" s="196" t="s">
        <v>348</v>
      </c>
      <c r="P125" s="196" t="s">
        <v>346</v>
      </c>
      <c r="Q125" s="196" t="s">
        <v>374</v>
      </c>
      <c r="R125" s="196" t="s">
        <v>1065</v>
      </c>
      <c r="S125" s="203" t="s">
        <v>173</v>
      </c>
      <c r="T125" s="201" t="s">
        <v>1023</v>
      </c>
      <c r="U125" s="201"/>
      <c r="V125" s="201"/>
      <c r="W125" s="201" t="e">
        <v>#N/A</v>
      </c>
      <c r="X125" s="202"/>
    </row>
    <row r="126" spans="1:24" ht="189">
      <c r="A126" s="68" t="s">
        <v>92</v>
      </c>
      <c r="B126" s="68" t="s">
        <v>1066</v>
      </c>
      <c r="C126" s="68" t="s">
        <v>1067</v>
      </c>
      <c r="D126" s="68" t="s">
        <v>1068</v>
      </c>
      <c r="E126" s="68" t="s">
        <v>1069</v>
      </c>
      <c r="F126" s="68">
        <v>0</v>
      </c>
      <c r="G126" s="68" t="s">
        <v>1069</v>
      </c>
      <c r="H126" s="68" t="s">
        <v>1070</v>
      </c>
      <c r="I126" s="68" t="s">
        <v>1070</v>
      </c>
      <c r="J126" s="68"/>
      <c r="K126" s="68" t="s">
        <v>130</v>
      </c>
      <c r="L126" s="192" t="s">
        <v>130</v>
      </c>
      <c r="M126" s="192" t="s">
        <v>130</v>
      </c>
      <c r="N126" s="195"/>
      <c r="O126" s="196"/>
      <c r="P126" s="196"/>
      <c r="Q126" s="196"/>
      <c r="R126" s="196"/>
      <c r="S126" s="203" t="s">
        <v>173</v>
      </c>
      <c r="T126" s="201" t="s">
        <v>1071</v>
      </c>
      <c r="U126" s="201"/>
      <c r="V126" s="201" t="s">
        <v>173</v>
      </c>
      <c r="W126" s="201" t="e">
        <v>#N/A</v>
      </c>
      <c r="X126" s="202" t="s">
        <v>173</v>
      </c>
    </row>
    <row r="127" spans="1:24" ht="94.5">
      <c r="A127" s="68" t="s">
        <v>93</v>
      </c>
      <c r="B127" s="68" t="s">
        <v>1072</v>
      </c>
      <c r="C127" s="68" t="s">
        <v>1073</v>
      </c>
      <c r="D127" s="68" t="s">
        <v>1074</v>
      </c>
      <c r="E127" s="68" t="s">
        <v>1075</v>
      </c>
      <c r="F127" s="68"/>
      <c r="G127" s="68" t="s">
        <v>192</v>
      </c>
      <c r="H127" s="68" t="s">
        <v>207</v>
      </c>
      <c r="I127" s="68" t="s">
        <v>1076</v>
      </c>
      <c r="J127" s="68" t="s">
        <v>346</v>
      </c>
      <c r="K127" s="68" t="s">
        <v>130</v>
      </c>
      <c r="L127" s="192" t="s">
        <v>130</v>
      </c>
      <c r="M127" s="192" t="s">
        <v>130</v>
      </c>
      <c r="N127" s="195">
        <v>2023</v>
      </c>
      <c r="O127" s="196" t="s">
        <v>348</v>
      </c>
      <c r="P127" s="196"/>
      <c r="Q127" s="196"/>
      <c r="R127" s="196"/>
      <c r="S127" s="203" t="s">
        <v>173</v>
      </c>
      <c r="T127" s="201" t="s">
        <v>1023</v>
      </c>
      <c r="U127" s="201"/>
      <c r="V127" s="201" t="e">
        <v>#N/A</v>
      </c>
      <c r="W127" s="201" t="e">
        <v>#N/A</v>
      </c>
      <c r="X127" s="202" t="s">
        <v>173</v>
      </c>
    </row>
    <row r="128" spans="1:24" ht="204.75">
      <c r="A128" s="68" t="s">
        <v>93</v>
      </c>
      <c r="B128" s="68" t="s">
        <v>1077</v>
      </c>
      <c r="C128" s="68" t="s">
        <v>1078</v>
      </c>
      <c r="D128" s="68" t="s">
        <v>1079</v>
      </c>
      <c r="E128" s="68" t="s">
        <v>1080</v>
      </c>
      <c r="F128" s="68"/>
      <c r="G128" s="68" t="s">
        <v>342</v>
      </c>
      <c r="H128" s="68" t="s">
        <v>207</v>
      </c>
      <c r="I128" s="68" t="s">
        <v>145</v>
      </c>
      <c r="J128" s="68" t="s">
        <v>346</v>
      </c>
      <c r="K128" s="68" t="s">
        <v>387</v>
      </c>
      <c r="L128" s="192" t="s">
        <v>387</v>
      </c>
      <c r="M128" s="192" t="s">
        <v>315</v>
      </c>
      <c r="N128" s="195">
        <v>2023</v>
      </c>
      <c r="O128" s="196" t="s">
        <v>348</v>
      </c>
      <c r="P128" s="196"/>
      <c r="Q128" s="196"/>
      <c r="R128" s="196"/>
      <c r="S128" s="203" t="s">
        <v>173</v>
      </c>
      <c r="T128" s="201"/>
      <c r="U128" s="201"/>
      <c r="V128" s="201" t="e">
        <v>#N/A</v>
      </c>
      <c r="W128" s="201" t="e">
        <v>#N/A</v>
      </c>
      <c r="X128" s="202" t="s">
        <v>173</v>
      </c>
    </row>
    <row r="129" spans="1:24" ht="94.5">
      <c r="A129" s="68" t="s">
        <v>93</v>
      </c>
      <c r="B129" s="68" t="s">
        <v>1081</v>
      </c>
      <c r="C129" s="68" t="s">
        <v>1082</v>
      </c>
      <c r="D129" s="68" t="s">
        <v>1083</v>
      </c>
      <c r="E129" s="68" t="s">
        <v>1084</v>
      </c>
      <c r="F129" s="68"/>
      <c r="G129" s="68" t="s">
        <v>192</v>
      </c>
      <c r="H129" s="68" t="s">
        <v>207</v>
      </c>
      <c r="I129" s="68" t="s">
        <v>129</v>
      </c>
      <c r="J129" s="68" t="s">
        <v>346</v>
      </c>
      <c r="K129" s="68" t="s">
        <v>269</v>
      </c>
      <c r="L129" s="192" t="s">
        <v>130</v>
      </c>
      <c r="M129" s="192" t="s">
        <v>315</v>
      </c>
      <c r="N129" s="195">
        <v>2023</v>
      </c>
      <c r="O129" s="196" t="s">
        <v>348</v>
      </c>
      <c r="P129" s="196" t="s">
        <v>346</v>
      </c>
      <c r="Q129" s="196" t="s">
        <v>374</v>
      </c>
      <c r="R129" s="196"/>
      <c r="S129" s="203" t="s">
        <v>173</v>
      </c>
      <c r="T129" s="201" t="s">
        <v>1023</v>
      </c>
      <c r="U129" s="201"/>
      <c r="V129" s="201" t="e">
        <v>#N/A</v>
      </c>
      <c r="W129" s="201" t="e">
        <v>#N/A</v>
      </c>
      <c r="X129" s="202" t="s">
        <v>173</v>
      </c>
    </row>
    <row r="130" spans="1:24" ht="220.5">
      <c r="A130" s="68" t="s">
        <v>86</v>
      </c>
      <c r="B130" s="68" t="s">
        <v>1085</v>
      </c>
      <c r="C130" s="68" t="s">
        <v>1086</v>
      </c>
      <c r="D130" s="68" t="s">
        <v>1087</v>
      </c>
      <c r="E130" s="208" t="s">
        <v>1088</v>
      </c>
      <c r="F130" s="208"/>
      <c r="G130" s="208" t="s">
        <v>749</v>
      </c>
      <c r="H130" s="68" t="s">
        <v>1089</v>
      </c>
      <c r="I130" s="68" t="s">
        <v>1090</v>
      </c>
      <c r="J130" s="68"/>
      <c r="K130" s="68" t="s">
        <v>1091</v>
      </c>
      <c r="L130" s="192">
        <v>0</v>
      </c>
      <c r="M130" s="192"/>
      <c r="N130" s="211">
        <v>2023</v>
      </c>
      <c r="O130" s="201" t="s">
        <v>271</v>
      </c>
      <c r="P130" s="201"/>
      <c r="Q130" s="201"/>
      <c r="R130" s="201"/>
      <c r="S130" s="203" t="s">
        <v>173</v>
      </c>
      <c r="T130" s="201"/>
      <c r="U130" s="201"/>
      <c r="V130" s="201" t="s">
        <v>173</v>
      </c>
      <c r="W130" s="201" t="s">
        <v>1090</v>
      </c>
      <c r="X130" s="202" t="e">
        <v>#N/A</v>
      </c>
    </row>
    <row r="131" spans="1:24" ht="283.5">
      <c r="A131" s="68" t="s">
        <v>86</v>
      </c>
      <c r="B131" s="68" t="s">
        <v>1092</v>
      </c>
      <c r="C131" s="68" t="s">
        <v>1093</v>
      </c>
      <c r="D131" s="68" t="s">
        <v>1094</v>
      </c>
      <c r="E131" s="208" t="s">
        <v>1095</v>
      </c>
      <c r="F131" s="208"/>
      <c r="G131" s="208" t="s">
        <v>1096</v>
      </c>
      <c r="H131" s="68" t="s">
        <v>1097</v>
      </c>
      <c r="I131" s="68" t="s">
        <v>1098</v>
      </c>
      <c r="J131" s="68"/>
      <c r="K131" s="68" t="s">
        <v>1011</v>
      </c>
      <c r="L131" s="192">
        <v>0</v>
      </c>
      <c r="M131" s="192"/>
      <c r="N131" s="211">
        <v>2024</v>
      </c>
      <c r="O131" s="201" t="s">
        <v>271</v>
      </c>
      <c r="P131" s="201"/>
      <c r="Q131" s="201"/>
      <c r="R131" s="201"/>
      <c r="S131" s="203" t="s">
        <v>173</v>
      </c>
      <c r="T131" s="201"/>
      <c r="U131" s="201"/>
      <c r="V131" s="201" t="s">
        <v>173</v>
      </c>
      <c r="W131" s="201" t="e">
        <v>#N/A</v>
      </c>
      <c r="X131" s="202" t="s">
        <v>132</v>
      </c>
    </row>
    <row r="132" spans="1:24" ht="141.75">
      <c r="A132" s="68" t="s">
        <v>86</v>
      </c>
      <c r="B132" s="68" t="s">
        <v>1099</v>
      </c>
      <c r="C132" s="68" t="s">
        <v>1100</v>
      </c>
      <c r="D132" s="68" t="s">
        <v>1101</v>
      </c>
      <c r="E132" s="68" t="s">
        <v>749</v>
      </c>
      <c r="F132" s="68">
        <v>0</v>
      </c>
      <c r="G132" s="208" t="s">
        <v>749</v>
      </c>
      <c r="H132" s="68" t="s">
        <v>1102</v>
      </c>
      <c r="I132" s="68" t="s">
        <v>1103</v>
      </c>
      <c r="J132" s="68"/>
      <c r="K132" s="68"/>
      <c r="L132" s="192">
        <v>0</v>
      </c>
      <c r="M132" s="192"/>
      <c r="N132" s="211"/>
      <c r="O132" s="201"/>
      <c r="P132" s="201"/>
      <c r="Q132" s="201"/>
      <c r="R132" s="201"/>
      <c r="S132" s="203" t="s">
        <v>173</v>
      </c>
      <c r="T132" s="201"/>
      <c r="U132" s="201"/>
      <c r="V132" s="201" t="s">
        <v>173</v>
      </c>
      <c r="W132" s="201" t="s">
        <v>1102</v>
      </c>
      <c r="X132" s="202" t="s">
        <v>173</v>
      </c>
    </row>
    <row r="133" spans="1:24" ht="283.5">
      <c r="A133" s="68" t="s">
        <v>86</v>
      </c>
      <c r="B133" s="68" t="s">
        <v>1104</v>
      </c>
      <c r="C133" s="68" t="s">
        <v>1105</v>
      </c>
      <c r="D133" s="68" t="s">
        <v>1106</v>
      </c>
      <c r="E133" s="208" t="s">
        <v>1107</v>
      </c>
      <c r="F133" s="208"/>
      <c r="G133" s="208" t="s">
        <v>1108</v>
      </c>
      <c r="H133" s="68" t="s">
        <v>231</v>
      </c>
      <c r="I133" s="68">
        <v>0</v>
      </c>
      <c r="J133" s="68"/>
      <c r="K133" s="68" t="s">
        <v>1109</v>
      </c>
      <c r="L133" s="192">
        <v>0</v>
      </c>
      <c r="M133" s="192"/>
      <c r="N133" s="211">
        <v>2023</v>
      </c>
      <c r="O133" s="201" t="s">
        <v>271</v>
      </c>
      <c r="P133" s="201"/>
      <c r="Q133" s="201" t="s">
        <v>1110</v>
      </c>
      <c r="R133" s="201" t="s">
        <v>1111</v>
      </c>
      <c r="S133" s="203" t="s">
        <v>173</v>
      </c>
      <c r="T133" s="201"/>
      <c r="U133" s="201"/>
      <c r="V133" s="201"/>
      <c r="W133" s="201"/>
      <c r="X133" s="202" t="s">
        <v>173</v>
      </c>
    </row>
    <row r="134" spans="1:24" ht="173.25">
      <c r="A134" s="68" t="s">
        <v>86</v>
      </c>
      <c r="B134" s="68" t="s">
        <v>1112</v>
      </c>
      <c r="C134" s="68" t="s">
        <v>1113</v>
      </c>
      <c r="D134" s="68" t="s">
        <v>1114</v>
      </c>
      <c r="E134" s="68" t="s">
        <v>210</v>
      </c>
      <c r="F134" s="68">
        <v>0</v>
      </c>
      <c r="G134" s="214" t="s">
        <v>210</v>
      </c>
      <c r="H134" s="68" t="s">
        <v>145</v>
      </c>
      <c r="I134" s="68" t="s">
        <v>145</v>
      </c>
      <c r="J134" s="68"/>
      <c r="K134" s="68"/>
      <c r="L134" s="192">
        <v>0</v>
      </c>
      <c r="M134" s="192"/>
      <c r="N134" s="211"/>
      <c r="O134" s="201"/>
      <c r="P134" s="201"/>
      <c r="Q134" s="201"/>
      <c r="R134" s="201"/>
      <c r="S134" s="203" t="s">
        <v>173</v>
      </c>
      <c r="T134" s="201"/>
      <c r="U134" s="201"/>
      <c r="V134" s="201"/>
      <c r="W134" s="201"/>
      <c r="X134" s="202" t="s">
        <v>173</v>
      </c>
    </row>
    <row r="135" spans="1:24" ht="204.75">
      <c r="A135" s="68" t="s">
        <v>86</v>
      </c>
      <c r="B135" s="68" t="s">
        <v>1115</v>
      </c>
      <c r="C135" s="68" t="s">
        <v>1116</v>
      </c>
      <c r="D135" s="68" t="s">
        <v>1117</v>
      </c>
      <c r="E135" s="208" t="s">
        <v>1118</v>
      </c>
      <c r="F135" s="208"/>
      <c r="G135" s="208" t="s">
        <v>1119</v>
      </c>
      <c r="H135" s="68">
        <v>0</v>
      </c>
      <c r="I135" s="68">
        <v>0</v>
      </c>
      <c r="J135" s="68"/>
      <c r="K135" s="68"/>
      <c r="L135" s="192">
        <v>0</v>
      </c>
      <c r="M135" s="192"/>
      <c r="N135" s="211"/>
      <c r="O135" s="201"/>
      <c r="P135" s="201"/>
      <c r="Q135" s="201"/>
      <c r="R135" s="201"/>
      <c r="S135" s="203" t="s">
        <v>173</v>
      </c>
      <c r="T135" s="201"/>
      <c r="U135" s="201"/>
      <c r="V135" s="201"/>
      <c r="W135" s="201"/>
      <c r="X135" s="202" t="s">
        <v>173</v>
      </c>
    </row>
    <row r="136" spans="1:24" ht="220.5">
      <c r="A136" s="68" t="s">
        <v>86</v>
      </c>
      <c r="B136" s="68" t="s">
        <v>1120</v>
      </c>
      <c r="C136" s="68" t="s">
        <v>1121</v>
      </c>
      <c r="D136" s="68" t="s">
        <v>1122</v>
      </c>
      <c r="E136" s="208" t="s">
        <v>1118</v>
      </c>
      <c r="F136" s="208"/>
      <c r="G136" s="208" t="s">
        <v>1119</v>
      </c>
      <c r="H136" s="68" t="s">
        <v>150</v>
      </c>
      <c r="I136" s="68" t="s">
        <v>150</v>
      </c>
      <c r="J136" s="68"/>
      <c r="K136" s="68"/>
      <c r="L136" s="192">
        <v>0</v>
      </c>
      <c r="M136" s="192"/>
      <c r="N136" s="211"/>
      <c r="O136" s="201"/>
      <c r="P136" s="201"/>
      <c r="Q136" s="201"/>
      <c r="R136" s="201"/>
      <c r="S136" s="203" t="s">
        <v>173</v>
      </c>
      <c r="T136" s="201"/>
      <c r="U136" s="201"/>
      <c r="V136" s="201" t="s">
        <v>173</v>
      </c>
      <c r="W136" s="201" t="s">
        <v>1123</v>
      </c>
      <c r="X136" s="202" t="e">
        <v>#N/A</v>
      </c>
    </row>
    <row r="137" spans="1:24" ht="173.25">
      <c r="A137" s="68" t="s">
        <v>86</v>
      </c>
      <c r="B137" s="68" t="s">
        <v>1124</v>
      </c>
      <c r="C137" s="68" t="s">
        <v>1125</v>
      </c>
      <c r="D137" s="68" t="s">
        <v>1126</v>
      </c>
      <c r="E137" s="68" t="s">
        <v>1127</v>
      </c>
      <c r="F137" s="68">
        <v>0</v>
      </c>
      <c r="G137" s="208" t="s">
        <v>1127</v>
      </c>
      <c r="H137" s="68" t="s">
        <v>626</v>
      </c>
      <c r="I137" s="68" t="s">
        <v>626</v>
      </c>
      <c r="J137" s="68"/>
      <c r="K137" s="68"/>
      <c r="L137" s="192">
        <v>0</v>
      </c>
      <c r="M137" s="192"/>
      <c r="N137" s="211"/>
      <c r="O137" s="201"/>
      <c r="P137" s="201"/>
      <c r="Q137" s="201"/>
      <c r="R137" s="201"/>
      <c r="S137" s="203" t="s">
        <v>173</v>
      </c>
      <c r="T137" s="201"/>
      <c r="U137" s="201" t="s">
        <v>1128</v>
      </c>
      <c r="V137" s="201" t="s">
        <v>173</v>
      </c>
      <c r="W137" s="201" t="s">
        <v>1123</v>
      </c>
      <c r="X137" s="202" t="e">
        <v>#N/A</v>
      </c>
    </row>
    <row r="138" spans="1:24" ht="126">
      <c r="A138" s="68" t="s">
        <v>86</v>
      </c>
      <c r="B138" s="68" t="s">
        <v>1129</v>
      </c>
      <c r="C138" s="68" t="s">
        <v>1130</v>
      </c>
      <c r="D138" s="68" t="s">
        <v>1131</v>
      </c>
      <c r="E138" s="208" t="s">
        <v>1132</v>
      </c>
      <c r="F138" s="208"/>
      <c r="G138" s="208" t="s">
        <v>1133</v>
      </c>
      <c r="H138" s="68" t="s">
        <v>1134</v>
      </c>
      <c r="I138" s="68" t="s">
        <v>1135</v>
      </c>
      <c r="J138" s="68"/>
      <c r="K138" s="68"/>
      <c r="L138" s="192">
        <v>0</v>
      </c>
      <c r="M138" s="192"/>
      <c r="N138" s="211"/>
      <c r="O138" s="201"/>
      <c r="P138" s="201"/>
      <c r="Q138" s="201"/>
      <c r="R138" s="201"/>
      <c r="S138" s="203" t="s">
        <v>173</v>
      </c>
      <c r="T138" s="201"/>
      <c r="U138" s="201" t="s">
        <v>1128</v>
      </c>
      <c r="V138" s="201" t="s">
        <v>173</v>
      </c>
      <c r="W138" s="201" t="s">
        <v>1123</v>
      </c>
      <c r="X138" s="202" t="e">
        <v>#N/A</v>
      </c>
    </row>
    <row r="139" spans="1:24" ht="126">
      <c r="A139" s="68" t="s">
        <v>86</v>
      </c>
      <c r="B139" s="68" t="s">
        <v>1136</v>
      </c>
      <c r="C139" s="68" t="s">
        <v>1137</v>
      </c>
      <c r="D139" s="68" t="s">
        <v>1138</v>
      </c>
      <c r="E139" s="214" t="s">
        <v>1139</v>
      </c>
      <c r="F139" s="214"/>
      <c r="G139" s="214" t="s">
        <v>1140</v>
      </c>
      <c r="H139" s="68" t="s">
        <v>1141</v>
      </c>
      <c r="I139" s="68">
        <v>0</v>
      </c>
      <c r="J139" s="68"/>
      <c r="K139" s="68" t="s">
        <v>1142</v>
      </c>
      <c r="L139" s="192">
        <v>0</v>
      </c>
      <c r="M139" s="192"/>
      <c r="N139" s="211">
        <v>2024</v>
      </c>
      <c r="O139" s="201" t="s">
        <v>271</v>
      </c>
      <c r="P139" s="201"/>
      <c r="Q139" s="201"/>
      <c r="R139" s="201"/>
      <c r="S139" s="203" t="s">
        <v>173</v>
      </c>
      <c r="T139" s="201" t="s">
        <v>752</v>
      </c>
      <c r="U139" s="201" t="s">
        <v>611</v>
      </c>
      <c r="V139" s="201" t="s">
        <v>173</v>
      </c>
      <c r="W139" s="201" t="s">
        <v>1143</v>
      </c>
      <c r="X139" s="202" t="e">
        <v>#N/A</v>
      </c>
    </row>
    <row r="140" spans="1:24" ht="173.25">
      <c r="A140" s="68" t="s">
        <v>86</v>
      </c>
      <c r="B140" s="68" t="s">
        <v>1144</v>
      </c>
      <c r="C140" s="68" t="s">
        <v>1145</v>
      </c>
      <c r="D140" s="68" t="s">
        <v>1146</v>
      </c>
      <c r="E140" s="68" t="s">
        <v>1147</v>
      </c>
      <c r="F140" s="68">
        <v>0</v>
      </c>
      <c r="G140" s="208" t="s">
        <v>1147</v>
      </c>
      <c r="H140" s="68" t="s">
        <v>1148</v>
      </c>
      <c r="I140" s="68">
        <v>0</v>
      </c>
      <c r="J140" s="68"/>
      <c r="K140" s="68"/>
      <c r="L140" s="192">
        <v>0</v>
      </c>
      <c r="M140" s="192"/>
      <c r="N140" s="211"/>
      <c r="O140" s="201"/>
      <c r="P140" s="201"/>
      <c r="Q140" s="201"/>
      <c r="R140" s="201"/>
      <c r="S140" s="203" t="s">
        <v>173</v>
      </c>
      <c r="T140" s="201"/>
      <c r="U140" s="201"/>
      <c r="V140" s="201" t="s">
        <v>173</v>
      </c>
      <c r="W140" s="201"/>
      <c r="X140" s="202"/>
    </row>
    <row r="141" spans="1:24" ht="236.25">
      <c r="A141" s="68" t="s">
        <v>86</v>
      </c>
      <c r="B141" s="68" t="s">
        <v>1149</v>
      </c>
      <c r="C141" s="68" t="s">
        <v>1150</v>
      </c>
      <c r="D141" s="68" t="s">
        <v>1151</v>
      </c>
      <c r="E141" s="68" t="s">
        <v>1152</v>
      </c>
      <c r="F141" s="68"/>
      <c r="G141" s="208" t="s">
        <v>1153</v>
      </c>
      <c r="H141" s="68" t="s">
        <v>1154</v>
      </c>
      <c r="I141" s="68" t="s">
        <v>1155</v>
      </c>
      <c r="J141" s="68"/>
      <c r="K141" s="68"/>
      <c r="L141" s="192"/>
      <c r="M141" s="192"/>
      <c r="N141" s="211"/>
      <c r="O141" s="201"/>
      <c r="P141" s="201"/>
      <c r="Q141" s="201"/>
      <c r="R141" s="201"/>
      <c r="S141" s="203" t="s">
        <v>173</v>
      </c>
      <c r="T141" s="201"/>
      <c r="U141" s="201"/>
      <c r="V141" s="201" t="s">
        <v>173</v>
      </c>
      <c r="W141" s="201"/>
      <c r="X141" s="202" t="s">
        <v>173</v>
      </c>
    </row>
    <row r="142" spans="1:24" ht="236.25">
      <c r="A142" s="68" t="s">
        <v>86</v>
      </c>
      <c r="B142" s="68" t="s">
        <v>1156</v>
      </c>
      <c r="C142" s="68" t="s">
        <v>1157</v>
      </c>
      <c r="D142" s="68" t="s">
        <v>1158</v>
      </c>
      <c r="E142" s="68" t="s">
        <v>1108</v>
      </c>
      <c r="F142" s="68">
        <v>0</v>
      </c>
      <c r="G142" s="208" t="s">
        <v>1108</v>
      </c>
      <c r="H142" s="68" t="s">
        <v>512</v>
      </c>
      <c r="I142" s="68" t="e">
        <v>#N/A</v>
      </c>
      <c r="J142" s="68"/>
      <c r="K142" s="68"/>
      <c r="L142" s="192"/>
      <c r="M142" s="192"/>
      <c r="N142" s="211"/>
      <c r="O142" s="201"/>
      <c r="P142" s="201"/>
      <c r="Q142" s="201"/>
      <c r="R142" s="201"/>
      <c r="S142" s="203" t="s">
        <v>173</v>
      </c>
      <c r="T142" s="201"/>
      <c r="U142" s="201"/>
      <c r="V142" s="201"/>
      <c r="W142" s="201"/>
      <c r="X142" s="202" t="s">
        <v>173</v>
      </c>
    </row>
    <row r="143" spans="1:24" ht="157.5">
      <c r="A143" s="68" t="s">
        <v>86</v>
      </c>
      <c r="B143" s="68" t="s">
        <v>1159</v>
      </c>
      <c r="C143" s="68" t="s">
        <v>1160</v>
      </c>
      <c r="D143" s="68" t="s">
        <v>1161</v>
      </c>
      <c r="E143" s="68" t="s">
        <v>120</v>
      </c>
      <c r="F143" s="68"/>
      <c r="G143" s="208" t="s">
        <v>120</v>
      </c>
      <c r="H143" s="68" t="s">
        <v>1162</v>
      </c>
      <c r="I143" s="68" t="s">
        <v>626</v>
      </c>
      <c r="J143" s="68"/>
      <c r="K143" s="68"/>
      <c r="L143" s="192">
        <v>0</v>
      </c>
      <c r="M143" s="192"/>
      <c r="N143" s="211"/>
      <c r="O143" s="201"/>
      <c r="P143" s="201"/>
      <c r="Q143" s="201"/>
      <c r="R143" s="201"/>
      <c r="S143" s="203" t="s">
        <v>173</v>
      </c>
      <c r="T143" s="201"/>
      <c r="U143" s="201"/>
      <c r="V143" s="201" t="s">
        <v>173</v>
      </c>
      <c r="W143" s="201" t="s">
        <v>1163</v>
      </c>
      <c r="X143" s="202" t="e">
        <v>#N/A</v>
      </c>
    </row>
    <row r="144" spans="1:24" ht="362.25">
      <c r="A144" s="68" t="s">
        <v>86</v>
      </c>
      <c r="B144" s="68" t="s">
        <v>1164</v>
      </c>
      <c r="C144" s="68" t="s">
        <v>1165</v>
      </c>
      <c r="D144" s="68" t="s">
        <v>1166</v>
      </c>
      <c r="E144" s="68" t="s">
        <v>1167</v>
      </c>
      <c r="F144" s="68">
        <v>0</v>
      </c>
      <c r="G144" s="208" t="s">
        <v>1167</v>
      </c>
      <c r="H144" s="68" t="s">
        <v>129</v>
      </c>
      <c r="I144" s="68"/>
      <c r="J144" s="68"/>
      <c r="K144" s="68"/>
      <c r="L144" s="192">
        <v>0</v>
      </c>
      <c r="M144" s="192"/>
      <c r="N144" s="211"/>
      <c r="O144" s="201"/>
      <c r="P144" s="201"/>
      <c r="Q144" s="201"/>
      <c r="R144" s="201"/>
      <c r="S144" s="203" t="s">
        <v>173</v>
      </c>
      <c r="T144" s="201"/>
      <c r="U144" s="201"/>
      <c r="V144" s="201" t="e">
        <v>#N/A</v>
      </c>
      <c r="W144" s="201" t="e">
        <v>#N/A</v>
      </c>
      <c r="X144" s="202" t="s">
        <v>173</v>
      </c>
    </row>
    <row r="145" spans="1:24" ht="110.25">
      <c r="A145" s="68" t="s">
        <v>86</v>
      </c>
      <c r="B145" s="68" t="s">
        <v>1168</v>
      </c>
      <c r="C145" s="68" t="s">
        <v>1169</v>
      </c>
      <c r="D145" s="68" t="s">
        <v>1170</v>
      </c>
      <c r="E145" s="208" t="s">
        <v>1171</v>
      </c>
      <c r="F145" s="208"/>
      <c r="G145" s="208" t="s">
        <v>1172</v>
      </c>
      <c r="H145" s="68" t="s">
        <v>145</v>
      </c>
      <c r="I145" s="68" t="s">
        <v>145</v>
      </c>
      <c r="J145" s="68"/>
      <c r="K145" s="68"/>
      <c r="L145" s="192">
        <v>0</v>
      </c>
      <c r="M145" s="192"/>
      <c r="N145" s="211"/>
      <c r="O145" s="201"/>
      <c r="P145" s="201"/>
      <c r="Q145" s="201"/>
      <c r="R145" s="201"/>
      <c r="S145" s="203" t="s">
        <v>173</v>
      </c>
      <c r="T145" s="201"/>
      <c r="U145" s="201"/>
      <c r="V145" s="201" t="e">
        <v>#N/A</v>
      </c>
      <c r="W145" s="201" t="e">
        <v>#N/A</v>
      </c>
      <c r="X145" s="202" t="s">
        <v>173</v>
      </c>
    </row>
    <row r="146" spans="1:24" ht="157.5">
      <c r="A146" s="68" t="s">
        <v>86</v>
      </c>
      <c r="B146" s="68" t="s">
        <v>1173</v>
      </c>
      <c r="C146" s="68" t="s">
        <v>1174</v>
      </c>
      <c r="D146" s="68" t="s">
        <v>1175</v>
      </c>
      <c r="E146" s="208" t="s">
        <v>1176</v>
      </c>
      <c r="F146" s="208"/>
      <c r="G146" s="208" t="s">
        <v>409</v>
      </c>
      <c r="H146" s="68" t="s">
        <v>145</v>
      </c>
      <c r="I146" s="68" t="s">
        <v>145</v>
      </c>
      <c r="J146" s="68"/>
      <c r="K146" s="68"/>
      <c r="L146" s="192">
        <v>0</v>
      </c>
      <c r="M146" s="192"/>
      <c r="N146" s="211"/>
      <c r="O146" s="201"/>
      <c r="P146" s="201"/>
      <c r="Q146" s="201"/>
      <c r="R146" s="201"/>
      <c r="S146" s="203" t="s">
        <v>173</v>
      </c>
      <c r="T146" s="201"/>
      <c r="U146" s="201"/>
      <c r="V146" s="201" t="e">
        <v>#N/A</v>
      </c>
      <c r="W146" s="201" t="e">
        <v>#N/A</v>
      </c>
      <c r="X146" s="202" t="s">
        <v>173</v>
      </c>
    </row>
    <row r="147" spans="1:24" ht="157.5">
      <c r="A147" s="68" t="s">
        <v>87</v>
      </c>
      <c r="B147" s="68" t="s">
        <v>1180</v>
      </c>
      <c r="C147" s="68" t="s">
        <v>1181</v>
      </c>
      <c r="D147" s="68" t="s">
        <v>1182</v>
      </c>
      <c r="E147" s="208" t="s">
        <v>423</v>
      </c>
      <c r="F147" s="208"/>
      <c r="G147" s="208" t="s">
        <v>1183</v>
      </c>
      <c r="H147" s="68" t="s">
        <v>1184</v>
      </c>
      <c r="I147" s="68" t="s">
        <v>129</v>
      </c>
      <c r="J147" s="68"/>
      <c r="K147" s="68"/>
      <c r="L147" s="192" t="s">
        <v>130</v>
      </c>
      <c r="M147" s="192"/>
      <c r="N147" s="211"/>
      <c r="O147" s="201"/>
      <c r="P147" s="201"/>
      <c r="Q147" s="201"/>
      <c r="R147" s="201"/>
      <c r="S147" s="220" t="s">
        <v>173</v>
      </c>
      <c r="T147" s="201"/>
      <c r="U147" s="201"/>
      <c r="V147" s="201" t="s">
        <v>173</v>
      </c>
      <c r="W147" s="201" t="e">
        <v>#N/A</v>
      </c>
      <c r="X147" s="202" t="s">
        <v>173</v>
      </c>
    </row>
    <row r="148" spans="1:24" ht="78.75">
      <c r="A148" s="68" t="s">
        <v>87</v>
      </c>
      <c r="B148" s="68" t="s">
        <v>1185</v>
      </c>
      <c r="C148" s="68" t="s">
        <v>1186</v>
      </c>
      <c r="D148" s="68" t="s">
        <v>1187</v>
      </c>
      <c r="E148" s="214" t="s">
        <v>210</v>
      </c>
      <c r="F148" s="214"/>
      <c r="G148" s="214" t="s">
        <v>441</v>
      </c>
      <c r="H148" s="68" t="s">
        <v>231</v>
      </c>
      <c r="I148" s="68" t="s">
        <v>145</v>
      </c>
      <c r="J148" s="68"/>
      <c r="K148" s="68" t="s">
        <v>130</v>
      </c>
      <c r="L148" s="192">
        <v>0</v>
      </c>
      <c r="M148" s="192"/>
      <c r="N148" s="211">
        <v>2024</v>
      </c>
      <c r="O148" s="201" t="s">
        <v>271</v>
      </c>
      <c r="P148" s="201"/>
      <c r="Q148" s="201"/>
      <c r="R148" s="201"/>
      <c r="S148" s="220" t="s">
        <v>173</v>
      </c>
      <c r="T148" s="201"/>
      <c r="U148" s="201"/>
      <c r="V148" s="201" t="e">
        <v>#N/A</v>
      </c>
      <c r="W148" s="201" t="e">
        <v>#N/A</v>
      </c>
      <c r="X148" s="202" t="s">
        <v>173</v>
      </c>
    </row>
    <row r="149" spans="1:24" ht="63">
      <c r="A149" s="68" t="s">
        <v>87</v>
      </c>
      <c r="B149" s="68" t="s">
        <v>1188</v>
      </c>
      <c r="C149" s="68" t="s">
        <v>1189</v>
      </c>
      <c r="D149" s="68" t="s">
        <v>1190</v>
      </c>
      <c r="E149" s="214" t="s">
        <v>210</v>
      </c>
      <c r="F149" s="214"/>
      <c r="G149" s="214" t="s">
        <v>441</v>
      </c>
      <c r="H149" s="68" t="s">
        <v>231</v>
      </c>
      <c r="I149" s="68">
        <v>0</v>
      </c>
      <c r="J149" s="68"/>
      <c r="K149" s="68" t="s">
        <v>535</v>
      </c>
      <c r="L149" s="192">
        <v>0</v>
      </c>
      <c r="M149" s="192"/>
      <c r="N149" s="211">
        <v>2024</v>
      </c>
      <c r="O149" s="201" t="s">
        <v>271</v>
      </c>
      <c r="P149" s="201"/>
      <c r="Q149" s="201"/>
      <c r="R149" s="201"/>
      <c r="S149" s="220" t="s">
        <v>173</v>
      </c>
      <c r="T149" s="201"/>
      <c r="U149" s="201"/>
      <c r="V149" s="201" t="e">
        <v>#N/A</v>
      </c>
      <c r="W149" s="201" t="e">
        <v>#N/A</v>
      </c>
      <c r="X149" s="202" t="s">
        <v>173</v>
      </c>
    </row>
    <row r="150" spans="1:24" ht="126">
      <c r="A150" s="68" t="s">
        <v>87</v>
      </c>
      <c r="B150" s="68" t="s">
        <v>1191</v>
      </c>
      <c r="C150" s="68" t="s">
        <v>1192</v>
      </c>
      <c r="D150" s="68" t="s">
        <v>1193</v>
      </c>
      <c r="E150" s="208" t="s">
        <v>1194</v>
      </c>
      <c r="F150" s="208"/>
      <c r="G150" s="208">
        <v>0</v>
      </c>
      <c r="H150" s="68" t="s">
        <v>932</v>
      </c>
      <c r="I150" s="68">
        <v>0</v>
      </c>
      <c r="J150" s="68"/>
      <c r="K150" s="68"/>
      <c r="L150" s="192">
        <v>0</v>
      </c>
      <c r="M150" s="192"/>
      <c r="N150" s="211"/>
      <c r="O150" s="201"/>
      <c r="P150" s="201"/>
      <c r="Q150" s="201"/>
      <c r="R150" s="201"/>
      <c r="S150" s="220" t="s">
        <v>173</v>
      </c>
      <c r="T150" s="201"/>
      <c r="U150" s="201"/>
      <c r="V150" s="201" t="s">
        <v>173</v>
      </c>
      <c r="W150" s="201" t="e">
        <v>#N/A</v>
      </c>
      <c r="X150" s="202" t="e">
        <v>#N/A</v>
      </c>
    </row>
    <row r="151" spans="1:24" ht="63">
      <c r="A151" s="68" t="s">
        <v>87</v>
      </c>
      <c r="B151" s="68" t="s">
        <v>1195</v>
      </c>
      <c r="C151" s="68" t="s">
        <v>1196</v>
      </c>
      <c r="D151" s="68" t="s">
        <v>1197</v>
      </c>
      <c r="E151" s="208" t="s">
        <v>954</v>
      </c>
      <c r="F151" s="208"/>
      <c r="G151" s="208" t="s">
        <v>955</v>
      </c>
      <c r="H151" s="68" t="s">
        <v>1198</v>
      </c>
      <c r="I151" s="68" t="s">
        <v>129</v>
      </c>
      <c r="J151" s="68"/>
      <c r="K151" s="68"/>
      <c r="L151" s="192" t="s">
        <v>888</v>
      </c>
      <c r="M151" s="192"/>
      <c r="N151" s="211"/>
      <c r="O151" s="201"/>
      <c r="P151" s="201"/>
      <c r="Q151" s="201"/>
      <c r="R151" s="201"/>
      <c r="S151" s="220" t="s">
        <v>173</v>
      </c>
      <c r="T151" s="201" t="s">
        <v>1199</v>
      </c>
      <c r="U151" s="201" t="s">
        <v>709</v>
      </c>
      <c r="V151" s="201" t="s">
        <v>173</v>
      </c>
      <c r="W151" s="201" t="e">
        <v>#N/A</v>
      </c>
      <c r="X151" s="202" t="s">
        <v>173</v>
      </c>
    </row>
    <row r="152" spans="1:24" ht="173.25">
      <c r="A152" s="68" t="s">
        <v>87</v>
      </c>
      <c r="B152" s="68" t="s">
        <v>1200</v>
      </c>
      <c r="C152" s="68" t="s">
        <v>1201</v>
      </c>
      <c r="D152" s="68" t="s">
        <v>1202</v>
      </c>
      <c r="E152" s="208" t="s">
        <v>435</v>
      </c>
      <c r="F152" s="208"/>
      <c r="G152" s="208" t="s">
        <v>210</v>
      </c>
      <c r="H152" s="68" t="s">
        <v>129</v>
      </c>
      <c r="I152" s="68">
        <v>0</v>
      </c>
      <c r="J152" s="68"/>
      <c r="K152" s="68"/>
      <c r="L152" s="192">
        <v>0</v>
      </c>
      <c r="M152" s="192"/>
      <c r="N152" s="211"/>
      <c r="O152" s="201"/>
      <c r="P152" s="201"/>
      <c r="Q152" s="201"/>
      <c r="R152" s="201"/>
      <c r="S152" s="220" t="s">
        <v>173</v>
      </c>
      <c r="T152" s="201"/>
      <c r="U152" s="201"/>
      <c r="V152" s="201" t="e">
        <v>#N/A</v>
      </c>
      <c r="W152" s="201" t="e">
        <v>#N/A</v>
      </c>
      <c r="X152" s="202" t="s">
        <v>173</v>
      </c>
    </row>
    <row r="153" spans="1:24" ht="220.5">
      <c r="A153" s="215" t="s">
        <v>83</v>
      </c>
      <c r="B153" s="215" t="s">
        <v>1203</v>
      </c>
      <c r="C153" s="215" t="s">
        <v>1204</v>
      </c>
      <c r="D153" s="215" t="s">
        <v>1205</v>
      </c>
      <c r="E153" s="216"/>
      <c r="F153" s="215"/>
      <c r="G153" s="216"/>
      <c r="H153" s="215" t="s">
        <v>1206</v>
      </c>
      <c r="I153" s="215"/>
      <c r="J153" s="215" t="s">
        <v>173</v>
      </c>
      <c r="K153" s="215"/>
      <c r="L153" s="217"/>
      <c r="M153" s="217"/>
      <c r="N153" s="218">
        <v>2023</v>
      </c>
      <c r="O153" s="219" t="s">
        <v>513</v>
      </c>
      <c r="P153" s="219"/>
      <c r="Q153" s="219"/>
      <c r="R153" s="219"/>
      <c r="S153" s="221" t="s">
        <v>173</v>
      </c>
      <c r="T153" s="219" t="s">
        <v>752</v>
      </c>
      <c r="U153" s="215" t="s">
        <v>611</v>
      </c>
      <c r="V153" s="219" t="s">
        <v>173</v>
      </c>
      <c r="W153" s="219" t="e">
        <v>#N/A</v>
      </c>
      <c r="X153" s="222" t="e">
        <v>#N/A</v>
      </c>
    </row>
  </sheetData>
  <autoFilter ref="A1:X153" xr:uid="{00000000-0009-0000-0000-000005000000}"/>
  <dataValidations count="3">
    <dataValidation type="list" allowBlank="1" showInputMessage="1" showErrorMessage="1" sqref="J2:J153 S2:S153" xr:uid="{00000000-0002-0000-0500-000000000000}">
      <formula1>"OUI,NON"</formula1>
    </dataValidation>
    <dataValidation type="list" allowBlank="1" showInputMessage="1" showErrorMessage="1" sqref="N2:N37 N39:N41 N44:N45 N48:N59 N62:N97 N99:N104 N107:N111 N114:N130 N133:N153" xr:uid="{00000000-0002-0000-0500-000001000000}">
      <formula1>"2015 , 2016 , 2017, 2018 , 2019 , 2020, 2021, 2022, 2023,2024,2025"</formula1>
    </dataValidation>
    <dataValidation type="list" allowBlank="1" showInputMessage="1" showErrorMessage="1" sqref="P21:P66 O67:P152" xr:uid="{00000000-0002-0000-0500-000002000000}">
      <formula1>"Annuelle , Semestrielle , Trimestrielle , Mensuelle"</formula1>
    </dataValidation>
  </dataValidations>
  <hyperlinks>
    <hyperlink ref="P5" r:id="rId1" xr:uid="{00000000-0004-0000-0500-000000000000}"/>
    <hyperlink ref="P6" r:id="rId2" xr:uid="{00000000-0004-0000-0500-000001000000}"/>
    <hyperlink ref="P109" r:id="rId3" xr:uid="{00000000-0004-0000-0500-000002000000}"/>
    <hyperlink ref="P110" r:id="rId4" xr:uid="{00000000-0004-0000-0500-000003000000}"/>
    <hyperlink ref="P4" r:id="rId5" xr:uid="{00000000-0004-0000-0500-000004000000}"/>
    <hyperlink ref="P18" r:id="rId6" xr:uid="{00000000-0004-0000-0500-000005000000}"/>
  </hyperlinks>
  <pageMargins left="0.7" right="0.7" top="0.75" bottom="0.75" header="0.3" footer="0.3"/>
  <legacyDrawing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4506668294322"/>
  </sheetPr>
  <dimension ref="A1:AB81"/>
  <sheetViews>
    <sheetView topLeftCell="S1" zoomScale="61" zoomScaleNormal="110" workbookViewId="0">
      <pane ySplit="1" topLeftCell="A2" activePane="bottomLeft" state="frozen"/>
      <selection pane="bottomLeft" activeCell="F7" sqref="F7"/>
    </sheetView>
  </sheetViews>
  <sheetFormatPr baseColWidth="10" defaultColWidth="16.42578125" defaultRowHeight="39" customHeight="1"/>
  <cols>
    <col min="3" max="3" width="26.140625" customWidth="1"/>
    <col min="23" max="23" width="19.140625" customWidth="1"/>
    <col min="26" max="26" width="16.42578125" style="128"/>
    <col min="28" max="28" width="16.42578125" style="85"/>
  </cols>
  <sheetData>
    <row r="1" spans="1:28" s="40" customFormat="1" ht="39" customHeight="1">
      <c r="A1" s="10" t="s">
        <v>94</v>
      </c>
      <c r="B1" s="10" t="s">
        <v>95</v>
      </c>
      <c r="C1" s="10" t="s">
        <v>96</v>
      </c>
      <c r="D1" s="10" t="s">
        <v>97</v>
      </c>
      <c r="E1" s="10" t="s">
        <v>98</v>
      </c>
      <c r="F1" s="10" t="s">
        <v>99</v>
      </c>
      <c r="G1" s="10" t="s">
        <v>100</v>
      </c>
      <c r="H1" s="10" t="s">
        <v>101</v>
      </c>
      <c r="I1" s="10" t="s">
        <v>102</v>
      </c>
      <c r="J1" s="10" t="s">
        <v>103</v>
      </c>
      <c r="K1" s="10" t="s">
        <v>104</v>
      </c>
      <c r="L1" s="10" t="s">
        <v>105</v>
      </c>
      <c r="M1" s="10" t="s">
        <v>106</v>
      </c>
      <c r="N1" s="10" t="s">
        <v>107</v>
      </c>
      <c r="O1" s="10" t="s">
        <v>108</v>
      </c>
      <c r="P1" s="10" t="s">
        <v>109</v>
      </c>
      <c r="Q1" s="10" t="s">
        <v>110</v>
      </c>
      <c r="R1" s="10" t="s">
        <v>111</v>
      </c>
      <c r="S1" s="109" t="s">
        <v>112</v>
      </c>
      <c r="T1" s="109" t="s">
        <v>113</v>
      </c>
      <c r="U1" s="109" t="s">
        <v>114</v>
      </c>
      <c r="V1" s="109" t="s">
        <v>115</v>
      </c>
      <c r="W1" s="109" t="s">
        <v>116</v>
      </c>
      <c r="X1" s="109" t="s">
        <v>117</v>
      </c>
      <c r="Y1" s="40" t="s">
        <v>1207</v>
      </c>
      <c r="AB1" s="173" t="s">
        <v>1208</v>
      </c>
    </row>
    <row r="2" spans="1:28" s="67" customFormat="1" ht="39" customHeight="1">
      <c r="A2" s="11" t="s">
        <v>2</v>
      </c>
      <c r="B2" s="11" t="s">
        <v>3</v>
      </c>
      <c r="C2" s="12" t="s">
        <v>475</v>
      </c>
      <c r="D2" s="12" t="s">
        <v>475</v>
      </c>
      <c r="E2" s="12" t="s">
        <v>120</v>
      </c>
      <c r="F2" s="12"/>
      <c r="G2" s="12" t="s">
        <v>120</v>
      </c>
      <c r="H2" s="12" t="s">
        <v>465</v>
      </c>
      <c r="I2" s="12" t="s">
        <v>476</v>
      </c>
      <c r="J2" s="12" t="s">
        <v>173</v>
      </c>
      <c r="K2" s="12" t="s">
        <v>477</v>
      </c>
      <c r="L2" s="137" t="s">
        <v>478</v>
      </c>
      <c r="M2" s="138" t="s">
        <v>315</v>
      </c>
      <c r="N2" s="139">
        <v>2021</v>
      </c>
      <c r="O2" s="139" t="s">
        <v>479</v>
      </c>
      <c r="P2" s="140" t="s">
        <v>480</v>
      </c>
      <c r="Q2" s="139" t="s">
        <v>481</v>
      </c>
      <c r="R2" s="139" t="s">
        <v>482</v>
      </c>
      <c r="S2" s="167" t="s">
        <v>173</v>
      </c>
      <c r="T2" s="102" t="s">
        <v>483</v>
      </c>
      <c r="U2" s="402" t="s">
        <v>484</v>
      </c>
      <c r="V2" s="102" t="s">
        <v>173</v>
      </c>
      <c r="W2" s="102" t="s">
        <v>465</v>
      </c>
      <c r="X2" s="115" t="e">
        <v>#N/A</v>
      </c>
      <c r="Y2" s="42" t="s">
        <v>346</v>
      </c>
      <c r="Z2" s="43"/>
      <c r="AB2" s="85"/>
    </row>
    <row r="3" spans="1:28" s="67" customFormat="1" ht="39" customHeight="1">
      <c r="A3" s="11" t="s">
        <v>2</v>
      </c>
      <c r="B3" s="11" t="s">
        <v>4</v>
      </c>
      <c r="C3" s="12" t="s">
        <v>485</v>
      </c>
      <c r="D3" s="12" t="s">
        <v>485</v>
      </c>
      <c r="E3" s="12" t="s">
        <v>120</v>
      </c>
      <c r="F3" s="12"/>
      <c r="G3" s="12" t="s">
        <v>120</v>
      </c>
      <c r="H3" s="12" t="s">
        <v>465</v>
      </c>
      <c r="I3" s="12" t="s">
        <v>476</v>
      </c>
      <c r="J3" s="12" t="s">
        <v>173</v>
      </c>
      <c r="K3" s="12" t="s">
        <v>486</v>
      </c>
      <c r="L3" s="137" t="s">
        <v>487</v>
      </c>
      <c r="M3" s="138" t="s">
        <v>315</v>
      </c>
      <c r="N3" s="139">
        <v>2021</v>
      </c>
      <c r="O3" s="139" t="s">
        <v>479</v>
      </c>
      <c r="P3" s="140" t="s">
        <v>480</v>
      </c>
      <c r="Q3" s="139" t="s">
        <v>481</v>
      </c>
      <c r="R3" s="139" t="s">
        <v>482</v>
      </c>
      <c r="S3" s="114" t="s">
        <v>173</v>
      </c>
      <c r="T3" s="102" t="s">
        <v>483</v>
      </c>
      <c r="U3" s="402" t="s">
        <v>484</v>
      </c>
      <c r="V3" s="102" t="s">
        <v>173</v>
      </c>
      <c r="W3" s="102" t="s">
        <v>465</v>
      </c>
      <c r="X3" s="115" t="e">
        <v>#N/A</v>
      </c>
      <c r="Y3" s="42" t="s">
        <v>346</v>
      </c>
      <c r="Z3" s="134"/>
      <c r="AB3" s="85"/>
    </row>
    <row r="4" spans="1:28" s="67" customFormat="1" ht="39" customHeight="1">
      <c r="A4" s="11" t="s">
        <v>2</v>
      </c>
      <c r="B4" s="11" t="s">
        <v>5</v>
      </c>
      <c r="C4" s="12" t="s">
        <v>488</v>
      </c>
      <c r="D4" s="12" t="s">
        <v>489</v>
      </c>
      <c r="E4" s="12" t="s">
        <v>120</v>
      </c>
      <c r="F4" s="12"/>
      <c r="G4" s="12" t="s">
        <v>120</v>
      </c>
      <c r="H4" s="12" t="s">
        <v>465</v>
      </c>
      <c r="I4" s="12" t="s">
        <v>476</v>
      </c>
      <c r="J4" s="12" t="s">
        <v>173</v>
      </c>
      <c r="K4" s="12" t="s">
        <v>477</v>
      </c>
      <c r="L4" s="137" t="s">
        <v>487</v>
      </c>
      <c r="M4" s="138" t="s">
        <v>315</v>
      </c>
      <c r="N4" s="139">
        <v>2021</v>
      </c>
      <c r="O4" s="139" t="s">
        <v>479</v>
      </c>
      <c r="P4" s="140" t="s">
        <v>480</v>
      </c>
      <c r="Q4" s="139" t="s">
        <v>481</v>
      </c>
      <c r="R4" s="139" t="s">
        <v>482</v>
      </c>
      <c r="S4" s="114" t="s">
        <v>173</v>
      </c>
      <c r="T4" s="102" t="s">
        <v>483</v>
      </c>
      <c r="U4" s="102" t="s">
        <v>490</v>
      </c>
      <c r="V4" s="102" t="s">
        <v>173</v>
      </c>
      <c r="W4" s="102" t="s">
        <v>465</v>
      </c>
      <c r="X4" s="115" t="e">
        <v>#N/A</v>
      </c>
      <c r="Y4" s="42" t="s">
        <v>346</v>
      </c>
      <c r="Z4" s="134"/>
      <c r="AB4" s="85"/>
    </row>
    <row r="5" spans="1:28" s="85" customFormat="1" ht="39" customHeight="1">
      <c r="A5" s="87" t="s">
        <v>2</v>
      </c>
      <c r="B5" s="87" t="s">
        <v>6</v>
      </c>
      <c r="C5" s="87" t="s">
        <v>462</v>
      </c>
      <c r="D5" s="87" t="s">
        <v>463</v>
      </c>
      <c r="E5" s="87" t="s">
        <v>464</v>
      </c>
      <c r="F5" s="87"/>
      <c r="G5" s="87" t="s">
        <v>464</v>
      </c>
      <c r="H5" s="87" t="s">
        <v>465</v>
      </c>
      <c r="I5" s="87" t="s">
        <v>466</v>
      </c>
      <c r="J5" s="87"/>
      <c r="K5" s="87"/>
      <c r="L5" s="87" t="s">
        <v>467</v>
      </c>
      <c r="M5" s="87"/>
      <c r="N5" s="141"/>
      <c r="O5" s="141"/>
      <c r="P5" s="141"/>
      <c r="Q5" s="141" t="s">
        <v>468</v>
      </c>
      <c r="R5" s="141" t="s">
        <v>469</v>
      </c>
      <c r="S5" s="112" t="s">
        <v>173</v>
      </c>
      <c r="T5" s="99" t="s">
        <v>470</v>
      </c>
      <c r="U5" s="403" t="s">
        <v>471</v>
      </c>
      <c r="V5" s="99" t="s">
        <v>173</v>
      </c>
      <c r="W5" s="99" t="s">
        <v>466</v>
      </c>
      <c r="X5" s="113" t="e">
        <v>#N/A</v>
      </c>
      <c r="Y5" s="174" t="s">
        <v>346</v>
      </c>
      <c r="Z5" s="175"/>
      <c r="AB5" s="85" t="s">
        <v>1209</v>
      </c>
    </row>
    <row r="6" spans="1:28" s="135" customFormat="1" ht="39" customHeight="1">
      <c r="A6" s="88" t="s">
        <v>2</v>
      </c>
      <c r="B6" s="88" t="s">
        <v>7</v>
      </c>
      <c r="C6" s="88" t="s">
        <v>491</v>
      </c>
      <c r="D6" s="88" t="s">
        <v>492</v>
      </c>
      <c r="E6" s="88" t="s">
        <v>120</v>
      </c>
      <c r="F6" s="88"/>
      <c r="G6" s="88" t="s">
        <v>120</v>
      </c>
      <c r="H6" s="88" t="s">
        <v>493</v>
      </c>
      <c r="I6" s="88" t="s">
        <v>494</v>
      </c>
      <c r="J6" s="88" t="s">
        <v>173</v>
      </c>
      <c r="K6" s="88" t="s">
        <v>486</v>
      </c>
      <c r="L6" s="142" t="s">
        <v>160</v>
      </c>
      <c r="M6" s="143" t="s">
        <v>315</v>
      </c>
      <c r="N6" s="144">
        <v>2022</v>
      </c>
      <c r="O6" s="144" t="s">
        <v>495</v>
      </c>
      <c r="P6" s="144" t="s">
        <v>496</v>
      </c>
      <c r="Q6" s="144"/>
      <c r="R6" s="144"/>
      <c r="S6" s="168" t="s">
        <v>173</v>
      </c>
      <c r="T6" s="99" t="s">
        <v>497</v>
      </c>
      <c r="U6" s="403" t="s">
        <v>498</v>
      </c>
      <c r="V6" s="99" t="s">
        <v>173</v>
      </c>
      <c r="W6" s="99" t="s">
        <v>493</v>
      </c>
      <c r="X6" s="113" t="e">
        <v>#N/A</v>
      </c>
      <c r="Y6" s="174" t="s">
        <v>346</v>
      </c>
      <c r="Z6" s="176"/>
      <c r="AB6" s="135" t="s">
        <v>1210</v>
      </c>
    </row>
    <row r="7" spans="1:28" s="67" customFormat="1" ht="131.1" customHeight="1">
      <c r="A7" s="11" t="s">
        <v>2</v>
      </c>
      <c r="B7" s="11" t="s">
        <v>8</v>
      </c>
      <c r="C7" s="11" t="s">
        <v>499</v>
      </c>
      <c r="D7" s="11" t="s">
        <v>500</v>
      </c>
      <c r="E7" s="11" t="s">
        <v>120</v>
      </c>
      <c r="F7" s="11"/>
      <c r="G7" s="11"/>
      <c r="H7" s="11" t="s">
        <v>501</v>
      </c>
      <c r="I7" s="11">
        <v>0</v>
      </c>
      <c r="J7" s="11" t="s">
        <v>173</v>
      </c>
      <c r="K7" s="11" t="s">
        <v>486</v>
      </c>
      <c r="L7" s="145">
        <v>0</v>
      </c>
      <c r="M7" s="138" t="s">
        <v>315</v>
      </c>
      <c r="N7" s="139">
        <v>2022</v>
      </c>
      <c r="O7" s="139" t="s">
        <v>479</v>
      </c>
      <c r="P7" s="139" t="s">
        <v>496</v>
      </c>
      <c r="Q7" s="139"/>
      <c r="R7" s="139"/>
      <c r="S7" s="114" t="s">
        <v>173</v>
      </c>
      <c r="T7" s="102" t="s">
        <v>483</v>
      </c>
      <c r="U7" s="402" t="s">
        <v>502</v>
      </c>
      <c r="V7" s="102" t="s">
        <v>173</v>
      </c>
      <c r="W7" s="102" t="s">
        <v>501</v>
      </c>
      <c r="X7" s="115" t="e">
        <v>#N/A</v>
      </c>
      <c r="Y7" s="42" t="s">
        <v>346</v>
      </c>
      <c r="Z7" s="177" t="s">
        <v>1211</v>
      </c>
      <c r="AB7" s="85"/>
    </row>
    <row r="8" spans="1:28" s="59" customFormat="1" ht="39" customHeight="1">
      <c r="A8" s="18" t="s">
        <v>2</v>
      </c>
      <c r="B8" s="18" t="s">
        <v>9</v>
      </c>
      <c r="C8" s="18" t="s">
        <v>503</v>
      </c>
      <c r="D8" s="18" t="s">
        <v>504</v>
      </c>
      <c r="E8" s="18" t="s">
        <v>505</v>
      </c>
      <c r="F8" s="18"/>
      <c r="G8" s="18" t="s">
        <v>505</v>
      </c>
      <c r="H8" s="18" t="s">
        <v>465</v>
      </c>
      <c r="I8" s="18">
        <v>0</v>
      </c>
      <c r="J8" s="18"/>
      <c r="K8" s="18"/>
      <c r="L8" s="146">
        <v>0</v>
      </c>
      <c r="M8" s="147"/>
      <c r="N8" s="148"/>
      <c r="O8" s="148"/>
      <c r="P8" s="148"/>
      <c r="Q8" s="148"/>
      <c r="R8" s="148"/>
      <c r="S8" s="110" t="s">
        <v>173</v>
      </c>
      <c r="T8" s="96" t="s">
        <v>506</v>
      </c>
      <c r="U8" s="96" t="s">
        <v>507</v>
      </c>
      <c r="V8" s="96" t="s">
        <v>132</v>
      </c>
      <c r="W8" s="96" t="e">
        <v>#N/A</v>
      </c>
      <c r="X8" s="111" t="s">
        <v>132</v>
      </c>
      <c r="Y8" s="54" t="s">
        <v>346</v>
      </c>
      <c r="Z8" s="127"/>
      <c r="AB8" s="85"/>
    </row>
    <row r="9" spans="1:28" s="59" customFormat="1" ht="39" customHeight="1">
      <c r="A9" s="18" t="s">
        <v>2</v>
      </c>
      <c r="B9" s="18" t="s">
        <v>10</v>
      </c>
      <c r="C9" s="18" t="s">
        <v>508</v>
      </c>
      <c r="D9" s="18" t="s">
        <v>509</v>
      </c>
      <c r="E9" s="18" t="s">
        <v>510</v>
      </c>
      <c r="F9" s="18"/>
      <c r="G9" s="18" t="s">
        <v>511</v>
      </c>
      <c r="H9" s="18" t="s">
        <v>512</v>
      </c>
      <c r="I9" s="18" t="s">
        <v>145</v>
      </c>
      <c r="J9" s="18" t="s">
        <v>173</v>
      </c>
      <c r="K9" s="18" t="s">
        <v>130</v>
      </c>
      <c r="L9" s="94" t="s">
        <v>130</v>
      </c>
      <c r="M9" s="94" t="s">
        <v>130</v>
      </c>
      <c r="N9" s="148">
        <v>2023</v>
      </c>
      <c r="O9" s="148" t="s">
        <v>513</v>
      </c>
      <c r="P9" s="148"/>
      <c r="Q9" s="148" t="s">
        <v>514</v>
      </c>
      <c r="R9" s="148" t="s">
        <v>515</v>
      </c>
      <c r="S9" s="110" t="s">
        <v>173</v>
      </c>
      <c r="T9" s="96" t="s">
        <v>516</v>
      </c>
      <c r="U9" s="96"/>
      <c r="V9" s="96" t="e">
        <v>#N/A</v>
      </c>
      <c r="W9" s="96" t="e">
        <v>#N/A</v>
      </c>
      <c r="X9" s="111" t="s">
        <v>173</v>
      </c>
      <c r="Y9" s="59" t="s">
        <v>346</v>
      </c>
      <c r="Z9" s="127" t="s">
        <v>1212</v>
      </c>
      <c r="AB9" s="85"/>
    </row>
    <row r="10" spans="1:28" s="59" customFormat="1" ht="39" customHeight="1">
      <c r="A10" s="18" t="s">
        <v>2</v>
      </c>
      <c r="B10" s="18" t="s">
        <v>10</v>
      </c>
      <c r="C10" s="18" t="s">
        <v>521</v>
      </c>
      <c r="D10" s="18" t="s">
        <v>522</v>
      </c>
      <c r="E10" s="18" t="s">
        <v>523</v>
      </c>
      <c r="F10" s="18"/>
      <c r="G10" s="18" t="s">
        <v>511</v>
      </c>
      <c r="H10" s="27" t="s">
        <v>129</v>
      </c>
      <c r="I10" s="27" t="s">
        <v>145</v>
      </c>
      <c r="J10" s="27" t="s">
        <v>173</v>
      </c>
      <c r="K10" s="27" t="s">
        <v>486</v>
      </c>
      <c r="L10" s="149" t="s">
        <v>130</v>
      </c>
      <c r="M10" s="149" t="s">
        <v>315</v>
      </c>
      <c r="N10" s="148">
        <v>2022</v>
      </c>
      <c r="O10" s="148" t="s">
        <v>513</v>
      </c>
      <c r="P10" s="148" t="s">
        <v>524</v>
      </c>
      <c r="Q10" s="148" t="s">
        <v>525</v>
      </c>
      <c r="R10" s="148"/>
      <c r="S10" s="110" t="s">
        <v>173</v>
      </c>
      <c r="T10" s="96" t="s">
        <v>516</v>
      </c>
      <c r="U10" s="96"/>
      <c r="V10" s="96" t="e">
        <v>#N/A</v>
      </c>
      <c r="W10" s="96" t="e">
        <v>#N/A</v>
      </c>
      <c r="X10" s="111" t="s">
        <v>173</v>
      </c>
      <c r="Y10" s="59" t="s">
        <v>346</v>
      </c>
      <c r="Z10" s="127" t="s">
        <v>1212</v>
      </c>
      <c r="AB10" s="85"/>
    </row>
    <row r="11" spans="1:28" s="59" customFormat="1" ht="39" customHeight="1">
      <c r="A11" s="18" t="s">
        <v>2</v>
      </c>
      <c r="B11" s="18" t="s">
        <v>10</v>
      </c>
      <c r="C11" s="18" t="s">
        <v>526</v>
      </c>
      <c r="D11" s="18" t="s">
        <v>527</v>
      </c>
      <c r="E11" s="18" t="s">
        <v>528</v>
      </c>
      <c r="F11" s="18"/>
      <c r="G11" s="18" t="s">
        <v>511</v>
      </c>
      <c r="H11" s="18" t="s">
        <v>129</v>
      </c>
      <c r="I11" s="18" t="s">
        <v>145</v>
      </c>
      <c r="J11" s="18" t="s">
        <v>173</v>
      </c>
      <c r="K11" s="18" t="s">
        <v>315</v>
      </c>
      <c r="L11" s="94" t="s">
        <v>130</v>
      </c>
      <c r="M11" s="149" t="s">
        <v>315</v>
      </c>
      <c r="N11" s="148">
        <v>2023</v>
      </c>
      <c r="O11" s="148" t="s">
        <v>513</v>
      </c>
      <c r="P11" s="150"/>
      <c r="Q11" s="150" t="s">
        <v>529</v>
      </c>
      <c r="R11" s="150" t="s">
        <v>530</v>
      </c>
      <c r="S11" s="110" t="s">
        <v>173</v>
      </c>
      <c r="T11" s="96" t="s">
        <v>516</v>
      </c>
      <c r="U11" s="96"/>
      <c r="V11" s="96" t="e">
        <v>#N/A</v>
      </c>
      <c r="W11" s="96" t="e">
        <v>#N/A</v>
      </c>
      <c r="X11" s="111" t="s">
        <v>173</v>
      </c>
      <c r="Y11" s="59" t="s">
        <v>346</v>
      </c>
      <c r="Z11" s="127" t="s">
        <v>1213</v>
      </c>
      <c r="AB11" s="85"/>
    </row>
    <row r="12" spans="1:28" s="59" customFormat="1" ht="39" customHeight="1">
      <c r="A12" s="18" t="s">
        <v>2</v>
      </c>
      <c r="B12" s="18" t="s">
        <v>11</v>
      </c>
      <c r="C12" s="18" t="s">
        <v>517</v>
      </c>
      <c r="D12" s="18" t="s">
        <v>518</v>
      </c>
      <c r="E12" s="18" t="s">
        <v>519</v>
      </c>
      <c r="F12" s="18"/>
      <c r="G12" s="18" t="s">
        <v>520</v>
      </c>
      <c r="H12" s="18" t="s">
        <v>199</v>
      </c>
      <c r="I12" s="18" t="s">
        <v>199</v>
      </c>
      <c r="J12" s="18"/>
      <c r="K12" s="18"/>
      <c r="L12" s="146" t="s">
        <v>122</v>
      </c>
      <c r="M12" s="147"/>
      <c r="N12" s="148"/>
      <c r="O12" s="148"/>
      <c r="P12" s="148"/>
      <c r="Q12" s="148"/>
      <c r="R12" s="148"/>
      <c r="S12" s="110" t="s">
        <v>173</v>
      </c>
      <c r="T12" s="96" t="s">
        <v>516</v>
      </c>
      <c r="U12" s="96"/>
      <c r="V12" s="96" t="e">
        <v>#N/A</v>
      </c>
      <c r="W12" s="96" t="e">
        <v>#N/A</v>
      </c>
      <c r="X12" s="111" t="s">
        <v>173</v>
      </c>
      <c r="Y12" s="59" t="s">
        <v>346</v>
      </c>
      <c r="Z12" s="55" t="s">
        <v>1214</v>
      </c>
      <c r="AB12" s="85"/>
    </row>
    <row r="13" spans="1:28" s="67" customFormat="1" ht="39" customHeight="1">
      <c r="A13" s="11" t="s">
        <v>12</v>
      </c>
      <c r="B13" s="11" t="s">
        <v>13</v>
      </c>
      <c r="C13" s="12" t="s">
        <v>531</v>
      </c>
      <c r="D13" s="12" t="s">
        <v>531</v>
      </c>
      <c r="E13" s="12" t="s">
        <v>532</v>
      </c>
      <c r="F13" s="12"/>
      <c r="G13" s="12" t="s">
        <v>533</v>
      </c>
      <c r="H13" s="11" t="s">
        <v>534</v>
      </c>
      <c r="I13" s="12"/>
      <c r="J13" s="12"/>
      <c r="K13" s="12"/>
      <c r="L13" s="137" t="s">
        <v>535</v>
      </c>
      <c r="M13" s="138"/>
      <c r="N13" s="139"/>
      <c r="O13" s="139"/>
      <c r="P13" s="151"/>
      <c r="Q13" s="151"/>
      <c r="R13" s="151"/>
      <c r="S13" s="114" t="s">
        <v>173</v>
      </c>
      <c r="T13" s="402" t="s">
        <v>536</v>
      </c>
      <c r="U13" s="402" t="s">
        <v>537</v>
      </c>
      <c r="V13" s="102" t="s">
        <v>173</v>
      </c>
      <c r="W13" s="102" t="e">
        <v>#N/A</v>
      </c>
      <c r="X13" s="115"/>
      <c r="Y13" s="42" t="s">
        <v>346</v>
      </c>
      <c r="Z13" s="134" t="s">
        <v>1215</v>
      </c>
      <c r="AB13" s="85"/>
    </row>
    <row r="14" spans="1:28" s="67" customFormat="1" ht="39" customHeight="1">
      <c r="A14" s="11" t="s">
        <v>12</v>
      </c>
      <c r="B14" s="11" t="s">
        <v>14</v>
      </c>
      <c r="C14" s="12" t="s">
        <v>538</v>
      </c>
      <c r="D14" s="12" t="s">
        <v>539</v>
      </c>
      <c r="E14" s="12" t="s">
        <v>532</v>
      </c>
      <c r="F14" s="12"/>
      <c r="G14" s="12" t="s">
        <v>540</v>
      </c>
      <c r="H14" s="404" t="s">
        <v>541</v>
      </c>
      <c r="I14" s="12" t="s">
        <v>542</v>
      </c>
      <c r="J14" s="12" t="s">
        <v>173</v>
      </c>
      <c r="K14" s="12" t="s">
        <v>315</v>
      </c>
      <c r="L14" s="12" t="s">
        <v>543</v>
      </c>
      <c r="M14" s="12" t="s">
        <v>315</v>
      </c>
      <c r="N14" s="139">
        <v>2023</v>
      </c>
      <c r="O14" s="139" t="s">
        <v>513</v>
      </c>
      <c r="P14" s="139"/>
      <c r="Q14" s="139"/>
      <c r="R14" s="139"/>
      <c r="S14" s="114" t="s">
        <v>173</v>
      </c>
      <c r="T14" s="102" t="s">
        <v>544</v>
      </c>
      <c r="U14" s="102" t="s">
        <v>545</v>
      </c>
      <c r="V14" s="102" t="s">
        <v>173</v>
      </c>
      <c r="W14" s="102" t="s">
        <v>546</v>
      </c>
      <c r="X14" s="115" t="s">
        <v>173</v>
      </c>
      <c r="Y14" s="42" t="s">
        <v>346</v>
      </c>
      <c r="Z14" s="134"/>
      <c r="AB14" s="85"/>
    </row>
    <row r="15" spans="1:28" s="67" customFormat="1" ht="39" customHeight="1">
      <c r="A15" s="11" t="s">
        <v>12</v>
      </c>
      <c r="B15" s="11" t="s">
        <v>15</v>
      </c>
      <c r="C15" s="12" t="s">
        <v>547</v>
      </c>
      <c r="D15" s="12" t="s">
        <v>548</v>
      </c>
      <c r="E15" s="12" t="s">
        <v>140</v>
      </c>
      <c r="F15" s="12"/>
      <c r="G15" s="12" t="s">
        <v>140</v>
      </c>
      <c r="H15" s="11" t="s">
        <v>549</v>
      </c>
      <c r="I15" s="12" t="s">
        <v>549</v>
      </c>
      <c r="J15" s="12"/>
      <c r="K15" s="12"/>
      <c r="L15" s="12"/>
      <c r="M15" s="12"/>
      <c r="N15" s="139"/>
      <c r="O15" s="139"/>
      <c r="P15" s="139"/>
      <c r="Q15" s="139"/>
      <c r="R15" s="139"/>
      <c r="S15" s="114" t="s">
        <v>173</v>
      </c>
      <c r="T15" s="102" t="s">
        <v>550</v>
      </c>
      <c r="U15" s="102" t="s">
        <v>551</v>
      </c>
      <c r="V15" s="102" t="s">
        <v>173</v>
      </c>
      <c r="W15" s="102" t="s">
        <v>552</v>
      </c>
      <c r="X15" s="115" t="e">
        <v>#N/A</v>
      </c>
      <c r="Y15" s="42" t="s">
        <v>346</v>
      </c>
      <c r="Z15" s="134"/>
      <c r="AB15" s="85"/>
    </row>
    <row r="16" spans="1:28" s="67" customFormat="1" ht="39" customHeight="1">
      <c r="A16" s="11" t="s">
        <v>12</v>
      </c>
      <c r="B16" s="11" t="s">
        <v>16</v>
      </c>
      <c r="C16" s="12" t="s">
        <v>553</v>
      </c>
      <c r="D16" s="12" t="s">
        <v>554</v>
      </c>
      <c r="E16" s="12" t="s">
        <v>140</v>
      </c>
      <c r="F16" s="12"/>
      <c r="G16" s="12" t="s">
        <v>555</v>
      </c>
      <c r="H16" s="11" t="s">
        <v>549</v>
      </c>
      <c r="I16" s="12"/>
      <c r="J16" s="12"/>
      <c r="K16" s="12"/>
      <c r="L16" s="137" t="s">
        <v>556</v>
      </c>
      <c r="M16" s="138"/>
      <c r="N16" s="139"/>
      <c r="O16" s="139"/>
      <c r="P16" s="139"/>
      <c r="Q16" s="139"/>
      <c r="R16" s="139"/>
      <c r="S16" s="114" t="s">
        <v>173</v>
      </c>
      <c r="T16" s="102" t="s">
        <v>557</v>
      </c>
      <c r="U16" s="102" t="s">
        <v>558</v>
      </c>
      <c r="V16" s="102" t="e">
        <v>#N/A</v>
      </c>
      <c r="W16" s="102" t="e">
        <v>#N/A</v>
      </c>
      <c r="X16" s="115" t="e">
        <v>#N/A</v>
      </c>
      <c r="Y16" s="67" t="s">
        <v>346</v>
      </c>
      <c r="Z16" s="134"/>
      <c r="AB16" s="85"/>
    </row>
    <row r="17" spans="1:28" s="59" customFormat="1" ht="39" customHeight="1">
      <c r="A17" s="18" t="s">
        <v>12</v>
      </c>
      <c r="B17" s="18" t="s">
        <v>17</v>
      </c>
      <c r="C17" s="27" t="s">
        <v>559</v>
      </c>
      <c r="D17" s="27" t="s">
        <v>560</v>
      </c>
      <c r="E17" s="27" t="s">
        <v>561</v>
      </c>
      <c r="F17" s="27"/>
      <c r="G17" s="27" t="s">
        <v>562</v>
      </c>
      <c r="H17" s="27" t="s">
        <v>563</v>
      </c>
      <c r="I17" s="27" t="s">
        <v>129</v>
      </c>
      <c r="J17" s="27" t="s">
        <v>173</v>
      </c>
      <c r="K17" s="27" t="s">
        <v>130</v>
      </c>
      <c r="L17" s="152" t="s">
        <v>556</v>
      </c>
      <c r="M17" s="147" t="s">
        <v>130</v>
      </c>
      <c r="N17" s="148">
        <v>2022</v>
      </c>
      <c r="O17" s="148" t="s">
        <v>513</v>
      </c>
      <c r="P17" s="153" t="s">
        <v>564</v>
      </c>
      <c r="Q17" s="148" t="s">
        <v>565</v>
      </c>
      <c r="R17" s="405" t="s">
        <v>566</v>
      </c>
      <c r="S17" s="110" t="s">
        <v>173</v>
      </c>
      <c r="T17" s="406" t="s">
        <v>567</v>
      </c>
      <c r="U17" s="169"/>
      <c r="V17" s="96" t="e">
        <v>#N/A</v>
      </c>
      <c r="W17" s="96" t="e">
        <v>#N/A</v>
      </c>
      <c r="X17" s="111" t="s">
        <v>173</v>
      </c>
      <c r="Z17" s="60" t="s">
        <v>1216</v>
      </c>
      <c r="AB17" s="85"/>
    </row>
    <row r="18" spans="1:28" s="59" customFormat="1" ht="39" customHeight="1">
      <c r="A18" s="18" t="s">
        <v>12</v>
      </c>
      <c r="B18" s="18" t="s">
        <v>18</v>
      </c>
      <c r="C18" s="27" t="s">
        <v>595</v>
      </c>
      <c r="D18" s="27" t="s">
        <v>596</v>
      </c>
      <c r="E18" s="27" t="s">
        <v>597</v>
      </c>
      <c r="F18" s="27"/>
      <c r="G18" s="27" t="s">
        <v>598</v>
      </c>
      <c r="H18" s="27" t="s">
        <v>199</v>
      </c>
      <c r="I18" s="27" t="s">
        <v>129</v>
      </c>
      <c r="J18" s="27" t="s">
        <v>173</v>
      </c>
      <c r="K18" s="27" t="s">
        <v>130</v>
      </c>
      <c r="L18" s="152" t="s">
        <v>556</v>
      </c>
      <c r="M18" s="147" t="s">
        <v>130</v>
      </c>
      <c r="N18" s="148">
        <v>2024</v>
      </c>
      <c r="O18" s="148" t="s">
        <v>513</v>
      </c>
      <c r="P18" s="148"/>
      <c r="Q18" s="148" t="s">
        <v>599</v>
      </c>
      <c r="R18" s="405" t="s">
        <v>600</v>
      </c>
      <c r="S18" s="110" t="s">
        <v>173</v>
      </c>
      <c r="T18" s="96"/>
      <c r="U18" s="96"/>
      <c r="V18" s="169" t="e">
        <v>#N/A</v>
      </c>
      <c r="W18" s="169" t="e">
        <v>#N/A</v>
      </c>
      <c r="X18" s="170" t="s">
        <v>132</v>
      </c>
      <c r="Z18" s="127" t="s">
        <v>1217</v>
      </c>
      <c r="AB18" s="85"/>
    </row>
    <row r="19" spans="1:28" s="6" customFormat="1" ht="39" customHeight="1">
      <c r="A19" s="28" t="s">
        <v>12</v>
      </c>
      <c r="B19" s="28" t="s">
        <v>19</v>
      </c>
      <c r="C19" s="29" t="s">
        <v>589</v>
      </c>
      <c r="D19" s="29" t="s">
        <v>590</v>
      </c>
      <c r="E19" s="29" t="s">
        <v>140</v>
      </c>
      <c r="F19" s="29"/>
      <c r="G19" s="29" t="s">
        <v>591</v>
      </c>
      <c r="H19" s="28" t="s">
        <v>129</v>
      </c>
      <c r="I19" s="29" t="s">
        <v>129</v>
      </c>
      <c r="J19" s="29"/>
      <c r="K19" s="29"/>
      <c r="L19" s="154" t="s">
        <v>130</v>
      </c>
      <c r="M19" s="154"/>
      <c r="N19" s="155"/>
      <c r="O19" s="155"/>
      <c r="P19" s="155"/>
      <c r="Q19" s="155"/>
      <c r="R19" s="155"/>
      <c r="S19" s="118" t="s">
        <v>173</v>
      </c>
      <c r="T19" s="105"/>
      <c r="U19" s="105"/>
      <c r="V19" s="105" t="e">
        <v>#N/A</v>
      </c>
      <c r="W19" s="105" t="e">
        <v>#N/A</v>
      </c>
      <c r="X19" s="119" t="s">
        <v>173</v>
      </c>
      <c r="Y19" s="6" t="s">
        <v>194</v>
      </c>
      <c r="Z19" s="178"/>
      <c r="AB19" s="85"/>
    </row>
    <row r="20" spans="1:28" s="67" customFormat="1" ht="39" customHeight="1">
      <c r="A20" s="11" t="s">
        <v>12</v>
      </c>
      <c r="B20" s="11" t="s">
        <v>20</v>
      </c>
      <c r="C20" s="11" t="s">
        <v>568</v>
      </c>
      <c r="D20" s="11" t="s">
        <v>569</v>
      </c>
      <c r="E20" s="11" t="s">
        <v>570</v>
      </c>
      <c r="F20" s="11"/>
      <c r="G20" s="11" t="s">
        <v>571</v>
      </c>
      <c r="H20" s="11" t="s">
        <v>572</v>
      </c>
      <c r="I20" s="12" t="s">
        <v>572</v>
      </c>
      <c r="J20" s="12"/>
      <c r="K20" s="12"/>
      <c r="L20" s="137" t="s">
        <v>573</v>
      </c>
      <c r="M20" s="138"/>
      <c r="N20" s="139"/>
      <c r="O20" s="139"/>
      <c r="P20" s="139"/>
      <c r="Q20" s="139"/>
      <c r="R20" s="139"/>
      <c r="S20" s="114" t="s">
        <v>173</v>
      </c>
      <c r="T20" s="102" t="s">
        <v>574</v>
      </c>
      <c r="U20" s="102" t="s">
        <v>575</v>
      </c>
      <c r="V20" s="102" t="s">
        <v>173</v>
      </c>
      <c r="W20" s="102" t="s">
        <v>572</v>
      </c>
      <c r="X20" s="115" t="s">
        <v>173</v>
      </c>
      <c r="Y20" s="42" t="s">
        <v>346</v>
      </c>
      <c r="Z20" s="134"/>
      <c r="AB20" s="85"/>
    </row>
    <row r="21" spans="1:28" s="67" customFormat="1" ht="39" customHeight="1">
      <c r="A21" s="11" t="s">
        <v>12</v>
      </c>
      <c r="B21" s="11" t="s">
        <v>21</v>
      </c>
      <c r="C21" s="11" t="s">
        <v>576</v>
      </c>
      <c r="D21" s="11" t="s">
        <v>576</v>
      </c>
      <c r="E21" s="11" t="s">
        <v>577</v>
      </c>
      <c r="F21" s="11"/>
      <c r="G21" s="11" t="s">
        <v>578</v>
      </c>
      <c r="H21" s="12" t="s">
        <v>579</v>
      </c>
      <c r="I21" s="12" t="s">
        <v>572</v>
      </c>
      <c r="J21" s="12" t="s">
        <v>173</v>
      </c>
      <c r="K21" s="12" t="s">
        <v>315</v>
      </c>
      <c r="L21" s="156" t="s">
        <v>573</v>
      </c>
      <c r="M21" s="156" t="s">
        <v>315</v>
      </c>
      <c r="N21" s="129">
        <v>2023</v>
      </c>
      <c r="O21" s="130" t="s">
        <v>513</v>
      </c>
      <c r="P21" s="130" t="s">
        <v>580</v>
      </c>
      <c r="Q21" s="130"/>
      <c r="R21" s="130"/>
      <c r="S21" s="114" t="s">
        <v>173</v>
      </c>
      <c r="T21" s="102" t="s">
        <v>574</v>
      </c>
      <c r="U21" s="102" t="s">
        <v>575</v>
      </c>
      <c r="V21" s="102" t="s">
        <v>173</v>
      </c>
      <c r="W21" s="102" t="s">
        <v>581</v>
      </c>
      <c r="X21" s="115" t="s">
        <v>173</v>
      </c>
      <c r="Y21" s="42" t="s">
        <v>346</v>
      </c>
      <c r="Z21" s="134"/>
      <c r="AB21" s="85"/>
    </row>
    <row r="22" spans="1:28" s="67" customFormat="1" ht="39" customHeight="1">
      <c r="A22" s="11" t="s">
        <v>12</v>
      </c>
      <c r="B22" s="11" t="s">
        <v>22</v>
      </c>
      <c r="C22" s="11" t="s">
        <v>582</v>
      </c>
      <c r="D22" s="11" t="s">
        <v>583</v>
      </c>
      <c r="E22" s="11" t="s">
        <v>584</v>
      </c>
      <c r="F22" s="11"/>
      <c r="G22" s="11" t="e">
        <v>#N/A</v>
      </c>
      <c r="H22" s="12" t="s">
        <v>585</v>
      </c>
      <c r="I22" s="12"/>
      <c r="J22" s="12"/>
      <c r="K22" s="12"/>
      <c r="L22" s="137"/>
      <c r="M22" s="138"/>
      <c r="N22" s="129"/>
      <c r="O22" s="130"/>
      <c r="P22" s="130"/>
      <c r="Q22" s="130"/>
      <c r="R22" s="130"/>
      <c r="S22" s="114" t="s">
        <v>173</v>
      </c>
      <c r="T22" s="102" t="s">
        <v>586</v>
      </c>
      <c r="U22" s="102" t="s">
        <v>587</v>
      </c>
      <c r="V22" s="102" t="s">
        <v>173</v>
      </c>
      <c r="W22" s="102" t="s">
        <v>588</v>
      </c>
      <c r="X22" s="115"/>
      <c r="Y22" s="67" t="s">
        <v>346</v>
      </c>
      <c r="Z22" s="134"/>
      <c r="AB22" s="85"/>
    </row>
    <row r="23" spans="1:28" s="59" customFormat="1" ht="39" customHeight="1">
      <c r="A23" s="18" t="s">
        <v>12</v>
      </c>
      <c r="B23" s="18" t="s">
        <v>23</v>
      </c>
      <c r="C23" s="27" t="s">
        <v>592</v>
      </c>
      <c r="D23" s="27" t="s">
        <v>593</v>
      </c>
      <c r="E23" s="27" t="s">
        <v>140</v>
      </c>
      <c r="F23" s="27"/>
      <c r="G23" s="27" t="s">
        <v>140</v>
      </c>
      <c r="H23" s="18" t="s">
        <v>129</v>
      </c>
      <c r="I23" s="27" t="s">
        <v>129</v>
      </c>
      <c r="J23" s="27"/>
      <c r="K23" s="27"/>
      <c r="L23" s="152" t="s">
        <v>130</v>
      </c>
      <c r="M23" s="157"/>
      <c r="N23" s="131"/>
      <c r="O23" s="132"/>
      <c r="P23" s="132"/>
      <c r="Q23" s="132"/>
      <c r="R23" s="132"/>
      <c r="S23" s="110" t="s">
        <v>173</v>
      </c>
      <c r="T23" s="96" t="s">
        <v>1218</v>
      </c>
      <c r="U23" s="96"/>
      <c r="V23" s="96" t="e">
        <v>#N/A</v>
      </c>
      <c r="W23" s="96" t="e">
        <v>#N/A</v>
      </c>
      <c r="X23" s="111" t="s">
        <v>173</v>
      </c>
      <c r="Z23" s="127" t="s">
        <v>1219</v>
      </c>
      <c r="AB23" s="85"/>
    </row>
    <row r="24" spans="1:28" s="59" customFormat="1" ht="39" customHeight="1">
      <c r="A24" s="18" t="s">
        <v>12</v>
      </c>
      <c r="B24" s="18" t="s">
        <v>24</v>
      </c>
      <c r="C24" s="27" t="s">
        <v>601</v>
      </c>
      <c r="D24" s="27" t="s">
        <v>602</v>
      </c>
      <c r="E24" s="18" t="s">
        <v>603</v>
      </c>
      <c r="F24" s="18">
        <v>0</v>
      </c>
      <c r="G24" s="27" t="s">
        <v>603</v>
      </c>
      <c r="H24" s="18" t="s">
        <v>604</v>
      </c>
      <c r="I24" s="27" t="s">
        <v>604</v>
      </c>
      <c r="J24" s="27"/>
      <c r="K24" s="27"/>
      <c r="L24" s="152" t="s">
        <v>130</v>
      </c>
      <c r="M24" s="157"/>
      <c r="N24" s="131"/>
      <c r="O24" s="132"/>
      <c r="P24" s="132"/>
      <c r="Q24" s="132"/>
      <c r="R24" s="132"/>
      <c r="S24" s="110" t="s">
        <v>173</v>
      </c>
      <c r="T24" s="96"/>
      <c r="U24" s="96"/>
      <c r="V24" s="169" t="e">
        <v>#N/A</v>
      </c>
      <c r="W24" s="169" t="e">
        <v>#N/A</v>
      </c>
      <c r="X24" s="170" t="s">
        <v>132</v>
      </c>
      <c r="Z24" s="127" t="s">
        <v>1220</v>
      </c>
      <c r="AB24" s="85"/>
    </row>
    <row r="25" spans="1:28" s="67" customFormat="1" ht="39" customHeight="1">
      <c r="A25" s="11" t="s">
        <v>25</v>
      </c>
      <c r="B25" s="11" t="s">
        <v>26</v>
      </c>
      <c r="C25" s="11" t="s">
        <v>612</v>
      </c>
      <c r="D25" s="11" t="s">
        <v>612</v>
      </c>
      <c r="E25" s="11" t="s">
        <v>120</v>
      </c>
      <c r="F25" s="11"/>
      <c r="G25" s="11" t="s">
        <v>120</v>
      </c>
      <c r="H25" s="12" t="s">
        <v>613</v>
      </c>
      <c r="I25" s="12" t="s">
        <v>572</v>
      </c>
      <c r="J25" s="12" t="s">
        <v>173</v>
      </c>
      <c r="K25" s="12" t="s">
        <v>486</v>
      </c>
      <c r="L25" s="156" t="s">
        <v>573</v>
      </c>
      <c r="M25" s="156" t="s">
        <v>315</v>
      </c>
      <c r="N25" s="129">
        <v>2023</v>
      </c>
      <c r="O25" s="130"/>
      <c r="P25" s="130"/>
      <c r="Q25" s="130"/>
      <c r="R25" s="130"/>
      <c r="S25" s="114" t="s">
        <v>173</v>
      </c>
      <c r="T25" s="102" t="s">
        <v>147</v>
      </c>
      <c r="U25" s="102" t="s">
        <v>611</v>
      </c>
      <c r="V25" s="102" t="s">
        <v>173</v>
      </c>
      <c r="W25" s="102" t="s">
        <v>613</v>
      </c>
      <c r="X25" s="115" t="e">
        <v>#N/A</v>
      </c>
      <c r="Z25" s="134"/>
      <c r="AB25" s="85"/>
    </row>
    <row r="26" spans="1:28" s="67" customFormat="1" ht="39" customHeight="1">
      <c r="A26" s="11" t="s">
        <v>25</v>
      </c>
      <c r="B26" s="11" t="s">
        <v>27</v>
      </c>
      <c r="C26" s="11" t="s">
        <v>675</v>
      </c>
      <c r="D26" s="11" t="s">
        <v>675</v>
      </c>
      <c r="E26" s="11" t="s">
        <v>676</v>
      </c>
      <c r="F26" s="11"/>
      <c r="G26" s="11" t="s">
        <v>120</v>
      </c>
      <c r="H26" s="12" t="s">
        <v>677</v>
      </c>
      <c r="I26" s="12" t="s">
        <v>572</v>
      </c>
      <c r="J26" s="12" t="s">
        <v>173</v>
      </c>
      <c r="K26" s="12" t="s">
        <v>486</v>
      </c>
      <c r="L26" s="156" t="s">
        <v>573</v>
      </c>
      <c r="M26" s="156" t="s">
        <v>315</v>
      </c>
      <c r="N26" s="129">
        <v>2023</v>
      </c>
      <c r="O26" s="130" t="s">
        <v>513</v>
      </c>
      <c r="P26" s="130" t="s">
        <v>496</v>
      </c>
      <c r="Q26" s="130"/>
      <c r="R26" s="130"/>
      <c r="S26" s="114" t="s">
        <v>173</v>
      </c>
      <c r="T26" s="102" t="s">
        <v>147</v>
      </c>
      <c r="U26" s="171" t="s">
        <v>611</v>
      </c>
      <c r="V26" s="172" t="s">
        <v>173</v>
      </c>
      <c r="W26" s="102" t="e">
        <v>#N/A</v>
      </c>
      <c r="X26" s="115" t="s">
        <v>173</v>
      </c>
      <c r="Z26" s="134"/>
      <c r="AB26" s="85"/>
    </row>
    <row r="27" spans="1:28" s="67" customFormat="1" ht="39" customHeight="1">
      <c r="A27" s="11" t="s">
        <v>25</v>
      </c>
      <c r="B27" s="11" t="s">
        <v>28</v>
      </c>
      <c r="C27" s="11" t="s">
        <v>617</v>
      </c>
      <c r="D27" s="11" t="s">
        <v>617</v>
      </c>
      <c r="E27" s="11" t="s">
        <v>120</v>
      </c>
      <c r="F27" s="11"/>
      <c r="G27" s="11" t="s">
        <v>120</v>
      </c>
      <c r="H27" s="12" t="s">
        <v>618</v>
      </c>
      <c r="I27" s="12" t="s">
        <v>572</v>
      </c>
      <c r="J27" s="12" t="s">
        <v>173</v>
      </c>
      <c r="K27" s="12" t="s">
        <v>486</v>
      </c>
      <c r="L27" s="137" t="s">
        <v>573</v>
      </c>
      <c r="M27" s="138" t="s">
        <v>315</v>
      </c>
      <c r="N27" s="129">
        <v>2023</v>
      </c>
      <c r="O27" s="130"/>
      <c r="P27" s="130" t="s">
        <v>496</v>
      </c>
      <c r="Q27" s="130"/>
      <c r="R27" s="130"/>
      <c r="S27" s="114" t="s">
        <v>173</v>
      </c>
      <c r="T27" s="102" t="s">
        <v>147</v>
      </c>
      <c r="U27" s="102" t="s">
        <v>611</v>
      </c>
      <c r="V27" s="102" t="s">
        <v>173</v>
      </c>
      <c r="W27" s="102" t="s">
        <v>618</v>
      </c>
      <c r="X27" s="115" t="e">
        <v>#N/A</v>
      </c>
      <c r="Z27" s="43" t="s">
        <v>1221</v>
      </c>
      <c r="AB27" s="85"/>
    </row>
    <row r="28" spans="1:28" s="59" customFormat="1" ht="39" customHeight="1">
      <c r="A28" s="18" t="s">
        <v>25</v>
      </c>
      <c r="B28" s="18" t="s">
        <v>29</v>
      </c>
      <c r="C28" s="18" t="s">
        <v>619</v>
      </c>
      <c r="D28" s="136" t="s">
        <v>620</v>
      </c>
      <c r="E28" s="18" t="s">
        <v>621</v>
      </c>
      <c r="F28" s="18"/>
      <c r="G28" s="18">
        <v>0</v>
      </c>
      <c r="H28" s="18" t="s">
        <v>588</v>
      </c>
      <c r="I28" s="18">
        <v>0</v>
      </c>
      <c r="J28" s="18"/>
      <c r="K28" s="18"/>
      <c r="L28" s="94">
        <v>0</v>
      </c>
      <c r="M28" s="94"/>
      <c r="N28" s="131"/>
      <c r="O28" s="132"/>
      <c r="P28" s="132"/>
      <c r="Q28" s="132"/>
      <c r="R28" s="132"/>
      <c r="S28" s="110" t="s">
        <v>173</v>
      </c>
      <c r="T28" s="96" t="s">
        <v>147</v>
      </c>
      <c r="U28" s="96" t="s">
        <v>611</v>
      </c>
      <c r="V28" s="96" t="s">
        <v>173</v>
      </c>
      <c r="W28" s="96" t="e">
        <v>#N/A</v>
      </c>
      <c r="X28" s="111" t="e">
        <v>#N/A</v>
      </c>
      <c r="Z28" s="127" t="s">
        <v>1222</v>
      </c>
      <c r="AB28" s="85"/>
    </row>
    <row r="29" spans="1:28" s="59" customFormat="1" ht="39" customHeight="1">
      <c r="A29" s="18" t="s">
        <v>25</v>
      </c>
      <c r="B29" s="18" t="s">
        <v>30</v>
      </c>
      <c r="C29" s="18" t="s">
        <v>622</v>
      </c>
      <c r="D29" s="18" t="s">
        <v>623</v>
      </c>
      <c r="E29" s="18" t="s">
        <v>163</v>
      </c>
      <c r="F29" s="18"/>
      <c r="G29" s="18" t="s">
        <v>624</v>
      </c>
      <c r="H29" s="18" t="s">
        <v>625</v>
      </c>
      <c r="I29" s="27" t="s">
        <v>626</v>
      </c>
      <c r="J29" s="18"/>
      <c r="K29" s="18"/>
      <c r="L29" s="94" t="s">
        <v>627</v>
      </c>
      <c r="M29" s="94"/>
      <c r="N29" s="131"/>
      <c r="O29" s="132"/>
      <c r="P29" s="132"/>
      <c r="Q29" s="132"/>
      <c r="R29" s="132"/>
      <c r="S29" s="110" t="s">
        <v>173</v>
      </c>
      <c r="T29" s="96" t="s">
        <v>147</v>
      </c>
      <c r="U29" s="96" t="s">
        <v>611</v>
      </c>
      <c r="V29" s="96" t="s">
        <v>173</v>
      </c>
      <c r="W29" s="96" t="s">
        <v>628</v>
      </c>
      <c r="X29" s="111" t="e">
        <v>#N/A</v>
      </c>
      <c r="Z29" s="60" t="s">
        <v>1223</v>
      </c>
      <c r="AB29" s="85"/>
    </row>
    <row r="30" spans="1:28" s="59" customFormat="1" ht="39" customHeight="1">
      <c r="A30" s="18" t="s">
        <v>25</v>
      </c>
      <c r="B30" s="18" t="s">
        <v>31</v>
      </c>
      <c r="C30" s="18" t="s">
        <v>629</v>
      </c>
      <c r="D30" s="18" t="s">
        <v>630</v>
      </c>
      <c r="E30" s="18" t="s">
        <v>163</v>
      </c>
      <c r="F30" s="18"/>
      <c r="G30" s="18" t="s">
        <v>144</v>
      </c>
      <c r="H30" s="18" t="s">
        <v>631</v>
      </c>
      <c r="I30" s="18" t="s">
        <v>145</v>
      </c>
      <c r="J30" s="18"/>
      <c r="K30" s="18"/>
      <c r="L30" s="94" t="s">
        <v>632</v>
      </c>
      <c r="M30" s="94"/>
      <c r="N30" s="131"/>
      <c r="O30" s="132"/>
      <c r="P30" s="132"/>
      <c r="Q30" s="132"/>
      <c r="R30" s="132"/>
      <c r="S30" s="110" t="s">
        <v>173</v>
      </c>
      <c r="T30" s="96" t="s">
        <v>147</v>
      </c>
      <c r="U30" s="96" t="s">
        <v>611</v>
      </c>
      <c r="V30" s="96" t="s">
        <v>173</v>
      </c>
      <c r="W30" s="96" t="e">
        <v>#N/A</v>
      </c>
      <c r="X30" s="111" t="s">
        <v>173</v>
      </c>
      <c r="Y30" s="54" t="s">
        <v>346</v>
      </c>
      <c r="Z30" s="55" t="s">
        <v>1224</v>
      </c>
      <c r="AB30" s="85"/>
    </row>
    <row r="31" spans="1:28" s="59" customFormat="1" ht="39" customHeight="1">
      <c r="A31" s="18" t="s">
        <v>25</v>
      </c>
      <c r="B31" s="18" t="s">
        <v>32</v>
      </c>
      <c r="C31" s="18" t="s">
        <v>605</v>
      </c>
      <c r="D31" s="18" t="s">
        <v>606</v>
      </c>
      <c r="E31" s="18" t="s">
        <v>607</v>
      </c>
      <c r="F31" s="18"/>
      <c r="G31" s="18" t="s">
        <v>144</v>
      </c>
      <c r="H31" s="27" t="s">
        <v>608</v>
      </c>
      <c r="I31" s="27" t="s">
        <v>572</v>
      </c>
      <c r="J31" s="27" t="s">
        <v>173</v>
      </c>
      <c r="K31" s="27" t="s">
        <v>486</v>
      </c>
      <c r="L31" s="149" t="s">
        <v>609</v>
      </c>
      <c r="M31" s="149" t="s">
        <v>315</v>
      </c>
      <c r="N31" s="131">
        <v>2023</v>
      </c>
      <c r="O31" s="132"/>
      <c r="P31" s="132" t="s">
        <v>496</v>
      </c>
      <c r="Q31" s="132" t="s">
        <v>610</v>
      </c>
      <c r="R31" s="132"/>
      <c r="S31" s="110" t="s">
        <v>173</v>
      </c>
      <c r="T31" s="96" t="s">
        <v>147</v>
      </c>
      <c r="U31" s="96" t="s">
        <v>611</v>
      </c>
      <c r="V31" s="96" t="s">
        <v>173</v>
      </c>
      <c r="W31" s="96" t="s">
        <v>608</v>
      </c>
      <c r="X31" s="111" t="s">
        <v>173</v>
      </c>
      <c r="Z31" s="55" t="s">
        <v>1225</v>
      </c>
      <c r="AB31" s="85"/>
    </row>
    <row r="32" spans="1:28" s="59" customFormat="1" ht="39" customHeight="1">
      <c r="A32" s="18" t="s">
        <v>25</v>
      </c>
      <c r="B32" s="18" t="s">
        <v>33</v>
      </c>
      <c r="C32" s="18" t="s">
        <v>633</v>
      </c>
      <c r="D32" s="18" t="s">
        <v>634</v>
      </c>
      <c r="E32" s="18" t="s">
        <v>163</v>
      </c>
      <c r="F32" s="18"/>
      <c r="G32" s="18" t="s">
        <v>144</v>
      </c>
      <c r="H32" s="18" t="s">
        <v>635</v>
      </c>
      <c r="I32" s="18" t="s">
        <v>150</v>
      </c>
      <c r="J32" s="18"/>
      <c r="K32" s="18"/>
      <c r="L32" s="146" t="s">
        <v>160</v>
      </c>
      <c r="M32" s="147"/>
      <c r="N32" s="131"/>
      <c r="O32" s="132"/>
      <c r="P32" s="132"/>
      <c r="Q32" s="132"/>
      <c r="R32" s="132"/>
      <c r="S32" s="110" t="s">
        <v>173</v>
      </c>
      <c r="T32" s="96" t="s">
        <v>147</v>
      </c>
      <c r="U32" s="96" t="s">
        <v>611</v>
      </c>
      <c r="V32" s="96" t="s">
        <v>173</v>
      </c>
      <c r="W32" s="96" t="s">
        <v>628</v>
      </c>
      <c r="X32" s="111" t="e">
        <v>#N/A</v>
      </c>
      <c r="Z32" s="55" t="s">
        <v>1226</v>
      </c>
      <c r="AB32" s="85"/>
    </row>
    <row r="33" spans="1:28" s="6" customFormat="1" ht="39" customHeight="1">
      <c r="A33" s="28" t="s">
        <v>25</v>
      </c>
      <c r="B33" s="28" t="s">
        <v>34</v>
      </c>
      <c r="C33" s="28" t="s">
        <v>636</v>
      </c>
      <c r="D33" s="28" t="s">
        <v>637</v>
      </c>
      <c r="E33" s="28" t="s">
        <v>163</v>
      </c>
      <c r="F33" s="28"/>
      <c r="G33" s="28" t="e">
        <v>#N/A</v>
      </c>
      <c r="H33" s="28" t="s">
        <v>638</v>
      </c>
      <c r="I33" s="28"/>
      <c r="J33" s="28"/>
      <c r="K33" s="28"/>
      <c r="L33" s="158"/>
      <c r="M33" s="159"/>
      <c r="N33" s="160"/>
      <c r="O33" s="161"/>
      <c r="P33" s="161"/>
      <c r="Q33" s="161"/>
      <c r="R33" s="161"/>
      <c r="S33" s="118" t="s">
        <v>173</v>
      </c>
      <c r="T33" s="105" t="s">
        <v>147</v>
      </c>
      <c r="U33" s="105"/>
      <c r="V33" s="105" t="e">
        <v>#N/A</v>
      </c>
      <c r="W33" s="105" t="e">
        <v>#N/A</v>
      </c>
      <c r="X33" s="119" t="e">
        <v>#N/A</v>
      </c>
      <c r="Z33" s="178"/>
      <c r="AB33" s="85"/>
    </row>
    <row r="34" spans="1:28" s="59" customFormat="1" ht="39" customHeight="1">
      <c r="A34" s="18" t="s">
        <v>25</v>
      </c>
      <c r="B34" s="18" t="s">
        <v>35</v>
      </c>
      <c r="C34" s="18" t="s">
        <v>639</v>
      </c>
      <c r="D34" s="18" t="s">
        <v>640</v>
      </c>
      <c r="E34" s="18"/>
      <c r="F34" s="18">
        <v>0</v>
      </c>
      <c r="G34" s="18">
        <v>0</v>
      </c>
      <c r="H34" s="18" t="s">
        <v>588</v>
      </c>
      <c r="I34" s="18">
        <v>0</v>
      </c>
      <c r="J34" s="18"/>
      <c r="K34" s="18"/>
      <c r="L34" s="146">
        <v>0</v>
      </c>
      <c r="M34" s="147"/>
      <c r="N34" s="131"/>
      <c r="O34" s="132"/>
      <c r="P34" s="132"/>
      <c r="Q34" s="132"/>
      <c r="R34" s="132"/>
      <c r="S34" s="110" t="s">
        <v>173</v>
      </c>
      <c r="T34" s="96" t="s">
        <v>147</v>
      </c>
      <c r="U34" s="96"/>
      <c r="V34" s="96" t="s">
        <v>173</v>
      </c>
      <c r="W34" s="96" t="e">
        <v>#N/A</v>
      </c>
      <c r="X34" s="111" t="e">
        <v>#N/A</v>
      </c>
      <c r="Y34" s="59" t="s">
        <v>194</v>
      </c>
      <c r="Z34" s="127" t="s">
        <v>1227</v>
      </c>
      <c r="AB34" s="85"/>
    </row>
    <row r="35" spans="1:28" s="59" customFormat="1" ht="39" customHeight="1">
      <c r="A35" s="18" t="s">
        <v>25</v>
      </c>
      <c r="B35" s="18" t="s">
        <v>36</v>
      </c>
      <c r="C35" s="18" t="s">
        <v>641</v>
      </c>
      <c r="D35" s="18" t="s">
        <v>642</v>
      </c>
      <c r="E35" s="18" t="s">
        <v>163</v>
      </c>
      <c r="F35" s="18"/>
      <c r="G35" s="18" t="s">
        <v>643</v>
      </c>
      <c r="H35" s="18" t="s">
        <v>588</v>
      </c>
      <c r="I35" s="18" t="s">
        <v>150</v>
      </c>
      <c r="J35" s="18"/>
      <c r="K35" s="18"/>
      <c r="L35" s="94" t="s">
        <v>146</v>
      </c>
      <c r="M35" s="94"/>
      <c r="N35" s="131"/>
      <c r="O35" s="132"/>
      <c r="P35" s="132"/>
      <c r="Q35" s="132"/>
      <c r="R35" s="132"/>
      <c r="S35" s="110" t="s">
        <v>173</v>
      </c>
      <c r="T35" s="96" t="s">
        <v>147</v>
      </c>
      <c r="U35" s="96"/>
      <c r="V35" s="96" t="s">
        <v>173</v>
      </c>
      <c r="W35" s="96" t="s">
        <v>628</v>
      </c>
      <c r="X35" s="111" t="e">
        <v>#N/A</v>
      </c>
      <c r="Z35" s="55" t="s">
        <v>1228</v>
      </c>
      <c r="AB35" s="85"/>
    </row>
    <row r="36" spans="1:28" s="67" customFormat="1" ht="39" customHeight="1">
      <c r="A36" s="11" t="s">
        <v>25</v>
      </c>
      <c r="B36" s="11" t="s">
        <v>37</v>
      </c>
      <c r="C36" s="11" t="s">
        <v>644</v>
      </c>
      <c r="D36" s="11" t="s">
        <v>645</v>
      </c>
      <c r="E36" s="11" t="s">
        <v>120</v>
      </c>
      <c r="F36" s="11"/>
      <c r="G36" s="11" t="s">
        <v>120</v>
      </c>
      <c r="H36" s="11" t="s">
        <v>646</v>
      </c>
      <c r="I36" s="11" t="s">
        <v>150</v>
      </c>
      <c r="J36" s="11"/>
      <c r="K36" s="11"/>
      <c r="L36" s="100" t="s">
        <v>130</v>
      </c>
      <c r="M36" s="100"/>
      <c r="N36" s="129"/>
      <c r="O36" s="130"/>
      <c r="P36" s="130"/>
      <c r="Q36" s="130"/>
      <c r="R36" s="130"/>
      <c r="S36" s="114" t="s">
        <v>173</v>
      </c>
      <c r="T36" s="102" t="s">
        <v>647</v>
      </c>
      <c r="U36" s="102"/>
      <c r="V36" s="102" t="s">
        <v>173</v>
      </c>
      <c r="W36" s="102" t="s">
        <v>648</v>
      </c>
      <c r="X36" s="115" t="e">
        <v>#N/A</v>
      </c>
      <c r="Z36" s="46" t="s">
        <v>1229</v>
      </c>
    </row>
    <row r="37" spans="1:28" s="67" customFormat="1" ht="39" customHeight="1">
      <c r="A37" s="11" t="s">
        <v>25</v>
      </c>
      <c r="B37" s="11" t="s">
        <v>38</v>
      </c>
      <c r="C37" s="12" t="s">
        <v>649</v>
      </c>
      <c r="D37" s="12" t="s">
        <v>649</v>
      </c>
      <c r="E37" s="12" t="s">
        <v>120</v>
      </c>
      <c r="F37" s="12"/>
      <c r="G37" s="12" t="s">
        <v>650</v>
      </c>
      <c r="H37" s="12" t="s">
        <v>651</v>
      </c>
      <c r="I37" s="12" t="s">
        <v>129</v>
      </c>
      <c r="J37" s="12" t="s">
        <v>173</v>
      </c>
      <c r="K37" s="12" t="s">
        <v>486</v>
      </c>
      <c r="L37" s="156" t="s">
        <v>652</v>
      </c>
      <c r="M37" s="156" t="s">
        <v>315</v>
      </c>
      <c r="N37" s="129">
        <v>2023</v>
      </c>
      <c r="O37" s="130" t="s">
        <v>348</v>
      </c>
      <c r="P37" s="130" t="s">
        <v>496</v>
      </c>
      <c r="Q37" s="130"/>
      <c r="R37" s="130"/>
      <c r="S37" s="114" t="s">
        <v>173</v>
      </c>
      <c r="T37" s="102" t="s">
        <v>147</v>
      </c>
      <c r="U37" s="102" t="s">
        <v>611</v>
      </c>
      <c r="V37" s="102" t="s">
        <v>173</v>
      </c>
      <c r="W37" s="102" t="s">
        <v>653</v>
      </c>
      <c r="X37" s="115" t="s">
        <v>173</v>
      </c>
      <c r="Z37" s="46" t="s">
        <v>1230</v>
      </c>
      <c r="AB37" s="85"/>
    </row>
    <row r="38" spans="1:28" s="67" customFormat="1" ht="39" customHeight="1">
      <c r="A38" s="11" t="s">
        <v>25</v>
      </c>
      <c r="B38" s="11" t="s">
        <v>39</v>
      </c>
      <c r="C38" s="11" t="s">
        <v>654</v>
      </c>
      <c r="D38" s="11" t="s">
        <v>655</v>
      </c>
      <c r="E38" s="11" t="s">
        <v>163</v>
      </c>
      <c r="F38" s="11"/>
      <c r="G38" s="11">
        <v>0</v>
      </c>
      <c r="H38" s="11" t="s">
        <v>588</v>
      </c>
      <c r="I38" s="11">
        <v>0</v>
      </c>
      <c r="J38" s="11"/>
      <c r="K38" s="11"/>
      <c r="L38" s="100">
        <v>0</v>
      </c>
      <c r="M38" s="100"/>
      <c r="N38" s="129"/>
      <c r="O38" s="130"/>
      <c r="P38" s="130"/>
      <c r="Q38" s="130"/>
      <c r="R38" s="130"/>
      <c r="S38" s="114" t="s">
        <v>173</v>
      </c>
      <c r="T38" s="102" t="s">
        <v>147</v>
      </c>
      <c r="U38" s="102" t="s">
        <v>611</v>
      </c>
      <c r="V38" s="102" t="e">
        <v>#N/A</v>
      </c>
      <c r="W38" s="102" t="e">
        <v>#N/A</v>
      </c>
      <c r="X38" s="115" t="e">
        <v>#N/A</v>
      </c>
      <c r="Z38" s="134"/>
      <c r="AB38" s="85"/>
    </row>
    <row r="39" spans="1:28" s="67" customFormat="1" ht="39" customHeight="1">
      <c r="A39" s="11" t="s">
        <v>25</v>
      </c>
      <c r="B39" s="11" t="s">
        <v>40</v>
      </c>
      <c r="C39" s="11" t="s">
        <v>656</v>
      </c>
      <c r="D39" s="11" t="s">
        <v>656</v>
      </c>
      <c r="E39" s="11" t="s">
        <v>163</v>
      </c>
      <c r="F39" s="11"/>
      <c r="G39" s="11" t="s">
        <v>120</v>
      </c>
      <c r="H39" s="11" t="s">
        <v>657</v>
      </c>
      <c r="I39" s="11" t="s">
        <v>572</v>
      </c>
      <c r="J39" s="11"/>
      <c r="K39" s="11"/>
      <c r="L39" s="100" t="s">
        <v>174</v>
      </c>
      <c r="M39" s="100"/>
      <c r="N39" s="129"/>
      <c r="O39" s="130"/>
      <c r="P39" s="130"/>
      <c r="Q39" s="130"/>
      <c r="R39" s="130"/>
      <c r="S39" s="114" t="s">
        <v>173</v>
      </c>
      <c r="T39" s="102" t="s">
        <v>147</v>
      </c>
      <c r="U39" s="102" t="s">
        <v>611</v>
      </c>
      <c r="V39" s="102" t="s">
        <v>173</v>
      </c>
      <c r="W39" s="102" t="s">
        <v>658</v>
      </c>
      <c r="X39" s="115" t="s">
        <v>173</v>
      </c>
      <c r="Z39" s="134"/>
      <c r="AB39" s="85"/>
    </row>
    <row r="40" spans="1:28" s="67" customFormat="1" ht="39" customHeight="1">
      <c r="A40" s="11" t="s">
        <v>25</v>
      </c>
      <c r="B40" s="11" t="s">
        <v>41</v>
      </c>
      <c r="C40" s="11" t="s">
        <v>659</v>
      </c>
      <c r="D40" s="11" t="s">
        <v>660</v>
      </c>
      <c r="E40" s="11" t="s">
        <v>163</v>
      </c>
      <c r="F40" s="11"/>
      <c r="G40" s="11" t="s">
        <v>643</v>
      </c>
      <c r="H40" s="11" t="s">
        <v>145</v>
      </c>
      <c r="I40" s="11" t="s">
        <v>145</v>
      </c>
      <c r="J40" s="11"/>
      <c r="K40" s="11"/>
      <c r="L40" s="100" t="s">
        <v>661</v>
      </c>
      <c r="M40" s="100"/>
      <c r="N40" s="129"/>
      <c r="O40" s="130"/>
      <c r="P40" s="130"/>
      <c r="Q40" s="130"/>
      <c r="R40" s="130"/>
      <c r="S40" s="114" t="s">
        <v>173</v>
      </c>
      <c r="T40" s="102" t="s">
        <v>147</v>
      </c>
      <c r="U40" s="102"/>
      <c r="V40" s="102" t="e">
        <v>#N/A</v>
      </c>
      <c r="W40" s="102" t="e">
        <v>#N/A</v>
      </c>
      <c r="X40" s="115" t="s">
        <v>173</v>
      </c>
      <c r="Z40" s="46" t="s">
        <v>1231</v>
      </c>
      <c r="AB40" s="85"/>
    </row>
    <row r="41" spans="1:28" s="67" customFormat="1" ht="39" customHeight="1">
      <c r="A41" s="11" t="s">
        <v>25</v>
      </c>
      <c r="B41" s="11" t="s">
        <v>42</v>
      </c>
      <c r="C41" s="11" t="s">
        <v>662</v>
      </c>
      <c r="D41" s="11" t="s">
        <v>663</v>
      </c>
      <c r="E41" s="11" t="s">
        <v>621</v>
      </c>
      <c r="F41" s="11"/>
      <c r="G41" s="11" t="s">
        <v>664</v>
      </c>
      <c r="H41" s="11" t="s">
        <v>648</v>
      </c>
      <c r="I41" s="11" t="s">
        <v>665</v>
      </c>
      <c r="J41" s="11"/>
      <c r="K41" s="11"/>
      <c r="L41" s="100" t="s">
        <v>666</v>
      </c>
      <c r="M41" s="100"/>
      <c r="N41" s="129"/>
      <c r="O41" s="130"/>
      <c r="P41" s="130"/>
      <c r="Q41" s="130"/>
      <c r="R41" s="130"/>
      <c r="S41" s="114" t="s">
        <v>173</v>
      </c>
      <c r="T41" s="102" t="s">
        <v>667</v>
      </c>
      <c r="U41" s="102" t="s">
        <v>545</v>
      </c>
      <c r="V41" s="102" t="s">
        <v>173</v>
      </c>
      <c r="W41" s="102" t="s">
        <v>648</v>
      </c>
      <c r="X41" s="115" t="e">
        <v>#N/A</v>
      </c>
      <c r="Z41" s="134"/>
      <c r="AB41" s="85"/>
    </row>
    <row r="42" spans="1:28" s="67" customFormat="1" ht="39" customHeight="1">
      <c r="A42" s="11" t="s">
        <v>25</v>
      </c>
      <c r="B42" s="11" t="s">
        <v>43</v>
      </c>
      <c r="C42" s="11" t="s">
        <v>668</v>
      </c>
      <c r="D42" s="11" t="s">
        <v>668</v>
      </c>
      <c r="E42" s="11" t="s">
        <v>120</v>
      </c>
      <c r="F42" s="11"/>
      <c r="G42" s="11" t="s">
        <v>120</v>
      </c>
      <c r="H42" s="11" t="s">
        <v>648</v>
      </c>
      <c r="I42" s="11" t="s">
        <v>669</v>
      </c>
      <c r="J42" s="11"/>
      <c r="K42" s="11"/>
      <c r="L42" s="100" t="s">
        <v>130</v>
      </c>
      <c r="M42" s="100"/>
      <c r="N42" s="129"/>
      <c r="O42" s="130"/>
      <c r="P42" s="130"/>
      <c r="Q42" s="130"/>
      <c r="R42" s="130"/>
      <c r="S42" s="114" t="s">
        <v>173</v>
      </c>
      <c r="T42" s="102" t="s">
        <v>147</v>
      </c>
      <c r="U42" s="102" t="s">
        <v>611</v>
      </c>
      <c r="V42" s="102" t="s">
        <v>173</v>
      </c>
      <c r="W42" s="102" t="s">
        <v>670</v>
      </c>
      <c r="X42" s="115" t="e">
        <v>#N/A</v>
      </c>
      <c r="Z42" s="134" t="s">
        <v>1232</v>
      </c>
      <c r="AB42" s="85"/>
    </row>
    <row r="43" spans="1:28" s="59" customFormat="1" ht="39" customHeight="1">
      <c r="A43" s="18" t="s">
        <v>25</v>
      </c>
      <c r="B43" s="18" t="s">
        <v>44</v>
      </c>
      <c r="C43" s="18" t="s">
        <v>671</v>
      </c>
      <c r="D43" s="18" t="s">
        <v>672</v>
      </c>
      <c r="E43" s="18" t="s">
        <v>163</v>
      </c>
      <c r="F43" s="18"/>
      <c r="G43" s="18" t="s">
        <v>673</v>
      </c>
      <c r="H43" s="18" t="s">
        <v>635</v>
      </c>
      <c r="I43" s="18" t="s">
        <v>150</v>
      </c>
      <c r="J43" s="18"/>
      <c r="K43" s="18"/>
      <c r="L43" s="146" t="s">
        <v>130</v>
      </c>
      <c r="M43" s="147"/>
      <c r="N43" s="131"/>
      <c r="O43" s="132"/>
      <c r="P43" s="132"/>
      <c r="Q43" s="132"/>
      <c r="R43" s="132"/>
      <c r="S43" s="110" t="s">
        <v>173</v>
      </c>
      <c r="T43" s="96" t="s">
        <v>147</v>
      </c>
      <c r="U43" s="96" t="s">
        <v>611</v>
      </c>
      <c r="V43" s="96" t="s">
        <v>173</v>
      </c>
      <c r="W43" s="96" t="s">
        <v>150</v>
      </c>
      <c r="X43" s="111" t="e">
        <v>#N/A</v>
      </c>
      <c r="Z43" s="60" t="s">
        <v>1233</v>
      </c>
      <c r="AB43" s="85"/>
    </row>
    <row r="44" spans="1:28" s="59" customFormat="1" ht="39" customHeight="1">
      <c r="A44" s="18" t="s">
        <v>25</v>
      </c>
      <c r="B44" s="18" t="s">
        <v>45</v>
      </c>
      <c r="C44" s="18" t="s">
        <v>674</v>
      </c>
      <c r="D44" s="18"/>
      <c r="E44" s="18" t="s">
        <v>163</v>
      </c>
      <c r="F44" s="18"/>
      <c r="G44" s="18"/>
      <c r="H44" s="18" t="s">
        <v>129</v>
      </c>
      <c r="I44" s="18"/>
      <c r="J44" s="18"/>
      <c r="K44" s="18"/>
      <c r="L44" s="94"/>
      <c r="M44" s="94"/>
      <c r="N44" s="131"/>
      <c r="O44" s="132"/>
      <c r="P44" s="132"/>
      <c r="Q44" s="132"/>
      <c r="R44" s="132"/>
      <c r="S44" s="110" t="s">
        <v>173</v>
      </c>
      <c r="T44" s="96"/>
      <c r="U44" s="96"/>
      <c r="V44" s="96" t="e">
        <v>#N/A</v>
      </c>
      <c r="W44" s="96" t="e">
        <v>#N/A</v>
      </c>
      <c r="X44" s="111" t="s">
        <v>173</v>
      </c>
      <c r="Z44" s="55" t="s">
        <v>1234</v>
      </c>
      <c r="AB44" s="85"/>
    </row>
    <row r="45" spans="1:28" s="59" customFormat="1" ht="39" customHeight="1">
      <c r="A45" s="18" t="s">
        <v>25</v>
      </c>
      <c r="B45" s="18" t="s">
        <v>46</v>
      </c>
      <c r="C45" s="18" t="s">
        <v>614</v>
      </c>
      <c r="D45" s="18" t="s">
        <v>615</v>
      </c>
      <c r="E45" s="18" t="s">
        <v>616</v>
      </c>
      <c r="F45" s="18"/>
      <c r="G45" s="18" t="s">
        <v>156</v>
      </c>
      <c r="H45" s="18" t="s">
        <v>129</v>
      </c>
      <c r="I45" s="18" t="s">
        <v>145</v>
      </c>
      <c r="J45" s="18" t="s">
        <v>173</v>
      </c>
      <c r="K45" s="162" t="s">
        <v>486</v>
      </c>
      <c r="L45" s="163" t="s">
        <v>130</v>
      </c>
      <c r="M45" s="164" t="s">
        <v>315</v>
      </c>
      <c r="N45" s="132">
        <v>2023</v>
      </c>
      <c r="O45" s="132" t="s">
        <v>513</v>
      </c>
      <c r="P45" s="132" t="s">
        <v>496</v>
      </c>
      <c r="Q45" s="132"/>
      <c r="R45" s="132"/>
      <c r="S45" s="110" t="s">
        <v>173</v>
      </c>
      <c r="T45" s="96"/>
      <c r="U45" s="96"/>
      <c r="V45" s="96"/>
      <c r="W45" s="96" t="e">
        <v>#N/A</v>
      </c>
      <c r="X45" s="111" t="s">
        <v>173</v>
      </c>
      <c r="Z45" s="55" t="s">
        <v>1235</v>
      </c>
      <c r="AB45" s="85"/>
    </row>
    <row r="46" spans="1:28" s="59" customFormat="1" ht="39" customHeight="1">
      <c r="A46" s="18" t="s">
        <v>47</v>
      </c>
      <c r="B46" s="18" t="s">
        <v>48</v>
      </c>
      <c r="C46" s="18" t="s">
        <v>687</v>
      </c>
      <c r="D46" s="407" t="s">
        <v>688</v>
      </c>
      <c r="E46" s="407" t="s">
        <v>689</v>
      </c>
      <c r="F46" s="18"/>
      <c r="G46" s="18"/>
      <c r="H46" s="407" t="s">
        <v>690</v>
      </c>
      <c r="I46" s="18" t="e">
        <v>#N/A</v>
      </c>
      <c r="J46" s="18" t="s">
        <v>173</v>
      </c>
      <c r="K46" s="18" t="s">
        <v>691</v>
      </c>
      <c r="L46" s="146" t="e">
        <v>#N/A</v>
      </c>
      <c r="M46" s="157" t="s">
        <v>315</v>
      </c>
      <c r="N46" s="165" t="s">
        <v>692</v>
      </c>
      <c r="O46" s="132" t="s">
        <v>693</v>
      </c>
      <c r="P46" s="132"/>
      <c r="Q46" s="132"/>
      <c r="R46" s="132"/>
      <c r="S46" s="110" t="s">
        <v>173</v>
      </c>
      <c r="T46" s="96"/>
      <c r="U46" s="96" t="s">
        <v>611</v>
      </c>
      <c r="V46" s="96" t="s">
        <v>173</v>
      </c>
      <c r="W46" s="96" t="s">
        <v>694</v>
      </c>
      <c r="X46" s="111"/>
      <c r="Z46" s="60" t="s">
        <v>1236</v>
      </c>
      <c r="AB46" s="85"/>
    </row>
    <row r="47" spans="1:28" s="67" customFormat="1" ht="39" customHeight="1">
      <c r="A47" s="11" t="s">
        <v>47</v>
      </c>
      <c r="B47" s="11" t="s">
        <v>49</v>
      </c>
      <c r="C47" s="11" t="s">
        <v>711</v>
      </c>
      <c r="D47" s="11" t="s">
        <v>712</v>
      </c>
      <c r="E47" s="11" t="s">
        <v>170</v>
      </c>
      <c r="F47" s="11"/>
      <c r="G47" s="11" t="e">
        <v>#N/A</v>
      </c>
      <c r="H47" s="11" t="s">
        <v>129</v>
      </c>
      <c r="I47" s="11" t="e">
        <v>#N/A</v>
      </c>
      <c r="J47" s="11" t="s">
        <v>173</v>
      </c>
      <c r="K47" s="11" t="s">
        <v>713</v>
      </c>
      <c r="L47" s="145" t="e">
        <v>#N/A</v>
      </c>
      <c r="M47" s="166" t="s">
        <v>175</v>
      </c>
      <c r="N47" s="129">
        <v>2024</v>
      </c>
      <c r="O47" s="130" t="s">
        <v>348</v>
      </c>
      <c r="P47" s="130"/>
      <c r="Q47" s="130"/>
      <c r="R47" s="130"/>
      <c r="S47" s="114" t="s">
        <v>173</v>
      </c>
      <c r="T47" s="102"/>
      <c r="U47" s="102"/>
      <c r="V47" s="102" t="e">
        <v>#N/A</v>
      </c>
      <c r="W47" s="102" t="e">
        <v>#N/A</v>
      </c>
      <c r="X47" s="115" t="s">
        <v>173</v>
      </c>
      <c r="Z47" s="46" t="s">
        <v>1237</v>
      </c>
      <c r="AB47" s="85"/>
    </row>
    <row r="48" spans="1:28" s="67" customFormat="1" ht="39" customHeight="1">
      <c r="A48" s="11" t="s">
        <v>47</v>
      </c>
      <c r="B48" s="11" t="s">
        <v>50</v>
      </c>
      <c r="C48" s="11" t="s">
        <v>695</v>
      </c>
      <c r="D48" s="11" t="s">
        <v>696</v>
      </c>
      <c r="E48" s="11" t="s">
        <v>170</v>
      </c>
      <c r="F48" s="11"/>
      <c r="G48" s="11" t="s">
        <v>697</v>
      </c>
      <c r="H48" s="11" t="s">
        <v>698</v>
      </c>
      <c r="I48" s="11" t="s">
        <v>145</v>
      </c>
      <c r="J48" s="11" t="s">
        <v>173</v>
      </c>
      <c r="K48" s="11" t="s">
        <v>699</v>
      </c>
      <c r="L48" s="100" t="s">
        <v>699</v>
      </c>
      <c r="M48" s="156" t="s">
        <v>315</v>
      </c>
      <c r="N48" s="129">
        <v>2023</v>
      </c>
      <c r="O48" s="130" t="s">
        <v>700</v>
      </c>
      <c r="P48" s="130"/>
      <c r="Q48" s="130"/>
      <c r="R48" s="130"/>
      <c r="S48" s="114" t="s">
        <v>173</v>
      </c>
      <c r="T48" s="102"/>
      <c r="U48" s="102" t="s">
        <v>611</v>
      </c>
      <c r="V48" s="102" t="s">
        <v>173</v>
      </c>
      <c r="W48" s="102" t="s">
        <v>694</v>
      </c>
      <c r="X48" s="115" t="s">
        <v>173</v>
      </c>
      <c r="Z48" s="46" t="s">
        <v>1238</v>
      </c>
      <c r="AB48" s="85"/>
    </row>
    <row r="49" spans="1:28" s="67" customFormat="1" ht="39" customHeight="1">
      <c r="A49" s="11" t="s">
        <v>47</v>
      </c>
      <c r="B49" s="11" t="s">
        <v>51</v>
      </c>
      <c r="C49" s="11" t="s">
        <v>725</v>
      </c>
      <c r="D49" s="11" t="s">
        <v>726</v>
      </c>
      <c r="E49" s="11" t="s">
        <v>170</v>
      </c>
      <c r="F49" s="11"/>
      <c r="G49" s="11" t="s">
        <v>697</v>
      </c>
      <c r="H49" s="11" t="s">
        <v>129</v>
      </c>
      <c r="I49" s="11" t="s">
        <v>145</v>
      </c>
      <c r="J49" s="11" t="s">
        <v>173</v>
      </c>
      <c r="K49" s="11" t="s">
        <v>632</v>
      </c>
      <c r="L49" s="100" t="s">
        <v>632</v>
      </c>
      <c r="M49" s="100" t="s">
        <v>175</v>
      </c>
      <c r="N49" s="129">
        <v>2024</v>
      </c>
      <c r="O49" s="130"/>
      <c r="P49" s="130"/>
      <c r="Q49" s="130"/>
      <c r="R49" s="130"/>
      <c r="S49" s="114" t="s">
        <v>173</v>
      </c>
      <c r="T49" s="102"/>
      <c r="U49" s="102"/>
      <c r="V49" s="102" t="e">
        <v>#N/A</v>
      </c>
      <c r="W49" s="102" t="e">
        <v>#N/A</v>
      </c>
      <c r="X49" s="115" t="s">
        <v>173</v>
      </c>
      <c r="Z49" s="134" t="s">
        <v>1239</v>
      </c>
      <c r="AB49" s="85"/>
    </row>
    <row r="50" spans="1:28" s="67" customFormat="1" ht="39" customHeight="1">
      <c r="A50" s="11" t="s">
        <v>47</v>
      </c>
      <c r="B50" s="11" t="s">
        <v>52</v>
      </c>
      <c r="C50" s="11" t="s">
        <v>682</v>
      </c>
      <c r="D50" s="11" t="s">
        <v>683</v>
      </c>
      <c r="E50" s="11" t="s">
        <v>680</v>
      </c>
      <c r="F50" s="11"/>
      <c r="G50" s="11" t="s">
        <v>684</v>
      </c>
      <c r="H50" s="11" t="s">
        <v>129</v>
      </c>
      <c r="I50" s="11" t="s">
        <v>685</v>
      </c>
      <c r="J50" s="11" t="s">
        <v>173</v>
      </c>
      <c r="K50" s="11" t="s">
        <v>686</v>
      </c>
      <c r="L50" s="100" t="s">
        <v>609</v>
      </c>
      <c r="M50" s="100"/>
      <c r="N50" s="129">
        <v>2023</v>
      </c>
      <c r="O50" s="130"/>
      <c r="P50" s="130"/>
      <c r="Q50" s="130"/>
      <c r="R50" s="130"/>
      <c r="S50" s="114" t="s">
        <v>173</v>
      </c>
      <c r="T50" s="102"/>
      <c r="U50" s="102"/>
      <c r="V50" s="102"/>
      <c r="W50" s="102" t="e">
        <v>#N/A</v>
      </c>
      <c r="X50" s="115" t="s">
        <v>173</v>
      </c>
      <c r="Z50" s="46" t="s">
        <v>1240</v>
      </c>
      <c r="AB50" s="85"/>
    </row>
    <row r="51" spans="1:28" s="67" customFormat="1" ht="39" customHeight="1">
      <c r="A51" s="11" t="s">
        <v>47</v>
      </c>
      <c r="B51" s="11" t="s">
        <v>52</v>
      </c>
      <c r="C51" s="11" t="s">
        <v>682</v>
      </c>
      <c r="D51" s="11" t="s">
        <v>727</v>
      </c>
      <c r="E51" s="11" t="s">
        <v>170</v>
      </c>
      <c r="F51" s="11"/>
      <c r="G51" s="11" t="s">
        <v>684</v>
      </c>
      <c r="H51" s="11" t="s">
        <v>129</v>
      </c>
      <c r="I51" s="11" t="s">
        <v>685</v>
      </c>
      <c r="J51" s="11" t="s">
        <v>173</v>
      </c>
      <c r="K51" s="11" t="s">
        <v>699</v>
      </c>
      <c r="L51" s="100" t="s">
        <v>609</v>
      </c>
      <c r="M51" s="100" t="s">
        <v>315</v>
      </c>
      <c r="N51" s="129">
        <v>2024</v>
      </c>
      <c r="O51" s="130"/>
      <c r="P51" s="130"/>
      <c r="Q51" s="130"/>
      <c r="R51" s="130"/>
      <c r="S51" s="114" t="s">
        <v>173</v>
      </c>
      <c r="T51" s="102"/>
      <c r="U51" s="102"/>
      <c r="V51" s="102" t="e">
        <v>#N/A</v>
      </c>
      <c r="W51" s="102" t="e">
        <v>#N/A</v>
      </c>
      <c r="X51" s="115" t="s">
        <v>173</v>
      </c>
      <c r="Z51" s="46" t="s">
        <v>1240</v>
      </c>
      <c r="AB51" s="85"/>
    </row>
    <row r="52" spans="1:28" s="59" customFormat="1" ht="39" customHeight="1">
      <c r="A52" s="18" t="s">
        <v>47</v>
      </c>
      <c r="B52" s="18" t="s">
        <v>52</v>
      </c>
      <c r="C52" s="18" t="s">
        <v>682</v>
      </c>
      <c r="D52" s="18" t="s">
        <v>728</v>
      </c>
      <c r="E52" s="18" t="s">
        <v>729</v>
      </c>
      <c r="F52" s="18"/>
      <c r="G52" s="18" t="s">
        <v>684</v>
      </c>
      <c r="H52" s="18" t="s">
        <v>129</v>
      </c>
      <c r="I52" s="18" t="s">
        <v>685</v>
      </c>
      <c r="J52" s="18" t="s">
        <v>173</v>
      </c>
      <c r="K52" s="18" t="s">
        <v>691</v>
      </c>
      <c r="L52" s="94" t="s">
        <v>609</v>
      </c>
      <c r="M52" s="94" t="s">
        <v>315</v>
      </c>
      <c r="N52" s="131">
        <v>2023</v>
      </c>
      <c r="O52" s="132"/>
      <c r="P52" s="132"/>
      <c r="Q52" s="132"/>
      <c r="R52" s="132"/>
      <c r="S52" s="110" t="s">
        <v>173</v>
      </c>
      <c r="T52" s="96"/>
      <c r="U52" s="96"/>
      <c r="V52" s="96" t="e">
        <v>#N/A</v>
      </c>
      <c r="W52" s="96" t="e">
        <v>#N/A</v>
      </c>
      <c r="X52" s="111" t="s">
        <v>173</v>
      </c>
      <c r="Z52" s="127"/>
      <c r="AB52" s="85"/>
    </row>
    <row r="53" spans="1:28" s="59" customFormat="1" ht="39" customHeight="1">
      <c r="A53" s="18" t="s">
        <v>47</v>
      </c>
      <c r="B53" s="18" t="s">
        <v>52</v>
      </c>
      <c r="C53" s="18" t="s">
        <v>682</v>
      </c>
      <c r="D53" s="18" t="s">
        <v>730</v>
      </c>
      <c r="E53" s="18" t="s">
        <v>729</v>
      </c>
      <c r="F53" s="18"/>
      <c r="G53" s="18" t="s">
        <v>684</v>
      </c>
      <c r="H53" s="18" t="s">
        <v>129</v>
      </c>
      <c r="I53" s="18" t="s">
        <v>685</v>
      </c>
      <c r="J53" s="18" t="s">
        <v>173</v>
      </c>
      <c r="K53" s="18" t="s">
        <v>691</v>
      </c>
      <c r="L53" s="94" t="s">
        <v>609</v>
      </c>
      <c r="M53" s="94" t="s">
        <v>315</v>
      </c>
      <c r="N53" s="131">
        <v>2023</v>
      </c>
      <c r="O53" s="132"/>
      <c r="P53" s="132"/>
      <c r="Q53" s="132"/>
      <c r="R53" s="132"/>
      <c r="S53" s="110" t="s">
        <v>173</v>
      </c>
      <c r="T53" s="96"/>
      <c r="U53" s="96"/>
      <c r="V53" s="96" t="e">
        <v>#N/A</v>
      </c>
      <c r="W53" s="96" t="e">
        <v>#N/A</v>
      </c>
      <c r="X53" s="111" t="s">
        <v>173</v>
      </c>
      <c r="Z53" s="127"/>
      <c r="AB53" s="85"/>
    </row>
    <row r="54" spans="1:28" s="59" customFormat="1" ht="39" customHeight="1">
      <c r="A54" s="18" t="s">
        <v>47</v>
      </c>
      <c r="B54" s="18" t="s">
        <v>52</v>
      </c>
      <c r="C54" s="18" t="s">
        <v>682</v>
      </c>
      <c r="D54" s="18" t="s">
        <v>731</v>
      </c>
      <c r="E54" s="18" t="s">
        <v>729</v>
      </c>
      <c r="F54" s="18"/>
      <c r="G54" s="18" t="s">
        <v>684</v>
      </c>
      <c r="H54" s="18" t="s">
        <v>129</v>
      </c>
      <c r="I54" s="18" t="s">
        <v>685</v>
      </c>
      <c r="J54" s="18" t="s">
        <v>173</v>
      </c>
      <c r="K54" s="18" t="s">
        <v>691</v>
      </c>
      <c r="L54" s="94" t="s">
        <v>609</v>
      </c>
      <c r="M54" s="94" t="s">
        <v>315</v>
      </c>
      <c r="N54" s="131">
        <v>2023</v>
      </c>
      <c r="O54" s="132"/>
      <c r="P54" s="132"/>
      <c r="Q54" s="132"/>
      <c r="R54" s="132"/>
      <c r="S54" s="110" t="s">
        <v>173</v>
      </c>
      <c r="T54" s="96"/>
      <c r="U54" s="96"/>
      <c r="V54" s="96" t="e">
        <v>#N/A</v>
      </c>
      <c r="W54" s="96" t="e">
        <v>#N/A</v>
      </c>
      <c r="X54" s="111" t="s">
        <v>173</v>
      </c>
      <c r="Z54" s="127"/>
      <c r="AB54" s="85"/>
    </row>
    <row r="55" spans="1:28" s="59" customFormat="1" ht="39" customHeight="1">
      <c r="A55" s="18" t="s">
        <v>47</v>
      </c>
      <c r="B55" s="18" t="s">
        <v>53</v>
      </c>
      <c r="C55" s="18" t="s">
        <v>701</v>
      </c>
      <c r="D55" s="18"/>
      <c r="E55" s="18" t="s">
        <v>120</v>
      </c>
      <c r="F55" s="18"/>
      <c r="G55" s="18">
        <v>0</v>
      </c>
      <c r="H55" s="18" t="s">
        <v>702</v>
      </c>
      <c r="I55" s="18">
        <v>0</v>
      </c>
      <c r="J55" s="18" t="s">
        <v>123</v>
      </c>
      <c r="K55" s="18"/>
      <c r="L55" s="94">
        <v>0</v>
      </c>
      <c r="M55" s="94"/>
      <c r="N55" s="131"/>
      <c r="O55" s="132"/>
      <c r="P55" s="132"/>
      <c r="Q55" s="132"/>
      <c r="R55" s="132"/>
      <c r="S55" s="110" t="s">
        <v>173</v>
      </c>
      <c r="T55" s="96"/>
      <c r="U55" s="96"/>
      <c r="V55" s="96" t="s">
        <v>173</v>
      </c>
      <c r="W55" s="96" t="s">
        <v>703</v>
      </c>
      <c r="X55" s="111"/>
      <c r="Z55" s="127" t="s">
        <v>702</v>
      </c>
      <c r="AB55" s="85"/>
    </row>
    <row r="56" spans="1:28" s="67" customFormat="1" ht="39" customHeight="1">
      <c r="A56" s="11" t="s">
        <v>47</v>
      </c>
      <c r="B56" s="11" t="s">
        <v>54</v>
      </c>
      <c r="C56" s="11" t="s">
        <v>714</v>
      </c>
      <c r="D56" s="11" t="s">
        <v>715</v>
      </c>
      <c r="E56" s="11" t="s">
        <v>170</v>
      </c>
      <c r="F56" s="11"/>
      <c r="G56" s="11" t="e">
        <v>#N/A</v>
      </c>
      <c r="H56" s="11" t="s">
        <v>129</v>
      </c>
      <c r="I56" s="11" t="e">
        <v>#N/A</v>
      </c>
      <c r="J56" s="11" t="s">
        <v>173</v>
      </c>
      <c r="K56" s="11" t="s">
        <v>699</v>
      </c>
      <c r="L56" s="100" t="e">
        <v>#N/A</v>
      </c>
      <c r="M56" s="100" t="s">
        <v>315</v>
      </c>
      <c r="N56" s="129">
        <v>2024</v>
      </c>
      <c r="O56" s="130"/>
      <c r="P56" s="130"/>
      <c r="Q56" s="130"/>
      <c r="R56" s="130"/>
      <c r="S56" s="114" t="s">
        <v>173</v>
      </c>
      <c r="T56" s="102"/>
      <c r="U56" s="102"/>
      <c r="V56" s="102" t="e">
        <v>#N/A</v>
      </c>
      <c r="W56" s="102" t="e">
        <v>#N/A</v>
      </c>
      <c r="X56" s="115" t="s">
        <v>173</v>
      </c>
      <c r="Z56" s="134"/>
      <c r="AB56" s="85"/>
    </row>
    <row r="57" spans="1:28" s="67" customFormat="1" ht="39" customHeight="1">
      <c r="A57" s="11" t="s">
        <v>47</v>
      </c>
      <c r="B57" s="11" t="s">
        <v>55</v>
      </c>
      <c r="C57" s="11" t="s">
        <v>704</v>
      </c>
      <c r="D57" s="11" t="s">
        <v>705</v>
      </c>
      <c r="E57" s="11" t="s">
        <v>120</v>
      </c>
      <c r="F57" s="11"/>
      <c r="G57" s="11" t="s">
        <v>120</v>
      </c>
      <c r="H57" s="11" t="s">
        <v>706</v>
      </c>
      <c r="I57" s="11" t="s">
        <v>572</v>
      </c>
      <c r="J57" s="11" t="s">
        <v>173</v>
      </c>
      <c r="K57" s="11" t="s">
        <v>707</v>
      </c>
      <c r="L57" s="100" t="s">
        <v>609</v>
      </c>
      <c r="M57" s="100" t="s">
        <v>315</v>
      </c>
      <c r="N57" s="129">
        <v>2023</v>
      </c>
      <c r="O57" s="130"/>
      <c r="P57" s="130"/>
      <c r="Q57" s="130" t="s">
        <v>708</v>
      </c>
      <c r="R57" s="130"/>
      <c r="S57" s="114" t="s">
        <v>173</v>
      </c>
      <c r="T57" s="102"/>
      <c r="U57" s="102" t="s">
        <v>709</v>
      </c>
      <c r="V57" s="102" t="s">
        <v>173</v>
      </c>
      <c r="W57" s="102" t="s">
        <v>710</v>
      </c>
      <c r="X57" s="115" t="e">
        <v>#N/A</v>
      </c>
      <c r="Z57" s="134"/>
      <c r="AB57" s="85"/>
    </row>
    <row r="58" spans="1:28" s="59" customFormat="1" ht="39" customHeight="1">
      <c r="A58" s="18" t="s">
        <v>47</v>
      </c>
      <c r="B58" s="18" t="s">
        <v>56</v>
      </c>
      <c r="C58" s="18" t="s">
        <v>168</v>
      </c>
      <c r="D58" s="18" t="s">
        <v>723</v>
      </c>
      <c r="E58" s="18" t="s">
        <v>170</v>
      </c>
      <c r="F58" s="18"/>
      <c r="G58" s="18" t="s">
        <v>171</v>
      </c>
      <c r="H58" s="18" t="s">
        <v>129</v>
      </c>
      <c r="I58" s="18" t="s">
        <v>145</v>
      </c>
      <c r="J58" s="18" t="s">
        <v>173</v>
      </c>
      <c r="K58" s="18" t="s">
        <v>691</v>
      </c>
      <c r="L58" s="94" t="s">
        <v>174</v>
      </c>
      <c r="M58" s="94" t="s">
        <v>315</v>
      </c>
      <c r="N58" s="131">
        <v>2024</v>
      </c>
      <c r="O58" s="132"/>
      <c r="P58" s="132"/>
      <c r="Q58" s="132"/>
      <c r="R58" s="132"/>
      <c r="S58" s="110" t="s">
        <v>173</v>
      </c>
      <c r="T58" s="96"/>
      <c r="U58" s="96"/>
      <c r="V58" s="96" t="e">
        <v>#N/A</v>
      </c>
      <c r="W58" s="96" t="e">
        <v>#N/A</v>
      </c>
      <c r="X58" s="111" t="s">
        <v>173</v>
      </c>
      <c r="Z58" s="127"/>
      <c r="AB58" s="85"/>
    </row>
    <row r="59" spans="1:28" s="59" customFormat="1" ht="39" customHeight="1">
      <c r="A59" s="18" t="s">
        <v>47</v>
      </c>
      <c r="B59" s="18" t="s">
        <v>56</v>
      </c>
      <c r="C59" s="18" t="s">
        <v>168</v>
      </c>
      <c r="D59" s="18" t="s">
        <v>724</v>
      </c>
      <c r="E59" s="18" t="s">
        <v>170</v>
      </c>
      <c r="F59" s="18"/>
      <c r="G59" s="18" t="s">
        <v>171</v>
      </c>
      <c r="H59" s="18" t="s">
        <v>129</v>
      </c>
      <c r="I59" s="18" t="s">
        <v>145</v>
      </c>
      <c r="J59" s="18" t="s">
        <v>173</v>
      </c>
      <c r="K59" s="18" t="s">
        <v>691</v>
      </c>
      <c r="L59" s="94" t="s">
        <v>174</v>
      </c>
      <c r="M59" s="94" t="s">
        <v>315</v>
      </c>
      <c r="N59" s="131">
        <v>2024</v>
      </c>
      <c r="O59" s="132"/>
      <c r="P59" s="132"/>
      <c r="Q59" s="132"/>
      <c r="R59" s="132"/>
      <c r="S59" s="110" t="s">
        <v>173</v>
      </c>
      <c r="T59" s="96"/>
      <c r="U59" s="96"/>
      <c r="V59" s="96" t="e">
        <v>#N/A</v>
      </c>
      <c r="W59" s="96" t="e">
        <v>#N/A</v>
      </c>
      <c r="X59" s="111" t="s">
        <v>173</v>
      </c>
      <c r="Z59" s="127"/>
      <c r="AB59" s="85"/>
    </row>
    <row r="60" spans="1:28" s="67" customFormat="1" ht="39" customHeight="1">
      <c r="A60" s="11" t="s">
        <v>47</v>
      </c>
      <c r="B60" s="11" t="s">
        <v>57</v>
      </c>
      <c r="C60" s="11" t="s">
        <v>719</v>
      </c>
      <c r="D60" s="11" t="s">
        <v>720</v>
      </c>
      <c r="E60" s="11" t="s">
        <v>170</v>
      </c>
      <c r="F60" s="11"/>
      <c r="G60" s="11" t="s">
        <v>171</v>
      </c>
      <c r="H60" s="11" t="s">
        <v>129</v>
      </c>
      <c r="I60" s="11" t="s">
        <v>145</v>
      </c>
      <c r="J60" s="11" t="s">
        <v>173</v>
      </c>
      <c r="K60" s="11" t="s">
        <v>721</v>
      </c>
      <c r="L60" s="100" t="s">
        <v>573</v>
      </c>
      <c r="M60" s="100" t="s">
        <v>315</v>
      </c>
      <c r="N60" s="129">
        <v>2024</v>
      </c>
      <c r="O60" s="130"/>
      <c r="P60" s="130"/>
      <c r="Q60" s="130"/>
      <c r="R60" s="130" t="s">
        <v>722</v>
      </c>
      <c r="S60" s="114" t="s">
        <v>173</v>
      </c>
      <c r="T60" s="102"/>
      <c r="U60" s="102"/>
      <c r="V60" s="102" t="e">
        <v>#N/A</v>
      </c>
      <c r="W60" s="102" t="e">
        <v>#N/A</v>
      </c>
      <c r="X60" s="115" t="s">
        <v>173</v>
      </c>
      <c r="Z60" s="134" t="s">
        <v>1241</v>
      </c>
      <c r="AB60" s="85"/>
    </row>
    <row r="61" spans="1:28" s="59" customFormat="1" ht="39" customHeight="1">
      <c r="A61" s="18" t="s">
        <v>47</v>
      </c>
      <c r="B61" s="18" t="s">
        <v>58</v>
      </c>
      <c r="C61" s="18" t="s">
        <v>678</v>
      </c>
      <c r="D61" s="18" t="s">
        <v>679</v>
      </c>
      <c r="E61" s="18" t="s">
        <v>680</v>
      </c>
      <c r="F61" s="18"/>
      <c r="G61" s="18" t="s">
        <v>681</v>
      </c>
      <c r="H61" s="18" t="s">
        <v>129</v>
      </c>
      <c r="I61" s="18"/>
      <c r="J61" s="18" t="s">
        <v>173</v>
      </c>
      <c r="K61" s="18" t="s">
        <v>130</v>
      </c>
      <c r="L61" s="94" t="s">
        <v>130</v>
      </c>
      <c r="M61" s="94" t="s">
        <v>130</v>
      </c>
      <c r="N61" s="131">
        <v>2023</v>
      </c>
      <c r="O61" s="132"/>
      <c r="P61" s="132"/>
      <c r="Q61" s="132"/>
      <c r="R61" s="132"/>
      <c r="S61" s="110" t="s">
        <v>173</v>
      </c>
      <c r="T61" s="96"/>
      <c r="U61" s="96"/>
      <c r="V61" s="96"/>
      <c r="W61" s="96" t="e">
        <v>#N/A</v>
      </c>
      <c r="X61" s="111" t="s">
        <v>173</v>
      </c>
      <c r="Z61" s="127"/>
      <c r="AB61" s="85"/>
    </row>
    <row r="62" spans="1:28" s="67" customFormat="1" ht="39" customHeight="1">
      <c r="A62" s="11" t="s">
        <v>47</v>
      </c>
      <c r="B62" s="11" t="s">
        <v>59</v>
      </c>
      <c r="C62" s="11" t="s">
        <v>716</v>
      </c>
      <c r="D62" s="11" t="s">
        <v>717</v>
      </c>
      <c r="E62" s="11" t="s">
        <v>170</v>
      </c>
      <c r="F62" s="11"/>
      <c r="G62" s="11" t="e">
        <v>#N/A</v>
      </c>
      <c r="H62" s="11" t="s">
        <v>129</v>
      </c>
      <c r="I62" s="11" t="e">
        <v>#N/A</v>
      </c>
      <c r="J62" s="11" t="s">
        <v>173</v>
      </c>
      <c r="K62" s="11" t="s">
        <v>691</v>
      </c>
      <c r="L62" s="100" t="e">
        <v>#N/A</v>
      </c>
      <c r="M62" s="100" t="s">
        <v>315</v>
      </c>
      <c r="N62" s="129">
        <v>2024</v>
      </c>
      <c r="O62" s="130"/>
      <c r="P62" s="130"/>
      <c r="Q62" s="130"/>
      <c r="R62" s="130"/>
      <c r="S62" s="114" t="s">
        <v>173</v>
      </c>
      <c r="T62" s="102"/>
      <c r="U62" s="102"/>
      <c r="V62" s="102" t="e">
        <v>#N/A</v>
      </c>
      <c r="W62" s="102" t="e">
        <v>#N/A</v>
      </c>
      <c r="X62" s="115" t="s">
        <v>173</v>
      </c>
      <c r="Z62" s="134" t="s">
        <v>1241</v>
      </c>
      <c r="AB62" s="85"/>
    </row>
    <row r="63" spans="1:28" s="59" customFormat="1" ht="39" customHeight="1">
      <c r="A63" s="18" t="s">
        <v>47</v>
      </c>
      <c r="B63" s="18" t="s">
        <v>59</v>
      </c>
      <c r="C63" s="18" t="s">
        <v>716</v>
      </c>
      <c r="D63" s="18" t="s">
        <v>718</v>
      </c>
      <c r="E63" s="18" t="s">
        <v>170</v>
      </c>
      <c r="F63" s="18"/>
      <c r="G63" s="18" t="e">
        <v>#N/A</v>
      </c>
      <c r="H63" s="18" t="s">
        <v>129</v>
      </c>
      <c r="I63" s="18" t="e">
        <v>#N/A</v>
      </c>
      <c r="J63" s="18" t="s">
        <v>173</v>
      </c>
      <c r="K63" s="18" t="s">
        <v>691</v>
      </c>
      <c r="L63" s="94" t="e">
        <v>#N/A</v>
      </c>
      <c r="M63" s="94" t="s">
        <v>315</v>
      </c>
      <c r="N63" s="131">
        <v>2024</v>
      </c>
      <c r="O63" s="132"/>
      <c r="P63" s="132"/>
      <c r="Q63" s="132"/>
      <c r="R63" s="132"/>
      <c r="S63" s="110" t="s">
        <v>173</v>
      </c>
      <c r="T63" s="96"/>
      <c r="U63" s="96"/>
      <c r="V63" s="96" t="e">
        <v>#N/A</v>
      </c>
      <c r="W63" s="96" t="e">
        <v>#N/A</v>
      </c>
      <c r="X63" s="111" t="s">
        <v>173</v>
      </c>
      <c r="Z63" s="127"/>
      <c r="AB63" s="85"/>
    </row>
    <row r="64" spans="1:28" s="67" customFormat="1" ht="39" customHeight="1">
      <c r="A64" s="11" t="s">
        <v>60</v>
      </c>
      <c r="B64" s="11" t="s">
        <v>61</v>
      </c>
      <c r="C64" s="12" t="s">
        <v>738</v>
      </c>
      <c r="D64" s="12" t="s">
        <v>739</v>
      </c>
      <c r="E64" s="12" t="s">
        <v>120</v>
      </c>
      <c r="F64" s="12"/>
      <c r="G64" s="12" t="s">
        <v>740</v>
      </c>
      <c r="H64" s="12" t="s">
        <v>741</v>
      </c>
      <c r="I64" s="12" t="s">
        <v>552</v>
      </c>
      <c r="J64" s="12"/>
      <c r="K64" s="12"/>
      <c r="L64" s="156">
        <v>0</v>
      </c>
      <c r="M64" s="156"/>
      <c r="N64" s="129"/>
      <c r="O64" s="130"/>
      <c r="P64" s="130"/>
      <c r="Q64" s="130"/>
      <c r="R64" s="130"/>
      <c r="S64" s="114" t="s">
        <v>173</v>
      </c>
      <c r="T64" s="102"/>
      <c r="U64" s="102"/>
      <c r="V64" s="102" t="s">
        <v>173</v>
      </c>
      <c r="W64" s="102" t="s">
        <v>741</v>
      </c>
      <c r="X64" s="115" t="e">
        <v>#N/A</v>
      </c>
      <c r="Z64" s="134"/>
      <c r="AB64" s="85"/>
    </row>
    <row r="65" spans="1:28" s="59" customFormat="1" ht="39" customHeight="1">
      <c r="A65" s="18" t="s">
        <v>60</v>
      </c>
      <c r="B65" s="18" t="s">
        <v>63</v>
      </c>
      <c r="C65" s="27" t="s">
        <v>742</v>
      </c>
      <c r="D65" s="27" t="s">
        <v>746</v>
      </c>
      <c r="E65" s="27" t="s">
        <v>120</v>
      </c>
      <c r="F65" s="27"/>
      <c r="G65" s="27">
        <v>0</v>
      </c>
      <c r="H65" s="27" t="s">
        <v>741</v>
      </c>
      <c r="I65" s="27">
        <v>0</v>
      </c>
      <c r="J65" s="18"/>
      <c r="K65" s="18"/>
      <c r="L65" s="94">
        <v>0</v>
      </c>
      <c r="M65" s="94"/>
      <c r="N65" s="131"/>
      <c r="O65" s="132"/>
      <c r="P65" s="132"/>
      <c r="Q65" s="132"/>
      <c r="R65" s="132"/>
      <c r="S65" s="110" t="s">
        <v>173</v>
      </c>
      <c r="T65" s="96"/>
      <c r="U65" s="96"/>
      <c r="V65" s="96" t="s">
        <v>173</v>
      </c>
      <c r="W65" s="96" t="s">
        <v>741</v>
      </c>
      <c r="X65" s="111" t="e">
        <v>#N/A</v>
      </c>
      <c r="Z65" s="127"/>
      <c r="AB65" s="85"/>
    </row>
    <row r="66" spans="1:28" s="67" customFormat="1" ht="39" customHeight="1">
      <c r="A66" s="11" t="s">
        <v>60</v>
      </c>
      <c r="B66" s="11" t="s">
        <v>64</v>
      </c>
      <c r="C66" s="12" t="s">
        <v>747</v>
      </c>
      <c r="D66" s="12" t="s">
        <v>748</v>
      </c>
      <c r="E66" s="12" t="s">
        <v>120</v>
      </c>
      <c r="F66" s="12"/>
      <c r="G66" s="12" t="s">
        <v>749</v>
      </c>
      <c r="H66" s="12" t="s">
        <v>750</v>
      </c>
      <c r="I66" s="12" t="s">
        <v>751</v>
      </c>
      <c r="J66" s="12"/>
      <c r="K66" s="12"/>
      <c r="L66" s="156">
        <v>0</v>
      </c>
      <c r="M66" s="156"/>
      <c r="N66" s="129"/>
      <c r="O66" s="130"/>
      <c r="P66" s="130"/>
      <c r="Q66" s="130"/>
      <c r="R66" s="130"/>
      <c r="S66" s="114" t="s">
        <v>173</v>
      </c>
      <c r="T66" s="102" t="s">
        <v>752</v>
      </c>
      <c r="U66" s="102" t="s">
        <v>611</v>
      </c>
      <c r="V66" s="102" t="s">
        <v>173</v>
      </c>
      <c r="W66" s="102" t="s">
        <v>750</v>
      </c>
      <c r="X66" s="115" t="e">
        <v>#N/A</v>
      </c>
      <c r="Z66" s="46" t="s">
        <v>1242</v>
      </c>
      <c r="AB66" s="85"/>
    </row>
    <row r="67" spans="1:28" s="67" customFormat="1" ht="39" customHeight="1">
      <c r="A67" s="11" t="s">
        <v>60</v>
      </c>
      <c r="B67" s="11" t="s">
        <v>65</v>
      </c>
      <c r="C67" s="12" t="s">
        <v>753</v>
      </c>
      <c r="D67" s="12" t="s">
        <v>754</v>
      </c>
      <c r="E67" s="12" t="s">
        <v>120</v>
      </c>
      <c r="F67" s="12"/>
      <c r="G67" s="12" t="s">
        <v>749</v>
      </c>
      <c r="H67" s="12" t="s">
        <v>750</v>
      </c>
      <c r="I67" s="12" t="s">
        <v>755</v>
      </c>
      <c r="J67" s="12" t="s">
        <v>173</v>
      </c>
      <c r="K67" s="12" t="s">
        <v>486</v>
      </c>
      <c r="L67" s="156">
        <v>0</v>
      </c>
      <c r="M67" s="156" t="s">
        <v>315</v>
      </c>
      <c r="N67" s="129"/>
      <c r="O67" s="130"/>
      <c r="P67" s="130"/>
      <c r="Q67" s="130"/>
      <c r="R67" s="130"/>
      <c r="S67" s="114" t="s">
        <v>173</v>
      </c>
      <c r="T67" s="102"/>
      <c r="U67" s="102"/>
      <c r="V67" s="102" t="s">
        <v>173</v>
      </c>
      <c r="W67" s="102" t="s">
        <v>750</v>
      </c>
      <c r="X67" s="115" t="e">
        <v>#N/A</v>
      </c>
      <c r="Z67" s="46" t="s">
        <v>1243</v>
      </c>
      <c r="AB67" s="85"/>
    </row>
    <row r="68" spans="1:28" s="67" customFormat="1" ht="39" customHeight="1">
      <c r="A68" s="11" t="s">
        <v>60</v>
      </c>
      <c r="B68" s="11" t="s">
        <v>66</v>
      </c>
      <c r="C68" s="12" t="s">
        <v>756</v>
      </c>
      <c r="D68" s="12" t="s">
        <v>757</v>
      </c>
      <c r="E68" s="12" t="s">
        <v>120</v>
      </c>
      <c r="F68" s="12"/>
      <c r="G68" s="12" t="s">
        <v>758</v>
      </c>
      <c r="H68" s="12" t="s">
        <v>759</v>
      </c>
      <c r="I68" s="12">
        <v>0</v>
      </c>
      <c r="J68" s="12"/>
      <c r="K68" s="12"/>
      <c r="L68" s="156">
        <v>0</v>
      </c>
      <c r="M68" s="156"/>
      <c r="N68" s="129"/>
      <c r="O68" s="130"/>
      <c r="P68" s="130"/>
      <c r="Q68" s="130"/>
      <c r="R68" s="130"/>
      <c r="S68" s="114" t="s">
        <v>173</v>
      </c>
      <c r="T68" s="102" t="s">
        <v>752</v>
      </c>
      <c r="U68" s="102" t="s">
        <v>611</v>
      </c>
      <c r="V68" s="102" t="s">
        <v>173</v>
      </c>
      <c r="W68" s="102" t="s">
        <v>759</v>
      </c>
      <c r="X68" s="115" t="e">
        <v>#N/A</v>
      </c>
      <c r="Z68" s="134" t="s">
        <v>1244</v>
      </c>
      <c r="AB68" s="85"/>
    </row>
    <row r="69" spans="1:28" s="67" customFormat="1" ht="39" customHeight="1">
      <c r="A69" s="11" t="s">
        <v>60</v>
      </c>
      <c r="B69" s="11" t="s">
        <v>67</v>
      </c>
      <c r="C69" s="12" t="s">
        <v>760</v>
      </c>
      <c r="D69" s="12" t="s">
        <v>761</v>
      </c>
      <c r="E69" s="12" t="s">
        <v>120</v>
      </c>
      <c r="F69" s="12"/>
      <c r="G69" s="12" t="s">
        <v>762</v>
      </c>
      <c r="H69" s="12" t="s">
        <v>588</v>
      </c>
      <c r="I69" s="12">
        <v>0</v>
      </c>
      <c r="J69" s="12" t="s">
        <v>173</v>
      </c>
      <c r="K69" s="12" t="s">
        <v>763</v>
      </c>
      <c r="L69" s="156">
        <v>0</v>
      </c>
      <c r="M69" s="156" t="s">
        <v>315</v>
      </c>
      <c r="N69" s="129">
        <v>2023</v>
      </c>
      <c r="O69" s="130"/>
      <c r="P69" s="130"/>
      <c r="Q69" s="130"/>
      <c r="R69" s="130"/>
      <c r="S69" s="114" t="s">
        <v>173</v>
      </c>
      <c r="T69" s="102"/>
      <c r="U69" s="102"/>
      <c r="V69" s="102" t="s">
        <v>173</v>
      </c>
      <c r="W69" s="102" t="s">
        <v>588</v>
      </c>
      <c r="X69" s="115" t="e">
        <v>#N/A</v>
      </c>
      <c r="Z69" s="134" t="s">
        <v>1244</v>
      </c>
      <c r="AB69" s="85"/>
    </row>
    <row r="70" spans="1:28" s="67" customFormat="1" ht="39" customHeight="1">
      <c r="A70" s="11" t="s">
        <v>60</v>
      </c>
      <c r="B70" s="11" t="s">
        <v>68</v>
      </c>
      <c r="C70" s="12" t="s">
        <v>764</v>
      </c>
      <c r="D70" s="12" t="s">
        <v>765</v>
      </c>
      <c r="E70" s="179" t="s">
        <v>120</v>
      </c>
      <c r="F70" s="179"/>
      <c r="G70" s="179" t="s">
        <v>120</v>
      </c>
      <c r="H70" s="12" t="s">
        <v>766</v>
      </c>
      <c r="I70" s="12" t="s">
        <v>767</v>
      </c>
      <c r="J70" s="12"/>
      <c r="K70" s="12"/>
      <c r="L70" s="156">
        <v>0</v>
      </c>
      <c r="M70" s="156"/>
      <c r="N70" s="129"/>
      <c r="O70" s="130"/>
      <c r="P70" s="130"/>
      <c r="Q70" s="130"/>
      <c r="R70" s="130"/>
      <c r="S70" s="114" t="s">
        <v>173</v>
      </c>
      <c r="T70" s="102"/>
      <c r="U70" s="102"/>
      <c r="V70" s="102" t="s">
        <v>173</v>
      </c>
      <c r="W70" s="102" t="s">
        <v>766</v>
      </c>
      <c r="X70" s="115" t="s">
        <v>173</v>
      </c>
      <c r="Z70" s="134" t="s">
        <v>1245</v>
      </c>
      <c r="AB70" s="85"/>
    </row>
    <row r="71" spans="1:28" s="59" customFormat="1" ht="39" customHeight="1">
      <c r="A71" s="18" t="s">
        <v>60</v>
      </c>
      <c r="B71" s="18" t="s">
        <v>69</v>
      </c>
      <c r="C71" s="18" t="s">
        <v>768</v>
      </c>
      <c r="D71" s="27" t="s">
        <v>769</v>
      </c>
      <c r="E71" s="27" t="s">
        <v>770</v>
      </c>
      <c r="F71" s="27"/>
      <c r="G71" s="27" t="s">
        <v>771</v>
      </c>
      <c r="H71" s="18" t="s">
        <v>199</v>
      </c>
      <c r="I71" s="27">
        <v>0</v>
      </c>
      <c r="J71" s="27"/>
      <c r="K71" s="27"/>
      <c r="L71" s="149">
        <v>0</v>
      </c>
      <c r="M71" s="149"/>
      <c r="N71" s="131"/>
      <c r="O71" s="132"/>
      <c r="P71" s="132"/>
      <c r="Q71" s="132"/>
      <c r="R71" s="132"/>
      <c r="S71" s="110" t="s">
        <v>173</v>
      </c>
      <c r="T71" s="96"/>
      <c r="U71" s="96"/>
      <c r="V71" s="96" t="e">
        <v>#N/A</v>
      </c>
      <c r="W71" s="96" t="e">
        <v>#N/A</v>
      </c>
      <c r="X71" s="111" t="e">
        <v>#N/A</v>
      </c>
      <c r="Z71" s="127"/>
      <c r="AB71" s="85"/>
    </row>
    <row r="72" spans="1:28" s="67" customFormat="1" ht="39" customHeight="1">
      <c r="A72" s="11" t="s">
        <v>60</v>
      </c>
      <c r="B72" s="11" t="s">
        <v>70</v>
      </c>
      <c r="C72" s="11" t="s">
        <v>772</v>
      </c>
      <c r="D72" s="12" t="s">
        <v>773</v>
      </c>
      <c r="E72" s="12" t="s">
        <v>770</v>
      </c>
      <c r="F72" s="12"/>
      <c r="G72" s="12" t="s">
        <v>774</v>
      </c>
      <c r="H72" s="11" t="s">
        <v>775</v>
      </c>
      <c r="I72" s="12" t="s">
        <v>755</v>
      </c>
      <c r="J72" s="12"/>
      <c r="K72" s="12"/>
      <c r="L72" s="156">
        <v>0</v>
      </c>
      <c r="M72" s="156"/>
      <c r="N72" s="129"/>
      <c r="O72" s="130"/>
      <c r="P72" s="130"/>
      <c r="Q72" s="130"/>
      <c r="R72" s="130"/>
      <c r="S72" s="114" t="s">
        <v>173</v>
      </c>
      <c r="T72" s="102" t="s">
        <v>776</v>
      </c>
      <c r="U72" s="102" t="s">
        <v>777</v>
      </c>
      <c r="V72" s="102" t="s">
        <v>173</v>
      </c>
      <c r="W72" s="102" t="s">
        <v>755</v>
      </c>
      <c r="X72" s="115" t="e">
        <v>#N/A</v>
      </c>
      <c r="Z72" s="134" t="s">
        <v>1246</v>
      </c>
      <c r="AB72" s="85"/>
    </row>
    <row r="73" spans="1:28" s="67" customFormat="1" ht="39" customHeight="1">
      <c r="A73" s="11" t="s">
        <v>60</v>
      </c>
      <c r="B73" s="11" t="s">
        <v>71</v>
      </c>
      <c r="C73" s="11" t="s">
        <v>1247</v>
      </c>
      <c r="D73" s="11" t="s">
        <v>779</v>
      </c>
      <c r="E73" s="11" t="s">
        <v>120</v>
      </c>
      <c r="F73" s="11">
        <v>0</v>
      </c>
      <c r="G73" s="11" t="s">
        <v>120</v>
      </c>
      <c r="H73" s="11" t="s">
        <v>572</v>
      </c>
      <c r="I73" s="12" t="s">
        <v>572</v>
      </c>
      <c r="J73" s="12"/>
      <c r="K73" s="12"/>
      <c r="L73" s="156" t="s">
        <v>573</v>
      </c>
      <c r="M73" s="156"/>
      <c r="N73" s="129"/>
      <c r="O73" s="130"/>
      <c r="P73" s="130"/>
      <c r="Q73" s="130"/>
      <c r="R73" s="130"/>
      <c r="S73" s="114" t="s">
        <v>173</v>
      </c>
      <c r="T73" s="102" t="s">
        <v>752</v>
      </c>
      <c r="U73" s="102" t="s">
        <v>611</v>
      </c>
      <c r="V73" s="102" t="s">
        <v>132</v>
      </c>
      <c r="W73" s="102" t="s">
        <v>657</v>
      </c>
      <c r="X73" s="115" t="s">
        <v>132</v>
      </c>
      <c r="Z73" s="134" t="s">
        <v>1244</v>
      </c>
      <c r="AB73" s="85"/>
    </row>
    <row r="74" spans="1:28" s="67" customFormat="1" ht="39" customHeight="1">
      <c r="A74" s="11" t="s">
        <v>60</v>
      </c>
      <c r="B74" s="11" t="s">
        <v>72</v>
      </c>
      <c r="C74" s="12" t="s">
        <v>732</v>
      </c>
      <c r="D74" s="12" t="s">
        <v>733</v>
      </c>
      <c r="E74" s="12" t="s">
        <v>734</v>
      </c>
      <c r="F74" s="12"/>
      <c r="G74" s="12" t="s">
        <v>734</v>
      </c>
      <c r="H74" s="12" t="s">
        <v>646</v>
      </c>
      <c r="I74" s="12" t="s">
        <v>735</v>
      </c>
      <c r="J74" s="12" t="s">
        <v>173</v>
      </c>
      <c r="K74" s="12" t="s">
        <v>315</v>
      </c>
      <c r="L74" s="156" t="s">
        <v>736</v>
      </c>
      <c r="M74" s="156" t="s">
        <v>315</v>
      </c>
      <c r="N74" s="129">
        <v>2023</v>
      </c>
      <c r="O74" s="130" t="s">
        <v>513</v>
      </c>
      <c r="P74" s="130"/>
      <c r="Q74" s="130"/>
      <c r="R74" s="130"/>
      <c r="S74" s="114" t="s">
        <v>173</v>
      </c>
      <c r="T74" s="102" t="s">
        <v>737</v>
      </c>
      <c r="U74" s="102" t="s">
        <v>709</v>
      </c>
      <c r="V74" s="102" t="e">
        <v>#N/A</v>
      </c>
      <c r="W74" s="102" t="e">
        <v>#N/A</v>
      </c>
      <c r="X74" s="115" t="s">
        <v>173</v>
      </c>
      <c r="Z74" s="134" t="s">
        <v>1248</v>
      </c>
      <c r="AB74" s="85"/>
    </row>
    <row r="75" spans="1:28" s="67" customFormat="1" ht="39" customHeight="1">
      <c r="A75" s="11" t="s">
        <v>73</v>
      </c>
      <c r="B75" s="11" t="s">
        <v>74</v>
      </c>
      <c r="C75" s="12" t="s">
        <v>978</v>
      </c>
      <c r="D75" s="12" t="s">
        <v>979</v>
      </c>
      <c r="E75" s="12" t="s">
        <v>120</v>
      </c>
      <c r="F75" s="12"/>
      <c r="G75" s="12" t="s">
        <v>120</v>
      </c>
      <c r="H75" s="12" t="s">
        <v>465</v>
      </c>
      <c r="I75" s="12" t="s">
        <v>501</v>
      </c>
      <c r="J75" s="12" t="s">
        <v>173</v>
      </c>
      <c r="K75" s="12" t="s">
        <v>477</v>
      </c>
      <c r="L75" s="156" t="s">
        <v>130</v>
      </c>
      <c r="M75" s="156" t="s">
        <v>315</v>
      </c>
      <c r="N75" s="129">
        <v>2021</v>
      </c>
      <c r="O75" s="130" t="s">
        <v>479</v>
      </c>
      <c r="P75" s="182" t="s">
        <v>480</v>
      </c>
      <c r="Q75" s="130" t="s">
        <v>481</v>
      </c>
      <c r="R75" s="130" t="s">
        <v>482</v>
      </c>
      <c r="S75" s="114" t="s">
        <v>173</v>
      </c>
      <c r="T75" s="102"/>
      <c r="U75" s="102" t="s">
        <v>545</v>
      </c>
      <c r="V75" s="102" t="s">
        <v>173</v>
      </c>
      <c r="W75" s="102" t="s">
        <v>465</v>
      </c>
      <c r="X75" s="115" t="e">
        <v>#N/A</v>
      </c>
      <c r="Z75" s="134" t="s">
        <v>1249</v>
      </c>
      <c r="AB75" s="85"/>
    </row>
    <row r="76" spans="1:28" s="67" customFormat="1" ht="39" customHeight="1">
      <c r="A76" s="11" t="s">
        <v>73</v>
      </c>
      <c r="B76" s="11" t="s">
        <v>75</v>
      </c>
      <c r="C76" s="12" t="s">
        <v>980</v>
      </c>
      <c r="D76" s="12" t="s">
        <v>980</v>
      </c>
      <c r="E76" s="180" t="s">
        <v>120</v>
      </c>
      <c r="F76" s="180"/>
      <c r="G76" s="180" t="s">
        <v>120</v>
      </c>
      <c r="H76" s="12" t="s">
        <v>465</v>
      </c>
      <c r="I76" s="12" t="s">
        <v>501</v>
      </c>
      <c r="J76" s="12" t="s">
        <v>173</v>
      </c>
      <c r="K76" s="12" t="s">
        <v>477</v>
      </c>
      <c r="L76" s="156" t="s">
        <v>981</v>
      </c>
      <c r="M76" s="156" t="s">
        <v>315</v>
      </c>
      <c r="N76" s="129">
        <v>2021</v>
      </c>
      <c r="O76" s="130" t="s">
        <v>479</v>
      </c>
      <c r="P76" s="182" t="s">
        <v>480</v>
      </c>
      <c r="Q76" s="130" t="s">
        <v>481</v>
      </c>
      <c r="R76" s="130" t="s">
        <v>482</v>
      </c>
      <c r="S76" s="114" t="s">
        <v>173</v>
      </c>
      <c r="T76" s="102"/>
      <c r="U76" s="102" t="s">
        <v>545</v>
      </c>
      <c r="V76" s="102" t="s">
        <v>173</v>
      </c>
      <c r="W76" s="102" t="s">
        <v>465</v>
      </c>
      <c r="X76" s="115" t="e">
        <v>#N/A</v>
      </c>
      <c r="Z76" s="134" t="s">
        <v>1250</v>
      </c>
      <c r="AB76" s="85"/>
    </row>
    <row r="77" spans="1:28" s="6" customFormat="1" ht="39" customHeight="1">
      <c r="A77" s="28" t="s">
        <v>73</v>
      </c>
      <c r="B77" s="28" t="s">
        <v>76</v>
      </c>
      <c r="C77" s="29" t="s">
        <v>982</v>
      </c>
      <c r="D77" s="29" t="s">
        <v>983</v>
      </c>
      <c r="E77" s="28" t="s">
        <v>984</v>
      </c>
      <c r="F77" s="28">
        <v>0</v>
      </c>
      <c r="G77" s="181" t="s">
        <v>984</v>
      </c>
      <c r="H77" s="28" t="s">
        <v>628</v>
      </c>
      <c r="I77" s="183" t="s">
        <v>755</v>
      </c>
      <c r="J77" s="29"/>
      <c r="K77" s="29"/>
      <c r="L77" s="154">
        <v>0</v>
      </c>
      <c r="M77" s="154"/>
      <c r="N77" s="160"/>
      <c r="O77" s="161"/>
      <c r="P77" s="161"/>
      <c r="Q77" s="161"/>
      <c r="R77" s="161"/>
      <c r="S77" s="118" t="s">
        <v>173</v>
      </c>
      <c r="T77" s="105" t="s">
        <v>586</v>
      </c>
      <c r="U77" s="105"/>
      <c r="V77" s="105" t="s">
        <v>173</v>
      </c>
      <c r="W77" s="105" t="s">
        <v>755</v>
      </c>
      <c r="X77" s="119" t="e">
        <v>#N/A</v>
      </c>
      <c r="Z77" s="178" t="s">
        <v>1251</v>
      </c>
      <c r="AB77" s="85"/>
    </row>
    <row r="78" spans="1:28" s="59" customFormat="1" ht="39" customHeight="1">
      <c r="A78" s="18" t="s">
        <v>73</v>
      </c>
      <c r="B78" s="18" t="s">
        <v>77</v>
      </c>
      <c r="C78" s="18" t="s">
        <v>985</v>
      </c>
      <c r="D78" s="18" t="s">
        <v>986</v>
      </c>
      <c r="E78" s="18" t="s">
        <v>987</v>
      </c>
      <c r="F78" s="18"/>
      <c r="G78" s="94" t="s">
        <v>988</v>
      </c>
      <c r="H78" s="18" t="s">
        <v>989</v>
      </c>
      <c r="I78" s="18"/>
      <c r="J78" s="18"/>
      <c r="K78" s="18"/>
      <c r="L78" s="94"/>
      <c r="M78" s="94"/>
      <c r="N78" s="131"/>
      <c r="O78" s="132"/>
      <c r="P78" s="132"/>
      <c r="Q78" s="132"/>
      <c r="R78" s="132"/>
      <c r="S78" s="110" t="s">
        <v>173</v>
      </c>
      <c r="T78" s="96" t="s">
        <v>990</v>
      </c>
      <c r="U78" s="96"/>
      <c r="V78" s="96" t="s">
        <v>173</v>
      </c>
      <c r="W78" s="96" t="e">
        <v>#N/A</v>
      </c>
      <c r="X78" s="111" t="e">
        <v>#N/A</v>
      </c>
      <c r="Z78" s="127" t="s">
        <v>1252</v>
      </c>
      <c r="AB78" s="85"/>
    </row>
    <row r="79" spans="1:28" s="67" customFormat="1" ht="39" customHeight="1">
      <c r="A79" s="11" t="s">
        <v>73</v>
      </c>
      <c r="B79" s="11" t="s">
        <v>78</v>
      </c>
      <c r="C79" s="11" t="s">
        <v>991</v>
      </c>
      <c r="D79" s="12" t="s">
        <v>992</v>
      </c>
      <c r="E79" s="11" t="s">
        <v>120</v>
      </c>
      <c r="F79" s="11"/>
      <c r="G79" s="179" t="s">
        <v>120</v>
      </c>
      <c r="H79" s="11" t="s">
        <v>493</v>
      </c>
      <c r="I79" s="179"/>
      <c r="J79" s="179"/>
      <c r="K79" s="179"/>
      <c r="L79" s="184"/>
      <c r="M79" s="184"/>
      <c r="N79" s="129"/>
      <c r="O79" s="130"/>
      <c r="P79" s="130"/>
      <c r="Q79" s="130"/>
      <c r="R79" s="130"/>
      <c r="S79" s="114" t="s">
        <v>173</v>
      </c>
      <c r="T79" s="102"/>
      <c r="U79" s="102" t="s">
        <v>545</v>
      </c>
      <c r="V79" s="102" t="s">
        <v>173</v>
      </c>
      <c r="W79" s="102" t="e">
        <v>#N/A</v>
      </c>
      <c r="X79" s="115" t="e">
        <v>#N/A</v>
      </c>
      <c r="Z79" s="134" t="s">
        <v>1253</v>
      </c>
      <c r="AB79" s="85"/>
    </row>
    <row r="80" spans="1:28" s="6" customFormat="1" ht="39" customHeight="1">
      <c r="A80" s="28" t="s">
        <v>73</v>
      </c>
      <c r="B80" s="28" t="s">
        <v>79</v>
      </c>
      <c r="C80" s="28" t="s">
        <v>472</v>
      </c>
      <c r="D80" s="28" t="s">
        <v>473</v>
      </c>
      <c r="E80" s="28" t="s">
        <v>120</v>
      </c>
      <c r="F80" s="28">
        <v>0</v>
      </c>
      <c r="G80" s="28" t="s">
        <v>120</v>
      </c>
      <c r="H80" s="28" t="s">
        <v>474</v>
      </c>
      <c r="I80" s="28"/>
      <c r="J80" s="28"/>
      <c r="K80" s="28"/>
      <c r="L80" s="103"/>
      <c r="M80" s="103"/>
      <c r="N80" s="160"/>
      <c r="O80" s="161"/>
      <c r="P80" s="161"/>
      <c r="Q80" s="161"/>
      <c r="R80" s="161"/>
      <c r="S80" s="118" t="s">
        <v>173</v>
      </c>
      <c r="T80" s="105"/>
      <c r="U80" s="105"/>
      <c r="V80" s="105" t="s">
        <v>173</v>
      </c>
      <c r="W80" s="105" t="e">
        <v>#N/A</v>
      </c>
      <c r="X80" s="119" t="e">
        <v>#N/A</v>
      </c>
      <c r="Z80" s="178"/>
      <c r="AB80" s="85"/>
    </row>
    <row r="81" spans="1:28" s="59" customFormat="1" ht="39" customHeight="1">
      <c r="A81" s="18" t="s">
        <v>73</v>
      </c>
      <c r="B81" s="18" t="s">
        <v>80</v>
      </c>
      <c r="C81" s="27" t="s">
        <v>993</v>
      </c>
      <c r="D81" s="27" t="s">
        <v>994</v>
      </c>
      <c r="E81" s="18" t="s">
        <v>995</v>
      </c>
      <c r="F81" s="18">
        <v>0</v>
      </c>
      <c r="G81" s="27" t="s">
        <v>996</v>
      </c>
      <c r="H81" s="18" t="s">
        <v>997</v>
      </c>
      <c r="I81" s="185" t="s">
        <v>145</v>
      </c>
      <c r="J81" s="27"/>
      <c r="K81" s="27"/>
      <c r="L81" s="149">
        <v>0</v>
      </c>
      <c r="M81" s="149"/>
      <c r="N81" s="131"/>
      <c r="O81" s="132"/>
      <c r="P81" s="132"/>
      <c r="Q81" s="132"/>
      <c r="R81" s="132"/>
      <c r="S81" s="110" t="s">
        <v>173</v>
      </c>
      <c r="T81" s="96"/>
      <c r="U81" s="96"/>
      <c r="V81" s="96" t="e">
        <v>#N/A</v>
      </c>
      <c r="W81" s="96" t="e">
        <v>#N/A</v>
      </c>
      <c r="X81" s="111" t="s">
        <v>173</v>
      </c>
      <c r="Z81" s="127"/>
      <c r="AB81" s="85"/>
    </row>
  </sheetData>
  <autoFilter ref="A1:Z81" xr:uid="{00000000-0009-0000-0000-000006000000}"/>
  <dataValidations count="3">
    <dataValidation type="list" allowBlank="1" showInputMessage="1" showErrorMessage="1" sqref="N81 N2:N37 N39:N41 N44:N45 N48:N59 N62:N78" xr:uid="{00000000-0002-0000-0600-000000000000}">
      <formula1>"2015 , 2016 , 2017, 2018 , 2019 , 2020, 2021, 2022, 2023,2024,2025"</formula1>
    </dataValidation>
    <dataValidation type="list" allowBlank="1" showInputMessage="1" showErrorMessage="1" sqref="J2:J81 S2:S81" xr:uid="{00000000-0002-0000-0600-000001000000}">
      <formula1>"OUI,NON"</formula1>
    </dataValidation>
    <dataValidation type="list" allowBlank="1" showInputMessage="1" showErrorMessage="1" sqref="P21:P65 O66:P81" xr:uid="{00000000-0002-0000-0600-000002000000}">
      <formula1>"Annuelle , Semestrielle , Trimestrielle , Mensuelle"</formula1>
    </dataValidation>
  </dataValidations>
  <hyperlinks>
    <hyperlink ref="P3" r:id="rId1" xr:uid="{00000000-0004-0000-0600-000000000000}"/>
    <hyperlink ref="P4" r:id="rId2" xr:uid="{00000000-0004-0000-0600-000001000000}"/>
    <hyperlink ref="P75" r:id="rId3" xr:uid="{00000000-0004-0000-0600-000002000000}"/>
    <hyperlink ref="P76" r:id="rId4" xr:uid="{00000000-0004-0000-0600-000003000000}"/>
    <hyperlink ref="P2" r:id="rId5" xr:uid="{00000000-0004-0000-0600-000004000000}"/>
    <hyperlink ref="P17" r:id="rId6" xr:uid="{00000000-0004-0000-0600-000005000000}"/>
  </hyperlinks>
  <pageMargins left="0.7" right="0.7" top="0.75" bottom="0.75" header="0.3" footer="0.3"/>
  <pageSetup paperSize="9" orientation="portrait"/>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21"/>
  <sheetViews>
    <sheetView zoomScale="39" workbookViewId="0">
      <pane xSplit="4" ySplit="1" topLeftCell="T2" activePane="bottomRight" state="frozen"/>
      <selection pane="topRight"/>
      <selection pane="bottomLeft"/>
      <selection pane="bottomRight" activeCell="D19" sqref="D19"/>
    </sheetView>
  </sheetViews>
  <sheetFormatPr baseColWidth="10" defaultColWidth="16.42578125" defaultRowHeight="15"/>
  <cols>
    <col min="3" max="3" width="26.5703125" customWidth="1"/>
    <col min="26" max="26" width="16.42578125" style="128"/>
  </cols>
  <sheetData>
    <row r="1" spans="1:26" s="40" customFormat="1" ht="78.75">
      <c r="A1" s="10" t="s">
        <v>94</v>
      </c>
      <c r="B1" s="10" t="s">
        <v>95</v>
      </c>
      <c r="C1" s="10" t="s">
        <v>96</v>
      </c>
      <c r="D1" s="10" t="s">
        <v>97</v>
      </c>
      <c r="E1" s="10" t="s">
        <v>98</v>
      </c>
      <c r="F1" s="10" t="s">
        <v>99</v>
      </c>
      <c r="G1" s="10" t="s">
        <v>100</v>
      </c>
      <c r="H1" s="10" t="s">
        <v>101</v>
      </c>
      <c r="I1" s="10" t="s">
        <v>102</v>
      </c>
      <c r="J1" s="10" t="s">
        <v>103</v>
      </c>
      <c r="K1" s="10" t="s">
        <v>104</v>
      </c>
      <c r="L1" s="10" t="s">
        <v>105</v>
      </c>
      <c r="M1" s="10" t="s">
        <v>106</v>
      </c>
      <c r="N1" s="10" t="s">
        <v>107</v>
      </c>
      <c r="O1" s="10" t="s">
        <v>108</v>
      </c>
      <c r="P1" s="10" t="s">
        <v>109</v>
      </c>
      <c r="Q1" s="10" t="s">
        <v>110</v>
      </c>
      <c r="R1" s="10" t="s">
        <v>111</v>
      </c>
      <c r="S1" s="109" t="s">
        <v>112</v>
      </c>
      <c r="T1" s="109" t="s">
        <v>113</v>
      </c>
      <c r="U1" s="109" t="s">
        <v>114</v>
      </c>
      <c r="V1" s="109" t="s">
        <v>115</v>
      </c>
      <c r="W1" s="109" t="s">
        <v>116</v>
      </c>
      <c r="X1" s="109" t="s">
        <v>117</v>
      </c>
      <c r="Y1" s="40" t="s">
        <v>1207</v>
      </c>
      <c r="Z1" s="41" t="s">
        <v>113</v>
      </c>
    </row>
    <row r="2" spans="1:26" s="67" customFormat="1" ht="141.75">
      <c r="A2" s="11" t="s">
        <v>88</v>
      </c>
      <c r="B2" s="11" t="s">
        <v>780</v>
      </c>
      <c r="C2" s="11" t="s">
        <v>1254</v>
      </c>
      <c r="D2" s="11" t="s">
        <v>1255</v>
      </c>
      <c r="E2" s="11" t="s">
        <v>120</v>
      </c>
      <c r="F2" s="11"/>
      <c r="G2" s="11" t="s">
        <v>783</v>
      </c>
      <c r="H2" s="11" t="s">
        <v>784</v>
      </c>
      <c r="I2" s="11" t="s">
        <v>785</v>
      </c>
      <c r="J2" s="11"/>
      <c r="K2" s="11" t="s">
        <v>786</v>
      </c>
      <c r="L2" s="100" t="s">
        <v>786</v>
      </c>
      <c r="M2" s="100" t="s">
        <v>175</v>
      </c>
      <c r="N2" s="129">
        <v>2023</v>
      </c>
      <c r="O2" s="130" t="s">
        <v>271</v>
      </c>
      <c r="P2" s="130"/>
      <c r="Q2" s="130"/>
      <c r="R2" s="130"/>
      <c r="S2" s="114" t="s">
        <v>173</v>
      </c>
      <c r="T2" s="102" t="s">
        <v>737</v>
      </c>
      <c r="U2" s="102" t="s">
        <v>709</v>
      </c>
      <c r="V2" s="102" t="s">
        <v>173</v>
      </c>
      <c r="W2" s="102" t="s">
        <v>787</v>
      </c>
      <c r="X2" s="115" t="e">
        <v>#N/A</v>
      </c>
      <c r="Y2" s="42"/>
      <c r="Z2" s="134" t="s">
        <v>737</v>
      </c>
    </row>
    <row r="3" spans="1:26" s="67" customFormat="1" ht="110.25">
      <c r="A3" s="11" t="s">
        <v>88</v>
      </c>
      <c r="B3" s="11" t="s">
        <v>788</v>
      </c>
      <c r="C3" s="11" t="s">
        <v>789</v>
      </c>
      <c r="D3" s="11"/>
      <c r="E3" s="11" t="s">
        <v>790</v>
      </c>
      <c r="F3" s="11"/>
      <c r="G3" s="11" t="s">
        <v>790</v>
      </c>
      <c r="H3" s="11" t="s">
        <v>787</v>
      </c>
      <c r="I3" s="11" t="s">
        <v>785</v>
      </c>
      <c r="J3" s="11"/>
      <c r="K3" s="11" t="s">
        <v>786</v>
      </c>
      <c r="L3" s="100" t="s">
        <v>786</v>
      </c>
      <c r="M3" s="100" t="s">
        <v>175</v>
      </c>
      <c r="N3" s="129"/>
      <c r="O3" s="130" t="s">
        <v>271</v>
      </c>
      <c r="P3" s="130"/>
      <c r="Q3" s="130"/>
      <c r="R3" s="130"/>
      <c r="S3" s="114" t="s">
        <v>173</v>
      </c>
      <c r="T3" s="102" t="s">
        <v>737</v>
      </c>
      <c r="U3" s="102" t="s">
        <v>709</v>
      </c>
      <c r="V3" s="102" t="s">
        <v>173</v>
      </c>
      <c r="W3" s="102" t="s">
        <v>787</v>
      </c>
      <c r="X3" s="115" t="e">
        <v>#N/A</v>
      </c>
      <c r="Y3" s="42"/>
      <c r="Z3" s="134" t="s">
        <v>737</v>
      </c>
    </row>
    <row r="4" spans="1:26" s="59" customFormat="1" ht="110.25">
      <c r="A4" s="18" t="s">
        <v>88</v>
      </c>
      <c r="B4" s="18" t="s">
        <v>791</v>
      </c>
      <c r="C4" s="18" t="s">
        <v>792</v>
      </c>
      <c r="D4" s="18" t="s">
        <v>793</v>
      </c>
      <c r="E4" s="18" t="s">
        <v>794</v>
      </c>
      <c r="F4" s="18"/>
      <c r="G4" s="18" t="s">
        <v>795</v>
      </c>
      <c r="H4" s="18" t="s">
        <v>199</v>
      </c>
      <c r="I4" s="18">
        <v>0</v>
      </c>
      <c r="J4" s="18"/>
      <c r="K4" s="18" t="s">
        <v>130</v>
      </c>
      <c r="L4" s="94">
        <v>0</v>
      </c>
      <c r="M4" s="94" t="s">
        <v>130</v>
      </c>
      <c r="N4" s="131"/>
      <c r="O4" s="132"/>
      <c r="P4" s="132"/>
      <c r="Q4" s="133" t="s">
        <v>796</v>
      </c>
      <c r="R4" s="132"/>
      <c r="S4" s="110" t="s">
        <v>173</v>
      </c>
      <c r="T4" s="96"/>
      <c r="U4" s="96"/>
      <c r="V4" s="96" t="e">
        <v>#N/A</v>
      </c>
      <c r="W4" s="96" t="e">
        <v>#N/A</v>
      </c>
      <c r="X4" s="111" t="s">
        <v>173</v>
      </c>
      <c r="Y4" s="54"/>
      <c r="Z4" s="127" t="s">
        <v>1256</v>
      </c>
    </row>
    <row r="5" spans="1:26" s="59" customFormat="1" ht="110.25">
      <c r="A5" s="18" t="s">
        <v>88</v>
      </c>
      <c r="B5" s="18" t="s">
        <v>809</v>
      </c>
      <c r="C5" s="18" t="s">
        <v>810</v>
      </c>
      <c r="D5" s="18" t="s">
        <v>811</v>
      </c>
      <c r="E5" s="18" t="s">
        <v>812</v>
      </c>
      <c r="F5" s="18"/>
      <c r="G5" s="18" t="s">
        <v>800</v>
      </c>
      <c r="H5" s="18" t="s">
        <v>207</v>
      </c>
      <c r="I5" s="18" t="s">
        <v>199</v>
      </c>
      <c r="J5" s="18"/>
      <c r="K5" s="18" t="s">
        <v>122</v>
      </c>
      <c r="L5" s="94" t="s">
        <v>122</v>
      </c>
      <c r="M5" s="94" t="s">
        <v>130</v>
      </c>
      <c r="N5" s="131"/>
      <c r="O5" s="132"/>
      <c r="P5" s="132"/>
      <c r="Q5" s="132"/>
      <c r="R5" s="132"/>
      <c r="S5" s="110" t="s">
        <v>173</v>
      </c>
      <c r="T5" s="96"/>
      <c r="U5" s="96"/>
      <c r="V5" s="96" t="e">
        <v>#N/A</v>
      </c>
      <c r="W5" s="96" t="e">
        <v>#N/A</v>
      </c>
      <c r="X5" s="111" t="s">
        <v>132</v>
      </c>
      <c r="Y5" s="54"/>
      <c r="Z5" s="127" t="s">
        <v>1257</v>
      </c>
    </row>
    <row r="6" spans="1:26" s="59" customFormat="1" ht="63">
      <c r="A6" s="18" t="s">
        <v>88</v>
      </c>
      <c r="B6" s="18" t="s">
        <v>797</v>
      </c>
      <c r="C6" s="18" t="s">
        <v>798</v>
      </c>
      <c r="D6" s="18" t="s">
        <v>799</v>
      </c>
      <c r="E6" s="18" t="s">
        <v>800</v>
      </c>
      <c r="F6" s="18"/>
      <c r="G6" s="18" t="s">
        <v>800</v>
      </c>
      <c r="H6" s="18" t="s">
        <v>207</v>
      </c>
      <c r="I6" s="18" t="s">
        <v>199</v>
      </c>
      <c r="J6" s="18"/>
      <c r="K6" s="18" t="s">
        <v>122</v>
      </c>
      <c r="L6" s="94" t="s">
        <v>122</v>
      </c>
      <c r="M6" s="94" t="s">
        <v>130</v>
      </c>
      <c r="N6" s="131"/>
      <c r="O6" s="132"/>
      <c r="P6" s="132"/>
      <c r="Q6" s="132"/>
      <c r="R6" s="132"/>
      <c r="S6" s="110" t="s">
        <v>173</v>
      </c>
      <c r="T6" s="96" t="s">
        <v>801</v>
      </c>
      <c r="U6" s="96"/>
      <c r="V6" s="96" t="e">
        <v>#N/A</v>
      </c>
      <c r="W6" s="96" t="e">
        <v>#N/A</v>
      </c>
      <c r="X6" s="111" t="s">
        <v>132</v>
      </c>
      <c r="Y6" s="54"/>
      <c r="Z6" s="127" t="s">
        <v>1257</v>
      </c>
    </row>
    <row r="7" spans="1:26" s="59" customFormat="1" ht="141.75">
      <c r="A7" s="18" t="s">
        <v>88</v>
      </c>
      <c r="B7" s="18" t="s">
        <v>806</v>
      </c>
      <c r="C7" s="18" t="s">
        <v>807</v>
      </c>
      <c r="D7" s="18" t="s">
        <v>808</v>
      </c>
      <c r="E7" s="18" t="s">
        <v>800</v>
      </c>
      <c r="F7" s="18"/>
      <c r="G7" s="18">
        <v>0</v>
      </c>
      <c r="H7" s="18" t="s">
        <v>207</v>
      </c>
      <c r="I7" s="18">
        <v>0</v>
      </c>
      <c r="J7" s="18"/>
      <c r="K7" s="18" t="s">
        <v>130</v>
      </c>
      <c r="L7" s="94">
        <v>0</v>
      </c>
      <c r="M7" s="94" t="s">
        <v>130</v>
      </c>
      <c r="N7" s="131"/>
      <c r="O7" s="132"/>
      <c r="P7" s="132"/>
      <c r="Q7" s="132"/>
      <c r="R7" s="132"/>
      <c r="S7" s="110" t="s">
        <v>173</v>
      </c>
      <c r="T7" s="96"/>
      <c r="U7" s="96"/>
      <c r="V7" s="96" t="e">
        <v>#N/A</v>
      </c>
      <c r="W7" s="96" t="e">
        <v>#N/A</v>
      </c>
      <c r="X7" s="111" t="s">
        <v>173</v>
      </c>
      <c r="Y7" s="54"/>
      <c r="Z7" s="127" t="s">
        <v>1258</v>
      </c>
    </row>
    <row r="8" spans="1:26" s="59" customFormat="1" ht="94.5">
      <c r="A8" s="18" t="s">
        <v>88</v>
      </c>
      <c r="B8" s="18" t="s">
        <v>802</v>
      </c>
      <c r="C8" s="18" t="s">
        <v>803</v>
      </c>
      <c r="D8" s="18" t="s">
        <v>804</v>
      </c>
      <c r="E8" s="18" t="s">
        <v>800</v>
      </c>
      <c r="F8" s="18"/>
      <c r="G8" s="18" t="s">
        <v>800</v>
      </c>
      <c r="H8" s="18" t="s">
        <v>207</v>
      </c>
      <c r="I8" s="18" t="s">
        <v>199</v>
      </c>
      <c r="J8" s="18"/>
      <c r="K8" s="18" t="s">
        <v>122</v>
      </c>
      <c r="L8" s="94" t="s">
        <v>122</v>
      </c>
      <c r="M8" s="94" t="s">
        <v>130</v>
      </c>
      <c r="N8" s="131"/>
      <c r="O8" s="132"/>
      <c r="P8" s="132"/>
      <c r="Q8" s="132"/>
      <c r="R8" s="132"/>
      <c r="S8" s="110" t="s">
        <v>173</v>
      </c>
      <c r="T8" s="96" t="s">
        <v>805</v>
      </c>
      <c r="U8" s="96"/>
      <c r="V8" s="96" t="e">
        <v>#N/A</v>
      </c>
      <c r="W8" s="96" t="e">
        <v>#N/A</v>
      </c>
      <c r="X8" s="111" t="s">
        <v>132</v>
      </c>
      <c r="Y8" s="54"/>
      <c r="Z8" s="127" t="s">
        <v>1257</v>
      </c>
    </row>
    <row r="9" spans="1:26" s="67" customFormat="1" ht="157.5">
      <c r="A9" s="11" t="s">
        <v>89</v>
      </c>
      <c r="B9" s="11" t="s">
        <v>813</v>
      </c>
      <c r="C9" s="11" t="s">
        <v>814</v>
      </c>
      <c r="D9" s="11" t="s">
        <v>815</v>
      </c>
      <c r="E9" s="11" t="s">
        <v>816</v>
      </c>
      <c r="F9" s="11"/>
      <c r="G9" s="11" t="s">
        <v>817</v>
      </c>
      <c r="H9" s="11" t="s">
        <v>818</v>
      </c>
      <c r="I9" s="11"/>
      <c r="J9" s="11"/>
      <c r="K9" s="11" t="s">
        <v>819</v>
      </c>
      <c r="L9" s="100">
        <v>0</v>
      </c>
      <c r="M9" s="100" t="s">
        <v>315</v>
      </c>
      <c r="N9" s="129">
        <v>2023</v>
      </c>
      <c r="O9" s="130" t="s">
        <v>271</v>
      </c>
      <c r="P9" s="130" t="s">
        <v>820</v>
      </c>
      <c r="Q9" s="130" t="s">
        <v>821</v>
      </c>
      <c r="R9" s="130" t="s">
        <v>822</v>
      </c>
      <c r="S9" s="114" t="s">
        <v>173</v>
      </c>
      <c r="T9" s="102" t="s">
        <v>823</v>
      </c>
      <c r="U9" s="102" t="s">
        <v>824</v>
      </c>
      <c r="V9" s="102" t="s">
        <v>173</v>
      </c>
      <c r="W9" s="102" t="e">
        <v>#N/A</v>
      </c>
      <c r="X9" s="115" t="e">
        <v>#N/A</v>
      </c>
      <c r="Y9" s="42"/>
      <c r="Z9" s="67" t="s">
        <v>737</v>
      </c>
    </row>
    <row r="10" spans="1:26" s="67" customFormat="1" ht="126">
      <c r="A10" s="11" t="s">
        <v>89</v>
      </c>
      <c r="B10" s="11" t="s">
        <v>831</v>
      </c>
      <c r="C10" s="11" t="s">
        <v>832</v>
      </c>
      <c r="D10" s="11" t="s">
        <v>833</v>
      </c>
      <c r="E10" s="11" t="s">
        <v>834</v>
      </c>
      <c r="F10" s="11"/>
      <c r="G10" s="11" t="s">
        <v>120</v>
      </c>
      <c r="H10" s="11" t="s">
        <v>829</v>
      </c>
      <c r="I10" s="11" t="s">
        <v>835</v>
      </c>
      <c r="J10" s="11"/>
      <c r="K10" s="11" t="s">
        <v>130</v>
      </c>
      <c r="L10" s="100" t="s">
        <v>174</v>
      </c>
      <c r="M10" s="100" t="s">
        <v>130</v>
      </c>
      <c r="N10" s="129">
        <v>2023</v>
      </c>
      <c r="O10" s="130" t="s">
        <v>271</v>
      </c>
      <c r="P10" s="130" t="s">
        <v>820</v>
      </c>
      <c r="Q10" s="130"/>
      <c r="R10" s="130"/>
      <c r="S10" s="114" t="s">
        <v>173</v>
      </c>
      <c r="T10" s="102" t="s">
        <v>836</v>
      </c>
      <c r="U10" s="102" t="s">
        <v>837</v>
      </c>
      <c r="V10" s="102" t="s">
        <v>173</v>
      </c>
      <c r="W10" s="102" t="e">
        <v>#N/A</v>
      </c>
      <c r="X10" s="115"/>
      <c r="Y10" s="42"/>
      <c r="Z10" s="67" t="s">
        <v>1244</v>
      </c>
    </row>
    <row r="11" spans="1:26" s="59" customFormat="1" ht="220.5">
      <c r="A11" s="18" t="s">
        <v>89</v>
      </c>
      <c r="B11" s="18" t="s">
        <v>838</v>
      </c>
      <c r="C11" s="18" t="s">
        <v>1259</v>
      </c>
      <c r="D11" s="18" t="s">
        <v>840</v>
      </c>
      <c r="E11" s="18" t="s">
        <v>841</v>
      </c>
      <c r="F11" s="18"/>
      <c r="G11" s="18" t="s">
        <v>842</v>
      </c>
      <c r="H11" s="18" t="s">
        <v>129</v>
      </c>
      <c r="I11" s="18" t="s">
        <v>129</v>
      </c>
      <c r="J11" s="18"/>
      <c r="K11" s="18" t="s">
        <v>130</v>
      </c>
      <c r="L11" s="94" t="s">
        <v>130</v>
      </c>
      <c r="M11" s="94" t="s">
        <v>130</v>
      </c>
      <c r="N11" s="131">
        <v>2023</v>
      </c>
      <c r="O11" s="132" t="s">
        <v>271</v>
      </c>
      <c r="P11" s="132" t="s">
        <v>820</v>
      </c>
      <c r="Q11" s="132" t="s">
        <v>843</v>
      </c>
      <c r="R11" s="132" t="s">
        <v>844</v>
      </c>
      <c r="S11" s="110" t="s">
        <v>173</v>
      </c>
      <c r="T11" s="96"/>
      <c r="U11" s="96"/>
      <c r="V11" s="96" t="e">
        <v>#N/A</v>
      </c>
      <c r="W11" s="96" t="e">
        <v>#N/A</v>
      </c>
      <c r="X11" s="111" t="s">
        <v>173</v>
      </c>
      <c r="Y11" s="54"/>
      <c r="Z11" s="59" t="s">
        <v>1260</v>
      </c>
    </row>
    <row r="12" spans="1:26" s="59" customFormat="1" ht="78.75">
      <c r="A12" s="18" t="s">
        <v>89</v>
      </c>
      <c r="B12" s="18" t="s">
        <v>825</v>
      </c>
      <c r="C12" s="18" t="s">
        <v>826</v>
      </c>
      <c r="D12" s="18" t="s">
        <v>827</v>
      </c>
      <c r="E12" s="18" t="s">
        <v>828</v>
      </c>
      <c r="F12" s="18"/>
      <c r="G12" s="18" t="s">
        <v>817</v>
      </c>
      <c r="H12" s="18" t="s">
        <v>829</v>
      </c>
      <c r="I12" s="18" t="s">
        <v>129</v>
      </c>
      <c r="J12" s="18"/>
      <c r="K12" s="18" t="s">
        <v>130</v>
      </c>
      <c r="L12" s="94" t="s">
        <v>130</v>
      </c>
      <c r="M12" s="94" t="s">
        <v>130</v>
      </c>
      <c r="N12" s="131">
        <v>2023</v>
      </c>
      <c r="O12" s="132" t="s">
        <v>271</v>
      </c>
      <c r="P12" s="132" t="s">
        <v>820</v>
      </c>
      <c r="Q12" s="132"/>
      <c r="R12" s="132"/>
      <c r="S12" s="110" t="s">
        <v>173</v>
      </c>
      <c r="T12" s="96" t="s">
        <v>830</v>
      </c>
      <c r="U12" s="96"/>
      <c r="V12" s="96" t="e">
        <v>#N/A</v>
      </c>
      <c r="W12" s="96" t="e">
        <v>#N/A</v>
      </c>
      <c r="X12" s="111" t="s">
        <v>173</v>
      </c>
      <c r="Y12" s="54"/>
      <c r="Z12" s="59" t="s">
        <v>1260</v>
      </c>
    </row>
    <row r="13" spans="1:26" s="59" customFormat="1" ht="189">
      <c r="A13" s="18" t="s">
        <v>89</v>
      </c>
      <c r="B13" s="18" t="s">
        <v>845</v>
      </c>
      <c r="C13" s="18" t="s">
        <v>846</v>
      </c>
      <c r="D13" s="18" t="s">
        <v>847</v>
      </c>
      <c r="E13" s="18" t="s">
        <v>848</v>
      </c>
      <c r="F13" s="18"/>
      <c r="G13" s="18" t="s">
        <v>210</v>
      </c>
      <c r="H13" s="18" t="s">
        <v>849</v>
      </c>
      <c r="I13" s="18" t="s">
        <v>129</v>
      </c>
      <c r="J13" s="18"/>
      <c r="K13" s="18" t="s">
        <v>850</v>
      </c>
      <c r="L13" s="94" t="s">
        <v>130</v>
      </c>
      <c r="M13" s="94" t="s">
        <v>315</v>
      </c>
      <c r="N13" s="131">
        <v>2023</v>
      </c>
      <c r="O13" s="132" t="s">
        <v>271</v>
      </c>
      <c r="P13" s="132" t="s">
        <v>820</v>
      </c>
      <c r="Q13" s="132" t="s">
        <v>851</v>
      </c>
      <c r="R13" s="132" t="s">
        <v>852</v>
      </c>
      <c r="S13" s="110" t="s">
        <v>173</v>
      </c>
      <c r="T13" s="96"/>
      <c r="U13" s="96"/>
      <c r="V13" s="96" t="e">
        <v>#N/A</v>
      </c>
      <c r="W13" s="96" t="e">
        <v>#N/A</v>
      </c>
      <c r="X13" s="111" t="s">
        <v>173</v>
      </c>
      <c r="Y13" s="54"/>
      <c r="Z13" s="59" t="s">
        <v>1261</v>
      </c>
    </row>
    <row r="14" spans="1:26" s="59" customFormat="1" ht="110.25">
      <c r="A14" s="18" t="s">
        <v>90</v>
      </c>
      <c r="B14" s="18" t="s">
        <v>1052</v>
      </c>
      <c r="C14" s="18" t="s">
        <v>1053</v>
      </c>
      <c r="D14" s="18" t="s">
        <v>1054</v>
      </c>
      <c r="E14" s="18" t="s">
        <v>140</v>
      </c>
      <c r="F14" s="18">
        <v>0</v>
      </c>
      <c r="G14" s="18" t="s">
        <v>140</v>
      </c>
      <c r="H14" s="18" t="s">
        <v>741</v>
      </c>
      <c r="I14" s="18">
        <v>0</v>
      </c>
      <c r="J14" s="18"/>
      <c r="K14" s="18" t="s">
        <v>1055</v>
      </c>
      <c r="L14" s="94">
        <v>0</v>
      </c>
      <c r="M14" s="94" t="s">
        <v>175</v>
      </c>
      <c r="N14" s="131"/>
      <c r="O14" s="132"/>
      <c r="P14" s="132"/>
      <c r="Q14" s="132"/>
      <c r="R14" s="132"/>
      <c r="S14" s="110" t="s">
        <v>173</v>
      </c>
      <c r="T14" s="96"/>
      <c r="U14" s="96" t="s">
        <v>1056</v>
      </c>
      <c r="V14" s="96" t="s">
        <v>173</v>
      </c>
      <c r="W14" s="96" t="e">
        <v>#N/A</v>
      </c>
      <c r="X14" s="111" t="e">
        <v>#N/A</v>
      </c>
      <c r="Y14" s="54"/>
    </row>
    <row r="15" spans="1:26" s="59" customFormat="1" ht="94.5">
      <c r="A15" s="18" t="s">
        <v>90</v>
      </c>
      <c r="B15" s="18" t="s">
        <v>1057</v>
      </c>
      <c r="C15" s="18" t="s">
        <v>846</v>
      </c>
      <c r="D15" s="18" t="s">
        <v>1058</v>
      </c>
      <c r="E15" s="18" t="s">
        <v>1059</v>
      </c>
      <c r="F15" s="18"/>
      <c r="G15" s="18" t="s">
        <v>1060</v>
      </c>
      <c r="H15" s="18" t="s">
        <v>145</v>
      </c>
      <c r="I15" s="18" t="s">
        <v>145</v>
      </c>
      <c r="J15" s="18"/>
      <c r="K15" s="18" t="s">
        <v>130</v>
      </c>
      <c r="L15" s="94" t="s">
        <v>130</v>
      </c>
      <c r="M15" s="94" t="s">
        <v>130</v>
      </c>
      <c r="N15" s="131"/>
      <c r="O15" s="132"/>
      <c r="P15" s="132"/>
      <c r="Q15" s="132"/>
      <c r="R15" s="132"/>
      <c r="S15" s="110" t="s">
        <v>173</v>
      </c>
      <c r="T15" s="96"/>
      <c r="U15" s="96"/>
      <c r="V15" s="96" t="e">
        <v>#N/A</v>
      </c>
      <c r="W15" s="96" t="e">
        <v>#N/A</v>
      </c>
      <c r="X15" s="111" t="s">
        <v>173</v>
      </c>
      <c r="Y15" s="54"/>
      <c r="Z15" s="59" t="s">
        <v>1262</v>
      </c>
    </row>
    <row r="16" spans="1:26" s="59" customFormat="1" ht="110.25">
      <c r="A16" s="18" t="s">
        <v>91</v>
      </c>
      <c r="B16" s="18" t="s">
        <v>1061</v>
      </c>
      <c r="C16" s="18" t="s">
        <v>1062</v>
      </c>
      <c r="D16" s="18" t="s">
        <v>1063</v>
      </c>
      <c r="E16" s="18" t="s">
        <v>1064</v>
      </c>
      <c r="F16" s="18"/>
      <c r="G16" s="18"/>
      <c r="H16" s="18" t="s">
        <v>207</v>
      </c>
      <c r="I16" s="18" t="e">
        <v>#N/A</v>
      </c>
      <c r="J16" s="18" t="s">
        <v>346</v>
      </c>
      <c r="K16" s="18" t="s">
        <v>130</v>
      </c>
      <c r="L16" s="94" t="e">
        <v>#N/A</v>
      </c>
      <c r="M16" s="94" t="s">
        <v>130</v>
      </c>
      <c r="N16" s="131">
        <v>2023</v>
      </c>
      <c r="O16" s="132" t="s">
        <v>348</v>
      </c>
      <c r="P16" s="132" t="s">
        <v>346</v>
      </c>
      <c r="Q16" s="132" t="s">
        <v>374</v>
      </c>
      <c r="R16" s="132" t="s">
        <v>1065</v>
      </c>
      <c r="S16" s="110" t="s">
        <v>173</v>
      </c>
      <c r="T16" s="96" t="s">
        <v>1023</v>
      </c>
      <c r="U16" s="96"/>
      <c r="V16" s="96"/>
      <c r="W16" s="96" t="e">
        <v>#N/A</v>
      </c>
      <c r="X16" s="111"/>
      <c r="Y16" s="54"/>
    </row>
    <row r="17" spans="1:26" s="59" customFormat="1" ht="110.25">
      <c r="A17" s="18" t="s">
        <v>92</v>
      </c>
      <c r="B17" s="18" t="s">
        <v>1066</v>
      </c>
      <c r="C17" s="18" t="s">
        <v>1067</v>
      </c>
      <c r="D17" s="18" t="s">
        <v>1263</v>
      </c>
      <c r="E17" s="18" t="s">
        <v>1069</v>
      </c>
      <c r="F17" s="18">
        <v>0</v>
      </c>
      <c r="G17" s="18" t="s">
        <v>1069</v>
      </c>
      <c r="H17" s="18" t="s">
        <v>1070</v>
      </c>
      <c r="I17" s="18" t="s">
        <v>1070</v>
      </c>
      <c r="J17" s="18"/>
      <c r="K17" s="18" t="s">
        <v>130</v>
      </c>
      <c r="L17" s="94" t="s">
        <v>130</v>
      </c>
      <c r="M17" s="94" t="s">
        <v>130</v>
      </c>
      <c r="N17" s="131"/>
      <c r="O17" s="132"/>
      <c r="P17" s="132"/>
      <c r="Q17" s="132"/>
      <c r="R17" s="132"/>
      <c r="S17" s="110" t="s">
        <v>173</v>
      </c>
      <c r="T17" s="96" t="s">
        <v>1071</v>
      </c>
      <c r="U17" s="96"/>
      <c r="V17" s="96" t="s">
        <v>173</v>
      </c>
      <c r="W17" s="96" t="e">
        <v>#N/A</v>
      </c>
      <c r="X17" s="111" t="s">
        <v>173</v>
      </c>
      <c r="Y17" s="54"/>
      <c r="Z17" s="59" t="s">
        <v>1260</v>
      </c>
    </row>
    <row r="18" spans="1:26" s="59" customFormat="1" ht="94.5">
      <c r="A18" s="18" t="s">
        <v>93</v>
      </c>
      <c r="B18" s="18" t="s">
        <v>1081</v>
      </c>
      <c r="C18" s="18" t="s">
        <v>1082</v>
      </c>
      <c r="D18" s="18" t="s">
        <v>1083</v>
      </c>
      <c r="E18" s="18" t="s">
        <v>1084</v>
      </c>
      <c r="F18" s="18"/>
      <c r="G18" s="18" t="s">
        <v>192</v>
      </c>
      <c r="H18" s="18" t="s">
        <v>207</v>
      </c>
      <c r="I18" s="18" t="s">
        <v>129</v>
      </c>
      <c r="J18" s="18" t="s">
        <v>346</v>
      </c>
      <c r="K18" s="18" t="s">
        <v>269</v>
      </c>
      <c r="L18" s="94" t="s">
        <v>130</v>
      </c>
      <c r="M18" s="94" t="s">
        <v>315</v>
      </c>
      <c r="N18" s="131">
        <v>2023</v>
      </c>
      <c r="O18" s="132" t="s">
        <v>348</v>
      </c>
      <c r="P18" s="132" t="s">
        <v>346</v>
      </c>
      <c r="Q18" s="132" t="s">
        <v>374</v>
      </c>
      <c r="R18" s="132"/>
      <c r="S18" s="110" t="s">
        <v>173</v>
      </c>
      <c r="T18" s="96" t="s">
        <v>1023</v>
      </c>
      <c r="U18" s="96"/>
      <c r="V18" s="96" t="e">
        <v>#N/A</v>
      </c>
      <c r="W18" s="96" t="e">
        <v>#N/A</v>
      </c>
      <c r="X18" s="111" t="s">
        <v>173</v>
      </c>
      <c r="Y18" s="54"/>
      <c r="Z18" s="59" t="s">
        <v>1264</v>
      </c>
    </row>
    <row r="19" spans="1:26" s="59" customFormat="1" ht="204.75">
      <c r="A19" s="18" t="s">
        <v>93</v>
      </c>
      <c r="B19" s="18" t="s">
        <v>1077</v>
      </c>
      <c r="C19" s="18" t="s">
        <v>1078</v>
      </c>
      <c r="D19" s="18" t="s">
        <v>1079</v>
      </c>
      <c r="E19" s="18" t="s">
        <v>1080</v>
      </c>
      <c r="F19" s="18"/>
      <c r="G19" s="18" t="s">
        <v>342</v>
      </c>
      <c r="H19" s="18" t="s">
        <v>207</v>
      </c>
      <c r="I19" s="18" t="s">
        <v>145</v>
      </c>
      <c r="J19" s="18" t="s">
        <v>346</v>
      </c>
      <c r="K19" s="18" t="s">
        <v>387</v>
      </c>
      <c r="L19" s="94" t="s">
        <v>387</v>
      </c>
      <c r="M19" s="94" t="s">
        <v>315</v>
      </c>
      <c r="N19" s="131">
        <v>2023</v>
      </c>
      <c r="O19" s="132" t="s">
        <v>348</v>
      </c>
      <c r="P19" s="132"/>
      <c r="Q19" s="132"/>
      <c r="R19" s="132"/>
      <c r="S19" s="110" t="s">
        <v>173</v>
      </c>
      <c r="T19" s="96"/>
      <c r="U19" s="96"/>
      <c r="V19" s="96" t="e">
        <v>#N/A</v>
      </c>
      <c r="W19" s="96" t="e">
        <v>#N/A</v>
      </c>
      <c r="X19" s="111" t="s">
        <v>173</v>
      </c>
      <c r="Y19" s="54"/>
      <c r="Z19" s="59" t="s">
        <v>1264</v>
      </c>
    </row>
    <row r="20" spans="1:26" s="59" customFormat="1" ht="94.5">
      <c r="A20" s="18" t="s">
        <v>93</v>
      </c>
      <c r="B20" s="18" t="s">
        <v>1072</v>
      </c>
      <c r="C20" s="18" t="s">
        <v>1073</v>
      </c>
      <c r="D20" s="18" t="s">
        <v>1074</v>
      </c>
      <c r="E20" s="18" t="s">
        <v>1075</v>
      </c>
      <c r="F20" s="18"/>
      <c r="G20" s="18" t="s">
        <v>192</v>
      </c>
      <c r="H20" s="18" t="s">
        <v>207</v>
      </c>
      <c r="I20" s="18" t="s">
        <v>1076</v>
      </c>
      <c r="J20" s="18" t="s">
        <v>346</v>
      </c>
      <c r="K20" s="18" t="s">
        <v>130</v>
      </c>
      <c r="L20" s="94" t="s">
        <v>130</v>
      </c>
      <c r="M20" s="94" t="s">
        <v>130</v>
      </c>
      <c r="N20" s="131">
        <v>2023</v>
      </c>
      <c r="O20" s="132" t="s">
        <v>348</v>
      </c>
      <c r="P20" s="132"/>
      <c r="Q20" s="132"/>
      <c r="R20" s="132"/>
      <c r="S20" s="110" t="s">
        <v>173</v>
      </c>
      <c r="T20" s="96" t="s">
        <v>1023</v>
      </c>
      <c r="U20" s="96"/>
      <c r="V20" s="96" t="e">
        <v>#N/A</v>
      </c>
      <c r="W20" s="96" t="e">
        <v>#N/A</v>
      </c>
      <c r="X20" s="111" t="s">
        <v>173</v>
      </c>
      <c r="Y20" s="54"/>
      <c r="Z20" s="59" t="s">
        <v>1264</v>
      </c>
    </row>
    <row r="21" spans="1:26" s="67" customFormat="1" ht="110.25">
      <c r="A21" s="11" t="s">
        <v>91</v>
      </c>
      <c r="B21" s="11" t="s">
        <v>1265</v>
      </c>
      <c r="C21" s="11" t="s">
        <v>1266</v>
      </c>
      <c r="D21" s="11" t="s">
        <v>1267</v>
      </c>
      <c r="Z21" s="134" t="s">
        <v>648</v>
      </c>
    </row>
  </sheetData>
  <autoFilter ref="A1:Z21" xr:uid="{00000000-0009-0000-0000-000007000000}"/>
  <dataValidations count="3">
    <dataValidation type="list" allowBlank="1" showInputMessage="1" showErrorMessage="1" sqref="J2:J20 S2:S20" xr:uid="{00000000-0002-0000-0700-000000000000}">
      <formula1>"OUI,NON"</formula1>
    </dataValidation>
    <dataValidation type="list" allowBlank="1" showInputMessage="1" showErrorMessage="1" sqref="N2:N20" xr:uid="{00000000-0002-0000-0700-000001000000}">
      <formula1>"2015 , 2016 , 2017, 2018 , 2019 , 2020, 2021, 2022, 2023,2024,2025"</formula1>
    </dataValidation>
    <dataValidation type="list" allowBlank="1" showInputMessage="1" showErrorMessage="1" sqref="O2:P20" xr:uid="{00000000-0002-0000-0700-000002000000}">
      <formula1>"Annuelle , Semestrielle , Trimestrielle , Mensuelle"</formula1>
    </dataValidation>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AB53"/>
  <sheetViews>
    <sheetView zoomScale="36" zoomScaleNormal="125" workbookViewId="0">
      <pane xSplit="3" ySplit="1" topLeftCell="O2" activePane="bottomRight" state="frozen"/>
      <selection pane="topRight"/>
      <selection pane="bottomLeft"/>
      <selection pane="bottomRight" activeCell="V46" sqref="V46"/>
    </sheetView>
  </sheetViews>
  <sheetFormatPr baseColWidth="10" defaultColWidth="16.42578125" defaultRowHeight="15"/>
  <cols>
    <col min="2" max="2" width="16.42578125" customWidth="1"/>
    <col min="3" max="3" width="22.140625" customWidth="1"/>
    <col min="4" max="4" width="22" customWidth="1"/>
  </cols>
  <sheetData>
    <row r="1" spans="1:28" s="40" customFormat="1" ht="63">
      <c r="A1" s="10" t="s">
        <v>94</v>
      </c>
      <c r="B1" s="10" t="s">
        <v>95</v>
      </c>
      <c r="C1" s="10" t="s">
        <v>96</v>
      </c>
      <c r="D1" s="10" t="s">
        <v>97</v>
      </c>
      <c r="E1" s="10" t="s">
        <v>98</v>
      </c>
      <c r="F1" s="10" t="s">
        <v>99</v>
      </c>
      <c r="G1" s="10" t="s">
        <v>100</v>
      </c>
      <c r="H1" s="10" t="s">
        <v>101</v>
      </c>
      <c r="I1" s="10" t="s">
        <v>102</v>
      </c>
      <c r="J1" s="10" t="s">
        <v>103</v>
      </c>
      <c r="K1" s="10" t="s">
        <v>104</v>
      </c>
      <c r="L1" s="10" t="s">
        <v>105</v>
      </c>
      <c r="M1" s="10" t="s">
        <v>106</v>
      </c>
      <c r="N1" s="10" t="s">
        <v>107</v>
      </c>
      <c r="O1" s="10" t="s">
        <v>108</v>
      </c>
      <c r="P1" s="10" t="s">
        <v>109</v>
      </c>
      <c r="Q1" s="10" t="s">
        <v>110</v>
      </c>
      <c r="R1" s="10" t="s">
        <v>111</v>
      </c>
      <c r="S1" s="109" t="s">
        <v>112</v>
      </c>
      <c r="T1" s="109" t="s">
        <v>113</v>
      </c>
      <c r="U1" s="109" t="s">
        <v>114</v>
      </c>
      <c r="V1" s="109" t="s">
        <v>115</v>
      </c>
      <c r="W1" s="109" t="s">
        <v>116</v>
      </c>
      <c r="X1" s="109" t="s">
        <v>117</v>
      </c>
      <c r="Y1" s="40" t="s">
        <v>1207</v>
      </c>
      <c r="Z1" s="40" t="s">
        <v>113</v>
      </c>
      <c r="AB1" s="40" t="s">
        <v>1208</v>
      </c>
    </row>
    <row r="2" spans="1:28" s="59" customFormat="1" ht="110.25">
      <c r="A2" s="18" t="s">
        <v>83</v>
      </c>
      <c r="B2" s="18" t="s">
        <v>872</v>
      </c>
      <c r="C2" s="18" t="s">
        <v>873</v>
      </c>
      <c r="D2" s="18" t="s">
        <v>1268</v>
      </c>
      <c r="E2" s="18" t="s">
        <v>875</v>
      </c>
      <c r="F2" s="18">
        <v>0</v>
      </c>
      <c r="G2" s="86" t="s">
        <v>875</v>
      </c>
      <c r="H2" s="18" t="s">
        <v>129</v>
      </c>
      <c r="I2" s="18" t="s">
        <v>129</v>
      </c>
      <c r="J2" s="18"/>
      <c r="K2" s="18" t="s">
        <v>130</v>
      </c>
      <c r="L2" s="94" t="s">
        <v>130</v>
      </c>
      <c r="M2" s="94"/>
      <c r="N2" s="95"/>
      <c r="O2" s="96"/>
      <c r="P2" s="96"/>
      <c r="Q2" s="96"/>
      <c r="R2" s="96"/>
      <c r="S2" s="110" t="s">
        <v>173</v>
      </c>
      <c r="T2" s="96"/>
      <c r="U2" s="96"/>
      <c r="V2" s="96" t="e">
        <v>#N/A</v>
      </c>
      <c r="W2" s="96" t="e">
        <v>#N/A</v>
      </c>
      <c r="X2" s="111" t="s">
        <v>173</v>
      </c>
      <c r="Z2" s="59" t="s">
        <v>1269</v>
      </c>
    </row>
    <row r="3" spans="1:28" s="85" customFormat="1" ht="141.75">
      <c r="A3" s="87" t="s">
        <v>83</v>
      </c>
      <c r="B3" s="87" t="s">
        <v>903</v>
      </c>
      <c r="C3" s="87" t="s">
        <v>904</v>
      </c>
      <c r="D3" s="87" t="s">
        <v>905</v>
      </c>
      <c r="E3" s="88" t="s">
        <v>906</v>
      </c>
      <c r="F3" s="88"/>
      <c r="G3" s="88" t="s">
        <v>907</v>
      </c>
      <c r="H3" s="87" t="s">
        <v>908</v>
      </c>
      <c r="I3" s="87" t="s">
        <v>129</v>
      </c>
      <c r="J3" s="87"/>
      <c r="K3" s="87"/>
      <c r="L3" s="97" t="s">
        <v>130</v>
      </c>
      <c r="M3" s="97"/>
      <c r="N3" s="98"/>
      <c r="O3" s="99"/>
      <c r="P3" s="99"/>
      <c r="Q3" s="99"/>
      <c r="R3" s="99"/>
      <c r="S3" s="112" t="s">
        <v>173</v>
      </c>
      <c r="T3" s="99"/>
      <c r="U3" s="99" t="s">
        <v>909</v>
      </c>
      <c r="V3" s="99" t="e">
        <v>#N/A</v>
      </c>
      <c r="W3" s="99" t="e">
        <v>#N/A</v>
      </c>
      <c r="X3" s="113" t="s">
        <v>173</v>
      </c>
      <c r="Z3" s="85" t="s">
        <v>1270</v>
      </c>
      <c r="AB3" s="85" t="s">
        <v>1271</v>
      </c>
    </row>
    <row r="4" spans="1:28" s="67" customFormat="1" ht="126">
      <c r="A4" s="11" t="s">
        <v>83</v>
      </c>
      <c r="B4" s="11" t="s">
        <v>860</v>
      </c>
      <c r="C4" s="11" t="s">
        <v>861</v>
      </c>
      <c r="D4" s="11" t="s">
        <v>862</v>
      </c>
      <c r="E4" s="16" t="s">
        <v>120</v>
      </c>
      <c r="F4" s="16"/>
      <c r="G4" s="16" t="s">
        <v>863</v>
      </c>
      <c r="H4" s="11" t="s">
        <v>856</v>
      </c>
      <c r="I4" s="11" t="s">
        <v>129</v>
      </c>
      <c r="J4" s="11"/>
      <c r="K4" s="11" t="s">
        <v>864</v>
      </c>
      <c r="L4" s="100" t="s">
        <v>130</v>
      </c>
      <c r="M4" s="100"/>
      <c r="N4" s="101">
        <v>2023</v>
      </c>
      <c r="O4" s="102" t="s">
        <v>271</v>
      </c>
      <c r="P4" s="102" t="s">
        <v>120</v>
      </c>
      <c r="Q4" s="102"/>
      <c r="R4" s="102"/>
      <c r="S4" s="114" t="s">
        <v>173</v>
      </c>
      <c r="T4" s="102" t="s">
        <v>865</v>
      </c>
      <c r="U4" s="102" t="s">
        <v>858</v>
      </c>
      <c r="V4" s="102" t="s">
        <v>173</v>
      </c>
      <c r="W4" s="102" t="s">
        <v>859</v>
      </c>
      <c r="X4" s="115" t="s">
        <v>173</v>
      </c>
      <c r="Z4" s="67" t="s">
        <v>1272</v>
      </c>
    </row>
    <row r="5" spans="1:28" s="67" customFormat="1" ht="141.75">
      <c r="A5" s="11" t="s">
        <v>83</v>
      </c>
      <c r="B5" s="11" t="s">
        <v>853</v>
      </c>
      <c r="C5" s="11" t="s">
        <v>854</v>
      </c>
      <c r="D5" s="11" t="s">
        <v>855</v>
      </c>
      <c r="E5" s="16" t="s">
        <v>120</v>
      </c>
      <c r="F5" s="16"/>
      <c r="G5" s="16" t="s">
        <v>533</v>
      </c>
      <c r="H5" s="11" t="s">
        <v>856</v>
      </c>
      <c r="I5" s="11" t="s">
        <v>129</v>
      </c>
      <c r="J5" s="11"/>
      <c r="K5" s="11" t="s">
        <v>130</v>
      </c>
      <c r="L5" s="100" t="s">
        <v>130</v>
      </c>
      <c r="M5" s="100"/>
      <c r="N5" s="101"/>
      <c r="O5" s="102"/>
      <c r="P5" s="102" t="s">
        <v>120</v>
      </c>
      <c r="Q5" s="102"/>
      <c r="R5" s="102"/>
      <c r="S5" s="114" t="s">
        <v>173</v>
      </c>
      <c r="T5" s="102" t="s">
        <v>857</v>
      </c>
      <c r="U5" s="102" t="s">
        <v>858</v>
      </c>
      <c r="V5" s="102" t="s">
        <v>173</v>
      </c>
      <c r="W5" s="102" t="s">
        <v>859</v>
      </c>
      <c r="X5" s="115" t="s">
        <v>173</v>
      </c>
      <c r="Z5" s="67" t="s">
        <v>1273</v>
      </c>
    </row>
    <row r="6" spans="1:28" s="59" customFormat="1" ht="63">
      <c r="A6" s="18" t="s">
        <v>83</v>
      </c>
      <c r="B6" s="18" t="s">
        <v>876</v>
      </c>
      <c r="C6" s="18" t="s">
        <v>877</v>
      </c>
      <c r="D6" s="18" t="s">
        <v>878</v>
      </c>
      <c r="E6" s="18" t="s">
        <v>120</v>
      </c>
      <c r="F6" s="18">
        <v>0</v>
      </c>
      <c r="G6" s="86" t="s">
        <v>120</v>
      </c>
      <c r="H6" s="18" t="s">
        <v>879</v>
      </c>
      <c r="I6" s="18" t="s">
        <v>880</v>
      </c>
      <c r="J6" s="18"/>
      <c r="K6" s="18"/>
      <c r="L6" s="94" t="s">
        <v>130</v>
      </c>
      <c r="M6" s="94"/>
      <c r="N6" s="95"/>
      <c r="O6" s="96"/>
      <c r="P6" s="96"/>
      <c r="Q6" s="96"/>
      <c r="R6" s="96"/>
      <c r="S6" s="110" t="s">
        <v>173</v>
      </c>
      <c r="T6" s="96" t="s">
        <v>881</v>
      </c>
      <c r="U6" s="96" t="s">
        <v>882</v>
      </c>
      <c r="V6" s="96" t="s">
        <v>173</v>
      </c>
      <c r="W6" s="96" t="s">
        <v>883</v>
      </c>
      <c r="X6" s="111" t="e">
        <v>#N/A</v>
      </c>
      <c r="Z6" s="59" t="s">
        <v>1274</v>
      </c>
    </row>
    <row r="7" spans="1:28" s="67" customFormat="1" ht="94.5">
      <c r="A7" s="11" t="s">
        <v>83</v>
      </c>
      <c r="B7" s="11" t="s">
        <v>891</v>
      </c>
      <c r="C7" s="11" t="s">
        <v>892</v>
      </c>
      <c r="D7" s="11" t="s">
        <v>893</v>
      </c>
      <c r="E7" s="16" t="s">
        <v>120</v>
      </c>
      <c r="F7" s="16"/>
      <c r="G7" s="16" t="s">
        <v>894</v>
      </c>
      <c r="H7" s="11" t="s">
        <v>895</v>
      </c>
      <c r="I7" s="11" t="s">
        <v>213</v>
      </c>
      <c r="J7" s="11"/>
      <c r="K7" s="11" t="s">
        <v>736</v>
      </c>
      <c r="L7" s="100" t="s">
        <v>736</v>
      </c>
      <c r="M7" s="100"/>
      <c r="N7" s="101">
        <v>2024</v>
      </c>
      <c r="O7" s="102" t="s">
        <v>889</v>
      </c>
      <c r="P7" s="102" t="s">
        <v>120</v>
      </c>
      <c r="Q7" s="102"/>
      <c r="R7" s="102"/>
      <c r="S7" s="114" t="s">
        <v>173</v>
      </c>
      <c r="T7" s="102" t="s">
        <v>896</v>
      </c>
      <c r="U7" s="102" t="s">
        <v>897</v>
      </c>
      <c r="V7" s="102" t="s">
        <v>173</v>
      </c>
      <c r="W7" s="102" t="s">
        <v>898</v>
      </c>
      <c r="X7" s="115" t="s">
        <v>173</v>
      </c>
      <c r="Z7" s="67" t="s">
        <v>648</v>
      </c>
    </row>
    <row r="8" spans="1:28" s="67" customFormat="1" ht="63">
      <c r="A8" s="11" t="s">
        <v>83</v>
      </c>
      <c r="B8" s="11" t="s">
        <v>884</v>
      </c>
      <c r="C8" s="11" t="s">
        <v>885</v>
      </c>
      <c r="D8" s="11" t="s">
        <v>886</v>
      </c>
      <c r="E8" s="16" t="s">
        <v>120</v>
      </c>
      <c r="F8" s="16"/>
      <c r="G8" s="16" t="s">
        <v>120</v>
      </c>
      <c r="H8" s="11" t="s">
        <v>887</v>
      </c>
      <c r="I8" s="11" t="s">
        <v>880</v>
      </c>
      <c r="J8" s="11"/>
      <c r="K8" s="11" t="s">
        <v>269</v>
      </c>
      <c r="L8" s="100" t="s">
        <v>888</v>
      </c>
      <c r="M8" s="100"/>
      <c r="N8" s="101">
        <v>2024</v>
      </c>
      <c r="O8" s="102" t="s">
        <v>889</v>
      </c>
      <c r="P8" s="102" t="s">
        <v>120</v>
      </c>
      <c r="Q8" s="102"/>
      <c r="R8" s="102"/>
      <c r="S8" s="114" t="s">
        <v>173</v>
      </c>
      <c r="T8" s="102"/>
      <c r="U8" s="102" t="s">
        <v>882</v>
      </c>
      <c r="V8" s="102" t="s">
        <v>173</v>
      </c>
      <c r="W8" s="102" t="s">
        <v>890</v>
      </c>
      <c r="X8" s="115" t="e">
        <v>#N/A</v>
      </c>
      <c r="Z8" s="67" t="s">
        <v>648</v>
      </c>
    </row>
    <row r="9" spans="1:28" s="67" customFormat="1" ht="78.75">
      <c r="A9" s="11" t="s">
        <v>83</v>
      </c>
      <c r="B9" s="11" t="s">
        <v>899</v>
      </c>
      <c r="C9" s="11" t="s">
        <v>900</v>
      </c>
      <c r="D9" s="11" t="s">
        <v>901</v>
      </c>
      <c r="E9" s="16" t="s">
        <v>120</v>
      </c>
      <c r="F9" s="16"/>
      <c r="G9" s="16" t="s">
        <v>120</v>
      </c>
      <c r="H9" s="11" t="s">
        <v>890</v>
      </c>
      <c r="I9" s="11" t="s">
        <v>665</v>
      </c>
      <c r="J9" s="11"/>
      <c r="K9" s="11" t="s">
        <v>902</v>
      </c>
      <c r="L9" s="100" t="s">
        <v>902</v>
      </c>
      <c r="M9" s="100"/>
      <c r="N9" s="101">
        <v>2024</v>
      </c>
      <c r="O9" s="102" t="s">
        <v>889</v>
      </c>
      <c r="P9" s="102" t="s">
        <v>120</v>
      </c>
      <c r="Q9" s="102"/>
      <c r="R9" s="102"/>
      <c r="S9" s="114" t="s">
        <v>173</v>
      </c>
      <c r="T9" s="102"/>
      <c r="U9" s="102"/>
      <c r="V9" s="102" t="s">
        <v>173</v>
      </c>
      <c r="W9" s="102" t="s">
        <v>890</v>
      </c>
      <c r="X9" s="115" t="e">
        <v>#N/A</v>
      </c>
      <c r="Z9" s="67" t="s">
        <v>1275</v>
      </c>
    </row>
    <row r="10" spans="1:28" s="67" customFormat="1" ht="78.75">
      <c r="A10" s="11" t="s">
        <v>83</v>
      </c>
      <c r="B10" s="11" t="s">
        <v>910</v>
      </c>
      <c r="C10" s="11" t="s">
        <v>911</v>
      </c>
      <c r="D10" s="11" t="s">
        <v>912</v>
      </c>
      <c r="E10" s="11" t="s">
        <v>120</v>
      </c>
      <c r="F10" s="11">
        <v>0</v>
      </c>
      <c r="G10" s="16">
        <v>0</v>
      </c>
      <c r="H10" s="11" t="s">
        <v>648</v>
      </c>
      <c r="I10" s="11">
        <v>0</v>
      </c>
      <c r="J10" s="11"/>
      <c r="K10" s="11"/>
      <c r="L10" s="100">
        <v>0</v>
      </c>
      <c r="M10" s="100"/>
      <c r="N10" s="101"/>
      <c r="O10" s="102"/>
      <c r="P10" s="102"/>
      <c r="Q10" s="102"/>
      <c r="R10" s="102"/>
      <c r="S10" s="114" t="s">
        <v>173</v>
      </c>
      <c r="T10" s="102"/>
      <c r="U10" s="102" t="s">
        <v>913</v>
      </c>
      <c r="V10" s="102" t="s">
        <v>173</v>
      </c>
      <c r="W10" s="102" t="e">
        <v>#N/A</v>
      </c>
      <c r="X10" s="115" t="e">
        <v>#N/A</v>
      </c>
      <c r="Z10" s="67" t="s">
        <v>1276</v>
      </c>
    </row>
    <row r="11" spans="1:28" s="67" customFormat="1" ht="141.75">
      <c r="A11" s="11" t="s">
        <v>83</v>
      </c>
      <c r="B11" s="11" t="s">
        <v>1203</v>
      </c>
      <c r="C11" s="11" t="s">
        <v>1204</v>
      </c>
      <c r="D11" s="11" t="s">
        <v>1205</v>
      </c>
      <c r="E11" s="16"/>
      <c r="F11" s="11"/>
      <c r="G11" s="16"/>
      <c r="H11" s="11" t="s">
        <v>1206</v>
      </c>
      <c r="I11" s="11"/>
      <c r="J11" s="11" t="s">
        <v>173</v>
      </c>
      <c r="K11" s="11"/>
      <c r="L11" s="100"/>
      <c r="M11" s="100"/>
      <c r="N11" s="101">
        <v>2023</v>
      </c>
      <c r="O11" s="102" t="s">
        <v>513</v>
      </c>
      <c r="P11" s="102"/>
      <c r="Q11" s="102"/>
      <c r="R11" s="102"/>
      <c r="S11" s="116" t="s">
        <v>173</v>
      </c>
      <c r="T11" s="102" t="s">
        <v>752</v>
      </c>
      <c r="U11" s="117" t="s">
        <v>611</v>
      </c>
      <c r="V11" s="102" t="s">
        <v>173</v>
      </c>
      <c r="W11" s="102" t="e">
        <v>#N/A</v>
      </c>
      <c r="X11" s="115" t="e">
        <v>#N/A</v>
      </c>
      <c r="Z11" s="67" t="s">
        <v>1206</v>
      </c>
    </row>
    <row r="12" spans="1:28" s="6" customFormat="1" ht="63">
      <c r="A12" s="28" t="s">
        <v>83</v>
      </c>
      <c r="B12" s="28" t="s">
        <v>866</v>
      </c>
      <c r="C12" s="28" t="s">
        <v>867</v>
      </c>
      <c r="D12" s="28" t="s">
        <v>868</v>
      </c>
      <c r="E12" s="89" t="s">
        <v>869</v>
      </c>
      <c r="F12" s="89"/>
      <c r="G12" s="89" t="s">
        <v>870</v>
      </c>
      <c r="H12" s="28" t="s">
        <v>129</v>
      </c>
      <c r="I12" s="28" t="s">
        <v>129</v>
      </c>
      <c r="J12" s="28"/>
      <c r="K12" s="28" t="s">
        <v>130</v>
      </c>
      <c r="L12" s="103" t="s">
        <v>130</v>
      </c>
      <c r="M12" s="103"/>
      <c r="N12" s="104"/>
      <c r="O12" s="105"/>
      <c r="P12" s="105"/>
      <c r="Q12" s="105"/>
      <c r="R12" s="105"/>
      <c r="S12" s="118" t="s">
        <v>173</v>
      </c>
      <c r="T12" s="105" t="s">
        <v>871</v>
      </c>
      <c r="U12" s="105" t="s">
        <v>858</v>
      </c>
      <c r="V12" s="105" t="s">
        <v>173</v>
      </c>
      <c r="W12" s="105" t="e">
        <v>#N/A</v>
      </c>
      <c r="X12" s="119"/>
    </row>
    <row r="13" spans="1:28" s="67" customFormat="1" ht="78.75">
      <c r="A13" s="11" t="s">
        <v>84</v>
      </c>
      <c r="B13" s="11" t="s">
        <v>959</v>
      </c>
      <c r="C13" s="11" t="s">
        <v>960</v>
      </c>
      <c r="D13" s="11" t="s">
        <v>961</v>
      </c>
      <c r="E13" s="11" t="s">
        <v>962</v>
      </c>
      <c r="F13" s="11">
        <v>0</v>
      </c>
      <c r="G13" s="16" t="s">
        <v>962</v>
      </c>
      <c r="H13" s="11" t="s">
        <v>494</v>
      </c>
      <c r="I13" s="11" t="s">
        <v>963</v>
      </c>
      <c r="J13" s="11"/>
      <c r="K13" s="11" t="s">
        <v>964</v>
      </c>
      <c r="L13" s="100" t="s">
        <v>964</v>
      </c>
      <c r="M13" s="100"/>
      <c r="N13" s="101"/>
      <c r="O13" s="102"/>
      <c r="P13" s="102"/>
      <c r="Q13" s="102"/>
      <c r="R13" s="102"/>
      <c r="S13" s="114" t="s">
        <v>173</v>
      </c>
      <c r="T13" s="102" t="s">
        <v>965</v>
      </c>
      <c r="U13" s="102"/>
      <c r="V13" s="102" t="s">
        <v>173</v>
      </c>
      <c r="W13" s="102" t="s">
        <v>494</v>
      </c>
      <c r="X13" s="115" t="e">
        <v>#N/A</v>
      </c>
      <c r="Z13" s="67" t="s">
        <v>1277</v>
      </c>
    </row>
    <row r="14" spans="1:28" s="59" customFormat="1" ht="78.75">
      <c r="A14" s="18" t="s">
        <v>84</v>
      </c>
      <c r="B14" s="18" t="s">
        <v>921</v>
      </c>
      <c r="C14" s="18" t="s">
        <v>922</v>
      </c>
      <c r="D14" s="18" t="s">
        <v>923</v>
      </c>
      <c r="E14" s="86" t="s">
        <v>924</v>
      </c>
      <c r="F14" s="86"/>
      <c r="G14" s="86" t="s">
        <v>925</v>
      </c>
      <c r="H14" s="18" t="s">
        <v>231</v>
      </c>
      <c r="I14" s="18" t="s">
        <v>926</v>
      </c>
      <c r="J14" s="18"/>
      <c r="K14" s="18" t="s">
        <v>130</v>
      </c>
      <c r="L14" s="94" t="s">
        <v>130</v>
      </c>
      <c r="M14" s="94"/>
      <c r="N14" s="95">
        <v>2022</v>
      </c>
      <c r="O14" s="96" t="s">
        <v>271</v>
      </c>
      <c r="P14" s="96" t="s">
        <v>919</v>
      </c>
      <c r="Q14" s="96" t="s">
        <v>920</v>
      </c>
      <c r="R14" s="96"/>
      <c r="S14" s="110" t="s">
        <v>173</v>
      </c>
      <c r="T14" s="96" t="s">
        <v>927</v>
      </c>
      <c r="U14" s="96" t="s">
        <v>928</v>
      </c>
      <c r="V14" s="96" t="s">
        <v>173</v>
      </c>
      <c r="W14" s="96" t="e">
        <v>#N/A</v>
      </c>
      <c r="X14" s="111" t="e">
        <v>#N/A</v>
      </c>
      <c r="Z14" s="59" t="s">
        <v>1273</v>
      </c>
    </row>
    <row r="15" spans="1:28" s="67" customFormat="1" ht="63">
      <c r="A15" s="11" t="s">
        <v>84</v>
      </c>
      <c r="B15" s="11" t="s">
        <v>929</v>
      </c>
      <c r="C15" s="11" t="s">
        <v>930</v>
      </c>
      <c r="D15" s="11" t="s">
        <v>931</v>
      </c>
      <c r="E15" s="16" t="s">
        <v>924</v>
      </c>
      <c r="F15" s="16"/>
      <c r="G15" s="16" t="s">
        <v>925</v>
      </c>
      <c r="H15" s="11" t="s">
        <v>932</v>
      </c>
      <c r="I15" s="11" t="s">
        <v>918</v>
      </c>
      <c r="J15" s="11"/>
      <c r="K15" s="11" t="s">
        <v>130</v>
      </c>
      <c r="L15" s="100" t="s">
        <v>130</v>
      </c>
      <c r="M15" s="100"/>
      <c r="N15" s="101">
        <v>2022</v>
      </c>
      <c r="O15" s="102" t="s">
        <v>271</v>
      </c>
      <c r="P15" s="102" t="s">
        <v>919</v>
      </c>
      <c r="Q15" s="102" t="s">
        <v>920</v>
      </c>
      <c r="R15" s="102"/>
      <c r="S15" s="114" t="s">
        <v>173</v>
      </c>
      <c r="T15" s="102" t="s">
        <v>933</v>
      </c>
      <c r="U15" s="102" t="s">
        <v>545</v>
      </c>
      <c r="V15" s="102" t="s">
        <v>173</v>
      </c>
      <c r="W15" s="102" t="e">
        <v>#N/A</v>
      </c>
      <c r="X15" s="115" t="e">
        <v>#N/A</v>
      </c>
      <c r="Z15" s="67" t="s">
        <v>1278</v>
      </c>
    </row>
    <row r="16" spans="1:28" s="59" customFormat="1" ht="78.75">
      <c r="A16" s="18" t="s">
        <v>84</v>
      </c>
      <c r="B16" s="18" t="s">
        <v>944</v>
      </c>
      <c r="C16" s="18" t="s">
        <v>945</v>
      </c>
      <c r="D16" s="18" t="s">
        <v>946</v>
      </c>
      <c r="E16" s="86" t="s">
        <v>947</v>
      </c>
      <c r="F16" s="86"/>
      <c r="G16" s="86" t="s">
        <v>120</v>
      </c>
      <c r="H16" s="18" t="s">
        <v>948</v>
      </c>
      <c r="I16" s="18" t="s">
        <v>918</v>
      </c>
      <c r="J16" s="18"/>
      <c r="K16" s="18"/>
      <c r="L16" s="94" t="s">
        <v>130</v>
      </c>
      <c r="M16" s="94"/>
      <c r="N16" s="95"/>
      <c r="O16" s="96"/>
      <c r="P16" s="96"/>
      <c r="Q16" s="96"/>
      <c r="R16" s="96"/>
      <c r="S16" s="110" t="s">
        <v>173</v>
      </c>
      <c r="T16" s="96" t="s">
        <v>949</v>
      </c>
      <c r="U16" s="96"/>
      <c r="V16" s="96" t="s">
        <v>173</v>
      </c>
      <c r="W16" s="96" t="s">
        <v>950</v>
      </c>
      <c r="X16" s="111" t="e">
        <v>#N/A</v>
      </c>
      <c r="Z16" s="59" t="s">
        <v>1279</v>
      </c>
    </row>
    <row r="17" spans="1:26" s="59" customFormat="1" ht="78.75">
      <c r="A17" s="18" t="s">
        <v>84</v>
      </c>
      <c r="B17" s="18" t="s">
        <v>914</v>
      </c>
      <c r="C17" s="18" t="s">
        <v>915</v>
      </c>
      <c r="D17" s="18" t="s">
        <v>916</v>
      </c>
      <c r="E17" s="86" t="s">
        <v>917</v>
      </c>
      <c r="F17" s="86"/>
      <c r="G17" s="86" t="s">
        <v>120</v>
      </c>
      <c r="H17" s="18" t="s">
        <v>231</v>
      </c>
      <c r="I17" s="18" t="s">
        <v>918</v>
      </c>
      <c r="J17" s="18"/>
      <c r="K17" s="18" t="s">
        <v>130</v>
      </c>
      <c r="L17" s="94" t="s">
        <v>130</v>
      </c>
      <c r="M17" s="94"/>
      <c r="N17" s="95">
        <v>2021</v>
      </c>
      <c r="O17" s="96" t="s">
        <v>271</v>
      </c>
      <c r="P17" s="96" t="s">
        <v>919</v>
      </c>
      <c r="Q17" s="96" t="s">
        <v>920</v>
      </c>
      <c r="R17" s="96"/>
      <c r="S17" s="110" t="s">
        <v>173</v>
      </c>
      <c r="T17" s="96"/>
      <c r="U17" s="96"/>
      <c r="V17" s="96" t="e">
        <v>#N/A</v>
      </c>
      <c r="W17" s="96" t="e">
        <v>#N/A</v>
      </c>
      <c r="X17" s="111" t="s">
        <v>173</v>
      </c>
      <c r="Z17" s="59" t="s">
        <v>1280</v>
      </c>
    </row>
    <row r="18" spans="1:26" s="59" customFormat="1" ht="63">
      <c r="A18" s="18" t="s">
        <v>84</v>
      </c>
      <c r="B18" s="18" t="s">
        <v>973</v>
      </c>
      <c r="C18" s="18" t="s">
        <v>974</v>
      </c>
      <c r="D18" s="18" t="s">
        <v>975</v>
      </c>
      <c r="E18" s="18" t="s">
        <v>342</v>
      </c>
      <c r="F18" s="18">
        <v>0</v>
      </c>
      <c r="G18" s="86" t="s">
        <v>342</v>
      </c>
      <c r="H18" s="18" t="s">
        <v>976</v>
      </c>
      <c r="I18" s="18" t="s">
        <v>626</v>
      </c>
      <c r="J18" s="18"/>
      <c r="K18" s="18" t="s">
        <v>130</v>
      </c>
      <c r="L18" s="94" t="s">
        <v>130</v>
      </c>
      <c r="M18" s="94"/>
      <c r="N18" s="95"/>
      <c r="O18" s="96"/>
      <c r="P18" s="96"/>
      <c r="Q18" s="96"/>
      <c r="R18" s="96"/>
      <c r="S18" s="110" t="s">
        <v>173</v>
      </c>
      <c r="T18" s="96" t="s">
        <v>977</v>
      </c>
      <c r="U18" s="96"/>
      <c r="V18" s="96" t="s">
        <v>173</v>
      </c>
      <c r="W18" s="96" t="s">
        <v>199</v>
      </c>
      <c r="X18" s="111" t="e">
        <v>#N/A</v>
      </c>
      <c r="Z18" s="59" t="s">
        <v>1281</v>
      </c>
    </row>
    <row r="19" spans="1:26" s="59" customFormat="1" ht="78.75">
      <c r="A19" s="18" t="s">
        <v>84</v>
      </c>
      <c r="B19" s="18" t="s">
        <v>966</v>
      </c>
      <c r="C19" s="18" t="s">
        <v>1282</v>
      </c>
      <c r="D19" s="18" t="s">
        <v>968</v>
      </c>
      <c r="E19" s="18" t="s">
        <v>969</v>
      </c>
      <c r="F19" s="18">
        <v>0</v>
      </c>
      <c r="G19" s="86" t="s">
        <v>969</v>
      </c>
      <c r="H19" s="18" t="s">
        <v>970</v>
      </c>
      <c r="I19" s="18"/>
      <c r="J19" s="18"/>
      <c r="K19" s="18" t="s">
        <v>130</v>
      </c>
      <c r="L19" s="94" t="s">
        <v>130</v>
      </c>
      <c r="M19" s="94"/>
      <c r="N19" s="95"/>
      <c r="O19" s="96"/>
      <c r="P19" s="96"/>
      <c r="Q19" s="96"/>
      <c r="R19" s="96"/>
      <c r="S19" s="110" t="s">
        <v>173</v>
      </c>
      <c r="T19" s="96" t="s">
        <v>971</v>
      </c>
      <c r="U19" s="96"/>
      <c r="V19" s="96" t="s">
        <v>173</v>
      </c>
      <c r="W19" s="96" t="s">
        <v>972</v>
      </c>
      <c r="X19" s="111" t="e">
        <v>#N/A</v>
      </c>
      <c r="Z19" s="59" t="s">
        <v>1283</v>
      </c>
    </row>
    <row r="20" spans="1:26" s="6" customFormat="1" ht="126">
      <c r="A20" s="28" t="s">
        <v>84</v>
      </c>
      <c r="B20" s="28" t="s">
        <v>934</v>
      </c>
      <c r="C20" s="28" t="s">
        <v>935</v>
      </c>
      <c r="D20" s="28" t="s">
        <v>936</v>
      </c>
      <c r="E20" s="28" t="s">
        <v>937</v>
      </c>
      <c r="F20" s="28">
        <v>0</v>
      </c>
      <c r="G20" s="89" t="s">
        <v>210</v>
      </c>
      <c r="H20" s="28" t="s">
        <v>129</v>
      </c>
      <c r="I20" s="28" t="s">
        <v>129</v>
      </c>
      <c r="J20" s="28"/>
      <c r="K20" s="28" t="s">
        <v>130</v>
      </c>
      <c r="L20" s="103" t="s">
        <v>130</v>
      </c>
      <c r="M20" s="103"/>
      <c r="N20" s="104"/>
      <c r="O20" s="105"/>
      <c r="P20" s="105"/>
      <c r="Q20" s="105"/>
      <c r="R20" s="105"/>
      <c r="S20" s="118" t="s">
        <v>173</v>
      </c>
      <c r="T20" s="105"/>
      <c r="U20" s="105"/>
      <c r="V20" s="105" t="e">
        <v>#N/A</v>
      </c>
      <c r="W20" s="105" t="e">
        <v>#N/A</v>
      </c>
      <c r="X20" s="119" t="s">
        <v>173</v>
      </c>
    </row>
    <row r="21" spans="1:26" s="59" customFormat="1" ht="157.5">
      <c r="A21" s="18" t="s">
        <v>84</v>
      </c>
      <c r="B21" s="18" t="s">
        <v>938</v>
      </c>
      <c r="C21" s="18" t="s">
        <v>939</v>
      </c>
      <c r="D21" s="18" t="s">
        <v>940</v>
      </c>
      <c r="E21" s="86" t="s">
        <v>120</v>
      </c>
      <c r="F21" s="86"/>
      <c r="G21" s="86" t="s">
        <v>925</v>
      </c>
      <c r="H21" s="18" t="s">
        <v>941</v>
      </c>
      <c r="I21" s="18" t="s">
        <v>918</v>
      </c>
      <c r="J21" s="18"/>
      <c r="K21" s="18"/>
      <c r="L21" s="94" t="s">
        <v>130</v>
      </c>
      <c r="M21" s="94"/>
      <c r="N21" s="95"/>
      <c r="O21" s="96"/>
      <c r="P21" s="96"/>
      <c r="Q21" s="96"/>
      <c r="R21" s="96"/>
      <c r="S21" s="110" t="s">
        <v>173</v>
      </c>
      <c r="T21" s="96" t="s">
        <v>942</v>
      </c>
      <c r="U21" s="96"/>
      <c r="V21" s="96" t="s">
        <v>173</v>
      </c>
      <c r="W21" s="96" t="s">
        <v>943</v>
      </c>
      <c r="X21" s="111" t="e">
        <v>#N/A</v>
      </c>
      <c r="Z21" s="59" t="s">
        <v>1284</v>
      </c>
    </row>
    <row r="22" spans="1:26" s="59" customFormat="1" ht="78.75">
      <c r="A22" s="18" t="s">
        <v>84</v>
      </c>
      <c r="B22" s="18" t="s">
        <v>951</v>
      </c>
      <c r="C22" s="18" t="s">
        <v>952</v>
      </c>
      <c r="D22" s="18" t="s">
        <v>953</v>
      </c>
      <c r="E22" s="86" t="s">
        <v>954</v>
      </c>
      <c r="F22" s="86"/>
      <c r="G22" s="86" t="s">
        <v>955</v>
      </c>
      <c r="H22" s="18" t="s">
        <v>956</v>
      </c>
      <c r="I22" s="18" t="s">
        <v>918</v>
      </c>
      <c r="J22" s="18"/>
      <c r="K22" s="18" t="s">
        <v>130</v>
      </c>
      <c r="L22" s="94" t="s">
        <v>130</v>
      </c>
      <c r="M22" s="94"/>
      <c r="N22" s="95"/>
      <c r="O22" s="96"/>
      <c r="P22" s="96"/>
      <c r="Q22" s="96"/>
      <c r="R22" s="96"/>
      <c r="S22" s="110" t="s">
        <v>173</v>
      </c>
      <c r="T22" s="96"/>
      <c r="U22" s="96" t="s">
        <v>957</v>
      </c>
      <c r="V22" s="96" t="s">
        <v>173</v>
      </c>
      <c r="W22" s="96" t="s">
        <v>958</v>
      </c>
      <c r="X22" s="111" t="e">
        <v>#N/A</v>
      </c>
      <c r="Z22" s="127" t="s">
        <v>1285</v>
      </c>
    </row>
    <row r="23" spans="1:26" s="59" customFormat="1" ht="252">
      <c r="A23" s="18" t="s">
        <v>85</v>
      </c>
      <c r="B23" s="18" t="s">
        <v>1016</v>
      </c>
      <c r="C23" s="18" t="s">
        <v>1017</v>
      </c>
      <c r="D23" s="18" t="s">
        <v>1018</v>
      </c>
      <c r="E23" s="86" t="s">
        <v>264</v>
      </c>
      <c r="F23" s="86"/>
      <c r="G23" s="86" t="s">
        <v>1019</v>
      </c>
      <c r="H23" s="18" t="s">
        <v>1020</v>
      </c>
      <c r="I23" s="18">
        <v>0</v>
      </c>
      <c r="J23" s="18"/>
      <c r="K23" s="18" t="s">
        <v>130</v>
      </c>
      <c r="L23" s="94">
        <v>0</v>
      </c>
      <c r="M23" s="94"/>
      <c r="N23" s="95">
        <v>2021</v>
      </c>
      <c r="O23" s="96" t="s">
        <v>271</v>
      </c>
      <c r="P23" s="96"/>
      <c r="Q23" s="96" t="s">
        <v>1021</v>
      </c>
      <c r="R23" s="96" t="s">
        <v>1022</v>
      </c>
      <c r="S23" s="110" t="s">
        <v>173</v>
      </c>
      <c r="T23" s="96" t="s">
        <v>1023</v>
      </c>
      <c r="U23" s="96"/>
      <c r="V23" s="96" t="e">
        <v>#N/A</v>
      </c>
      <c r="W23" s="96" t="e">
        <v>#N/A</v>
      </c>
      <c r="X23" s="111" t="s">
        <v>173</v>
      </c>
      <c r="Z23" s="59" t="s">
        <v>1286</v>
      </c>
    </row>
    <row r="24" spans="1:26" s="59" customFormat="1" ht="110.25">
      <c r="A24" s="18" t="s">
        <v>85</v>
      </c>
      <c r="B24" s="18" t="s">
        <v>1030</v>
      </c>
      <c r="C24" s="18" t="s">
        <v>1031</v>
      </c>
      <c r="D24" s="18" t="s">
        <v>1032</v>
      </c>
      <c r="E24" s="18" t="s">
        <v>1033</v>
      </c>
      <c r="F24" s="18">
        <v>0</v>
      </c>
      <c r="G24" s="86" t="s">
        <v>1033</v>
      </c>
      <c r="H24" s="18" t="s">
        <v>1034</v>
      </c>
      <c r="I24" s="18" t="s">
        <v>494</v>
      </c>
      <c r="J24" s="18"/>
      <c r="K24" s="18"/>
      <c r="L24" s="94" t="s">
        <v>964</v>
      </c>
      <c r="M24" s="94"/>
      <c r="N24" s="95"/>
      <c r="O24" s="96"/>
      <c r="P24" s="96"/>
      <c r="Q24" s="96"/>
      <c r="R24" s="96"/>
      <c r="S24" s="110" t="s">
        <v>173</v>
      </c>
      <c r="T24" s="96" t="s">
        <v>1035</v>
      </c>
      <c r="U24" s="96"/>
      <c r="V24" s="96" t="s">
        <v>173</v>
      </c>
      <c r="W24" s="96" t="s">
        <v>1036</v>
      </c>
      <c r="X24" s="111" t="e">
        <v>#N/A</v>
      </c>
    </row>
    <row r="25" spans="1:26" s="59" customFormat="1" ht="94.5">
      <c r="A25" s="18" t="s">
        <v>85</v>
      </c>
      <c r="B25" s="18" t="s">
        <v>1042</v>
      </c>
      <c r="C25" s="18" t="s">
        <v>1043</v>
      </c>
      <c r="D25" s="18" t="s">
        <v>1044</v>
      </c>
      <c r="E25" s="18" t="s">
        <v>1045</v>
      </c>
      <c r="F25" s="18">
        <v>0</v>
      </c>
      <c r="G25" s="86" t="s">
        <v>1045</v>
      </c>
      <c r="H25" s="18" t="s">
        <v>1046</v>
      </c>
      <c r="I25" s="18" t="s">
        <v>121</v>
      </c>
      <c r="J25" s="18"/>
      <c r="K25" s="18"/>
      <c r="L25" s="94" t="s">
        <v>122</v>
      </c>
      <c r="M25" s="94"/>
      <c r="N25" s="95"/>
      <c r="O25" s="96"/>
      <c r="P25" s="96"/>
      <c r="Q25" s="96"/>
      <c r="R25" s="96"/>
      <c r="S25" s="110" t="s">
        <v>173</v>
      </c>
      <c r="T25" s="96"/>
      <c r="U25" s="96" t="s">
        <v>1047</v>
      </c>
      <c r="V25" s="96" t="s">
        <v>173</v>
      </c>
      <c r="W25" s="96" t="s">
        <v>1046</v>
      </c>
      <c r="X25" s="111" t="e">
        <v>#N/A</v>
      </c>
      <c r="Z25" s="59" t="s">
        <v>1287</v>
      </c>
    </row>
    <row r="26" spans="1:26" s="6" customFormat="1" ht="362.25">
      <c r="A26" s="28" t="s">
        <v>85</v>
      </c>
      <c r="B26" s="28" t="s">
        <v>998</v>
      </c>
      <c r="C26" s="28" t="s">
        <v>999</v>
      </c>
      <c r="D26" s="28" t="s">
        <v>1000</v>
      </c>
      <c r="E26" s="28" t="s">
        <v>1001</v>
      </c>
      <c r="F26" s="28"/>
      <c r="G26" s="89" t="s">
        <v>1002</v>
      </c>
      <c r="H26" s="28" t="s">
        <v>129</v>
      </c>
      <c r="I26" s="28" t="s">
        <v>129</v>
      </c>
      <c r="J26" s="28"/>
      <c r="K26" s="28"/>
      <c r="L26" s="103" t="s">
        <v>130</v>
      </c>
      <c r="M26" s="103"/>
      <c r="N26" s="104"/>
      <c r="O26" s="105"/>
      <c r="P26" s="105"/>
      <c r="Q26" s="105"/>
      <c r="R26" s="105"/>
      <c r="S26" s="118" t="s">
        <v>173</v>
      </c>
      <c r="T26" s="105" t="s">
        <v>1003</v>
      </c>
      <c r="U26" s="105"/>
      <c r="V26" s="105" t="e">
        <v>#N/A</v>
      </c>
      <c r="W26" s="105" t="e">
        <v>#N/A</v>
      </c>
      <c r="X26" s="119" t="s">
        <v>173</v>
      </c>
    </row>
    <row r="27" spans="1:26" s="67" customFormat="1" ht="110.25">
      <c r="A27" s="11" t="s">
        <v>85</v>
      </c>
      <c r="B27" s="11" t="s">
        <v>1048</v>
      </c>
      <c r="C27" s="11" t="s">
        <v>1049</v>
      </c>
      <c r="D27" s="11" t="s">
        <v>1050</v>
      </c>
      <c r="E27" s="11" t="s">
        <v>120</v>
      </c>
      <c r="F27" s="11"/>
      <c r="G27" s="16"/>
      <c r="H27" s="11" t="s">
        <v>648</v>
      </c>
      <c r="I27" s="11"/>
      <c r="J27" s="11"/>
      <c r="K27" s="11"/>
      <c r="L27" s="100"/>
      <c r="M27" s="100"/>
      <c r="N27" s="101"/>
      <c r="O27" s="102"/>
      <c r="P27" s="102"/>
      <c r="Q27" s="102"/>
      <c r="R27" s="102"/>
      <c r="S27" s="114" t="s">
        <v>173</v>
      </c>
      <c r="T27" s="102" t="s">
        <v>1051</v>
      </c>
      <c r="U27" s="102"/>
      <c r="V27" s="102" t="s">
        <v>173</v>
      </c>
      <c r="W27" s="102" t="e">
        <v>#N/A</v>
      </c>
      <c r="X27" s="115" t="e">
        <v>#N/A</v>
      </c>
      <c r="Z27" s="67" t="s">
        <v>648</v>
      </c>
    </row>
    <row r="28" spans="1:26" s="59" customFormat="1" ht="126">
      <c r="A28" s="18" t="s">
        <v>85</v>
      </c>
      <c r="B28" s="18" t="s">
        <v>1037</v>
      </c>
      <c r="C28" s="18" t="s">
        <v>1038</v>
      </c>
      <c r="D28" s="18" t="s">
        <v>1039</v>
      </c>
      <c r="E28" s="86" t="s">
        <v>1040</v>
      </c>
      <c r="F28" s="86"/>
      <c r="G28" s="86" t="s">
        <v>342</v>
      </c>
      <c r="H28" s="18" t="s">
        <v>1041</v>
      </c>
      <c r="I28" s="18" t="s">
        <v>1041</v>
      </c>
      <c r="J28" s="18"/>
      <c r="K28" s="18"/>
      <c r="L28" s="94" t="s">
        <v>130</v>
      </c>
      <c r="M28" s="94"/>
      <c r="N28" s="95"/>
      <c r="O28" s="96"/>
      <c r="P28" s="96"/>
      <c r="Q28" s="96"/>
      <c r="R28" s="96"/>
      <c r="S28" s="110" t="s">
        <v>173</v>
      </c>
      <c r="T28" s="96"/>
      <c r="U28" s="96"/>
      <c r="V28" s="96" t="s">
        <v>173</v>
      </c>
      <c r="W28" s="96" t="s">
        <v>1041</v>
      </c>
      <c r="X28" s="111" t="e">
        <v>#N/A</v>
      </c>
    </row>
    <row r="29" spans="1:26" s="59" customFormat="1" ht="141.75">
      <c r="A29" s="18" t="s">
        <v>85</v>
      </c>
      <c r="B29" s="18" t="s">
        <v>1004</v>
      </c>
      <c r="C29" s="18" t="s">
        <v>1005</v>
      </c>
      <c r="D29" s="18" t="s">
        <v>1006</v>
      </c>
      <c r="E29" s="86" t="s">
        <v>1007</v>
      </c>
      <c r="F29" s="86"/>
      <c r="G29" s="86" t="s">
        <v>1008</v>
      </c>
      <c r="H29" s="18" t="s">
        <v>1009</v>
      </c>
      <c r="I29" s="18" t="s">
        <v>1010</v>
      </c>
      <c r="J29" s="18"/>
      <c r="K29" s="18" t="s">
        <v>1011</v>
      </c>
      <c r="L29" s="94" t="s">
        <v>1012</v>
      </c>
      <c r="M29" s="94"/>
      <c r="N29" s="95">
        <v>2023</v>
      </c>
      <c r="O29" s="96" t="s">
        <v>271</v>
      </c>
      <c r="P29" s="96"/>
      <c r="Q29" s="96" t="s">
        <v>1013</v>
      </c>
      <c r="R29" s="96" t="s">
        <v>1014</v>
      </c>
      <c r="S29" s="110" t="s">
        <v>173</v>
      </c>
      <c r="T29" s="96" t="s">
        <v>1015</v>
      </c>
      <c r="U29" s="96"/>
      <c r="V29" s="96" t="e">
        <v>#N/A</v>
      </c>
      <c r="W29" s="96" t="e">
        <v>#N/A</v>
      </c>
      <c r="X29" s="111" t="s">
        <v>173</v>
      </c>
      <c r="Z29" s="59" t="s">
        <v>1288</v>
      </c>
    </row>
    <row r="30" spans="1:26" s="67" customFormat="1" ht="126">
      <c r="A30" s="11" t="s">
        <v>85</v>
      </c>
      <c r="B30" s="11" t="s">
        <v>1024</v>
      </c>
      <c r="C30" s="11" t="s">
        <v>1025</v>
      </c>
      <c r="D30" s="11" t="s">
        <v>1026</v>
      </c>
      <c r="E30" s="11" t="s">
        <v>1027</v>
      </c>
      <c r="F30" s="11">
        <v>0</v>
      </c>
      <c r="G30" s="16" t="s">
        <v>1027</v>
      </c>
      <c r="H30" s="11" t="s">
        <v>1028</v>
      </c>
      <c r="I30" s="11" t="s">
        <v>1029</v>
      </c>
      <c r="J30" s="11"/>
      <c r="K30" s="11"/>
      <c r="L30" s="100"/>
      <c r="M30" s="100"/>
      <c r="N30" s="101"/>
      <c r="O30" s="102"/>
      <c r="P30" s="102"/>
      <c r="Q30" s="102"/>
      <c r="R30" s="102"/>
      <c r="S30" s="114" t="s">
        <v>173</v>
      </c>
      <c r="T30" s="102"/>
      <c r="U30" s="102"/>
      <c r="V30" s="102" t="s">
        <v>173</v>
      </c>
      <c r="W30" s="102" t="e">
        <v>#N/A</v>
      </c>
      <c r="X30" s="115" t="e">
        <v>#N/A</v>
      </c>
      <c r="Z30" s="67" t="s">
        <v>1289</v>
      </c>
    </row>
    <row r="31" spans="1:26" s="6" customFormat="1" ht="236.25">
      <c r="A31" s="28" t="s">
        <v>86</v>
      </c>
      <c r="B31" s="28" t="s">
        <v>1164</v>
      </c>
      <c r="C31" s="28" t="s">
        <v>1165</v>
      </c>
      <c r="D31" s="28" t="s">
        <v>1166</v>
      </c>
      <c r="E31" s="28" t="s">
        <v>1167</v>
      </c>
      <c r="F31" s="28">
        <v>0</v>
      </c>
      <c r="G31" s="89" t="s">
        <v>1167</v>
      </c>
      <c r="H31" s="28" t="s">
        <v>129</v>
      </c>
      <c r="I31" s="28"/>
      <c r="J31" s="28"/>
      <c r="K31" s="28"/>
      <c r="L31" s="103">
        <v>0</v>
      </c>
      <c r="M31" s="103"/>
      <c r="N31" s="104"/>
      <c r="O31" s="105"/>
      <c r="P31" s="105"/>
      <c r="Q31" s="105"/>
      <c r="R31" s="105"/>
      <c r="S31" s="118" t="s">
        <v>173</v>
      </c>
      <c r="T31" s="105"/>
      <c r="U31" s="105"/>
      <c r="V31" s="105" t="e">
        <v>#N/A</v>
      </c>
      <c r="W31" s="105" t="e">
        <v>#N/A</v>
      </c>
      <c r="X31" s="119" t="s">
        <v>173</v>
      </c>
    </row>
    <row r="32" spans="1:26" s="6" customFormat="1" ht="78.75">
      <c r="A32" s="28" t="s">
        <v>86</v>
      </c>
      <c r="B32" s="28" t="s">
        <v>1168</v>
      </c>
      <c r="C32" s="28" t="s">
        <v>1169</v>
      </c>
      <c r="D32" s="28" t="s">
        <v>1170</v>
      </c>
      <c r="E32" s="89" t="s">
        <v>1171</v>
      </c>
      <c r="F32" s="89"/>
      <c r="G32" s="89" t="s">
        <v>1172</v>
      </c>
      <c r="H32" s="28" t="s">
        <v>145</v>
      </c>
      <c r="I32" s="28" t="s">
        <v>145</v>
      </c>
      <c r="J32" s="28"/>
      <c r="K32" s="28"/>
      <c r="L32" s="103">
        <v>0</v>
      </c>
      <c r="M32" s="103"/>
      <c r="N32" s="104"/>
      <c r="O32" s="105"/>
      <c r="P32" s="105"/>
      <c r="Q32" s="105"/>
      <c r="R32" s="105"/>
      <c r="S32" s="118" t="s">
        <v>173</v>
      </c>
      <c r="T32" s="105"/>
      <c r="U32" s="105"/>
      <c r="V32" s="105" t="e">
        <v>#N/A</v>
      </c>
      <c r="W32" s="105" t="e">
        <v>#N/A</v>
      </c>
      <c r="X32" s="119" t="s">
        <v>173</v>
      </c>
    </row>
    <row r="33" spans="1:26" s="67" customFormat="1" ht="110.25">
      <c r="A33" s="11" t="s">
        <v>86</v>
      </c>
      <c r="B33" s="11" t="s">
        <v>1144</v>
      </c>
      <c r="C33" s="11" t="s">
        <v>1145</v>
      </c>
      <c r="D33" s="11" t="s">
        <v>1146</v>
      </c>
      <c r="E33" s="11" t="s">
        <v>1147</v>
      </c>
      <c r="F33" s="11">
        <v>0</v>
      </c>
      <c r="G33" s="16" t="s">
        <v>1147</v>
      </c>
      <c r="H33" s="11" t="s">
        <v>1148</v>
      </c>
      <c r="I33" s="11">
        <v>0</v>
      </c>
      <c r="J33" s="11"/>
      <c r="K33" s="11"/>
      <c r="L33" s="100">
        <v>0</v>
      </c>
      <c r="M33" s="100"/>
      <c r="N33" s="101"/>
      <c r="O33" s="102"/>
      <c r="P33" s="102"/>
      <c r="Q33" s="102"/>
      <c r="R33" s="102"/>
      <c r="S33" s="114" t="s">
        <v>173</v>
      </c>
      <c r="T33" s="102"/>
      <c r="U33" s="102"/>
      <c r="V33" s="102" t="s">
        <v>173</v>
      </c>
      <c r="W33" s="102"/>
      <c r="X33" s="115"/>
      <c r="Z33" s="67" t="s">
        <v>1289</v>
      </c>
    </row>
    <row r="34" spans="1:26" s="67" customFormat="1" ht="110.25">
      <c r="A34" s="11" t="s">
        <v>86</v>
      </c>
      <c r="B34" s="11" t="s">
        <v>1159</v>
      </c>
      <c r="C34" s="11" t="s">
        <v>1160</v>
      </c>
      <c r="D34" s="11" t="s">
        <v>1161</v>
      </c>
      <c r="E34" s="11" t="s">
        <v>120</v>
      </c>
      <c r="F34" s="11"/>
      <c r="G34" s="16" t="s">
        <v>120</v>
      </c>
      <c r="H34" s="11" t="s">
        <v>1162</v>
      </c>
      <c r="I34" s="11" t="s">
        <v>626</v>
      </c>
      <c r="J34" s="11"/>
      <c r="K34" s="11"/>
      <c r="L34" s="100">
        <v>0</v>
      </c>
      <c r="M34" s="100"/>
      <c r="N34" s="101"/>
      <c r="O34" s="102"/>
      <c r="P34" s="102"/>
      <c r="Q34" s="102"/>
      <c r="R34" s="102"/>
      <c r="S34" s="114" t="s">
        <v>173</v>
      </c>
      <c r="T34" s="102"/>
      <c r="U34" s="102"/>
      <c r="V34" s="102" t="s">
        <v>173</v>
      </c>
      <c r="W34" s="102" t="s">
        <v>1163</v>
      </c>
      <c r="X34" s="115" t="e">
        <v>#N/A</v>
      </c>
      <c r="Z34" s="67" t="s">
        <v>1290</v>
      </c>
    </row>
    <row r="35" spans="1:26" s="6" customFormat="1" ht="157.5">
      <c r="A35" s="28" t="s">
        <v>86</v>
      </c>
      <c r="B35" s="28" t="s">
        <v>1085</v>
      </c>
      <c r="C35" s="28" t="s">
        <v>1086</v>
      </c>
      <c r="D35" s="28" t="s">
        <v>1087</v>
      </c>
      <c r="E35" s="89" t="s">
        <v>1088</v>
      </c>
      <c r="F35" s="89"/>
      <c r="G35" s="89" t="s">
        <v>749</v>
      </c>
      <c r="H35" s="28" t="s">
        <v>1089</v>
      </c>
      <c r="I35" s="28" t="s">
        <v>1090</v>
      </c>
      <c r="J35" s="28"/>
      <c r="K35" s="28" t="s">
        <v>1091</v>
      </c>
      <c r="L35" s="103">
        <v>0</v>
      </c>
      <c r="M35" s="103"/>
      <c r="N35" s="104">
        <v>2023</v>
      </c>
      <c r="O35" s="105" t="s">
        <v>271</v>
      </c>
      <c r="P35" s="105"/>
      <c r="Q35" s="105"/>
      <c r="R35" s="105"/>
      <c r="S35" s="118" t="s">
        <v>173</v>
      </c>
      <c r="T35" s="105"/>
      <c r="U35" s="105"/>
      <c r="V35" s="105" t="s">
        <v>173</v>
      </c>
      <c r="W35" s="105" t="s">
        <v>1090</v>
      </c>
      <c r="X35" s="119" t="e">
        <v>#N/A</v>
      </c>
    </row>
    <row r="36" spans="1:26" s="6" customFormat="1" ht="94.5">
      <c r="A36" s="28" t="s">
        <v>86</v>
      </c>
      <c r="B36" s="28" t="s">
        <v>1173</v>
      </c>
      <c r="C36" s="28" t="s">
        <v>1174</v>
      </c>
      <c r="D36" s="28" t="s">
        <v>1175</v>
      </c>
      <c r="E36" s="89" t="s">
        <v>1176</v>
      </c>
      <c r="F36" s="89"/>
      <c r="G36" s="89" t="s">
        <v>409</v>
      </c>
      <c r="H36" s="28" t="s">
        <v>145</v>
      </c>
      <c r="I36" s="28" t="s">
        <v>145</v>
      </c>
      <c r="J36" s="28"/>
      <c r="K36" s="28"/>
      <c r="L36" s="103">
        <v>0</v>
      </c>
      <c r="M36" s="103"/>
      <c r="N36" s="104"/>
      <c r="O36" s="105"/>
      <c r="P36" s="105"/>
      <c r="Q36" s="105"/>
      <c r="R36" s="105"/>
      <c r="S36" s="118" t="s">
        <v>173</v>
      </c>
      <c r="T36" s="105"/>
      <c r="U36" s="105"/>
      <c r="V36" s="105" t="e">
        <v>#N/A</v>
      </c>
      <c r="W36" s="105" t="e">
        <v>#N/A</v>
      </c>
      <c r="X36" s="119" t="s">
        <v>173</v>
      </c>
    </row>
    <row r="37" spans="1:26" s="67" customFormat="1" ht="94.5">
      <c r="A37" s="11" t="s">
        <v>86</v>
      </c>
      <c r="B37" s="11" t="s">
        <v>1099</v>
      </c>
      <c r="C37" s="11" t="s">
        <v>1100</v>
      </c>
      <c r="D37" s="11" t="s">
        <v>1101</v>
      </c>
      <c r="E37" s="11" t="s">
        <v>749</v>
      </c>
      <c r="F37" s="11">
        <v>0</v>
      </c>
      <c r="G37" s="16" t="s">
        <v>749</v>
      </c>
      <c r="H37" s="11" t="s">
        <v>1102</v>
      </c>
      <c r="I37" s="11" t="s">
        <v>1103</v>
      </c>
      <c r="J37" s="11"/>
      <c r="K37" s="11"/>
      <c r="L37" s="100">
        <v>0</v>
      </c>
      <c r="M37" s="100"/>
      <c r="N37" s="101"/>
      <c r="O37" s="102"/>
      <c r="P37" s="102"/>
      <c r="Q37" s="102"/>
      <c r="R37" s="102"/>
      <c r="S37" s="114" t="s">
        <v>173</v>
      </c>
      <c r="T37" s="102"/>
      <c r="U37" s="102"/>
      <c r="V37" s="102" t="s">
        <v>173</v>
      </c>
      <c r="W37" s="102" t="s">
        <v>1102</v>
      </c>
      <c r="X37" s="115" t="s">
        <v>173</v>
      </c>
      <c r="Z37" s="67" t="s">
        <v>759</v>
      </c>
    </row>
    <row r="38" spans="1:26" s="59" customFormat="1" ht="173.25">
      <c r="A38" s="18" t="s">
        <v>86</v>
      </c>
      <c r="B38" s="18" t="s">
        <v>1149</v>
      </c>
      <c r="C38" s="18" t="s">
        <v>1150</v>
      </c>
      <c r="D38" s="18" t="s">
        <v>1151</v>
      </c>
      <c r="E38" s="18" t="s">
        <v>1152</v>
      </c>
      <c r="F38" s="18"/>
      <c r="G38" s="86" t="s">
        <v>1153</v>
      </c>
      <c r="H38" s="18" t="s">
        <v>1154</v>
      </c>
      <c r="I38" s="18" t="s">
        <v>1155</v>
      </c>
      <c r="J38" s="18"/>
      <c r="K38" s="18"/>
      <c r="L38" s="94"/>
      <c r="M38" s="94"/>
      <c r="N38" s="95"/>
      <c r="O38" s="96"/>
      <c r="P38" s="96"/>
      <c r="Q38" s="96"/>
      <c r="R38" s="96"/>
      <c r="S38" s="110" t="s">
        <v>173</v>
      </c>
      <c r="T38" s="96"/>
      <c r="U38" s="96"/>
      <c r="V38" s="96" t="s">
        <v>173</v>
      </c>
      <c r="W38" s="96"/>
      <c r="X38" s="111" t="s">
        <v>173</v>
      </c>
      <c r="Z38" s="59" t="s">
        <v>1289</v>
      </c>
    </row>
    <row r="39" spans="1:26" s="59" customFormat="1" ht="252">
      <c r="A39" s="18" t="s">
        <v>86</v>
      </c>
      <c r="B39" s="18" t="s">
        <v>1104</v>
      </c>
      <c r="C39" s="18" t="s">
        <v>1105</v>
      </c>
      <c r="D39" s="18" t="s">
        <v>1106</v>
      </c>
      <c r="E39" s="86" t="s">
        <v>1107</v>
      </c>
      <c r="F39" s="86"/>
      <c r="G39" s="86" t="s">
        <v>1108</v>
      </c>
      <c r="H39" s="18" t="s">
        <v>231</v>
      </c>
      <c r="I39" s="18">
        <v>0</v>
      </c>
      <c r="J39" s="18"/>
      <c r="K39" s="18" t="s">
        <v>1109</v>
      </c>
      <c r="L39" s="94">
        <v>0</v>
      </c>
      <c r="M39" s="94"/>
      <c r="N39" s="95">
        <v>2023</v>
      </c>
      <c r="O39" s="96" t="s">
        <v>271</v>
      </c>
      <c r="P39" s="96"/>
      <c r="Q39" s="96" t="s">
        <v>1110</v>
      </c>
      <c r="R39" s="96" t="s">
        <v>1111</v>
      </c>
      <c r="S39" s="110" t="s">
        <v>173</v>
      </c>
      <c r="T39" s="96"/>
      <c r="U39" s="96"/>
      <c r="V39" s="96"/>
      <c r="W39" s="96"/>
      <c r="X39" s="111" t="s">
        <v>173</v>
      </c>
      <c r="Z39" s="59" t="s">
        <v>1291</v>
      </c>
    </row>
    <row r="40" spans="1:26" s="6" customFormat="1" ht="157.5">
      <c r="A40" s="28" t="s">
        <v>86</v>
      </c>
      <c r="B40" s="28" t="s">
        <v>1156</v>
      </c>
      <c r="C40" s="28" t="s">
        <v>1157</v>
      </c>
      <c r="D40" s="28" t="s">
        <v>1158</v>
      </c>
      <c r="E40" s="28" t="s">
        <v>1108</v>
      </c>
      <c r="F40" s="28">
        <v>0</v>
      </c>
      <c r="G40" s="89" t="s">
        <v>1108</v>
      </c>
      <c r="H40" s="28" t="s">
        <v>512</v>
      </c>
      <c r="I40" s="28" t="e">
        <v>#N/A</v>
      </c>
      <c r="J40" s="28"/>
      <c r="K40" s="28"/>
      <c r="L40" s="103"/>
      <c r="M40" s="103"/>
      <c r="N40" s="104"/>
      <c r="O40" s="105"/>
      <c r="P40" s="105"/>
      <c r="Q40" s="105"/>
      <c r="R40" s="105"/>
      <c r="S40" s="118" t="s">
        <v>173</v>
      </c>
      <c r="T40" s="105"/>
      <c r="U40" s="105"/>
      <c r="V40" s="105"/>
      <c r="W40" s="105"/>
      <c r="X40" s="119" t="s">
        <v>173</v>
      </c>
    </row>
    <row r="41" spans="1:26" s="6" customFormat="1" ht="141.75">
      <c r="A41" s="28" t="s">
        <v>86</v>
      </c>
      <c r="B41" s="28" t="s">
        <v>1115</v>
      </c>
      <c r="C41" s="28" t="s">
        <v>1116</v>
      </c>
      <c r="D41" s="28" t="s">
        <v>1117</v>
      </c>
      <c r="E41" s="89" t="s">
        <v>1118</v>
      </c>
      <c r="F41" s="89"/>
      <c r="G41" s="89" t="s">
        <v>1119</v>
      </c>
      <c r="H41" s="28">
        <v>0</v>
      </c>
      <c r="I41" s="28">
        <v>0</v>
      </c>
      <c r="J41" s="28"/>
      <c r="K41" s="28"/>
      <c r="L41" s="103">
        <v>0</v>
      </c>
      <c r="M41" s="103"/>
      <c r="N41" s="104"/>
      <c r="O41" s="105"/>
      <c r="P41" s="105"/>
      <c r="Q41" s="105"/>
      <c r="R41" s="105"/>
      <c r="S41" s="118" t="s">
        <v>173</v>
      </c>
      <c r="T41" s="105"/>
      <c r="U41" s="105"/>
      <c r="V41" s="105"/>
      <c r="W41" s="105"/>
      <c r="X41" s="119" t="s">
        <v>173</v>
      </c>
    </row>
    <row r="42" spans="1:26" s="59" customFormat="1" ht="157.5">
      <c r="A42" s="18" t="s">
        <v>86</v>
      </c>
      <c r="B42" s="18" t="s">
        <v>1120</v>
      </c>
      <c r="C42" s="18" t="s">
        <v>1121</v>
      </c>
      <c r="D42" s="18" t="s">
        <v>1122</v>
      </c>
      <c r="E42" s="86" t="s">
        <v>1118</v>
      </c>
      <c r="F42" s="86"/>
      <c r="G42" s="86" t="s">
        <v>1119</v>
      </c>
      <c r="H42" s="18" t="s">
        <v>150</v>
      </c>
      <c r="I42" s="18" t="s">
        <v>150</v>
      </c>
      <c r="J42" s="18"/>
      <c r="K42" s="18"/>
      <c r="L42" s="94">
        <v>0</v>
      </c>
      <c r="M42" s="94"/>
      <c r="N42" s="95"/>
      <c r="O42" s="96"/>
      <c r="P42" s="96"/>
      <c r="Q42" s="96"/>
      <c r="R42" s="96"/>
      <c r="S42" s="110" t="s">
        <v>173</v>
      </c>
      <c r="T42" s="96"/>
      <c r="U42" s="96"/>
      <c r="V42" s="96" t="s">
        <v>173</v>
      </c>
      <c r="W42" s="96" t="s">
        <v>1123</v>
      </c>
      <c r="X42" s="111" t="e">
        <v>#N/A</v>
      </c>
      <c r="Z42" s="59" t="s">
        <v>1292</v>
      </c>
    </row>
    <row r="43" spans="1:26" s="6" customFormat="1" ht="126">
      <c r="A43" s="28" t="s">
        <v>86</v>
      </c>
      <c r="B43" s="28" t="s">
        <v>1112</v>
      </c>
      <c r="C43" s="28" t="s">
        <v>1113</v>
      </c>
      <c r="D43" s="28" t="s">
        <v>1114</v>
      </c>
      <c r="E43" s="28" t="s">
        <v>210</v>
      </c>
      <c r="F43" s="28">
        <v>0</v>
      </c>
      <c r="G43" s="90" t="s">
        <v>210</v>
      </c>
      <c r="H43" s="28" t="s">
        <v>145</v>
      </c>
      <c r="I43" s="28" t="s">
        <v>145</v>
      </c>
      <c r="J43" s="28"/>
      <c r="K43" s="28"/>
      <c r="L43" s="103">
        <v>0</v>
      </c>
      <c r="M43" s="103"/>
      <c r="N43" s="104"/>
      <c r="O43" s="105"/>
      <c r="P43" s="105"/>
      <c r="Q43" s="105"/>
      <c r="R43" s="105"/>
      <c r="S43" s="118" t="s">
        <v>173</v>
      </c>
      <c r="T43" s="105"/>
      <c r="U43" s="105"/>
      <c r="V43" s="105"/>
      <c r="W43" s="105"/>
      <c r="X43" s="119" t="s">
        <v>173</v>
      </c>
    </row>
    <row r="44" spans="1:26" s="59" customFormat="1" ht="94.5">
      <c r="A44" s="18" t="s">
        <v>86</v>
      </c>
      <c r="B44" s="18" t="s">
        <v>1129</v>
      </c>
      <c r="C44" s="18" t="s">
        <v>1130</v>
      </c>
      <c r="D44" s="18" t="s">
        <v>1131</v>
      </c>
      <c r="E44" s="86" t="s">
        <v>1132</v>
      </c>
      <c r="F44" s="86"/>
      <c r="G44" s="86" t="s">
        <v>1133</v>
      </c>
      <c r="H44" s="18" t="s">
        <v>1134</v>
      </c>
      <c r="I44" s="18" t="s">
        <v>1135</v>
      </c>
      <c r="J44" s="18"/>
      <c r="K44" s="18"/>
      <c r="L44" s="94">
        <v>0</v>
      </c>
      <c r="M44" s="94"/>
      <c r="N44" s="95"/>
      <c r="O44" s="96"/>
      <c r="P44" s="96"/>
      <c r="Q44" s="96"/>
      <c r="R44" s="96"/>
      <c r="S44" s="110" t="s">
        <v>173</v>
      </c>
      <c r="T44" s="96"/>
      <c r="U44" s="96" t="s">
        <v>1128</v>
      </c>
      <c r="V44" s="96" t="s">
        <v>173</v>
      </c>
      <c r="W44" s="96" t="s">
        <v>1123</v>
      </c>
      <c r="X44" s="111" t="e">
        <v>#N/A</v>
      </c>
      <c r="Z44" s="59" t="s">
        <v>1292</v>
      </c>
    </row>
    <row r="45" spans="1:26" s="6" customFormat="1" ht="204.75">
      <c r="A45" s="28" t="s">
        <v>86</v>
      </c>
      <c r="B45" s="28" t="s">
        <v>1092</v>
      </c>
      <c r="C45" s="28" t="s">
        <v>1093</v>
      </c>
      <c r="D45" s="28" t="s">
        <v>1293</v>
      </c>
      <c r="E45" s="89" t="s">
        <v>1095</v>
      </c>
      <c r="F45" s="89"/>
      <c r="G45" s="89" t="s">
        <v>1096</v>
      </c>
      <c r="H45" s="28" t="s">
        <v>1097</v>
      </c>
      <c r="I45" s="28" t="s">
        <v>1098</v>
      </c>
      <c r="J45" s="28"/>
      <c r="K45" s="28" t="s">
        <v>1011</v>
      </c>
      <c r="L45" s="103">
        <v>0</v>
      </c>
      <c r="M45" s="103"/>
      <c r="N45" s="104">
        <v>2024</v>
      </c>
      <c r="O45" s="105" t="s">
        <v>271</v>
      </c>
      <c r="P45" s="105"/>
      <c r="Q45" s="105"/>
      <c r="R45" s="105"/>
      <c r="S45" s="118" t="s">
        <v>173</v>
      </c>
      <c r="T45" s="105"/>
      <c r="U45" s="105"/>
      <c r="V45" s="105" t="s">
        <v>173</v>
      </c>
      <c r="W45" s="105" t="e">
        <v>#N/A</v>
      </c>
      <c r="X45" s="119" t="s">
        <v>132</v>
      </c>
    </row>
    <row r="46" spans="1:26" s="59" customFormat="1" ht="126">
      <c r="A46" s="18" t="s">
        <v>86</v>
      </c>
      <c r="B46" s="18" t="s">
        <v>1124</v>
      </c>
      <c r="C46" s="18" t="s">
        <v>1125</v>
      </c>
      <c r="D46" s="18" t="s">
        <v>1126</v>
      </c>
      <c r="E46" s="18" t="s">
        <v>1127</v>
      </c>
      <c r="F46" s="18">
        <v>0</v>
      </c>
      <c r="G46" s="86" t="s">
        <v>1127</v>
      </c>
      <c r="H46" s="18" t="s">
        <v>626</v>
      </c>
      <c r="I46" s="18" t="s">
        <v>626</v>
      </c>
      <c r="J46" s="18"/>
      <c r="K46" s="18"/>
      <c r="L46" s="94">
        <v>0</v>
      </c>
      <c r="M46" s="94"/>
      <c r="N46" s="95"/>
      <c r="O46" s="96"/>
      <c r="P46" s="96"/>
      <c r="Q46" s="96"/>
      <c r="R46" s="96"/>
      <c r="S46" s="110" t="s">
        <v>173</v>
      </c>
      <c r="T46" s="96"/>
      <c r="U46" s="96" t="s">
        <v>1128</v>
      </c>
      <c r="V46" s="96" t="s">
        <v>173</v>
      </c>
      <c r="W46" s="96" t="s">
        <v>1123</v>
      </c>
      <c r="X46" s="111" t="e">
        <v>#N/A</v>
      </c>
      <c r="Z46" s="59" t="s">
        <v>1292</v>
      </c>
    </row>
    <row r="47" spans="1:26" s="67" customFormat="1" ht="78.75">
      <c r="A47" s="11" t="s">
        <v>86</v>
      </c>
      <c r="B47" s="11" t="s">
        <v>1136</v>
      </c>
      <c r="C47" s="11" t="s">
        <v>1137</v>
      </c>
      <c r="D47" s="11" t="s">
        <v>1138</v>
      </c>
      <c r="E47" s="91" t="s">
        <v>1139</v>
      </c>
      <c r="F47" s="91"/>
      <c r="G47" s="91" t="s">
        <v>1140</v>
      </c>
      <c r="H47" s="11" t="s">
        <v>1141</v>
      </c>
      <c r="I47" s="11">
        <v>0</v>
      </c>
      <c r="J47" s="11"/>
      <c r="K47" s="11" t="s">
        <v>1142</v>
      </c>
      <c r="L47" s="100">
        <v>0</v>
      </c>
      <c r="M47" s="100"/>
      <c r="N47" s="101">
        <v>2024</v>
      </c>
      <c r="O47" s="102" t="s">
        <v>271</v>
      </c>
      <c r="P47" s="102"/>
      <c r="Q47" s="102"/>
      <c r="R47" s="102"/>
      <c r="S47" s="120" t="s">
        <v>173</v>
      </c>
      <c r="T47" s="102" t="s">
        <v>752</v>
      </c>
      <c r="U47" s="102" t="s">
        <v>611</v>
      </c>
      <c r="V47" s="102" t="s">
        <v>173</v>
      </c>
      <c r="W47" s="102" t="s">
        <v>1143</v>
      </c>
      <c r="X47" s="115" t="e">
        <v>#N/A</v>
      </c>
      <c r="Z47" s="67" t="s">
        <v>588</v>
      </c>
    </row>
    <row r="48" spans="1:26" s="59" customFormat="1" ht="63">
      <c r="A48" s="18" t="s">
        <v>87</v>
      </c>
      <c r="B48" s="18" t="s">
        <v>1185</v>
      </c>
      <c r="C48" s="18" t="s">
        <v>1186</v>
      </c>
      <c r="D48" s="18" t="s">
        <v>1187</v>
      </c>
      <c r="E48" s="92" t="s">
        <v>210</v>
      </c>
      <c r="F48" s="92"/>
      <c r="G48" s="92" t="s">
        <v>441</v>
      </c>
      <c r="H48" s="18" t="s">
        <v>231</v>
      </c>
      <c r="I48" s="18" t="s">
        <v>145</v>
      </c>
      <c r="J48" s="18"/>
      <c r="K48" s="18" t="s">
        <v>130</v>
      </c>
      <c r="L48" s="94">
        <v>0</v>
      </c>
      <c r="M48" s="94"/>
      <c r="N48" s="95">
        <v>2024</v>
      </c>
      <c r="O48" s="96" t="s">
        <v>271</v>
      </c>
      <c r="P48" s="96"/>
      <c r="Q48" s="96"/>
      <c r="R48" s="96"/>
      <c r="S48" s="121" t="s">
        <v>173</v>
      </c>
      <c r="T48" s="96"/>
      <c r="U48" s="96"/>
      <c r="V48" s="96" t="e">
        <v>#N/A</v>
      </c>
      <c r="W48" s="96" t="e">
        <v>#N/A</v>
      </c>
      <c r="X48" s="111" t="s">
        <v>173</v>
      </c>
      <c r="Z48" s="59" t="s">
        <v>1294</v>
      </c>
    </row>
    <row r="49" spans="1:26" s="59" customFormat="1" ht="47.25">
      <c r="A49" s="18" t="s">
        <v>87</v>
      </c>
      <c r="B49" s="18" t="s">
        <v>1188</v>
      </c>
      <c r="C49" s="18" t="s">
        <v>1189</v>
      </c>
      <c r="D49" s="18" t="s">
        <v>1190</v>
      </c>
      <c r="E49" s="92" t="s">
        <v>210</v>
      </c>
      <c r="F49" s="92"/>
      <c r="G49" s="92" t="s">
        <v>441</v>
      </c>
      <c r="H49" s="18" t="s">
        <v>231</v>
      </c>
      <c r="I49" s="18">
        <v>0</v>
      </c>
      <c r="J49" s="18"/>
      <c r="K49" s="18" t="s">
        <v>535</v>
      </c>
      <c r="L49" s="94">
        <v>0</v>
      </c>
      <c r="M49" s="94"/>
      <c r="N49" s="95">
        <v>2024</v>
      </c>
      <c r="O49" s="96" t="s">
        <v>271</v>
      </c>
      <c r="P49" s="96"/>
      <c r="Q49" s="96"/>
      <c r="R49" s="96"/>
      <c r="S49" s="121" t="s">
        <v>173</v>
      </c>
      <c r="T49" s="96"/>
      <c r="U49" s="96"/>
      <c r="V49" s="96" t="e">
        <v>#N/A</v>
      </c>
      <c r="W49" s="96" t="e">
        <v>#N/A</v>
      </c>
      <c r="X49" s="111" t="s">
        <v>173</v>
      </c>
      <c r="Z49" s="59" t="s">
        <v>1295</v>
      </c>
    </row>
    <row r="50" spans="1:26" s="6" customFormat="1" ht="110.25">
      <c r="A50" s="28" t="s">
        <v>87</v>
      </c>
      <c r="B50" s="28" t="s">
        <v>1200</v>
      </c>
      <c r="C50" s="28" t="s">
        <v>1201</v>
      </c>
      <c r="D50" s="28" t="s">
        <v>1202</v>
      </c>
      <c r="E50" s="89" t="s">
        <v>435</v>
      </c>
      <c r="F50" s="89"/>
      <c r="G50" s="89" t="s">
        <v>210</v>
      </c>
      <c r="H50" s="28" t="s">
        <v>129</v>
      </c>
      <c r="I50" s="28">
        <v>0</v>
      </c>
      <c r="J50" s="28"/>
      <c r="K50" s="28"/>
      <c r="L50" s="103">
        <v>0</v>
      </c>
      <c r="M50" s="103"/>
      <c r="N50" s="104"/>
      <c r="O50" s="105"/>
      <c r="P50" s="105"/>
      <c r="Q50" s="105"/>
      <c r="R50" s="105"/>
      <c r="S50" s="122" t="s">
        <v>173</v>
      </c>
      <c r="T50" s="105"/>
      <c r="U50" s="105"/>
      <c r="V50" s="105" t="e">
        <v>#N/A</v>
      </c>
      <c r="W50" s="105" t="e">
        <v>#N/A</v>
      </c>
      <c r="X50" s="119" t="s">
        <v>173</v>
      </c>
    </row>
    <row r="51" spans="1:26" s="67" customFormat="1" ht="110.25">
      <c r="A51" s="11" t="s">
        <v>87</v>
      </c>
      <c r="B51" s="11" t="s">
        <v>1180</v>
      </c>
      <c r="C51" s="11" t="s">
        <v>1181</v>
      </c>
      <c r="D51" s="11" t="s">
        <v>1182</v>
      </c>
      <c r="E51" s="16" t="s">
        <v>423</v>
      </c>
      <c r="F51" s="16"/>
      <c r="G51" s="16" t="s">
        <v>1183</v>
      </c>
      <c r="H51" s="11" t="s">
        <v>1184</v>
      </c>
      <c r="I51" s="11" t="s">
        <v>129</v>
      </c>
      <c r="J51" s="11"/>
      <c r="K51" s="11"/>
      <c r="L51" s="100" t="s">
        <v>130</v>
      </c>
      <c r="M51" s="100"/>
      <c r="N51" s="101"/>
      <c r="O51" s="102"/>
      <c r="P51" s="102"/>
      <c r="Q51" s="102"/>
      <c r="R51" s="102"/>
      <c r="S51" s="123" t="s">
        <v>173</v>
      </c>
      <c r="T51" s="102"/>
      <c r="U51" s="102"/>
      <c r="V51" s="102" t="s">
        <v>173</v>
      </c>
      <c r="W51" s="102" t="e">
        <v>#N/A</v>
      </c>
      <c r="X51" s="115" t="s">
        <v>173</v>
      </c>
      <c r="Z51" s="67" t="s">
        <v>1296</v>
      </c>
    </row>
    <row r="52" spans="1:26" s="67" customFormat="1" ht="94.5">
      <c r="A52" s="11" t="s">
        <v>87</v>
      </c>
      <c r="B52" s="11" t="s">
        <v>1191</v>
      </c>
      <c r="C52" s="11" t="s">
        <v>1192</v>
      </c>
      <c r="D52" s="11" t="s">
        <v>1193</v>
      </c>
      <c r="E52" s="16" t="s">
        <v>1194</v>
      </c>
      <c r="F52" s="16"/>
      <c r="G52" s="16">
        <v>0</v>
      </c>
      <c r="H52" s="11" t="s">
        <v>932</v>
      </c>
      <c r="I52" s="11">
        <v>0</v>
      </c>
      <c r="J52" s="11"/>
      <c r="K52" s="11"/>
      <c r="L52" s="100">
        <v>0</v>
      </c>
      <c r="M52" s="100"/>
      <c r="N52" s="101"/>
      <c r="O52" s="102"/>
      <c r="P52" s="102"/>
      <c r="Q52" s="102"/>
      <c r="R52" s="102"/>
      <c r="S52" s="123" t="s">
        <v>173</v>
      </c>
      <c r="T52" s="102"/>
      <c r="U52" s="102"/>
      <c r="V52" s="102" t="s">
        <v>173</v>
      </c>
      <c r="W52" s="102" t="e">
        <v>#N/A</v>
      </c>
      <c r="X52" s="115" t="e">
        <v>#N/A</v>
      </c>
      <c r="Z52" s="67" t="s">
        <v>1297</v>
      </c>
    </row>
    <row r="53" spans="1:26" s="67" customFormat="1" ht="63">
      <c r="A53" s="83" t="s">
        <v>87</v>
      </c>
      <c r="B53" s="83" t="s">
        <v>1195</v>
      </c>
      <c r="C53" s="83" t="s">
        <v>1196</v>
      </c>
      <c r="D53" s="83" t="s">
        <v>1197</v>
      </c>
      <c r="E53" s="93" t="s">
        <v>954</v>
      </c>
      <c r="F53" s="93"/>
      <c r="G53" s="93" t="s">
        <v>955</v>
      </c>
      <c r="H53" s="83" t="s">
        <v>1198</v>
      </c>
      <c r="I53" s="83" t="s">
        <v>129</v>
      </c>
      <c r="J53" s="83"/>
      <c r="K53" s="83"/>
      <c r="L53" s="106" t="s">
        <v>888</v>
      </c>
      <c r="M53" s="106"/>
      <c r="N53" s="107"/>
      <c r="O53" s="108"/>
      <c r="P53" s="108"/>
      <c r="Q53" s="108"/>
      <c r="R53" s="108"/>
      <c r="S53" s="124" t="s">
        <v>173</v>
      </c>
      <c r="T53" s="108" t="s">
        <v>1199</v>
      </c>
      <c r="U53" s="125" t="s">
        <v>709</v>
      </c>
      <c r="V53" s="108" t="s">
        <v>173</v>
      </c>
      <c r="W53" s="108" t="e">
        <v>#N/A</v>
      </c>
      <c r="X53" s="126" t="s">
        <v>173</v>
      </c>
      <c r="Z53" s="67" t="s">
        <v>1206</v>
      </c>
    </row>
  </sheetData>
  <autoFilter ref="A1:Z53" xr:uid="{00000000-0009-0000-0000-000008000000}"/>
  <dataValidations count="3">
    <dataValidation type="list" allowBlank="1" showInputMessage="1" showErrorMessage="1" sqref="J2:J53 S2:S53" xr:uid="{00000000-0002-0000-0800-000000000000}">
      <formula1>"OUI,NON"</formula1>
    </dataValidation>
    <dataValidation type="list" allowBlank="1" showInputMessage="1" showErrorMessage="1" sqref="N2:N10 N12:N17 N20:N30 N33:N53" xr:uid="{00000000-0002-0000-0800-000001000000}">
      <formula1>"2015 , 2016 , 2017, 2018 , 2019 , 2020, 2021, 2022, 2023,2024,2025"</formula1>
    </dataValidation>
    <dataValidation type="list" allowBlank="1" showInputMessage="1" showErrorMessage="1" sqref="O2:P52" xr:uid="{00000000-0002-0000-0800-000002000000}">
      <formula1>"Annuelle , Semestrielle , Trimestrielle , Mensuelle"</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TAB- TH1</vt:lpstr>
      <vt:lpstr>TAB TH2</vt:lpstr>
      <vt:lpstr>TAB - TH3</vt:lpstr>
      <vt:lpstr>Feuil10</vt:lpstr>
      <vt:lpstr>All_indicators</vt:lpstr>
      <vt:lpstr>selected_after_diagnostic</vt:lpstr>
      <vt:lpstr>TH1- DH&amp;BE</vt:lpstr>
      <vt:lpstr>TH2- ENV&amp;DR</vt:lpstr>
      <vt:lpstr>TH3- DE&amp;GOUV</vt:lpstr>
      <vt:lpstr>Validation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mamadou gueye</dc:creator>
  <cp:lastModifiedBy>Pape Mamadou Badji</cp:lastModifiedBy>
  <dcterms:created xsi:type="dcterms:W3CDTF">2025-05-28T10:15:00Z</dcterms:created>
  <dcterms:modified xsi:type="dcterms:W3CDTF">2025-09-01T15:58:28Z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EA331C9955A54F43B4F69088EFC654AE_13</vt:lpwstr>
  </property>
  <property fmtid="{D5CDD505-2E9C-101B-9397-08002B2CF9AE}" pid="3" name="KSOProductBuildVer">
    <vt:lpwstr>1036-12.2.0.21931</vt:lpwstr>
  </property>
</Properties>
</file>