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an\Desktop\Assignments\Hypothesis Testing\Solution\"/>
    </mc:Choice>
  </mc:AlternateContent>
  <bookViews>
    <workbookView xWindow="0" yWindow="0" windowWidth="21570" windowHeight="8085"/>
  </bookViews>
  <sheets>
    <sheet name="LabTA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W32" i="1" l="1"/>
  <c r="S29" i="1"/>
  <c r="P17" i="1" l="1"/>
  <c r="M5" i="1" s="1"/>
  <c r="Q14" i="1"/>
  <c r="G5" i="1" s="1"/>
  <c r="R14" i="1"/>
  <c r="H10" i="1" s="1"/>
  <c r="S14" i="1"/>
  <c r="I15" i="1" s="1"/>
  <c r="P14" i="1"/>
  <c r="F4" i="1" s="1"/>
  <c r="H10" i="2"/>
  <c r="H4" i="2"/>
  <c r="H3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3" i="2" s="1"/>
  <c r="F96" i="1" l="1"/>
  <c r="F88" i="1"/>
  <c r="F87" i="1"/>
  <c r="F16" i="1"/>
  <c r="G97" i="1"/>
  <c r="I85" i="1"/>
  <c r="F74" i="1"/>
  <c r="F56" i="1"/>
  <c r="I83" i="1"/>
  <c r="F54" i="1"/>
  <c r="I69" i="1"/>
  <c r="F51" i="1"/>
  <c r="I68" i="1"/>
  <c r="I97" i="1"/>
  <c r="G84" i="1"/>
  <c r="F39" i="1"/>
  <c r="I64" i="1"/>
  <c r="F22" i="1"/>
  <c r="G58" i="1"/>
  <c r="F17" i="1"/>
  <c r="G54" i="1"/>
  <c r="I49" i="1"/>
  <c r="F3" i="1"/>
  <c r="I43" i="1"/>
  <c r="I112" i="1"/>
  <c r="G20" i="1"/>
  <c r="I113" i="1"/>
  <c r="I35" i="1"/>
  <c r="F2" i="1"/>
  <c r="I107" i="1"/>
  <c r="I11" i="1"/>
  <c r="F113" i="1"/>
  <c r="G100" i="1"/>
  <c r="I3" i="1"/>
  <c r="H27" i="1"/>
  <c r="K103" i="1"/>
  <c r="K66" i="1"/>
  <c r="H25" i="1"/>
  <c r="M57" i="1"/>
  <c r="F10" i="1"/>
  <c r="I96" i="1"/>
  <c r="I53" i="1"/>
  <c r="G38" i="1"/>
  <c r="H22" i="1"/>
  <c r="H9" i="1"/>
  <c r="K98" i="1"/>
  <c r="K59" i="1"/>
  <c r="K24" i="1"/>
  <c r="L117" i="1"/>
  <c r="M105" i="1"/>
  <c r="L92" i="1"/>
  <c r="N80" i="1"/>
  <c r="M68" i="1"/>
  <c r="M55" i="1"/>
  <c r="N43" i="1"/>
  <c r="N31" i="1"/>
  <c r="L17" i="1"/>
  <c r="L70" i="1"/>
  <c r="H11" i="1"/>
  <c r="K25" i="1"/>
  <c r="N105" i="1"/>
  <c r="L81" i="1"/>
  <c r="L69" i="1"/>
  <c r="M17" i="1"/>
  <c r="F86" i="1"/>
  <c r="G68" i="1"/>
  <c r="F119" i="1"/>
  <c r="F83" i="1"/>
  <c r="F48" i="1"/>
  <c r="F8" i="1"/>
  <c r="I110" i="1"/>
  <c r="H96" i="1"/>
  <c r="G81" i="1"/>
  <c r="I67" i="1"/>
  <c r="I52" i="1"/>
  <c r="I37" i="1"/>
  <c r="G22" i="1"/>
  <c r="H6" i="1"/>
  <c r="K97" i="1"/>
  <c r="K57" i="1"/>
  <c r="K23" i="1"/>
  <c r="M116" i="1"/>
  <c r="M103" i="1"/>
  <c r="N91" i="1"/>
  <c r="N79" i="1"/>
  <c r="L68" i="1"/>
  <c r="N54" i="1"/>
  <c r="M43" i="1"/>
  <c r="L31" i="1"/>
  <c r="N15" i="1"/>
  <c r="M81" i="1"/>
  <c r="H112" i="1"/>
  <c r="K100" i="1"/>
  <c r="L118" i="1"/>
  <c r="L44" i="1"/>
  <c r="F49" i="1"/>
  <c r="I81" i="1"/>
  <c r="F118" i="1"/>
  <c r="F81" i="1"/>
  <c r="F42" i="1"/>
  <c r="F7" i="1"/>
  <c r="H110" i="1"/>
  <c r="H95" i="1"/>
  <c r="I80" i="1"/>
  <c r="I65" i="1"/>
  <c r="G52" i="1"/>
  <c r="I36" i="1"/>
  <c r="I21" i="1"/>
  <c r="I5" i="1"/>
  <c r="K91" i="1"/>
  <c r="K56" i="1"/>
  <c r="K20" i="1"/>
  <c r="L116" i="1"/>
  <c r="N102" i="1"/>
  <c r="M91" i="1"/>
  <c r="L79" i="1"/>
  <c r="L66" i="1"/>
  <c r="M54" i="1"/>
  <c r="M42" i="1"/>
  <c r="N30" i="1"/>
  <c r="L15" i="1"/>
  <c r="M118" i="1"/>
  <c r="H38" i="1"/>
  <c r="K65" i="1"/>
  <c r="N92" i="1"/>
  <c r="N32" i="1"/>
  <c r="F120" i="1"/>
  <c r="H111" i="1"/>
  <c r="F115" i="1"/>
  <c r="F80" i="1"/>
  <c r="F40" i="1"/>
  <c r="F6" i="1"/>
  <c r="H108" i="1"/>
  <c r="I94" i="1"/>
  <c r="H80" i="1"/>
  <c r="G65" i="1"/>
  <c r="I51" i="1"/>
  <c r="G36" i="1"/>
  <c r="I20" i="1"/>
  <c r="I4" i="1"/>
  <c r="K89" i="1"/>
  <c r="K55" i="1"/>
  <c r="K18" i="1"/>
  <c r="L114" i="1"/>
  <c r="M102" i="1"/>
  <c r="M90" i="1"/>
  <c r="N78" i="1"/>
  <c r="M65" i="1"/>
  <c r="L54" i="1"/>
  <c r="N41" i="1"/>
  <c r="N28" i="1"/>
  <c r="N14" i="1"/>
  <c r="L33" i="1"/>
  <c r="K17" i="1"/>
  <c r="N89" i="1"/>
  <c r="L28" i="1"/>
  <c r="F112" i="1"/>
  <c r="F72" i="1"/>
  <c r="F38" i="1"/>
  <c r="H121" i="1"/>
  <c r="H107" i="1"/>
  <c r="H92" i="1"/>
  <c r="I78" i="1"/>
  <c r="H64" i="1"/>
  <c r="G49" i="1"/>
  <c r="I33" i="1"/>
  <c r="I19" i="1"/>
  <c r="K121" i="1"/>
  <c r="K87" i="1"/>
  <c r="K50" i="1"/>
  <c r="K11" i="1"/>
  <c r="L113" i="1"/>
  <c r="L101" i="1"/>
  <c r="M89" i="1"/>
  <c r="L76" i="1"/>
  <c r="N64" i="1"/>
  <c r="M52" i="1"/>
  <c r="M39" i="1"/>
  <c r="N27" i="1"/>
  <c r="N11" i="1"/>
  <c r="H41" i="1"/>
  <c r="N44" i="1"/>
  <c r="K52" i="1"/>
  <c r="L102" i="1"/>
  <c r="N76" i="1"/>
  <c r="L53" i="1"/>
  <c r="L12" i="1"/>
  <c r="F106" i="1"/>
  <c r="F71" i="1"/>
  <c r="F35" i="1"/>
  <c r="H118" i="1"/>
  <c r="G106" i="1"/>
  <c r="I91" i="1"/>
  <c r="H78" i="1"/>
  <c r="H63" i="1"/>
  <c r="I48" i="1"/>
  <c r="G33" i="1"/>
  <c r="I17" i="1"/>
  <c r="K120" i="1"/>
  <c r="K84" i="1"/>
  <c r="K49" i="1"/>
  <c r="K9" i="1"/>
  <c r="N112" i="1"/>
  <c r="M100" i="1"/>
  <c r="M87" i="1"/>
  <c r="N75" i="1"/>
  <c r="N63" i="1"/>
  <c r="L52" i="1"/>
  <c r="N38" i="1"/>
  <c r="M27" i="1"/>
  <c r="M10" i="1"/>
  <c r="K27" i="1"/>
  <c r="H94" i="1"/>
  <c r="F104" i="1"/>
  <c r="F70" i="1"/>
  <c r="F33" i="1"/>
  <c r="G118" i="1"/>
  <c r="H105" i="1"/>
  <c r="H91" i="1"/>
  <c r="H76" i="1"/>
  <c r="I62" i="1"/>
  <c r="H48" i="1"/>
  <c r="I32" i="1"/>
  <c r="G17" i="1"/>
  <c r="K119" i="1"/>
  <c r="K82" i="1"/>
  <c r="K43" i="1"/>
  <c r="K8" i="1"/>
  <c r="N111" i="1"/>
  <c r="L100" i="1"/>
  <c r="N86" i="1"/>
  <c r="M75" i="1"/>
  <c r="L63" i="1"/>
  <c r="L50" i="1"/>
  <c r="M38" i="1"/>
  <c r="M26" i="1"/>
  <c r="N9" i="1"/>
  <c r="H28" i="1"/>
  <c r="N94" i="1"/>
  <c r="F103" i="1"/>
  <c r="F67" i="1"/>
  <c r="F32" i="1"/>
  <c r="I117" i="1"/>
  <c r="H102" i="1"/>
  <c r="G90" i="1"/>
  <c r="I75" i="1"/>
  <c r="H62" i="1"/>
  <c r="H47" i="1"/>
  <c r="H32" i="1"/>
  <c r="I16" i="1"/>
  <c r="K116" i="1"/>
  <c r="K81" i="1"/>
  <c r="K41" i="1"/>
  <c r="K7" i="1"/>
  <c r="L111" i="1"/>
  <c r="L98" i="1"/>
  <c r="M86" i="1"/>
  <c r="M74" i="1"/>
  <c r="N62" i="1"/>
  <c r="M49" i="1"/>
  <c r="L38" i="1"/>
  <c r="N25" i="1"/>
  <c r="M9" i="1"/>
  <c r="M106" i="1"/>
  <c r="H79" i="1"/>
  <c r="K88" i="1"/>
  <c r="M113" i="1"/>
  <c r="L65" i="1"/>
  <c r="M41" i="1"/>
  <c r="F102" i="1"/>
  <c r="F65" i="1"/>
  <c r="F26" i="1"/>
  <c r="I116" i="1"/>
  <c r="G102" i="1"/>
  <c r="H89" i="1"/>
  <c r="H75" i="1"/>
  <c r="H60" i="1"/>
  <c r="I46" i="1"/>
  <c r="H31" i="1"/>
  <c r="H16" i="1"/>
  <c r="K114" i="1"/>
  <c r="K75" i="1"/>
  <c r="K40" i="1"/>
  <c r="K4" i="1"/>
  <c r="N110" i="1"/>
  <c r="M97" i="1"/>
  <c r="L86" i="1"/>
  <c r="N73" i="1"/>
  <c r="N60" i="1"/>
  <c r="L49" i="1"/>
  <c r="L37" i="1"/>
  <c r="M25" i="1"/>
  <c r="N6" i="1"/>
  <c r="H54" i="1"/>
  <c r="N57" i="1"/>
  <c r="F99" i="1"/>
  <c r="F64" i="1"/>
  <c r="F24" i="1"/>
  <c r="G116" i="1"/>
  <c r="I101" i="1"/>
  <c r="H86" i="1"/>
  <c r="G74" i="1"/>
  <c r="I59" i="1"/>
  <c r="H46" i="1"/>
  <c r="I30" i="1"/>
  <c r="H15" i="1"/>
  <c r="K113" i="1"/>
  <c r="K73" i="1"/>
  <c r="K39" i="1"/>
  <c r="N121" i="1"/>
  <c r="N108" i="1"/>
  <c r="L97" i="1"/>
  <c r="L85" i="1"/>
  <c r="M73" i="1"/>
  <c r="L60" i="1"/>
  <c r="N48" i="1"/>
  <c r="M36" i="1"/>
  <c r="N22" i="1"/>
  <c r="M6" i="1"/>
  <c r="L20" i="1"/>
  <c r="F97" i="1"/>
  <c r="F58" i="1"/>
  <c r="F23" i="1"/>
  <c r="I115" i="1"/>
  <c r="I100" i="1"/>
  <c r="G86" i="1"/>
  <c r="H73" i="1"/>
  <c r="H59" i="1"/>
  <c r="H44" i="1"/>
  <c r="H30" i="1"/>
  <c r="I14" i="1"/>
  <c r="K107" i="1"/>
  <c r="K72" i="1"/>
  <c r="K36" i="1"/>
  <c r="M121" i="1"/>
  <c r="L108" i="1"/>
  <c r="N96" i="1"/>
  <c r="M84" i="1"/>
  <c r="M71" i="1"/>
  <c r="N59" i="1"/>
  <c r="N47" i="1"/>
  <c r="L36" i="1"/>
  <c r="M22" i="1"/>
  <c r="L5" i="1"/>
  <c r="H70" i="1"/>
  <c r="H14" i="1"/>
  <c r="K105" i="1"/>
  <c r="K71" i="1"/>
  <c r="K34" i="1"/>
  <c r="M119" i="1"/>
  <c r="N107" i="1"/>
  <c r="N95" i="1"/>
  <c r="L84" i="1"/>
  <c r="N70" i="1"/>
  <c r="M59" i="1"/>
  <c r="L47" i="1"/>
  <c r="L34" i="1"/>
  <c r="L21" i="1"/>
  <c r="M4" i="1"/>
  <c r="F90" i="1"/>
  <c r="F55" i="1"/>
  <c r="F19" i="1"/>
  <c r="G113" i="1"/>
  <c r="I99" i="1"/>
  <c r="I84" i="1"/>
  <c r="G70" i="1"/>
  <c r="H57" i="1"/>
  <c r="H43" i="1"/>
  <c r="I27" i="1"/>
  <c r="H12" i="1"/>
  <c r="K104" i="1"/>
  <c r="K68" i="1"/>
  <c r="K33" i="1"/>
  <c r="N118" i="1"/>
  <c r="M107" i="1"/>
  <c r="L95" i="1"/>
  <c r="L82" i="1"/>
  <c r="M70" i="1"/>
  <c r="M58" i="1"/>
  <c r="N46" i="1"/>
  <c r="M33" i="1"/>
  <c r="M20" i="1"/>
  <c r="L4" i="1"/>
  <c r="G42" i="1"/>
  <c r="G26" i="1"/>
  <c r="G10" i="1"/>
  <c r="H5" i="2"/>
  <c r="H7" i="2" s="1"/>
  <c r="I9" i="2" s="1"/>
  <c r="F114" i="1"/>
  <c r="F98" i="1"/>
  <c r="F82" i="1"/>
  <c r="F66" i="1"/>
  <c r="F50" i="1"/>
  <c r="F34" i="1"/>
  <c r="F18" i="1"/>
  <c r="I121" i="1"/>
  <c r="H116" i="1"/>
  <c r="G111" i="1"/>
  <c r="I105" i="1"/>
  <c r="H100" i="1"/>
  <c r="G95" i="1"/>
  <c r="I89" i="1"/>
  <c r="H84" i="1"/>
  <c r="G79" i="1"/>
  <c r="I73" i="1"/>
  <c r="H68" i="1"/>
  <c r="G63" i="1"/>
  <c r="I57" i="1"/>
  <c r="H52" i="1"/>
  <c r="G47" i="1"/>
  <c r="I41" i="1"/>
  <c r="H36" i="1"/>
  <c r="G31" i="1"/>
  <c r="I25" i="1"/>
  <c r="H20" i="1"/>
  <c r="G15" i="1"/>
  <c r="I9" i="1"/>
  <c r="H4" i="1"/>
  <c r="K115" i="1"/>
  <c r="K99" i="1"/>
  <c r="K83" i="1"/>
  <c r="K67" i="1"/>
  <c r="K51" i="1"/>
  <c r="K35" i="1"/>
  <c r="K19" i="1"/>
  <c r="K3" i="1"/>
  <c r="N116" i="1"/>
  <c r="M111" i="1"/>
  <c r="L106" i="1"/>
  <c r="N100" i="1"/>
  <c r="M95" i="1"/>
  <c r="L90" i="1"/>
  <c r="N84" i="1"/>
  <c r="M79" i="1"/>
  <c r="L74" i="1"/>
  <c r="N68" i="1"/>
  <c r="M63" i="1"/>
  <c r="L58" i="1"/>
  <c r="N52" i="1"/>
  <c r="M47" i="1"/>
  <c r="L42" i="1"/>
  <c r="N36" i="1"/>
  <c r="M31" i="1"/>
  <c r="L26" i="1"/>
  <c r="N20" i="1"/>
  <c r="M15" i="1"/>
  <c r="L10" i="1"/>
  <c r="N4" i="1"/>
  <c r="G105" i="1"/>
  <c r="G89" i="1"/>
  <c r="F111" i="1"/>
  <c r="F95" i="1"/>
  <c r="F79" i="1"/>
  <c r="F63" i="1"/>
  <c r="F47" i="1"/>
  <c r="F31" i="1"/>
  <c r="F15" i="1"/>
  <c r="I120" i="1"/>
  <c r="H115" i="1"/>
  <c r="G110" i="1"/>
  <c r="I104" i="1"/>
  <c r="H99" i="1"/>
  <c r="G94" i="1"/>
  <c r="I88" i="1"/>
  <c r="H83" i="1"/>
  <c r="G78" i="1"/>
  <c r="I72" i="1"/>
  <c r="H67" i="1"/>
  <c r="G62" i="1"/>
  <c r="I56" i="1"/>
  <c r="H51" i="1"/>
  <c r="G46" i="1"/>
  <c r="I40" i="1"/>
  <c r="H35" i="1"/>
  <c r="G30" i="1"/>
  <c r="I24" i="1"/>
  <c r="H19" i="1"/>
  <c r="G14" i="1"/>
  <c r="I8" i="1"/>
  <c r="H3" i="1"/>
  <c r="K112" i="1"/>
  <c r="K96" i="1"/>
  <c r="K80" i="1"/>
  <c r="K64" i="1"/>
  <c r="K48" i="1"/>
  <c r="K32" i="1"/>
  <c r="K16" i="1"/>
  <c r="L121" i="1"/>
  <c r="N115" i="1"/>
  <c r="M110" i="1"/>
  <c r="L105" i="1"/>
  <c r="N99" i="1"/>
  <c r="M94" i="1"/>
  <c r="L89" i="1"/>
  <c r="N83" i="1"/>
  <c r="M78" i="1"/>
  <c r="L73" i="1"/>
  <c r="N67" i="1"/>
  <c r="M62" i="1"/>
  <c r="L57" i="1"/>
  <c r="N51" i="1"/>
  <c r="M46" i="1"/>
  <c r="L41" i="1"/>
  <c r="N35" i="1"/>
  <c r="M30" i="1"/>
  <c r="L25" i="1"/>
  <c r="N19" i="1"/>
  <c r="M14" i="1"/>
  <c r="L9" i="1"/>
  <c r="N3" i="1"/>
  <c r="G4" i="1"/>
  <c r="G73" i="1"/>
  <c r="G25" i="1"/>
  <c r="F110" i="1"/>
  <c r="F94" i="1"/>
  <c r="F78" i="1"/>
  <c r="F62" i="1"/>
  <c r="F46" i="1"/>
  <c r="F30" i="1"/>
  <c r="F14" i="1"/>
  <c r="H120" i="1"/>
  <c r="G115" i="1"/>
  <c r="I109" i="1"/>
  <c r="H104" i="1"/>
  <c r="G99" i="1"/>
  <c r="I93" i="1"/>
  <c r="H88" i="1"/>
  <c r="G83" i="1"/>
  <c r="I77" i="1"/>
  <c r="H72" i="1"/>
  <c r="G67" i="1"/>
  <c r="I61" i="1"/>
  <c r="H56" i="1"/>
  <c r="G51" i="1"/>
  <c r="I45" i="1"/>
  <c r="H40" i="1"/>
  <c r="G35" i="1"/>
  <c r="I29" i="1"/>
  <c r="H24" i="1"/>
  <c r="G19" i="1"/>
  <c r="I13" i="1"/>
  <c r="H8" i="1"/>
  <c r="G3" i="1"/>
  <c r="K111" i="1"/>
  <c r="K95" i="1"/>
  <c r="K79" i="1"/>
  <c r="K63" i="1"/>
  <c r="K47" i="1"/>
  <c r="K31" i="1"/>
  <c r="K15" i="1"/>
  <c r="N120" i="1"/>
  <c r="M115" i="1"/>
  <c r="L110" i="1"/>
  <c r="N104" i="1"/>
  <c r="M99" i="1"/>
  <c r="L94" i="1"/>
  <c r="N88" i="1"/>
  <c r="M83" i="1"/>
  <c r="L78" i="1"/>
  <c r="N72" i="1"/>
  <c r="M67" i="1"/>
  <c r="L62" i="1"/>
  <c r="N56" i="1"/>
  <c r="M51" i="1"/>
  <c r="L46" i="1"/>
  <c r="N40" i="1"/>
  <c r="M35" i="1"/>
  <c r="L30" i="1"/>
  <c r="N24" i="1"/>
  <c r="M19" i="1"/>
  <c r="L14" i="1"/>
  <c r="N8" i="1"/>
  <c r="M3" i="1"/>
  <c r="G57" i="1"/>
  <c r="G9" i="1"/>
  <c r="F109" i="1"/>
  <c r="F93" i="1"/>
  <c r="F77" i="1"/>
  <c r="F61" i="1"/>
  <c r="F45" i="1"/>
  <c r="F29" i="1"/>
  <c r="F13" i="1"/>
  <c r="G120" i="1"/>
  <c r="I114" i="1"/>
  <c r="H109" i="1"/>
  <c r="G104" i="1"/>
  <c r="I98" i="1"/>
  <c r="H93" i="1"/>
  <c r="G88" i="1"/>
  <c r="I82" i="1"/>
  <c r="H77" i="1"/>
  <c r="G72" i="1"/>
  <c r="I66" i="1"/>
  <c r="H61" i="1"/>
  <c r="G56" i="1"/>
  <c r="I50" i="1"/>
  <c r="H45" i="1"/>
  <c r="G40" i="1"/>
  <c r="I34" i="1"/>
  <c r="H29" i="1"/>
  <c r="G24" i="1"/>
  <c r="I18" i="1"/>
  <c r="H13" i="1"/>
  <c r="G8" i="1"/>
  <c r="I2" i="1"/>
  <c r="K110" i="1"/>
  <c r="K94" i="1"/>
  <c r="K78" i="1"/>
  <c r="K62" i="1"/>
  <c r="K46" i="1"/>
  <c r="K30" i="1"/>
  <c r="K14" i="1"/>
  <c r="M120" i="1"/>
  <c r="L115" i="1"/>
  <c r="N109" i="1"/>
  <c r="M104" i="1"/>
  <c r="L99" i="1"/>
  <c r="N93" i="1"/>
  <c r="M88" i="1"/>
  <c r="L83" i="1"/>
  <c r="N77" i="1"/>
  <c r="M72" i="1"/>
  <c r="L67" i="1"/>
  <c r="N61" i="1"/>
  <c r="M56" i="1"/>
  <c r="L51" i="1"/>
  <c r="N45" i="1"/>
  <c r="M40" i="1"/>
  <c r="L35" i="1"/>
  <c r="N29" i="1"/>
  <c r="M24" i="1"/>
  <c r="L19" i="1"/>
  <c r="N13" i="1"/>
  <c r="M8" i="1"/>
  <c r="L3" i="1"/>
  <c r="F108" i="1"/>
  <c r="F92" i="1"/>
  <c r="F76" i="1"/>
  <c r="F60" i="1"/>
  <c r="F44" i="1"/>
  <c r="F28" i="1"/>
  <c r="F12" i="1"/>
  <c r="I119" i="1"/>
  <c r="H114" i="1"/>
  <c r="G109" i="1"/>
  <c r="I103" i="1"/>
  <c r="H98" i="1"/>
  <c r="G93" i="1"/>
  <c r="I87" i="1"/>
  <c r="H82" i="1"/>
  <c r="G77" i="1"/>
  <c r="I71" i="1"/>
  <c r="H66" i="1"/>
  <c r="G61" i="1"/>
  <c r="I55" i="1"/>
  <c r="H50" i="1"/>
  <c r="G45" i="1"/>
  <c r="I39" i="1"/>
  <c r="H34" i="1"/>
  <c r="G29" i="1"/>
  <c r="I23" i="1"/>
  <c r="H18" i="1"/>
  <c r="G13" i="1"/>
  <c r="I7" i="1"/>
  <c r="H2" i="1"/>
  <c r="K109" i="1"/>
  <c r="K93" i="1"/>
  <c r="K77" i="1"/>
  <c r="K61" i="1"/>
  <c r="K45" i="1"/>
  <c r="K29" i="1"/>
  <c r="K13" i="1"/>
  <c r="L120" i="1"/>
  <c r="N114" i="1"/>
  <c r="M109" i="1"/>
  <c r="L104" i="1"/>
  <c r="N98" i="1"/>
  <c r="M93" i="1"/>
  <c r="L88" i="1"/>
  <c r="N82" i="1"/>
  <c r="M77" i="1"/>
  <c r="L72" i="1"/>
  <c r="N66" i="1"/>
  <c r="M61" i="1"/>
  <c r="L56" i="1"/>
  <c r="N50" i="1"/>
  <c r="M45" i="1"/>
  <c r="L40" i="1"/>
  <c r="N34" i="1"/>
  <c r="M29" i="1"/>
  <c r="L24" i="1"/>
  <c r="N18" i="1"/>
  <c r="M13" i="1"/>
  <c r="L8" i="1"/>
  <c r="N2" i="1"/>
  <c r="G121" i="1"/>
  <c r="G41" i="1"/>
  <c r="F107" i="1"/>
  <c r="F91" i="1"/>
  <c r="F75" i="1"/>
  <c r="F59" i="1"/>
  <c r="F43" i="1"/>
  <c r="F27" i="1"/>
  <c r="F11" i="1"/>
  <c r="H119" i="1"/>
  <c r="G114" i="1"/>
  <c r="I108" i="1"/>
  <c r="H103" i="1"/>
  <c r="G98" i="1"/>
  <c r="I92" i="1"/>
  <c r="H87" i="1"/>
  <c r="G82" i="1"/>
  <c r="I76" i="1"/>
  <c r="H71" i="1"/>
  <c r="G66" i="1"/>
  <c r="I60" i="1"/>
  <c r="H55" i="1"/>
  <c r="G50" i="1"/>
  <c r="I44" i="1"/>
  <c r="H39" i="1"/>
  <c r="G34" i="1"/>
  <c r="I28" i="1"/>
  <c r="H23" i="1"/>
  <c r="G18" i="1"/>
  <c r="I12" i="1"/>
  <c r="H7" i="1"/>
  <c r="G2" i="1"/>
  <c r="K108" i="1"/>
  <c r="K92" i="1"/>
  <c r="K76" i="1"/>
  <c r="K60" i="1"/>
  <c r="K44" i="1"/>
  <c r="K28" i="1"/>
  <c r="K12" i="1"/>
  <c r="N119" i="1"/>
  <c r="M114" i="1"/>
  <c r="L109" i="1"/>
  <c r="N103" i="1"/>
  <c r="M98" i="1"/>
  <c r="L93" i="1"/>
  <c r="N87" i="1"/>
  <c r="M82" i="1"/>
  <c r="L77" i="1"/>
  <c r="N71" i="1"/>
  <c r="M66" i="1"/>
  <c r="L61" i="1"/>
  <c r="N55" i="1"/>
  <c r="M50" i="1"/>
  <c r="L45" i="1"/>
  <c r="N39" i="1"/>
  <c r="M34" i="1"/>
  <c r="L29" i="1"/>
  <c r="N23" i="1"/>
  <c r="M18" i="1"/>
  <c r="L13" i="1"/>
  <c r="N7" i="1"/>
  <c r="M2" i="1"/>
  <c r="G119" i="1"/>
  <c r="G103" i="1"/>
  <c r="G87" i="1"/>
  <c r="G71" i="1"/>
  <c r="G55" i="1"/>
  <c r="G39" i="1"/>
  <c r="G23" i="1"/>
  <c r="G7" i="1"/>
  <c r="M23" i="1"/>
  <c r="L18" i="1"/>
  <c r="N12" i="1"/>
  <c r="M7" i="1"/>
  <c r="L2" i="1"/>
  <c r="F121" i="1"/>
  <c r="F105" i="1"/>
  <c r="F89" i="1"/>
  <c r="F73" i="1"/>
  <c r="F57" i="1"/>
  <c r="F41" i="1"/>
  <c r="F25" i="1"/>
  <c r="F9" i="1"/>
  <c r="I118" i="1"/>
  <c r="H113" i="1"/>
  <c r="G108" i="1"/>
  <c r="I102" i="1"/>
  <c r="H97" i="1"/>
  <c r="G92" i="1"/>
  <c r="I86" i="1"/>
  <c r="H81" i="1"/>
  <c r="G76" i="1"/>
  <c r="I70" i="1"/>
  <c r="H65" i="1"/>
  <c r="G60" i="1"/>
  <c r="I54" i="1"/>
  <c r="H49" i="1"/>
  <c r="G44" i="1"/>
  <c r="I38" i="1"/>
  <c r="H33" i="1"/>
  <c r="G28" i="1"/>
  <c r="I22" i="1"/>
  <c r="H17" i="1"/>
  <c r="G12" i="1"/>
  <c r="I6" i="1"/>
  <c r="K2" i="1"/>
  <c r="K106" i="1"/>
  <c r="K90" i="1"/>
  <c r="K74" i="1"/>
  <c r="K58" i="1"/>
  <c r="K42" i="1"/>
  <c r="K26" i="1"/>
  <c r="K10" i="1"/>
  <c r="L119" i="1"/>
  <c r="N113" i="1"/>
  <c r="M108" i="1"/>
  <c r="L103" i="1"/>
  <c r="N97" i="1"/>
  <c r="M92" i="1"/>
  <c r="L87" i="1"/>
  <c r="N81" i="1"/>
  <c r="M76" i="1"/>
  <c r="L71" i="1"/>
  <c r="N65" i="1"/>
  <c r="M60" i="1"/>
  <c r="L55" i="1"/>
  <c r="N49" i="1"/>
  <c r="M44" i="1"/>
  <c r="L39" i="1"/>
  <c r="N33" i="1"/>
  <c r="M28" i="1"/>
  <c r="L23" i="1"/>
  <c r="N17" i="1"/>
  <c r="M12" i="1"/>
  <c r="L7" i="1"/>
  <c r="G6" i="1"/>
  <c r="G91" i="1"/>
  <c r="G75" i="1"/>
  <c r="G27" i="1"/>
  <c r="L22" i="1"/>
  <c r="M11" i="1"/>
  <c r="F117" i="1"/>
  <c r="F101" i="1"/>
  <c r="F85" i="1"/>
  <c r="F69" i="1"/>
  <c r="F53" i="1"/>
  <c r="F37" i="1"/>
  <c r="F21" i="1"/>
  <c r="F5" i="1"/>
  <c r="H117" i="1"/>
  <c r="G112" i="1"/>
  <c r="I106" i="1"/>
  <c r="H101" i="1"/>
  <c r="G96" i="1"/>
  <c r="I90" i="1"/>
  <c r="H85" i="1"/>
  <c r="G80" i="1"/>
  <c r="I74" i="1"/>
  <c r="H69" i="1"/>
  <c r="G64" i="1"/>
  <c r="I58" i="1"/>
  <c r="H53" i="1"/>
  <c r="G48" i="1"/>
  <c r="I42" i="1"/>
  <c r="H37" i="1"/>
  <c r="G32" i="1"/>
  <c r="I26" i="1"/>
  <c r="H21" i="1"/>
  <c r="G16" i="1"/>
  <c r="I10" i="1"/>
  <c r="H5" i="1"/>
  <c r="K118" i="1"/>
  <c r="K102" i="1"/>
  <c r="K86" i="1"/>
  <c r="K70" i="1"/>
  <c r="K54" i="1"/>
  <c r="K38" i="1"/>
  <c r="K22" i="1"/>
  <c r="K6" i="1"/>
  <c r="N117" i="1"/>
  <c r="M112" i="1"/>
  <c r="L107" i="1"/>
  <c r="N101" i="1"/>
  <c r="M96" i="1"/>
  <c r="L91" i="1"/>
  <c r="N85" i="1"/>
  <c r="M80" i="1"/>
  <c r="L75" i="1"/>
  <c r="N69" i="1"/>
  <c r="M64" i="1"/>
  <c r="L59" i="1"/>
  <c r="N53" i="1"/>
  <c r="M48" i="1"/>
  <c r="L43" i="1"/>
  <c r="N37" i="1"/>
  <c r="M32" i="1"/>
  <c r="L27" i="1"/>
  <c r="N21" i="1"/>
  <c r="M16" i="1"/>
  <c r="L11" i="1"/>
  <c r="N5" i="1"/>
  <c r="G107" i="1"/>
  <c r="G59" i="1"/>
  <c r="G43" i="1"/>
  <c r="G11" i="1"/>
  <c r="N16" i="1"/>
  <c r="L6" i="1"/>
  <c r="F116" i="1"/>
  <c r="F100" i="1"/>
  <c r="F84" i="1"/>
  <c r="F68" i="1"/>
  <c r="F52" i="1"/>
  <c r="F36" i="1"/>
  <c r="F20" i="1"/>
  <c r="G117" i="1"/>
  <c r="I111" i="1"/>
  <c r="H106" i="1"/>
  <c r="G101" i="1"/>
  <c r="I95" i="1"/>
  <c r="H90" i="1"/>
  <c r="G85" i="1"/>
  <c r="I79" i="1"/>
  <c r="H74" i="1"/>
  <c r="G69" i="1"/>
  <c r="I63" i="1"/>
  <c r="H58" i="1"/>
  <c r="G53" i="1"/>
  <c r="I47" i="1"/>
  <c r="H42" i="1"/>
  <c r="G37" i="1"/>
  <c r="I31" i="1"/>
  <c r="H26" i="1"/>
  <c r="G21" i="1"/>
  <c r="K117" i="1"/>
  <c r="K101" i="1"/>
  <c r="K85" i="1"/>
  <c r="K69" i="1"/>
  <c r="K53" i="1"/>
  <c r="K37" i="1"/>
  <c r="K21" i="1"/>
  <c r="K5" i="1"/>
  <c r="M117" i="1"/>
  <c r="L112" i="1"/>
  <c r="N106" i="1"/>
  <c r="M101" i="1"/>
  <c r="L96" i="1"/>
  <c r="N90" i="1"/>
  <c r="M85" i="1"/>
  <c r="L80" i="1"/>
  <c r="N74" i="1"/>
  <c r="M69" i="1"/>
  <c r="L64" i="1"/>
  <c r="N58" i="1"/>
  <c r="M53" i="1"/>
  <c r="L48" i="1"/>
  <c r="N42" i="1"/>
  <c r="M37" i="1"/>
  <c r="L32" i="1"/>
  <c r="N26" i="1"/>
  <c r="M21" i="1"/>
  <c r="L16" i="1"/>
  <c r="N10" i="1"/>
  <c r="E5" i="2"/>
  <c r="P21" i="1" l="1"/>
  <c r="S21" i="1"/>
  <c r="Q21" i="1"/>
  <c r="W21" i="1"/>
  <c r="X21" i="1"/>
  <c r="V21" i="1"/>
  <c r="R21" i="1"/>
  <c r="U21" i="1"/>
  <c r="V24" i="1"/>
  <c r="P24" i="1" l="1"/>
  <c r="S24" i="1" l="1"/>
  <c r="S28" i="1" s="1"/>
</calcChain>
</file>

<file path=xl/comments1.xml><?xml version="1.0" encoding="utf-8"?>
<comments xmlns="http://schemas.openxmlformats.org/spreadsheetml/2006/main">
  <authors>
    <author>Kiran Varun</author>
  </authors>
  <commentList>
    <comment ref="U19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Summation of these elements is the SST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Sum of Squares of 
(Li-M(Li))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SST - SSW = SSB
or
SSB = Summation of the differences between the respective elements of the Sum of Squares table above
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 xml:space="preserve">Kiran:
</t>
        </r>
        <r>
          <rPr>
            <sz val="9"/>
            <color indexed="81"/>
            <rFont val="Tahoma"/>
            <family val="2"/>
          </rPr>
          <t xml:space="preserve">Sum of all the elements of (Li-GM)^2 table or the Sum of SSW and SSB
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df here is Total number of Groups(Labs) - 1 
= 4-1 =</t>
        </r>
        <r>
          <rPr>
            <b/>
            <sz val="9"/>
            <color indexed="81"/>
            <rFont val="Tahoma"/>
            <family val="2"/>
          </rPr>
          <t>3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df here is Total number of elements across all groups - Total number of Groups 
=480 - 4 = 476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Refer the critical value on the F distribution table for the α=0.05(95% C.I) w.r.t df values of df1=3 and df2=476</t>
        </r>
      </text>
    </comment>
  </commentList>
</comments>
</file>

<file path=xl/sharedStrings.xml><?xml version="1.0" encoding="utf-8"?>
<sst xmlns="http://schemas.openxmlformats.org/spreadsheetml/2006/main" count="64" uniqueCount="58">
  <si>
    <t>Laboratory 1</t>
  </si>
  <si>
    <t>Laboratory 2</t>
  </si>
  <si>
    <t>Laboratory 3</t>
  </si>
  <si>
    <t>Laboratory 4</t>
  </si>
  <si>
    <t>H0: M(L1)-M(L2) = 0</t>
  </si>
  <si>
    <t>M(L1) =</t>
  </si>
  <si>
    <t>M(L2) =</t>
  </si>
  <si>
    <t>n =</t>
  </si>
  <si>
    <t>SM(L1-L2)=</t>
  </si>
  <si>
    <t>SD =</t>
  </si>
  <si>
    <t>SE =</t>
  </si>
  <si>
    <t>T =(SM(L1-L2)-(M(L1)-M(L2)))/SE</t>
  </si>
  <si>
    <t>df(n+n-2) =</t>
  </si>
  <si>
    <t>p-value =</t>
  </si>
  <si>
    <t>p-value &gt; 0.05</t>
  </si>
  <si>
    <r>
      <t xml:space="preserve">Ha: M(L1)-M(L2) </t>
    </r>
    <r>
      <rPr>
        <b/>
        <sz val="12"/>
        <color theme="1"/>
        <rFont val="Calibri"/>
        <family val="2"/>
      </rPr>
      <t>≠ 0</t>
    </r>
  </si>
  <si>
    <t>P high, Null Fly</t>
  </si>
  <si>
    <t xml:space="preserve">Hence we don’t reject the Null Hypothesis </t>
  </si>
  <si>
    <t>which implies that there is no significant difference between the sample TAT's of Lab 1 &amp; Lab 2</t>
  </si>
  <si>
    <t>_____________________________________________________________________________________________________________________________________________</t>
  </si>
  <si>
    <t>Lab1</t>
  </si>
  <si>
    <t>Lab2</t>
  </si>
  <si>
    <t>Lab1-Lab2</t>
  </si>
  <si>
    <t>at 5% significance level.</t>
  </si>
  <si>
    <t>TAT is defined as sample collected to report dispatch.</t>
  </si>
  <si>
    <t xml:space="preserve">Analyze the data and determine whether there is any difference in average TAT among the different laboratories </t>
  </si>
  <si>
    <t>laboratories on their preferred list.They collected a random sample and recorded TAT for reports of 4 laboratories.</t>
  </si>
  <si>
    <t>A hospital wants to determine whether there is any difference in the average Turn Around Time (TAT) of reports  of the</t>
  </si>
  <si>
    <t>L1</t>
  </si>
  <si>
    <t>L2</t>
  </si>
  <si>
    <t>L3</t>
  </si>
  <si>
    <t>L4</t>
  </si>
  <si>
    <t>Means of the Laboratory TATs</t>
  </si>
  <si>
    <t>M(L1)</t>
  </si>
  <si>
    <t>M(L2)</t>
  </si>
  <si>
    <t>M(L3)</t>
  </si>
  <si>
    <t>M(L4)</t>
  </si>
  <si>
    <t>L1 - M(L1)</t>
  </si>
  <si>
    <t>L2 - M(L2)</t>
  </si>
  <si>
    <t>L3 - M(L3)</t>
  </si>
  <si>
    <t>L4 - M(L4)</t>
  </si>
  <si>
    <t>Grand Mean[GM]</t>
  </si>
  <si>
    <t>L1-GM</t>
  </si>
  <si>
    <t>L2-GM</t>
  </si>
  <si>
    <t>L3-GM</t>
  </si>
  <si>
    <t>L4-GM</t>
  </si>
  <si>
    <t>Sum of Squares[ (Li-M(Li))^2 ]</t>
  </si>
  <si>
    <t>Sum of Squares[ (Li-GM)^2 ]</t>
  </si>
  <si>
    <t>Sum of Squares Within(SSW)</t>
  </si>
  <si>
    <t>Sum of Squares Between(SSB)</t>
  </si>
  <si>
    <t>Sum of Squares Total(SST)</t>
  </si>
  <si>
    <t>Sum of Squares Between/df</t>
  </si>
  <si>
    <t>Sum of Squares Within/df</t>
  </si>
  <si>
    <t xml:space="preserve">F Ratio = </t>
  </si>
  <si>
    <t>F Critical Value(Based on df values) =</t>
  </si>
  <si>
    <t>As the F-Ratio is greater than the F-critical value, we reject the Null hypothesis. Statistically, we can conclude that there is a significant difference between the different Lab TATs at 5% significance level.</t>
  </si>
  <si>
    <t>[Sum of Squares Between/df] / [Sum of Squares Within/df] =</t>
  </si>
  <si>
    <t>Ho: M(L1) = M(L2) = M(L3) = M(L4)                   Ha: There is a difference between avg. 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</si>
</sst>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6" fillId="33" borderId="0" xfId="0" applyFont="1" applyFill="1"/>
    <xf numFmtId="2" fontId="0" fillId="0" borderId="0" xfId="0" applyNumberFormat="1"/>
    <xf numFmtId="0" fontId="16" fillId="0" borderId="16" xfId="0" applyFont="1" applyBorder="1"/>
    <xf numFmtId="0" fontId="16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2" fontId="0" fillId="0" borderId="17" xfId="0" applyNumberFormat="1" applyBorder="1"/>
    <xf numFmtId="2" fontId="0" fillId="0" borderId="0" xfId="0" applyNumberFormat="1" applyBorder="1"/>
    <xf numFmtId="0" fontId="16" fillId="0" borderId="0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2" fontId="0" fillId="0" borderId="18" xfId="0" applyNumberFormat="1" applyBorder="1"/>
    <xf numFmtId="2" fontId="0" fillId="0" borderId="1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16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2" fontId="16" fillId="0" borderId="16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8" fillId="34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8" xfId="0" applyFont="1" applyFill="1" applyBorder="1" applyAlignment="1">
      <alignment horizontal="left" vertical="center" wrapText="1"/>
    </xf>
    <xf numFmtId="0" fontId="18" fillId="34" borderId="0" xfId="0" applyFont="1" applyFill="1" applyBorder="1" applyAlignment="1">
      <alignment horizontal="left" vertical="center" wrapText="1"/>
    </xf>
    <xf numFmtId="0" fontId="18" fillId="34" borderId="19" xfId="0" applyFont="1" applyFill="1" applyBorder="1" applyAlignment="1">
      <alignment horizontal="left" vertical="center" wrapText="1"/>
    </xf>
    <xf numFmtId="0" fontId="18" fillId="34" borderId="13" xfId="0" applyFont="1" applyFill="1" applyBorder="1" applyAlignment="1">
      <alignment horizontal="left" vertical="center" wrapText="1"/>
    </xf>
    <xf numFmtId="0" fontId="18" fillId="34" borderId="14" xfId="0" applyFont="1" applyFill="1" applyBorder="1" applyAlignment="1">
      <alignment horizontal="left" vertical="center" wrapText="1"/>
    </xf>
    <xf numFmtId="0" fontId="18" fillId="34" borderId="15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"/>
  <sheetViews>
    <sheetView tabSelected="1" workbookViewId="0">
      <selection activeCell="X14" sqref="X14"/>
    </sheetView>
  </sheetViews>
  <sheetFormatPr defaultRowHeight="15" x14ac:dyDescent="0.25"/>
  <cols>
    <col min="1" max="4" width="11.85546875" bestFit="1" customWidth="1"/>
    <col min="6" max="6" width="10.28515625" customWidth="1"/>
    <col min="7" max="9" width="9.5703125" bestFit="1" customWidth="1"/>
    <col min="10" max="10" width="9.5703125" customWidth="1"/>
    <col min="21" max="21" width="9.140625" customWidth="1"/>
    <col min="22" max="22" width="9.5703125" bestFit="1" customWidth="1"/>
    <col min="23" max="23" width="9.85546875" customWidth="1"/>
  </cols>
  <sheetData>
    <row r="1" spans="1:20" ht="15.75" thickBot="1" x14ac:dyDescent="0.3">
      <c r="A1" s="19" t="s">
        <v>0</v>
      </c>
      <c r="B1" s="20" t="s">
        <v>1</v>
      </c>
      <c r="C1" s="20" t="s">
        <v>2</v>
      </c>
      <c r="D1" s="21" t="s">
        <v>3</v>
      </c>
      <c r="F1" s="28" t="s">
        <v>37</v>
      </c>
      <c r="G1" s="29" t="s">
        <v>38</v>
      </c>
      <c r="H1" s="29" t="s">
        <v>39</v>
      </c>
      <c r="I1" s="30" t="s">
        <v>40</v>
      </c>
      <c r="J1" s="13"/>
      <c r="K1" s="28" t="s">
        <v>42</v>
      </c>
      <c r="L1" s="29" t="s">
        <v>43</v>
      </c>
      <c r="M1" s="29" t="s">
        <v>44</v>
      </c>
      <c r="N1" s="30" t="s">
        <v>45</v>
      </c>
      <c r="P1" t="s">
        <v>27</v>
      </c>
    </row>
    <row r="2" spans="1:20" x14ac:dyDescent="0.25">
      <c r="A2" s="22">
        <v>185.35</v>
      </c>
      <c r="B2" s="23">
        <v>165.53</v>
      </c>
      <c r="C2" s="23">
        <v>176.7</v>
      </c>
      <c r="D2" s="24">
        <v>166.13</v>
      </c>
      <c r="F2" s="31">
        <f t="shared" ref="F2:F33" si="0">A2-P$14</f>
        <v>6.988416666666609</v>
      </c>
      <c r="G2" s="12">
        <f t="shared" ref="G2:G33" si="1">B2-Q$14</f>
        <v>-13.372916666666811</v>
      </c>
      <c r="H2" s="12">
        <f t="shared" ref="H2:H33" si="2">C2-R$14</f>
        <v>-23.213250000000045</v>
      </c>
      <c r="I2" s="32">
        <f t="shared" ref="I2:I33" si="3">D2-S$14</f>
        <v>2.4472500000000821</v>
      </c>
      <c r="J2" s="12"/>
      <c r="K2" s="31">
        <f t="shared" ref="K2:K33" si="4">A2-$P$17</f>
        <v>5.1348750000000791</v>
      </c>
      <c r="L2" s="11">
        <f t="shared" ref="L2:L33" si="5">B2-$P$17</f>
        <v>-14.685124999999914</v>
      </c>
      <c r="M2" s="11">
        <f t="shared" ref="M2:M33" si="6">C2-$P$17</f>
        <v>-3.5151249999999266</v>
      </c>
      <c r="N2" s="36">
        <f t="shared" ref="N2:N33" si="7">D2-$P$17</f>
        <v>-14.08512499999992</v>
      </c>
      <c r="P2" t="s">
        <v>26</v>
      </c>
    </row>
    <row r="3" spans="1:20" x14ac:dyDescent="0.25">
      <c r="A3" s="22">
        <v>170.49</v>
      </c>
      <c r="B3" s="23">
        <v>185.91</v>
      </c>
      <c r="C3" s="23">
        <v>198.45</v>
      </c>
      <c r="D3" s="24">
        <v>160.79</v>
      </c>
      <c r="F3" s="31">
        <f t="shared" si="0"/>
        <v>-7.8715833333333762</v>
      </c>
      <c r="G3" s="12">
        <f t="shared" si="1"/>
        <v>7.0070833333331848</v>
      </c>
      <c r="H3" s="12">
        <f t="shared" si="2"/>
        <v>-1.4632500000000448</v>
      </c>
      <c r="I3" s="32">
        <f t="shared" si="3"/>
        <v>-2.8927499999999213</v>
      </c>
      <c r="J3" s="12"/>
      <c r="K3" s="31">
        <f t="shared" si="4"/>
        <v>-9.7251249999999061</v>
      </c>
      <c r="L3" s="11">
        <f t="shared" si="5"/>
        <v>5.6948750000000814</v>
      </c>
      <c r="M3" s="11">
        <f t="shared" si="6"/>
        <v>18.234875000000073</v>
      </c>
      <c r="N3" s="36">
        <f t="shared" si="7"/>
        <v>-19.425124999999923</v>
      </c>
      <c r="P3" t="s">
        <v>24</v>
      </c>
    </row>
    <row r="4" spans="1:20" x14ac:dyDescent="0.25">
      <c r="A4" s="22">
        <v>192.77</v>
      </c>
      <c r="B4" s="23">
        <v>194.92</v>
      </c>
      <c r="C4" s="23">
        <v>201.23</v>
      </c>
      <c r="D4" s="24">
        <v>185.18</v>
      </c>
      <c r="F4" s="31">
        <f t="shared" si="0"/>
        <v>14.408416666666625</v>
      </c>
      <c r="G4" s="12">
        <f t="shared" si="1"/>
        <v>16.017083333333176</v>
      </c>
      <c r="H4" s="12">
        <f t="shared" si="2"/>
        <v>1.3167499999999563</v>
      </c>
      <c r="I4" s="32">
        <f t="shared" si="3"/>
        <v>21.497250000000093</v>
      </c>
      <c r="J4" s="12"/>
      <c r="K4" s="31">
        <f t="shared" si="4"/>
        <v>12.554875000000095</v>
      </c>
      <c r="L4" s="11">
        <f t="shared" si="5"/>
        <v>14.704875000000072</v>
      </c>
      <c r="M4" s="11">
        <f t="shared" si="6"/>
        <v>21.014875000000075</v>
      </c>
      <c r="N4" s="36">
        <f t="shared" si="7"/>
        <v>4.9648750000000916</v>
      </c>
      <c r="P4" t="s">
        <v>25</v>
      </c>
    </row>
    <row r="5" spans="1:20" x14ac:dyDescent="0.25">
      <c r="A5" s="22">
        <v>177.33</v>
      </c>
      <c r="B5" s="23">
        <v>183</v>
      </c>
      <c r="C5" s="23">
        <v>199.61</v>
      </c>
      <c r="D5" s="24">
        <v>176.42</v>
      </c>
      <c r="F5" s="31">
        <f t="shared" si="0"/>
        <v>-1.0315833333333728</v>
      </c>
      <c r="G5" s="12">
        <f t="shared" si="1"/>
        <v>4.0970833333331882</v>
      </c>
      <c r="H5" s="12">
        <f t="shared" si="2"/>
        <v>-0.30325000000001978</v>
      </c>
      <c r="I5" s="32">
        <f t="shared" si="3"/>
        <v>12.737250000000074</v>
      </c>
      <c r="J5" s="12"/>
      <c r="K5" s="31">
        <f t="shared" si="4"/>
        <v>-2.8851249999999027</v>
      </c>
      <c r="L5" s="11">
        <f t="shared" si="5"/>
        <v>2.7848750000000848</v>
      </c>
      <c r="M5" s="11">
        <f t="shared" si="6"/>
        <v>19.394875000000098</v>
      </c>
      <c r="N5" s="36">
        <f t="shared" si="7"/>
        <v>-3.7951249999999277</v>
      </c>
      <c r="P5" t="s">
        <v>23</v>
      </c>
    </row>
    <row r="6" spans="1:20" x14ac:dyDescent="0.25">
      <c r="A6" s="22">
        <v>193.41</v>
      </c>
      <c r="B6" s="23">
        <v>169.57</v>
      </c>
      <c r="C6" s="23">
        <v>204.63</v>
      </c>
      <c r="D6" s="24">
        <v>152.6</v>
      </c>
      <c r="F6" s="31">
        <f t="shared" si="0"/>
        <v>15.048416666666611</v>
      </c>
      <c r="G6" s="12">
        <f t="shared" si="1"/>
        <v>-9.3329166666668186</v>
      </c>
      <c r="H6" s="12">
        <f t="shared" si="2"/>
        <v>4.716749999999962</v>
      </c>
      <c r="I6" s="32">
        <f t="shared" si="3"/>
        <v>-11.082749999999919</v>
      </c>
      <c r="J6" s="12"/>
      <c r="K6" s="31">
        <f t="shared" si="4"/>
        <v>13.194875000000081</v>
      </c>
      <c r="L6" s="11">
        <f t="shared" si="5"/>
        <v>-10.645124999999922</v>
      </c>
      <c r="M6" s="11">
        <f t="shared" si="6"/>
        <v>24.41487500000008</v>
      </c>
      <c r="N6" s="36">
        <f t="shared" si="7"/>
        <v>-27.615124999999921</v>
      </c>
    </row>
    <row r="7" spans="1:20" ht="15.75" thickBot="1" x14ac:dyDescent="0.3">
      <c r="A7" s="22">
        <v>179.45</v>
      </c>
      <c r="B7" s="23">
        <v>197</v>
      </c>
      <c r="C7" s="23">
        <v>181.51</v>
      </c>
      <c r="D7" s="24">
        <v>161.12</v>
      </c>
      <c r="F7" s="31">
        <f t="shared" si="0"/>
        <v>1.0884166666666033</v>
      </c>
      <c r="G7" s="12">
        <f t="shared" si="1"/>
        <v>18.097083333333188</v>
      </c>
      <c r="H7" s="12">
        <f t="shared" si="2"/>
        <v>-18.403250000000043</v>
      </c>
      <c r="I7" s="32">
        <f t="shared" si="3"/>
        <v>-2.5627499999999088</v>
      </c>
      <c r="J7" s="12"/>
      <c r="K7" s="31">
        <f t="shared" si="4"/>
        <v>-0.76512499999992656</v>
      </c>
      <c r="L7" s="11">
        <f t="shared" si="5"/>
        <v>16.784875000000085</v>
      </c>
      <c r="M7" s="11">
        <f t="shared" si="6"/>
        <v>1.2948750000000757</v>
      </c>
      <c r="N7" s="36">
        <f t="shared" si="7"/>
        <v>-19.095124999999911</v>
      </c>
    </row>
    <row r="8" spans="1:20" ht="15.75" customHeight="1" x14ac:dyDescent="0.25">
      <c r="A8" s="22">
        <v>191.37</v>
      </c>
      <c r="B8" s="23">
        <v>166.36</v>
      </c>
      <c r="C8" s="23">
        <v>214.21</v>
      </c>
      <c r="D8" s="24">
        <v>154.02000000000001</v>
      </c>
      <c r="F8" s="31">
        <f t="shared" si="0"/>
        <v>13.008416666666619</v>
      </c>
      <c r="G8" s="12">
        <f t="shared" si="1"/>
        <v>-12.542916666666798</v>
      </c>
      <c r="H8" s="12">
        <f t="shared" si="2"/>
        <v>14.296749999999975</v>
      </c>
      <c r="I8" s="32">
        <f t="shared" si="3"/>
        <v>-9.6627499999999031</v>
      </c>
      <c r="J8" s="12"/>
      <c r="K8" s="31">
        <f t="shared" si="4"/>
        <v>11.154875000000089</v>
      </c>
      <c r="L8" s="11">
        <f t="shared" si="5"/>
        <v>-13.855124999999902</v>
      </c>
      <c r="M8" s="11">
        <f t="shared" si="6"/>
        <v>33.994875000000093</v>
      </c>
      <c r="N8" s="36">
        <f t="shared" si="7"/>
        <v>-26.195124999999905</v>
      </c>
      <c r="P8" s="55" t="s">
        <v>57</v>
      </c>
      <c r="Q8" s="56"/>
      <c r="R8" s="56"/>
      <c r="S8" s="56"/>
      <c r="T8" s="57"/>
    </row>
    <row r="9" spans="1:20" ht="15.75" customHeight="1" x14ac:dyDescent="0.25">
      <c r="A9" s="22">
        <v>166.81</v>
      </c>
      <c r="B9" s="23">
        <v>169.6</v>
      </c>
      <c r="C9" s="23">
        <v>183.43</v>
      </c>
      <c r="D9" s="24">
        <v>163.25</v>
      </c>
      <c r="F9" s="31">
        <f t="shared" si="0"/>
        <v>-11.551583333333383</v>
      </c>
      <c r="G9" s="12">
        <f t="shared" si="1"/>
        <v>-9.3029166666668175</v>
      </c>
      <c r="H9" s="12">
        <f t="shared" si="2"/>
        <v>-16.483250000000027</v>
      </c>
      <c r="I9" s="32">
        <f t="shared" si="3"/>
        <v>-0.43274999999991337</v>
      </c>
      <c r="J9" s="12"/>
      <c r="K9" s="31">
        <f t="shared" si="4"/>
        <v>-13.405124999999913</v>
      </c>
      <c r="L9" s="11">
        <f t="shared" si="5"/>
        <v>-10.615124999999921</v>
      </c>
      <c r="M9" s="11">
        <f t="shared" si="6"/>
        <v>3.2148750000000916</v>
      </c>
      <c r="N9" s="36">
        <f t="shared" si="7"/>
        <v>-16.965124999999915</v>
      </c>
      <c r="P9" s="58"/>
      <c r="Q9" s="59"/>
      <c r="R9" s="59"/>
      <c r="S9" s="59"/>
      <c r="T9" s="60"/>
    </row>
    <row r="10" spans="1:20" ht="15.75" thickBot="1" x14ac:dyDescent="0.3">
      <c r="A10" s="22">
        <v>158.81</v>
      </c>
      <c r="B10" s="23">
        <v>175.36</v>
      </c>
      <c r="C10" s="23">
        <v>191.6</v>
      </c>
      <c r="D10" s="24">
        <v>152.79</v>
      </c>
      <c r="F10" s="31">
        <f t="shared" si="0"/>
        <v>-19.551583333333383</v>
      </c>
      <c r="G10" s="12">
        <f t="shared" si="1"/>
        <v>-3.5429166666667982</v>
      </c>
      <c r="H10" s="12">
        <f t="shared" si="2"/>
        <v>-8.3132500000000391</v>
      </c>
      <c r="I10" s="32">
        <f t="shared" si="3"/>
        <v>-10.892749999999921</v>
      </c>
      <c r="J10" s="12"/>
      <c r="K10" s="31">
        <f t="shared" si="4"/>
        <v>-21.405124999999913</v>
      </c>
      <c r="L10" s="11">
        <f t="shared" si="5"/>
        <v>-4.8551249999999015</v>
      </c>
      <c r="M10" s="11">
        <f t="shared" si="6"/>
        <v>11.384875000000079</v>
      </c>
      <c r="N10" s="36">
        <f t="shared" si="7"/>
        <v>-27.425124999999923</v>
      </c>
      <c r="P10" s="61"/>
      <c r="Q10" s="62"/>
      <c r="R10" s="62"/>
      <c r="S10" s="62"/>
      <c r="T10" s="63"/>
    </row>
    <row r="11" spans="1:20" x14ac:dyDescent="0.25">
      <c r="A11" s="22">
        <v>165.88</v>
      </c>
      <c r="B11" s="23">
        <v>198.68</v>
      </c>
      <c r="C11" s="23">
        <v>208.43</v>
      </c>
      <c r="D11" s="24">
        <v>161.97999999999999</v>
      </c>
      <c r="F11" s="31">
        <f t="shared" si="0"/>
        <v>-12.48158333333339</v>
      </c>
      <c r="G11" s="12">
        <f t="shared" si="1"/>
        <v>19.777083333333195</v>
      </c>
      <c r="H11" s="12">
        <f t="shared" si="2"/>
        <v>8.5167499999999734</v>
      </c>
      <c r="I11" s="32">
        <f t="shared" si="3"/>
        <v>-1.7027499999999236</v>
      </c>
      <c r="J11" s="12"/>
      <c r="K11" s="31">
        <f t="shared" si="4"/>
        <v>-14.33512499999992</v>
      </c>
      <c r="L11" s="11">
        <f t="shared" si="5"/>
        <v>18.464875000000092</v>
      </c>
      <c r="M11" s="11">
        <f t="shared" si="6"/>
        <v>28.214875000000092</v>
      </c>
      <c r="N11" s="36">
        <f t="shared" si="7"/>
        <v>-18.235124999999925</v>
      </c>
    </row>
    <row r="12" spans="1:20" x14ac:dyDescent="0.25">
      <c r="A12" s="22">
        <v>174.75</v>
      </c>
      <c r="B12" s="23">
        <v>189.12</v>
      </c>
      <c r="C12" s="23">
        <v>231</v>
      </c>
      <c r="D12" s="24">
        <v>171.22</v>
      </c>
      <c r="F12" s="31">
        <f t="shared" si="0"/>
        <v>-3.6115833333333853</v>
      </c>
      <c r="G12" s="12">
        <f t="shared" si="1"/>
        <v>10.217083333333193</v>
      </c>
      <c r="H12" s="12">
        <f t="shared" si="2"/>
        <v>31.086749999999967</v>
      </c>
      <c r="I12" s="32">
        <f t="shared" si="3"/>
        <v>7.5372500000000855</v>
      </c>
      <c r="J12" s="12"/>
      <c r="K12" s="31">
        <f t="shared" si="4"/>
        <v>-5.4651249999999152</v>
      </c>
      <c r="L12" s="11">
        <f t="shared" si="5"/>
        <v>8.9048750000000894</v>
      </c>
      <c r="M12" s="11">
        <f t="shared" si="6"/>
        <v>50.784875000000085</v>
      </c>
      <c r="N12" s="36">
        <f t="shared" si="7"/>
        <v>-8.9951249999999163</v>
      </c>
      <c r="P12" s="50" t="s">
        <v>32</v>
      </c>
      <c r="Q12" s="50"/>
      <c r="R12" s="50"/>
      <c r="S12" s="50"/>
    </row>
    <row r="13" spans="1:20" x14ac:dyDescent="0.25">
      <c r="A13" s="22">
        <v>193.37</v>
      </c>
      <c r="B13" s="23">
        <v>140.55000000000001</v>
      </c>
      <c r="C13" s="23">
        <v>198.37</v>
      </c>
      <c r="D13" s="24">
        <v>183.67</v>
      </c>
      <c r="F13" s="31">
        <f t="shared" si="0"/>
        <v>15.008416666666619</v>
      </c>
      <c r="G13" s="12">
        <f t="shared" si="1"/>
        <v>-38.3529166666668</v>
      </c>
      <c r="H13" s="12">
        <f t="shared" si="2"/>
        <v>-1.5432500000000289</v>
      </c>
      <c r="I13" s="32">
        <f t="shared" si="3"/>
        <v>19.987250000000074</v>
      </c>
      <c r="J13" s="12"/>
      <c r="K13" s="31">
        <f t="shared" si="4"/>
        <v>13.154875000000089</v>
      </c>
      <c r="L13" s="11">
        <f t="shared" si="5"/>
        <v>-39.665124999999904</v>
      </c>
      <c r="M13" s="11">
        <f t="shared" si="6"/>
        <v>18.154875000000089</v>
      </c>
      <c r="N13" s="36">
        <f t="shared" si="7"/>
        <v>3.4548750000000723</v>
      </c>
      <c r="P13" s="8" t="s">
        <v>33</v>
      </c>
      <c r="Q13" s="8" t="s">
        <v>34</v>
      </c>
      <c r="R13" s="8" t="s">
        <v>35</v>
      </c>
      <c r="S13" s="8" t="s">
        <v>36</v>
      </c>
    </row>
    <row r="14" spans="1:20" x14ac:dyDescent="0.25">
      <c r="A14" s="22">
        <v>184.75</v>
      </c>
      <c r="B14" s="23">
        <v>160.44</v>
      </c>
      <c r="C14" s="23">
        <v>226.62</v>
      </c>
      <c r="D14" s="24">
        <v>142.94999999999999</v>
      </c>
      <c r="F14" s="31">
        <f t="shared" si="0"/>
        <v>6.3884166666666147</v>
      </c>
      <c r="G14" s="12">
        <f t="shared" si="1"/>
        <v>-18.462916666666814</v>
      </c>
      <c r="H14" s="12">
        <f t="shared" si="2"/>
        <v>26.706749999999971</v>
      </c>
      <c r="I14" s="32">
        <f t="shared" si="3"/>
        <v>-20.732749999999925</v>
      </c>
      <c r="J14" s="12"/>
      <c r="K14" s="31">
        <f t="shared" si="4"/>
        <v>4.5348750000000848</v>
      </c>
      <c r="L14" s="11">
        <f t="shared" si="5"/>
        <v>-19.775124999999917</v>
      </c>
      <c r="M14" s="11">
        <f t="shared" si="6"/>
        <v>46.404875000000089</v>
      </c>
      <c r="N14" s="36">
        <f t="shared" si="7"/>
        <v>-37.265124999999927</v>
      </c>
      <c r="P14" s="9">
        <f>AVERAGE(A2:A121)</f>
        <v>178.36158333333339</v>
      </c>
      <c r="Q14" s="9">
        <f>AVERAGE(B2:B121)</f>
        <v>178.90291666666681</v>
      </c>
      <c r="R14" s="9">
        <f>AVERAGE(C2:C121)</f>
        <v>199.91325000000003</v>
      </c>
      <c r="S14" s="9">
        <f>AVERAGE(D2:D121)</f>
        <v>163.68274999999991</v>
      </c>
    </row>
    <row r="15" spans="1:20" x14ac:dyDescent="0.25">
      <c r="A15" s="22">
        <v>178.54</v>
      </c>
      <c r="B15" s="23">
        <v>167.03</v>
      </c>
      <c r="C15" s="23">
        <v>214.44</v>
      </c>
      <c r="D15" s="24">
        <v>152.37</v>
      </c>
      <c r="F15" s="31">
        <f t="shared" si="0"/>
        <v>0.17841666666660672</v>
      </c>
      <c r="G15" s="12">
        <f t="shared" si="1"/>
        <v>-11.872916666666811</v>
      </c>
      <c r="H15" s="12">
        <f t="shared" si="2"/>
        <v>14.526749999999964</v>
      </c>
      <c r="I15" s="32">
        <f t="shared" si="3"/>
        <v>-11.312749999999909</v>
      </c>
      <c r="J15" s="12"/>
      <c r="K15" s="31">
        <f t="shared" si="4"/>
        <v>-1.6751249999999231</v>
      </c>
      <c r="L15" s="11">
        <f t="shared" si="5"/>
        <v>-13.185124999999914</v>
      </c>
      <c r="M15" s="11">
        <f t="shared" si="6"/>
        <v>34.224875000000083</v>
      </c>
      <c r="N15" s="36">
        <f t="shared" si="7"/>
        <v>-27.845124999999911</v>
      </c>
    </row>
    <row r="16" spans="1:20" x14ac:dyDescent="0.25">
      <c r="A16" s="22">
        <v>180.19</v>
      </c>
      <c r="B16" s="23">
        <v>182.67</v>
      </c>
      <c r="C16" s="23">
        <v>159.69</v>
      </c>
      <c r="D16" s="24">
        <v>163.81</v>
      </c>
      <c r="F16" s="31">
        <f t="shared" si="0"/>
        <v>1.8284166666666124</v>
      </c>
      <c r="G16" s="12">
        <f t="shared" si="1"/>
        <v>3.7670833333331757</v>
      </c>
      <c r="H16" s="12">
        <f t="shared" si="2"/>
        <v>-40.223250000000036</v>
      </c>
      <c r="I16" s="32">
        <f t="shared" si="3"/>
        <v>0.1272500000000889</v>
      </c>
      <c r="J16" s="12"/>
      <c r="K16" s="31">
        <f t="shared" si="4"/>
        <v>-2.5124999999917463E-2</v>
      </c>
      <c r="L16" s="11">
        <f t="shared" si="5"/>
        <v>2.4548750000000723</v>
      </c>
      <c r="M16" s="11">
        <f t="shared" si="6"/>
        <v>-20.525124999999917</v>
      </c>
      <c r="N16" s="36">
        <f t="shared" si="7"/>
        <v>-16.405124999999913</v>
      </c>
      <c r="P16" s="50" t="s">
        <v>41</v>
      </c>
      <c r="Q16" s="50"/>
    </row>
    <row r="17" spans="1:24" x14ac:dyDescent="0.25">
      <c r="A17" s="22">
        <v>172.17</v>
      </c>
      <c r="B17" s="23">
        <v>155.72999999999999</v>
      </c>
      <c r="C17" s="23">
        <v>214.14</v>
      </c>
      <c r="D17" s="24">
        <v>156.06</v>
      </c>
      <c r="F17" s="31">
        <f t="shared" si="0"/>
        <v>-6.1915833333333978</v>
      </c>
      <c r="G17" s="12">
        <f t="shared" si="1"/>
        <v>-23.172916666666822</v>
      </c>
      <c r="H17" s="12">
        <f t="shared" si="2"/>
        <v>14.226749999999953</v>
      </c>
      <c r="I17" s="32">
        <f t="shared" si="3"/>
        <v>-7.6227499999999111</v>
      </c>
      <c r="J17" s="12"/>
      <c r="K17" s="31">
        <f t="shared" si="4"/>
        <v>-8.0451249999999277</v>
      </c>
      <c r="L17" s="11">
        <f t="shared" si="5"/>
        <v>-24.485124999999925</v>
      </c>
      <c r="M17" s="11">
        <f t="shared" si="6"/>
        <v>33.924875000000071</v>
      </c>
      <c r="N17" s="36">
        <f t="shared" si="7"/>
        <v>-24.155124999999913</v>
      </c>
      <c r="P17" s="54">
        <f>AVERAGE(A2:D121)</f>
        <v>180.21512499999992</v>
      </c>
      <c r="Q17" s="54"/>
    </row>
    <row r="18" spans="1:24" x14ac:dyDescent="0.25">
      <c r="A18" s="22">
        <v>172</v>
      </c>
      <c r="B18" s="23">
        <v>183.07</v>
      </c>
      <c r="C18" s="23">
        <v>212.29</v>
      </c>
      <c r="D18" s="24">
        <v>176.44</v>
      </c>
      <c r="F18" s="31">
        <f t="shared" si="0"/>
        <v>-6.3615833333333853</v>
      </c>
      <c r="G18" s="12">
        <f t="shared" si="1"/>
        <v>4.1670833333331814</v>
      </c>
      <c r="H18" s="12">
        <f t="shared" si="2"/>
        <v>12.376749999999959</v>
      </c>
      <c r="I18" s="32">
        <f t="shared" si="3"/>
        <v>12.757250000000084</v>
      </c>
      <c r="J18" s="12"/>
      <c r="K18" s="31">
        <f t="shared" si="4"/>
        <v>-8.2151249999999152</v>
      </c>
      <c r="L18" s="11">
        <f t="shared" si="5"/>
        <v>2.854875000000078</v>
      </c>
      <c r="M18" s="11">
        <f t="shared" si="6"/>
        <v>32.074875000000077</v>
      </c>
      <c r="N18" s="36">
        <f t="shared" si="7"/>
        <v>-3.7751249999999175</v>
      </c>
    </row>
    <row r="19" spans="1:24" x14ac:dyDescent="0.25">
      <c r="A19" s="22">
        <v>184.92</v>
      </c>
      <c r="B19" s="23">
        <v>177.7</v>
      </c>
      <c r="C19" s="23">
        <v>209.25</v>
      </c>
      <c r="D19" s="24">
        <v>173.68</v>
      </c>
      <c r="F19" s="31">
        <f t="shared" si="0"/>
        <v>6.5584166666666022</v>
      </c>
      <c r="G19" s="12">
        <f t="shared" si="1"/>
        <v>-1.2029166666668232</v>
      </c>
      <c r="H19" s="12">
        <f t="shared" si="2"/>
        <v>9.3367499999999666</v>
      </c>
      <c r="I19" s="32">
        <f t="shared" si="3"/>
        <v>9.9972500000000935</v>
      </c>
      <c r="J19" s="12"/>
      <c r="K19" s="31">
        <f t="shared" si="4"/>
        <v>4.7048750000000723</v>
      </c>
      <c r="L19" s="11">
        <f t="shared" si="5"/>
        <v>-2.5151249999999266</v>
      </c>
      <c r="M19" s="11">
        <f t="shared" si="6"/>
        <v>29.034875000000085</v>
      </c>
      <c r="N19" s="36">
        <f t="shared" si="7"/>
        <v>-6.5351249999999084</v>
      </c>
      <c r="P19" s="50" t="s">
        <v>46</v>
      </c>
      <c r="Q19" s="50"/>
      <c r="R19" s="50"/>
      <c r="S19" s="50"/>
      <c r="U19" s="50" t="s">
        <v>47</v>
      </c>
      <c r="V19" s="50"/>
      <c r="W19" s="50"/>
      <c r="X19" s="50"/>
    </row>
    <row r="20" spans="1:24" x14ac:dyDescent="0.25">
      <c r="A20" s="22">
        <v>187.38</v>
      </c>
      <c r="B20" s="23">
        <v>191.62</v>
      </c>
      <c r="C20" s="23">
        <v>198.54</v>
      </c>
      <c r="D20" s="24">
        <v>161.49</v>
      </c>
      <c r="F20" s="31">
        <f t="shared" si="0"/>
        <v>9.0184166666666101</v>
      </c>
      <c r="G20" s="12">
        <f t="shared" si="1"/>
        <v>12.717083333333193</v>
      </c>
      <c r="H20" s="12">
        <f t="shared" si="2"/>
        <v>-1.3732500000000414</v>
      </c>
      <c r="I20" s="32">
        <f t="shared" si="3"/>
        <v>-2.1927499999999043</v>
      </c>
      <c r="J20" s="12"/>
      <c r="K20" s="31">
        <f t="shared" si="4"/>
        <v>7.1648750000000803</v>
      </c>
      <c r="L20" s="11">
        <f t="shared" si="5"/>
        <v>11.404875000000089</v>
      </c>
      <c r="M20" s="11">
        <f t="shared" si="6"/>
        <v>18.324875000000077</v>
      </c>
      <c r="N20" s="36">
        <f t="shared" si="7"/>
        <v>-18.725124999999906</v>
      </c>
      <c r="P20" s="10" t="s">
        <v>28</v>
      </c>
      <c r="Q20" s="10" t="s">
        <v>29</v>
      </c>
      <c r="R20" s="10" t="s">
        <v>30</v>
      </c>
      <c r="S20" s="10" t="s">
        <v>31</v>
      </c>
      <c r="U20" s="14" t="s">
        <v>28</v>
      </c>
      <c r="V20" s="14" t="s">
        <v>29</v>
      </c>
      <c r="W20" s="14" t="s">
        <v>30</v>
      </c>
      <c r="X20" s="14" t="s">
        <v>31</v>
      </c>
    </row>
    <row r="21" spans="1:24" x14ac:dyDescent="0.25">
      <c r="A21" s="22">
        <v>194.17</v>
      </c>
      <c r="B21" s="23">
        <v>186.85</v>
      </c>
      <c r="C21" s="23">
        <v>229.02</v>
      </c>
      <c r="D21" s="24">
        <v>175.05</v>
      </c>
      <c r="F21" s="31">
        <f t="shared" si="0"/>
        <v>15.808416666666602</v>
      </c>
      <c r="G21" s="12">
        <f t="shared" si="1"/>
        <v>7.9470833333331825</v>
      </c>
      <c r="H21" s="12">
        <f t="shared" si="2"/>
        <v>29.106749999999977</v>
      </c>
      <c r="I21" s="32">
        <f t="shared" si="3"/>
        <v>11.367250000000098</v>
      </c>
      <c r="J21" s="12"/>
      <c r="K21" s="31">
        <f t="shared" si="4"/>
        <v>13.954875000000072</v>
      </c>
      <c r="L21" s="11">
        <f t="shared" si="5"/>
        <v>6.6348750000000791</v>
      </c>
      <c r="M21" s="11">
        <f t="shared" si="6"/>
        <v>48.804875000000095</v>
      </c>
      <c r="N21" s="36">
        <f t="shared" si="7"/>
        <v>-5.1651249999999038</v>
      </c>
      <c r="P21" s="7">
        <f>SUMSQ(F2:F121)</f>
        <v>20651.684599166671</v>
      </c>
      <c r="Q21" s="7">
        <f>SUMSQ(G2:G121)</f>
        <v>26622.114879166678</v>
      </c>
      <c r="R21" s="7">
        <f>SUMSQ(H2:H121)</f>
        <v>32551.213232499991</v>
      </c>
      <c r="S21" s="7">
        <f>SUMSQ(I2:I121)</f>
        <v>27079.596192499997</v>
      </c>
      <c r="U21" s="6">
        <f>SUMSQ(K2:K121)</f>
        <v>21063.958604374962</v>
      </c>
      <c r="V21" s="6">
        <f>SUMSQ(L2:L121)</f>
        <v>26828.741764374983</v>
      </c>
      <c r="W21" s="6">
        <f>SUMSQ(M2:M121)</f>
        <v>79113.148654375414</v>
      </c>
      <c r="X21" s="6">
        <f>SUMSQ(N2:N121)</f>
        <v>59877.926969374654</v>
      </c>
    </row>
    <row r="22" spans="1:24" x14ac:dyDescent="0.25">
      <c r="A22" s="22">
        <v>192.03</v>
      </c>
      <c r="B22" s="23">
        <v>161.09</v>
      </c>
      <c r="C22" s="23">
        <v>214.71</v>
      </c>
      <c r="D22" s="24">
        <v>150.22</v>
      </c>
      <c r="F22" s="31">
        <f t="shared" si="0"/>
        <v>13.668416666666616</v>
      </c>
      <c r="G22" s="12">
        <f t="shared" si="1"/>
        <v>-17.812916666666808</v>
      </c>
      <c r="H22" s="12">
        <f t="shared" si="2"/>
        <v>14.796749999999975</v>
      </c>
      <c r="I22" s="32">
        <f t="shared" si="3"/>
        <v>-13.462749999999915</v>
      </c>
      <c r="J22" s="12"/>
      <c r="K22" s="31">
        <f t="shared" si="4"/>
        <v>11.814875000000086</v>
      </c>
      <c r="L22" s="11">
        <f t="shared" si="5"/>
        <v>-19.125124999999912</v>
      </c>
      <c r="M22" s="11">
        <f t="shared" si="6"/>
        <v>34.494875000000093</v>
      </c>
      <c r="N22" s="36">
        <f t="shared" si="7"/>
        <v>-29.995124999999916</v>
      </c>
    </row>
    <row r="23" spans="1:24" x14ac:dyDescent="0.25">
      <c r="A23" s="22">
        <v>193.77</v>
      </c>
      <c r="B23" s="23">
        <v>173.01</v>
      </c>
      <c r="C23" s="23">
        <v>172.27</v>
      </c>
      <c r="D23" s="24">
        <v>148.16999999999999</v>
      </c>
      <c r="F23" s="31">
        <f t="shared" si="0"/>
        <v>15.408416666666625</v>
      </c>
      <c r="G23" s="12">
        <f t="shared" si="1"/>
        <v>-5.8929166666668209</v>
      </c>
      <c r="H23" s="12">
        <f t="shared" si="2"/>
        <v>-27.643250000000023</v>
      </c>
      <c r="I23" s="32">
        <f t="shared" si="3"/>
        <v>-15.512749999999926</v>
      </c>
      <c r="J23" s="12"/>
      <c r="K23" s="31">
        <f t="shared" si="4"/>
        <v>13.554875000000095</v>
      </c>
      <c r="L23" s="11">
        <f t="shared" si="5"/>
        <v>-7.2051249999999243</v>
      </c>
      <c r="M23" s="11">
        <f t="shared" si="6"/>
        <v>-7.945124999999905</v>
      </c>
      <c r="N23" s="36">
        <f t="shared" si="7"/>
        <v>-32.045124999999928</v>
      </c>
      <c r="P23" s="50" t="s">
        <v>48</v>
      </c>
      <c r="Q23" s="50"/>
      <c r="R23" s="50"/>
      <c r="S23" s="50" t="s">
        <v>49</v>
      </c>
      <c r="T23" s="50"/>
      <c r="U23" s="50"/>
      <c r="V23" s="50" t="s">
        <v>50</v>
      </c>
      <c r="W23" s="50"/>
      <c r="X23" s="50"/>
    </row>
    <row r="24" spans="1:24" x14ac:dyDescent="0.25">
      <c r="A24" s="22">
        <v>178.24</v>
      </c>
      <c r="B24" s="23">
        <v>199.43</v>
      </c>
      <c r="C24" s="23">
        <v>205.31</v>
      </c>
      <c r="D24" s="24">
        <v>166.21</v>
      </c>
      <c r="F24" s="31">
        <f t="shared" si="0"/>
        <v>-0.12158333333337623</v>
      </c>
      <c r="G24" s="12">
        <f t="shared" si="1"/>
        <v>20.527083333333195</v>
      </c>
      <c r="H24" s="12">
        <f t="shared" si="2"/>
        <v>5.3967499999999688</v>
      </c>
      <c r="I24" s="32">
        <f t="shared" si="3"/>
        <v>2.5272500000000946</v>
      </c>
      <c r="J24" s="12"/>
      <c r="K24" s="31">
        <f t="shared" si="4"/>
        <v>-1.9751249999999061</v>
      </c>
      <c r="L24" s="11">
        <f t="shared" si="5"/>
        <v>19.214875000000092</v>
      </c>
      <c r="M24" s="11">
        <f t="shared" si="6"/>
        <v>25.094875000000087</v>
      </c>
      <c r="N24" s="36">
        <f t="shared" si="7"/>
        <v>-14.005124999999907</v>
      </c>
      <c r="P24" s="53">
        <f>SUM(P21:S21)</f>
        <v>106904.60890333334</v>
      </c>
      <c r="Q24" s="53"/>
      <c r="R24" s="53"/>
      <c r="S24" s="53">
        <f>V24-P24</f>
        <v>79979.167089166644</v>
      </c>
      <c r="T24" s="53"/>
      <c r="U24" s="53"/>
      <c r="V24" s="53">
        <f>SUMSQ(K2:N121)</f>
        <v>186883.77599249998</v>
      </c>
      <c r="W24" s="53"/>
      <c r="X24" s="53"/>
    </row>
    <row r="25" spans="1:24" x14ac:dyDescent="0.25">
      <c r="A25" s="22">
        <v>171.41</v>
      </c>
      <c r="B25" s="23">
        <v>185.67</v>
      </c>
      <c r="C25" s="23">
        <v>180.35</v>
      </c>
      <c r="D25" s="24">
        <v>145.4</v>
      </c>
      <c r="F25" s="31">
        <f t="shared" si="0"/>
        <v>-6.9515833333333887</v>
      </c>
      <c r="G25" s="12">
        <f t="shared" si="1"/>
        <v>6.7670833333331757</v>
      </c>
      <c r="H25" s="12">
        <f t="shared" si="2"/>
        <v>-19.563250000000039</v>
      </c>
      <c r="I25" s="32">
        <f t="shared" si="3"/>
        <v>-18.282749999999908</v>
      </c>
      <c r="J25" s="12"/>
      <c r="K25" s="31">
        <f t="shared" si="4"/>
        <v>-8.8051249999999186</v>
      </c>
      <c r="L25" s="11">
        <f t="shared" si="5"/>
        <v>5.4548750000000723</v>
      </c>
      <c r="M25" s="11">
        <f t="shared" si="6"/>
        <v>0.13487500000007913</v>
      </c>
      <c r="N25" s="36">
        <f t="shared" si="7"/>
        <v>-34.81512499999991</v>
      </c>
      <c r="P25" s="53"/>
      <c r="Q25" s="53"/>
      <c r="R25" s="53"/>
      <c r="S25" s="53"/>
      <c r="T25" s="53"/>
      <c r="U25" s="53"/>
      <c r="V25" s="53"/>
      <c r="W25" s="53"/>
      <c r="X25" s="53"/>
    </row>
    <row r="26" spans="1:24" x14ac:dyDescent="0.25">
      <c r="A26" s="22">
        <v>178.3</v>
      </c>
      <c r="B26" s="23">
        <v>182.69</v>
      </c>
      <c r="C26" s="23">
        <v>214.58</v>
      </c>
      <c r="D26" s="24">
        <v>166.42</v>
      </c>
      <c r="F26" s="31">
        <f t="shared" si="0"/>
        <v>-6.1583333333373957E-2</v>
      </c>
      <c r="G26" s="12">
        <f t="shared" si="1"/>
        <v>3.7870833333331859</v>
      </c>
      <c r="H26" s="12">
        <f t="shared" si="2"/>
        <v>14.666749999999979</v>
      </c>
      <c r="I26" s="32">
        <f t="shared" si="3"/>
        <v>2.7372500000000741</v>
      </c>
      <c r="J26" s="12"/>
      <c r="K26" s="31">
        <f t="shared" si="4"/>
        <v>-1.9151249999999038</v>
      </c>
      <c r="L26" s="11">
        <f t="shared" si="5"/>
        <v>2.4748750000000825</v>
      </c>
      <c r="M26" s="11">
        <f t="shared" si="6"/>
        <v>34.364875000000097</v>
      </c>
      <c r="N26" s="36">
        <f t="shared" si="7"/>
        <v>-13.795124999999928</v>
      </c>
    </row>
    <row r="27" spans="1:24" x14ac:dyDescent="0.25">
      <c r="A27" s="22">
        <v>176.13</v>
      </c>
      <c r="B27" s="23">
        <v>180.45</v>
      </c>
      <c r="C27" s="23">
        <v>231.76</v>
      </c>
      <c r="D27" s="24">
        <v>132.21</v>
      </c>
      <c r="F27" s="31">
        <f t="shared" si="0"/>
        <v>-2.2315833333333899</v>
      </c>
      <c r="G27" s="12">
        <f t="shared" si="1"/>
        <v>1.5470833333331768</v>
      </c>
      <c r="H27" s="12">
        <f t="shared" si="2"/>
        <v>31.846749999999957</v>
      </c>
      <c r="I27" s="32">
        <f t="shared" si="3"/>
        <v>-31.472749999999905</v>
      </c>
      <c r="J27" s="12"/>
      <c r="K27" s="31">
        <f t="shared" si="4"/>
        <v>-4.0851249999999197</v>
      </c>
      <c r="L27" s="11">
        <f t="shared" si="5"/>
        <v>0.23487500000007344</v>
      </c>
      <c r="M27" s="11">
        <f t="shared" si="6"/>
        <v>51.544875000000076</v>
      </c>
      <c r="N27" s="36">
        <f t="shared" si="7"/>
        <v>-48.005124999999907</v>
      </c>
    </row>
    <row r="28" spans="1:24" x14ac:dyDescent="0.25">
      <c r="A28" s="22">
        <v>180.67</v>
      </c>
      <c r="B28" s="23">
        <v>182.37</v>
      </c>
      <c r="C28" s="23">
        <v>215.78</v>
      </c>
      <c r="D28" s="24">
        <v>143.26</v>
      </c>
      <c r="F28" s="31">
        <f t="shared" si="0"/>
        <v>2.3084166666666022</v>
      </c>
      <c r="G28" s="12">
        <f t="shared" si="1"/>
        <v>3.4670833333331927</v>
      </c>
      <c r="H28" s="12">
        <f t="shared" si="2"/>
        <v>15.866749999999968</v>
      </c>
      <c r="I28" s="32">
        <f t="shared" si="3"/>
        <v>-20.422749999999922</v>
      </c>
      <c r="J28" s="12"/>
      <c r="K28" s="31">
        <f t="shared" si="4"/>
        <v>0.4548750000000723</v>
      </c>
      <c r="L28" s="11">
        <f t="shared" si="5"/>
        <v>2.1548750000000894</v>
      </c>
      <c r="M28" s="11">
        <f t="shared" si="6"/>
        <v>35.564875000000086</v>
      </c>
      <c r="N28" s="36">
        <f t="shared" si="7"/>
        <v>-36.955124999999924</v>
      </c>
      <c r="P28" s="50" t="s">
        <v>51</v>
      </c>
      <c r="Q28" s="50"/>
      <c r="R28" s="50"/>
      <c r="S28" s="15">
        <f>S24/3</f>
        <v>26659.722363055549</v>
      </c>
      <c r="V28" s="5"/>
    </row>
    <row r="29" spans="1:24" x14ac:dyDescent="0.25">
      <c r="A29" s="22">
        <v>177.38</v>
      </c>
      <c r="B29" s="23">
        <v>189.99</v>
      </c>
      <c r="C29" s="23">
        <v>201.78</v>
      </c>
      <c r="D29" s="24">
        <v>154.06</v>
      </c>
      <c r="F29" s="31">
        <f t="shared" si="0"/>
        <v>-0.98158333333338987</v>
      </c>
      <c r="G29" s="12">
        <f t="shared" si="1"/>
        <v>11.087083333333197</v>
      </c>
      <c r="H29" s="12">
        <f t="shared" si="2"/>
        <v>1.8667499999999677</v>
      </c>
      <c r="I29" s="32">
        <f t="shared" si="3"/>
        <v>-9.6227499999999111</v>
      </c>
      <c r="J29" s="12"/>
      <c r="K29" s="31">
        <f t="shared" si="4"/>
        <v>-2.8351249999999197</v>
      </c>
      <c r="L29" s="11">
        <f t="shared" si="5"/>
        <v>9.7748750000000939</v>
      </c>
      <c r="M29" s="11">
        <f t="shared" si="6"/>
        <v>21.564875000000086</v>
      </c>
      <c r="N29" s="36">
        <f t="shared" si="7"/>
        <v>-26.155124999999913</v>
      </c>
      <c r="P29" s="50" t="s">
        <v>52</v>
      </c>
      <c r="Q29" s="50"/>
      <c r="R29" s="50"/>
      <c r="S29" s="16">
        <f>P24/476</f>
        <v>224.58951450280114</v>
      </c>
    </row>
    <row r="30" spans="1:24" x14ac:dyDescent="0.25">
      <c r="A30" s="22">
        <v>190.36</v>
      </c>
      <c r="B30" s="23">
        <v>167.55</v>
      </c>
      <c r="C30" s="23">
        <v>191.64</v>
      </c>
      <c r="D30" s="24">
        <v>179.08</v>
      </c>
      <c r="F30" s="31">
        <f t="shared" si="0"/>
        <v>11.998416666666628</v>
      </c>
      <c r="G30" s="12">
        <f t="shared" si="1"/>
        <v>-11.3529166666668</v>
      </c>
      <c r="H30" s="12">
        <f t="shared" si="2"/>
        <v>-8.2732500000000471</v>
      </c>
      <c r="I30" s="32">
        <f t="shared" si="3"/>
        <v>15.397250000000099</v>
      </c>
      <c r="J30" s="12"/>
      <c r="K30" s="31">
        <f t="shared" si="4"/>
        <v>10.144875000000098</v>
      </c>
      <c r="L30" s="11">
        <f t="shared" si="5"/>
        <v>-12.665124999999904</v>
      </c>
      <c r="M30" s="11">
        <f t="shared" si="6"/>
        <v>11.424875000000071</v>
      </c>
      <c r="N30" s="36">
        <f t="shared" si="7"/>
        <v>-1.1351249999999027</v>
      </c>
    </row>
    <row r="31" spans="1:24" x14ac:dyDescent="0.25">
      <c r="A31" s="22">
        <v>199.99</v>
      </c>
      <c r="B31" s="23">
        <v>190.09</v>
      </c>
      <c r="C31" s="23">
        <v>217.56</v>
      </c>
      <c r="D31" s="24">
        <v>144.82</v>
      </c>
      <c r="F31" s="31">
        <f t="shared" si="0"/>
        <v>21.628416666666624</v>
      </c>
      <c r="G31" s="12">
        <f t="shared" si="1"/>
        <v>11.187083333333192</v>
      </c>
      <c r="H31" s="12">
        <f t="shared" si="2"/>
        <v>17.646749999999969</v>
      </c>
      <c r="I31" s="32">
        <f t="shared" si="3"/>
        <v>-18.86274999999992</v>
      </c>
      <c r="J31" s="12"/>
      <c r="K31" s="31">
        <f t="shared" si="4"/>
        <v>19.774875000000094</v>
      </c>
      <c r="L31" s="11">
        <f t="shared" si="5"/>
        <v>9.8748750000000882</v>
      </c>
      <c r="M31" s="11">
        <f t="shared" si="6"/>
        <v>37.344875000000087</v>
      </c>
      <c r="N31" s="36">
        <f t="shared" si="7"/>
        <v>-35.395124999999922</v>
      </c>
    </row>
    <row r="32" spans="1:24" ht="15" customHeight="1" x14ac:dyDescent="0.25">
      <c r="A32" s="22">
        <v>181.36</v>
      </c>
      <c r="B32" s="23">
        <v>168.01</v>
      </c>
      <c r="C32" s="23">
        <v>193.04</v>
      </c>
      <c r="D32" s="24">
        <v>184.64</v>
      </c>
      <c r="F32" s="31">
        <f t="shared" si="0"/>
        <v>2.9984166666666283</v>
      </c>
      <c r="G32" s="12">
        <f t="shared" si="1"/>
        <v>-10.892916666666821</v>
      </c>
      <c r="H32" s="12">
        <f t="shared" si="2"/>
        <v>-6.8732500000000414</v>
      </c>
      <c r="I32" s="32">
        <f t="shared" si="3"/>
        <v>20.957250000000073</v>
      </c>
      <c r="J32" s="12"/>
      <c r="K32" s="31">
        <f t="shared" si="4"/>
        <v>1.1448750000000985</v>
      </c>
      <c r="L32" s="11">
        <f t="shared" si="5"/>
        <v>-12.205124999999924</v>
      </c>
      <c r="M32" s="11">
        <f t="shared" si="6"/>
        <v>12.824875000000077</v>
      </c>
      <c r="N32" s="36">
        <f t="shared" si="7"/>
        <v>4.4248750000000712</v>
      </c>
      <c r="P32" s="51" t="s">
        <v>53</v>
      </c>
      <c r="Q32" s="52" t="s">
        <v>56</v>
      </c>
      <c r="R32" s="52"/>
      <c r="S32" s="52"/>
      <c r="T32" s="52"/>
      <c r="U32" s="52"/>
      <c r="V32" s="52"/>
      <c r="W32" s="39">
        <f>S28/S29</f>
        <v>118.70421654401432</v>
      </c>
    </row>
    <row r="33" spans="1:26" x14ac:dyDescent="0.25">
      <c r="A33" s="22">
        <v>187.37</v>
      </c>
      <c r="B33" s="23">
        <v>176.5</v>
      </c>
      <c r="C33" s="23">
        <v>217.66</v>
      </c>
      <c r="D33" s="24">
        <v>188.49</v>
      </c>
      <c r="F33" s="31">
        <f t="shared" si="0"/>
        <v>9.0084166666666192</v>
      </c>
      <c r="G33" s="12">
        <f t="shared" si="1"/>
        <v>-2.4029166666668118</v>
      </c>
      <c r="H33" s="12">
        <f t="shared" si="2"/>
        <v>17.746749999999963</v>
      </c>
      <c r="I33" s="32">
        <f t="shared" si="3"/>
        <v>24.807250000000096</v>
      </c>
      <c r="J33" s="12"/>
      <c r="K33" s="31">
        <f t="shared" si="4"/>
        <v>7.1548750000000894</v>
      </c>
      <c r="L33" s="11">
        <f t="shared" si="5"/>
        <v>-3.7151249999999152</v>
      </c>
      <c r="M33" s="11">
        <f t="shared" si="6"/>
        <v>37.444875000000081</v>
      </c>
      <c r="N33" s="36">
        <f t="shared" si="7"/>
        <v>8.2748750000000939</v>
      </c>
      <c r="P33" s="51"/>
      <c r="Q33" s="52"/>
      <c r="R33" s="52"/>
      <c r="S33" s="52"/>
      <c r="T33" s="52"/>
      <c r="U33" s="52"/>
      <c r="V33" s="52"/>
      <c r="W33" s="39"/>
    </row>
    <row r="34" spans="1:26" x14ac:dyDescent="0.25">
      <c r="A34" s="22">
        <v>172.93</v>
      </c>
      <c r="B34" s="23">
        <v>173.54</v>
      </c>
      <c r="C34" s="23">
        <v>198.68</v>
      </c>
      <c r="D34" s="24">
        <v>198.69</v>
      </c>
      <c r="F34" s="31">
        <f t="shared" ref="F34:F65" si="8">A34-P$14</f>
        <v>-5.4315833333333785</v>
      </c>
      <c r="G34" s="12">
        <f t="shared" ref="G34:G65" si="9">B34-Q$14</f>
        <v>-5.3629166666668198</v>
      </c>
      <c r="H34" s="12">
        <f t="shared" ref="H34:H65" si="10">C34-R$14</f>
        <v>-1.2332500000000266</v>
      </c>
      <c r="I34" s="32">
        <f t="shared" ref="I34:I65" si="11">D34-S$14</f>
        <v>35.007250000000084</v>
      </c>
      <c r="J34" s="12"/>
      <c r="K34" s="31">
        <f t="shared" ref="K34:K65" si="12">A34-$P$17</f>
        <v>-7.2851249999999084</v>
      </c>
      <c r="L34" s="11">
        <f t="shared" ref="L34:L65" si="13">B34-$P$17</f>
        <v>-6.6751249999999231</v>
      </c>
      <c r="M34" s="11">
        <f t="shared" ref="M34:M65" si="14">C34-$P$17</f>
        <v>18.464875000000092</v>
      </c>
      <c r="N34" s="36">
        <f t="shared" ref="N34:N65" si="15">D34-$P$17</f>
        <v>18.474875000000083</v>
      </c>
    </row>
    <row r="35" spans="1:26" x14ac:dyDescent="0.25">
      <c r="A35" s="22">
        <v>187.18</v>
      </c>
      <c r="B35" s="23">
        <v>153.75</v>
      </c>
      <c r="C35" s="23">
        <v>206.49</v>
      </c>
      <c r="D35" s="24">
        <v>142.43</v>
      </c>
      <c r="F35" s="31">
        <f t="shared" si="8"/>
        <v>8.8184166666666215</v>
      </c>
      <c r="G35" s="12">
        <f t="shared" si="9"/>
        <v>-25.152916666666812</v>
      </c>
      <c r="H35" s="12">
        <f t="shared" si="10"/>
        <v>6.5767499999999757</v>
      </c>
      <c r="I35" s="32">
        <f t="shared" si="11"/>
        <v>-21.252749999999907</v>
      </c>
      <c r="J35" s="12"/>
      <c r="K35" s="31">
        <f t="shared" si="12"/>
        <v>6.9648750000000916</v>
      </c>
      <c r="L35" s="11">
        <f t="shared" si="13"/>
        <v>-26.465124999999915</v>
      </c>
      <c r="M35" s="11">
        <f t="shared" si="14"/>
        <v>26.274875000000094</v>
      </c>
      <c r="N35" s="36">
        <f t="shared" si="15"/>
        <v>-37.785124999999908</v>
      </c>
      <c r="P35" s="40" t="s">
        <v>54</v>
      </c>
      <c r="Q35" s="40"/>
      <c r="R35" s="40"/>
      <c r="S35" s="40"/>
      <c r="T35" s="18">
        <v>2.62</v>
      </c>
    </row>
    <row r="36" spans="1:26" ht="15.75" thickBot="1" x14ac:dyDescent="0.3">
      <c r="A36" s="22">
        <v>179.03</v>
      </c>
      <c r="B36" s="23">
        <v>212.8</v>
      </c>
      <c r="C36" s="23">
        <v>198.81</v>
      </c>
      <c r="D36" s="24">
        <v>169.68</v>
      </c>
      <c r="F36" s="31">
        <f t="shared" si="8"/>
        <v>0.66841666666661581</v>
      </c>
      <c r="G36" s="12">
        <f t="shared" si="9"/>
        <v>33.8970833333332</v>
      </c>
      <c r="H36" s="12">
        <f t="shared" si="10"/>
        <v>-1.1032500000000312</v>
      </c>
      <c r="I36" s="32">
        <f t="shared" si="11"/>
        <v>5.9972500000000935</v>
      </c>
      <c r="J36" s="12"/>
      <c r="K36" s="31">
        <f t="shared" si="12"/>
        <v>-1.1851249999999141</v>
      </c>
      <c r="L36" s="11">
        <f t="shared" si="13"/>
        <v>32.584875000000096</v>
      </c>
      <c r="M36" s="11">
        <f t="shared" si="14"/>
        <v>18.594875000000087</v>
      </c>
      <c r="N36" s="36">
        <f t="shared" si="15"/>
        <v>-10.535124999999908</v>
      </c>
      <c r="S36" s="17"/>
    </row>
    <row r="37" spans="1:26" ht="15" customHeight="1" x14ac:dyDescent="0.25">
      <c r="A37" s="22">
        <v>181.69</v>
      </c>
      <c r="B37" s="23">
        <v>179.32</v>
      </c>
      <c r="C37" s="23">
        <v>200.58</v>
      </c>
      <c r="D37" s="24">
        <v>174.79</v>
      </c>
      <c r="F37" s="31">
        <f t="shared" si="8"/>
        <v>3.3284166666666124</v>
      </c>
      <c r="G37" s="12">
        <f t="shared" si="9"/>
        <v>0.41708333333318137</v>
      </c>
      <c r="H37" s="12">
        <f t="shared" si="10"/>
        <v>0.66674999999997908</v>
      </c>
      <c r="I37" s="32">
        <f t="shared" si="11"/>
        <v>11.107250000000079</v>
      </c>
      <c r="J37" s="12"/>
      <c r="K37" s="31">
        <f t="shared" si="12"/>
        <v>1.4748750000000825</v>
      </c>
      <c r="L37" s="11">
        <f t="shared" si="13"/>
        <v>-0.89512499999992201</v>
      </c>
      <c r="M37" s="11">
        <f t="shared" si="14"/>
        <v>20.364875000000097</v>
      </c>
      <c r="N37" s="36">
        <f t="shared" si="15"/>
        <v>-5.4251249999999231</v>
      </c>
      <c r="P37" s="41" t="s">
        <v>55</v>
      </c>
      <c r="Q37" s="42"/>
      <c r="R37" s="42"/>
      <c r="S37" s="42"/>
      <c r="T37" s="42"/>
      <c r="U37" s="42"/>
      <c r="V37" s="42"/>
      <c r="W37" s="42"/>
      <c r="X37" s="42"/>
      <c r="Y37" s="42"/>
      <c r="Z37" s="43"/>
    </row>
    <row r="38" spans="1:26" x14ac:dyDescent="0.25">
      <c r="A38" s="22">
        <v>185.28</v>
      </c>
      <c r="B38" s="23">
        <v>173.56</v>
      </c>
      <c r="C38" s="23">
        <v>199.91</v>
      </c>
      <c r="D38" s="24">
        <v>133.31</v>
      </c>
      <c r="F38" s="31">
        <f t="shared" si="8"/>
        <v>6.9184166666666158</v>
      </c>
      <c r="G38" s="12">
        <f t="shared" si="9"/>
        <v>-5.3429166666668095</v>
      </c>
      <c r="H38" s="12">
        <f t="shared" si="10"/>
        <v>-3.2500000000368345E-3</v>
      </c>
      <c r="I38" s="32">
        <f t="shared" si="11"/>
        <v>-30.372749999999911</v>
      </c>
      <c r="J38" s="12"/>
      <c r="K38" s="31">
        <f t="shared" si="12"/>
        <v>5.0648750000000859</v>
      </c>
      <c r="L38" s="11">
        <f t="shared" si="13"/>
        <v>-6.6551249999999129</v>
      </c>
      <c r="M38" s="11">
        <f t="shared" si="14"/>
        <v>19.694875000000081</v>
      </c>
      <c r="N38" s="36">
        <f t="shared" si="15"/>
        <v>-46.905124999999913</v>
      </c>
      <c r="P38" s="44"/>
      <c r="Q38" s="45"/>
      <c r="R38" s="45"/>
      <c r="S38" s="45"/>
      <c r="T38" s="45"/>
      <c r="U38" s="45"/>
      <c r="V38" s="45"/>
      <c r="W38" s="45"/>
      <c r="X38" s="45"/>
      <c r="Y38" s="45"/>
      <c r="Z38" s="46"/>
    </row>
    <row r="39" spans="1:26" ht="15.75" thickBot="1" x14ac:dyDescent="0.3">
      <c r="A39" s="22">
        <v>157.13999999999999</v>
      </c>
      <c r="B39" s="23">
        <v>217.86</v>
      </c>
      <c r="C39" s="23">
        <v>190.34</v>
      </c>
      <c r="D39" s="24">
        <v>176.42</v>
      </c>
      <c r="F39" s="31">
        <f t="shared" si="8"/>
        <v>-21.221583333333399</v>
      </c>
      <c r="G39" s="12">
        <f t="shared" si="9"/>
        <v>38.957083333333202</v>
      </c>
      <c r="H39" s="12">
        <f t="shared" si="10"/>
        <v>-9.57325000000003</v>
      </c>
      <c r="I39" s="32">
        <f t="shared" si="11"/>
        <v>12.737250000000074</v>
      </c>
      <c r="J39" s="12"/>
      <c r="K39" s="31">
        <f t="shared" si="12"/>
        <v>-23.075124999999929</v>
      </c>
      <c r="L39" s="11">
        <f t="shared" si="13"/>
        <v>37.644875000000098</v>
      </c>
      <c r="M39" s="11">
        <f t="shared" si="14"/>
        <v>10.124875000000088</v>
      </c>
      <c r="N39" s="36">
        <f t="shared" si="15"/>
        <v>-3.7951249999999277</v>
      </c>
      <c r="P39" s="47"/>
      <c r="Q39" s="48"/>
      <c r="R39" s="48"/>
      <c r="S39" s="48"/>
      <c r="T39" s="48"/>
      <c r="U39" s="48"/>
      <c r="V39" s="48"/>
      <c r="W39" s="48"/>
      <c r="X39" s="48"/>
      <c r="Y39" s="48"/>
      <c r="Z39" s="49"/>
    </row>
    <row r="40" spans="1:26" x14ac:dyDescent="0.25">
      <c r="A40" s="22">
        <v>184.42</v>
      </c>
      <c r="B40" s="23">
        <v>187.57</v>
      </c>
      <c r="C40" s="23">
        <v>181.87</v>
      </c>
      <c r="D40" s="24">
        <v>176.67</v>
      </c>
      <c r="F40" s="31">
        <f t="shared" si="8"/>
        <v>6.0584166666666022</v>
      </c>
      <c r="G40" s="12">
        <f t="shared" si="9"/>
        <v>8.6670833333331814</v>
      </c>
      <c r="H40" s="12">
        <f t="shared" si="10"/>
        <v>-18.043250000000029</v>
      </c>
      <c r="I40" s="32">
        <f t="shared" si="11"/>
        <v>12.987250000000074</v>
      </c>
      <c r="J40" s="12"/>
      <c r="K40" s="31">
        <f t="shared" si="12"/>
        <v>4.2048750000000723</v>
      </c>
      <c r="L40" s="11">
        <f t="shared" si="13"/>
        <v>7.354875000000078</v>
      </c>
      <c r="M40" s="11">
        <f t="shared" si="14"/>
        <v>1.6548750000000894</v>
      </c>
      <c r="N40" s="36">
        <f t="shared" si="15"/>
        <v>-3.5451249999999277</v>
      </c>
    </row>
    <row r="41" spans="1:26" x14ac:dyDescent="0.25">
      <c r="A41" s="22">
        <v>183.45</v>
      </c>
      <c r="B41" s="23">
        <v>163.69</v>
      </c>
      <c r="C41" s="23">
        <v>214.39</v>
      </c>
      <c r="D41" s="24">
        <v>158.19999999999999</v>
      </c>
      <c r="F41" s="31">
        <f t="shared" si="8"/>
        <v>5.0884166666666033</v>
      </c>
      <c r="G41" s="12">
        <f t="shared" si="9"/>
        <v>-15.212916666666814</v>
      </c>
      <c r="H41" s="12">
        <f t="shared" si="10"/>
        <v>14.476749999999953</v>
      </c>
      <c r="I41" s="32">
        <f t="shared" si="11"/>
        <v>-5.4827499999999247</v>
      </c>
      <c r="J41" s="12"/>
      <c r="K41" s="31">
        <f t="shared" si="12"/>
        <v>3.2348750000000734</v>
      </c>
      <c r="L41" s="11">
        <f t="shared" si="13"/>
        <v>-16.525124999999917</v>
      </c>
      <c r="M41" s="11">
        <f t="shared" si="14"/>
        <v>34.174875000000071</v>
      </c>
      <c r="N41" s="36">
        <f t="shared" si="15"/>
        <v>-22.015124999999927</v>
      </c>
    </row>
    <row r="42" spans="1:26" x14ac:dyDescent="0.25">
      <c r="A42" s="22">
        <v>175.5</v>
      </c>
      <c r="B42" s="23">
        <v>186.49</v>
      </c>
      <c r="C42" s="23">
        <v>189.61</v>
      </c>
      <c r="D42" s="24">
        <v>157.02000000000001</v>
      </c>
      <c r="F42" s="31">
        <f t="shared" si="8"/>
        <v>-2.8615833333333853</v>
      </c>
      <c r="G42" s="12">
        <f t="shared" si="9"/>
        <v>7.5870833333331973</v>
      </c>
      <c r="H42" s="12">
        <f t="shared" si="10"/>
        <v>-10.30325000000002</v>
      </c>
      <c r="I42" s="32">
        <f t="shared" si="11"/>
        <v>-6.6627499999999031</v>
      </c>
      <c r="J42" s="12"/>
      <c r="K42" s="31">
        <f t="shared" si="12"/>
        <v>-4.7151249999999152</v>
      </c>
      <c r="L42" s="11">
        <f t="shared" si="13"/>
        <v>6.2748750000000939</v>
      </c>
      <c r="M42" s="11">
        <f t="shared" si="14"/>
        <v>9.3948750000000985</v>
      </c>
      <c r="N42" s="36">
        <f t="shared" si="15"/>
        <v>-23.195124999999905</v>
      </c>
    </row>
    <row r="43" spans="1:26" x14ac:dyDescent="0.25">
      <c r="A43" s="22">
        <v>169.55</v>
      </c>
      <c r="B43" s="23">
        <v>171.31</v>
      </c>
      <c r="C43" s="23">
        <v>203.58</v>
      </c>
      <c r="D43" s="24">
        <v>154.55000000000001</v>
      </c>
      <c r="F43" s="31">
        <f t="shared" si="8"/>
        <v>-8.811583333333374</v>
      </c>
      <c r="G43" s="12">
        <f t="shared" si="9"/>
        <v>-7.5929166666668095</v>
      </c>
      <c r="H43" s="12">
        <f t="shared" si="10"/>
        <v>3.6667499999999791</v>
      </c>
      <c r="I43" s="32">
        <f t="shared" si="11"/>
        <v>-9.132749999999902</v>
      </c>
      <c r="J43" s="12"/>
      <c r="K43" s="31">
        <f t="shared" si="12"/>
        <v>-10.665124999999904</v>
      </c>
      <c r="L43" s="11">
        <f t="shared" si="13"/>
        <v>-8.9051249999999129</v>
      </c>
      <c r="M43" s="11">
        <f t="shared" si="14"/>
        <v>23.364875000000097</v>
      </c>
      <c r="N43" s="36">
        <f t="shared" si="15"/>
        <v>-25.665124999999904</v>
      </c>
    </row>
    <row r="44" spans="1:26" x14ac:dyDescent="0.25">
      <c r="A44" s="22">
        <v>166.86</v>
      </c>
      <c r="B44" s="23">
        <v>202.29</v>
      </c>
      <c r="C44" s="23">
        <v>196.64</v>
      </c>
      <c r="D44" s="24">
        <v>157.58000000000001</v>
      </c>
      <c r="F44" s="31">
        <f t="shared" si="8"/>
        <v>-11.501583333333372</v>
      </c>
      <c r="G44" s="12">
        <f t="shared" si="9"/>
        <v>23.38708333333318</v>
      </c>
      <c r="H44" s="12">
        <f t="shared" si="10"/>
        <v>-3.2732500000000471</v>
      </c>
      <c r="I44" s="32">
        <f t="shared" si="11"/>
        <v>-6.1027499999999009</v>
      </c>
      <c r="J44" s="12"/>
      <c r="K44" s="31">
        <f t="shared" si="12"/>
        <v>-13.355124999999902</v>
      </c>
      <c r="L44" s="11">
        <f t="shared" si="13"/>
        <v>22.074875000000077</v>
      </c>
      <c r="M44" s="11">
        <f t="shared" si="14"/>
        <v>16.424875000000071</v>
      </c>
      <c r="N44" s="36">
        <f t="shared" si="15"/>
        <v>-22.635124999999903</v>
      </c>
    </row>
    <row r="45" spans="1:26" x14ac:dyDescent="0.25">
      <c r="A45" s="22">
        <v>166.33</v>
      </c>
      <c r="B45" s="23">
        <v>197.68</v>
      </c>
      <c r="C45" s="23">
        <v>225.42</v>
      </c>
      <c r="D45" s="24">
        <v>161.96</v>
      </c>
      <c r="F45" s="31">
        <f t="shared" si="8"/>
        <v>-12.031583333333373</v>
      </c>
      <c r="G45" s="12">
        <f t="shared" si="9"/>
        <v>18.777083333333195</v>
      </c>
      <c r="H45" s="12">
        <f t="shared" si="10"/>
        <v>25.506749999999954</v>
      </c>
      <c r="I45" s="32">
        <f t="shared" si="11"/>
        <v>-1.7227499999999054</v>
      </c>
      <c r="J45" s="12"/>
      <c r="K45" s="31">
        <f t="shared" si="12"/>
        <v>-13.885124999999903</v>
      </c>
      <c r="L45" s="11">
        <f t="shared" si="13"/>
        <v>17.464875000000092</v>
      </c>
      <c r="M45" s="11">
        <f t="shared" si="14"/>
        <v>45.204875000000072</v>
      </c>
      <c r="N45" s="36">
        <f t="shared" si="15"/>
        <v>-18.255124999999907</v>
      </c>
    </row>
    <row r="46" spans="1:26" x14ac:dyDescent="0.25">
      <c r="A46" s="22">
        <v>173.88</v>
      </c>
      <c r="B46" s="23">
        <v>156.88999999999999</v>
      </c>
      <c r="C46" s="23">
        <v>175.13</v>
      </c>
      <c r="D46" s="24">
        <v>168.14</v>
      </c>
      <c r="F46" s="31">
        <f t="shared" si="8"/>
        <v>-4.4815833333333899</v>
      </c>
      <c r="G46" s="12">
        <f t="shared" si="9"/>
        <v>-22.012916666666825</v>
      </c>
      <c r="H46" s="12">
        <f t="shared" si="10"/>
        <v>-24.783250000000038</v>
      </c>
      <c r="I46" s="32">
        <f t="shared" si="11"/>
        <v>4.457250000000073</v>
      </c>
      <c r="J46" s="12"/>
      <c r="K46" s="31">
        <f t="shared" si="12"/>
        <v>-6.3351249999999197</v>
      </c>
      <c r="L46" s="11">
        <f t="shared" si="13"/>
        <v>-23.325124999999929</v>
      </c>
      <c r="M46" s="11">
        <f t="shared" si="14"/>
        <v>-5.0851249999999197</v>
      </c>
      <c r="N46" s="36">
        <f t="shared" si="15"/>
        <v>-12.075124999999929</v>
      </c>
    </row>
    <row r="47" spans="1:26" x14ac:dyDescent="0.25">
      <c r="A47" s="22">
        <v>189.84</v>
      </c>
      <c r="B47" s="23">
        <v>168.03</v>
      </c>
      <c r="C47" s="23">
        <v>228.21</v>
      </c>
      <c r="D47" s="24">
        <v>180.14</v>
      </c>
      <c r="F47" s="31">
        <f t="shared" si="8"/>
        <v>11.478416666666618</v>
      </c>
      <c r="G47" s="12">
        <f t="shared" si="9"/>
        <v>-10.872916666666811</v>
      </c>
      <c r="H47" s="12">
        <f t="shared" si="10"/>
        <v>28.296749999999975</v>
      </c>
      <c r="I47" s="32">
        <f t="shared" si="11"/>
        <v>16.457250000000073</v>
      </c>
      <c r="J47" s="12"/>
      <c r="K47" s="31">
        <f t="shared" si="12"/>
        <v>9.6248750000000882</v>
      </c>
      <c r="L47" s="11">
        <f t="shared" si="13"/>
        <v>-12.185124999999914</v>
      </c>
      <c r="M47" s="11">
        <f t="shared" si="14"/>
        <v>47.994875000000093</v>
      </c>
      <c r="N47" s="36">
        <f t="shared" si="15"/>
        <v>-7.5124999999928832E-2</v>
      </c>
    </row>
    <row r="48" spans="1:26" x14ac:dyDescent="0.25">
      <c r="A48" s="22">
        <v>184.88</v>
      </c>
      <c r="B48" s="23">
        <v>173.09</v>
      </c>
      <c r="C48" s="23">
        <v>229.33</v>
      </c>
      <c r="D48" s="24">
        <v>170.28</v>
      </c>
      <c r="F48" s="31">
        <f t="shared" si="8"/>
        <v>6.5184166666666101</v>
      </c>
      <c r="G48" s="12">
        <f t="shared" si="9"/>
        <v>-5.8129166666668084</v>
      </c>
      <c r="H48" s="12">
        <f t="shared" si="10"/>
        <v>29.416749999999979</v>
      </c>
      <c r="I48" s="32">
        <f t="shared" si="11"/>
        <v>6.5972500000000878</v>
      </c>
      <c r="J48" s="12"/>
      <c r="K48" s="31">
        <f t="shared" si="12"/>
        <v>4.6648750000000803</v>
      </c>
      <c r="L48" s="11">
        <f t="shared" si="13"/>
        <v>-7.1251249999999118</v>
      </c>
      <c r="M48" s="11">
        <f t="shared" si="14"/>
        <v>49.114875000000097</v>
      </c>
      <c r="N48" s="36">
        <f t="shared" si="15"/>
        <v>-9.9351249999999141</v>
      </c>
    </row>
    <row r="49" spans="1:14" x14ac:dyDescent="0.25">
      <c r="A49" s="22">
        <v>188.63</v>
      </c>
      <c r="B49" s="23">
        <v>187.52</v>
      </c>
      <c r="C49" s="23">
        <v>170.58</v>
      </c>
      <c r="D49" s="24">
        <v>166.68</v>
      </c>
      <c r="F49" s="31">
        <f t="shared" si="8"/>
        <v>10.26841666666661</v>
      </c>
      <c r="G49" s="12">
        <f t="shared" si="9"/>
        <v>8.6170833333331984</v>
      </c>
      <c r="H49" s="12">
        <f t="shared" si="10"/>
        <v>-29.333250000000021</v>
      </c>
      <c r="I49" s="32">
        <f t="shared" si="11"/>
        <v>2.9972500000000935</v>
      </c>
      <c r="J49" s="12"/>
      <c r="K49" s="31">
        <f t="shared" si="12"/>
        <v>8.4148750000000803</v>
      </c>
      <c r="L49" s="11">
        <f t="shared" si="13"/>
        <v>7.304875000000095</v>
      </c>
      <c r="M49" s="11">
        <f t="shared" si="14"/>
        <v>-9.6351249999999027</v>
      </c>
      <c r="N49" s="36">
        <f t="shared" si="15"/>
        <v>-13.535124999999908</v>
      </c>
    </row>
    <row r="50" spans="1:14" x14ac:dyDescent="0.25">
      <c r="A50" s="22">
        <v>216.39</v>
      </c>
      <c r="B50" s="23">
        <v>193.28</v>
      </c>
      <c r="C50" s="23">
        <v>177.76</v>
      </c>
      <c r="D50" s="24">
        <v>161.41999999999999</v>
      </c>
      <c r="F50" s="31">
        <f t="shared" si="8"/>
        <v>38.028416666666601</v>
      </c>
      <c r="G50" s="12">
        <f t="shared" si="9"/>
        <v>14.377083333333189</v>
      </c>
      <c r="H50" s="12">
        <f t="shared" si="10"/>
        <v>-22.153250000000043</v>
      </c>
      <c r="I50" s="32">
        <f t="shared" si="11"/>
        <v>-2.2627499999999259</v>
      </c>
      <c r="J50" s="12"/>
      <c r="K50" s="31">
        <f t="shared" si="12"/>
        <v>36.174875000000071</v>
      </c>
      <c r="L50" s="11">
        <f t="shared" si="13"/>
        <v>13.064875000000086</v>
      </c>
      <c r="M50" s="11">
        <f t="shared" si="14"/>
        <v>-2.4551249999999243</v>
      </c>
      <c r="N50" s="36">
        <f t="shared" si="15"/>
        <v>-18.795124999999928</v>
      </c>
    </row>
    <row r="51" spans="1:14" x14ac:dyDescent="0.25">
      <c r="A51" s="22">
        <v>180.57</v>
      </c>
      <c r="B51" s="23">
        <v>178.04</v>
      </c>
      <c r="C51" s="23">
        <v>207.34</v>
      </c>
      <c r="D51" s="24">
        <v>153.97</v>
      </c>
      <c r="F51" s="31">
        <f t="shared" si="8"/>
        <v>2.2084166666666079</v>
      </c>
      <c r="G51" s="12">
        <f t="shared" si="9"/>
        <v>-0.86291666666681976</v>
      </c>
      <c r="H51" s="12">
        <f t="shared" si="10"/>
        <v>7.42674999999997</v>
      </c>
      <c r="I51" s="32">
        <f t="shared" si="11"/>
        <v>-9.7127499999999145</v>
      </c>
      <c r="J51" s="12"/>
      <c r="K51" s="31">
        <f t="shared" si="12"/>
        <v>0.35487500000007799</v>
      </c>
      <c r="L51" s="11">
        <f t="shared" si="13"/>
        <v>-2.1751249999999231</v>
      </c>
      <c r="M51" s="11">
        <f t="shared" si="14"/>
        <v>27.124875000000088</v>
      </c>
      <c r="N51" s="36">
        <f t="shared" si="15"/>
        <v>-26.245124999999916</v>
      </c>
    </row>
    <row r="52" spans="1:14" x14ac:dyDescent="0.25">
      <c r="A52" s="22">
        <v>177.54</v>
      </c>
      <c r="B52" s="23">
        <v>197.45</v>
      </c>
      <c r="C52" s="23">
        <v>178.07</v>
      </c>
      <c r="D52" s="24">
        <v>167.5</v>
      </c>
      <c r="F52" s="31">
        <f t="shared" si="8"/>
        <v>-0.82158333333339328</v>
      </c>
      <c r="G52" s="12">
        <f t="shared" si="9"/>
        <v>18.547083333333177</v>
      </c>
      <c r="H52" s="12">
        <f t="shared" si="10"/>
        <v>-21.84325000000004</v>
      </c>
      <c r="I52" s="32">
        <f t="shared" si="11"/>
        <v>3.8172500000000866</v>
      </c>
      <c r="J52" s="12"/>
      <c r="K52" s="31">
        <f t="shared" si="12"/>
        <v>-2.6751249999999231</v>
      </c>
      <c r="L52" s="11">
        <f t="shared" si="13"/>
        <v>17.234875000000073</v>
      </c>
      <c r="M52" s="11">
        <f t="shared" si="14"/>
        <v>-2.145124999999922</v>
      </c>
      <c r="N52" s="36">
        <f t="shared" si="15"/>
        <v>-12.715124999999915</v>
      </c>
    </row>
    <row r="53" spans="1:14" x14ac:dyDescent="0.25">
      <c r="A53" s="22">
        <v>182.34</v>
      </c>
      <c r="B53" s="23">
        <v>172.35</v>
      </c>
      <c r="C53" s="23">
        <v>188.32</v>
      </c>
      <c r="D53" s="24">
        <v>165.43</v>
      </c>
      <c r="F53" s="31">
        <f t="shared" si="8"/>
        <v>3.9784166666666181</v>
      </c>
      <c r="G53" s="12">
        <f t="shared" si="9"/>
        <v>-6.5529166666668175</v>
      </c>
      <c r="H53" s="12">
        <f t="shared" si="10"/>
        <v>-11.59325000000004</v>
      </c>
      <c r="I53" s="32">
        <f t="shared" si="11"/>
        <v>1.7472500000000935</v>
      </c>
      <c r="J53" s="12"/>
      <c r="K53" s="31">
        <f t="shared" si="12"/>
        <v>2.1248750000000882</v>
      </c>
      <c r="L53" s="11">
        <f t="shared" si="13"/>
        <v>-7.8651249999999209</v>
      </c>
      <c r="M53" s="11">
        <f t="shared" si="14"/>
        <v>8.104875000000078</v>
      </c>
      <c r="N53" s="36">
        <f t="shared" si="15"/>
        <v>-14.785124999999908</v>
      </c>
    </row>
    <row r="54" spans="1:14" x14ac:dyDescent="0.25">
      <c r="A54" s="22">
        <v>187.35</v>
      </c>
      <c r="B54" s="23">
        <v>167.63</v>
      </c>
      <c r="C54" s="23">
        <v>193.26</v>
      </c>
      <c r="D54" s="24">
        <v>150.83000000000001</v>
      </c>
      <c r="F54" s="31">
        <f t="shared" si="8"/>
        <v>8.988416666666609</v>
      </c>
      <c r="G54" s="12">
        <f t="shared" si="9"/>
        <v>-11.272916666666816</v>
      </c>
      <c r="H54" s="12">
        <f t="shared" si="10"/>
        <v>-6.6532500000000425</v>
      </c>
      <c r="I54" s="32">
        <f t="shared" si="11"/>
        <v>-12.852749999999901</v>
      </c>
      <c r="J54" s="12"/>
      <c r="K54" s="31">
        <f t="shared" si="12"/>
        <v>7.1348750000000791</v>
      </c>
      <c r="L54" s="11">
        <f t="shared" si="13"/>
        <v>-12.58512499999992</v>
      </c>
      <c r="M54" s="11">
        <f t="shared" si="14"/>
        <v>13.044875000000076</v>
      </c>
      <c r="N54" s="36">
        <f t="shared" si="15"/>
        <v>-29.385124999999903</v>
      </c>
    </row>
    <row r="55" spans="1:14" x14ac:dyDescent="0.25">
      <c r="A55" s="22">
        <v>185.87</v>
      </c>
      <c r="B55" s="23">
        <v>194.24</v>
      </c>
      <c r="C55" s="23">
        <v>201.17</v>
      </c>
      <c r="D55" s="24">
        <v>149.96</v>
      </c>
      <c r="F55" s="31">
        <f t="shared" si="8"/>
        <v>7.5084166666666192</v>
      </c>
      <c r="G55" s="12">
        <f t="shared" si="9"/>
        <v>15.337083333333197</v>
      </c>
      <c r="H55" s="12">
        <f t="shared" si="10"/>
        <v>1.2567499999999541</v>
      </c>
      <c r="I55" s="32">
        <f t="shared" si="11"/>
        <v>-13.722749999999905</v>
      </c>
      <c r="J55" s="12"/>
      <c r="K55" s="31">
        <f t="shared" si="12"/>
        <v>5.6548750000000894</v>
      </c>
      <c r="L55" s="11">
        <f t="shared" si="13"/>
        <v>14.024875000000094</v>
      </c>
      <c r="M55" s="11">
        <f t="shared" si="14"/>
        <v>20.954875000000072</v>
      </c>
      <c r="N55" s="36">
        <f t="shared" si="15"/>
        <v>-30.255124999999907</v>
      </c>
    </row>
    <row r="56" spans="1:14" x14ac:dyDescent="0.25">
      <c r="A56" s="22">
        <v>188.01</v>
      </c>
      <c r="B56" s="23">
        <v>179.43</v>
      </c>
      <c r="C56" s="23">
        <v>192.75</v>
      </c>
      <c r="D56" s="24">
        <v>161.94</v>
      </c>
      <c r="F56" s="31">
        <f t="shared" si="8"/>
        <v>9.6484166666666056</v>
      </c>
      <c r="G56" s="12">
        <f t="shared" si="9"/>
        <v>0.52708333333319501</v>
      </c>
      <c r="H56" s="12">
        <f t="shared" si="10"/>
        <v>-7.1632500000000334</v>
      </c>
      <c r="I56" s="32">
        <f t="shared" si="11"/>
        <v>-1.7427499999999156</v>
      </c>
      <c r="J56" s="12"/>
      <c r="K56" s="31">
        <f t="shared" si="12"/>
        <v>7.7948750000000757</v>
      </c>
      <c r="L56" s="11">
        <f t="shared" si="13"/>
        <v>-0.78512499999990837</v>
      </c>
      <c r="M56" s="11">
        <f t="shared" si="14"/>
        <v>12.534875000000085</v>
      </c>
      <c r="N56" s="36">
        <f t="shared" si="15"/>
        <v>-18.275124999999917</v>
      </c>
    </row>
    <row r="57" spans="1:14" x14ac:dyDescent="0.25">
      <c r="A57" s="22">
        <v>182.62</v>
      </c>
      <c r="B57" s="23">
        <v>183.62</v>
      </c>
      <c r="C57" s="23">
        <v>192.81</v>
      </c>
      <c r="D57" s="24">
        <v>146.46</v>
      </c>
      <c r="F57" s="31">
        <f t="shared" si="8"/>
        <v>4.2584166666666192</v>
      </c>
      <c r="G57" s="12">
        <f t="shared" si="9"/>
        <v>4.7170833333331927</v>
      </c>
      <c r="H57" s="12">
        <f t="shared" si="10"/>
        <v>-7.1032500000000312</v>
      </c>
      <c r="I57" s="32">
        <f t="shared" si="11"/>
        <v>-17.222749999999905</v>
      </c>
      <c r="J57" s="12"/>
      <c r="K57" s="31">
        <f t="shared" si="12"/>
        <v>2.4048750000000894</v>
      </c>
      <c r="L57" s="11">
        <f t="shared" si="13"/>
        <v>3.4048750000000894</v>
      </c>
      <c r="M57" s="11">
        <f t="shared" si="14"/>
        <v>12.594875000000087</v>
      </c>
      <c r="N57" s="36">
        <f t="shared" si="15"/>
        <v>-33.755124999999907</v>
      </c>
    </row>
    <row r="58" spans="1:14" x14ac:dyDescent="0.25">
      <c r="A58" s="22">
        <v>179.08</v>
      </c>
      <c r="B58" s="23">
        <v>157.91999999999999</v>
      </c>
      <c r="C58" s="23">
        <v>183.1</v>
      </c>
      <c r="D58" s="24">
        <v>174.83</v>
      </c>
      <c r="F58" s="31">
        <f t="shared" si="8"/>
        <v>0.71841666666662718</v>
      </c>
      <c r="G58" s="12">
        <f t="shared" si="9"/>
        <v>-20.982916666666824</v>
      </c>
      <c r="H58" s="12">
        <f t="shared" si="10"/>
        <v>-16.813250000000039</v>
      </c>
      <c r="I58" s="32">
        <f t="shared" si="11"/>
        <v>11.147250000000099</v>
      </c>
      <c r="J58" s="12"/>
      <c r="K58" s="31">
        <f t="shared" si="12"/>
        <v>-1.1351249999999027</v>
      </c>
      <c r="L58" s="11">
        <f t="shared" si="13"/>
        <v>-22.295124999999928</v>
      </c>
      <c r="M58" s="11">
        <f t="shared" si="14"/>
        <v>2.8848750000000791</v>
      </c>
      <c r="N58" s="36">
        <f t="shared" si="15"/>
        <v>-5.3851249999999027</v>
      </c>
    </row>
    <row r="59" spans="1:14" x14ac:dyDescent="0.25">
      <c r="A59" s="22">
        <v>189.96</v>
      </c>
      <c r="B59" s="23">
        <v>173.55</v>
      </c>
      <c r="C59" s="23">
        <v>181.92</v>
      </c>
      <c r="D59" s="24">
        <v>181.66</v>
      </c>
      <c r="F59" s="31">
        <f t="shared" si="8"/>
        <v>11.598416666666623</v>
      </c>
      <c r="G59" s="12">
        <f t="shared" si="9"/>
        <v>-5.3529166666668004</v>
      </c>
      <c r="H59" s="12">
        <f t="shared" si="10"/>
        <v>-17.993250000000046</v>
      </c>
      <c r="I59" s="32">
        <f t="shared" si="11"/>
        <v>17.977250000000083</v>
      </c>
      <c r="J59" s="12"/>
      <c r="K59" s="31">
        <f t="shared" si="12"/>
        <v>9.7448750000000928</v>
      </c>
      <c r="L59" s="11">
        <f t="shared" si="13"/>
        <v>-6.6651249999999038</v>
      </c>
      <c r="M59" s="11">
        <f t="shared" si="14"/>
        <v>1.7048750000000723</v>
      </c>
      <c r="N59" s="36">
        <f t="shared" si="15"/>
        <v>1.4448750000000814</v>
      </c>
    </row>
    <row r="60" spans="1:14" x14ac:dyDescent="0.25">
      <c r="A60" s="22">
        <v>169.15</v>
      </c>
      <c r="B60" s="23">
        <v>180.86</v>
      </c>
      <c r="C60" s="23">
        <v>209.43</v>
      </c>
      <c r="D60" s="24">
        <v>164.82</v>
      </c>
      <c r="F60" s="31">
        <f t="shared" si="8"/>
        <v>-9.2115833333333796</v>
      </c>
      <c r="G60" s="12">
        <f t="shared" si="9"/>
        <v>1.9570833333332018</v>
      </c>
      <c r="H60" s="12">
        <f t="shared" si="10"/>
        <v>9.5167499999999734</v>
      </c>
      <c r="I60" s="32">
        <f t="shared" si="11"/>
        <v>1.1372500000000798</v>
      </c>
      <c r="J60" s="12"/>
      <c r="K60" s="31">
        <f t="shared" si="12"/>
        <v>-11.06512499999991</v>
      </c>
      <c r="L60" s="11">
        <f t="shared" si="13"/>
        <v>0.64487500000009845</v>
      </c>
      <c r="M60" s="11">
        <f t="shared" si="14"/>
        <v>29.214875000000092</v>
      </c>
      <c r="N60" s="36">
        <f t="shared" si="15"/>
        <v>-15.395124999999922</v>
      </c>
    </row>
    <row r="61" spans="1:14" x14ac:dyDescent="0.25">
      <c r="A61" s="22">
        <v>169.83</v>
      </c>
      <c r="B61" s="23">
        <v>161.02000000000001</v>
      </c>
      <c r="C61" s="23">
        <v>180.11</v>
      </c>
      <c r="D61" s="24">
        <v>181.35</v>
      </c>
      <c r="F61" s="31">
        <f t="shared" si="8"/>
        <v>-8.5315833333333728</v>
      </c>
      <c r="G61" s="12">
        <f t="shared" si="9"/>
        <v>-17.882916666666802</v>
      </c>
      <c r="H61" s="12">
        <f t="shared" si="10"/>
        <v>-19.80325000000002</v>
      </c>
      <c r="I61" s="32">
        <f t="shared" si="11"/>
        <v>17.667250000000081</v>
      </c>
      <c r="J61" s="12"/>
      <c r="K61" s="31">
        <f t="shared" si="12"/>
        <v>-10.385124999999903</v>
      </c>
      <c r="L61" s="11">
        <f t="shared" si="13"/>
        <v>-19.195124999999905</v>
      </c>
      <c r="M61" s="11">
        <f t="shared" si="14"/>
        <v>-0.10512499999990155</v>
      </c>
      <c r="N61" s="36">
        <f t="shared" si="15"/>
        <v>1.1348750000000791</v>
      </c>
    </row>
    <row r="62" spans="1:14" x14ac:dyDescent="0.25">
      <c r="A62" s="22">
        <v>181.45</v>
      </c>
      <c r="B62" s="23">
        <v>178.42</v>
      </c>
      <c r="C62" s="23">
        <v>172.92</v>
      </c>
      <c r="D62" s="24">
        <v>176.21</v>
      </c>
      <c r="F62" s="31">
        <f t="shared" si="8"/>
        <v>3.0884166666666033</v>
      </c>
      <c r="G62" s="12">
        <f t="shared" si="9"/>
        <v>-0.48291666666682431</v>
      </c>
      <c r="H62" s="12">
        <f t="shared" si="10"/>
        <v>-26.993250000000046</v>
      </c>
      <c r="I62" s="32">
        <f t="shared" si="11"/>
        <v>12.527250000000095</v>
      </c>
      <c r="J62" s="12"/>
      <c r="K62" s="31">
        <f t="shared" si="12"/>
        <v>1.2348750000000734</v>
      </c>
      <c r="L62" s="11">
        <f t="shared" si="13"/>
        <v>-1.7951249999999277</v>
      </c>
      <c r="M62" s="11">
        <f t="shared" si="14"/>
        <v>-7.2951249999999277</v>
      </c>
      <c r="N62" s="36">
        <f t="shared" si="15"/>
        <v>-4.0051249999999072</v>
      </c>
    </row>
    <row r="63" spans="1:14" x14ac:dyDescent="0.25">
      <c r="A63" s="22">
        <v>196.13</v>
      </c>
      <c r="B63" s="23">
        <v>165.12</v>
      </c>
      <c r="C63" s="23">
        <v>205.01</v>
      </c>
      <c r="D63" s="24">
        <v>152.4</v>
      </c>
      <c r="F63" s="31">
        <f t="shared" si="8"/>
        <v>17.76841666666661</v>
      </c>
      <c r="G63" s="12">
        <f t="shared" si="9"/>
        <v>-13.782916666666807</v>
      </c>
      <c r="H63" s="12">
        <f t="shared" si="10"/>
        <v>5.0967499999999575</v>
      </c>
      <c r="I63" s="32">
        <f t="shared" si="11"/>
        <v>-11.282749999999908</v>
      </c>
      <c r="J63" s="12"/>
      <c r="K63" s="31">
        <f t="shared" si="12"/>
        <v>15.91487500000008</v>
      </c>
      <c r="L63" s="11">
        <f t="shared" si="13"/>
        <v>-15.095124999999911</v>
      </c>
      <c r="M63" s="11">
        <f t="shared" si="14"/>
        <v>24.794875000000076</v>
      </c>
      <c r="N63" s="36">
        <f t="shared" si="15"/>
        <v>-27.81512499999991</v>
      </c>
    </row>
    <row r="64" spans="1:14" x14ac:dyDescent="0.25">
      <c r="A64" s="22">
        <v>172.02</v>
      </c>
      <c r="B64" s="23">
        <v>183.75</v>
      </c>
      <c r="C64" s="23">
        <v>206.46</v>
      </c>
      <c r="D64" s="24">
        <v>159.63</v>
      </c>
      <c r="F64" s="31">
        <f t="shared" si="8"/>
        <v>-6.3415833333333751</v>
      </c>
      <c r="G64" s="12">
        <f t="shared" si="9"/>
        <v>4.8470833333331882</v>
      </c>
      <c r="H64" s="12">
        <f t="shared" si="10"/>
        <v>6.5467499999999745</v>
      </c>
      <c r="I64" s="32">
        <f t="shared" si="11"/>
        <v>-4.0527499999999179</v>
      </c>
      <c r="J64" s="12"/>
      <c r="K64" s="31">
        <f t="shared" si="12"/>
        <v>-8.195124999999905</v>
      </c>
      <c r="L64" s="11">
        <f t="shared" si="13"/>
        <v>3.5348750000000848</v>
      </c>
      <c r="M64" s="11">
        <f t="shared" si="14"/>
        <v>26.244875000000093</v>
      </c>
      <c r="N64" s="36">
        <f t="shared" si="15"/>
        <v>-20.58512499999992</v>
      </c>
    </row>
    <row r="65" spans="1:14" x14ac:dyDescent="0.25">
      <c r="A65" s="22">
        <v>181.83</v>
      </c>
      <c r="B65" s="23">
        <v>186.77</v>
      </c>
      <c r="C65" s="23">
        <v>192.48</v>
      </c>
      <c r="D65" s="24">
        <v>156.56</v>
      </c>
      <c r="F65" s="31">
        <f t="shared" si="8"/>
        <v>3.4684166666666272</v>
      </c>
      <c r="G65" s="12">
        <f t="shared" si="9"/>
        <v>7.8670833333331984</v>
      </c>
      <c r="H65" s="12">
        <f t="shared" si="10"/>
        <v>-7.4332500000000437</v>
      </c>
      <c r="I65" s="32">
        <f t="shared" si="11"/>
        <v>-7.1227499999999111</v>
      </c>
      <c r="J65" s="12"/>
      <c r="K65" s="31">
        <f t="shared" si="12"/>
        <v>1.6148750000000973</v>
      </c>
      <c r="L65" s="11">
        <f t="shared" si="13"/>
        <v>6.554875000000095</v>
      </c>
      <c r="M65" s="11">
        <f t="shared" si="14"/>
        <v>12.264875000000075</v>
      </c>
      <c r="N65" s="36">
        <f t="shared" si="15"/>
        <v>-23.655124999999913</v>
      </c>
    </row>
    <row r="66" spans="1:14" x14ac:dyDescent="0.25">
      <c r="A66" s="22">
        <v>170.41</v>
      </c>
      <c r="B66" s="23">
        <v>177.59</v>
      </c>
      <c r="C66" s="23">
        <v>237.49</v>
      </c>
      <c r="D66" s="24">
        <v>168.11</v>
      </c>
      <c r="F66" s="31">
        <f t="shared" ref="F66:F97" si="16">A66-P$14</f>
        <v>-7.9515833333333887</v>
      </c>
      <c r="G66" s="12">
        <f t="shared" ref="G66:G97" si="17">B66-Q$14</f>
        <v>-1.3129166666668084</v>
      </c>
      <c r="H66" s="12">
        <f t="shared" ref="H66:H97" si="18">C66-R$14</f>
        <v>37.576749999999976</v>
      </c>
      <c r="I66" s="32">
        <f t="shared" ref="I66:I97" si="19">D66-S$14</f>
        <v>4.4272500000001003</v>
      </c>
      <c r="J66" s="12"/>
      <c r="K66" s="31">
        <f t="shared" ref="K66:K97" si="20">A66-$P$17</f>
        <v>-9.8051249999999186</v>
      </c>
      <c r="L66" s="11">
        <f t="shared" ref="L66:L97" si="21">B66-$P$17</f>
        <v>-2.6251249999999118</v>
      </c>
      <c r="M66" s="11">
        <f t="shared" ref="M66:M97" si="22">C66-$P$17</f>
        <v>57.274875000000094</v>
      </c>
      <c r="N66" s="36">
        <f t="shared" ref="N66:N97" si="23">D66-$P$17</f>
        <v>-12.105124999999902</v>
      </c>
    </row>
    <row r="67" spans="1:14" x14ac:dyDescent="0.25">
      <c r="A67" s="22">
        <v>161.99</v>
      </c>
      <c r="B67" s="23">
        <v>202.78</v>
      </c>
      <c r="C67" s="23">
        <v>173.08</v>
      </c>
      <c r="D67" s="24">
        <v>145.07</v>
      </c>
      <c r="F67" s="31">
        <f t="shared" si="16"/>
        <v>-16.371583333333376</v>
      </c>
      <c r="G67" s="12">
        <f t="shared" si="17"/>
        <v>23.877083333333189</v>
      </c>
      <c r="H67" s="12">
        <f t="shared" si="18"/>
        <v>-26.833250000000021</v>
      </c>
      <c r="I67" s="32">
        <f t="shared" si="19"/>
        <v>-18.61274999999992</v>
      </c>
      <c r="J67" s="12"/>
      <c r="K67" s="31">
        <f t="shared" si="20"/>
        <v>-18.225124999999906</v>
      </c>
      <c r="L67" s="11">
        <f t="shared" si="21"/>
        <v>22.564875000000086</v>
      </c>
      <c r="M67" s="11">
        <f t="shared" si="22"/>
        <v>-7.1351249999999027</v>
      </c>
      <c r="N67" s="36">
        <f t="shared" si="23"/>
        <v>-35.145124999999922</v>
      </c>
    </row>
    <row r="68" spans="1:14" x14ac:dyDescent="0.25">
      <c r="A68" s="22">
        <v>138.30000000000001</v>
      </c>
      <c r="B68" s="23">
        <v>176.63</v>
      </c>
      <c r="C68" s="23">
        <v>193.08</v>
      </c>
      <c r="D68" s="24">
        <v>128.93</v>
      </c>
      <c r="F68" s="31">
        <f t="shared" si="16"/>
        <v>-40.061583333333374</v>
      </c>
      <c r="G68" s="12">
        <f t="shared" si="17"/>
        <v>-2.2729166666668164</v>
      </c>
      <c r="H68" s="12">
        <f t="shared" si="18"/>
        <v>-6.8332500000000209</v>
      </c>
      <c r="I68" s="32">
        <f t="shared" si="19"/>
        <v>-34.752749999999907</v>
      </c>
      <c r="J68" s="12"/>
      <c r="K68" s="31">
        <f t="shared" si="20"/>
        <v>-41.915124999999904</v>
      </c>
      <c r="L68" s="11">
        <f t="shared" si="21"/>
        <v>-3.5851249999999197</v>
      </c>
      <c r="M68" s="11">
        <f t="shared" si="22"/>
        <v>12.864875000000097</v>
      </c>
      <c r="N68" s="36">
        <f t="shared" si="23"/>
        <v>-51.285124999999908</v>
      </c>
    </row>
    <row r="69" spans="1:14" x14ac:dyDescent="0.25">
      <c r="A69" s="22">
        <v>170.61</v>
      </c>
      <c r="B69" s="23">
        <v>169.11</v>
      </c>
      <c r="C69" s="23">
        <v>203.24</v>
      </c>
      <c r="D69" s="24">
        <v>165.95</v>
      </c>
      <c r="F69" s="31">
        <f t="shared" si="16"/>
        <v>-7.7515833333333717</v>
      </c>
      <c r="G69" s="12">
        <f t="shared" si="17"/>
        <v>-9.7929166666667982</v>
      </c>
      <c r="H69" s="12">
        <f t="shared" si="18"/>
        <v>3.3267499999999757</v>
      </c>
      <c r="I69" s="32">
        <f t="shared" si="19"/>
        <v>2.2672500000000753</v>
      </c>
      <c r="J69" s="12"/>
      <c r="K69" s="31">
        <f t="shared" si="20"/>
        <v>-9.6051249999999015</v>
      </c>
      <c r="L69" s="11">
        <f t="shared" si="21"/>
        <v>-11.105124999999902</v>
      </c>
      <c r="M69" s="11">
        <f t="shared" si="22"/>
        <v>23.024875000000094</v>
      </c>
      <c r="N69" s="36">
        <f t="shared" si="23"/>
        <v>-14.265124999999927</v>
      </c>
    </row>
    <row r="70" spans="1:14" x14ac:dyDescent="0.25">
      <c r="A70" s="22">
        <v>201.27</v>
      </c>
      <c r="B70" s="23">
        <v>148.69999999999999</v>
      </c>
      <c r="C70" s="23">
        <v>215.17</v>
      </c>
      <c r="D70" s="24">
        <v>181.76</v>
      </c>
      <c r="F70" s="31">
        <f t="shared" si="16"/>
        <v>22.908416666666625</v>
      </c>
      <c r="G70" s="12">
        <f t="shared" si="17"/>
        <v>-30.202916666666823</v>
      </c>
      <c r="H70" s="12">
        <f t="shared" si="18"/>
        <v>15.256749999999954</v>
      </c>
      <c r="I70" s="32">
        <f t="shared" si="19"/>
        <v>18.077250000000078</v>
      </c>
      <c r="J70" s="12"/>
      <c r="K70" s="31">
        <f t="shared" si="20"/>
        <v>21.054875000000095</v>
      </c>
      <c r="L70" s="11">
        <f t="shared" si="21"/>
        <v>-31.515124999999927</v>
      </c>
      <c r="M70" s="11">
        <f t="shared" si="22"/>
        <v>34.954875000000072</v>
      </c>
      <c r="N70" s="36">
        <f t="shared" si="23"/>
        <v>1.5448750000000757</v>
      </c>
    </row>
    <row r="71" spans="1:14" x14ac:dyDescent="0.25">
      <c r="A71" s="22">
        <v>202.12</v>
      </c>
      <c r="B71" s="23">
        <v>154.19</v>
      </c>
      <c r="C71" s="23">
        <v>186.83</v>
      </c>
      <c r="D71" s="24">
        <v>168.17</v>
      </c>
      <c r="F71" s="31">
        <f t="shared" si="16"/>
        <v>23.758416666666619</v>
      </c>
      <c r="G71" s="12">
        <f t="shared" si="17"/>
        <v>-24.712916666666814</v>
      </c>
      <c r="H71" s="12">
        <f t="shared" si="18"/>
        <v>-13.083250000000021</v>
      </c>
      <c r="I71" s="32">
        <f t="shared" si="19"/>
        <v>4.4872500000000741</v>
      </c>
      <c r="J71" s="12"/>
      <c r="K71" s="31">
        <f t="shared" si="20"/>
        <v>21.904875000000089</v>
      </c>
      <c r="L71" s="11">
        <f t="shared" si="21"/>
        <v>-26.025124999999917</v>
      </c>
      <c r="M71" s="11">
        <f t="shared" si="22"/>
        <v>6.6148750000000973</v>
      </c>
      <c r="N71" s="36">
        <f t="shared" si="23"/>
        <v>-12.045124999999928</v>
      </c>
    </row>
    <row r="72" spans="1:14" x14ac:dyDescent="0.25">
      <c r="A72" s="22">
        <v>172.62</v>
      </c>
      <c r="B72" s="23">
        <v>189.65</v>
      </c>
      <c r="C72" s="23">
        <v>199.7</v>
      </c>
      <c r="D72" s="24">
        <v>162.11000000000001</v>
      </c>
      <c r="F72" s="31">
        <f t="shared" si="16"/>
        <v>-5.7415833333333808</v>
      </c>
      <c r="G72" s="12">
        <f t="shared" si="17"/>
        <v>10.747083333333194</v>
      </c>
      <c r="H72" s="12">
        <f t="shared" si="18"/>
        <v>-0.21325000000004479</v>
      </c>
      <c r="I72" s="32">
        <f t="shared" si="19"/>
        <v>-1.5727499999998997</v>
      </c>
      <c r="J72" s="12"/>
      <c r="K72" s="31">
        <f t="shared" si="20"/>
        <v>-7.5951249999999106</v>
      </c>
      <c r="L72" s="11">
        <f t="shared" si="21"/>
        <v>9.4348750000000905</v>
      </c>
      <c r="M72" s="11">
        <f t="shared" si="22"/>
        <v>19.484875000000073</v>
      </c>
      <c r="N72" s="36">
        <f t="shared" si="23"/>
        <v>-18.105124999999902</v>
      </c>
    </row>
    <row r="73" spans="1:14" x14ac:dyDescent="0.25">
      <c r="A73" s="22">
        <v>159.13</v>
      </c>
      <c r="B73" s="23">
        <v>186.93</v>
      </c>
      <c r="C73" s="23">
        <v>225.14</v>
      </c>
      <c r="D73" s="24">
        <v>177.03</v>
      </c>
      <c r="F73" s="31">
        <f t="shared" si="16"/>
        <v>-19.23158333333339</v>
      </c>
      <c r="G73" s="12">
        <f t="shared" si="17"/>
        <v>8.027083333333195</v>
      </c>
      <c r="H73" s="12">
        <f t="shared" si="18"/>
        <v>25.226749999999953</v>
      </c>
      <c r="I73" s="32">
        <f t="shared" si="19"/>
        <v>13.347250000000088</v>
      </c>
      <c r="J73" s="12"/>
      <c r="K73" s="31">
        <f t="shared" si="20"/>
        <v>-21.08512499999992</v>
      </c>
      <c r="L73" s="11">
        <f t="shared" si="21"/>
        <v>6.7148750000000916</v>
      </c>
      <c r="M73" s="11">
        <f t="shared" si="22"/>
        <v>44.924875000000071</v>
      </c>
      <c r="N73" s="36">
        <f t="shared" si="23"/>
        <v>-3.1851249999999141</v>
      </c>
    </row>
    <row r="74" spans="1:14" x14ac:dyDescent="0.25">
      <c r="A74" s="22">
        <v>143.52000000000001</v>
      </c>
      <c r="B74" s="23">
        <v>168.2</v>
      </c>
      <c r="C74" s="23">
        <v>213.18</v>
      </c>
      <c r="D74" s="24">
        <v>124.06</v>
      </c>
      <c r="F74" s="31">
        <f t="shared" si="16"/>
        <v>-34.841583333333375</v>
      </c>
      <c r="G74" s="12">
        <f t="shared" si="17"/>
        <v>-10.702916666666823</v>
      </c>
      <c r="H74" s="12">
        <f t="shared" si="18"/>
        <v>13.266749999999973</v>
      </c>
      <c r="I74" s="32">
        <f t="shared" si="19"/>
        <v>-39.622749999999911</v>
      </c>
      <c r="J74" s="12"/>
      <c r="K74" s="31">
        <f t="shared" si="20"/>
        <v>-36.695124999999905</v>
      </c>
      <c r="L74" s="11">
        <f t="shared" si="21"/>
        <v>-12.015124999999927</v>
      </c>
      <c r="M74" s="11">
        <f t="shared" si="22"/>
        <v>32.964875000000092</v>
      </c>
      <c r="N74" s="36">
        <f t="shared" si="23"/>
        <v>-56.155124999999913</v>
      </c>
    </row>
    <row r="75" spans="1:14" x14ac:dyDescent="0.25">
      <c r="A75" s="22">
        <v>195.85</v>
      </c>
      <c r="B75" s="23">
        <v>159.13999999999999</v>
      </c>
      <c r="C75" s="23">
        <v>237.23</v>
      </c>
      <c r="D75" s="24">
        <v>138.47999999999999</v>
      </c>
      <c r="F75" s="31">
        <f t="shared" si="16"/>
        <v>17.488416666666609</v>
      </c>
      <c r="G75" s="12">
        <f t="shared" si="17"/>
        <v>-19.762916666666825</v>
      </c>
      <c r="H75" s="12">
        <f t="shared" si="18"/>
        <v>37.316749999999956</v>
      </c>
      <c r="I75" s="32">
        <f t="shared" si="19"/>
        <v>-25.202749999999924</v>
      </c>
      <c r="J75" s="12"/>
      <c r="K75" s="31">
        <f t="shared" si="20"/>
        <v>15.634875000000079</v>
      </c>
      <c r="L75" s="11">
        <f t="shared" si="21"/>
        <v>-21.075124999999929</v>
      </c>
      <c r="M75" s="11">
        <f t="shared" si="22"/>
        <v>57.014875000000075</v>
      </c>
      <c r="N75" s="36">
        <f t="shared" si="23"/>
        <v>-41.735124999999925</v>
      </c>
    </row>
    <row r="76" spans="1:14" x14ac:dyDescent="0.25">
      <c r="A76" s="22">
        <v>186.22</v>
      </c>
      <c r="B76" s="23">
        <v>182.17</v>
      </c>
      <c r="C76" s="23">
        <v>189.98</v>
      </c>
      <c r="D76" s="24">
        <v>167.83</v>
      </c>
      <c r="F76" s="31">
        <f t="shared" si="16"/>
        <v>7.8584166666666135</v>
      </c>
      <c r="G76" s="12">
        <f t="shared" si="17"/>
        <v>3.2670833333331757</v>
      </c>
      <c r="H76" s="12">
        <f t="shared" si="18"/>
        <v>-9.9332500000000437</v>
      </c>
      <c r="I76" s="32">
        <f t="shared" si="19"/>
        <v>4.1472500000000991</v>
      </c>
      <c r="J76" s="12"/>
      <c r="K76" s="31">
        <f t="shared" si="20"/>
        <v>6.0048750000000837</v>
      </c>
      <c r="L76" s="11">
        <f t="shared" si="21"/>
        <v>1.9548750000000723</v>
      </c>
      <c r="M76" s="11">
        <f t="shared" si="22"/>
        <v>9.7648750000000746</v>
      </c>
      <c r="N76" s="36">
        <f t="shared" si="23"/>
        <v>-12.385124999999903</v>
      </c>
    </row>
    <row r="77" spans="1:14" x14ac:dyDescent="0.25">
      <c r="A77" s="22">
        <v>168.62</v>
      </c>
      <c r="B77" s="23">
        <v>198.69</v>
      </c>
      <c r="C77" s="23">
        <v>193.63</v>
      </c>
      <c r="D77" s="24">
        <v>165.07</v>
      </c>
      <c r="F77" s="31">
        <f t="shared" si="16"/>
        <v>-9.7415833333333808</v>
      </c>
      <c r="G77" s="12">
        <f t="shared" si="17"/>
        <v>19.787083333333186</v>
      </c>
      <c r="H77" s="12">
        <f t="shared" si="18"/>
        <v>-6.283250000000038</v>
      </c>
      <c r="I77" s="32">
        <f t="shared" si="19"/>
        <v>1.3872500000000798</v>
      </c>
      <c r="J77" s="12"/>
      <c r="K77" s="31">
        <f t="shared" si="20"/>
        <v>-11.595124999999911</v>
      </c>
      <c r="L77" s="11">
        <f t="shared" si="21"/>
        <v>18.474875000000083</v>
      </c>
      <c r="M77" s="11">
        <f t="shared" si="22"/>
        <v>13.41487500000008</v>
      </c>
      <c r="N77" s="36">
        <f t="shared" si="23"/>
        <v>-15.145124999999922</v>
      </c>
    </row>
    <row r="78" spans="1:14" x14ac:dyDescent="0.25">
      <c r="A78" s="22">
        <v>164.88</v>
      </c>
      <c r="B78" s="23">
        <v>167.9</v>
      </c>
      <c r="C78" s="23">
        <v>184.7</v>
      </c>
      <c r="D78" s="24">
        <v>153.74</v>
      </c>
      <c r="F78" s="31">
        <f t="shared" si="16"/>
        <v>-13.48158333333339</v>
      </c>
      <c r="G78" s="12">
        <f t="shared" si="17"/>
        <v>-11.002916666666806</v>
      </c>
      <c r="H78" s="12">
        <f t="shared" si="18"/>
        <v>-15.213250000000045</v>
      </c>
      <c r="I78" s="32">
        <f t="shared" si="19"/>
        <v>-9.9427499999999043</v>
      </c>
      <c r="J78" s="12"/>
      <c r="K78" s="31">
        <f t="shared" si="20"/>
        <v>-15.33512499999992</v>
      </c>
      <c r="L78" s="11">
        <f t="shared" si="21"/>
        <v>-12.31512499999991</v>
      </c>
      <c r="M78" s="11">
        <f t="shared" si="22"/>
        <v>4.4848750000000734</v>
      </c>
      <c r="N78" s="36">
        <f t="shared" si="23"/>
        <v>-26.475124999999906</v>
      </c>
    </row>
    <row r="79" spans="1:14" x14ac:dyDescent="0.25">
      <c r="A79" s="22">
        <v>155.29</v>
      </c>
      <c r="B79" s="23">
        <v>178.21</v>
      </c>
      <c r="C79" s="23">
        <v>175.87</v>
      </c>
      <c r="D79" s="24">
        <v>172.72</v>
      </c>
      <c r="F79" s="31">
        <f t="shared" si="16"/>
        <v>-23.071583333333393</v>
      </c>
      <c r="G79" s="12">
        <f t="shared" si="17"/>
        <v>-0.69291666666680385</v>
      </c>
      <c r="H79" s="12">
        <f t="shared" si="18"/>
        <v>-24.043250000000029</v>
      </c>
      <c r="I79" s="32">
        <f t="shared" si="19"/>
        <v>9.0372500000000855</v>
      </c>
      <c r="J79" s="12"/>
      <c r="K79" s="31">
        <f t="shared" si="20"/>
        <v>-24.925124999999923</v>
      </c>
      <c r="L79" s="11">
        <f t="shared" si="21"/>
        <v>-2.0051249999999072</v>
      </c>
      <c r="M79" s="11">
        <f t="shared" si="22"/>
        <v>-4.3451249999999106</v>
      </c>
      <c r="N79" s="36">
        <f t="shared" si="23"/>
        <v>-7.4951249999999163</v>
      </c>
    </row>
    <row r="80" spans="1:14" x14ac:dyDescent="0.25">
      <c r="A80" s="22">
        <v>168.39</v>
      </c>
      <c r="B80" s="23">
        <v>170.73</v>
      </c>
      <c r="C80" s="23">
        <v>180.94</v>
      </c>
      <c r="D80" s="24">
        <v>159.97</v>
      </c>
      <c r="F80" s="31">
        <f t="shared" si="16"/>
        <v>-9.971583333333399</v>
      </c>
      <c r="G80" s="12">
        <f t="shared" si="17"/>
        <v>-8.172916666666822</v>
      </c>
      <c r="H80" s="12">
        <f t="shared" si="18"/>
        <v>-18.973250000000036</v>
      </c>
      <c r="I80" s="32">
        <f t="shared" si="19"/>
        <v>-3.7127499999999145</v>
      </c>
      <c r="J80" s="12"/>
      <c r="K80" s="31">
        <f t="shared" si="20"/>
        <v>-11.825124999999929</v>
      </c>
      <c r="L80" s="11">
        <f t="shared" si="21"/>
        <v>-9.4851249999999254</v>
      </c>
      <c r="M80" s="11">
        <f t="shared" si="22"/>
        <v>0.72487500000008254</v>
      </c>
      <c r="N80" s="36">
        <f t="shared" si="23"/>
        <v>-20.245124999999916</v>
      </c>
    </row>
    <row r="81" spans="1:14" x14ac:dyDescent="0.25">
      <c r="A81" s="22">
        <v>190.02</v>
      </c>
      <c r="B81" s="23">
        <v>199.62</v>
      </c>
      <c r="C81" s="23">
        <v>211.19</v>
      </c>
      <c r="D81" s="24">
        <v>167.26</v>
      </c>
      <c r="F81" s="31">
        <f t="shared" si="16"/>
        <v>11.658416666666625</v>
      </c>
      <c r="G81" s="12">
        <f t="shared" si="17"/>
        <v>20.717083333333193</v>
      </c>
      <c r="H81" s="12">
        <f t="shared" si="18"/>
        <v>11.276749999999964</v>
      </c>
      <c r="I81" s="32">
        <f t="shared" si="19"/>
        <v>3.5772500000000775</v>
      </c>
      <c r="J81" s="12"/>
      <c r="K81" s="31">
        <f t="shared" si="20"/>
        <v>9.804875000000095</v>
      </c>
      <c r="L81" s="11">
        <f t="shared" si="21"/>
        <v>19.404875000000089</v>
      </c>
      <c r="M81" s="11">
        <f t="shared" si="22"/>
        <v>30.974875000000083</v>
      </c>
      <c r="N81" s="36">
        <f t="shared" si="23"/>
        <v>-12.955124999999924</v>
      </c>
    </row>
    <row r="82" spans="1:14" x14ac:dyDescent="0.25">
      <c r="A82" s="22">
        <v>188.99</v>
      </c>
      <c r="B82" s="23">
        <v>186.03</v>
      </c>
      <c r="C82" s="23">
        <v>205.54</v>
      </c>
      <c r="D82" s="24">
        <v>164.98</v>
      </c>
      <c r="F82" s="31">
        <f t="shared" si="16"/>
        <v>10.628416666666624</v>
      </c>
      <c r="G82" s="12">
        <f t="shared" si="17"/>
        <v>7.1270833333331893</v>
      </c>
      <c r="H82" s="12">
        <f t="shared" si="18"/>
        <v>5.6267499999999586</v>
      </c>
      <c r="I82" s="32">
        <f t="shared" si="19"/>
        <v>1.2972500000000764</v>
      </c>
      <c r="J82" s="12"/>
      <c r="K82" s="31">
        <f t="shared" si="20"/>
        <v>8.7748750000000939</v>
      </c>
      <c r="L82" s="11">
        <f t="shared" si="21"/>
        <v>5.8148750000000859</v>
      </c>
      <c r="M82" s="11">
        <f t="shared" si="22"/>
        <v>25.324875000000077</v>
      </c>
      <c r="N82" s="36">
        <f t="shared" si="23"/>
        <v>-15.235124999999925</v>
      </c>
    </row>
    <row r="83" spans="1:14" x14ac:dyDescent="0.25">
      <c r="A83" s="22">
        <v>175.49</v>
      </c>
      <c r="B83" s="23">
        <v>156.22999999999999</v>
      </c>
      <c r="C83" s="23">
        <v>219.55</v>
      </c>
      <c r="D83" s="24">
        <v>154.06</v>
      </c>
      <c r="F83" s="31">
        <f t="shared" si="16"/>
        <v>-2.8715833333333762</v>
      </c>
      <c r="G83" s="12">
        <f t="shared" si="17"/>
        <v>-22.672916666666822</v>
      </c>
      <c r="H83" s="12">
        <f t="shared" si="18"/>
        <v>19.636749999999978</v>
      </c>
      <c r="I83" s="32">
        <f t="shared" si="19"/>
        <v>-9.6227499999999111</v>
      </c>
      <c r="J83" s="12"/>
      <c r="K83" s="31">
        <f t="shared" si="20"/>
        <v>-4.7251249999999061</v>
      </c>
      <c r="L83" s="11">
        <f t="shared" si="21"/>
        <v>-23.985124999999925</v>
      </c>
      <c r="M83" s="11">
        <f t="shared" si="22"/>
        <v>39.334875000000096</v>
      </c>
      <c r="N83" s="36">
        <f t="shared" si="23"/>
        <v>-26.155124999999913</v>
      </c>
    </row>
    <row r="84" spans="1:14" x14ac:dyDescent="0.25">
      <c r="A84" s="22">
        <v>190.88</v>
      </c>
      <c r="B84" s="23">
        <v>158.08000000000001</v>
      </c>
      <c r="C84" s="23">
        <v>197.33</v>
      </c>
      <c r="D84" s="24">
        <v>168.92</v>
      </c>
      <c r="F84" s="31">
        <f t="shared" si="16"/>
        <v>12.51841666666661</v>
      </c>
      <c r="G84" s="12">
        <f t="shared" si="17"/>
        <v>-20.822916666666799</v>
      </c>
      <c r="H84" s="12">
        <f t="shared" si="18"/>
        <v>-2.5832500000000209</v>
      </c>
      <c r="I84" s="32">
        <f t="shared" si="19"/>
        <v>5.2372500000000741</v>
      </c>
      <c r="J84" s="12"/>
      <c r="K84" s="31">
        <f t="shared" si="20"/>
        <v>10.66487500000008</v>
      </c>
      <c r="L84" s="11">
        <f t="shared" si="21"/>
        <v>-22.135124999999903</v>
      </c>
      <c r="M84" s="11">
        <f t="shared" si="22"/>
        <v>17.114875000000097</v>
      </c>
      <c r="N84" s="36">
        <f t="shared" si="23"/>
        <v>-11.295124999999928</v>
      </c>
    </row>
    <row r="85" spans="1:14" x14ac:dyDescent="0.25">
      <c r="A85" s="22">
        <v>178.08</v>
      </c>
      <c r="B85" s="23">
        <v>163.74</v>
      </c>
      <c r="C85" s="23">
        <v>205.62</v>
      </c>
      <c r="D85" s="24">
        <v>168.9</v>
      </c>
      <c r="F85" s="31">
        <f t="shared" si="16"/>
        <v>-0.28158333333337282</v>
      </c>
      <c r="G85" s="12">
        <f t="shared" si="17"/>
        <v>-15.162916666666803</v>
      </c>
      <c r="H85" s="12">
        <f t="shared" si="18"/>
        <v>5.7067499999999711</v>
      </c>
      <c r="I85" s="32">
        <f t="shared" si="19"/>
        <v>5.2172500000000923</v>
      </c>
      <c r="J85" s="12"/>
      <c r="K85" s="31">
        <f t="shared" si="20"/>
        <v>-2.1351249999999027</v>
      </c>
      <c r="L85" s="11">
        <f t="shared" si="21"/>
        <v>-16.475124999999906</v>
      </c>
      <c r="M85" s="11">
        <f t="shared" si="22"/>
        <v>25.404875000000089</v>
      </c>
      <c r="N85" s="36">
        <f t="shared" si="23"/>
        <v>-11.31512499999991</v>
      </c>
    </row>
    <row r="86" spans="1:14" x14ac:dyDescent="0.25">
      <c r="A86" s="22">
        <v>210.38</v>
      </c>
      <c r="B86" s="23">
        <v>161.44999999999999</v>
      </c>
      <c r="C86" s="23">
        <v>238.7</v>
      </c>
      <c r="D86" s="24">
        <v>157.47999999999999</v>
      </c>
      <c r="F86" s="31">
        <f t="shared" si="16"/>
        <v>32.01841666666661</v>
      </c>
      <c r="G86" s="12">
        <f t="shared" si="17"/>
        <v>-17.452916666666823</v>
      </c>
      <c r="H86" s="12">
        <f t="shared" si="18"/>
        <v>38.786749999999955</v>
      </c>
      <c r="I86" s="32">
        <f t="shared" si="19"/>
        <v>-6.2027499999999236</v>
      </c>
      <c r="J86" s="12"/>
      <c r="K86" s="31">
        <f t="shared" si="20"/>
        <v>30.16487500000008</v>
      </c>
      <c r="L86" s="11">
        <f t="shared" si="21"/>
        <v>-18.765124999999927</v>
      </c>
      <c r="M86" s="11">
        <f t="shared" si="22"/>
        <v>58.484875000000073</v>
      </c>
      <c r="N86" s="36">
        <f t="shared" si="23"/>
        <v>-22.735124999999925</v>
      </c>
    </row>
    <row r="87" spans="1:14" x14ac:dyDescent="0.25">
      <c r="A87" s="22">
        <v>164.27</v>
      </c>
      <c r="B87" s="23">
        <v>163.44999999999999</v>
      </c>
      <c r="C87" s="23">
        <v>192.5</v>
      </c>
      <c r="D87" s="24">
        <v>164.03</v>
      </c>
      <c r="F87" s="31">
        <f t="shared" si="16"/>
        <v>-14.091583333333375</v>
      </c>
      <c r="G87" s="12">
        <f t="shared" si="17"/>
        <v>-15.452916666666823</v>
      </c>
      <c r="H87" s="12">
        <f t="shared" si="18"/>
        <v>-7.4132500000000334</v>
      </c>
      <c r="I87" s="32">
        <f t="shared" si="19"/>
        <v>0.34725000000008777</v>
      </c>
      <c r="J87" s="12"/>
      <c r="K87" s="31">
        <f t="shared" si="20"/>
        <v>-15.945124999999905</v>
      </c>
      <c r="L87" s="11">
        <f t="shared" si="21"/>
        <v>-16.765124999999927</v>
      </c>
      <c r="M87" s="11">
        <f t="shared" si="22"/>
        <v>12.284875000000085</v>
      </c>
      <c r="N87" s="36">
        <f t="shared" si="23"/>
        <v>-16.185124999999914</v>
      </c>
    </row>
    <row r="88" spans="1:14" x14ac:dyDescent="0.25">
      <c r="A88" s="22">
        <v>166.97</v>
      </c>
      <c r="B88" s="23">
        <v>178.17</v>
      </c>
      <c r="C88" s="23">
        <v>208.35</v>
      </c>
      <c r="D88" s="24">
        <v>162.76</v>
      </c>
      <c r="F88" s="31">
        <f t="shared" si="16"/>
        <v>-11.391583333333386</v>
      </c>
      <c r="G88" s="12">
        <f t="shared" si="17"/>
        <v>-0.73291666666682431</v>
      </c>
      <c r="H88" s="12">
        <f t="shared" si="18"/>
        <v>8.4367499999999609</v>
      </c>
      <c r="I88" s="32">
        <f t="shared" si="19"/>
        <v>-0.92274999999992247</v>
      </c>
      <c r="J88" s="12"/>
      <c r="K88" s="31">
        <f t="shared" si="20"/>
        <v>-13.245124999999916</v>
      </c>
      <c r="L88" s="11">
        <f t="shared" si="21"/>
        <v>-2.0451249999999277</v>
      </c>
      <c r="M88" s="11">
        <f t="shared" si="22"/>
        <v>28.134875000000079</v>
      </c>
      <c r="N88" s="36">
        <f t="shared" si="23"/>
        <v>-17.455124999999924</v>
      </c>
    </row>
    <row r="89" spans="1:14" x14ac:dyDescent="0.25">
      <c r="A89" s="22">
        <v>176.16</v>
      </c>
      <c r="B89" s="23">
        <v>194.1</v>
      </c>
      <c r="C89" s="23">
        <v>208.04</v>
      </c>
      <c r="D89" s="24">
        <v>173.37</v>
      </c>
      <c r="F89" s="31">
        <f t="shared" si="16"/>
        <v>-2.2015833333333887</v>
      </c>
      <c r="G89" s="12">
        <f t="shared" si="17"/>
        <v>15.197083333333183</v>
      </c>
      <c r="H89" s="12">
        <f t="shared" si="18"/>
        <v>8.1267499999999586</v>
      </c>
      <c r="I89" s="32">
        <f t="shared" si="19"/>
        <v>9.6872500000000912</v>
      </c>
      <c r="J89" s="12"/>
      <c r="K89" s="31">
        <f t="shared" si="20"/>
        <v>-4.0551249999999186</v>
      </c>
      <c r="L89" s="11">
        <f t="shared" si="21"/>
        <v>13.884875000000079</v>
      </c>
      <c r="M89" s="11">
        <f t="shared" si="22"/>
        <v>27.824875000000077</v>
      </c>
      <c r="N89" s="36">
        <f t="shared" si="23"/>
        <v>-6.8451249999999106</v>
      </c>
    </row>
    <row r="90" spans="1:14" x14ac:dyDescent="0.25">
      <c r="A90" s="22">
        <v>199.72</v>
      </c>
      <c r="B90" s="23">
        <v>182.6</v>
      </c>
      <c r="C90" s="23">
        <v>222.47</v>
      </c>
      <c r="D90" s="24">
        <v>152.13</v>
      </c>
      <c r="F90" s="31">
        <f t="shared" si="16"/>
        <v>21.358416666666614</v>
      </c>
      <c r="G90" s="12">
        <f t="shared" si="17"/>
        <v>3.6970833333331825</v>
      </c>
      <c r="H90" s="12">
        <f t="shared" si="18"/>
        <v>22.556749999999965</v>
      </c>
      <c r="I90" s="32">
        <f t="shared" si="19"/>
        <v>-11.552749999999918</v>
      </c>
      <c r="J90" s="12"/>
      <c r="K90" s="31">
        <f t="shared" si="20"/>
        <v>19.504875000000084</v>
      </c>
      <c r="L90" s="11">
        <f t="shared" si="21"/>
        <v>2.3848750000000791</v>
      </c>
      <c r="M90" s="11">
        <f t="shared" si="22"/>
        <v>42.254875000000084</v>
      </c>
      <c r="N90" s="36">
        <f t="shared" si="23"/>
        <v>-28.08512499999992</v>
      </c>
    </row>
    <row r="91" spans="1:14" x14ac:dyDescent="0.25">
      <c r="A91" s="22">
        <v>176.93</v>
      </c>
      <c r="B91" s="23">
        <v>168.51</v>
      </c>
      <c r="C91" s="23">
        <v>207.6</v>
      </c>
      <c r="D91" s="24">
        <v>187.08</v>
      </c>
      <c r="F91" s="31">
        <f t="shared" si="16"/>
        <v>-1.4315833333333785</v>
      </c>
      <c r="G91" s="12">
        <f t="shared" si="17"/>
        <v>-10.392916666666821</v>
      </c>
      <c r="H91" s="12">
        <f t="shared" si="18"/>
        <v>7.6867499999999609</v>
      </c>
      <c r="I91" s="32">
        <f t="shared" si="19"/>
        <v>23.397250000000099</v>
      </c>
      <c r="J91" s="12"/>
      <c r="K91" s="31">
        <f t="shared" si="20"/>
        <v>-3.2851249999999084</v>
      </c>
      <c r="L91" s="11">
        <f t="shared" si="21"/>
        <v>-11.705124999999924</v>
      </c>
      <c r="M91" s="11">
        <f t="shared" si="22"/>
        <v>27.384875000000079</v>
      </c>
      <c r="N91" s="36">
        <f t="shared" si="23"/>
        <v>6.8648750000000973</v>
      </c>
    </row>
    <row r="92" spans="1:14" x14ac:dyDescent="0.25">
      <c r="A92" s="22">
        <v>185.16</v>
      </c>
      <c r="B92" s="23">
        <v>191.89</v>
      </c>
      <c r="C92" s="23">
        <v>194.59</v>
      </c>
      <c r="D92" s="24">
        <v>162.84</v>
      </c>
      <c r="F92" s="31">
        <f t="shared" si="16"/>
        <v>6.7984166666666113</v>
      </c>
      <c r="G92" s="12">
        <f t="shared" si="17"/>
        <v>12.987083333333175</v>
      </c>
      <c r="H92" s="12">
        <f t="shared" si="18"/>
        <v>-5.32325000000003</v>
      </c>
      <c r="I92" s="32">
        <f t="shared" si="19"/>
        <v>-0.84274999999990996</v>
      </c>
      <c r="J92" s="12"/>
      <c r="K92" s="31">
        <f t="shared" si="20"/>
        <v>4.9448750000000814</v>
      </c>
      <c r="L92" s="11">
        <f t="shared" si="21"/>
        <v>11.674875000000071</v>
      </c>
      <c r="M92" s="11">
        <f t="shared" si="22"/>
        <v>14.374875000000088</v>
      </c>
      <c r="N92" s="36">
        <f t="shared" si="23"/>
        <v>-17.375124999999912</v>
      </c>
    </row>
    <row r="93" spans="1:14" x14ac:dyDescent="0.25">
      <c r="A93" s="22">
        <v>161.05000000000001</v>
      </c>
      <c r="B93" s="23">
        <v>180.53</v>
      </c>
      <c r="C93" s="23">
        <v>184.28</v>
      </c>
      <c r="D93" s="24">
        <v>162.66999999999999</v>
      </c>
      <c r="F93" s="31">
        <f t="shared" si="16"/>
        <v>-17.311583333333374</v>
      </c>
      <c r="G93" s="12">
        <f t="shared" si="17"/>
        <v>1.6270833333331893</v>
      </c>
      <c r="H93" s="12">
        <f t="shared" si="18"/>
        <v>-15.633250000000032</v>
      </c>
      <c r="I93" s="32">
        <f t="shared" si="19"/>
        <v>-1.0127499999999259</v>
      </c>
      <c r="J93" s="12"/>
      <c r="K93" s="31">
        <f t="shared" si="20"/>
        <v>-19.165124999999904</v>
      </c>
      <c r="L93" s="11">
        <f t="shared" si="21"/>
        <v>0.31487500000008595</v>
      </c>
      <c r="M93" s="11">
        <f t="shared" si="22"/>
        <v>4.0648750000000859</v>
      </c>
      <c r="N93" s="36">
        <f t="shared" si="23"/>
        <v>-17.545124999999928</v>
      </c>
    </row>
    <row r="94" spans="1:14" x14ac:dyDescent="0.25">
      <c r="A94" s="22">
        <v>186.32</v>
      </c>
      <c r="B94" s="23">
        <v>165.45</v>
      </c>
      <c r="C94" s="23">
        <v>174.55</v>
      </c>
      <c r="D94" s="24">
        <v>157.21</v>
      </c>
      <c r="F94" s="31">
        <f t="shared" si="16"/>
        <v>7.9584166666666079</v>
      </c>
      <c r="G94" s="12">
        <f t="shared" si="17"/>
        <v>-13.452916666666823</v>
      </c>
      <c r="H94" s="12">
        <f t="shared" si="18"/>
        <v>-25.363250000000022</v>
      </c>
      <c r="I94" s="32">
        <f t="shared" si="19"/>
        <v>-6.4727499999999054</v>
      </c>
      <c r="J94" s="12"/>
      <c r="K94" s="31">
        <f t="shared" si="20"/>
        <v>6.104875000000078</v>
      </c>
      <c r="L94" s="11">
        <f t="shared" si="21"/>
        <v>-14.765124999999927</v>
      </c>
      <c r="M94" s="11">
        <f t="shared" si="22"/>
        <v>-5.6651249999999038</v>
      </c>
      <c r="N94" s="36">
        <f t="shared" si="23"/>
        <v>-23.005124999999907</v>
      </c>
    </row>
    <row r="95" spans="1:14" x14ac:dyDescent="0.25">
      <c r="A95" s="22">
        <v>149.24</v>
      </c>
      <c r="B95" s="23">
        <v>168.8</v>
      </c>
      <c r="C95" s="23">
        <v>188.53</v>
      </c>
      <c r="D95" s="24">
        <v>156.79</v>
      </c>
      <c r="F95" s="31">
        <f t="shared" si="16"/>
        <v>-29.121583333333376</v>
      </c>
      <c r="G95" s="12">
        <f t="shared" si="17"/>
        <v>-10.1029166666668</v>
      </c>
      <c r="H95" s="12">
        <f t="shared" si="18"/>
        <v>-11.383250000000032</v>
      </c>
      <c r="I95" s="32">
        <f t="shared" si="19"/>
        <v>-6.8927499999999213</v>
      </c>
      <c r="J95" s="12"/>
      <c r="K95" s="31">
        <f t="shared" si="20"/>
        <v>-30.975124999999906</v>
      </c>
      <c r="L95" s="11">
        <f t="shared" si="21"/>
        <v>-11.415124999999904</v>
      </c>
      <c r="M95" s="11">
        <f t="shared" si="22"/>
        <v>8.3148750000000859</v>
      </c>
      <c r="N95" s="36">
        <f t="shared" si="23"/>
        <v>-23.425124999999923</v>
      </c>
    </row>
    <row r="96" spans="1:14" x14ac:dyDescent="0.25">
      <c r="A96" s="22">
        <v>168.62</v>
      </c>
      <c r="B96" s="23">
        <v>159.91999999999999</v>
      </c>
      <c r="C96" s="23">
        <v>204.28</v>
      </c>
      <c r="D96" s="24">
        <v>172.38</v>
      </c>
      <c r="F96" s="31">
        <f t="shared" si="16"/>
        <v>-9.7415833333333808</v>
      </c>
      <c r="G96" s="12">
        <f t="shared" si="17"/>
        <v>-18.982916666666824</v>
      </c>
      <c r="H96" s="12">
        <f t="shared" si="18"/>
        <v>4.3667499999999677</v>
      </c>
      <c r="I96" s="32">
        <f t="shared" si="19"/>
        <v>8.6972500000000821</v>
      </c>
      <c r="J96" s="12"/>
      <c r="K96" s="31">
        <f t="shared" si="20"/>
        <v>-11.595124999999911</v>
      </c>
      <c r="L96" s="11">
        <f t="shared" si="21"/>
        <v>-20.295124999999928</v>
      </c>
      <c r="M96" s="11">
        <f t="shared" si="22"/>
        <v>24.064875000000086</v>
      </c>
      <c r="N96" s="36">
        <f t="shared" si="23"/>
        <v>-7.8351249999999197</v>
      </c>
    </row>
    <row r="97" spans="1:14" x14ac:dyDescent="0.25">
      <c r="A97" s="22">
        <v>171.64</v>
      </c>
      <c r="B97" s="23">
        <v>188.49</v>
      </c>
      <c r="C97" s="23">
        <v>202.95</v>
      </c>
      <c r="D97" s="24">
        <v>167.62</v>
      </c>
      <c r="F97" s="31">
        <f t="shared" si="16"/>
        <v>-6.721583333333399</v>
      </c>
      <c r="G97" s="12">
        <f t="shared" si="17"/>
        <v>9.5870833333331973</v>
      </c>
      <c r="H97" s="12">
        <f t="shared" si="18"/>
        <v>3.0367499999999552</v>
      </c>
      <c r="I97" s="32">
        <f t="shared" si="19"/>
        <v>3.9372500000000912</v>
      </c>
      <c r="J97" s="12"/>
      <c r="K97" s="31">
        <f t="shared" si="20"/>
        <v>-8.5751249999999288</v>
      </c>
      <c r="L97" s="11">
        <f t="shared" si="21"/>
        <v>8.2748750000000939</v>
      </c>
      <c r="M97" s="11">
        <f t="shared" si="22"/>
        <v>22.734875000000073</v>
      </c>
      <c r="N97" s="36">
        <f t="shared" si="23"/>
        <v>-12.595124999999911</v>
      </c>
    </row>
    <row r="98" spans="1:14" x14ac:dyDescent="0.25">
      <c r="A98" s="22">
        <v>185.42</v>
      </c>
      <c r="B98" s="23">
        <v>205.27</v>
      </c>
      <c r="C98" s="23">
        <v>177.62</v>
      </c>
      <c r="D98" s="24">
        <v>172.72</v>
      </c>
      <c r="F98" s="31">
        <f t="shared" ref="F98:F121" si="24">A98-P$14</f>
        <v>7.0584166666666022</v>
      </c>
      <c r="G98" s="12">
        <f t="shared" ref="G98:G121" si="25">B98-Q$14</f>
        <v>26.367083333333198</v>
      </c>
      <c r="H98" s="12">
        <f t="shared" ref="H98:H121" si="26">C98-R$14</f>
        <v>-22.293250000000029</v>
      </c>
      <c r="I98" s="32">
        <f t="shared" ref="I98:I121" si="27">D98-S$14</f>
        <v>9.0372500000000855</v>
      </c>
      <c r="J98" s="12"/>
      <c r="K98" s="31">
        <f t="shared" ref="K98:K121" si="28">A98-$P$17</f>
        <v>5.2048750000000723</v>
      </c>
      <c r="L98" s="11">
        <f t="shared" ref="L98:L121" si="29">B98-$P$17</f>
        <v>25.054875000000095</v>
      </c>
      <c r="M98" s="11">
        <f t="shared" ref="M98:M121" si="30">C98-$P$17</f>
        <v>-2.5951249999999106</v>
      </c>
      <c r="N98" s="36">
        <f t="shared" ref="N98:N121" si="31">D98-$P$17</f>
        <v>-7.4951249999999163</v>
      </c>
    </row>
    <row r="99" spans="1:14" x14ac:dyDescent="0.25">
      <c r="A99" s="22">
        <v>162.43</v>
      </c>
      <c r="B99" s="23">
        <v>185.63</v>
      </c>
      <c r="C99" s="23">
        <v>201.99</v>
      </c>
      <c r="D99" s="24">
        <v>167.55</v>
      </c>
      <c r="F99" s="31">
        <f t="shared" si="24"/>
        <v>-15.931583333333379</v>
      </c>
      <c r="G99" s="12">
        <f t="shared" si="25"/>
        <v>6.7270833333331836</v>
      </c>
      <c r="H99" s="12">
        <f t="shared" si="26"/>
        <v>2.0767499999999757</v>
      </c>
      <c r="I99" s="32">
        <f t="shared" si="27"/>
        <v>3.867250000000098</v>
      </c>
      <c r="J99" s="12"/>
      <c r="K99" s="31">
        <f t="shared" si="28"/>
        <v>-17.785124999999908</v>
      </c>
      <c r="L99" s="11">
        <f t="shared" si="29"/>
        <v>5.4148750000000803</v>
      </c>
      <c r="M99" s="11">
        <f t="shared" si="30"/>
        <v>21.774875000000094</v>
      </c>
      <c r="N99" s="36">
        <f t="shared" si="31"/>
        <v>-12.665124999999904</v>
      </c>
    </row>
    <row r="100" spans="1:14" x14ac:dyDescent="0.25">
      <c r="A100" s="22">
        <v>178.81</v>
      </c>
      <c r="B100" s="23">
        <v>197.38</v>
      </c>
      <c r="C100" s="23">
        <v>195.6</v>
      </c>
      <c r="D100" s="24">
        <v>132.49</v>
      </c>
      <c r="F100" s="31">
        <f t="shared" si="24"/>
        <v>0.44841666666661695</v>
      </c>
      <c r="G100" s="12">
        <f t="shared" si="25"/>
        <v>18.477083333333184</v>
      </c>
      <c r="H100" s="12">
        <f t="shared" si="26"/>
        <v>-4.3132500000000391</v>
      </c>
      <c r="I100" s="32">
        <f t="shared" si="27"/>
        <v>-31.192749999999904</v>
      </c>
      <c r="J100" s="12"/>
      <c r="K100" s="31">
        <f t="shared" si="28"/>
        <v>-1.4051249999999129</v>
      </c>
      <c r="L100" s="11">
        <f t="shared" si="29"/>
        <v>17.16487500000008</v>
      </c>
      <c r="M100" s="11">
        <f t="shared" si="30"/>
        <v>15.384875000000079</v>
      </c>
      <c r="N100" s="36">
        <f t="shared" si="31"/>
        <v>-47.725124999999906</v>
      </c>
    </row>
    <row r="101" spans="1:14" x14ac:dyDescent="0.25">
      <c r="A101" s="22">
        <v>172.65</v>
      </c>
      <c r="B101" s="23">
        <v>186.71</v>
      </c>
      <c r="C101" s="23">
        <v>178.86</v>
      </c>
      <c r="D101" s="24">
        <v>166.18</v>
      </c>
      <c r="F101" s="31">
        <f t="shared" si="24"/>
        <v>-5.7115833333333796</v>
      </c>
      <c r="G101" s="12">
        <f t="shared" si="25"/>
        <v>7.8070833333331962</v>
      </c>
      <c r="H101" s="12">
        <f t="shared" si="26"/>
        <v>-21.05325000000002</v>
      </c>
      <c r="I101" s="32">
        <f t="shared" si="27"/>
        <v>2.4972500000000935</v>
      </c>
      <c r="J101" s="12"/>
      <c r="K101" s="31">
        <f t="shared" si="28"/>
        <v>-7.5651249999999095</v>
      </c>
      <c r="L101" s="11">
        <f t="shared" si="29"/>
        <v>6.4948750000000928</v>
      </c>
      <c r="M101" s="11">
        <f t="shared" si="30"/>
        <v>-1.3551249999999015</v>
      </c>
      <c r="N101" s="36">
        <f t="shared" si="31"/>
        <v>-14.035124999999908</v>
      </c>
    </row>
    <row r="102" spans="1:14" x14ac:dyDescent="0.25">
      <c r="A102" s="22">
        <v>164.65</v>
      </c>
      <c r="B102" s="23">
        <v>194.81</v>
      </c>
      <c r="C102" s="23">
        <v>211.23</v>
      </c>
      <c r="D102" s="24">
        <v>176.79</v>
      </c>
      <c r="F102" s="31">
        <f t="shared" si="24"/>
        <v>-13.71158333333338</v>
      </c>
      <c r="G102" s="12">
        <f t="shared" si="25"/>
        <v>15.90708333333319</v>
      </c>
      <c r="H102" s="12">
        <f t="shared" si="26"/>
        <v>11.316749999999956</v>
      </c>
      <c r="I102" s="32">
        <f t="shared" si="27"/>
        <v>13.107250000000079</v>
      </c>
      <c r="J102" s="12"/>
      <c r="K102" s="31">
        <f t="shared" si="28"/>
        <v>-15.56512499999991</v>
      </c>
      <c r="L102" s="11">
        <f t="shared" si="29"/>
        <v>14.594875000000087</v>
      </c>
      <c r="M102" s="11">
        <f t="shared" si="30"/>
        <v>31.014875000000075</v>
      </c>
      <c r="N102" s="36">
        <f t="shared" si="31"/>
        <v>-3.4251249999999231</v>
      </c>
    </row>
    <row r="103" spans="1:14" x14ac:dyDescent="0.25">
      <c r="A103" s="22">
        <v>178.52</v>
      </c>
      <c r="B103" s="23">
        <v>198.09</v>
      </c>
      <c r="C103" s="23">
        <v>213.29</v>
      </c>
      <c r="D103" s="24">
        <v>197.98</v>
      </c>
      <c r="F103" s="31">
        <f t="shared" si="24"/>
        <v>0.15841666666662491</v>
      </c>
      <c r="G103" s="12">
        <f t="shared" si="25"/>
        <v>19.187083333333192</v>
      </c>
      <c r="H103" s="12">
        <f t="shared" si="26"/>
        <v>13.376749999999959</v>
      </c>
      <c r="I103" s="32">
        <f t="shared" si="27"/>
        <v>34.297250000000076</v>
      </c>
      <c r="J103" s="12"/>
      <c r="K103" s="31">
        <f t="shared" si="28"/>
        <v>-1.695124999999905</v>
      </c>
      <c r="L103" s="11">
        <f t="shared" si="29"/>
        <v>17.874875000000088</v>
      </c>
      <c r="M103" s="11">
        <f t="shared" si="30"/>
        <v>33.074875000000077</v>
      </c>
      <c r="N103" s="36">
        <f t="shared" si="31"/>
        <v>17.764875000000075</v>
      </c>
    </row>
    <row r="104" spans="1:14" x14ac:dyDescent="0.25">
      <c r="A104" s="22">
        <v>170.11</v>
      </c>
      <c r="B104" s="23">
        <v>164.07</v>
      </c>
      <c r="C104" s="23">
        <v>199.12</v>
      </c>
      <c r="D104" s="24">
        <v>184.78</v>
      </c>
      <c r="F104" s="31">
        <f t="shared" si="24"/>
        <v>-8.2515833333333717</v>
      </c>
      <c r="G104" s="12">
        <f t="shared" si="25"/>
        <v>-14.832916666666819</v>
      </c>
      <c r="H104" s="12">
        <f t="shared" si="26"/>
        <v>-0.79325000000002888</v>
      </c>
      <c r="I104" s="32">
        <f t="shared" si="27"/>
        <v>21.097250000000088</v>
      </c>
      <c r="J104" s="12"/>
      <c r="K104" s="31">
        <f t="shared" si="28"/>
        <v>-10.105124999999902</v>
      </c>
      <c r="L104" s="11">
        <f t="shared" si="29"/>
        <v>-16.145124999999922</v>
      </c>
      <c r="M104" s="11">
        <f t="shared" si="30"/>
        <v>18.904875000000089</v>
      </c>
      <c r="N104" s="36">
        <f t="shared" si="31"/>
        <v>4.5648750000000859</v>
      </c>
    </row>
    <row r="105" spans="1:14" x14ac:dyDescent="0.25">
      <c r="A105" s="22">
        <v>167.15</v>
      </c>
      <c r="B105" s="23">
        <v>170.48</v>
      </c>
      <c r="C105" s="23">
        <v>187.97</v>
      </c>
      <c r="D105" s="24">
        <v>180.51</v>
      </c>
      <c r="F105" s="31">
        <f t="shared" si="24"/>
        <v>-11.21158333333338</v>
      </c>
      <c r="G105" s="12">
        <f t="shared" si="25"/>
        <v>-8.422916666666822</v>
      </c>
      <c r="H105" s="12">
        <f t="shared" si="26"/>
        <v>-11.943250000000035</v>
      </c>
      <c r="I105" s="32">
        <f t="shared" si="27"/>
        <v>16.827250000000078</v>
      </c>
      <c r="J105" s="12"/>
      <c r="K105" s="31">
        <f t="shared" si="28"/>
        <v>-13.06512499999991</v>
      </c>
      <c r="L105" s="11">
        <f t="shared" si="29"/>
        <v>-9.7351249999999254</v>
      </c>
      <c r="M105" s="11">
        <f t="shared" si="30"/>
        <v>7.7548750000000837</v>
      </c>
      <c r="N105" s="36">
        <f t="shared" si="31"/>
        <v>0.29487500000007572</v>
      </c>
    </row>
    <row r="106" spans="1:14" x14ac:dyDescent="0.25">
      <c r="A106" s="22">
        <v>190.32</v>
      </c>
      <c r="B106" s="23">
        <v>184.86</v>
      </c>
      <c r="C106" s="23">
        <v>180.93</v>
      </c>
      <c r="D106" s="24">
        <v>167.27</v>
      </c>
      <c r="F106" s="31">
        <f t="shared" si="24"/>
        <v>11.958416666666608</v>
      </c>
      <c r="G106" s="12">
        <f t="shared" si="25"/>
        <v>5.9570833333332018</v>
      </c>
      <c r="H106" s="12">
        <f t="shared" si="26"/>
        <v>-18.983250000000027</v>
      </c>
      <c r="I106" s="32">
        <f t="shared" si="27"/>
        <v>3.5872500000000969</v>
      </c>
      <c r="J106" s="12"/>
      <c r="K106" s="31">
        <f t="shared" si="28"/>
        <v>10.104875000000078</v>
      </c>
      <c r="L106" s="11">
        <f t="shared" si="29"/>
        <v>4.6448750000000985</v>
      </c>
      <c r="M106" s="11">
        <f t="shared" si="30"/>
        <v>0.71487500000009163</v>
      </c>
      <c r="N106" s="36">
        <f t="shared" si="31"/>
        <v>-12.945124999999905</v>
      </c>
    </row>
    <row r="107" spans="1:14" x14ac:dyDescent="0.25">
      <c r="A107" s="22">
        <v>167.25</v>
      </c>
      <c r="B107" s="23">
        <v>189.11</v>
      </c>
      <c r="C107" s="23">
        <v>213.22</v>
      </c>
      <c r="D107" s="24">
        <v>159.34</v>
      </c>
      <c r="F107" s="31">
        <f t="shared" si="24"/>
        <v>-11.111583333333385</v>
      </c>
      <c r="G107" s="12">
        <f t="shared" si="25"/>
        <v>10.207083333333202</v>
      </c>
      <c r="H107" s="12">
        <f t="shared" si="26"/>
        <v>13.306749999999965</v>
      </c>
      <c r="I107" s="32">
        <f t="shared" si="27"/>
        <v>-4.34274999999991</v>
      </c>
      <c r="J107" s="12"/>
      <c r="K107" s="31">
        <f t="shared" si="28"/>
        <v>-12.965124999999915</v>
      </c>
      <c r="L107" s="11">
        <f t="shared" si="29"/>
        <v>8.8948750000000985</v>
      </c>
      <c r="M107" s="11">
        <f t="shared" si="30"/>
        <v>33.004875000000084</v>
      </c>
      <c r="N107" s="36">
        <f t="shared" si="31"/>
        <v>-20.875124999999912</v>
      </c>
    </row>
    <row r="108" spans="1:14" x14ac:dyDescent="0.25">
      <c r="A108" s="22">
        <v>179.2</v>
      </c>
      <c r="B108" s="23">
        <v>179.68</v>
      </c>
      <c r="C108" s="23">
        <v>175.36</v>
      </c>
      <c r="D108" s="24">
        <v>142.35</v>
      </c>
      <c r="F108" s="31">
        <f t="shared" si="24"/>
        <v>0.83841666666660331</v>
      </c>
      <c r="G108" s="12">
        <f t="shared" si="25"/>
        <v>0.77708333333319501</v>
      </c>
      <c r="H108" s="12">
        <f t="shared" si="26"/>
        <v>-24.55325000000002</v>
      </c>
      <c r="I108" s="32">
        <f t="shared" si="27"/>
        <v>-21.332749999999919</v>
      </c>
      <c r="J108" s="12"/>
      <c r="K108" s="31">
        <f t="shared" si="28"/>
        <v>-1.0151249999999266</v>
      </c>
      <c r="L108" s="11">
        <f t="shared" si="29"/>
        <v>-0.53512499999990837</v>
      </c>
      <c r="M108" s="11">
        <f t="shared" si="30"/>
        <v>-4.8551249999999015</v>
      </c>
      <c r="N108" s="36">
        <f t="shared" si="31"/>
        <v>-37.865124999999921</v>
      </c>
    </row>
    <row r="109" spans="1:14" x14ac:dyDescent="0.25">
      <c r="A109" s="22">
        <v>171.65</v>
      </c>
      <c r="B109" s="23">
        <v>142.38</v>
      </c>
      <c r="C109" s="23">
        <v>187.6</v>
      </c>
      <c r="D109" s="24">
        <v>167.07</v>
      </c>
      <c r="F109" s="31">
        <f t="shared" si="24"/>
        <v>-6.7115833333333796</v>
      </c>
      <c r="G109" s="12">
        <f t="shared" si="25"/>
        <v>-36.522916666666816</v>
      </c>
      <c r="H109" s="12">
        <f t="shared" si="26"/>
        <v>-12.313250000000039</v>
      </c>
      <c r="I109" s="32">
        <f t="shared" si="27"/>
        <v>3.3872500000000798</v>
      </c>
      <c r="J109" s="12"/>
      <c r="K109" s="31">
        <f t="shared" si="28"/>
        <v>-8.5651249999999095</v>
      </c>
      <c r="L109" s="11">
        <f t="shared" si="29"/>
        <v>-37.83512499999992</v>
      </c>
      <c r="M109" s="11">
        <f t="shared" si="30"/>
        <v>7.3848750000000791</v>
      </c>
      <c r="N109" s="36">
        <f t="shared" si="31"/>
        <v>-13.145124999999922</v>
      </c>
    </row>
    <row r="110" spans="1:14" x14ac:dyDescent="0.25">
      <c r="A110" s="22">
        <v>166.35</v>
      </c>
      <c r="B110" s="23">
        <v>167.72</v>
      </c>
      <c r="C110" s="23">
        <v>208.33</v>
      </c>
      <c r="D110" s="24">
        <v>126.94</v>
      </c>
      <c r="F110" s="31">
        <f t="shared" si="24"/>
        <v>-12.011583333333391</v>
      </c>
      <c r="G110" s="12">
        <f t="shared" si="25"/>
        <v>-11.182916666666813</v>
      </c>
      <c r="H110" s="12">
        <f t="shared" si="26"/>
        <v>8.4167499999999791</v>
      </c>
      <c r="I110" s="32">
        <f t="shared" si="27"/>
        <v>-36.742749999999916</v>
      </c>
      <c r="J110" s="12"/>
      <c r="K110" s="31">
        <f t="shared" si="28"/>
        <v>-13.865124999999921</v>
      </c>
      <c r="L110" s="11">
        <f t="shared" si="29"/>
        <v>-12.495124999999916</v>
      </c>
      <c r="M110" s="11">
        <f t="shared" si="30"/>
        <v>28.114875000000097</v>
      </c>
      <c r="N110" s="36">
        <f t="shared" si="31"/>
        <v>-53.275124999999917</v>
      </c>
    </row>
    <row r="111" spans="1:14" x14ac:dyDescent="0.25">
      <c r="A111" s="22">
        <v>175.41</v>
      </c>
      <c r="B111" s="23">
        <v>199.9</v>
      </c>
      <c r="C111" s="23">
        <v>172.86</v>
      </c>
      <c r="D111" s="24">
        <v>205.18</v>
      </c>
      <c r="F111" s="31">
        <f t="shared" si="24"/>
        <v>-2.9515833333333887</v>
      </c>
      <c r="G111" s="12">
        <f t="shared" si="25"/>
        <v>20.997083333333194</v>
      </c>
      <c r="H111" s="12">
        <f t="shared" si="26"/>
        <v>-27.05325000000002</v>
      </c>
      <c r="I111" s="32">
        <f t="shared" si="27"/>
        <v>41.497250000000093</v>
      </c>
      <c r="J111" s="12"/>
      <c r="K111" s="31">
        <f t="shared" si="28"/>
        <v>-4.8051249999999186</v>
      </c>
      <c r="L111" s="11">
        <f t="shared" si="29"/>
        <v>19.68487500000009</v>
      </c>
      <c r="M111" s="11">
        <f t="shared" si="30"/>
        <v>-7.3551249999999015</v>
      </c>
      <c r="N111" s="36">
        <f t="shared" si="31"/>
        <v>24.964875000000092</v>
      </c>
    </row>
    <row r="112" spans="1:14" x14ac:dyDescent="0.25">
      <c r="A112" s="22">
        <v>172.05</v>
      </c>
      <c r="B112" s="23">
        <v>174.43</v>
      </c>
      <c r="C112" s="23">
        <v>211.64</v>
      </c>
      <c r="D112" s="24">
        <v>152.31</v>
      </c>
      <c r="F112" s="31">
        <f t="shared" si="24"/>
        <v>-6.311583333333374</v>
      </c>
      <c r="G112" s="12">
        <f t="shared" si="25"/>
        <v>-4.472916666666805</v>
      </c>
      <c r="H112" s="12">
        <f t="shared" si="26"/>
        <v>11.726749999999953</v>
      </c>
      <c r="I112" s="32">
        <f t="shared" si="27"/>
        <v>-11.372749999999911</v>
      </c>
      <c r="J112" s="12"/>
      <c r="K112" s="31">
        <f t="shared" si="28"/>
        <v>-8.1651249999999038</v>
      </c>
      <c r="L112" s="11">
        <f t="shared" si="29"/>
        <v>-5.7851249999999084</v>
      </c>
      <c r="M112" s="11">
        <f t="shared" si="30"/>
        <v>31.424875000000071</v>
      </c>
      <c r="N112" s="36">
        <f t="shared" si="31"/>
        <v>-27.905124999999913</v>
      </c>
    </row>
    <row r="113" spans="1:14" x14ac:dyDescent="0.25">
      <c r="A113" s="22">
        <v>181.88</v>
      </c>
      <c r="B113" s="23">
        <v>168.2</v>
      </c>
      <c r="C113" s="23">
        <v>183.19</v>
      </c>
      <c r="D113" s="24">
        <v>191.26</v>
      </c>
      <c r="F113" s="31">
        <f t="shared" si="24"/>
        <v>3.5184166666666101</v>
      </c>
      <c r="G113" s="12">
        <f t="shared" si="25"/>
        <v>-10.702916666666823</v>
      </c>
      <c r="H113" s="12">
        <f t="shared" si="26"/>
        <v>-16.723250000000036</v>
      </c>
      <c r="I113" s="32">
        <f t="shared" si="27"/>
        <v>27.577250000000078</v>
      </c>
      <c r="J113" s="12"/>
      <c r="K113" s="31">
        <f t="shared" si="28"/>
        <v>1.6648750000000803</v>
      </c>
      <c r="L113" s="11">
        <f t="shared" si="29"/>
        <v>-12.015124999999927</v>
      </c>
      <c r="M113" s="11">
        <f t="shared" si="30"/>
        <v>2.9748750000000825</v>
      </c>
      <c r="N113" s="36">
        <f t="shared" si="31"/>
        <v>11.044875000000076</v>
      </c>
    </row>
    <row r="114" spans="1:14" x14ac:dyDescent="0.25">
      <c r="A114" s="22">
        <v>201.11</v>
      </c>
      <c r="B114" s="23">
        <v>195.07</v>
      </c>
      <c r="C114" s="23">
        <v>203.05</v>
      </c>
      <c r="D114" s="24">
        <v>160.97999999999999</v>
      </c>
      <c r="F114" s="31">
        <f t="shared" si="24"/>
        <v>22.748416666666628</v>
      </c>
      <c r="G114" s="12">
        <f t="shared" si="25"/>
        <v>16.167083333333181</v>
      </c>
      <c r="H114" s="12">
        <f t="shared" si="26"/>
        <v>3.1367499999999779</v>
      </c>
      <c r="I114" s="32">
        <f t="shared" si="27"/>
        <v>-2.7027499999999236</v>
      </c>
      <c r="J114" s="12"/>
      <c r="K114" s="31">
        <f t="shared" si="28"/>
        <v>20.894875000000098</v>
      </c>
      <c r="L114" s="11">
        <f t="shared" si="29"/>
        <v>14.854875000000078</v>
      </c>
      <c r="M114" s="11">
        <f t="shared" si="30"/>
        <v>22.834875000000096</v>
      </c>
      <c r="N114" s="36">
        <f t="shared" si="31"/>
        <v>-19.235124999999925</v>
      </c>
    </row>
    <row r="115" spans="1:14" x14ac:dyDescent="0.25">
      <c r="A115" s="22">
        <v>154.21</v>
      </c>
      <c r="B115" s="23">
        <v>193.79</v>
      </c>
      <c r="C115" s="23">
        <v>197.88</v>
      </c>
      <c r="D115" s="24">
        <v>192.23</v>
      </c>
      <c r="F115" s="31">
        <f t="shared" si="24"/>
        <v>-24.151583333333377</v>
      </c>
      <c r="G115" s="12">
        <f t="shared" si="25"/>
        <v>14.88708333333318</v>
      </c>
      <c r="H115" s="12">
        <f t="shared" si="26"/>
        <v>-2.033250000000038</v>
      </c>
      <c r="I115" s="32">
        <f t="shared" si="27"/>
        <v>28.547250000000076</v>
      </c>
      <c r="J115" s="12"/>
      <c r="K115" s="31">
        <f t="shared" si="28"/>
        <v>-26.005124999999907</v>
      </c>
      <c r="L115" s="11">
        <f t="shared" si="29"/>
        <v>13.574875000000077</v>
      </c>
      <c r="M115" s="11">
        <f t="shared" si="30"/>
        <v>17.66487500000008</v>
      </c>
      <c r="N115" s="36">
        <f t="shared" si="31"/>
        <v>12.014875000000075</v>
      </c>
    </row>
    <row r="116" spans="1:14" x14ac:dyDescent="0.25">
      <c r="A116" s="22">
        <v>145.88999999999999</v>
      </c>
      <c r="B116" s="23">
        <v>175.16</v>
      </c>
      <c r="C116" s="23">
        <v>203.39</v>
      </c>
      <c r="D116" s="24">
        <v>139.34</v>
      </c>
      <c r="F116" s="31">
        <f t="shared" si="24"/>
        <v>-32.471583333333399</v>
      </c>
      <c r="G116" s="12">
        <f t="shared" si="25"/>
        <v>-3.7429166666668152</v>
      </c>
      <c r="H116" s="12">
        <f t="shared" si="26"/>
        <v>3.4767499999999529</v>
      </c>
      <c r="I116" s="32">
        <f t="shared" si="27"/>
        <v>-24.34274999999991</v>
      </c>
      <c r="J116" s="12"/>
      <c r="K116" s="31">
        <f t="shared" si="28"/>
        <v>-34.325124999999929</v>
      </c>
      <c r="L116" s="11">
        <f t="shared" si="29"/>
        <v>-5.0551249999999186</v>
      </c>
      <c r="M116" s="11">
        <f t="shared" si="30"/>
        <v>23.174875000000071</v>
      </c>
      <c r="N116" s="36">
        <f t="shared" si="31"/>
        <v>-40.875124999999912</v>
      </c>
    </row>
    <row r="117" spans="1:14" x14ac:dyDescent="0.25">
      <c r="A117" s="22">
        <v>178.49</v>
      </c>
      <c r="B117" s="23">
        <v>170.66</v>
      </c>
      <c r="C117" s="23">
        <v>193.8</v>
      </c>
      <c r="D117" s="24">
        <v>172.68</v>
      </c>
      <c r="F117" s="31">
        <f t="shared" si="24"/>
        <v>0.12841666666662377</v>
      </c>
      <c r="G117" s="12">
        <f t="shared" si="25"/>
        <v>-8.2429166666668152</v>
      </c>
      <c r="H117" s="12">
        <f t="shared" si="26"/>
        <v>-6.1132500000000221</v>
      </c>
      <c r="I117" s="32">
        <f t="shared" si="27"/>
        <v>8.9972500000000935</v>
      </c>
      <c r="J117" s="12"/>
      <c r="K117" s="31">
        <f t="shared" si="28"/>
        <v>-1.7251249999999061</v>
      </c>
      <c r="L117" s="11">
        <f t="shared" si="29"/>
        <v>-9.5551249999999186</v>
      </c>
      <c r="M117" s="11">
        <f t="shared" si="30"/>
        <v>13.584875000000096</v>
      </c>
      <c r="N117" s="36">
        <f t="shared" si="31"/>
        <v>-7.5351249999999084</v>
      </c>
    </row>
    <row r="118" spans="1:14" x14ac:dyDescent="0.25">
      <c r="A118" s="22">
        <v>176.08</v>
      </c>
      <c r="B118" s="23">
        <v>183.98</v>
      </c>
      <c r="C118" s="23">
        <v>215.25</v>
      </c>
      <c r="D118" s="24">
        <v>177.64</v>
      </c>
      <c r="F118" s="31">
        <f t="shared" si="24"/>
        <v>-2.2815833333333728</v>
      </c>
      <c r="G118" s="12">
        <f t="shared" si="25"/>
        <v>5.077083333333178</v>
      </c>
      <c r="H118" s="12">
        <f t="shared" si="26"/>
        <v>15.336749999999967</v>
      </c>
      <c r="I118" s="32">
        <f t="shared" si="27"/>
        <v>13.957250000000073</v>
      </c>
      <c r="J118" s="12"/>
      <c r="K118" s="31">
        <f t="shared" si="28"/>
        <v>-4.1351249999999027</v>
      </c>
      <c r="L118" s="11">
        <f t="shared" si="29"/>
        <v>3.7648750000000746</v>
      </c>
      <c r="M118" s="11">
        <f t="shared" si="30"/>
        <v>35.034875000000085</v>
      </c>
      <c r="N118" s="36">
        <f t="shared" si="31"/>
        <v>-2.5751249999999288</v>
      </c>
    </row>
    <row r="119" spans="1:14" x14ac:dyDescent="0.25">
      <c r="A119" s="22">
        <v>202.48</v>
      </c>
      <c r="B119" s="23">
        <v>174.54</v>
      </c>
      <c r="C119" s="23">
        <v>203.99</v>
      </c>
      <c r="D119" s="24">
        <v>170.27</v>
      </c>
      <c r="F119" s="31">
        <f t="shared" si="24"/>
        <v>24.118416666666604</v>
      </c>
      <c r="G119" s="12">
        <f t="shared" si="25"/>
        <v>-4.3629166666668198</v>
      </c>
      <c r="H119" s="12">
        <f t="shared" si="26"/>
        <v>4.0767499999999757</v>
      </c>
      <c r="I119" s="32">
        <f t="shared" si="27"/>
        <v>6.5872500000000969</v>
      </c>
      <c r="J119" s="12"/>
      <c r="K119" s="31">
        <f t="shared" si="28"/>
        <v>22.264875000000075</v>
      </c>
      <c r="L119" s="11">
        <f t="shared" si="29"/>
        <v>-5.6751249999999231</v>
      </c>
      <c r="M119" s="11">
        <f t="shared" si="30"/>
        <v>23.774875000000094</v>
      </c>
      <c r="N119" s="36">
        <f t="shared" si="31"/>
        <v>-9.945124999999905</v>
      </c>
    </row>
    <row r="120" spans="1:14" x14ac:dyDescent="0.25">
      <c r="A120" s="22">
        <v>182.4</v>
      </c>
      <c r="B120" s="23">
        <v>197.18</v>
      </c>
      <c r="C120" s="23">
        <v>194.52</v>
      </c>
      <c r="D120" s="24">
        <v>150.87</v>
      </c>
      <c r="F120" s="31">
        <f t="shared" si="24"/>
        <v>4.0384166666666204</v>
      </c>
      <c r="G120" s="12">
        <f t="shared" si="25"/>
        <v>18.277083333333195</v>
      </c>
      <c r="H120" s="12">
        <f t="shared" si="26"/>
        <v>-5.3932500000000232</v>
      </c>
      <c r="I120" s="32">
        <f t="shared" si="27"/>
        <v>-12.812749999999909</v>
      </c>
      <c r="J120" s="12"/>
      <c r="K120" s="31">
        <f t="shared" si="28"/>
        <v>2.1848750000000905</v>
      </c>
      <c r="L120" s="11">
        <f t="shared" si="29"/>
        <v>16.964875000000092</v>
      </c>
      <c r="M120" s="11">
        <f t="shared" si="30"/>
        <v>14.304875000000095</v>
      </c>
      <c r="N120" s="36">
        <f t="shared" si="31"/>
        <v>-29.345124999999911</v>
      </c>
    </row>
    <row r="121" spans="1:14" ht="15.75" thickBot="1" x14ac:dyDescent="0.3">
      <c r="A121" s="25">
        <v>182.09</v>
      </c>
      <c r="B121" s="26">
        <v>215.17</v>
      </c>
      <c r="C121" s="26">
        <v>221.49</v>
      </c>
      <c r="D121" s="27">
        <v>162.21</v>
      </c>
      <c r="F121" s="33">
        <f t="shared" si="24"/>
        <v>3.7284166666666181</v>
      </c>
      <c r="G121" s="34">
        <f t="shared" si="25"/>
        <v>36.267083333333176</v>
      </c>
      <c r="H121" s="34">
        <f t="shared" si="26"/>
        <v>21.576749999999976</v>
      </c>
      <c r="I121" s="35">
        <f t="shared" si="27"/>
        <v>-1.4727499999999054</v>
      </c>
      <c r="J121" s="12"/>
      <c r="K121" s="33">
        <f t="shared" si="28"/>
        <v>1.8748750000000882</v>
      </c>
      <c r="L121" s="37">
        <f t="shared" si="29"/>
        <v>34.954875000000072</v>
      </c>
      <c r="M121" s="37">
        <f t="shared" si="30"/>
        <v>41.274875000000094</v>
      </c>
      <c r="N121" s="38">
        <f t="shared" si="31"/>
        <v>-18.005124999999907</v>
      </c>
    </row>
  </sheetData>
  <mergeCells count="19">
    <mergeCell ref="S23:U23"/>
    <mergeCell ref="P24:R25"/>
    <mergeCell ref="S24:U25"/>
    <mergeCell ref="P8:T10"/>
    <mergeCell ref="W32:W33"/>
    <mergeCell ref="P35:S35"/>
    <mergeCell ref="P37:Z39"/>
    <mergeCell ref="P28:R28"/>
    <mergeCell ref="P29:R29"/>
    <mergeCell ref="P32:P33"/>
    <mergeCell ref="Q32:V33"/>
    <mergeCell ref="V23:X23"/>
    <mergeCell ref="V24:X25"/>
    <mergeCell ref="P17:Q17"/>
    <mergeCell ref="P16:Q16"/>
    <mergeCell ref="P12:S12"/>
    <mergeCell ref="P19:S19"/>
    <mergeCell ref="U19:X19"/>
    <mergeCell ref="P23:R2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K32" sqref="K32"/>
    </sheetView>
  </sheetViews>
  <sheetFormatPr defaultRowHeight="15" x14ac:dyDescent="0.25"/>
  <sheetData>
    <row r="1" spans="1:21" x14ac:dyDescent="0.25">
      <c r="A1" t="s">
        <v>20</v>
      </c>
      <c r="B1" t="s">
        <v>21</v>
      </c>
      <c r="C1" t="s">
        <v>22</v>
      </c>
    </row>
    <row r="2" spans="1:21" x14ac:dyDescent="0.25">
      <c r="A2">
        <v>185.35</v>
      </c>
      <c r="B2">
        <v>165.53</v>
      </c>
      <c r="C2">
        <f t="shared" ref="C2:C33" si="0">A2-B2</f>
        <v>19.819999999999993</v>
      </c>
      <c r="G2" t="s">
        <v>7</v>
      </c>
      <c r="H2" s="1">
        <v>120</v>
      </c>
    </row>
    <row r="3" spans="1:21" ht="15.75" x14ac:dyDescent="0.25">
      <c r="A3">
        <v>170.49</v>
      </c>
      <c r="B3">
        <v>185.91</v>
      </c>
      <c r="C3">
        <f t="shared" si="0"/>
        <v>-15.419999999999987</v>
      </c>
      <c r="E3">
        <f>AVERAGE(C2:C121)</f>
        <v>-0.54133333333333122</v>
      </c>
      <c r="G3" t="s">
        <v>5</v>
      </c>
      <c r="H3" s="1">
        <f>AVERAGE(LabTAT!A2:A121)</f>
        <v>178.36158333333339</v>
      </c>
      <c r="L3" s="2" t="s">
        <v>4</v>
      </c>
      <c r="M3" s="2"/>
    </row>
    <row r="4" spans="1:21" ht="15.75" x14ac:dyDescent="0.25">
      <c r="A4">
        <v>192.77</v>
      </c>
      <c r="B4">
        <v>194.92</v>
      </c>
      <c r="C4">
        <f t="shared" si="0"/>
        <v>-2.1499999999999773</v>
      </c>
      <c r="G4" t="s">
        <v>6</v>
      </c>
      <c r="H4" s="1">
        <f>AVERAGE(LabTAT!B2:B121)</f>
        <v>178.90291666666681</v>
      </c>
      <c r="L4" s="2" t="s">
        <v>15</v>
      </c>
      <c r="M4" s="2"/>
    </row>
    <row r="5" spans="1:21" x14ac:dyDescent="0.25">
      <c r="A5">
        <v>177.33</v>
      </c>
      <c r="B5">
        <v>183</v>
      </c>
      <c r="C5">
        <f t="shared" si="0"/>
        <v>-5.6699999999999875</v>
      </c>
      <c r="E5">
        <f>_xlfn.STDEV.S(C2:C121)</f>
        <v>21.147741398894347</v>
      </c>
      <c r="G5" t="s">
        <v>8</v>
      </c>
      <c r="H5" s="1">
        <f>H3-H4</f>
        <v>-0.54133333333342648</v>
      </c>
    </row>
    <row r="6" spans="1:21" x14ac:dyDescent="0.25">
      <c r="A6">
        <v>193.41</v>
      </c>
      <c r="B6">
        <v>169.57</v>
      </c>
      <c r="C6">
        <f t="shared" si="0"/>
        <v>23.840000000000003</v>
      </c>
      <c r="G6" t="s">
        <v>9</v>
      </c>
      <c r="H6" s="1">
        <v>21.147739999999999</v>
      </c>
    </row>
    <row r="7" spans="1:21" x14ac:dyDescent="0.25">
      <c r="A7">
        <v>179.45</v>
      </c>
      <c r="B7">
        <v>197</v>
      </c>
      <c r="C7">
        <f t="shared" si="0"/>
        <v>-17.550000000000011</v>
      </c>
      <c r="G7" t="s">
        <v>10</v>
      </c>
      <c r="H7" s="1">
        <f>H5/SQRT(H6)</f>
        <v>-0.11771526618468114</v>
      </c>
    </row>
    <row r="8" spans="1:21" x14ac:dyDescent="0.25">
      <c r="A8">
        <v>191.37</v>
      </c>
      <c r="B8">
        <v>166.36</v>
      </c>
      <c r="C8">
        <f t="shared" si="0"/>
        <v>25.009999999999991</v>
      </c>
    </row>
    <row r="9" spans="1:21" x14ac:dyDescent="0.25">
      <c r="A9">
        <v>166.81</v>
      </c>
      <c r="B9">
        <v>169.6</v>
      </c>
      <c r="C9">
        <f t="shared" si="0"/>
        <v>-2.789999999999992</v>
      </c>
      <c r="G9" t="s">
        <v>11</v>
      </c>
      <c r="I9" s="1">
        <f>(H5-0)/H7</f>
        <v>4.5986671982216762</v>
      </c>
    </row>
    <row r="10" spans="1:21" x14ac:dyDescent="0.25">
      <c r="A10">
        <v>158.81</v>
      </c>
      <c r="B10">
        <v>175.36</v>
      </c>
      <c r="C10">
        <f t="shared" si="0"/>
        <v>-16.550000000000011</v>
      </c>
      <c r="G10" t="s">
        <v>12</v>
      </c>
      <c r="H10" s="1">
        <f>240-2</f>
        <v>238</v>
      </c>
    </row>
    <row r="11" spans="1:21" x14ac:dyDescent="0.25">
      <c r="A11">
        <v>165.88</v>
      </c>
      <c r="B11">
        <v>198.68</v>
      </c>
      <c r="C11">
        <f t="shared" si="0"/>
        <v>-32.800000000000011</v>
      </c>
    </row>
    <row r="12" spans="1:21" x14ac:dyDescent="0.25">
      <c r="A12">
        <v>174.75</v>
      </c>
      <c r="B12">
        <v>189.12</v>
      </c>
      <c r="C12">
        <f t="shared" si="0"/>
        <v>-14.370000000000005</v>
      </c>
      <c r="G12" t="s">
        <v>13</v>
      </c>
      <c r="H12" s="1">
        <v>0.99999000000000005</v>
      </c>
      <c r="L12" s="1" t="s">
        <v>16</v>
      </c>
      <c r="M12" s="1"/>
    </row>
    <row r="13" spans="1:21" x14ac:dyDescent="0.25">
      <c r="A13">
        <v>193.37</v>
      </c>
      <c r="B13">
        <v>140.55000000000001</v>
      </c>
      <c r="C13">
        <f t="shared" si="0"/>
        <v>52.819999999999993</v>
      </c>
      <c r="L13" t="s">
        <v>17</v>
      </c>
    </row>
    <row r="14" spans="1:21" x14ac:dyDescent="0.25">
      <c r="A14">
        <v>184.75</v>
      </c>
      <c r="B14">
        <v>160.44</v>
      </c>
      <c r="C14">
        <f t="shared" si="0"/>
        <v>24.310000000000002</v>
      </c>
      <c r="G14" s="1" t="s">
        <v>14</v>
      </c>
      <c r="L14" t="s">
        <v>18</v>
      </c>
    </row>
    <row r="15" spans="1:21" x14ac:dyDescent="0.25">
      <c r="A15">
        <v>178.54</v>
      </c>
      <c r="B15">
        <v>167.03</v>
      </c>
      <c r="C15">
        <f t="shared" si="0"/>
        <v>11.509999999999991</v>
      </c>
      <c r="G15" s="4" t="s">
        <v>19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>
        <v>180.19</v>
      </c>
      <c r="B16">
        <v>182.67</v>
      </c>
      <c r="C16">
        <f t="shared" si="0"/>
        <v>-2.4799999999999898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2" x14ac:dyDescent="0.25">
      <c r="A17">
        <v>172.17</v>
      </c>
      <c r="B17">
        <v>155.72999999999999</v>
      </c>
      <c r="C17">
        <f t="shared" si="0"/>
        <v>16.439999999999998</v>
      </c>
    </row>
    <row r="18" spans="1:12" ht="15.75" x14ac:dyDescent="0.25">
      <c r="A18">
        <v>172</v>
      </c>
      <c r="B18">
        <v>183.07</v>
      </c>
      <c r="C18">
        <f t="shared" si="0"/>
        <v>-11.069999999999993</v>
      </c>
      <c r="L18" s="2" t="s">
        <v>4</v>
      </c>
    </row>
    <row r="19" spans="1:12" ht="15.75" x14ac:dyDescent="0.25">
      <c r="A19">
        <v>184.92</v>
      </c>
      <c r="B19">
        <v>177.7</v>
      </c>
      <c r="C19">
        <f t="shared" si="0"/>
        <v>7.2199999999999989</v>
      </c>
      <c r="L19" s="2" t="s">
        <v>15</v>
      </c>
    </row>
    <row r="20" spans="1:12" x14ac:dyDescent="0.25">
      <c r="A20">
        <v>187.38</v>
      </c>
      <c r="B20">
        <v>191.62</v>
      </c>
      <c r="C20">
        <f t="shared" si="0"/>
        <v>-4.2400000000000091</v>
      </c>
    </row>
    <row r="21" spans="1:12" x14ac:dyDescent="0.25">
      <c r="A21">
        <v>194.17</v>
      </c>
      <c r="B21">
        <v>186.85</v>
      </c>
      <c r="C21">
        <f t="shared" si="0"/>
        <v>7.3199999999999932</v>
      </c>
    </row>
    <row r="22" spans="1:12" x14ac:dyDescent="0.25">
      <c r="A22">
        <v>192.03</v>
      </c>
      <c r="B22">
        <v>161.09</v>
      </c>
      <c r="C22">
        <f t="shared" si="0"/>
        <v>30.939999999999998</v>
      </c>
    </row>
    <row r="23" spans="1:12" x14ac:dyDescent="0.25">
      <c r="A23">
        <v>193.77</v>
      </c>
      <c r="B23">
        <v>173.01</v>
      </c>
      <c r="C23">
        <f t="shared" si="0"/>
        <v>20.760000000000019</v>
      </c>
    </row>
    <row r="24" spans="1:12" x14ac:dyDescent="0.25">
      <c r="A24">
        <v>178.24</v>
      </c>
      <c r="B24">
        <v>199.43</v>
      </c>
      <c r="C24">
        <f t="shared" si="0"/>
        <v>-21.189999999999998</v>
      </c>
    </row>
    <row r="25" spans="1:12" x14ac:dyDescent="0.25">
      <c r="A25">
        <v>171.41</v>
      </c>
      <c r="B25">
        <v>185.67</v>
      </c>
      <c r="C25">
        <f t="shared" si="0"/>
        <v>-14.259999999999991</v>
      </c>
    </row>
    <row r="26" spans="1:12" x14ac:dyDescent="0.25">
      <c r="A26">
        <v>178.3</v>
      </c>
      <c r="B26">
        <v>182.69</v>
      </c>
      <c r="C26">
        <f t="shared" si="0"/>
        <v>-4.3899999999999864</v>
      </c>
    </row>
    <row r="27" spans="1:12" x14ac:dyDescent="0.25">
      <c r="A27">
        <v>176.13</v>
      </c>
      <c r="B27">
        <v>180.45</v>
      </c>
      <c r="C27">
        <f t="shared" si="0"/>
        <v>-4.3199999999999932</v>
      </c>
    </row>
    <row r="28" spans="1:12" x14ac:dyDescent="0.25">
      <c r="A28">
        <v>180.67</v>
      </c>
      <c r="B28">
        <v>182.37</v>
      </c>
      <c r="C28">
        <f t="shared" si="0"/>
        <v>-1.7000000000000171</v>
      </c>
    </row>
    <row r="29" spans="1:12" x14ac:dyDescent="0.25">
      <c r="A29">
        <v>177.38</v>
      </c>
      <c r="B29">
        <v>189.99</v>
      </c>
      <c r="C29">
        <f t="shared" si="0"/>
        <v>-12.610000000000014</v>
      </c>
    </row>
    <row r="30" spans="1:12" x14ac:dyDescent="0.25">
      <c r="A30">
        <v>190.36</v>
      </c>
      <c r="B30">
        <v>167.55</v>
      </c>
      <c r="C30">
        <f t="shared" si="0"/>
        <v>22.810000000000002</v>
      </c>
    </row>
    <row r="31" spans="1:12" x14ac:dyDescent="0.25">
      <c r="A31">
        <v>199.99</v>
      </c>
      <c r="B31">
        <v>190.09</v>
      </c>
      <c r="C31">
        <f t="shared" si="0"/>
        <v>9.9000000000000057</v>
      </c>
    </row>
    <row r="32" spans="1:12" x14ac:dyDescent="0.25">
      <c r="A32">
        <v>181.36</v>
      </c>
      <c r="B32">
        <v>168.01</v>
      </c>
      <c r="C32">
        <f t="shared" si="0"/>
        <v>13.350000000000023</v>
      </c>
    </row>
    <row r="33" spans="1:3" x14ac:dyDescent="0.25">
      <c r="A33">
        <v>187.37</v>
      </c>
      <c r="B33">
        <v>176.5</v>
      </c>
      <c r="C33">
        <f t="shared" si="0"/>
        <v>10.870000000000005</v>
      </c>
    </row>
    <row r="34" spans="1:3" x14ac:dyDescent="0.25">
      <c r="A34">
        <v>172.93</v>
      </c>
      <c r="B34">
        <v>173.54</v>
      </c>
      <c r="C34">
        <f t="shared" ref="C34:C65" si="1">A34-B34</f>
        <v>-0.60999999999998522</v>
      </c>
    </row>
    <row r="35" spans="1:3" x14ac:dyDescent="0.25">
      <c r="A35">
        <v>187.18</v>
      </c>
      <c r="B35">
        <v>153.75</v>
      </c>
      <c r="C35">
        <f t="shared" si="1"/>
        <v>33.430000000000007</v>
      </c>
    </row>
    <row r="36" spans="1:3" x14ac:dyDescent="0.25">
      <c r="A36">
        <v>179.03</v>
      </c>
      <c r="B36">
        <v>212.8</v>
      </c>
      <c r="C36">
        <f t="shared" si="1"/>
        <v>-33.77000000000001</v>
      </c>
    </row>
    <row r="37" spans="1:3" x14ac:dyDescent="0.25">
      <c r="A37">
        <v>181.69</v>
      </c>
      <c r="B37">
        <v>179.32</v>
      </c>
      <c r="C37">
        <f t="shared" si="1"/>
        <v>2.3700000000000045</v>
      </c>
    </row>
    <row r="38" spans="1:3" x14ac:dyDescent="0.25">
      <c r="A38">
        <v>185.28</v>
      </c>
      <c r="B38">
        <v>173.56</v>
      </c>
      <c r="C38">
        <f t="shared" si="1"/>
        <v>11.719999999999999</v>
      </c>
    </row>
    <row r="39" spans="1:3" x14ac:dyDescent="0.25">
      <c r="A39">
        <v>157.13999999999999</v>
      </c>
      <c r="B39">
        <v>217.86</v>
      </c>
      <c r="C39">
        <f t="shared" si="1"/>
        <v>-60.720000000000027</v>
      </c>
    </row>
    <row r="40" spans="1:3" x14ac:dyDescent="0.25">
      <c r="A40">
        <v>184.42</v>
      </c>
      <c r="B40">
        <v>187.57</v>
      </c>
      <c r="C40">
        <f t="shared" si="1"/>
        <v>-3.1500000000000057</v>
      </c>
    </row>
    <row r="41" spans="1:3" x14ac:dyDescent="0.25">
      <c r="A41">
        <v>183.45</v>
      </c>
      <c r="B41">
        <v>163.69</v>
      </c>
      <c r="C41">
        <f t="shared" si="1"/>
        <v>19.759999999999991</v>
      </c>
    </row>
    <row r="42" spans="1:3" x14ac:dyDescent="0.25">
      <c r="A42">
        <v>175.5</v>
      </c>
      <c r="B42">
        <v>186.49</v>
      </c>
      <c r="C42">
        <f t="shared" si="1"/>
        <v>-10.990000000000009</v>
      </c>
    </row>
    <row r="43" spans="1:3" x14ac:dyDescent="0.25">
      <c r="A43">
        <v>169.55</v>
      </c>
      <c r="B43">
        <v>171.31</v>
      </c>
      <c r="C43">
        <f t="shared" si="1"/>
        <v>-1.7599999999999909</v>
      </c>
    </row>
    <row r="44" spans="1:3" x14ac:dyDescent="0.25">
      <c r="A44">
        <v>166.86</v>
      </c>
      <c r="B44">
        <v>202.29</v>
      </c>
      <c r="C44">
        <f t="shared" si="1"/>
        <v>-35.429999999999978</v>
      </c>
    </row>
    <row r="45" spans="1:3" x14ac:dyDescent="0.25">
      <c r="A45">
        <v>166.33</v>
      </c>
      <c r="B45">
        <v>197.68</v>
      </c>
      <c r="C45">
        <f t="shared" si="1"/>
        <v>-31.349999999999994</v>
      </c>
    </row>
    <row r="46" spans="1:3" x14ac:dyDescent="0.25">
      <c r="A46">
        <v>173.88</v>
      </c>
      <c r="B46">
        <v>156.88999999999999</v>
      </c>
      <c r="C46">
        <f t="shared" si="1"/>
        <v>16.990000000000009</v>
      </c>
    </row>
    <row r="47" spans="1:3" x14ac:dyDescent="0.25">
      <c r="A47">
        <v>189.84</v>
      </c>
      <c r="B47">
        <v>168.03</v>
      </c>
      <c r="C47">
        <f t="shared" si="1"/>
        <v>21.810000000000002</v>
      </c>
    </row>
    <row r="48" spans="1:3" x14ac:dyDescent="0.25">
      <c r="A48">
        <v>184.88</v>
      </c>
      <c r="B48">
        <v>173.09</v>
      </c>
      <c r="C48">
        <f t="shared" si="1"/>
        <v>11.789999999999992</v>
      </c>
    </row>
    <row r="49" spans="1:3" x14ac:dyDescent="0.25">
      <c r="A49">
        <v>188.63</v>
      </c>
      <c r="B49">
        <v>187.52</v>
      </c>
      <c r="C49">
        <f t="shared" si="1"/>
        <v>1.1099999999999852</v>
      </c>
    </row>
    <row r="50" spans="1:3" x14ac:dyDescent="0.25">
      <c r="A50">
        <v>216.39</v>
      </c>
      <c r="B50">
        <v>193.28</v>
      </c>
      <c r="C50">
        <f t="shared" si="1"/>
        <v>23.109999999999985</v>
      </c>
    </row>
    <row r="51" spans="1:3" x14ac:dyDescent="0.25">
      <c r="A51">
        <v>180.57</v>
      </c>
      <c r="B51">
        <v>178.04</v>
      </c>
      <c r="C51">
        <f t="shared" si="1"/>
        <v>2.5300000000000011</v>
      </c>
    </row>
    <row r="52" spans="1:3" x14ac:dyDescent="0.25">
      <c r="A52">
        <v>177.54</v>
      </c>
      <c r="B52">
        <v>197.45</v>
      </c>
      <c r="C52">
        <f t="shared" si="1"/>
        <v>-19.909999999999997</v>
      </c>
    </row>
    <row r="53" spans="1:3" x14ac:dyDescent="0.25">
      <c r="A53">
        <v>182.34</v>
      </c>
      <c r="B53">
        <v>172.35</v>
      </c>
      <c r="C53">
        <f t="shared" si="1"/>
        <v>9.9900000000000091</v>
      </c>
    </row>
    <row r="54" spans="1:3" x14ac:dyDescent="0.25">
      <c r="A54">
        <v>187.35</v>
      </c>
      <c r="B54">
        <v>167.63</v>
      </c>
      <c r="C54">
        <f t="shared" si="1"/>
        <v>19.72</v>
      </c>
    </row>
    <row r="55" spans="1:3" x14ac:dyDescent="0.25">
      <c r="A55">
        <v>185.87</v>
      </c>
      <c r="B55">
        <v>194.24</v>
      </c>
      <c r="C55">
        <f t="shared" si="1"/>
        <v>-8.3700000000000045</v>
      </c>
    </row>
    <row r="56" spans="1:3" x14ac:dyDescent="0.25">
      <c r="A56">
        <v>188.01</v>
      </c>
      <c r="B56">
        <v>179.43</v>
      </c>
      <c r="C56">
        <f t="shared" si="1"/>
        <v>8.5799999999999841</v>
      </c>
    </row>
    <row r="57" spans="1:3" x14ac:dyDescent="0.25">
      <c r="A57">
        <v>182.62</v>
      </c>
      <c r="B57">
        <v>183.62</v>
      </c>
      <c r="C57">
        <f t="shared" si="1"/>
        <v>-1</v>
      </c>
    </row>
    <row r="58" spans="1:3" x14ac:dyDescent="0.25">
      <c r="A58">
        <v>179.08</v>
      </c>
      <c r="B58">
        <v>157.91999999999999</v>
      </c>
      <c r="C58">
        <f t="shared" si="1"/>
        <v>21.160000000000025</v>
      </c>
    </row>
    <row r="59" spans="1:3" x14ac:dyDescent="0.25">
      <c r="A59">
        <v>189.96</v>
      </c>
      <c r="B59">
        <v>173.55</v>
      </c>
      <c r="C59">
        <f t="shared" si="1"/>
        <v>16.409999999999997</v>
      </c>
    </row>
    <row r="60" spans="1:3" x14ac:dyDescent="0.25">
      <c r="A60">
        <v>169.15</v>
      </c>
      <c r="B60">
        <v>180.86</v>
      </c>
      <c r="C60">
        <f t="shared" si="1"/>
        <v>-11.710000000000008</v>
      </c>
    </row>
    <row r="61" spans="1:3" x14ac:dyDescent="0.25">
      <c r="A61">
        <v>169.83</v>
      </c>
      <c r="B61">
        <v>161.02000000000001</v>
      </c>
      <c r="C61">
        <f t="shared" si="1"/>
        <v>8.8100000000000023</v>
      </c>
    </row>
    <row r="62" spans="1:3" x14ac:dyDescent="0.25">
      <c r="A62">
        <v>181.45</v>
      </c>
      <c r="B62">
        <v>178.42</v>
      </c>
      <c r="C62">
        <f t="shared" si="1"/>
        <v>3.0300000000000011</v>
      </c>
    </row>
    <row r="63" spans="1:3" x14ac:dyDescent="0.25">
      <c r="A63">
        <v>196.13</v>
      </c>
      <c r="B63">
        <v>165.12</v>
      </c>
      <c r="C63">
        <f t="shared" si="1"/>
        <v>31.009999999999991</v>
      </c>
    </row>
    <row r="64" spans="1:3" x14ac:dyDescent="0.25">
      <c r="A64">
        <v>172.02</v>
      </c>
      <c r="B64">
        <v>183.75</v>
      </c>
      <c r="C64">
        <f t="shared" si="1"/>
        <v>-11.72999999999999</v>
      </c>
    </row>
    <row r="65" spans="1:3" x14ac:dyDescent="0.25">
      <c r="A65">
        <v>181.83</v>
      </c>
      <c r="B65">
        <v>186.77</v>
      </c>
      <c r="C65">
        <f t="shared" si="1"/>
        <v>-4.9399999999999977</v>
      </c>
    </row>
    <row r="66" spans="1:3" x14ac:dyDescent="0.25">
      <c r="A66">
        <v>170.41</v>
      </c>
      <c r="B66">
        <v>177.59</v>
      </c>
      <c r="C66">
        <f t="shared" ref="C66:C97" si="2">A66-B66</f>
        <v>-7.1800000000000068</v>
      </c>
    </row>
    <row r="67" spans="1:3" x14ac:dyDescent="0.25">
      <c r="A67">
        <v>161.99</v>
      </c>
      <c r="B67">
        <v>202.78</v>
      </c>
      <c r="C67">
        <f t="shared" si="2"/>
        <v>-40.789999999999992</v>
      </c>
    </row>
    <row r="68" spans="1:3" x14ac:dyDescent="0.25">
      <c r="A68">
        <v>138.30000000000001</v>
      </c>
      <c r="B68">
        <v>176.63</v>
      </c>
      <c r="C68">
        <f t="shared" si="2"/>
        <v>-38.329999999999984</v>
      </c>
    </row>
    <row r="69" spans="1:3" x14ac:dyDescent="0.25">
      <c r="A69">
        <v>170.61</v>
      </c>
      <c r="B69">
        <v>169.11</v>
      </c>
      <c r="C69">
        <f t="shared" si="2"/>
        <v>1.5</v>
      </c>
    </row>
    <row r="70" spans="1:3" x14ac:dyDescent="0.25">
      <c r="A70">
        <v>201.27</v>
      </c>
      <c r="B70">
        <v>148.69999999999999</v>
      </c>
      <c r="C70">
        <f t="shared" si="2"/>
        <v>52.570000000000022</v>
      </c>
    </row>
    <row r="71" spans="1:3" x14ac:dyDescent="0.25">
      <c r="A71">
        <v>202.12</v>
      </c>
      <c r="B71">
        <v>154.19</v>
      </c>
      <c r="C71">
        <f t="shared" si="2"/>
        <v>47.930000000000007</v>
      </c>
    </row>
    <row r="72" spans="1:3" x14ac:dyDescent="0.25">
      <c r="A72">
        <v>172.62</v>
      </c>
      <c r="B72">
        <v>189.65</v>
      </c>
      <c r="C72">
        <f t="shared" si="2"/>
        <v>-17.03</v>
      </c>
    </row>
    <row r="73" spans="1:3" x14ac:dyDescent="0.25">
      <c r="A73">
        <v>159.13</v>
      </c>
      <c r="B73">
        <v>186.93</v>
      </c>
      <c r="C73">
        <f t="shared" si="2"/>
        <v>-27.800000000000011</v>
      </c>
    </row>
    <row r="74" spans="1:3" x14ac:dyDescent="0.25">
      <c r="A74">
        <v>143.52000000000001</v>
      </c>
      <c r="B74">
        <v>168.2</v>
      </c>
      <c r="C74">
        <f t="shared" si="2"/>
        <v>-24.679999999999978</v>
      </c>
    </row>
    <row r="75" spans="1:3" x14ac:dyDescent="0.25">
      <c r="A75">
        <v>195.85</v>
      </c>
      <c r="B75">
        <v>159.13999999999999</v>
      </c>
      <c r="C75">
        <f t="shared" si="2"/>
        <v>36.710000000000008</v>
      </c>
    </row>
    <row r="76" spans="1:3" x14ac:dyDescent="0.25">
      <c r="A76">
        <v>186.22</v>
      </c>
      <c r="B76">
        <v>182.17</v>
      </c>
      <c r="C76">
        <f t="shared" si="2"/>
        <v>4.0500000000000114</v>
      </c>
    </row>
    <row r="77" spans="1:3" x14ac:dyDescent="0.25">
      <c r="A77">
        <v>168.62</v>
      </c>
      <c r="B77">
        <v>198.69</v>
      </c>
      <c r="C77">
        <f t="shared" si="2"/>
        <v>-30.069999999999993</v>
      </c>
    </row>
    <row r="78" spans="1:3" x14ac:dyDescent="0.25">
      <c r="A78">
        <v>164.88</v>
      </c>
      <c r="B78">
        <v>167.9</v>
      </c>
      <c r="C78">
        <f t="shared" si="2"/>
        <v>-3.0200000000000102</v>
      </c>
    </row>
    <row r="79" spans="1:3" x14ac:dyDescent="0.25">
      <c r="A79">
        <v>155.29</v>
      </c>
      <c r="B79">
        <v>178.21</v>
      </c>
      <c r="C79">
        <f t="shared" si="2"/>
        <v>-22.920000000000016</v>
      </c>
    </row>
    <row r="80" spans="1:3" x14ac:dyDescent="0.25">
      <c r="A80">
        <v>168.39</v>
      </c>
      <c r="B80">
        <v>170.73</v>
      </c>
      <c r="C80">
        <f t="shared" si="2"/>
        <v>-2.3400000000000034</v>
      </c>
    </row>
    <row r="81" spans="1:3" x14ac:dyDescent="0.25">
      <c r="A81">
        <v>190.02</v>
      </c>
      <c r="B81">
        <v>199.62</v>
      </c>
      <c r="C81">
        <f t="shared" si="2"/>
        <v>-9.5999999999999943</v>
      </c>
    </row>
    <row r="82" spans="1:3" x14ac:dyDescent="0.25">
      <c r="A82">
        <v>188.99</v>
      </c>
      <c r="B82">
        <v>186.03</v>
      </c>
      <c r="C82">
        <f t="shared" si="2"/>
        <v>2.960000000000008</v>
      </c>
    </row>
    <row r="83" spans="1:3" x14ac:dyDescent="0.25">
      <c r="A83">
        <v>175.49</v>
      </c>
      <c r="B83">
        <v>156.22999999999999</v>
      </c>
      <c r="C83">
        <f t="shared" si="2"/>
        <v>19.260000000000019</v>
      </c>
    </row>
    <row r="84" spans="1:3" x14ac:dyDescent="0.25">
      <c r="A84">
        <v>190.88</v>
      </c>
      <c r="B84">
        <v>158.08000000000001</v>
      </c>
      <c r="C84">
        <f t="shared" si="2"/>
        <v>32.799999999999983</v>
      </c>
    </row>
    <row r="85" spans="1:3" x14ac:dyDescent="0.25">
      <c r="A85">
        <v>178.08</v>
      </c>
      <c r="B85">
        <v>163.74</v>
      </c>
      <c r="C85">
        <f t="shared" si="2"/>
        <v>14.340000000000003</v>
      </c>
    </row>
    <row r="86" spans="1:3" x14ac:dyDescent="0.25">
      <c r="A86">
        <v>210.38</v>
      </c>
      <c r="B86">
        <v>161.44999999999999</v>
      </c>
      <c r="C86">
        <f t="shared" si="2"/>
        <v>48.930000000000007</v>
      </c>
    </row>
    <row r="87" spans="1:3" x14ac:dyDescent="0.25">
      <c r="A87">
        <v>164.27</v>
      </c>
      <c r="B87">
        <v>163.44999999999999</v>
      </c>
      <c r="C87">
        <f t="shared" si="2"/>
        <v>0.8200000000000216</v>
      </c>
    </row>
    <row r="88" spans="1:3" x14ac:dyDescent="0.25">
      <c r="A88">
        <v>166.97</v>
      </c>
      <c r="B88">
        <v>178.17</v>
      </c>
      <c r="C88">
        <f t="shared" si="2"/>
        <v>-11.199999999999989</v>
      </c>
    </row>
    <row r="89" spans="1:3" x14ac:dyDescent="0.25">
      <c r="A89">
        <v>176.16</v>
      </c>
      <c r="B89">
        <v>194.1</v>
      </c>
      <c r="C89">
        <f t="shared" si="2"/>
        <v>-17.939999999999998</v>
      </c>
    </row>
    <row r="90" spans="1:3" x14ac:dyDescent="0.25">
      <c r="A90">
        <v>199.72</v>
      </c>
      <c r="B90">
        <v>182.6</v>
      </c>
      <c r="C90">
        <f t="shared" si="2"/>
        <v>17.120000000000005</v>
      </c>
    </row>
    <row r="91" spans="1:3" x14ac:dyDescent="0.25">
      <c r="A91">
        <v>176.93</v>
      </c>
      <c r="B91">
        <v>168.51</v>
      </c>
      <c r="C91">
        <f t="shared" si="2"/>
        <v>8.4200000000000159</v>
      </c>
    </row>
    <row r="92" spans="1:3" x14ac:dyDescent="0.25">
      <c r="A92">
        <v>185.16</v>
      </c>
      <c r="B92">
        <v>191.89</v>
      </c>
      <c r="C92">
        <f t="shared" si="2"/>
        <v>-6.7299999999999898</v>
      </c>
    </row>
    <row r="93" spans="1:3" x14ac:dyDescent="0.25">
      <c r="A93">
        <v>161.05000000000001</v>
      </c>
      <c r="B93">
        <v>180.53</v>
      </c>
      <c r="C93">
        <f t="shared" si="2"/>
        <v>-19.47999999999999</v>
      </c>
    </row>
    <row r="94" spans="1:3" x14ac:dyDescent="0.25">
      <c r="A94">
        <v>186.32</v>
      </c>
      <c r="B94">
        <v>165.45</v>
      </c>
      <c r="C94">
        <f t="shared" si="2"/>
        <v>20.870000000000005</v>
      </c>
    </row>
    <row r="95" spans="1:3" x14ac:dyDescent="0.25">
      <c r="A95">
        <v>149.24</v>
      </c>
      <c r="B95">
        <v>168.8</v>
      </c>
      <c r="C95">
        <f t="shared" si="2"/>
        <v>-19.560000000000002</v>
      </c>
    </row>
    <row r="96" spans="1:3" x14ac:dyDescent="0.25">
      <c r="A96">
        <v>168.62</v>
      </c>
      <c r="B96">
        <v>159.91999999999999</v>
      </c>
      <c r="C96">
        <f t="shared" si="2"/>
        <v>8.7000000000000171</v>
      </c>
    </row>
    <row r="97" spans="1:3" x14ac:dyDescent="0.25">
      <c r="A97">
        <v>171.64</v>
      </c>
      <c r="B97">
        <v>188.49</v>
      </c>
      <c r="C97">
        <f t="shared" si="2"/>
        <v>-16.850000000000023</v>
      </c>
    </row>
    <row r="98" spans="1:3" x14ac:dyDescent="0.25">
      <c r="A98">
        <v>185.42</v>
      </c>
      <c r="B98">
        <v>205.27</v>
      </c>
      <c r="C98">
        <f t="shared" ref="C98:C121" si="3">A98-B98</f>
        <v>-19.850000000000023</v>
      </c>
    </row>
    <row r="99" spans="1:3" x14ac:dyDescent="0.25">
      <c r="A99">
        <v>162.43</v>
      </c>
      <c r="B99">
        <v>185.63</v>
      </c>
      <c r="C99">
        <f t="shared" si="3"/>
        <v>-23.199999999999989</v>
      </c>
    </row>
    <row r="100" spans="1:3" x14ac:dyDescent="0.25">
      <c r="A100">
        <v>178.81</v>
      </c>
      <c r="B100">
        <v>197.38</v>
      </c>
      <c r="C100">
        <f t="shared" si="3"/>
        <v>-18.569999999999993</v>
      </c>
    </row>
    <row r="101" spans="1:3" x14ac:dyDescent="0.25">
      <c r="A101">
        <v>172.65</v>
      </c>
      <c r="B101">
        <v>186.71</v>
      </c>
      <c r="C101">
        <f t="shared" si="3"/>
        <v>-14.060000000000002</v>
      </c>
    </row>
    <row r="102" spans="1:3" x14ac:dyDescent="0.25">
      <c r="A102">
        <v>164.65</v>
      </c>
      <c r="B102">
        <v>194.81</v>
      </c>
      <c r="C102">
        <f t="shared" si="3"/>
        <v>-30.159999999999997</v>
      </c>
    </row>
    <row r="103" spans="1:3" x14ac:dyDescent="0.25">
      <c r="A103">
        <v>178.52</v>
      </c>
      <c r="B103">
        <v>198.09</v>
      </c>
      <c r="C103">
        <f t="shared" si="3"/>
        <v>-19.569999999999993</v>
      </c>
    </row>
    <row r="104" spans="1:3" x14ac:dyDescent="0.25">
      <c r="A104">
        <v>170.11</v>
      </c>
      <c r="B104">
        <v>164.07</v>
      </c>
      <c r="C104">
        <f t="shared" si="3"/>
        <v>6.0400000000000205</v>
      </c>
    </row>
    <row r="105" spans="1:3" x14ac:dyDescent="0.25">
      <c r="A105">
        <v>167.15</v>
      </c>
      <c r="B105">
        <v>170.48</v>
      </c>
      <c r="C105">
        <f t="shared" si="3"/>
        <v>-3.3299999999999841</v>
      </c>
    </row>
    <row r="106" spans="1:3" x14ac:dyDescent="0.25">
      <c r="A106">
        <v>190.32</v>
      </c>
      <c r="B106">
        <v>184.86</v>
      </c>
      <c r="C106">
        <f t="shared" si="3"/>
        <v>5.4599999999999795</v>
      </c>
    </row>
    <row r="107" spans="1:3" x14ac:dyDescent="0.25">
      <c r="A107">
        <v>167.25</v>
      </c>
      <c r="B107">
        <v>189.11</v>
      </c>
      <c r="C107">
        <f t="shared" si="3"/>
        <v>-21.860000000000014</v>
      </c>
    </row>
    <row r="108" spans="1:3" x14ac:dyDescent="0.25">
      <c r="A108">
        <v>179.2</v>
      </c>
      <c r="B108">
        <v>179.68</v>
      </c>
      <c r="C108">
        <f t="shared" si="3"/>
        <v>-0.48000000000001819</v>
      </c>
    </row>
    <row r="109" spans="1:3" x14ac:dyDescent="0.25">
      <c r="A109">
        <v>171.65</v>
      </c>
      <c r="B109">
        <v>142.38</v>
      </c>
      <c r="C109">
        <f t="shared" si="3"/>
        <v>29.27000000000001</v>
      </c>
    </row>
    <row r="110" spans="1:3" x14ac:dyDescent="0.25">
      <c r="A110">
        <v>166.35</v>
      </c>
      <c r="B110">
        <v>167.72</v>
      </c>
      <c r="C110">
        <f t="shared" si="3"/>
        <v>-1.3700000000000045</v>
      </c>
    </row>
    <row r="111" spans="1:3" x14ac:dyDescent="0.25">
      <c r="A111">
        <v>175.41</v>
      </c>
      <c r="B111">
        <v>199.9</v>
      </c>
      <c r="C111">
        <f t="shared" si="3"/>
        <v>-24.490000000000009</v>
      </c>
    </row>
    <row r="112" spans="1:3" x14ac:dyDescent="0.25">
      <c r="A112">
        <v>172.05</v>
      </c>
      <c r="B112">
        <v>174.43</v>
      </c>
      <c r="C112">
        <f t="shared" si="3"/>
        <v>-2.3799999999999955</v>
      </c>
    </row>
    <row r="113" spans="1:3" x14ac:dyDescent="0.25">
      <c r="A113">
        <v>181.88</v>
      </c>
      <c r="B113">
        <v>168.2</v>
      </c>
      <c r="C113">
        <f t="shared" si="3"/>
        <v>13.680000000000007</v>
      </c>
    </row>
    <row r="114" spans="1:3" x14ac:dyDescent="0.25">
      <c r="A114">
        <v>201.11</v>
      </c>
      <c r="B114">
        <v>195.07</v>
      </c>
      <c r="C114">
        <f t="shared" si="3"/>
        <v>6.0400000000000205</v>
      </c>
    </row>
    <row r="115" spans="1:3" x14ac:dyDescent="0.25">
      <c r="A115">
        <v>154.21</v>
      </c>
      <c r="B115">
        <v>193.79</v>
      </c>
      <c r="C115">
        <f t="shared" si="3"/>
        <v>-39.579999999999984</v>
      </c>
    </row>
    <row r="116" spans="1:3" x14ac:dyDescent="0.25">
      <c r="A116">
        <v>145.88999999999999</v>
      </c>
      <c r="B116">
        <v>175.16</v>
      </c>
      <c r="C116">
        <f t="shared" si="3"/>
        <v>-29.27000000000001</v>
      </c>
    </row>
    <row r="117" spans="1:3" x14ac:dyDescent="0.25">
      <c r="A117">
        <v>178.49</v>
      </c>
      <c r="B117">
        <v>170.66</v>
      </c>
      <c r="C117">
        <f t="shared" si="3"/>
        <v>7.8300000000000125</v>
      </c>
    </row>
    <row r="118" spans="1:3" x14ac:dyDescent="0.25">
      <c r="A118">
        <v>176.08</v>
      </c>
      <c r="B118">
        <v>183.98</v>
      </c>
      <c r="C118">
        <f t="shared" si="3"/>
        <v>-7.8999999999999773</v>
      </c>
    </row>
    <row r="119" spans="1:3" x14ac:dyDescent="0.25">
      <c r="A119">
        <v>202.48</v>
      </c>
      <c r="B119">
        <v>174.54</v>
      </c>
      <c r="C119">
        <f t="shared" si="3"/>
        <v>27.939999999999998</v>
      </c>
    </row>
    <row r="120" spans="1:3" x14ac:dyDescent="0.25">
      <c r="A120">
        <v>182.4</v>
      </c>
      <c r="B120">
        <v>197.18</v>
      </c>
      <c r="C120">
        <f t="shared" si="3"/>
        <v>-14.780000000000001</v>
      </c>
    </row>
    <row r="121" spans="1:3" x14ac:dyDescent="0.25">
      <c r="A121">
        <v>182.09</v>
      </c>
      <c r="B121">
        <v>215.17</v>
      </c>
      <c r="C121">
        <f t="shared" si="3"/>
        <v>-33.079999999999984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LabTAT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Varun</dc:creator>
  <cp:lastModifiedBy>Kiran</cp:lastModifiedBy>
  <dcterms:created xsi:type="dcterms:W3CDTF">2021-05-02T16:57:11Z</dcterms:created>
  <dcterms:modified xsi:type="dcterms:W3CDTF">2021-05-04T11:34:35Z</dcterms:modified>
</cp:coreProperties>
</file>