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10days" sheetId="1" r:id="rId4"/>
  </sheets>
  <definedNames/>
  <calcPr/>
</workbook>
</file>

<file path=xl/sharedStrings.xml><?xml version="1.0" encoding="utf-8"?>
<sst xmlns="http://schemas.openxmlformats.org/spreadsheetml/2006/main" count="5548" uniqueCount="183">
  <si>
    <t>id</t>
  </si>
  <si>
    <t>type</t>
  </si>
  <si>
    <t>fromdate</t>
  </si>
  <si>
    <t>todate</t>
  </si>
  <si>
    <t>subno</t>
  </si>
  <si>
    <t>daycount</t>
  </si>
  <si>
    <t>url</t>
  </si>
  <si>
    <t>totalduration</t>
  </si>
  <si>
    <t>starttime</t>
  </si>
  <si>
    <t>endtime</t>
  </si>
  <si>
    <t>lagna_rasi</t>
  </si>
  <si>
    <t>lrname</t>
  </si>
  <si>
    <t>sentiment</t>
  </si>
  <si>
    <t>super_positive</t>
  </si>
  <si>
    <t>positive</t>
  </si>
  <si>
    <t>productive</t>
  </si>
  <si>
    <t>lucky</t>
  </si>
  <si>
    <t>average</t>
  </si>
  <si>
    <t>below_average</t>
  </si>
  <si>
    <t>negative</t>
  </si>
  <si>
    <t>super_negative</t>
  </si>
  <si>
    <t>pending_works</t>
  </si>
  <si>
    <t>tiring_even</t>
  </si>
  <si>
    <t>bhagdaud</t>
  </si>
  <si>
    <t>en_1</t>
  </si>
  <si>
    <t>en_2</t>
  </si>
  <si>
    <t>en_3</t>
  </si>
  <si>
    <t>en_4</t>
  </si>
  <si>
    <t>hi_1</t>
  </si>
  <si>
    <t>hi_2</t>
  </si>
  <si>
    <t>hi_3</t>
  </si>
  <si>
    <t>hi_4</t>
  </si>
  <si>
    <t>mr_1</t>
  </si>
  <si>
    <t>mr_2</t>
  </si>
  <si>
    <t>mr_3</t>
  </si>
  <si>
    <t>mr_4</t>
  </si>
  <si>
    <t>gu_1</t>
  </si>
  <si>
    <t>gu_2</t>
  </si>
  <si>
    <t>gu_3</t>
  </si>
  <si>
    <t>gu_4</t>
  </si>
  <si>
    <t>bn_1</t>
  </si>
  <si>
    <t>bn_2</t>
  </si>
  <si>
    <t>bn_3</t>
  </si>
  <si>
    <t>bn_4</t>
  </si>
  <si>
    <t>te_1</t>
  </si>
  <si>
    <t>te_2</t>
  </si>
  <si>
    <t>te_3</t>
  </si>
  <si>
    <t>te_4</t>
  </si>
  <si>
    <t>status</t>
  </si>
  <si>
    <t>assigned_to</t>
  </si>
  <si>
    <t>status_en</t>
  </si>
  <si>
    <t>status_hi</t>
  </si>
  <si>
    <t>status_mr</t>
  </si>
  <si>
    <t>status_gu</t>
  </si>
  <si>
    <t>status_te</t>
  </si>
  <si>
    <t>status_bn</t>
  </si>
  <si>
    <t>10Days</t>
  </si>
  <si>
    <t>https://www.youtube.com/watch?v=-JgvS8WIgiQ</t>
  </si>
  <si>
    <t>L</t>
  </si>
  <si>
    <t>Mithun</t>
  </si>
  <si>
    <t>No</t>
  </si>
  <si>
    <t>yes</t>
  </si>
  <si>
    <t>career prospects</t>
  </si>
  <si>
    <t>vivah yog</t>
  </si>
  <si>
    <t>santan (good newz)</t>
  </si>
  <si>
    <t>Kark</t>
  </si>
  <si>
    <t>Sinh</t>
  </si>
  <si>
    <t>Mesha</t>
  </si>
  <si>
    <t>working</t>
  </si>
  <si>
    <t>hindi11@ayushcms.com</t>
  </si>
  <si>
    <t>bit strress ful</t>
  </si>
  <si>
    <t>increase in money spending</t>
  </si>
  <si>
    <t>Vrushabh</t>
  </si>
  <si>
    <t>good for students</t>
  </si>
  <si>
    <t>good for property deaing</t>
  </si>
  <si>
    <t>pending work finalize</t>
  </si>
  <si>
    <t>Kanya</t>
  </si>
  <si>
    <t>Tula</t>
  </si>
  <si>
    <t>Vrushik</t>
  </si>
  <si>
    <t>Dhanu</t>
  </si>
  <si>
    <t>Makar</t>
  </si>
  <si>
    <t>Kumbh</t>
  </si>
  <si>
    <t>Meen</t>
  </si>
  <si>
    <t>https://www.youtube.com/live/bRti9qAXaWc</t>
  </si>
  <si>
    <t>intro</t>
  </si>
  <si>
    <t>no</t>
  </si>
  <si>
    <t>pishach yog and vivah yog</t>
  </si>
  <si>
    <t>Career opportunities</t>
  </si>
  <si>
    <t>average for students</t>
  </si>
  <si>
    <t>carefull with health</t>
  </si>
  <si>
    <t>new career opportunities</t>
  </si>
  <si>
    <t>avoid family dispute or arguments</t>
  </si>
  <si>
    <t>carefull while travelling month is not good for travelling</t>
  </si>
  <si>
    <t>Provocations by opposite sex</t>
  </si>
  <si>
    <t>health caution</t>
  </si>
  <si>
    <t>avoid dispute</t>
  </si>
  <si>
    <t>Accident risk (slipping stairs)</t>
  </si>
  <si>
    <t>New opportunities</t>
  </si>
  <si>
    <t>family tensions</t>
  </si>
  <si>
    <t>stay out of disputes</t>
  </si>
  <si>
    <t>Avoid risk-taking decisions</t>
  </si>
  <si>
    <t>take care of health</t>
  </si>
  <si>
    <t>pisach yog</t>
  </si>
  <si>
    <t>take care of your health</t>
  </si>
  <si>
    <t>good for career prospects</t>
  </si>
  <si>
    <t>health improvement</t>
  </si>
  <si>
    <t>avoid dispute with spouse</t>
  </si>
  <si>
    <t>Financial gains</t>
  </si>
  <si>
    <t>https://www.youtube.com/live/5SFF61lSf7c</t>
  </si>
  <si>
    <t>Continue productive work</t>
  </si>
  <si>
    <t>Handle important tasks</t>
  </si>
  <si>
    <t>Happy days</t>
  </si>
  <si>
    <t>No major risks</t>
  </si>
  <si>
    <t>Avoid financial risks</t>
  </si>
  <si>
    <t>Routine work only</t>
  </si>
  <si>
    <t>High caution needed</t>
  </si>
  <si>
    <t>Health issues likely</t>
  </si>
  <si>
    <t>Accept job offers</t>
  </si>
  <si>
    <t>Health improvements</t>
  </si>
  <si>
    <t>stay calm provoked</t>
  </si>
  <si>
    <t>Avoid family disputes</t>
  </si>
  <si>
    <t>Embrace new career ops</t>
  </si>
  <si>
    <t>Avoid risks</t>
  </si>
  <si>
    <t>Avoid spouse conflicts</t>
  </si>
  <si>
    <t>Avoid spouse disputes</t>
  </si>
  <si>
    <t>Health caution</t>
  </si>
  <si>
    <t>Career growth</t>
  </si>
  <si>
    <t>Marriage opportunities</t>
  </si>
  <si>
    <t>Solve child-related worries</t>
  </si>
  <si>
    <t>Watch speculation risks</t>
  </si>
  <si>
    <t>https://www.youtube.com/live/SjwMnWe4g_A</t>
  </si>
  <si>
    <t>13–17: Most lucky days</t>
  </si>
  <si>
    <t>Student &amp; family gain</t>
  </si>
  <si>
    <t>Drive carefully</t>
  </si>
  <si>
    <t>tough phase</t>
  </si>
  <si>
    <t>11th only tough till 5:30 PM</t>
  </si>
  <si>
    <t xml:space="preserve">12–20: Career growth , Sudden gain </t>
  </si>
  <si>
    <t xml:space="preserve"> Travelplan  , Marriage prospects</t>
  </si>
  <si>
    <t>Continuous stress</t>
  </si>
  <si>
    <t>Just complete daily tasks calmly</t>
  </si>
  <si>
    <t>Avoid arguments &amp; reactions</t>
  </si>
  <si>
    <t>Emotionally painful days</t>
  </si>
  <si>
    <t>Family disputes possible</t>
  </si>
  <si>
    <t>avoid risks</t>
  </si>
  <si>
    <t>13–16: Toughest days</t>
  </si>
  <si>
    <t>17–20: Most lucky if earlier managed</t>
  </si>
  <si>
    <t>11–16: Take major decisions</t>
  </si>
  <si>
    <t>control your speech ,anger and behave good with others</t>
  </si>
  <si>
    <t>Post 14–15: Health alert starts</t>
  </si>
  <si>
    <t>Post 14–15: Health alert starts11–16: Take major decisions</t>
  </si>
  <si>
    <t>17–20: Health risks</t>
  </si>
  <si>
    <t>marital tension possible</t>
  </si>
  <si>
    <t>13–16: Conflict phase, be carefull</t>
  </si>
  <si>
    <t>17–20: Excellent career prospects</t>
  </si>
  <si>
    <t>https://www.youtube.com/live/Pz85xe__fx4</t>
  </si>
  <si>
    <t>11–14: Health issues possible</t>
  </si>
  <si>
    <t>Avoid risky decisions</t>
  </si>
  <si>
    <t>Stay cautious during travel</t>
  </si>
  <si>
    <t>carefull on stairs</t>
  </si>
  <si>
    <t>15–20: Career opportunities</t>
  </si>
  <si>
    <t>Positive days if earlier ones managed well</t>
  </si>
  <si>
    <t>Avoid provocation</t>
  </si>
  <si>
    <t>No advice-giving</t>
  </si>
  <si>
    <t>Maintain silence and patience</t>
  </si>
  <si>
    <t>18–20 to recover prior losses</t>
  </si>
  <si>
    <t>11–12: Good for career</t>
  </si>
  <si>
    <t>13–16: High intensity negative days</t>
  </si>
  <si>
    <t xml:space="preserve"> Avoid arguments, stay calm</t>
  </si>
  <si>
    <t>avoid arguments in family</t>
  </si>
  <si>
    <t>17–20: Use for recovery</t>
  </si>
  <si>
    <t>ask for money if lent</t>
  </si>
  <si>
    <t>Health stress</t>
  </si>
  <si>
    <t>Spouse conflicts</t>
  </si>
  <si>
    <t>be carefull</t>
  </si>
  <si>
    <t>Students &amp; foreign work get support post-16th</t>
  </si>
  <si>
    <t>lucky with concern</t>
  </si>
  <si>
    <t>No actual negative day</t>
  </si>
  <si>
    <t>Avoid marriage disputes</t>
  </si>
  <si>
    <t>Good for career and students</t>
  </si>
  <si>
    <t>13–16: Stress starts</t>
  </si>
  <si>
    <t>increase in expenses</t>
  </si>
  <si>
    <t>Emotional hurt</t>
  </si>
  <si>
    <t>Decision-making impacted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</si>
</sst>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hh]:mm:ss"/>
    <numFmt numFmtId="167" formatCode="hh:mm:ss"/>
    <numFmt numFmtId="168" formatCode="dd-m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-JgvS8WIgiQ" TargetMode="External"/><Relationship Id="rId190" Type="http://schemas.openxmlformats.org/officeDocument/2006/relationships/hyperlink" Target="https://www.youtube.com/live/5SFF61lSf7c" TargetMode="External"/><Relationship Id="rId42" Type="http://schemas.openxmlformats.org/officeDocument/2006/relationships/hyperlink" Target="https://www.youtube.com/watch?v=-JgvS8WIgiQ" TargetMode="External"/><Relationship Id="rId41" Type="http://schemas.openxmlformats.org/officeDocument/2006/relationships/hyperlink" Target="https://www.youtube.com/watch?v=-JgvS8WIgiQ" TargetMode="External"/><Relationship Id="rId44" Type="http://schemas.openxmlformats.org/officeDocument/2006/relationships/hyperlink" Target="https://www.youtube.com/watch?v=-JgvS8WIgiQ" TargetMode="External"/><Relationship Id="rId194" Type="http://schemas.openxmlformats.org/officeDocument/2006/relationships/hyperlink" Target="https://www.youtube.com/live/5SFF61lSf7c" TargetMode="External"/><Relationship Id="rId43" Type="http://schemas.openxmlformats.org/officeDocument/2006/relationships/hyperlink" Target="https://www.youtube.com/watch?v=-JgvS8WIgiQ" TargetMode="External"/><Relationship Id="rId193" Type="http://schemas.openxmlformats.org/officeDocument/2006/relationships/hyperlink" Target="https://www.youtube.com/live/5SFF61lSf7c" TargetMode="External"/><Relationship Id="rId46" Type="http://schemas.openxmlformats.org/officeDocument/2006/relationships/hyperlink" Target="https://www.youtube.com/watch?v=-JgvS8WIgiQ" TargetMode="External"/><Relationship Id="rId192" Type="http://schemas.openxmlformats.org/officeDocument/2006/relationships/hyperlink" Target="https://www.youtube.com/live/5SFF61lSf7c" TargetMode="External"/><Relationship Id="rId45" Type="http://schemas.openxmlformats.org/officeDocument/2006/relationships/hyperlink" Target="https://www.youtube.com/watch?v=-JgvS8WIgiQ" TargetMode="External"/><Relationship Id="rId191" Type="http://schemas.openxmlformats.org/officeDocument/2006/relationships/hyperlink" Target="https://www.youtube.com/live/5SFF61lSf7c" TargetMode="External"/><Relationship Id="rId48" Type="http://schemas.openxmlformats.org/officeDocument/2006/relationships/hyperlink" Target="https://www.youtube.com/watch?v=-JgvS8WIgiQ" TargetMode="External"/><Relationship Id="rId187" Type="http://schemas.openxmlformats.org/officeDocument/2006/relationships/hyperlink" Target="https://www.youtube.com/live/5SFF61lSf7c" TargetMode="External"/><Relationship Id="rId47" Type="http://schemas.openxmlformats.org/officeDocument/2006/relationships/hyperlink" Target="https://www.youtube.com/watch?v=-JgvS8WIgiQ" TargetMode="External"/><Relationship Id="rId186" Type="http://schemas.openxmlformats.org/officeDocument/2006/relationships/hyperlink" Target="https://www.youtube.com/live/5SFF61lSf7c" TargetMode="External"/><Relationship Id="rId185" Type="http://schemas.openxmlformats.org/officeDocument/2006/relationships/hyperlink" Target="https://www.youtube.com/live/5SFF61lSf7c" TargetMode="External"/><Relationship Id="rId49" Type="http://schemas.openxmlformats.org/officeDocument/2006/relationships/hyperlink" Target="https://www.youtube.com/watch?v=-JgvS8WIgiQ" TargetMode="External"/><Relationship Id="rId184" Type="http://schemas.openxmlformats.org/officeDocument/2006/relationships/hyperlink" Target="https://www.youtube.com/live/5SFF61lSf7c" TargetMode="External"/><Relationship Id="rId189" Type="http://schemas.openxmlformats.org/officeDocument/2006/relationships/hyperlink" Target="https://www.youtube.com/live/5SFF61lSf7c" TargetMode="External"/><Relationship Id="rId188" Type="http://schemas.openxmlformats.org/officeDocument/2006/relationships/hyperlink" Target="https://www.youtube.com/live/5SFF61lSf7c" TargetMode="External"/><Relationship Id="rId31" Type="http://schemas.openxmlformats.org/officeDocument/2006/relationships/hyperlink" Target="https://www.youtube.com/watch?v=-JgvS8WIgiQ" TargetMode="External"/><Relationship Id="rId30" Type="http://schemas.openxmlformats.org/officeDocument/2006/relationships/hyperlink" Target="https://www.youtube.com/watch?v=-JgvS8WIgiQ" TargetMode="External"/><Relationship Id="rId33" Type="http://schemas.openxmlformats.org/officeDocument/2006/relationships/hyperlink" Target="https://www.youtube.com/watch?v=-JgvS8WIgiQ" TargetMode="External"/><Relationship Id="rId183" Type="http://schemas.openxmlformats.org/officeDocument/2006/relationships/hyperlink" Target="https://www.youtube.com/live/5SFF61lSf7c" TargetMode="External"/><Relationship Id="rId32" Type="http://schemas.openxmlformats.org/officeDocument/2006/relationships/hyperlink" Target="https://www.youtube.com/watch?v=-JgvS8WIgiQ" TargetMode="External"/><Relationship Id="rId182" Type="http://schemas.openxmlformats.org/officeDocument/2006/relationships/hyperlink" Target="https://www.youtube.com/live/5SFF61lSf7c" TargetMode="External"/><Relationship Id="rId35" Type="http://schemas.openxmlformats.org/officeDocument/2006/relationships/hyperlink" Target="https://www.youtube.com/watch?v=-JgvS8WIgiQ" TargetMode="External"/><Relationship Id="rId181" Type="http://schemas.openxmlformats.org/officeDocument/2006/relationships/hyperlink" Target="https://www.youtube.com/live/5SFF61lSf7c" TargetMode="External"/><Relationship Id="rId34" Type="http://schemas.openxmlformats.org/officeDocument/2006/relationships/hyperlink" Target="https://www.youtube.com/watch?v=-JgvS8WIgiQ" TargetMode="External"/><Relationship Id="rId180" Type="http://schemas.openxmlformats.org/officeDocument/2006/relationships/hyperlink" Target="https://www.youtube.com/live/5SFF61lSf7c" TargetMode="External"/><Relationship Id="rId37" Type="http://schemas.openxmlformats.org/officeDocument/2006/relationships/hyperlink" Target="https://www.youtube.com/watch?v=-JgvS8WIgiQ" TargetMode="External"/><Relationship Id="rId176" Type="http://schemas.openxmlformats.org/officeDocument/2006/relationships/hyperlink" Target="https://www.youtube.com/live/bRti9qAXaWc" TargetMode="External"/><Relationship Id="rId297" Type="http://schemas.openxmlformats.org/officeDocument/2006/relationships/hyperlink" Target="https://www.youtube.com/live/SjwMnWe4g_A" TargetMode="External"/><Relationship Id="rId36" Type="http://schemas.openxmlformats.org/officeDocument/2006/relationships/hyperlink" Target="https://www.youtube.com/watch?v=-JgvS8WIgiQ" TargetMode="External"/><Relationship Id="rId175" Type="http://schemas.openxmlformats.org/officeDocument/2006/relationships/hyperlink" Target="https://www.youtube.com/live/bRti9qAXaWc" TargetMode="External"/><Relationship Id="rId296" Type="http://schemas.openxmlformats.org/officeDocument/2006/relationships/hyperlink" Target="https://www.youtube.com/live/SjwMnWe4g_A" TargetMode="External"/><Relationship Id="rId39" Type="http://schemas.openxmlformats.org/officeDocument/2006/relationships/hyperlink" Target="https://www.youtube.com/watch?v=-JgvS8WIgiQ" TargetMode="External"/><Relationship Id="rId174" Type="http://schemas.openxmlformats.org/officeDocument/2006/relationships/hyperlink" Target="https://www.youtube.com/live/bRti9qAXaWc" TargetMode="External"/><Relationship Id="rId295" Type="http://schemas.openxmlformats.org/officeDocument/2006/relationships/hyperlink" Target="https://www.youtube.com/live/SjwMnWe4g_A" TargetMode="External"/><Relationship Id="rId38" Type="http://schemas.openxmlformats.org/officeDocument/2006/relationships/hyperlink" Target="https://www.youtube.com/watch?v=-JgvS8WIgiQ" TargetMode="External"/><Relationship Id="rId173" Type="http://schemas.openxmlformats.org/officeDocument/2006/relationships/hyperlink" Target="https://www.youtube.com/live/bRti9qAXaWc" TargetMode="External"/><Relationship Id="rId294" Type="http://schemas.openxmlformats.org/officeDocument/2006/relationships/hyperlink" Target="https://www.youtube.com/live/SjwMnWe4g_A" TargetMode="External"/><Relationship Id="rId179" Type="http://schemas.openxmlformats.org/officeDocument/2006/relationships/hyperlink" Target="https://www.youtube.com/live/5SFF61lSf7c" TargetMode="External"/><Relationship Id="rId178" Type="http://schemas.openxmlformats.org/officeDocument/2006/relationships/hyperlink" Target="https://www.youtube.com/live/5SFF61lSf7c" TargetMode="External"/><Relationship Id="rId299" Type="http://schemas.openxmlformats.org/officeDocument/2006/relationships/hyperlink" Target="https://www.youtube.com/live/Pz85xe__fx4" TargetMode="External"/><Relationship Id="rId177" Type="http://schemas.openxmlformats.org/officeDocument/2006/relationships/hyperlink" Target="https://www.youtube.com/live/5SFF61lSf7c" TargetMode="External"/><Relationship Id="rId298" Type="http://schemas.openxmlformats.org/officeDocument/2006/relationships/hyperlink" Target="https://www.youtube.com/live/Pz85xe__fx4" TargetMode="External"/><Relationship Id="rId20" Type="http://schemas.openxmlformats.org/officeDocument/2006/relationships/hyperlink" Target="https://www.youtube.com/watch?v=-JgvS8WIgiQ" TargetMode="External"/><Relationship Id="rId22" Type="http://schemas.openxmlformats.org/officeDocument/2006/relationships/hyperlink" Target="https://www.youtube.com/watch?v=-JgvS8WIgiQ" TargetMode="External"/><Relationship Id="rId21" Type="http://schemas.openxmlformats.org/officeDocument/2006/relationships/hyperlink" Target="https://www.youtube.com/watch?v=-JgvS8WIgiQ" TargetMode="External"/><Relationship Id="rId24" Type="http://schemas.openxmlformats.org/officeDocument/2006/relationships/hyperlink" Target="https://www.youtube.com/watch?v=-JgvS8WIgiQ" TargetMode="External"/><Relationship Id="rId23" Type="http://schemas.openxmlformats.org/officeDocument/2006/relationships/hyperlink" Target="https://www.youtube.com/watch?v=-JgvS8WIgiQ" TargetMode="External"/><Relationship Id="rId26" Type="http://schemas.openxmlformats.org/officeDocument/2006/relationships/hyperlink" Target="https://www.youtube.com/watch?v=-JgvS8WIgiQ" TargetMode="External"/><Relationship Id="rId25" Type="http://schemas.openxmlformats.org/officeDocument/2006/relationships/hyperlink" Target="https://www.youtube.com/watch?v=-JgvS8WIgiQ" TargetMode="External"/><Relationship Id="rId28" Type="http://schemas.openxmlformats.org/officeDocument/2006/relationships/hyperlink" Target="https://www.youtube.com/watch?v=-JgvS8WIgiQ" TargetMode="External"/><Relationship Id="rId27" Type="http://schemas.openxmlformats.org/officeDocument/2006/relationships/hyperlink" Target="https://www.youtube.com/watch?v=-JgvS8WIgiQ" TargetMode="External"/><Relationship Id="rId29" Type="http://schemas.openxmlformats.org/officeDocument/2006/relationships/hyperlink" Target="https://www.youtube.com/watch?v=-JgvS8WIgiQ" TargetMode="External"/><Relationship Id="rId11" Type="http://schemas.openxmlformats.org/officeDocument/2006/relationships/hyperlink" Target="https://www.youtube.com/watch?v=-JgvS8WIgiQ" TargetMode="External"/><Relationship Id="rId10" Type="http://schemas.openxmlformats.org/officeDocument/2006/relationships/hyperlink" Target="https://www.youtube.com/watch?v=-JgvS8WIgiQ" TargetMode="External"/><Relationship Id="rId13" Type="http://schemas.openxmlformats.org/officeDocument/2006/relationships/hyperlink" Target="https://www.youtube.com/watch?v=-JgvS8WIgiQ" TargetMode="External"/><Relationship Id="rId12" Type="http://schemas.openxmlformats.org/officeDocument/2006/relationships/hyperlink" Target="https://www.youtube.com/watch?v=-JgvS8WIgiQ" TargetMode="External"/><Relationship Id="rId15" Type="http://schemas.openxmlformats.org/officeDocument/2006/relationships/hyperlink" Target="https://www.youtube.com/watch?v=-JgvS8WIgiQ" TargetMode="External"/><Relationship Id="rId198" Type="http://schemas.openxmlformats.org/officeDocument/2006/relationships/hyperlink" Target="https://www.youtube.com/live/5SFF61lSf7c" TargetMode="External"/><Relationship Id="rId14" Type="http://schemas.openxmlformats.org/officeDocument/2006/relationships/hyperlink" Target="https://www.youtube.com/watch?v=-JgvS8WIgiQ" TargetMode="External"/><Relationship Id="rId197" Type="http://schemas.openxmlformats.org/officeDocument/2006/relationships/hyperlink" Target="https://www.youtube.com/live/5SFF61lSf7c" TargetMode="External"/><Relationship Id="rId17" Type="http://schemas.openxmlformats.org/officeDocument/2006/relationships/hyperlink" Target="https://www.youtube.com/watch?v=-JgvS8WIgiQ" TargetMode="External"/><Relationship Id="rId196" Type="http://schemas.openxmlformats.org/officeDocument/2006/relationships/hyperlink" Target="https://www.youtube.com/live/5SFF61lSf7c" TargetMode="External"/><Relationship Id="rId16" Type="http://schemas.openxmlformats.org/officeDocument/2006/relationships/hyperlink" Target="https://www.youtube.com/watch?v=-JgvS8WIgiQ" TargetMode="External"/><Relationship Id="rId195" Type="http://schemas.openxmlformats.org/officeDocument/2006/relationships/hyperlink" Target="https://www.youtube.com/live/5SFF61lSf7c" TargetMode="External"/><Relationship Id="rId19" Type="http://schemas.openxmlformats.org/officeDocument/2006/relationships/hyperlink" Target="https://www.youtube.com/watch?v=-JgvS8WIgiQ" TargetMode="External"/><Relationship Id="rId18" Type="http://schemas.openxmlformats.org/officeDocument/2006/relationships/hyperlink" Target="https://www.youtube.com/watch?v=-JgvS8WIgiQ" TargetMode="External"/><Relationship Id="rId199" Type="http://schemas.openxmlformats.org/officeDocument/2006/relationships/hyperlink" Target="https://www.youtube.com/live/5SFF61lSf7c" TargetMode="External"/><Relationship Id="rId84" Type="http://schemas.openxmlformats.org/officeDocument/2006/relationships/hyperlink" Target="https://www.youtube.com/watch?v=-JgvS8WIgiQ" TargetMode="External"/><Relationship Id="rId83" Type="http://schemas.openxmlformats.org/officeDocument/2006/relationships/hyperlink" Target="https://www.youtube.com/watch?v=-JgvS8WIgiQ" TargetMode="External"/><Relationship Id="rId86" Type="http://schemas.openxmlformats.org/officeDocument/2006/relationships/hyperlink" Target="https://www.youtube.com/watch?v=-JgvS8WIgiQ" TargetMode="External"/><Relationship Id="rId85" Type="http://schemas.openxmlformats.org/officeDocument/2006/relationships/hyperlink" Target="https://www.youtube.com/watch?v=-JgvS8WIgiQ" TargetMode="External"/><Relationship Id="rId88" Type="http://schemas.openxmlformats.org/officeDocument/2006/relationships/hyperlink" Target="https://www.youtube.com/watch?v=-JgvS8WIgiQ" TargetMode="External"/><Relationship Id="rId150" Type="http://schemas.openxmlformats.org/officeDocument/2006/relationships/hyperlink" Target="https://www.youtube.com/live/bRti9qAXaWc" TargetMode="External"/><Relationship Id="rId271" Type="http://schemas.openxmlformats.org/officeDocument/2006/relationships/hyperlink" Target="https://www.youtube.com/live/SjwMnWe4g_A" TargetMode="External"/><Relationship Id="rId87" Type="http://schemas.openxmlformats.org/officeDocument/2006/relationships/hyperlink" Target="https://www.youtube.com/watch?v=-JgvS8WIgiQ" TargetMode="External"/><Relationship Id="rId270" Type="http://schemas.openxmlformats.org/officeDocument/2006/relationships/hyperlink" Target="https://www.youtube.com/live/SjwMnWe4g_A" TargetMode="External"/><Relationship Id="rId89" Type="http://schemas.openxmlformats.org/officeDocument/2006/relationships/hyperlink" Target="https://www.youtube.com/watch?v=-JgvS8WIgiQ" TargetMode="External"/><Relationship Id="rId80" Type="http://schemas.openxmlformats.org/officeDocument/2006/relationships/hyperlink" Target="https://www.youtube.com/watch?v=-JgvS8WIgiQ" TargetMode="External"/><Relationship Id="rId82" Type="http://schemas.openxmlformats.org/officeDocument/2006/relationships/hyperlink" Target="https://www.youtube.com/watch?v=-JgvS8WIgiQ" TargetMode="External"/><Relationship Id="rId81" Type="http://schemas.openxmlformats.org/officeDocument/2006/relationships/hyperlink" Target="https://www.youtube.com/watch?v=-JgvS8WIgiQ" TargetMode="External"/><Relationship Id="rId1" Type="http://schemas.openxmlformats.org/officeDocument/2006/relationships/hyperlink" Target="https://www.youtube.com/watch?v=-JgvS8WIgiQ" TargetMode="External"/><Relationship Id="rId2" Type="http://schemas.openxmlformats.org/officeDocument/2006/relationships/hyperlink" Target="https://www.youtube.com/watch?v=-JgvS8WIgiQ" TargetMode="External"/><Relationship Id="rId3" Type="http://schemas.openxmlformats.org/officeDocument/2006/relationships/hyperlink" Target="https://www.youtube.com/watch?v=-JgvS8WIgiQ" TargetMode="External"/><Relationship Id="rId149" Type="http://schemas.openxmlformats.org/officeDocument/2006/relationships/hyperlink" Target="https://www.youtube.com/live/bRti9qAXaWc" TargetMode="External"/><Relationship Id="rId4" Type="http://schemas.openxmlformats.org/officeDocument/2006/relationships/hyperlink" Target="https://www.youtube.com/watch?v=-JgvS8WIgiQ" TargetMode="External"/><Relationship Id="rId148" Type="http://schemas.openxmlformats.org/officeDocument/2006/relationships/hyperlink" Target="https://www.youtube.com/live/bRti9qAXaWc" TargetMode="External"/><Relationship Id="rId269" Type="http://schemas.openxmlformats.org/officeDocument/2006/relationships/hyperlink" Target="https://www.youtube.com/live/SjwMnWe4g_A" TargetMode="External"/><Relationship Id="rId9" Type="http://schemas.openxmlformats.org/officeDocument/2006/relationships/hyperlink" Target="https://www.youtube.com/watch?v=-JgvS8WIgiQ" TargetMode="External"/><Relationship Id="rId143" Type="http://schemas.openxmlformats.org/officeDocument/2006/relationships/hyperlink" Target="https://www.youtube.com/live/bRti9qAXaWc" TargetMode="External"/><Relationship Id="rId264" Type="http://schemas.openxmlformats.org/officeDocument/2006/relationships/hyperlink" Target="https://www.youtube.com/live/SjwMnWe4g_A" TargetMode="External"/><Relationship Id="rId142" Type="http://schemas.openxmlformats.org/officeDocument/2006/relationships/hyperlink" Target="https://www.youtube.com/live/bRti9qAXaWc" TargetMode="External"/><Relationship Id="rId263" Type="http://schemas.openxmlformats.org/officeDocument/2006/relationships/hyperlink" Target="https://www.youtube.com/live/SjwMnWe4g_A" TargetMode="External"/><Relationship Id="rId141" Type="http://schemas.openxmlformats.org/officeDocument/2006/relationships/hyperlink" Target="https://www.youtube.com/live/bRti9qAXaWc" TargetMode="External"/><Relationship Id="rId262" Type="http://schemas.openxmlformats.org/officeDocument/2006/relationships/hyperlink" Target="https://www.youtube.com/live/SjwMnWe4g_A" TargetMode="External"/><Relationship Id="rId140" Type="http://schemas.openxmlformats.org/officeDocument/2006/relationships/hyperlink" Target="https://www.youtube.com/live/bRti9qAXaWc" TargetMode="External"/><Relationship Id="rId261" Type="http://schemas.openxmlformats.org/officeDocument/2006/relationships/hyperlink" Target="https://www.youtube.com/live/SjwMnWe4g_A" TargetMode="External"/><Relationship Id="rId5" Type="http://schemas.openxmlformats.org/officeDocument/2006/relationships/hyperlink" Target="https://www.youtube.com/watch?v=-JgvS8WIgiQ" TargetMode="External"/><Relationship Id="rId147" Type="http://schemas.openxmlformats.org/officeDocument/2006/relationships/hyperlink" Target="https://www.youtube.com/live/bRti9qAXaWc" TargetMode="External"/><Relationship Id="rId268" Type="http://schemas.openxmlformats.org/officeDocument/2006/relationships/hyperlink" Target="https://www.youtube.com/live/SjwMnWe4g_A" TargetMode="External"/><Relationship Id="rId6" Type="http://schemas.openxmlformats.org/officeDocument/2006/relationships/hyperlink" Target="https://www.youtube.com/watch?v=-JgvS8WIgiQ" TargetMode="External"/><Relationship Id="rId146" Type="http://schemas.openxmlformats.org/officeDocument/2006/relationships/hyperlink" Target="https://www.youtube.com/live/bRti9qAXaWc" TargetMode="External"/><Relationship Id="rId267" Type="http://schemas.openxmlformats.org/officeDocument/2006/relationships/hyperlink" Target="https://www.youtube.com/live/SjwMnWe4g_A" TargetMode="External"/><Relationship Id="rId7" Type="http://schemas.openxmlformats.org/officeDocument/2006/relationships/hyperlink" Target="https://www.youtube.com/watch?v=-JgvS8WIgiQ" TargetMode="External"/><Relationship Id="rId145" Type="http://schemas.openxmlformats.org/officeDocument/2006/relationships/hyperlink" Target="https://www.youtube.com/live/bRti9qAXaWc" TargetMode="External"/><Relationship Id="rId266" Type="http://schemas.openxmlformats.org/officeDocument/2006/relationships/hyperlink" Target="https://www.youtube.com/watch?v=-JgvS8WIgiQ" TargetMode="External"/><Relationship Id="rId8" Type="http://schemas.openxmlformats.org/officeDocument/2006/relationships/hyperlink" Target="https://www.youtube.com/watch?v=-JgvS8WIgiQ" TargetMode="External"/><Relationship Id="rId144" Type="http://schemas.openxmlformats.org/officeDocument/2006/relationships/hyperlink" Target="https://www.youtube.com/live/bRti9qAXaWc" TargetMode="External"/><Relationship Id="rId265" Type="http://schemas.openxmlformats.org/officeDocument/2006/relationships/hyperlink" Target="https://www.youtube.com/live/SjwMnWe4g_A" TargetMode="External"/><Relationship Id="rId73" Type="http://schemas.openxmlformats.org/officeDocument/2006/relationships/hyperlink" Target="https://www.youtube.com/watch?v=-JgvS8WIgiQ" TargetMode="External"/><Relationship Id="rId72" Type="http://schemas.openxmlformats.org/officeDocument/2006/relationships/hyperlink" Target="https://www.youtube.com/watch?v=-JgvS8WIgiQ" TargetMode="External"/><Relationship Id="rId75" Type="http://schemas.openxmlformats.org/officeDocument/2006/relationships/hyperlink" Target="https://www.youtube.com/watch?v=-JgvS8WIgiQ" TargetMode="External"/><Relationship Id="rId74" Type="http://schemas.openxmlformats.org/officeDocument/2006/relationships/hyperlink" Target="https://www.youtube.com/watch?v=-JgvS8WIgiQ" TargetMode="External"/><Relationship Id="rId77" Type="http://schemas.openxmlformats.org/officeDocument/2006/relationships/hyperlink" Target="https://www.youtube.com/watch?v=-JgvS8WIgiQ" TargetMode="External"/><Relationship Id="rId260" Type="http://schemas.openxmlformats.org/officeDocument/2006/relationships/hyperlink" Target="https://www.youtube.com/live/SjwMnWe4g_A" TargetMode="External"/><Relationship Id="rId76" Type="http://schemas.openxmlformats.org/officeDocument/2006/relationships/hyperlink" Target="https://www.youtube.com/watch?v=-JgvS8WIgiQ" TargetMode="External"/><Relationship Id="rId79" Type="http://schemas.openxmlformats.org/officeDocument/2006/relationships/hyperlink" Target="https://www.youtube.com/watch?v=-JgvS8WIgiQ" TargetMode="External"/><Relationship Id="rId78" Type="http://schemas.openxmlformats.org/officeDocument/2006/relationships/hyperlink" Target="https://www.youtube.com/watch?v=-JgvS8WIgiQ" TargetMode="External"/><Relationship Id="rId71" Type="http://schemas.openxmlformats.org/officeDocument/2006/relationships/hyperlink" Target="https://www.youtube.com/watch?v=-JgvS8WIgiQ" TargetMode="External"/><Relationship Id="rId70" Type="http://schemas.openxmlformats.org/officeDocument/2006/relationships/hyperlink" Target="https://www.youtube.com/watch?v=-JgvS8WIgiQ" TargetMode="External"/><Relationship Id="rId139" Type="http://schemas.openxmlformats.org/officeDocument/2006/relationships/hyperlink" Target="https://www.youtube.com/live/bRti9qAXaWc" TargetMode="External"/><Relationship Id="rId138" Type="http://schemas.openxmlformats.org/officeDocument/2006/relationships/hyperlink" Target="https://www.youtube.com/live/bRti9qAXaWc" TargetMode="External"/><Relationship Id="rId259" Type="http://schemas.openxmlformats.org/officeDocument/2006/relationships/hyperlink" Target="https://www.youtube.com/live/SjwMnWe4g_A" TargetMode="External"/><Relationship Id="rId137" Type="http://schemas.openxmlformats.org/officeDocument/2006/relationships/hyperlink" Target="https://www.youtube.com/live/bRti9qAXaWc" TargetMode="External"/><Relationship Id="rId258" Type="http://schemas.openxmlformats.org/officeDocument/2006/relationships/hyperlink" Target="https://www.youtube.com/live/SjwMnWe4g_A" TargetMode="External"/><Relationship Id="rId132" Type="http://schemas.openxmlformats.org/officeDocument/2006/relationships/hyperlink" Target="https://www.youtube.com/live/bRti9qAXaWc" TargetMode="External"/><Relationship Id="rId253" Type="http://schemas.openxmlformats.org/officeDocument/2006/relationships/hyperlink" Target="https://www.youtube.com/live/SjwMnWe4g_A" TargetMode="External"/><Relationship Id="rId131" Type="http://schemas.openxmlformats.org/officeDocument/2006/relationships/hyperlink" Target="https://www.youtube.com/live/bRti9qAXaWc" TargetMode="External"/><Relationship Id="rId252" Type="http://schemas.openxmlformats.org/officeDocument/2006/relationships/hyperlink" Target="https://www.youtube.com/live/SjwMnWe4g_A" TargetMode="External"/><Relationship Id="rId130" Type="http://schemas.openxmlformats.org/officeDocument/2006/relationships/hyperlink" Target="https://www.youtube.com/live/bRti9qAXaWc" TargetMode="External"/><Relationship Id="rId251" Type="http://schemas.openxmlformats.org/officeDocument/2006/relationships/hyperlink" Target="https://www.youtube.com/live/SjwMnWe4g_A" TargetMode="External"/><Relationship Id="rId250" Type="http://schemas.openxmlformats.org/officeDocument/2006/relationships/hyperlink" Target="https://www.youtube.com/live/SjwMnWe4g_A" TargetMode="External"/><Relationship Id="rId136" Type="http://schemas.openxmlformats.org/officeDocument/2006/relationships/hyperlink" Target="https://www.youtube.com/live/bRti9qAXaWc" TargetMode="External"/><Relationship Id="rId257" Type="http://schemas.openxmlformats.org/officeDocument/2006/relationships/hyperlink" Target="https://www.youtube.com/live/SjwMnWe4g_A" TargetMode="External"/><Relationship Id="rId135" Type="http://schemas.openxmlformats.org/officeDocument/2006/relationships/hyperlink" Target="https://www.youtube.com/live/bRti9qAXaWc" TargetMode="External"/><Relationship Id="rId256" Type="http://schemas.openxmlformats.org/officeDocument/2006/relationships/hyperlink" Target="https://www.youtube.com/live/SjwMnWe4g_A" TargetMode="External"/><Relationship Id="rId134" Type="http://schemas.openxmlformats.org/officeDocument/2006/relationships/hyperlink" Target="https://www.youtube.com/live/bRti9qAXaWc" TargetMode="External"/><Relationship Id="rId255" Type="http://schemas.openxmlformats.org/officeDocument/2006/relationships/hyperlink" Target="https://www.youtube.com/live/SjwMnWe4g_A" TargetMode="External"/><Relationship Id="rId133" Type="http://schemas.openxmlformats.org/officeDocument/2006/relationships/hyperlink" Target="https://www.youtube.com/live/bRti9qAXaWc" TargetMode="External"/><Relationship Id="rId254" Type="http://schemas.openxmlformats.org/officeDocument/2006/relationships/hyperlink" Target="https://www.youtube.com/live/SjwMnWe4g_A" TargetMode="External"/><Relationship Id="rId62" Type="http://schemas.openxmlformats.org/officeDocument/2006/relationships/hyperlink" Target="https://www.youtube.com/watch?v=-JgvS8WIgiQ" TargetMode="External"/><Relationship Id="rId61" Type="http://schemas.openxmlformats.org/officeDocument/2006/relationships/hyperlink" Target="https://www.youtube.com/watch?v=-JgvS8WIgiQ" TargetMode="External"/><Relationship Id="rId64" Type="http://schemas.openxmlformats.org/officeDocument/2006/relationships/hyperlink" Target="https://www.youtube.com/watch?v=-JgvS8WIgiQ" TargetMode="External"/><Relationship Id="rId63" Type="http://schemas.openxmlformats.org/officeDocument/2006/relationships/hyperlink" Target="https://www.youtube.com/watch?v=-JgvS8WIgiQ" TargetMode="External"/><Relationship Id="rId66" Type="http://schemas.openxmlformats.org/officeDocument/2006/relationships/hyperlink" Target="https://www.youtube.com/watch?v=-JgvS8WIgiQ" TargetMode="External"/><Relationship Id="rId172" Type="http://schemas.openxmlformats.org/officeDocument/2006/relationships/hyperlink" Target="https://www.youtube.com/live/bRti9qAXaWc" TargetMode="External"/><Relationship Id="rId293" Type="http://schemas.openxmlformats.org/officeDocument/2006/relationships/hyperlink" Target="https://www.youtube.com/live/SjwMnWe4g_A" TargetMode="External"/><Relationship Id="rId65" Type="http://schemas.openxmlformats.org/officeDocument/2006/relationships/hyperlink" Target="https://www.youtube.com/watch?v=-JgvS8WIgiQ" TargetMode="External"/><Relationship Id="rId171" Type="http://schemas.openxmlformats.org/officeDocument/2006/relationships/hyperlink" Target="https://www.youtube.com/live/bRti9qAXaWc" TargetMode="External"/><Relationship Id="rId292" Type="http://schemas.openxmlformats.org/officeDocument/2006/relationships/hyperlink" Target="https://www.youtube.com/live/SjwMnWe4g_A" TargetMode="External"/><Relationship Id="rId68" Type="http://schemas.openxmlformats.org/officeDocument/2006/relationships/hyperlink" Target="https://www.youtube.com/watch?v=-JgvS8WIgiQ" TargetMode="External"/><Relationship Id="rId170" Type="http://schemas.openxmlformats.org/officeDocument/2006/relationships/hyperlink" Target="https://www.youtube.com/live/bRti9qAXaWc" TargetMode="External"/><Relationship Id="rId291" Type="http://schemas.openxmlformats.org/officeDocument/2006/relationships/hyperlink" Target="https://www.youtube.com/live/SjwMnWe4g_A" TargetMode="External"/><Relationship Id="rId67" Type="http://schemas.openxmlformats.org/officeDocument/2006/relationships/hyperlink" Target="https://www.youtube.com/watch?v=-JgvS8WIgiQ" TargetMode="External"/><Relationship Id="rId290" Type="http://schemas.openxmlformats.org/officeDocument/2006/relationships/hyperlink" Target="https://www.youtube.com/live/SjwMnWe4g_A" TargetMode="External"/><Relationship Id="rId60" Type="http://schemas.openxmlformats.org/officeDocument/2006/relationships/hyperlink" Target="https://www.youtube.com/watch?v=-JgvS8WIgiQ" TargetMode="External"/><Relationship Id="rId165" Type="http://schemas.openxmlformats.org/officeDocument/2006/relationships/hyperlink" Target="https://www.youtube.com/live/bRti9qAXaWc" TargetMode="External"/><Relationship Id="rId286" Type="http://schemas.openxmlformats.org/officeDocument/2006/relationships/hyperlink" Target="https://www.youtube.com/live/SjwMnWe4g_A" TargetMode="External"/><Relationship Id="rId69" Type="http://schemas.openxmlformats.org/officeDocument/2006/relationships/hyperlink" Target="https://www.youtube.com/watch?v=-JgvS8WIgiQ" TargetMode="External"/><Relationship Id="rId164" Type="http://schemas.openxmlformats.org/officeDocument/2006/relationships/hyperlink" Target="https://www.youtube.com/live/bRti9qAXaWc" TargetMode="External"/><Relationship Id="rId285" Type="http://schemas.openxmlformats.org/officeDocument/2006/relationships/hyperlink" Target="https://www.youtube.com/live/SjwMnWe4g_A" TargetMode="External"/><Relationship Id="rId163" Type="http://schemas.openxmlformats.org/officeDocument/2006/relationships/hyperlink" Target="https://www.youtube.com/live/bRti9qAXaWc" TargetMode="External"/><Relationship Id="rId284" Type="http://schemas.openxmlformats.org/officeDocument/2006/relationships/hyperlink" Target="https://www.youtube.com/live/SjwMnWe4g_A" TargetMode="External"/><Relationship Id="rId162" Type="http://schemas.openxmlformats.org/officeDocument/2006/relationships/hyperlink" Target="https://www.youtube.com/live/bRti9qAXaWc" TargetMode="External"/><Relationship Id="rId283" Type="http://schemas.openxmlformats.org/officeDocument/2006/relationships/hyperlink" Target="https://www.youtube.com/live/SjwMnWe4g_A" TargetMode="External"/><Relationship Id="rId169" Type="http://schemas.openxmlformats.org/officeDocument/2006/relationships/hyperlink" Target="https://www.youtube.com/live/bRti9qAXaWc" TargetMode="External"/><Relationship Id="rId168" Type="http://schemas.openxmlformats.org/officeDocument/2006/relationships/hyperlink" Target="https://www.youtube.com/live/bRti9qAXaWc" TargetMode="External"/><Relationship Id="rId289" Type="http://schemas.openxmlformats.org/officeDocument/2006/relationships/hyperlink" Target="https://www.youtube.com/live/SjwMnWe4g_A" TargetMode="External"/><Relationship Id="rId167" Type="http://schemas.openxmlformats.org/officeDocument/2006/relationships/hyperlink" Target="https://www.youtube.com/live/bRti9qAXaWc" TargetMode="External"/><Relationship Id="rId288" Type="http://schemas.openxmlformats.org/officeDocument/2006/relationships/hyperlink" Target="https://www.youtube.com/live/SjwMnWe4g_A" TargetMode="External"/><Relationship Id="rId166" Type="http://schemas.openxmlformats.org/officeDocument/2006/relationships/hyperlink" Target="https://www.youtube.com/live/bRti9qAXaWc" TargetMode="External"/><Relationship Id="rId287" Type="http://schemas.openxmlformats.org/officeDocument/2006/relationships/hyperlink" Target="https://www.youtube.com/live/SjwMnWe4g_A" TargetMode="External"/><Relationship Id="rId51" Type="http://schemas.openxmlformats.org/officeDocument/2006/relationships/hyperlink" Target="https://www.youtube.com/watch?v=-JgvS8WIgiQ" TargetMode="External"/><Relationship Id="rId50" Type="http://schemas.openxmlformats.org/officeDocument/2006/relationships/hyperlink" Target="https://www.youtube.com/watch?v=-JgvS8WIgiQ" TargetMode="External"/><Relationship Id="rId53" Type="http://schemas.openxmlformats.org/officeDocument/2006/relationships/hyperlink" Target="https://www.youtube.com/watch?v=-JgvS8WIgiQ" TargetMode="External"/><Relationship Id="rId52" Type="http://schemas.openxmlformats.org/officeDocument/2006/relationships/hyperlink" Target="https://www.youtube.com/watch?v=-JgvS8WIgiQ" TargetMode="External"/><Relationship Id="rId55" Type="http://schemas.openxmlformats.org/officeDocument/2006/relationships/hyperlink" Target="https://www.youtube.com/watch?v=-JgvS8WIgiQ" TargetMode="External"/><Relationship Id="rId161" Type="http://schemas.openxmlformats.org/officeDocument/2006/relationships/hyperlink" Target="https://www.youtube.com/live/bRti9qAXaWc" TargetMode="External"/><Relationship Id="rId282" Type="http://schemas.openxmlformats.org/officeDocument/2006/relationships/hyperlink" Target="https://www.youtube.com/live/SjwMnWe4g_A" TargetMode="External"/><Relationship Id="rId54" Type="http://schemas.openxmlformats.org/officeDocument/2006/relationships/hyperlink" Target="https://www.youtube.com/watch?v=-JgvS8WIgiQ" TargetMode="External"/><Relationship Id="rId160" Type="http://schemas.openxmlformats.org/officeDocument/2006/relationships/hyperlink" Target="https://www.youtube.com/live/bRti9qAXaWc" TargetMode="External"/><Relationship Id="rId281" Type="http://schemas.openxmlformats.org/officeDocument/2006/relationships/hyperlink" Target="https://www.youtube.com/live/SjwMnWe4g_A" TargetMode="External"/><Relationship Id="rId57" Type="http://schemas.openxmlformats.org/officeDocument/2006/relationships/hyperlink" Target="https://www.youtube.com/watch?v=-JgvS8WIgiQ" TargetMode="External"/><Relationship Id="rId280" Type="http://schemas.openxmlformats.org/officeDocument/2006/relationships/hyperlink" Target="https://www.youtube.com/live/SjwMnWe4g_A" TargetMode="External"/><Relationship Id="rId56" Type="http://schemas.openxmlformats.org/officeDocument/2006/relationships/hyperlink" Target="https://www.youtube.com/watch?v=-JgvS8WIgiQ" TargetMode="External"/><Relationship Id="rId159" Type="http://schemas.openxmlformats.org/officeDocument/2006/relationships/hyperlink" Target="https://www.youtube.com/live/bRti9qAXaWc" TargetMode="External"/><Relationship Id="rId59" Type="http://schemas.openxmlformats.org/officeDocument/2006/relationships/hyperlink" Target="https://www.youtube.com/watch?v=-JgvS8WIgiQ" TargetMode="External"/><Relationship Id="rId154" Type="http://schemas.openxmlformats.org/officeDocument/2006/relationships/hyperlink" Target="https://www.youtube.com/live/bRti9qAXaWc" TargetMode="External"/><Relationship Id="rId275" Type="http://schemas.openxmlformats.org/officeDocument/2006/relationships/hyperlink" Target="https://www.youtube.com/live/SjwMnWe4g_A" TargetMode="External"/><Relationship Id="rId58" Type="http://schemas.openxmlformats.org/officeDocument/2006/relationships/hyperlink" Target="https://www.youtube.com/watch?v=-JgvS8WIgiQ" TargetMode="External"/><Relationship Id="rId153" Type="http://schemas.openxmlformats.org/officeDocument/2006/relationships/hyperlink" Target="https://www.youtube.com/live/bRti9qAXaWc" TargetMode="External"/><Relationship Id="rId274" Type="http://schemas.openxmlformats.org/officeDocument/2006/relationships/hyperlink" Target="https://www.youtube.com/live/SjwMnWe4g_A" TargetMode="External"/><Relationship Id="rId152" Type="http://schemas.openxmlformats.org/officeDocument/2006/relationships/hyperlink" Target="https://www.youtube.com/live/bRti9qAXaWc" TargetMode="External"/><Relationship Id="rId273" Type="http://schemas.openxmlformats.org/officeDocument/2006/relationships/hyperlink" Target="https://www.youtube.com/live/SjwMnWe4g_A" TargetMode="External"/><Relationship Id="rId151" Type="http://schemas.openxmlformats.org/officeDocument/2006/relationships/hyperlink" Target="https://www.youtube.com/live/bRti9qAXaWc" TargetMode="External"/><Relationship Id="rId272" Type="http://schemas.openxmlformats.org/officeDocument/2006/relationships/hyperlink" Target="https://www.youtube.com/live/SjwMnWe4g_A" TargetMode="External"/><Relationship Id="rId158" Type="http://schemas.openxmlformats.org/officeDocument/2006/relationships/hyperlink" Target="https://www.youtube.com/live/bRti9qAXaWc" TargetMode="External"/><Relationship Id="rId279" Type="http://schemas.openxmlformats.org/officeDocument/2006/relationships/hyperlink" Target="https://www.youtube.com/live/SjwMnWe4g_A" TargetMode="External"/><Relationship Id="rId157" Type="http://schemas.openxmlformats.org/officeDocument/2006/relationships/hyperlink" Target="https://www.youtube.com/live/bRti9qAXaWc" TargetMode="External"/><Relationship Id="rId278" Type="http://schemas.openxmlformats.org/officeDocument/2006/relationships/hyperlink" Target="https://www.youtube.com/live/SjwMnWe4g_A" TargetMode="External"/><Relationship Id="rId156" Type="http://schemas.openxmlformats.org/officeDocument/2006/relationships/hyperlink" Target="https://www.youtube.com/live/bRti9qAXaWc" TargetMode="External"/><Relationship Id="rId277" Type="http://schemas.openxmlformats.org/officeDocument/2006/relationships/hyperlink" Target="https://www.youtube.com/live/SjwMnWe4g_A" TargetMode="External"/><Relationship Id="rId155" Type="http://schemas.openxmlformats.org/officeDocument/2006/relationships/hyperlink" Target="https://www.youtube.com/live/bRti9qAXaWc" TargetMode="External"/><Relationship Id="rId276" Type="http://schemas.openxmlformats.org/officeDocument/2006/relationships/hyperlink" Target="https://www.youtube.com/live/SjwMnWe4g_A" TargetMode="External"/><Relationship Id="rId107" Type="http://schemas.openxmlformats.org/officeDocument/2006/relationships/hyperlink" Target="https://www.youtube.com/watch?v=-JgvS8WIgiQ" TargetMode="External"/><Relationship Id="rId228" Type="http://schemas.openxmlformats.org/officeDocument/2006/relationships/hyperlink" Target="https://www.youtube.com/live/5SFF61lSf7c" TargetMode="External"/><Relationship Id="rId349" Type="http://schemas.openxmlformats.org/officeDocument/2006/relationships/hyperlink" Target="https://www.youtube.com/live/Pz85xe__fx4" TargetMode="External"/><Relationship Id="rId106" Type="http://schemas.openxmlformats.org/officeDocument/2006/relationships/hyperlink" Target="https://www.youtube.com/watch?v=-JgvS8WIgiQ" TargetMode="External"/><Relationship Id="rId227" Type="http://schemas.openxmlformats.org/officeDocument/2006/relationships/hyperlink" Target="https://www.youtube.com/live/5SFF61lSf7c" TargetMode="External"/><Relationship Id="rId348" Type="http://schemas.openxmlformats.org/officeDocument/2006/relationships/hyperlink" Target="https://www.youtube.com/live/Pz85xe__fx4" TargetMode="External"/><Relationship Id="rId105" Type="http://schemas.openxmlformats.org/officeDocument/2006/relationships/hyperlink" Target="https://www.youtube.com/watch?v=-JgvS8WIgiQ" TargetMode="External"/><Relationship Id="rId226" Type="http://schemas.openxmlformats.org/officeDocument/2006/relationships/hyperlink" Target="https://www.youtube.com/live/5SFF61lSf7c" TargetMode="External"/><Relationship Id="rId347" Type="http://schemas.openxmlformats.org/officeDocument/2006/relationships/hyperlink" Target="https://www.youtube.com/live/Pz85xe__fx4" TargetMode="External"/><Relationship Id="rId104" Type="http://schemas.openxmlformats.org/officeDocument/2006/relationships/hyperlink" Target="https://www.youtube.com/watch?v=-JgvS8WIgiQ" TargetMode="External"/><Relationship Id="rId225" Type="http://schemas.openxmlformats.org/officeDocument/2006/relationships/hyperlink" Target="https://www.youtube.com/live/5SFF61lSf7c" TargetMode="External"/><Relationship Id="rId346" Type="http://schemas.openxmlformats.org/officeDocument/2006/relationships/hyperlink" Target="https://www.youtube.com/live/Pz85xe__fx4" TargetMode="External"/><Relationship Id="rId109" Type="http://schemas.openxmlformats.org/officeDocument/2006/relationships/hyperlink" Target="https://www.youtube.com/watch?v=-JgvS8WIgiQ" TargetMode="External"/><Relationship Id="rId108" Type="http://schemas.openxmlformats.org/officeDocument/2006/relationships/hyperlink" Target="https://www.youtube.com/watch?v=-JgvS8WIgiQ" TargetMode="External"/><Relationship Id="rId229" Type="http://schemas.openxmlformats.org/officeDocument/2006/relationships/hyperlink" Target="https://www.youtube.com/live/5SFF61lSf7c" TargetMode="External"/><Relationship Id="rId220" Type="http://schemas.openxmlformats.org/officeDocument/2006/relationships/hyperlink" Target="https://www.youtube.com/live/5SFF61lSf7c" TargetMode="External"/><Relationship Id="rId341" Type="http://schemas.openxmlformats.org/officeDocument/2006/relationships/hyperlink" Target="https://www.youtube.com/live/Pz85xe__fx4" TargetMode="External"/><Relationship Id="rId340" Type="http://schemas.openxmlformats.org/officeDocument/2006/relationships/hyperlink" Target="https://www.youtube.com/live/Pz85xe__fx4" TargetMode="External"/><Relationship Id="rId103" Type="http://schemas.openxmlformats.org/officeDocument/2006/relationships/hyperlink" Target="https://www.youtube.com/watch?v=-JgvS8WIgiQ" TargetMode="External"/><Relationship Id="rId224" Type="http://schemas.openxmlformats.org/officeDocument/2006/relationships/hyperlink" Target="https://www.youtube.com/live/5SFF61lSf7c" TargetMode="External"/><Relationship Id="rId345" Type="http://schemas.openxmlformats.org/officeDocument/2006/relationships/hyperlink" Target="https://www.youtube.com/live/Pz85xe__fx4" TargetMode="External"/><Relationship Id="rId102" Type="http://schemas.openxmlformats.org/officeDocument/2006/relationships/hyperlink" Target="https://www.youtube.com/watch?v=-JgvS8WIgiQ" TargetMode="External"/><Relationship Id="rId223" Type="http://schemas.openxmlformats.org/officeDocument/2006/relationships/hyperlink" Target="https://www.youtube.com/live/5SFF61lSf7c" TargetMode="External"/><Relationship Id="rId344" Type="http://schemas.openxmlformats.org/officeDocument/2006/relationships/hyperlink" Target="https://www.youtube.com/live/Pz85xe__fx4" TargetMode="External"/><Relationship Id="rId101" Type="http://schemas.openxmlformats.org/officeDocument/2006/relationships/hyperlink" Target="https://www.youtube.com/watch?v=-JgvS8WIgiQ" TargetMode="External"/><Relationship Id="rId222" Type="http://schemas.openxmlformats.org/officeDocument/2006/relationships/hyperlink" Target="https://www.youtube.com/live/5SFF61lSf7c" TargetMode="External"/><Relationship Id="rId343" Type="http://schemas.openxmlformats.org/officeDocument/2006/relationships/hyperlink" Target="https://www.youtube.com/live/Pz85xe__fx4" TargetMode="External"/><Relationship Id="rId100" Type="http://schemas.openxmlformats.org/officeDocument/2006/relationships/hyperlink" Target="https://www.youtube.com/watch?v=-JgvS8WIgiQ" TargetMode="External"/><Relationship Id="rId221" Type="http://schemas.openxmlformats.org/officeDocument/2006/relationships/hyperlink" Target="https://www.youtube.com/live/5SFF61lSf7c" TargetMode="External"/><Relationship Id="rId342" Type="http://schemas.openxmlformats.org/officeDocument/2006/relationships/hyperlink" Target="https://www.youtube.com/live/Pz85xe__fx4" TargetMode="External"/><Relationship Id="rId217" Type="http://schemas.openxmlformats.org/officeDocument/2006/relationships/hyperlink" Target="https://www.youtube.com/live/5SFF61lSf7c" TargetMode="External"/><Relationship Id="rId338" Type="http://schemas.openxmlformats.org/officeDocument/2006/relationships/hyperlink" Target="https://www.youtube.com/live/Pz85xe__fx4" TargetMode="External"/><Relationship Id="rId216" Type="http://schemas.openxmlformats.org/officeDocument/2006/relationships/hyperlink" Target="https://www.youtube.com/live/5SFF61lSf7c" TargetMode="External"/><Relationship Id="rId337" Type="http://schemas.openxmlformats.org/officeDocument/2006/relationships/hyperlink" Target="https://www.youtube.com/live/Pz85xe__fx4" TargetMode="External"/><Relationship Id="rId215" Type="http://schemas.openxmlformats.org/officeDocument/2006/relationships/hyperlink" Target="https://www.youtube.com/live/5SFF61lSf7c" TargetMode="External"/><Relationship Id="rId336" Type="http://schemas.openxmlformats.org/officeDocument/2006/relationships/hyperlink" Target="https://www.youtube.com/live/Pz85xe__fx4" TargetMode="External"/><Relationship Id="rId214" Type="http://schemas.openxmlformats.org/officeDocument/2006/relationships/hyperlink" Target="https://www.youtube.com/live/5SFF61lSf7c" TargetMode="External"/><Relationship Id="rId335" Type="http://schemas.openxmlformats.org/officeDocument/2006/relationships/hyperlink" Target="https://www.youtube.com/live/Pz85xe__fx4" TargetMode="External"/><Relationship Id="rId219" Type="http://schemas.openxmlformats.org/officeDocument/2006/relationships/hyperlink" Target="https://www.youtube.com/live/5SFF61lSf7c" TargetMode="External"/><Relationship Id="rId218" Type="http://schemas.openxmlformats.org/officeDocument/2006/relationships/hyperlink" Target="https://www.youtube.com/live/5SFF61lSf7c" TargetMode="External"/><Relationship Id="rId339" Type="http://schemas.openxmlformats.org/officeDocument/2006/relationships/hyperlink" Target="https://www.youtube.com/live/Pz85xe__fx4" TargetMode="External"/><Relationship Id="rId330" Type="http://schemas.openxmlformats.org/officeDocument/2006/relationships/hyperlink" Target="https://www.youtube.com/live/Pz85xe__fx4" TargetMode="External"/><Relationship Id="rId213" Type="http://schemas.openxmlformats.org/officeDocument/2006/relationships/hyperlink" Target="https://www.youtube.com/live/5SFF61lSf7c" TargetMode="External"/><Relationship Id="rId334" Type="http://schemas.openxmlformats.org/officeDocument/2006/relationships/hyperlink" Target="https://www.youtube.com/live/Pz85xe__fx4" TargetMode="External"/><Relationship Id="rId212" Type="http://schemas.openxmlformats.org/officeDocument/2006/relationships/hyperlink" Target="https://www.youtube.com/live/5SFF61lSf7c" TargetMode="External"/><Relationship Id="rId333" Type="http://schemas.openxmlformats.org/officeDocument/2006/relationships/hyperlink" Target="https://www.youtube.com/live/Pz85xe__fx4" TargetMode="External"/><Relationship Id="rId211" Type="http://schemas.openxmlformats.org/officeDocument/2006/relationships/hyperlink" Target="https://www.youtube.com/live/5SFF61lSf7c" TargetMode="External"/><Relationship Id="rId332" Type="http://schemas.openxmlformats.org/officeDocument/2006/relationships/hyperlink" Target="https://www.youtube.com/live/Pz85xe__fx4" TargetMode="External"/><Relationship Id="rId210" Type="http://schemas.openxmlformats.org/officeDocument/2006/relationships/hyperlink" Target="https://www.youtube.com/live/5SFF61lSf7c" TargetMode="External"/><Relationship Id="rId331" Type="http://schemas.openxmlformats.org/officeDocument/2006/relationships/hyperlink" Target="https://www.youtube.com/live/Pz85xe__fx4" TargetMode="External"/><Relationship Id="rId129" Type="http://schemas.openxmlformats.org/officeDocument/2006/relationships/hyperlink" Target="https://www.youtube.com/live/bRti9qAXaWc" TargetMode="External"/><Relationship Id="rId128" Type="http://schemas.openxmlformats.org/officeDocument/2006/relationships/hyperlink" Target="https://www.youtube.com/live/bRti9qAXaWc" TargetMode="External"/><Relationship Id="rId249" Type="http://schemas.openxmlformats.org/officeDocument/2006/relationships/hyperlink" Target="https://www.youtube.com/live/SjwMnWe4g_A" TargetMode="External"/><Relationship Id="rId127" Type="http://schemas.openxmlformats.org/officeDocument/2006/relationships/hyperlink" Target="https://www.youtube.com/live/bRti9qAXaWc" TargetMode="External"/><Relationship Id="rId248" Type="http://schemas.openxmlformats.org/officeDocument/2006/relationships/hyperlink" Target="https://www.youtube.com/live/SjwMnWe4g_A" TargetMode="External"/><Relationship Id="rId126" Type="http://schemas.openxmlformats.org/officeDocument/2006/relationships/hyperlink" Target="https://www.youtube.com/live/bRti9qAXaWc" TargetMode="External"/><Relationship Id="rId247" Type="http://schemas.openxmlformats.org/officeDocument/2006/relationships/hyperlink" Target="https://www.youtube.com/live/SjwMnWe4g_A" TargetMode="External"/><Relationship Id="rId121" Type="http://schemas.openxmlformats.org/officeDocument/2006/relationships/hyperlink" Target="https://www.youtube.com/live/bRti9qAXaWc" TargetMode="External"/><Relationship Id="rId242" Type="http://schemas.openxmlformats.org/officeDocument/2006/relationships/hyperlink" Target="https://www.youtube.com/live/SjwMnWe4g_A" TargetMode="External"/><Relationship Id="rId120" Type="http://schemas.openxmlformats.org/officeDocument/2006/relationships/hyperlink" Target="https://www.youtube.com/live/bRti9qAXaWc" TargetMode="External"/><Relationship Id="rId241" Type="http://schemas.openxmlformats.org/officeDocument/2006/relationships/hyperlink" Target="https://www.youtube.com/live/SjwMnWe4g_A" TargetMode="External"/><Relationship Id="rId240" Type="http://schemas.openxmlformats.org/officeDocument/2006/relationships/hyperlink" Target="https://www.youtube.com/live/SjwMnWe4g_A" TargetMode="External"/><Relationship Id="rId361" Type="http://schemas.openxmlformats.org/officeDocument/2006/relationships/drawing" Target="../drawings/drawing1.xml"/><Relationship Id="rId360" Type="http://schemas.openxmlformats.org/officeDocument/2006/relationships/hyperlink" Target="https://www.youtube.com/watch?v=-JgvS8WIgiQ" TargetMode="External"/><Relationship Id="rId125" Type="http://schemas.openxmlformats.org/officeDocument/2006/relationships/hyperlink" Target="https://www.youtube.com/live/bRti9qAXaWc" TargetMode="External"/><Relationship Id="rId246" Type="http://schemas.openxmlformats.org/officeDocument/2006/relationships/hyperlink" Target="https://www.youtube.com/live/SjwMnWe4g_A" TargetMode="External"/><Relationship Id="rId124" Type="http://schemas.openxmlformats.org/officeDocument/2006/relationships/hyperlink" Target="https://www.youtube.com/live/bRti9qAXaWc" TargetMode="External"/><Relationship Id="rId245" Type="http://schemas.openxmlformats.org/officeDocument/2006/relationships/hyperlink" Target="https://www.youtube.com/live/SjwMnWe4g_A" TargetMode="External"/><Relationship Id="rId123" Type="http://schemas.openxmlformats.org/officeDocument/2006/relationships/hyperlink" Target="https://www.youtube.com/live/bRti9qAXaWc" TargetMode="External"/><Relationship Id="rId244" Type="http://schemas.openxmlformats.org/officeDocument/2006/relationships/hyperlink" Target="https://www.youtube.com/live/SjwMnWe4g_A" TargetMode="External"/><Relationship Id="rId122" Type="http://schemas.openxmlformats.org/officeDocument/2006/relationships/hyperlink" Target="https://www.youtube.com/live/bRti9qAXaWc" TargetMode="External"/><Relationship Id="rId243" Type="http://schemas.openxmlformats.org/officeDocument/2006/relationships/hyperlink" Target="https://www.youtube.com/live/SjwMnWe4g_A" TargetMode="External"/><Relationship Id="rId95" Type="http://schemas.openxmlformats.org/officeDocument/2006/relationships/hyperlink" Target="https://www.youtube.com/watch?v=-JgvS8WIgiQ" TargetMode="External"/><Relationship Id="rId94" Type="http://schemas.openxmlformats.org/officeDocument/2006/relationships/hyperlink" Target="https://www.youtube.com/watch?v=-JgvS8WIgiQ" TargetMode="External"/><Relationship Id="rId97" Type="http://schemas.openxmlformats.org/officeDocument/2006/relationships/hyperlink" Target="https://www.youtube.com/watch?v=-JgvS8WIgiQ" TargetMode="External"/><Relationship Id="rId96" Type="http://schemas.openxmlformats.org/officeDocument/2006/relationships/hyperlink" Target="https://www.youtube.com/watch?v=-JgvS8WIgiQ" TargetMode="External"/><Relationship Id="rId99" Type="http://schemas.openxmlformats.org/officeDocument/2006/relationships/hyperlink" Target="https://www.youtube.com/watch?v=-JgvS8WIgiQ" TargetMode="External"/><Relationship Id="rId98" Type="http://schemas.openxmlformats.org/officeDocument/2006/relationships/hyperlink" Target="https://www.youtube.com/watch?v=-JgvS8WIgiQ" TargetMode="External"/><Relationship Id="rId91" Type="http://schemas.openxmlformats.org/officeDocument/2006/relationships/hyperlink" Target="https://www.youtube.com/watch?v=-JgvS8WIgiQ" TargetMode="External"/><Relationship Id="rId90" Type="http://schemas.openxmlformats.org/officeDocument/2006/relationships/hyperlink" Target="https://www.youtube.com/watch?v=-JgvS8WIgiQ" TargetMode="External"/><Relationship Id="rId93" Type="http://schemas.openxmlformats.org/officeDocument/2006/relationships/hyperlink" Target="https://www.youtube.com/watch?v=-JgvS8WIgiQ" TargetMode="External"/><Relationship Id="rId92" Type="http://schemas.openxmlformats.org/officeDocument/2006/relationships/hyperlink" Target="https://www.youtube.com/watch?v=-JgvS8WIgiQ" TargetMode="External"/><Relationship Id="rId118" Type="http://schemas.openxmlformats.org/officeDocument/2006/relationships/hyperlink" Target="https://www.youtube.com/live/bRti9qAXaWc" TargetMode="External"/><Relationship Id="rId239" Type="http://schemas.openxmlformats.org/officeDocument/2006/relationships/hyperlink" Target="https://www.youtube.com/live/SjwMnWe4g_A" TargetMode="External"/><Relationship Id="rId117" Type="http://schemas.openxmlformats.org/officeDocument/2006/relationships/hyperlink" Target="https://www.youtube.com/live/bRti9qAXaWc" TargetMode="External"/><Relationship Id="rId238" Type="http://schemas.openxmlformats.org/officeDocument/2006/relationships/hyperlink" Target="https://www.youtube.com/live/SjwMnWe4g_A" TargetMode="External"/><Relationship Id="rId359" Type="http://schemas.openxmlformats.org/officeDocument/2006/relationships/hyperlink" Target="https://www.youtube.com/watch?v=-JgvS8WIgiQ" TargetMode="External"/><Relationship Id="rId116" Type="http://schemas.openxmlformats.org/officeDocument/2006/relationships/hyperlink" Target="https://www.youtube.com/watch?v=-JgvS8WIgiQ" TargetMode="External"/><Relationship Id="rId237" Type="http://schemas.openxmlformats.org/officeDocument/2006/relationships/hyperlink" Target="https://www.youtube.com/live/SjwMnWe4g_A" TargetMode="External"/><Relationship Id="rId358" Type="http://schemas.openxmlformats.org/officeDocument/2006/relationships/hyperlink" Target="https://www.youtube.com/watch?v=-JgvS8WIgiQ" TargetMode="External"/><Relationship Id="rId115" Type="http://schemas.openxmlformats.org/officeDocument/2006/relationships/hyperlink" Target="https://www.youtube.com/watch?v=-JgvS8WIgiQ" TargetMode="External"/><Relationship Id="rId236" Type="http://schemas.openxmlformats.org/officeDocument/2006/relationships/hyperlink" Target="https://www.youtube.com/live/5SFF61lSf7c" TargetMode="External"/><Relationship Id="rId357" Type="http://schemas.openxmlformats.org/officeDocument/2006/relationships/hyperlink" Target="https://www.youtube.com/live/Pz85xe__fx4" TargetMode="External"/><Relationship Id="rId119" Type="http://schemas.openxmlformats.org/officeDocument/2006/relationships/hyperlink" Target="https://www.youtube.com/live/bRti9qAXaWc" TargetMode="External"/><Relationship Id="rId110" Type="http://schemas.openxmlformats.org/officeDocument/2006/relationships/hyperlink" Target="https://www.youtube.com/watch?v=-JgvS8WIgiQ" TargetMode="External"/><Relationship Id="rId231" Type="http://schemas.openxmlformats.org/officeDocument/2006/relationships/hyperlink" Target="https://www.youtube.com/live/5SFF61lSf7c" TargetMode="External"/><Relationship Id="rId352" Type="http://schemas.openxmlformats.org/officeDocument/2006/relationships/hyperlink" Target="https://www.youtube.com/live/Pz85xe__fx4" TargetMode="External"/><Relationship Id="rId230" Type="http://schemas.openxmlformats.org/officeDocument/2006/relationships/hyperlink" Target="https://www.youtube.com/live/5SFF61lSf7c" TargetMode="External"/><Relationship Id="rId351" Type="http://schemas.openxmlformats.org/officeDocument/2006/relationships/hyperlink" Target="https://www.youtube.com/live/Pz85xe__fx4" TargetMode="External"/><Relationship Id="rId350" Type="http://schemas.openxmlformats.org/officeDocument/2006/relationships/hyperlink" Target="https://www.youtube.com/live/Pz85xe__fx4" TargetMode="External"/><Relationship Id="rId114" Type="http://schemas.openxmlformats.org/officeDocument/2006/relationships/hyperlink" Target="https://www.youtube.com/watch?v=-JgvS8WIgiQ" TargetMode="External"/><Relationship Id="rId235" Type="http://schemas.openxmlformats.org/officeDocument/2006/relationships/hyperlink" Target="https://www.youtube.com/live/5SFF61lSf7c" TargetMode="External"/><Relationship Id="rId356" Type="http://schemas.openxmlformats.org/officeDocument/2006/relationships/hyperlink" Target="https://www.youtube.com/live/Pz85xe__fx4" TargetMode="External"/><Relationship Id="rId113" Type="http://schemas.openxmlformats.org/officeDocument/2006/relationships/hyperlink" Target="https://www.youtube.com/watch?v=-JgvS8WIgiQ" TargetMode="External"/><Relationship Id="rId234" Type="http://schemas.openxmlformats.org/officeDocument/2006/relationships/hyperlink" Target="https://www.youtube.com/live/5SFF61lSf7c" TargetMode="External"/><Relationship Id="rId355" Type="http://schemas.openxmlformats.org/officeDocument/2006/relationships/hyperlink" Target="https://www.youtube.com/live/Pz85xe__fx4" TargetMode="External"/><Relationship Id="rId112" Type="http://schemas.openxmlformats.org/officeDocument/2006/relationships/hyperlink" Target="https://www.youtube.com/watch?v=-JgvS8WIgiQ" TargetMode="External"/><Relationship Id="rId233" Type="http://schemas.openxmlformats.org/officeDocument/2006/relationships/hyperlink" Target="https://www.youtube.com/live/5SFF61lSf7c" TargetMode="External"/><Relationship Id="rId354" Type="http://schemas.openxmlformats.org/officeDocument/2006/relationships/hyperlink" Target="https://www.youtube.com/live/Pz85xe__fx4" TargetMode="External"/><Relationship Id="rId111" Type="http://schemas.openxmlformats.org/officeDocument/2006/relationships/hyperlink" Target="https://www.youtube.com/watch?v=-JgvS8WIgiQ" TargetMode="External"/><Relationship Id="rId232" Type="http://schemas.openxmlformats.org/officeDocument/2006/relationships/hyperlink" Target="https://www.youtube.com/live/5SFF61lSf7c" TargetMode="External"/><Relationship Id="rId353" Type="http://schemas.openxmlformats.org/officeDocument/2006/relationships/hyperlink" Target="https://www.youtube.com/live/Pz85xe__fx4" TargetMode="External"/><Relationship Id="rId305" Type="http://schemas.openxmlformats.org/officeDocument/2006/relationships/hyperlink" Target="https://www.youtube.com/live/Pz85xe__fx4" TargetMode="External"/><Relationship Id="rId304" Type="http://schemas.openxmlformats.org/officeDocument/2006/relationships/hyperlink" Target="https://www.youtube.com/live/Pz85xe__fx4" TargetMode="External"/><Relationship Id="rId303" Type="http://schemas.openxmlformats.org/officeDocument/2006/relationships/hyperlink" Target="https://www.youtube.com/live/Pz85xe__fx4" TargetMode="External"/><Relationship Id="rId302" Type="http://schemas.openxmlformats.org/officeDocument/2006/relationships/hyperlink" Target="https://www.youtube.com/live/Pz85xe__fx4" TargetMode="External"/><Relationship Id="rId309" Type="http://schemas.openxmlformats.org/officeDocument/2006/relationships/hyperlink" Target="https://www.youtube.com/live/Pz85xe__fx4" TargetMode="External"/><Relationship Id="rId308" Type="http://schemas.openxmlformats.org/officeDocument/2006/relationships/hyperlink" Target="https://www.youtube.com/live/Pz85xe__fx4" TargetMode="External"/><Relationship Id="rId307" Type="http://schemas.openxmlformats.org/officeDocument/2006/relationships/hyperlink" Target="https://www.youtube.com/live/Pz85xe__fx4" TargetMode="External"/><Relationship Id="rId306" Type="http://schemas.openxmlformats.org/officeDocument/2006/relationships/hyperlink" Target="https://www.youtube.com/live/Pz85xe__fx4" TargetMode="External"/><Relationship Id="rId301" Type="http://schemas.openxmlformats.org/officeDocument/2006/relationships/hyperlink" Target="https://www.youtube.com/live/Pz85xe__fx4" TargetMode="External"/><Relationship Id="rId300" Type="http://schemas.openxmlformats.org/officeDocument/2006/relationships/hyperlink" Target="https://www.youtube.com/live/Pz85xe__fx4" TargetMode="External"/><Relationship Id="rId206" Type="http://schemas.openxmlformats.org/officeDocument/2006/relationships/hyperlink" Target="https://www.youtube.com/live/5SFF61lSf7c" TargetMode="External"/><Relationship Id="rId327" Type="http://schemas.openxmlformats.org/officeDocument/2006/relationships/hyperlink" Target="https://www.youtube.com/live/Pz85xe__fx4" TargetMode="External"/><Relationship Id="rId205" Type="http://schemas.openxmlformats.org/officeDocument/2006/relationships/hyperlink" Target="https://www.youtube.com/live/5SFF61lSf7c" TargetMode="External"/><Relationship Id="rId326" Type="http://schemas.openxmlformats.org/officeDocument/2006/relationships/hyperlink" Target="https://www.youtube.com/live/Pz85xe__fx4" TargetMode="External"/><Relationship Id="rId204" Type="http://schemas.openxmlformats.org/officeDocument/2006/relationships/hyperlink" Target="https://www.youtube.com/live/5SFF61lSf7c" TargetMode="External"/><Relationship Id="rId325" Type="http://schemas.openxmlformats.org/officeDocument/2006/relationships/hyperlink" Target="https://www.youtube.com/live/Pz85xe__fx4" TargetMode="External"/><Relationship Id="rId203" Type="http://schemas.openxmlformats.org/officeDocument/2006/relationships/hyperlink" Target="https://www.youtube.com/live/5SFF61lSf7c" TargetMode="External"/><Relationship Id="rId324" Type="http://schemas.openxmlformats.org/officeDocument/2006/relationships/hyperlink" Target="https://www.youtube.com/live/Pz85xe__fx4" TargetMode="External"/><Relationship Id="rId209" Type="http://schemas.openxmlformats.org/officeDocument/2006/relationships/hyperlink" Target="https://www.youtube.com/live/5SFF61lSf7c" TargetMode="External"/><Relationship Id="rId208" Type="http://schemas.openxmlformats.org/officeDocument/2006/relationships/hyperlink" Target="https://www.youtube.com/live/5SFF61lSf7c" TargetMode="External"/><Relationship Id="rId329" Type="http://schemas.openxmlformats.org/officeDocument/2006/relationships/hyperlink" Target="https://www.youtube.com/live/Pz85xe__fx4" TargetMode="External"/><Relationship Id="rId207" Type="http://schemas.openxmlformats.org/officeDocument/2006/relationships/hyperlink" Target="https://www.youtube.com/live/5SFF61lSf7c" TargetMode="External"/><Relationship Id="rId328" Type="http://schemas.openxmlformats.org/officeDocument/2006/relationships/hyperlink" Target="https://www.youtube.com/live/Pz85xe__fx4" TargetMode="External"/><Relationship Id="rId202" Type="http://schemas.openxmlformats.org/officeDocument/2006/relationships/hyperlink" Target="https://www.youtube.com/live/5SFF61lSf7c" TargetMode="External"/><Relationship Id="rId323" Type="http://schemas.openxmlformats.org/officeDocument/2006/relationships/hyperlink" Target="https://www.youtube.com/live/Pz85xe__fx4" TargetMode="External"/><Relationship Id="rId201" Type="http://schemas.openxmlformats.org/officeDocument/2006/relationships/hyperlink" Target="https://www.youtube.com/live/5SFF61lSf7c" TargetMode="External"/><Relationship Id="rId322" Type="http://schemas.openxmlformats.org/officeDocument/2006/relationships/hyperlink" Target="https://www.youtube.com/live/Pz85xe__fx4" TargetMode="External"/><Relationship Id="rId200" Type="http://schemas.openxmlformats.org/officeDocument/2006/relationships/hyperlink" Target="https://www.youtube.com/live/5SFF61lSf7c" TargetMode="External"/><Relationship Id="rId321" Type="http://schemas.openxmlformats.org/officeDocument/2006/relationships/hyperlink" Target="https://www.youtube.com/live/Pz85xe__fx4" TargetMode="External"/><Relationship Id="rId320" Type="http://schemas.openxmlformats.org/officeDocument/2006/relationships/hyperlink" Target="https://www.youtube.com/live/Pz85xe__fx4" TargetMode="External"/><Relationship Id="rId316" Type="http://schemas.openxmlformats.org/officeDocument/2006/relationships/hyperlink" Target="https://www.youtube.com/live/Pz85xe__fx4" TargetMode="External"/><Relationship Id="rId315" Type="http://schemas.openxmlformats.org/officeDocument/2006/relationships/hyperlink" Target="https://www.youtube.com/live/Pz85xe__fx4" TargetMode="External"/><Relationship Id="rId314" Type="http://schemas.openxmlformats.org/officeDocument/2006/relationships/hyperlink" Target="https://www.youtube.com/live/Pz85xe__fx4" TargetMode="External"/><Relationship Id="rId313" Type="http://schemas.openxmlformats.org/officeDocument/2006/relationships/hyperlink" Target="https://www.youtube.com/live/Pz85xe__fx4" TargetMode="External"/><Relationship Id="rId319" Type="http://schemas.openxmlformats.org/officeDocument/2006/relationships/hyperlink" Target="https://www.youtube.com/live/Pz85xe__fx4" TargetMode="External"/><Relationship Id="rId318" Type="http://schemas.openxmlformats.org/officeDocument/2006/relationships/hyperlink" Target="https://www.youtube.com/live/Pz85xe__fx4" TargetMode="External"/><Relationship Id="rId317" Type="http://schemas.openxmlformats.org/officeDocument/2006/relationships/hyperlink" Target="https://www.youtube.com/live/Pz85xe__fx4" TargetMode="External"/><Relationship Id="rId312" Type="http://schemas.openxmlformats.org/officeDocument/2006/relationships/hyperlink" Target="https://www.youtube.com/live/Pz85xe__fx4" TargetMode="External"/><Relationship Id="rId311" Type="http://schemas.openxmlformats.org/officeDocument/2006/relationships/hyperlink" Target="https://www.youtube.com/live/Pz85xe__fx4" TargetMode="External"/><Relationship Id="rId310" Type="http://schemas.openxmlformats.org/officeDocument/2006/relationships/hyperlink" Target="https://www.youtube.com/live/Pz85xe__fx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>
      <c r="A2" s="1">
        <v>21.0</v>
      </c>
      <c r="B2" s="1" t="s">
        <v>56</v>
      </c>
      <c r="C2" s="2">
        <v>45778.0</v>
      </c>
      <c r="D2" s="2">
        <v>45787.0</v>
      </c>
      <c r="E2" s="1">
        <v>3.0</v>
      </c>
      <c r="F2" s="1">
        <v>1.0</v>
      </c>
      <c r="G2" s="3" t="s">
        <v>57</v>
      </c>
      <c r="I2" s="4">
        <v>0.23402777777777778</v>
      </c>
      <c r="J2" s="4">
        <v>0.31666666666666665</v>
      </c>
      <c r="K2" s="1" t="s">
        <v>58</v>
      </c>
      <c r="L2" s="1" t="s">
        <v>59</v>
      </c>
      <c r="O2" s="1" t="s">
        <v>60</v>
      </c>
      <c r="P2" s="1" t="s">
        <v>60</v>
      </c>
      <c r="Q2" s="1" t="s">
        <v>60</v>
      </c>
      <c r="R2" s="1" t="s">
        <v>60</v>
      </c>
      <c r="S2" s="1" t="s">
        <v>60</v>
      </c>
      <c r="T2" s="1" t="s">
        <v>61</v>
      </c>
      <c r="V2" s="1" t="s">
        <v>60</v>
      </c>
      <c r="W2" s="1" t="s">
        <v>60</v>
      </c>
      <c r="X2" s="1" t="s">
        <v>60</v>
      </c>
      <c r="AC2" s="5" t="str">
        <f>IFERROR(__xludf.DUMMYFUNCTION("IF(Y2 = """", """", GOOGLETRANSLATE(Y2, ""en"", ""hi""))"),"")</f>
        <v/>
      </c>
      <c r="AD2" s="5" t="str">
        <f>IFERROR(__xludf.DUMMYFUNCTION("IF(Z2 = """", """", GOOGLETRANSLATE(Z2, ""en"", ""hi""))"),"")</f>
        <v/>
      </c>
      <c r="AE2" s="5" t="str">
        <f>IFERROR(__xludf.DUMMYFUNCTION("IF(AA2 = """", """", GOOGLETRANSLATE(AA2, ""en"", ""hi""))"),"")</f>
        <v/>
      </c>
      <c r="AF2" s="5" t="str">
        <f>IFERROR(__xludf.DUMMYFUNCTION("IF(AB2 = """", """", GOOGLETRANSLATE(AB2, ""en"", ""hi""))"),"")</f>
        <v/>
      </c>
      <c r="AG2" s="5" t="str">
        <f>IFERROR(__xludf.DUMMYFUNCTION("IF(Y2 = """", """", GOOGLETRANSLATE(Y2, ""en"", ""mr""))"),"")</f>
        <v/>
      </c>
      <c r="AH2" s="5" t="str">
        <f>IFERROR(__xludf.DUMMYFUNCTION("IF(Z2 = """", """", GOOGLETRANSLATE(Z2, ""en"", ""mr""))"),"")</f>
        <v/>
      </c>
      <c r="AI2" s="5" t="str">
        <f>IFERROR(__xludf.DUMMYFUNCTION("IF(AA2 = """", """", GOOGLETRANSLATE(AA2, ""en"", ""mr""))"),"")</f>
        <v/>
      </c>
      <c r="AJ2" s="5" t="str">
        <f>IFERROR(__xludf.DUMMYFUNCTION("IF(AB2 = """", """", GOOGLETRANSLATE(AB2, ""en"", ""mr""))"),"")</f>
        <v/>
      </c>
      <c r="AK2" s="5" t="str">
        <f>IFERROR(__xludf.DUMMYFUNCTION("IF(Y2 = """", """", GOOGLETRANSLATE(Y2, ""en"", ""gu""))"),"")</f>
        <v/>
      </c>
      <c r="AL2" s="5" t="str">
        <f>IFERROR(__xludf.DUMMYFUNCTION("IF(Z2 = """", """", GOOGLETRANSLATE(Z2, ""en"", ""gu""))"),"")</f>
        <v/>
      </c>
      <c r="AM2" s="5" t="str">
        <f>IFERROR(__xludf.DUMMYFUNCTION("IF(AA2 = """", """", GOOGLETRANSLATE(AA2, ""en"", ""gu""))"),"")</f>
        <v/>
      </c>
      <c r="AN2" s="5" t="str">
        <f>IFERROR(__xludf.DUMMYFUNCTION("IF(AB2 = """", """", GOOGLETRANSLATE(AB2, ""en"", ""gu""))"),"")</f>
        <v/>
      </c>
      <c r="AO2" s="5" t="str">
        <f>IFERROR(__xludf.DUMMYFUNCTION("IF(Y2 = """", """", GOOGLETRANSLATE(Y2, ""en"", ""bn""))"),"")</f>
        <v/>
      </c>
      <c r="AP2" s="5" t="str">
        <f>IFERROR(__xludf.DUMMYFUNCTION("IF(Z2 = """", """", GOOGLETRANSLATE(Z2, ""en"", ""bn""))"),"")</f>
        <v/>
      </c>
      <c r="AQ2" s="5" t="str">
        <f>IFERROR(__xludf.DUMMYFUNCTION("IF(AA2 = """", """", GOOGLETRANSLATE(AA2, ""en"", ""bn""))"),"")</f>
        <v/>
      </c>
      <c r="AR2" s="5" t="str">
        <f>IFERROR(__xludf.DUMMYFUNCTION("IF(AB2 = """", """", GOOGLETRANSLATE(AB2, ""en"", ""bn""))"),"")</f>
        <v/>
      </c>
      <c r="AS2" s="5" t="str">
        <f>IFERROR(__xludf.DUMMYFUNCTION("IF(Y2 = """", """", GOOGLETRANSLATE(Y2, ""en"", ""te""))"),"")</f>
        <v/>
      </c>
      <c r="AT2" s="5" t="str">
        <f>IFERROR(__xludf.DUMMYFUNCTION("IF(Z2 = """", """", GOOGLETRANSLATE(Z2, ""en"", ""te""))"),"")</f>
        <v/>
      </c>
      <c r="AU2" s="5" t="str">
        <f>IFERROR(__xludf.DUMMYFUNCTION("IF(AA2 = """", """", GOOGLETRANSLATE(AA2, ""en"", ""te""))"),"")</f>
        <v/>
      </c>
      <c r="AV2" s="5" t="str">
        <f>IFERROR(__xludf.DUMMYFUNCTION("IF(AB2 = """", """", GOOGLETRANSLATE(AB2, ""en"", ""te""))"),"")</f>
        <v/>
      </c>
    </row>
    <row r="3">
      <c r="A3" s="1">
        <v>22.0</v>
      </c>
      <c r="B3" s="1" t="s">
        <v>56</v>
      </c>
      <c r="C3" s="2">
        <v>45778.0</v>
      </c>
      <c r="D3" s="2">
        <v>45787.0</v>
      </c>
      <c r="E3" s="1">
        <v>3.0</v>
      </c>
      <c r="F3" s="1">
        <v>2.0</v>
      </c>
      <c r="G3" s="3" t="s">
        <v>57</v>
      </c>
      <c r="I3" s="4">
        <v>0.23402777777777778</v>
      </c>
      <c r="J3" s="4">
        <v>0.31666666666666665</v>
      </c>
      <c r="K3" s="1" t="s">
        <v>58</v>
      </c>
      <c r="L3" s="1" t="s">
        <v>59</v>
      </c>
      <c r="O3" s="1" t="s">
        <v>60</v>
      </c>
      <c r="P3" s="1" t="s">
        <v>60</v>
      </c>
      <c r="Q3" s="1" t="s">
        <v>60</v>
      </c>
      <c r="R3" s="1" t="s">
        <v>60</v>
      </c>
      <c r="S3" s="1" t="s">
        <v>60</v>
      </c>
      <c r="T3" s="1" t="s">
        <v>61</v>
      </c>
      <c r="V3" s="1" t="s">
        <v>60</v>
      </c>
      <c r="W3" s="1" t="s">
        <v>60</v>
      </c>
      <c r="X3" s="1" t="s">
        <v>60</v>
      </c>
      <c r="AC3" s="5" t="str">
        <f>IFERROR(__xludf.DUMMYFUNCTION("IF(Y3 = """", """", GOOGLETRANSLATE(Y3, ""en"", ""hi""))"),"")</f>
        <v/>
      </c>
      <c r="AD3" s="5" t="str">
        <f>IFERROR(__xludf.DUMMYFUNCTION("IF(Z3 = """", """", GOOGLETRANSLATE(Z3, ""en"", ""hi""))"),"")</f>
        <v/>
      </c>
      <c r="AE3" s="5" t="str">
        <f>IFERROR(__xludf.DUMMYFUNCTION("IF(AA3 = """", """", GOOGLETRANSLATE(AA3, ""en"", ""hi""))"),"")</f>
        <v/>
      </c>
      <c r="AF3" s="5" t="str">
        <f>IFERROR(__xludf.DUMMYFUNCTION("IF(AB3 = """", """", GOOGLETRANSLATE(AB3, ""en"", ""hi""))"),"")</f>
        <v/>
      </c>
      <c r="AG3" s="5" t="str">
        <f>IFERROR(__xludf.DUMMYFUNCTION("IF(Y3 = """", """", GOOGLETRANSLATE(Y3, ""en"", ""mr""))"),"")</f>
        <v/>
      </c>
      <c r="AH3" s="5" t="str">
        <f>IFERROR(__xludf.DUMMYFUNCTION("IF(Z3 = """", """", GOOGLETRANSLATE(Z3, ""en"", ""mr""))"),"")</f>
        <v/>
      </c>
      <c r="AI3" s="5" t="str">
        <f>IFERROR(__xludf.DUMMYFUNCTION("IF(AA3 = """", """", GOOGLETRANSLATE(AA3, ""en"", ""mr""))"),"")</f>
        <v/>
      </c>
      <c r="AJ3" s="5" t="str">
        <f>IFERROR(__xludf.DUMMYFUNCTION("IF(AB3 = """", """", GOOGLETRANSLATE(AB3, ""en"", ""mr""))"),"")</f>
        <v/>
      </c>
      <c r="AK3" s="5" t="str">
        <f>IFERROR(__xludf.DUMMYFUNCTION("IF(Y3 = """", """", GOOGLETRANSLATE(Y3, ""en"", ""gu""))"),"")</f>
        <v/>
      </c>
      <c r="AL3" s="5" t="str">
        <f>IFERROR(__xludf.DUMMYFUNCTION("IF(Z3 = """", """", GOOGLETRANSLATE(Z3, ""en"", ""gu""))"),"")</f>
        <v/>
      </c>
      <c r="AM3" s="5" t="str">
        <f>IFERROR(__xludf.DUMMYFUNCTION("IF(AA3 = """", """", GOOGLETRANSLATE(AA3, ""en"", ""gu""))"),"")</f>
        <v/>
      </c>
      <c r="AN3" s="5" t="str">
        <f>IFERROR(__xludf.DUMMYFUNCTION("IF(AB3 = """", """", GOOGLETRANSLATE(AB3, ""en"", ""gu""))"),"")</f>
        <v/>
      </c>
      <c r="AO3" s="5" t="str">
        <f>IFERROR(__xludf.DUMMYFUNCTION("IF(Y3 = """", """", GOOGLETRANSLATE(Y3, ""en"", ""bn""))"),"")</f>
        <v/>
      </c>
      <c r="AP3" s="5" t="str">
        <f>IFERROR(__xludf.DUMMYFUNCTION("IF(Z3 = """", """", GOOGLETRANSLATE(Z3, ""en"", ""bn""))"),"")</f>
        <v/>
      </c>
      <c r="AQ3" s="5" t="str">
        <f>IFERROR(__xludf.DUMMYFUNCTION("IF(AA3 = """", """", GOOGLETRANSLATE(AA3, ""en"", ""bn""))"),"")</f>
        <v/>
      </c>
      <c r="AR3" s="5" t="str">
        <f>IFERROR(__xludf.DUMMYFUNCTION("IF(AB3 = """", """", GOOGLETRANSLATE(AB3, ""en"", ""bn""))"),"")</f>
        <v/>
      </c>
      <c r="AS3" s="5" t="str">
        <f>IFERROR(__xludf.DUMMYFUNCTION("IF(Y3 = """", """", GOOGLETRANSLATE(Y3, ""en"", ""te""))"),"")</f>
        <v/>
      </c>
      <c r="AT3" s="5" t="str">
        <f>IFERROR(__xludf.DUMMYFUNCTION("IF(Z3 = """", """", GOOGLETRANSLATE(Z3, ""en"", ""te""))"),"")</f>
        <v/>
      </c>
      <c r="AU3" s="5" t="str">
        <f>IFERROR(__xludf.DUMMYFUNCTION("IF(AA3 = """", """", GOOGLETRANSLATE(AA3, ""en"", ""te""))"),"")</f>
        <v/>
      </c>
      <c r="AV3" s="5" t="str">
        <f>IFERROR(__xludf.DUMMYFUNCTION("IF(AB3 = """", """", GOOGLETRANSLATE(AB3, ""en"", ""te""))"),"")</f>
        <v/>
      </c>
    </row>
    <row r="4">
      <c r="A4" s="1">
        <v>23.0</v>
      </c>
      <c r="B4" s="1" t="s">
        <v>56</v>
      </c>
      <c r="C4" s="2">
        <v>45778.0</v>
      </c>
      <c r="D4" s="2">
        <v>45787.0</v>
      </c>
      <c r="E4" s="1">
        <v>3.0</v>
      </c>
      <c r="F4" s="1">
        <v>3.0</v>
      </c>
      <c r="G4" s="3" t="s">
        <v>57</v>
      </c>
      <c r="I4" s="4">
        <v>0.23402777777777778</v>
      </c>
      <c r="J4" s="4">
        <v>0.31666666666666665</v>
      </c>
      <c r="K4" s="1" t="s">
        <v>58</v>
      </c>
      <c r="L4" s="1" t="s">
        <v>59</v>
      </c>
      <c r="O4" s="1" t="s">
        <v>60</v>
      </c>
      <c r="P4" s="1" t="s">
        <v>60</v>
      </c>
      <c r="Q4" s="1" t="s">
        <v>61</v>
      </c>
      <c r="R4" s="1" t="s">
        <v>60</v>
      </c>
      <c r="S4" s="1" t="s">
        <v>60</v>
      </c>
      <c r="T4" s="1" t="s">
        <v>60</v>
      </c>
      <c r="V4" s="1" t="s">
        <v>60</v>
      </c>
      <c r="W4" s="1" t="s">
        <v>60</v>
      </c>
      <c r="X4" s="1" t="s">
        <v>60</v>
      </c>
      <c r="AC4" s="5" t="str">
        <f>IFERROR(__xludf.DUMMYFUNCTION("IF(Y4 = """", """", GOOGLETRANSLATE(Y4, ""en"", ""hi""))"),"")</f>
        <v/>
      </c>
      <c r="AD4" s="5" t="str">
        <f>IFERROR(__xludf.DUMMYFUNCTION("IF(Z4 = """", """", GOOGLETRANSLATE(Z4, ""en"", ""hi""))"),"")</f>
        <v/>
      </c>
      <c r="AE4" s="5" t="str">
        <f>IFERROR(__xludf.DUMMYFUNCTION("IF(AA4 = """", """", GOOGLETRANSLATE(AA4, ""en"", ""hi""))"),"")</f>
        <v/>
      </c>
      <c r="AF4" s="5" t="str">
        <f>IFERROR(__xludf.DUMMYFUNCTION("IF(AB4 = """", """", GOOGLETRANSLATE(AB4, ""en"", ""hi""))"),"")</f>
        <v/>
      </c>
      <c r="AG4" s="5" t="str">
        <f>IFERROR(__xludf.DUMMYFUNCTION("IF(Y4 = """", """", GOOGLETRANSLATE(Y4, ""en"", ""mr""))"),"")</f>
        <v/>
      </c>
      <c r="AH4" s="5" t="str">
        <f>IFERROR(__xludf.DUMMYFUNCTION("IF(Z4 = """", """", GOOGLETRANSLATE(Z4, ""en"", ""mr""))"),"")</f>
        <v/>
      </c>
      <c r="AI4" s="5" t="str">
        <f>IFERROR(__xludf.DUMMYFUNCTION("IF(AA4 = """", """", GOOGLETRANSLATE(AA4, ""en"", ""mr""))"),"")</f>
        <v/>
      </c>
      <c r="AJ4" s="5" t="str">
        <f>IFERROR(__xludf.DUMMYFUNCTION("IF(AB4 = """", """", GOOGLETRANSLATE(AB4, ""en"", ""mr""))"),"")</f>
        <v/>
      </c>
      <c r="AK4" s="5" t="str">
        <f>IFERROR(__xludf.DUMMYFUNCTION("IF(Y4 = """", """", GOOGLETRANSLATE(Y4, ""en"", ""gu""))"),"")</f>
        <v/>
      </c>
      <c r="AL4" s="5" t="str">
        <f>IFERROR(__xludf.DUMMYFUNCTION("IF(Z4 = """", """", GOOGLETRANSLATE(Z4, ""en"", ""gu""))"),"")</f>
        <v/>
      </c>
      <c r="AM4" s="5" t="str">
        <f>IFERROR(__xludf.DUMMYFUNCTION("IF(AA4 = """", """", GOOGLETRANSLATE(AA4, ""en"", ""gu""))"),"")</f>
        <v/>
      </c>
      <c r="AN4" s="5" t="str">
        <f>IFERROR(__xludf.DUMMYFUNCTION("IF(AB4 = """", """", GOOGLETRANSLATE(AB4, ""en"", ""gu""))"),"")</f>
        <v/>
      </c>
      <c r="AO4" s="5" t="str">
        <f>IFERROR(__xludf.DUMMYFUNCTION("IF(Y4 = """", """", GOOGLETRANSLATE(Y4, ""en"", ""bn""))"),"")</f>
        <v/>
      </c>
      <c r="AP4" s="5" t="str">
        <f>IFERROR(__xludf.DUMMYFUNCTION("IF(Z4 = """", """", GOOGLETRANSLATE(Z4, ""en"", ""bn""))"),"")</f>
        <v/>
      </c>
      <c r="AQ4" s="5" t="str">
        <f>IFERROR(__xludf.DUMMYFUNCTION("IF(AA4 = """", """", GOOGLETRANSLATE(AA4, ""en"", ""bn""))"),"")</f>
        <v/>
      </c>
      <c r="AR4" s="5" t="str">
        <f>IFERROR(__xludf.DUMMYFUNCTION("IF(AB4 = """", """", GOOGLETRANSLATE(AB4, ""en"", ""bn""))"),"")</f>
        <v/>
      </c>
      <c r="AS4" s="5" t="str">
        <f>IFERROR(__xludf.DUMMYFUNCTION("IF(Y4 = """", """", GOOGLETRANSLATE(Y4, ""en"", ""te""))"),"")</f>
        <v/>
      </c>
      <c r="AT4" s="5" t="str">
        <f>IFERROR(__xludf.DUMMYFUNCTION("IF(Z4 = """", """", GOOGLETRANSLATE(Z4, ""en"", ""te""))"),"")</f>
        <v/>
      </c>
      <c r="AU4" s="5" t="str">
        <f>IFERROR(__xludf.DUMMYFUNCTION("IF(AA4 = """", """", GOOGLETRANSLATE(AA4, ""en"", ""te""))"),"")</f>
        <v/>
      </c>
      <c r="AV4" s="5" t="str">
        <f>IFERROR(__xludf.DUMMYFUNCTION("IF(AB4 = """", """", GOOGLETRANSLATE(AB4, ""en"", ""te""))"),"")</f>
        <v/>
      </c>
    </row>
    <row r="5">
      <c r="A5" s="1">
        <v>24.0</v>
      </c>
      <c r="B5" s="1" t="s">
        <v>56</v>
      </c>
      <c r="C5" s="2">
        <v>45778.0</v>
      </c>
      <c r="D5" s="2">
        <v>45787.0</v>
      </c>
      <c r="E5" s="1">
        <v>3.0</v>
      </c>
      <c r="F5" s="1">
        <v>4.0</v>
      </c>
      <c r="G5" s="3" t="s">
        <v>57</v>
      </c>
      <c r="I5" s="4">
        <v>0.23402777777777778</v>
      </c>
      <c r="J5" s="4">
        <v>0.31666666666666665</v>
      </c>
      <c r="K5" s="1" t="s">
        <v>58</v>
      </c>
      <c r="L5" s="1" t="s">
        <v>59</v>
      </c>
      <c r="O5" s="1" t="s">
        <v>60</v>
      </c>
      <c r="P5" s="1" t="s">
        <v>60</v>
      </c>
      <c r="Q5" s="1" t="s">
        <v>61</v>
      </c>
      <c r="R5" s="1" t="s">
        <v>60</v>
      </c>
      <c r="S5" s="1" t="s">
        <v>60</v>
      </c>
      <c r="T5" s="1" t="s">
        <v>60</v>
      </c>
      <c r="V5" s="1" t="s">
        <v>60</v>
      </c>
      <c r="W5" s="1" t="s">
        <v>60</v>
      </c>
      <c r="X5" s="1" t="s">
        <v>60</v>
      </c>
      <c r="AC5" s="5" t="str">
        <f>IFERROR(__xludf.DUMMYFUNCTION("IF(Y5 = """", """", GOOGLETRANSLATE(Y5, ""en"", ""hi""))"),"")</f>
        <v/>
      </c>
      <c r="AD5" s="5" t="str">
        <f>IFERROR(__xludf.DUMMYFUNCTION("IF(Z5 = """", """", GOOGLETRANSLATE(Z5, ""en"", ""hi""))"),"")</f>
        <v/>
      </c>
      <c r="AE5" s="5" t="str">
        <f>IFERROR(__xludf.DUMMYFUNCTION("IF(AA5 = """", """", GOOGLETRANSLATE(AA5, ""en"", ""hi""))"),"")</f>
        <v/>
      </c>
      <c r="AF5" s="5" t="str">
        <f>IFERROR(__xludf.DUMMYFUNCTION("IF(AB5 = """", """", GOOGLETRANSLATE(AB5, ""en"", ""hi""))"),"")</f>
        <v/>
      </c>
      <c r="AG5" s="5" t="str">
        <f>IFERROR(__xludf.DUMMYFUNCTION("IF(Y5 = """", """", GOOGLETRANSLATE(Y5, ""en"", ""mr""))"),"")</f>
        <v/>
      </c>
      <c r="AH5" s="5" t="str">
        <f>IFERROR(__xludf.DUMMYFUNCTION("IF(Z5 = """", """", GOOGLETRANSLATE(Z5, ""en"", ""mr""))"),"")</f>
        <v/>
      </c>
      <c r="AI5" s="5" t="str">
        <f>IFERROR(__xludf.DUMMYFUNCTION("IF(AA5 = """", """", GOOGLETRANSLATE(AA5, ""en"", ""mr""))"),"")</f>
        <v/>
      </c>
      <c r="AJ5" s="5" t="str">
        <f>IFERROR(__xludf.DUMMYFUNCTION("IF(AB5 = """", """", GOOGLETRANSLATE(AB5, ""en"", ""mr""))"),"")</f>
        <v/>
      </c>
      <c r="AK5" s="5" t="str">
        <f>IFERROR(__xludf.DUMMYFUNCTION("IF(Y5 = """", """", GOOGLETRANSLATE(Y5, ""en"", ""gu""))"),"")</f>
        <v/>
      </c>
      <c r="AL5" s="5" t="str">
        <f>IFERROR(__xludf.DUMMYFUNCTION("IF(Z5 = """", """", GOOGLETRANSLATE(Z5, ""en"", ""gu""))"),"")</f>
        <v/>
      </c>
      <c r="AM5" s="5" t="str">
        <f>IFERROR(__xludf.DUMMYFUNCTION("IF(AA5 = """", """", GOOGLETRANSLATE(AA5, ""en"", ""gu""))"),"")</f>
        <v/>
      </c>
      <c r="AN5" s="5" t="str">
        <f>IFERROR(__xludf.DUMMYFUNCTION("IF(AB5 = """", """", GOOGLETRANSLATE(AB5, ""en"", ""gu""))"),"")</f>
        <v/>
      </c>
      <c r="AO5" s="5" t="str">
        <f>IFERROR(__xludf.DUMMYFUNCTION("IF(Y5 = """", """", GOOGLETRANSLATE(Y5, ""en"", ""bn""))"),"")</f>
        <v/>
      </c>
      <c r="AP5" s="5" t="str">
        <f>IFERROR(__xludf.DUMMYFUNCTION("IF(Z5 = """", """", GOOGLETRANSLATE(Z5, ""en"", ""bn""))"),"")</f>
        <v/>
      </c>
      <c r="AQ5" s="5" t="str">
        <f>IFERROR(__xludf.DUMMYFUNCTION("IF(AA5 = """", """", GOOGLETRANSLATE(AA5, ""en"", ""bn""))"),"")</f>
        <v/>
      </c>
      <c r="AR5" s="5" t="str">
        <f>IFERROR(__xludf.DUMMYFUNCTION("IF(AB5 = """", """", GOOGLETRANSLATE(AB5, ""en"", ""bn""))"),"")</f>
        <v/>
      </c>
      <c r="AS5" s="5" t="str">
        <f>IFERROR(__xludf.DUMMYFUNCTION("IF(Y5 = """", """", GOOGLETRANSLATE(Y5, ""en"", ""te""))"),"")</f>
        <v/>
      </c>
      <c r="AT5" s="5" t="str">
        <f>IFERROR(__xludf.DUMMYFUNCTION("IF(Z5 = """", """", GOOGLETRANSLATE(Z5, ""en"", ""te""))"),"")</f>
        <v/>
      </c>
      <c r="AU5" s="5" t="str">
        <f>IFERROR(__xludf.DUMMYFUNCTION("IF(AA5 = """", """", GOOGLETRANSLATE(AA5, ""en"", ""te""))"),"")</f>
        <v/>
      </c>
      <c r="AV5" s="5" t="str">
        <f>IFERROR(__xludf.DUMMYFUNCTION("IF(AB5 = """", """", GOOGLETRANSLATE(AB5, ""en"", ""te""))"),"")</f>
        <v/>
      </c>
    </row>
    <row r="6">
      <c r="A6" s="1">
        <v>25.0</v>
      </c>
      <c r="B6" s="1" t="s">
        <v>56</v>
      </c>
      <c r="C6" s="2">
        <v>45778.0</v>
      </c>
      <c r="D6" s="2">
        <v>45787.0</v>
      </c>
      <c r="E6" s="1">
        <v>3.0</v>
      </c>
      <c r="F6" s="1">
        <v>5.0</v>
      </c>
      <c r="G6" s="3" t="s">
        <v>57</v>
      </c>
      <c r="I6" s="4">
        <v>0.23402777777777778</v>
      </c>
      <c r="J6" s="4">
        <v>0.31666666666666665</v>
      </c>
      <c r="K6" s="1" t="s">
        <v>58</v>
      </c>
      <c r="L6" s="1" t="s">
        <v>59</v>
      </c>
      <c r="O6" s="1" t="s">
        <v>60</v>
      </c>
      <c r="P6" s="1" t="s">
        <v>60</v>
      </c>
      <c r="Q6" s="1" t="s">
        <v>61</v>
      </c>
      <c r="R6" s="1" t="s">
        <v>60</v>
      </c>
      <c r="S6" s="1" t="s">
        <v>60</v>
      </c>
      <c r="T6" s="1" t="s">
        <v>60</v>
      </c>
      <c r="V6" s="1" t="s">
        <v>60</v>
      </c>
      <c r="W6" s="1" t="s">
        <v>60</v>
      </c>
      <c r="X6" s="1" t="s">
        <v>60</v>
      </c>
      <c r="AC6" s="5" t="str">
        <f>IFERROR(__xludf.DUMMYFUNCTION("IF(Y6 = """", """", GOOGLETRANSLATE(Y6, ""en"", ""hi""))"),"")</f>
        <v/>
      </c>
      <c r="AD6" s="5" t="str">
        <f>IFERROR(__xludf.DUMMYFUNCTION("IF(Z6 = """", """", GOOGLETRANSLATE(Z6, ""en"", ""hi""))"),"")</f>
        <v/>
      </c>
      <c r="AE6" s="5" t="str">
        <f>IFERROR(__xludf.DUMMYFUNCTION("IF(AA6 = """", """", GOOGLETRANSLATE(AA6, ""en"", ""hi""))"),"")</f>
        <v/>
      </c>
      <c r="AF6" s="5" t="str">
        <f>IFERROR(__xludf.DUMMYFUNCTION("IF(AB6 = """", """", GOOGLETRANSLATE(AB6, ""en"", ""hi""))"),"")</f>
        <v/>
      </c>
      <c r="AG6" s="5" t="str">
        <f>IFERROR(__xludf.DUMMYFUNCTION("IF(Y6 = """", """", GOOGLETRANSLATE(Y6, ""en"", ""mr""))"),"")</f>
        <v/>
      </c>
      <c r="AH6" s="5" t="str">
        <f>IFERROR(__xludf.DUMMYFUNCTION("IF(Z6 = """", """", GOOGLETRANSLATE(Z6, ""en"", ""mr""))"),"")</f>
        <v/>
      </c>
      <c r="AI6" s="5" t="str">
        <f>IFERROR(__xludf.DUMMYFUNCTION("IF(AA6 = """", """", GOOGLETRANSLATE(AA6, ""en"", ""mr""))"),"")</f>
        <v/>
      </c>
      <c r="AJ6" s="5" t="str">
        <f>IFERROR(__xludf.DUMMYFUNCTION("IF(AB6 = """", """", GOOGLETRANSLATE(AB6, ""en"", ""mr""))"),"")</f>
        <v/>
      </c>
      <c r="AK6" s="5" t="str">
        <f>IFERROR(__xludf.DUMMYFUNCTION("IF(Y6 = """", """", GOOGLETRANSLATE(Y6, ""en"", ""gu""))"),"")</f>
        <v/>
      </c>
      <c r="AL6" s="5" t="str">
        <f>IFERROR(__xludf.DUMMYFUNCTION("IF(Z6 = """", """", GOOGLETRANSLATE(Z6, ""en"", ""gu""))"),"")</f>
        <v/>
      </c>
      <c r="AM6" s="5" t="str">
        <f>IFERROR(__xludf.DUMMYFUNCTION("IF(AA6 = """", """", GOOGLETRANSLATE(AA6, ""en"", ""gu""))"),"")</f>
        <v/>
      </c>
      <c r="AN6" s="5" t="str">
        <f>IFERROR(__xludf.DUMMYFUNCTION("IF(AB6 = """", """", GOOGLETRANSLATE(AB6, ""en"", ""gu""))"),"")</f>
        <v/>
      </c>
      <c r="AO6" s="5" t="str">
        <f>IFERROR(__xludf.DUMMYFUNCTION("IF(Y6 = """", """", GOOGLETRANSLATE(Y6, ""en"", ""bn""))"),"")</f>
        <v/>
      </c>
      <c r="AP6" s="5" t="str">
        <f>IFERROR(__xludf.DUMMYFUNCTION("IF(Z6 = """", """", GOOGLETRANSLATE(Z6, ""en"", ""bn""))"),"")</f>
        <v/>
      </c>
      <c r="AQ6" s="5" t="str">
        <f>IFERROR(__xludf.DUMMYFUNCTION("IF(AA6 = """", """", GOOGLETRANSLATE(AA6, ""en"", ""bn""))"),"")</f>
        <v/>
      </c>
      <c r="AR6" s="5" t="str">
        <f>IFERROR(__xludf.DUMMYFUNCTION("IF(AB6 = """", """", GOOGLETRANSLATE(AB6, ""en"", ""bn""))"),"")</f>
        <v/>
      </c>
      <c r="AS6" s="5" t="str">
        <f>IFERROR(__xludf.DUMMYFUNCTION("IF(Y6 = """", """", GOOGLETRANSLATE(Y6, ""en"", ""te""))"),"")</f>
        <v/>
      </c>
      <c r="AT6" s="5" t="str">
        <f>IFERROR(__xludf.DUMMYFUNCTION("IF(Z6 = """", """", GOOGLETRANSLATE(Z6, ""en"", ""te""))"),"")</f>
        <v/>
      </c>
      <c r="AU6" s="5" t="str">
        <f>IFERROR(__xludf.DUMMYFUNCTION("IF(AA6 = """", """", GOOGLETRANSLATE(AA6, ""en"", ""te""))"),"")</f>
        <v/>
      </c>
      <c r="AV6" s="5" t="str">
        <f>IFERROR(__xludf.DUMMYFUNCTION("IF(AB6 = """", """", GOOGLETRANSLATE(AB6, ""en"", ""te""))"),"")</f>
        <v/>
      </c>
    </row>
    <row r="7">
      <c r="A7" s="1">
        <v>26.0</v>
      </c>
      <c r="B7" s="1" t="s">
        <v>56</v>
      </c>
      <c r="C7" s="2">
        <v>45778.0</v>
      </c>
      <c r="D7" s="2">
        <v>45787.0</v>
      </c>
      <c r="E7" s="1">
        <v>3.0</v>
      </c>
      <c r="F7" s="1">
        <v>6.0</v>
      </c>
      <c r="G7" s="3" t="s">
        <v>57</v>
      </c>
      <c r="I7" s="4">
        <v>0.23402777777777778</v>
      </c>
      <c r="J7" s="4">
        <v>0.31666666666666665</v>
      </c>
      <c r="K7" s="1" t="s">
        <v>58</v>
      </c>
      <c r="L7" s="1" t="s">
        <v>59</v>
      </c>
      <c r="O7" s="1" t="s">
        <v>60</v>
      </c>
      <c r="P7" s="1" t="s">
        <v>60</v>
      </c>
      <c r="Q7" s="1" t="s">
        <v>61</v>
      </c>
      <c r="R7" s="1" t="s">
        <v>60</v>
      </c>
      <c r="S7" s="1" t="s">
        <v>60</v>
      </c>
      <c r="T7" s="1" t="s">
        <v>60</v>
      </c>
      <c r="V7" s="1" t="s">
        <v>60</v>
      </c>
      <c r="W7" s="1" t="s">
        <v>60</v>
      </c>
      <c r="X7" s="1" t="s">
        <v>60</v>
      </c>
      <c r="AC7" s="5" t="str">
        <f>IFERROR(__xludf.DUMMYFUNCTION("IF(Y7 = """", """", GOOGLETRANSLATE(Y7, ""en"", ""hi""))"),"")</f>
        <v/>
      </c>
      <c r="AD7" s="5" t="str">
        <f>IFERROR(__xludf.DUMMYFUNCTION("IF(Z7 = """", """", GOOGLETRANSLATE(Z7, ""en"", ""hi""))"),"")</f>
        <v/>
      </c>
      <c r="AE7" s="5" t="str">
        <f>IFERROR(__xludf.DUMMYFUNCTION("IF(AA7 = """", """", GOOGLETRANSLATE(AA7, ""en"", ""hi""))"),"")</f>
        <v/>
      </c>
      <c r="AF7" s="5" t="str">
        <f>IFERROR(__xludf.DUMMYFUNCTION("IF(AB7 = """", """", GOOGLETRANSLATE(AB7, ""en"", ""hi""))"),"")</f>
        <v/>
      </c>
      <c r="AG7" s="5" t="str">
        <f>IFERROR(__xludf.DUMMYFUNCTION("IF(Y7 = """", """", GOOGLETRANSLATE(Y7, ""en"", ""mr""))"),"")</f>
        <v/>
      </c>
      <c r="AH7" s="5" t="str">
        <f>IFERROR(__xludf.DUMMYFUNCTION("IF(Z7 = """", """", GOOGLETRANSLATE(Z7, ""en"", ""mr""))"),"")</f>
        <v/>
      </c>
      <c r="AI7" s="5" t="str">
        <f>IFERROR(__xludf.DUMMYFUNCTION("IF(AA7 = """", """", GOOGLETRANSLATE(AA7, ""en"", ""mr""))"),"")</f>
        <v/>
      </c>
      <c r="AJ7" s="5" t="str">
        <f>IFERROR(__xludf.DUMMYFUNCTION("IF(AB7 = """", """", GOOGLETRANSLATE(AB7, ""en"", ""mr""))"),"")</f>
        <v/>
      </c>
      <c r="AK7" s="5" t="str">
        <f>IFERROR(__xludf.DUMMYFUNCTION("IF(Y7 = """", """", GOOGLETRANSLATE(Y7, ""en"", ""gu""))"),"")</f>
        <v/>
      </c>
      <c r="AL7" s="5" t="str">
        <f>IFERROR(__xludf.DUMMYFUNCTION("IF(Z7 = """", """", GOOGLETRANSLATE(Z7, ""en"", ""gu""))"),"")</f>
        <v/>
      </c>
      <c r="AM7" s="5" t="str">
        <f>IFERROR(__xludf.DUMMYFUNCTION("IF(AA7 = """", """", GOOGLETRANSLATE(AA7, ""en"", ""gu""))"),"")</f>
        <v/>
      </c>
      <c r="AN7" s="5" t="str">
        <f>IFERROR(__xludf.DUMMYFUNCTION("IF(AB7 = """", """", GOOGLETRANSLATE(AB7, ""en"", ""gu""))"),"")</f>
        <v/>
      </c>
      <c r="AO7" s="5" t="str">
        <f>IFERROR(__xludf.DUMMYFUNCTION("IF(Y7 = """", """", GOOGLETRANSLATE(Y7, ""en"", ""bn""))"),"")</f>
        <v/>
      </c>
      <c r="AP7" s="5" t="str">
        <f>IFERROR(__xludf.DUMMYFUNCTION("IF(Z7 = """", """", GOOGLETRANSLATE(Z7, ""en"", ""bn""))"),"")</f>
        <v/>
      </c>
      <c r="AQ7" s="5" t="str">
        <f>IFERROR(__xludf.DUMMYFUNCTION("IF(AA7 = """", """", GOOGLETRANSLATE(AA7, ""en"", ""bn""))"),"")</f>
        <v/>
      </c>
      <c r="AR7" s="5" t="str">
        <f>IFERROR(__xludf.DUMMYFUNCTION("IF(AB7 = """", """", GOOGLETRANSLATE(AB7, ""en"", ""bn""))"),"")</f>
        <v/>
      </c>
      <c r="AS7" s="5" t="str">
        <f>IFERROR(__xludf.DUMMYFUNCTION("IF(Y7 = """", """", GOOGLETRANSLATE(Y7, ""en"", ""te""))"),"")</f>
        <v/>
      </c>
      <c r="AT7" s="5" t="str">
        <f>IFERROR(__xludf.DUMMYFUNCTION("IF(Z7 = """", """", GOOGLETRANSLATE(Z7, ""en"", ""te""))"),"")</f>
        <v/>
      </c>
      <c r="AU7" s="5" t="str">
        <f>IFERROR(__xludf.DUMMYFUNCTION("IF(AA7 = """", """", GOOGLETRANSLATE(AA7, ""en"", ""te""))"),"")</f>
        <v/>
      </c>
      <c r="AV7" s="5" t="str">
        <f>IFERROR(__xludf.DUMMYFUNCTION("IF(AB7 = """", """", GOOGLETRANSLATE(AB7, ""en"", ""te""))"),"")</f>
        <v/>
      </c>
    </row>
    <row r="8">
      <c r="A8" s="1">
        <v>27.0</v>
      </c>
      <c r="B8" s="1" t="s">
        <v>56</v>
      </c>
      <c r="C8" s="2">
        <v>45778.0</v>
      </c>
      <c r="D8" s="2">
        <v>45787.0</v>
      </c>
      <c r="E8" s="1">
        <v>3.0</v>
      </c>
      <c r="F8" s="1">
        <v>7.0</v>
      </c>
      <c r="G8" s="3" t="s">
        <v>57</v>
      </c>
      <c r="I8" s="4">
        <v>0.23402777777777778</v>
      </c>
      <c r="J8" s="4">
        <v>0.31666666666666665</v>
      </c>
      <c r="K8" s="1" t="s">
        <v>58</v>
      </c>
      <c r="L8" s="1" t="s">
        <v>59</v>
      </c>
      <c r="O8" s="1" t="s">
        <v>60</v>
      </c>
      <c r="P8" s="1" t="s">
        <v>60</v>
      </c>
      <c r="Q8" s="1" t="s">
        <v>61</v>
      </c>
      <c r="R8" s="1" t="s">
        <v>60</v>
      </c>
      <c r="S8" s="1" t="s">
        <v>60</v>
      </c>
      <c r="T8" s="1" t="s">
        <v>60</v>
      </c>
      <c r="V8" s="1" t="s">
        <v>60</v>
      </c>
      <c r="W8" s="1" t="s">
        <v>60</v>
      </c>
      <c r="X8" s="1" t="s">
        <v>60</v>
      </c>
      <c r="AC8" s="5" t="str">
        <f>IFERROR(__xludf.DUMMYFUNCTION("IF(Y8 = """", """", GOOGLETRANSLATE(Y8, ""en"", ""hi""))"),"")</f>
        <v/>
      </c>
      <c r="AD8" s="5" t="str">
        <f>IFERROR(__xludf.DUMMYFUNCTION("IF(Z8 = """", """", GOOGLETRANSLATE(Z8, ""en"", ""hi""))"),"")</f>
        <v/>
      </c>
      <c r="AE8" s="5" t="str">
        <f>IFERROR(__xludf.DUMMYFUNCTION("IF(AA8 = """", """", GOOGLETRANSLATE(AA8, ""en"", ""hi""))"),"")</f>
        <v/>
      </c>
      <c r="AF8" s="5" t="str">
        <f>IFERROR(__xludf.DUMMYFUNCTION("IF(AB8 = """", """", GOOGLETRANSLATE(AB8, ""en"", ""hi""))"),"")</f>
        <v/>
      </c>
      <c r="AG8" s="5" t="str">
        <f>IFERROR(__xludf.DUMMYFUNCTION("IF(Y8 = """", """", GOOGLETRANSLATE(Y8, ""en"", ""mr""))"),"")</f>
        <v/>
      </c>
      <c r="AH8" s="5" t="str">
        <f>IFERROR(__xludf.DUMMYFUNCTION("IF(Z8 = """", """", GOOGLETRANSLATE(Z8, ""en"", ""mr""))"),"")</f>
        <v/>
      </c>
      <c r="AI8" s="5" t="str">
        <f>IFERROR(__xludf.DUMMYFUNCTION("IF(AA8 = """", """", GOOGLETRANSLATE(AA8, ""en"", ""mr""))"),"")</f>
        <v/>
      </c>
      <c r="AJ8" s="5" t="str">
        <f>IFERROR(__xludf.DUMMYFUNCTION("IF(AB8 = """", """", GOOGLETRANSLATE(AB8, ""en"", ""mr""))"),"")</f>
        <v/>
      </c>
      <c r="AK8" s="5" t="str">
        <f>IFERROR(__xludf.DUMMYFUNCTION("IF(Y8 = """", """", GOOGLETRANSLATE(Y8, ""en"", ""gu""))"),"")</f>
        <v/>
      </c>
      <c r="AL8" s="5" t="str">
        <f>IFERROR(__xludf.DUMMYFUNCTION("IF(Z8 = """", """", GOOGLETRANSLATE(Z8, ""en"", ""gu""))"),"")</f>
        <v/>
      </c>
      <c r="AM8" s="5" t="str">
        <f>IFERROR(__xludf.DUMMYFUNCTION("IF(AA8 = """", """", GOOGLETRANSLATE(AA8, ""en"", ""gu""))"),"")</f>
        <v/>
      </c>
      <c r="AN8" s="5" t="str">
        <f>IFERROR(__xludf.DUMMYFUNCTION("IF(AB8 = """", """", GOOGLETRANSLATE(AB8, ""en"", ""gu""))"),"")</f>
        <v/>
      </c>
      <c r="AO8" s="5" t="str">
        <f>IFERROR(__xludf.DUMMYFUNCTION("IF(Y8 = """", """", GOOGLETRANSLATE(Y8, ""en"", ""bn""))"),"")</f>
        <v/>
      </c>
      <c r="AP8" s="5" t="str">
        <f>IFERROR(__xludf.DUMMYFUNCTION("IF(Z8 = """", """", GOOGLETRANSLATE(Z8, ""en"", ""bn""))"),"")</f>
        <v/>
      </c>
      <c r="AQ8" s="5" t="str">
        <f>IFERROR(__xludf.DUMMYFUNCTION("IF(AA8 = """", """", GOOGLETRANSLATE(AA8, ""en"", ""bn""))"),"")</f>
        <v/>
      </c>
      <c r="AR8" s="5" t="str">
        <f>IFERROR(__xludf.DUMMYFUNCTION("IF(AB8 = """", """", GOOGLETRANSLATE(AB8, ""en"", ""bn""))"),"")</f>
        <v/>
      </c>
      <c r="AS8" s="5" t="str">
        <f>IFERROR(__xludf.DUMMYFUNCTION("IF(Y8 = """", """", GOOGLETRANSLATE(Y8, ""en"", ""te""))"),"")</f>
        <v/>
      </c>
      <c r="AT8" s="5" t="str">
        <f>IFERROR(__xludf.DUMMYFUNCTION("IF(Z8 = """", """", GOOGLETRANSLATE(Z8, ""en"", ""te""))"),"")</f>
        <v/>
      </c>
      <c r="AU8" s="5" t="str">
        <f>IFERROR(__xludf.DUMMYFUNCTION("IF(AA8 = """", """", GOOGLETRANSLATE(AA8, ""en"", ""te""))"),"")</f>
        <v/>
      </c>
      <c r="AV8" s="5" t="str">
        <f>IFERROR(__xludf.DUMMYFUNCTION("IF(AB8 = """", """", GOOGLETRANSLATE(AB8, ""en"", ""te""))"),"")</f>
        <v/>
      </c>
    </row>
    <row r="9">
      <c r="A9" s="1">
        <v>28.0</v>
      </c>
      <c r="B9" s="1" t="s">
        <v>56</v>
      </c>
      <c r="C9" s="2">
        <v>45778.0</v>
      </c>
      <c r="D9" s="2">
        <v>45787.0</v>
      </c>
      <c r="E9" s="1">
        <v>3.0</v>
      </c>
      <c r="F9" s="1">
        <v>8.0</v>
      </c>
      <c r="G9" s="3" t="s">
        <v>57</v>
      </c>
      <c r="I9" s="4">
        <v>0.23402777777777778</v>
      </c>
      <c r="J9" s="4">
        <v>0.31666666666666665</v>
      </c>
      <c r="K9" s="1" t="s">
        <v>58</v>
      </c>
      <c r="L9" s="1" t="s">
        <v>59</v>
      </c>
      <c r="O9" s="1" t="s">
        <v>60</v>
      </c>
      <c r="P9" s="1" t="s">
        <v>60</v>
      </c>
      <c r="Q9" s="1" t="s">
        <v>60</v>
      </c>
      <c r="R9" s="1" t="s">
        <v>60</v>
      </c>
      <c r="S9" s="1" t="s">
        <v>60</v>
      </c>
      <c r="T9" s="1" t="s">
        <v>61</v>
      </c>
      <c r="V9" s="1" t="s">
        <v>60</v>
      </c>
      <c r="W9" s="1" t="s">
        <v>60</v>
      </c>
      <c r="X9" s="1" t="s">
        <v>60</v>
      </c>
      <c r="Y9" s="1" t="s">
        <v>62</v>
      </c>
      <c r="Z9" s="1" t="s">
        <v>63</v>
      </c>
      <c r="AA9" s="1" t="s">
        <v>64</v>
      </c>
      <c r="AC9" s="5" t="str">
        <f>IFERROR(__xludf.DUMMYFUNCTION("IF(Y9 = """", """", GOOGLETRANSLATE(Y9, ""en"", ""hi""))"),"कैरियर की संभावनाओं")</f>
        <v>कैरियर की संभावनाओं</v>
      </c>
      <c r="AD9" s="5" t="str">
        <f>IFERROR(__xludf.DUMMYFUNCTION("IF(Z9 = """", """", GOOGLETRANSLATE(Z9, ""en"", ""hi""))"),"विवाह योग")</f>
        <v>विवाह योग</v>
      </c>
      <c r="AE9" s="5" t="str">
        <f>IFERROR(__xludf.DUMMYFUNCTION("IF(AA9 = """", """", GOOGLETRANSLATE(AA9, ""en"", ""hi""))"),"संतन (अच्छी खबर)")</f>
        <v>संतन (अच्छी खबर)</v>
      </c>
      <c r="AF9" s="5" t="str">
        <f>IFERROR(__xludf.DUMMYFUNCTION("IF(AB9 = """", """", GOOGLETRANSLATE(AB9, ""en"", ""hi""))"),"")</f>
        <v/>
      </c>
      <c r="AG9" s="5" t="str">
        <f>IFERROR(__xludf.DUMMYFUNCTION("IF(Y9 = """", """", GOOGLETRANSLATE(Y9, ""en"", ""mr""))"),"करिअरच्या शक्यता")</f>
        <v>करिअरच्या शक्यता</v>
      </c>
      <c r="AH9" s="5" t="str">
        <f>IFERROR(__xludf.DUMMYFUNCTION("IF(Z9 = """", """", GOOGLETRANSLATE(Z9, ""en"", ""mr""))"),"विवाह योग")</f>
        <v>विवाह योग</v>
      </c>
      <c r="AI9" s="5" t="str">
        <f>IFERROR(__xludf.DUMMYFUNCTION("IF(AA9 = """", """", GOOGLETRANSLATE(AA9, ""en"", ""mr""))"),"संतान (गुड न्यूज)")</f>
        <v>संतान (गुड न्यूज)</v>
      </c>
      <c r="AJ9" s="5" t="str">
        <f>IFERROR(__xludf.DUMMYFUNCTION("IF(AB9 = """", """", GOOGLETRANSLATE(AB9, ""en"", ""mr""))"),"")</f>
        <v/>
      </c>
      <c r="AK9" s="5" t="str">
        <f>IFERROR(__xludf.DUMMYFUNCTION("IF(Y9 = """", """", GOOGLETRANSLATE(Y9, ""en"", ""gu""))"),"કારકિર્દીની સંભાવનાઓ")</f>
        <v>કારકિર્દીની સંભાવનાઓ</v>
      </c>
      <c r="AL9" s="5" t="str">
        <f>IFERROR(__xludf.DUMMYFUNCTION("IF(Z9 = """", """", GOOGLETRANSLATE(Z9, ""en"", ""gu""))"),"વિવાહ યોગ")</f>
        <v>વિવાહ યોગ</v>
      </c>
      <c r="AM9" s="5" t="str">
        <f>IFERROR(__xludf.DUMMYFUNCTION("IF(AA9 = """", """", GOOGLETRANSLATE(AA9, ""en"", ""gu""))"),"સંતાન (સારા સમાચાર)")</f>
        <v>સંતાન (સારા સમાચાર)</v>
      </c>
      <c r="AN9" s="5" t="str">
        <f>IFERROR(__xludf.DUMMYFUNCTION("IF(AB9 = """", """", GOOGLETRANSLATE(AB9, ""en"", ""gu""))"),"")</f>
        <v/>
      </c>
      <c r="AO9" s="5" t="str">
        <f>IFERROR(__xludf.DUMMYFUNCTION("IF(Y9 = """", """", GOOGLETRANSLATE(Y9, ""en"", ""bn""))"),"কর্মজীবনের সম্ভাবনা")</f>
        <v>কর্মজীবনের সম্ভাবনা</v>
      </c>
      <c r="AP9" s="5" t="str">
        <f>IFERROR(__xludf.DUMMYFUNCTION("IF(Z9 = """", """", GOOGLETRANSLATE(Z9, ""en"", ""bn""))"),"vivah যোগ")</f>
        <v>vivah যোগ</v>
      </c>
      <c r="AQ9" s="5" t="str">
        <f>IFERROR(__xludf.DUMMYFUNCTION("IF(AA9 = """", """", GOOGLETRANSLATE(AA9, ""en"", ""bn""))"),"সান্তান (গুড নিউজ)")</f>
        <v>সান্তান (গুড নিউজ)</v>
      </c>
      <c r="AR9" s="5" t="str">
        <f>IFERROR(__xludf.DUMMYFUNCTION("IF(AB9 = """", """", GOOGLETRANSLATE(AB9, ""en"", ""bn""))"),"")</f>
        <v/>
      </c>
      <c r="AS9" s="5" t="str">
        <f>IFERROR(__xludf.DUMMYFUNCTION("IF(Y9 = """", """", GOOGLETRANSLATE(Y9, ""en"", ""te""))"),"కెరీర్ అవకాశాలు")</f>
        <v>కెరీర్ అవకాశాలు</v>
      </c>
      <c r="AT9" s="5" t="str">
        <f>IFERROR(__xludf.DUMMYFUNCTION("IF(Z9 = """", """", GOOGLETRANSLATE(Z9, ""en"", ""te""))"),"వివాహ యోగం")</f>
        <v>వివాహ యోగం</v>
      </c>
      <c r="AU9" s="5" t="str">
        <f>IFERROR(__xludf.DUMMYFUNCTION("IF(AA9 = """", """", GOOGLETRANSLATE(AA9, ""en"", ""te""))"),"సంతాన్ (మంచి న్యూజ్)")</f>
        <v>సంతాన్ (మంచి న్యూజ్)</v>
      </c>
      <c r="AV9" s="5" t="str">
        <f>IFERROR(__xludf.DUMMYFUNCTION("IF(AB9 = """", """", GOOGLETRANSLATE(AB9, ""en"", ""te""))"),"")</f>
        <v/>
      </c>
    </row>
    <row r="10">
      <c r="A10" s="1">
        <v>29.0</v>
      </c>
      <c r="B10" s="1" t="s">
        <v>56</v>
      </c>
      <c r="C10" s="2">
        <v>45778.0</v>
      </c>
      <c r="D10" s="2">
        <v>45787.0</v>
      </c>
      <c r="E10" s="1">
        <v>3.0</v>
      </c>
      <c r="F10" s="1">
        <v>9.0</v>
      </c>
      <c r="G10" s="3" t="s">
        <v>57</v>
      </c>
      <c r="I10" s="4">
        <v>0.23402777777777778</v>
      </c>
      <c r="J10" s="4">
        <v>0.31666666666666665</v>
      </c>
      <c r="K10" s="1" t="s">
        <v>58</v>
      </c>
      <c r="L10" s="1" t="s">
        <v>59</v>
      </c>
      <c r="O10" s="1" t="s">
        <v>60</v>
      </c>
      <c r="P10" s="1" t="s">
        <v>60</v>
      </c>
      <c r="Q10" s="1" t="s">
        <v>60</v>
      </c>
      <c r="R10" s="1" t="s">
        <v>60</v>
      </c>
      <c r="S10" s="1" t="s">
        <v>60</v>
      </c>
      <c r="T10" s="1" t="s">
        <v>61</v>
      </c>
      <c r="V10" s="1" t="s">
        <v>60</v>
      </c>
      <c r="W10" s="1" t="s">
        <v>60</v>
      </c>
      <c r="X10" s="1" t="s">
        <v>60</v>
      </c>
      <c r="Y10" s="1" t="s">
        <v>62</v>
      </c>
      <c r="Z10" s="1" t="s">
        <v>63</v>
      </c>
      <c r="AA10" s="1" t="s">
        <v>64</v>
      </c>
      <c r="AC10" s="5" t="str">
        <f>IFERROR(__xludf.DUMMYFUNCTION("IF(Y10 = """", """", GOOGLETRANSLATE(Y10, ""en"", ""hi""))"),"कैरियर की संभावनाओं")</f>
        <v>कैरियर की संभावनाओं</v>
      </c>
      <c r="AD10" s="5" t="str">
        <f>IFERROR(__xludf.DUMMYFUNCTION("IF(Z10 = """", """", GOOGLETRANSLATE(Z10, ""en"", ""hi""))"),"विवाह योग")</f>
        <v>विवाह योग</v>
      </c>
      <c r="AE10" s="5" t="str">
        <f>IFERROR(__xludf.DUMMYFUNCTION("IF(AA10 = """", """", GOOGLETRANSLATE(AA10, ""en"", ""hi""))"),"संतन (अच्छी खबर)")</f>
        <v>संतन (अच्छी खबर)</v>
      </c>
      <c r="AF10" s="5" t="str">
        <f>IFERROR(__xludf.DUMMYFUNCTION("IF(AB10 = """", """", GOOGLETRANSLATE(AB10, ""en"", ""hi""))"),"")</f>
        <v/>
      </c>
      <c r="AG10" s="5" t="str">
        <f>IFERROR(__xludf.DUMMYFUNCTION("IF(Y10 = """", """", GOOGLETRANSLATE(Y10, ""en"", ""mr""))"),"करिअरच्या शक्यता")</f>
        <v>करिअरच्या शक्यता</v>
      </c>
      <c r="AH10" s="5" t="str">
        <f>IFERROR(__xludf.DUMMYFUNCTION("IF(Z10 = """", """", GOOGLETRANSLATE(Z10, ""en"", ""mr""))"),"विवाह योग")</f>
        <v>विवाह योग</v>
      </c>
      <c r="AI10" s="5" t="str">
        <f>IFERROR(__xludf.DUMMYFUNCTION("IF(AA10 = """", """", GOOGLETRANSLATE(AA10, ""en"", ""mr""))"),"संतान (गुड न्यूज)")</f>
        <v>संतान (गुड न्यूज)</v>
      </c>
      <c r="AJ10" s="5" t="str">
        <f>IFERROR(__xludf.DUMMYFUNCTION("IF(AB10 = """", """", GOOGLETRANSLATE(AB10, ""en"", ""mr""))"),"")</f>
        <v/>
      </c>
      <c r="AK10" s="5" t="str">
        <f>IFERROR(__xludf.DUMMYFUNCTION("IF(Y10 = """", """", GOOGLETRANSLATE(Y10, ""en"", ""gu""))"),"કારકિર્દીની સંભાવનાઓ")</f>
        <v>કારકિર્દીની સંભાવનાઓ</v>
      </c>
      <c r="AL10" s="5" t="str">
        <f>IFERROR(__xludf.DUMMYFUNCTION("IF(Z10 = """", """", GOOGLETRANSLATE(Z10, ""en"", ""gu""))"),"વિવાહ યોગ")</f>
        <v>વિવાહ યોગ</v>
      </c>
      <c r="AM10" s="5" t="str">
        <f>IFERROR(__xludf.DUMMYFUNCTION("IF(AA10 = """", """", GOOGLETRANSLATE(AA10, ""en"", ""gu""))"),"સંતાન (સારા સમાચાર)")</f>
        <v>સંતાન (સારા સમાચાર)</v>
      </c>
      <c r="AN10" s="5" t="str">
        <f>IFERROR(__xludf.DUMMYFUNCTION("IF(AB10 = """", """", GOOGLETRANSLATE(AB10, ""en"", ""gu""))"),"")</f>
        <v/>
      </c>
      <c r="AO10" s="5" t="str">
        <f>IFERROR(__xludf.DUMMYFUNCTION("IF(Y10 = """", """", GOOGLETRANSLATE(Y10, ""en"", ""bn""))"),"কর্মজীবনের সম্ভাবনা")</f>
        <v>কর্মজীবনের সম্ভাবনা</v>
      </c>
      <c r="AP10" s="5" t="str">
        <f>IFERROR(__xludf.DUMMYFUNCTION("IF(Z10 = """", """", GOOGLETRANSLATE(Z10, ""en"", ""bn""))"),"vivah যোগ")</f>
        <v>vivah যোগ</v>
      </c>
      <c r="AQ10" s="5" t="str">
        <f>IFERROR(__xludf.DUMMYFUNCTION("IF(AA10 = """", """", GOOGLETRANSLATE(AA10, ""en"", ""bn""))"),"সান্তান (গুড নিউজ)")</f>
        <v>সান্তান (গুড নিউজ)</v>
      </c>
      <c r="AR10" s="5" t="str">
        <f>IFERROR(__xludf.DUMMYFUNCTION("IF(AB10 = """", """", GOOGLETRANSLATE(AB10, ""en"", ""bn""))"),"")</f>
        <v/>
      </c>
      <c r="AS10" s="5" t="str">
        <f>IFERROR(__xludf.DUMMYFUNCTION("IF(Y10 = """", """", GOOGLETRANSLATE(Y10, ""en"", ""te""))"),"కెరీర్ అవకాశాలు")</f>
        <v>కెరీర్ అవకాశాలు</v>
      </c>
      <c r="AT10" s="5" t="str">
        <f>IFERROR(__xludf.DUMMYFUNCTION("IF(Z10 = """", """", GOOGLETRANSLATE(Z10, ""en"", ""te""))"),"వివాహ యోగం")</f>
        <v>వివాహ యోగం</v>
      </c>
      <c r="AU10" s="5" t="str">
        <f>IFERROR(__xludf.DUMMYFUNCTION("IF(AA10 = """", """", GOOGLETRANSLATE(AA10, ""en"", ""te""))"),"సంతాన్ (మంచి న్యూజ్)")</f>
        <v>సంతాన్ (మంచి న్యూజ్)</v>
      </c>
      <c r="AV10" s="5" t="str">
        <f>IFERROR(__xludf.DUMMYFUNCTION("IF(AB10 = """", """", GOOGLETRANSLATE(AB10, ""en"", ""te""))"),"")</f>
        <v/>
      </c>
    </row>
    <row r="11">
      <c r="A11" s="1">
        <v>30.0</v>
      </c>
      <c r="B11" s="1" t="s">
        <v>56</v>
      </c>
      <c r="C11" s="2">
        <v>45778.0</v>
      </c>
      <c r="D11" s="2">
        <v>45787.0</v>
      </c>
      <c r="E11" s="1">
        <v>3.0</v>
      </c>
      <c r="F11" s="1">
        <v>10.0</v>
      </c>
      <c r="G11" s="3" t="s">
        <v>57</v>
      </c>
      <c r="I11" s="4">
        <v>0.23402777777777778</v>
      </c>
      <c r="J11" s="4">
        <v>0.31666666666666665</v>
      </c>
      <c r="K11" s="1" t="s">
        <v>58</v>
      </c>
      <c r="L11" s="1" t="s">
        <v>59</v>
      </c>
      <c r="O11" s="1" t="s">
        <v>60</v>
      </c>
      <c r="P11" s="1" t="s">
        <v>60</v>
      </c>
      <c r="Q11" s="1" t="s">
        <v>60</v>
      </c>
      <c r="R11" s="1" t="s">
        <v>60</v>
      </c>
      <c r="S11" s="1" t="s">
        <v>60</v>
      </c>
      <c r="T11" s="1" t="s">
        <v>61</v>
      </c>
      <c r="V11" s="1" t="s">
        <v>60</v>
      </c>
      <c r="W11" s="1" t="s">
        <v>60</v>
      </c>
      <c r="X11" s="1" t="s">
        <v>60</v>
      </c>
      <c r="Y11" s="1" t="s">
        <v>62</v>
      </c>
      <c r="Z11" s="1" t="s">
        <v>63</v>
      </c>
      <c r="AA11" s="1" t="s">
        <v>64</v>
      </c>
      <c r="AC11" s="5" t="str">
        <f>IFERROR(__xludf.DUMMYFUNCTION("IF(Y11 = """", """", GOOGLETRANSLATE(Y11, ""en"", ""hi""))"),"कैरियर की संभावनाओं")</f>
        <v>कैरियर की संभावनाओं</v>
      </c>
      <c r="AD11" s="5" t="str">
        <f>IFERROR(__xludf.DUMMYFUNCTION("IF(Z11 = """", """", GOOGLETRANSLATE(Z11, ""en"", ""hi""))"),"विवाह योग")</f>
        <v>विवाह योग</v>
      </c>
      <c r="AE11" s="5" t="str">
        <f>IFERROR(__xludf.DUMMYFUNCTION("IF(AA11 = """", """", GOOGLETRANSLATE(AA11, ""en"", ""hi""))"),"संतन (अच्छी खबर)")</f>
        <v>संतन (अच्छी खबर)</v>
      </c>
      <c r="AF11" s="5" t="str">
        <f>IFERROR(__xludf.DUMMYFUNCTION("IF(AB11 = """", """", GOOGLETRANSLATE(AB11, ""en"", ""hi""))"),"")</f>
        <v/>
      </c>
      <c r="AG11" s="5" t="str">
        <f>IFERROR(__xludf.DUMMYFUNCTION("IF(Y11 = """", """", GOOGLETRANSLATE(Y11, ""en"", ""mr""))"),"करिअरच्या शक्यता")</f>
        <v>करिअरच्या शक्यता</v>
      </c>
      <c r="AH11" s="5" t="str">
        <f>IFERROR(__xludf.DUMMYFUNCTION("IF(Z11 = """", """", GOOGLETRANSLATE(Z11, ""en"", ""mr""))"),"विवाह योग")</f>
        <v>विवाह योग</v>
      </c>
      <c r="AI11" s="5" t="str">
        <f>IFERROR(__xludf.DUMMYFUNCTION("IF(AA11 = """", """", GOOGLETRANSLATE(AA11, ""en"", ""mr""))"),"संतान (गुड न्यूज)")</f>
        <v>संतान (गुड न्यूज)</v>
      </c>
      <c r="AJ11" s="5" t="str">
        <f>IFERROR(__xludf.DUMMYFUNCTION("IF(AB11 = """", """", GOOGLETRANSLATE(AB11, ""en"", ""mr""))"),"")</f>
        <v/>
      </c>
      <c r="AK11" s="5" t="str">
        <f>IFERROR(__xludf.DUMMYFUNCTION("IF(Y11 = """", """", GOOGLETRANSLATE(Y11, ""en"", ""gu""))"),"કારકિર્દીની સંભાવનાઓ")</f>
        <v>કારકિર્દીની સંભાવનાઓ</v>
      </c>
      <c r="AL11" s="5" t="str">
        <f>IFERROR(__xludf.DUMMYFUNCTION("IF(Z11 = """", """", GOOGLETRANSLATE(Z11, ""en"", ""gu""))"),"વિવાહ યોગ")</f>
        <v>વિવાહ યોગ</v>
      </c>
      <c r="AM11" s="5" t="str">
        <f>IFERROR(__xludf.DUMMYFUNCTION("IF(AA11 = """", """", GOOGLETRANSLATE(AA11, ""en"", ""gu""))"),"સંતાન (સારા સમાચાર)")</f>
        <v>સંતાન (સારા સમાચાર)</v>
      </c>
      <c r="AN11" s="5" t="str">
        <f>IFERROR(__xludf.DUMMYFUNCTION("IF(AB11 = """", """", GOOGLETRANSLATE(AB11, ""en"", ""gu""))"),"")</f>
        <v/>
      </c>
      <c r="AO11" s="5" t="str">
        <f>IFERROR(__xludf.DUMMYFUNCTION("IF(Y11 = """", """", GOOGLETRANSLATE(Y11, ""en"", ""bn""))"),"কর্মজীবনের সম্ভাবনা")</f>
        <v>কর্মজীবনের সম্ভাবনা</v>
      </c>
      <c r="AP11" s="5" t="str">
        <f>IFERROR(__xludf.DUMMYFUNCTION("IF(Z11 = """", """", GOOGLETRANSLATE(Z11, ""en"", ""bn""))"),"vivah যোগ")</f>
        <v>vivah যোগ</v>
      </c>
      <c r="AQ11" s="5" t="str">
        <f>IFERROR(__xludf.DUMMYFUNCTION("IF(AA11 = """", """", GOOGLETRANSLATE(AA11, ""en"", ""bn""))"),"সান্তান (গুড নিউজ)")</f>
        <v>সান্তান (গুড নিউজ)</v>
      </c>
      <c r="AR11" s="5" t="str">
        <f>IFERROR(__xludf.DUMMYFUNCTION("IF(AB11 = """", """", GOOGLETRANSLATE(AB11, ""en"", ""bn""))"),"")</f>
        <v/>
      </c>
      <c r="AS11" s="5" t="str">
        <f>IFERROR(__xludf.DUMMYFUNCTION("IF(Y11 = """", """", GOOGLETRANSLATE(Y11, ""en"", ""te""))"),"కెరీర్ అవకాశాలు")</f>
        <v>కెరీర్ అవకాశాలు</v>
      </c>
      <c r="AT11" s="5" t="str">
        <f>IFERROR(__xludf.DUMMYFUNCTION("IF(Z11 = """", """", GOOGLETRANSLATE(Z11, ""en"", ""te""))"),"వివాహ యోగం")</f>
        <v>వివాహ యోగం</v>
      </c>
      <c r="AU11" s="5" t="str">
        <f>IFERROR(__xludf.DUMMYFUNCTION("IF(AA11 = """", """", GOOGLETRANSLATE(AA11, ""en"", ""te""))"),"సంతాన్ (మంచి న్యూజ్)")</f>
        <v>సంతాన్ (మంచి న్యూజ్)</v>
      </c>
      <c r="AV11" s="5" t="str">
        <f>IFERROR(__xludf.DUMMYFUNCTION("IF(AB11 = """", """", GOOGLETRANSLATE(AB11, ""en"", ""te""))"),"")</f>
        <v/>
      </c>
    </row>
    <row r="12">
      <c r="A12" s="1">
        <v>31.0</v>
      </c>
      <c r="B12" s="1" t="s">
        <v>56</v>
      </c>
      <c r="C12" s="2">
        <v>45778.0</v>
      </c>
      <c r="D12" s="2">
        <v>45787.0</v>
      </c>
      <c r="E12" s="1">
        <v>4.0</v>
      </c>
      <c r="G12" s="3" t="s">
        <v>57</v>
      </c>
      <c r="I12" s="4">
        <v>0.31666666666666665</v>
      </c>
      <c r="J12" s="4">
        <v>0.38055555555555554</v>
      </c>
      <c r="K12" s="1" t="s">
        <v>58</v>
      </c>
      <c r="L12" s="1" t="s">
        <v>65</v>
      </c>
      <c r="O12" s="1" t="s">
        <v>60</v>
      </c>
      <c r="P12" s="1" t="s">
        <v>60</v>
      </c>
      <c r="Q12" s="1" t="s">
        <v>60</v>
      </c>
      <c r="R12" s="1" t="s">
        <v>60</v>
      </c>
      <c r="S12" s="1" t="s">
        <v>60</v>
      </c>
      <c r="T12" s="1" t="s">
        <v>60</v>
      </c>
      <c r="V12" s="1" t="s">
        <v>60</v>
      </c>
      <c r="W12" s="1" t="s">
        <v>60</v>
      </c>
      <c r="X12" s="1" t="s">
        <v>60</v>
      </c>
      <c r="AC12" s="5" t="str">
        <f>IFERROR(__xludf.DUMMYFUNCTION("IF(Y12 = """", """", GOOGLETRANSLATE(Y12, ""en"", ""hi""))"),"")</f>
        <v/>
      </c>
      <c r="AD12" s="5" t="str">
        <f>IFERROR(__xludf.DUMMYFUNCTION("IF(Z12 = """", """", GOOGLETRANSLATE(Z12, ""en"", ""hi""))"),"")</f>
        <v/>
      </c>
      <c r="AE12" s="5" t="str">
        <f>IFERROR(__xludf.DUMMYFUNCTION("IF(AA12 = """", """", GOOGLETRANSLATE(AA12, ""en"", ""hi""))"),"")</f>
        <v/>
      </c>
      <c r="AF12" s="5" t="str">
        <f>IFERROR(__xludf.DUMMYFUNCTION("IF(AB12 = """", """", GOOGLETRANSLATE(AB12, ""en"", ""hi""))"),"")</f>
        <v/>
      </c>
      <c r="AG12" s="5" t="str">
        <f>IFERROR(__xludf.DUMMYFUNCTION("IF(Y12 = """", """", GOOGLETRANSLATE(Y12, ""en"", ""mr""))"),"")</f>
        <v/>
      </c>
      <c r="AH12" s="5" t="str">
        <f>IFERROR(__xludf.DUMMYFUNCTION("IF(Z12 = """", """", GOOGLETRANSLATE(Z12, ""en"", ""mr""))"),"")</f>
        <v/>
      </c>
      <c r="AI12" s="5" t="str">
        <f>IFERROR(__xludf.DUMMYFUNCTION("IF(AA12 = """", """", GOOGLETRANSLATE(AA12, ""en"", ""mr""))"),"")</f>
        <v/>
      </c>
      <c r="AJ12" s="5" t="str">
        <f>IFERROR(__xludf.DUMMYFUNCTION("IF(AB12 = """", """", GOOGLETRANSLATE(AB12, ""en"", ""mr""))"),"")</f>
        <v/>
      </c>
      <c r="AK12" s="5" t="str">
        <f>IFERROR(__xludf.DUMMYFUNCTION("IF(Y12 = """", """", GOOGLETRANSLATE(Y12, ""en"", ""gu""))"),"")</f>
        <v/>
      </c>
      <c r="AL12" s="5" t="str">
        <f>IFERROR(__xludf.DUMMYFUNCTION("IF(Z12 = """", """", GOOGLETRANSLATE(Z12, ""en"", ""gu""))"),"")</f>
        <v/>
      </c>
      <c r="AM12" s="5" t="str">
        <f>IFERROR(__xludf.DUMMYFUNCTION("IF(AA12 = """", """", GOOGLETRANSLATE(AA12, ""en"", ""gu""))"),"")</f>
        <v/>
      </c>
      <c r="AN12" s="5" t="str">
        <f>IFERROR(__xludf.DUMMYFUNCTION("IF(AB12 = """", """", GOOGLETRANSLATE(AB12, ""en"", ""gu""))"),"")</f>
        <v/>
      </c>
      <c r="AO12" s="5" t="str">
        <f>IFERROR(__xludf.DUMMYFUNCTION("IF(Y12 = """", """", GOOGLETRANSLATE(Y12, ""en"", ""bn""))"),"")</f>
        <v/>
      </c>
      <c r="AP12" s="5" t="str">
        <f>IFERROR(__xludf.DUMMYFUNCTION("IF(Z12 = """", """", GOOGLETRANSLATE(Z12, ""en"", ""bn""))"),"")</f>
        <v/>
      </c>
      <c r="AQ12" s="5" t="str">
        <f>IFERROR(__xludf.DUMMYFUNCTION("IF(AA12 = """", """", GOOGLETRANSLATE(AA12, ""en"", ""bn""))"),"")</f>
        <v/>
      </c>
      <c r="AR12" s="5" t="str">
        <f>IFERROR(__xludf.DUMMYFUNCTION("IF(AB12 = """", """", GOOGLETRANSLATE(AB12, ""en"", ""bn""))"),"")</f>
        <v/>
      </c>
      <c r="AS12" s="5" t="str">
        <f>IFERROR(__xludf.DUMMYFUNCTION("IF(Y12 = """", """", GOOGLETRANSLATE(Y12, ""en"", ""te""))"),"")</f>
        <v/>
      </c>
      <c r="AT12" s="5" t="str">
        <f>IFERROR(__xludf.DUMMYFUNCTION("IF(Z12 = """", """", GOOGLETRANSLATE(Z12, ""en"", ""te""))"),"")</f>
        <v/>
      </c>
      <c r="AU12" s="5" t="str">
        <f>IFERROR(__xludf.DUMMYFUNCTION("IF(AA12 = """", """", GOOGLETRANSLATE(AA12, ""en"", ""te""))"),"")</f>
        <v/>
      </c>
      <c r="AV12" s="5" t="str">
        <f>IFERROR(__xludf.DUMMYFUNCTION("IF(AB12 = """", """", GOOGLETRANSLATE(AB12, ""en"", ""te""))"),"")</f>
        <v/>
      </c>
    </row>
    <row r="13">
      <c r="A13" s="1">
        <v>32.0</v>
      </c>
      <c r="B13" s="1" t="s">
        <v>56</v>
      </c>
      <c r="C13" s="2">
        <v>45778.0</v>
      </c>
      <c r="D13" s="2">
        <v>45787.0</v>
      </c>
      <c r="E13" s="1">
        <v>4.0</v>
      </c>
      <c r="G13" s="3" t="s">
        <v>57</v>
      </c>
      <c r="I13" s="4">
        <v>0.31666666666666665</v>
      </c>
      <c r="J13" s="4">
        <v>0.38055555555555554</v>
      </c>
      <c r="K13" s="1" t="s">
        <v>58</v>
      </c>
      <c r="L13" s="1" t="s">
        <v>65</v>
      </c>
      <c r="O13" s="1" t="s">
        <v>60</v>
      </c>
      <c r="P13" s="1" t="s">
        <v>60</v>
      </c>
      <c r="Q13" s="1" t="s">
        <v>60</v>
      </c>
      <c r="R13" s="1" t="s">
        <v>60</v>
      </c>
      <c r="S13" s="1" t="s">
        <v>60</v>
      </c>
      <c r="T13" s="1" t="s">
        <v>60</v>
      </c>
      <c r="V13" s="1" t="s">
        <v>60</v>
      </c>
      <c r="W13" s="1" t="s">
        <v>60</v>
      </c>
      <c r="X13" s="1" t="s">
        <v>60</v>
      </c>
      <c r="AC13" s="5" t="str">
        <f>IFERROR(__xludf.DUMMYFUNCTION("IF(Y13 = """", """", GOOGLETRANSLATE(Y13, ""en"", ""hi""))"),"")</f>
        <v/>
      </c>
      <c r="AD13" s="5" t="str">
        <f>IFERROR(__xludf.DUMMYFUNCTION("IF(Z13 = """", """", GOOGLETRANSLATE(Z13, ""en"", ""hi""))"),"")</f>
        <v/>
      </c>
      <c r="AE13" s="5" t="str">
        <f>IFERROR(__xludf.DUMMYFUNCTION("IF(AA13 = """", """", GOOGLETRANSLATE(AA13, ""en"", ""hi""))"),"")</f>
        <v/>
      </c>
      <c r="AF13" s="5" t="str">
        <f>IFERROR(__xludf.DUMMYFUNCTION("IF(AB13 = """", """", GOOGLETRANSLATE(AB13, ""en"", ""hi""))"),"")</f>
        <v/>
      </c>
      <c r="AG13" s="5" t="str">
        <f>IFERROR(__xludf.DUMMYFUNCTION("IF(Y13 = """", """", GOOGLETRANSLATE(Y13, ""en"", ""mr""))"),"")</f>
        <v/>
      </c>
      <c r="AH13" s="5" t="str">
        <f>IFERROR(__xludf.DUMMYFUNCTION("IF(Z13 = """", """", GOOGLETRANSLATE(Z13, ""en"", ""mr""))"),"")</f>
        <v/>
      </c>
      <c r="AI13" s="5" t="str">
        <f>IFERROR(__xludf.DUMMYFUNCTION("IF(AA13 = """", """", GOOGLETRANSLATE(AA13, ""en"", ""mr""))"),"")</f>
        <v/>
      </c>
      <c r="AJ13" s="5" t="str">
        <f>IFERROR(__xludf.DUMMYFUNCTION("IF(AB13 = """", """", GOOGLETRANSLATE(AB13, ""en"", ""mr""))"),"")</f>
        <v/>
      </c>
      <c r="AK13" s="5" t="str">
        <f>IFERROR(__xludf.DUMMYFUNCTION("IF(Y13 = """", """", GOOGLETRANSLATE(Y13, ""en"", ""gu""))"),"")</f>
        <v/>
      </c>
      <c r="AL13" s="5" t="str">
        <f>IFERROR(__xludf.DUMMYFUNCTION("IF(Z13 = """", """", GOOGLETRANSLATE(Z13, ""en"", ""gu""))"),"")</f>
        <v/>
      </c>
      <c r="AM13" s="5" t="str">
        <f>IFERROR(__xludf.DUMMYFUNCTION("IF(AA13 = """", """", GOOGLETRANSLATE(AA13, ""en"", ""gu""))"),"")</f>
        <v/>
      </c>
      <c r="AN13" s="5" t="str">
        <f>IFERROR(__xludf.DUMMYFUNCTION("IF(AB13 = """", """", GOOGLETRANSLATE(AB13, ""en"", ""gu""))"),"")</f>
        <v/>
      </c>
      <c r="AO13" s="5" t="str">
        <f>IFERROR(__xludf.DUMMYFUNCTION("IF(Y13 = """", """", GOOGLETRANSLATE(Y13, ""en"", ""bn""))"),"")</f>
        <v/>
      </c>
      <c r="AP13" s="5" t="str">
        <f>IFERROR(__xludf.DUMMYFUNCTION("IF(Z13 = """", """", GOOGLETRANSLATE(Z13, ""en"", ""bn""))"),"")</f>
        <v/>
      </c>
      <c r="AQ13" s="5" t="str">
        <f>IFERROR(__xludf.DUMMYFUNCTION("IF(AA13 = """", """", GOOGLETRANSLATE(AA13, ""en"", ""bn""))"),"")</f>
        <v/>
      </c>
      <c r="AR13" s="5" t="str">
        <f>IFERROR(__xludf.DUMMYFUNCTION("IF(AB13 = """", """", GOOGLETRANSLATE(AB13, ""en"", ""bn""))"),"")</f>
        <v/>
      </c>
      <c r="AS13" s="5" t="str">
        <f>IFERROR(__xludf.DUMMYFUNCTION("IF(Y13 = """", """", GOOGLETRANSLATE(Y13, ""en"", ""te""))"),"")</f>
        <v/>
      </c>
      <c r="AT13" s="5" t="str">
        <f>IFERROR(__xludf.DUMMYFUNCTION("IF(Z13 = """", """", GOOGLETRANSLATE(Z13, ""en"", ""te""))"),"")</f>
        <v/>
      </c>
      <c r="AU13" s="5" t="str">
        <f>IFERROR(__xludf.DUMMYFUNCTION("IF(AA13 = """", """", GOOGLETRANSLATE(AA13, ""en"", ""te""))"),"")</f>
        <v/>
      </c>
      <c r="AV13" s="5" t="str">
        <f>IFERROR(__xludf.DUMMYFUNCTION("IF(AB13 = """", """", GOOGLETRANSLATE(AB13, ""en"", ""te""))"),"")</f>
        <v/>
      </c>
    </row>
    <row r="14">
      <c r="A14" s="1">
        <v>33.0</v>
      </c>
      <c r="B14" s="1" t="s">
        <v>56</v>
      </c>
      <c r="C14" s="2">
        <v>45778.0</v>
      </c>
      <c r="D14" s="2">
        <v>45787.0</v>
      </c>
      <c r="E14" s="1">
        <v>4.0</v>
      </c>
      <c r="G14" s="3" t="s">
        <v>57</v>
      </c>
      <c r="I14" s="4">
        <v>0.31666666666666665</v>
      </c>
      <c r="J14" s="4">
        <v>0.38055555555555554</v>
      </c>
      <c r="K14" s="1" t="s">
        <v>58</v>
      </c>
      <c r="L14" s="1" t="s">
        <v>65</v>
      </c>
      <c r="O14" s="1" t="s">
        <v>60</v>
      </c>
      <c r="P14" s="1" t="s">
        <v>60</v>
      </c>
      <c r="Q14" s="1" t="s">
        <v>60</v>
      </c>
      <c r="R14" s="1" t="s">
        <v>60</v>
      </c>
      <c r="S14" s="1" t="s">
        <v>60</v>
      </c>
      <c r="T14" s="1" t="s">
        <v>60</v>
      </c>
      <c r="V14" s="1" t="s">
        <v>60</v>
      </c>
      <c r="W14" s="1" t="s">
        <v>60</v>
      </c>
      <c r="X14" s="1" t="s">
        <v>60</v>
      </c>
      <c r="AC14" s="5" t="str">
        <f>IFERROR(__xludf.DUMMYFUNCTION("IF(Y14 = """", """", GOOGLETRANSLATE(Y14, ""en"", ""hi""))"),"")</f>
        <v/>
      </c>
      <c r="AD14" s="5" t="str">
        <f>IFERROR(__xludf.DUMMYFUNCTION("IF(Z14 = """", """", GOOGLETRANSLATE(Z14, ""en"", ""hi""))"),"")</f>
        <v/>
      </c>
      <c r="AE14" s="5" t="str">
        <f>IFERROR(__xludf.DUMMYFUNCTION("IF(AA14 = """", """", GOOGLETRANSLATE(AA14, ""en"", ""hi""))"),"")</f>
        <v/>
      </c>
      <c r="AF14" s="5" t="str">
        <f>IFERROR(__xludf.DUMMYFUNCTION("IF(AB14 = """", """", GOOGLETRANSLATE(AB14, ""en"", ""hi""))"),"")</f>
        <v/>
      </c>
      <c r="AG14" s="5" t="str">
        <f>IFERROR(__xludf.DUMMYFUNCTION("IF(Y14 = """", """", GOOGLETRANSLATE(Y14, ""en"", ""mr""))"),"")</f>
        <v/>
      </c>
      <c r="AH14" s="5" t="str">
        <f>IFERROR(__xludf.DUMMYFUNCTION("IF(Z14 = """", """", GOOGLETRANSLATE(Z14, ""en"", ""mr""))"),"")</f>
        <v/>
      </c>
      <c r="AI14" s="5" t="str">
        <f>IFERROR(__xludf.DUMMYFUNCTION("IF(AA14 = """", """", GOOGLETRANSLATE(AA14, ""en"", ""mr""))"),"")</f>
        <v/>
      </c>
      <c r="AJ14" s="5" t="str">
        <f>IFERROR(__xludf.DUMMYFUNCTION("IF(AB14 = """", """", GOOGLETRANSLATE(AB14, ""en"", ""mr""))"),"")</f>
        <v/>
      </c>
      <c r="AK14" s="5" t="str">
        <f>IFERROR(__xludf.DUMMYFUNCTION("IF(Y14 = """", """", GOOGLETRANSLATE(Y14, ""en"", ""gu""))"),"")</f>
        <v/>
      </c>
      <c r="AL14" s="5" t="str">
        <f>IFERROR(__xludf.DUMMYFUNCTION("IF(Z14 = """", """", GOOGLETRANSLATE(Z14, ""en"", ""gu""))"),"")</f>
        <v/>
      </c>
      <c r="AM14" s="5" t="str">
        <f>IFERROR(__xludf.DUMMYFUNCTION("IF(AA14 = """", """", GOOGLETRANSLATE(AA14, ""en"", ""gu""))"),"")</f>
        <v/>
      </c>
      <c r="AN14" s="5" t="str">
        <f>IFERROR(__xludf.DUMMYFUNCTION("IF(AB14 = """", """", GOOGLETRANSLATE(AB14, ""en"", ""gu""))"),"")</f>
        <v/>
      </c>
      <c r="AO14" s="5" t="str">
        <f>IFERROR(__xludf.DUMMYFUNCTION("IF(Y14 = """", """", GOOGLETRANSLATE(Y14, ""en"", ""bn""))"),"")</f>
        <v/>
      </c>
      <c r="AP14" s="5" t="str">
        <f>IFERROR(__xludf.DUMMYFUNCTION("IF(Z14 = """", """", GOOGLETRANSLATE(Z14, ""en"", ""bn""))"),"")</f>
        <v/>
      </c>
      <c r="AQ14" s="5" t="str">
        <f>IFERROR(__xludf.DUMMYFUNCTION("IF(AA14 = """", """", GOOGLETRANSLATE(AA14, ""en"", ""bn""))"),"")</f>
        <v/>
      </c>
      <c r="AR14" s="5" t="str">
        <f>IFERROR(__xludf.DUMMYFUNCTION("IF(AB14 = """", """", GOOGLETRANSLATE(AB14, ""en"", ""bn""))"),"")</f>
        <v/>
      </c>
      <c r="AS14" s="5" t="str">
        <f>IFERROR(__xludf.DUMMYFUNCTION("IF(Y14 = """", """", GOOGLETRANSLATE(Y14, ""en"", ""te""))"),"")</f>
        <v/>
      </c>
      <c r="AT14" s="5" t="str">
        <f>IFERROR(__xludf.DUMMYFUNCTION("IF(Z14 = """", """", GOOGLETRANSLATE(Z14, ""en"", ""te""))"),"")</f>
        <v/>
      </c>
      <c r="AU14" s="5" t="str">
        <f>IFERROR(__xludf.DUMMYFUNCTION("IF(AA14 = """", """", GOOGLETRANSLATE(AA14, ""en"", ""te""))"),"")</f>
        <v/>
      </c>
      <c r="AV14" s="5" t="str">
        <f>IFERROR(__xludf.DUMMYFUNCTION("IF(AB14 = """", """", GOOGLETRANSLATE(AB14, ""en"", ""te""))"),"")</f>
        <v/>
      </c>
    </row>
    <row r="15">
      <c r="A15" s="1">
        <v>34.0</v>
      </c>
      <c r="B15" s="1" t="s">
        <v>56</v>
      </c>
      <c r="C15" s="2">
        <v>45778.0</v>
      </c>
      <c r="D15" s="2">
        <v>45787.0</v>
      </c>
      <c r="E15" s="1">
        <v>4.0</v>
      </c>
      <c r="G15" s="3" t="s">
        <v>57</v>
      </c>
      <c r="I15" s="4">
        <v>0.31666666666666665</v>
      </c>
      <c r="J15" s="4">
        <v>0.38055555555555554</v>
      </c>
      <c r="K15" s="1" t="s">
        <v>58</v>
      </c>
      <c r="L15" s="1" t="s">
        <v>65</v>
      </c>
      <c r="O15" s="1" t="s">
        <v>60</v>
      </c>
      <c r="P15" s="1" t="s">
        <v>60</v>
      </c>
      <c r="Q15" s="1" t="s">
        <v>60</v>
      </c>
      <c r="R15" s="1" t="s">
        <v>60</v>
      </c>
      <c r="S15" s="1" t="s">
        <v>60</v>
      </c>
      <c r="T15" s="1" t="s">
        <v>60</v>
      </c>
      <c r="V15" s="1" t="s">
        <v>60</v>
      </c>
      <c r="W15" s="1" t="s">
        <v>60</v>
      </c>
      <c r="X15" s="1" t="s">
        <v>60</v>
      </c>
      <c r="AC15" s="5" t="str">
        <f>IFERROR(__xludf.DUMMYFUNCTION("IF(Y15 = """", """", GOOGLETRANSLATE(Y15, ""en"", ""hi""))"),"")</f>
        <v/>
      </c>
      <c r="AD15" s="5" t="str">
        <f>IFERROR(__xludf.DUMMYFUNCTION("IF(Z15 = """", """", GOOGLETRANSLATE(Z15, ""en"", ""hi""))"),"")</f>
        <v/>
      </c>
      <c r="AE15" s="5" t="str">
        <f>IFERROR(__xludf.DUMMYFUNCTION("IF(AA15 = """", """", GOOGLETRANSLATE(AA15, ""en"", ""hi""))"),"")</f>
        <v/>
      </c>
      <c r="AF15" s="5" t="str">
        <f>IFERROR(__xludf.DUMMYFUNCTION("IF(AB15 = """", """", GOOGLETRANSLATE(AB15, ""en"", ""hi""))"),"")</f>
        <v/>
      </c>
      <c r="AG15" s="5" t="str">
        <f>IFERROR(__xludf.DUMMYFUNCTION("IF(Y15 = """", """", GOOGLETRANSLATE(Y15, ""en"", ""mr""))"),"")</f>
        <v/>
      </c>
      <c r="AH15" s="5" t="str">
        <f>IFERROR(__xludf.DUMMYFUNCTION("IF(Z15 = """", """", GOOGLETRANSLATE(Z15, ""en"", ""mr""))"),"")</f>
        <v/>
      </c>
      <c r="AI15" s="5" t="str">
        <f>IFERROR(__xludf.DUMMYFUNCTION("IF(AA15 = """", """", GOOGLETRANSLATE(AA15, ""en"", ""mr""))"),"")</f>
        <v/>
      </c>
      <c r="AJ15" s="5" t="str">
        <f>IFERROR(__xludf.DUMMYFUNCTION("IF(AB15 = """", """", GOOGLETRANSLATE(AB15, ""en"", ""mr""))"),"")</f>
        <v/>
      </c>
      <c r="AK15" s="5" t="str">
        <f>IFERROR(__xludf.DUMMYFUNCTION("IF(Y15 = """", """", GOOGLETRANSLATE(Y15, ""en"", ""gu""))"),"")</f>
        <v/>
      </c>
      <c r="AL15" s="5" t="str">
        <f>IFERROR(__xludf.DUMMYFUNCTION("IF(Z15 = """", """", GOOGLETRANSLATE(Z15, ""en"", ""gu""))"),"")</f>
        <v/>
      </c>
      <c r="AM15" s="5" t="str">
        <f>IFERROR(__xludf.DUMMYFUNCTION("IF(AA15 = """", """", GOOGLETRANSLATE(AA15, ""en"", ""gu""))"),"")</f>
        <v/>
      </c>
      <c r="AN15" s="5" t="str">
        <f>IFERROR(__xludf.DUMMYFUNCTION("IF(AB15 = """", """", GOOGLETRANSLATE(AB15, ""en"", ""gu""))"),"")</f>
        <v/>
      </c>
      <c r="AO15" s="5" t="str">
        <f>IFERROR(__xludf.DUMMYFUNCTION("IF(Y15 = """", """", GOOGLETRANSLATE(Y15, ""en"", ""bn""))"),"")</f>
        <v/>
      </c>
      <c r="AP15" s="5" t="str">
        <f>IFERROR(__xludf.DUMMYFUNCTION("IF(Z15 = """", """", GOOGLETRANSLATE(Z15, ""en"", ""bn""))"),"")</f>
        <v/>
      </c>
      <c r="AQ15" s="5" t="str">
        <f>IFERROR(__xludf.DUMMYFUNCTION("IF(AA15 = """", """", GOOGLETRANSLATE(AA15, ""en"", ""bn""))"),"")</f>
        <v/>
      </c>
      <c r="AR15" s="5" t="str">
        <f>IFERROR(__xludf.DUMMYFUNCTION("IF(AB15 = """", """", GOOGLETRANSLATE(AB15, ""en"", ""bn""))"),"")</f>
        <v/>
      </c>
      <c r="AS15" s="5" t="str">
        <f>IFERROR(__xludf.DUMMYFUNCTION("IF(Y15 = """", """", GOOGLETRANSLATE(Y15, ""en"", ""te""))"),"")</f>
        <v/>
      </c>
      <c r="AT15" s="5" t="str">
        <f>IFERROR(__xludf.DUMMYFUNCTION("IF(Z15 = """", """", GOOGLETRANSLATE(Z15, ""en"", ""te""))"),"")</f>
        <v/>
      </c>
      <c r="AU15" s="5" t="str">
        <f>IFERROR(__xludf.DUMMYFUNCTION("IF(AA15 = """", """", GOOGLETRANSLATE(AA15, ""en"", ""te""))"),"")</f>
        <v/>
      </c>
      <c r="AV15" s="5" t="str">
        <f>IFERROR(__xludf.DUMMYFUNCTION("IF(AB15 = """", """", GOOGLETRANSLATE(AB15, ""en"", ""te""))"),"")</f>
        <v/>
      </c>
    </row>
    <row r="16">
      <c r="A16" s="1">
        <v>35.0</v>
      </c>
      <c r="B16" s="1" t="s">
        <v>56</v>
      </c>
      <c r="C16" s="2">
        <v>45778.0</v>
      </c>
      <c r="D16" s="2">
        <v>45787.0</v>
      </c>
      <c r="E16" s="1">
        <v>4.0</v>
      </c>
      <c r="G16" s="3" t="s">
        <v>57</v>
      </c>
      <c r="I16" s="4">
        <v>0.31666666666666665</v>
      </c>
      <c r="J16" s="4">
        <v>0.38055555555555554</v>
      </c>
      <c r="K16" s="1" t="s">
        <v>58</v>
      </c>
      <c r="L16" s="1" t="s">
        <v>65</v>
      </c>
      <c r="O16" s="1" t="s">
        <v>60</v>
      </c>
      <c r="P16" s="1" t="s">
        <v>60</v>
      </c>
      <c r="Q16" s="1" t="s">
        <v>60</v>
      </c>
      <c r="R16" s="1" t="s">
        <v>60</v>
      </c>
      <c r="S16" s="1" t="s">
        <v>60</v>
      </c>
      <c r="T16" s="1" t="s">
        <v>60</v>
      </c>
      <c r="V16" s="1" t="s">
        <v>60</v>
      </c>
      <c r="W16" s="1" t="s">
        <v>60</v>
      </c>
      <c r="X16" s="1" t="s">
        <v>60</v>
      </c>
      <c r="AC16" s="5" t="str">
        <f>IFERROR(__xludf.DUMMYFUNCTION("IF(Y16 = """", """", GOOGLETRANSLATE(Y16, ""en"", ""hi""))"),"")</f>
        <v/>
      </c>
      <c r="AD16" s="5" t="str">
        <f>IFERROR(__xludf.DUMMYFUNCTION("IF(Z16 = """", """", GOOGLETRANSLATE(Z16, ""en"", ""hi""))"),"")</f>
        <v/>
      </c>
      <c r="AE16" s="5" t="str">
        <f>IFERROR(__xludf.DUMMYFUNCTION("IF(AA16 = """", """", GOOGLETRANSLATE(AA16, ""en"", ""hi""))"),"")</f>
        <v/>
      </c>
      <c r="AF16" s="5" t="str">
        <f>IFERROR(__xludf.DUMMYFUNCTION("IF(AB16 = """", """", GOOGLETRANSLATE(AB16, ""en"", ""hi""))"),"")</f>
        <v/>
      </c>
      <c r="AG16" s="5" t="str">
        <f>IFERROR(__xludf.DUMMYFUNCTION("IF(Y16 = """", """", GOOGLETRANSLATE(Y16, ""en"", ""mr""))"),"")</f>
        <v/>
      </c>
      <c r="AH16" s="5" t="str">
        <f>IFERROR(__xludf.DUMMYFUNCTION("IF(Z16 = """", """", GOOGLETRANSLATE(Z16, ""en"", ""mr""))"),"")</f>
        <v/>
      </c>
      <c r="AI16" s="5" t="str">
        <f>IFERROR(__xludf.DUMMYFUNCTION("IF(AA16 = """", """", GOOGLETRANSLATE(AA16, ""en"", ""mr""))"),"")</f>
        <v/>
      </c>
      <c r="AJ16" s="5" t="str">
        <f>IFERROR(__xludf.DUMMYFUNCTION("IF(AB16 = """", """", GOOGLETRANSLATE(AB16, ""en"", ""mr""))"),"")</f>
        <v/>
      </c>
      <c r="AK16" s="5" t="str">
        <f>IFERROR(__xludf.DUMMYFUNCTION("IF(Y16 = """", """", GOOGLETRANSLATE(Y16, ""en"", ""gu""))"),"")</f>
        <v/>
      </c>
      <c r="AL16" s="5" t="str">
        <f>IFERROR(__xludf.DUMMYFUNCTION("IF(Z16 = """", """", GOOGLETRANSLATE(Z16, ""en"", ""gu""))"),"")</f>
        <v/>
      </c>
      <c r="AM16" s="5" t="str">
        <f>IFERROR(__xludf.DUMMYFUNCTION("IF(AA16 = """", """", GOOGLETRANSLATE(AA16, ""en"", ""gu""))"),"")</f>
        <v/>
      </c>
      <c r="AN16" s="5" t="str">
        <f>IFERROR(__xludf.DUMMYFUNCTION("IF(AB16 = """", """", GOOGLETRANSLATE(AB16, ""en"", ""gu""))"),"")</f>
        <v/>
      </c>
      <c r="AO16" s="5" t="str">
        <f>IFERROR(__xludf.DUMMYFUNCTION("IF(Y16 = """", """", GOOGLETRANSLATE(Y16, ""en"", ""bn""))"),"")</f>
        <v/>
      </c>
      <c r="AP16" s="5" t="str">
        <f>IFERROR(__xludf.DUMMYFUNCTION("IF(Z16 = """", """", GOOGLETRANSLATE(Z16, ""en"", ""bn""))"),"")</f>
        <v/>
      </c>
      <c r="AQ16" s="5" t="str">
        <f>IFERROR(__xludf.DUMMYFUNCTION("IF(AA16 = """", """", GOOGLETRANSLATE(AA16, ""en"", ""bn""))"),"")</f>
        <v/>
      </c>
      <c r="AR16" s="5" t="str">
        <f>IFERROR(__xludf.DUMMYFUNCTION("IF(AB16 = """", """", GOOGLETRANSLATE(AB16, ""en"", ""bn""))"),"")</f>
        <v/>
      </c>
      <c r="AS16" s="5" t="str">
        <f>IFERROR(__xludf.DUMMYFUNCTION("IF(Y16 = """", """", GOOGLETRANSLATE(Y16, ""en"", ""te""))"),"")</f>
        <v/>
      </c>
      <c r="AT16" s="5" t="str">
        <f>IFERROR(__xludf.DUMMYFUNCTION("IF(Z16 = """", """", GOOGLETRANSLATE(Z16, ""en"", ""te""))"),"")</f>
        <v/>
      </c>
      <c r="AU16" s="5" t="str">
        <f>IFERROR(__xludf.DUMMYFUNCTION("IF(AA16 = """", """", GOOGLETRANSLATE(AA16, ""en"", ""te""))"),"")</f>
        <v/>
      </c>
      <c r="AV16" s="5" t="str">
        <f>IFERROR(__xludf.DUMMYFUNCTION("IF(AB16 = """", """", GOOGLETRANSLATE(AB16, ""en"", ""te""))"),"")</f>
        <v/>
      </c>
    </row>
    <row r="17">
      <c r="A17" s="1">
        <v>36.0</v>
      </c>
      <c r="B17" s="1" t="s">
        <v>56</v>
      </c>
      <c r="C17" s="2">
        <v>45778.0</v>
      </c>
      <c r="D17" s="2">
        <v>45787.0</v>
      </c>
      <c r="E17" s="1">
        <v>4.0</v>
      </c>
      <c r="G17" s="3" t="s">
        <v>57</v>
      </c>
      <c r="I17" s="4">
        <v>0.31666666666666665</v>
      </c>
      <c r="J17" s="4">
        <v>0.38055555555555554</v>
      </c>
      <c r="K17" s="1" t="s">
        <v>58</v>
      </c>
      <c r="L17" s="1" t="s">
        <v>65</v>
      </c>
      <c r="O17" s="1" t="s">
        <v>60</v>
      </c>
      <c r="P17" s="1" t="s">
        <v>60</v>
      </c>
      <c r="Q17" s="1" t="s">
        <v>60</v>
      </c>
      <c r="R17" s="1" t="s">
        <v>60</v>
      </c>
      <c r="S17" s="1" t="s">
        <v>60</v>
      </c>
      <c r="T17" s="1" t="s">
        <v>60</v>
      </c>
      <c r="V17" s="1" t="s">
        <v>60</v>
      </c>
      <c r="W17" s="1" t="s">
        <v>60</v>
      </c>
      <c r="X17" s="1" t="s">
        <v>60</v>
      </c>
      <c r="AC17" s="5" t="str">
        <f>IFERROR(__xludf.DUMMYFUNCTION("IF(Y17 = """", """", GOOGLETRANSLATE(Y17, ""en"", ""hi""))"),"")</f>
        <v/>
      </c>
      <c r="AD17" s="5" t="str">
        <f>IFERROR(__xludf.DUMMYFUNCTION("IF(Z17 = """", """", GOOGLETRANSLATE(Z17, ""en"", ""hi""))"),"")</f>
        <v/>
      </c>
      <c r="AE17" s="5" t="str">
        <f>IFERROR(__xludf.DUMMYFUNCTION("IF(AA17 = """", """", GOOGLETRANSLATE(AA17, ""en"", ""hi""))"),"")</f>
        <v/>
      </c>
      <c r="AF17" s="5" t="str">
        <f>IFERROR(__xludf.DUMMYFUNCTION("IF(AB17 = """", """", GOOGLETRANSLATE(AB17, ""en"", ""hi""))"),"")</f>
        <v/>
      </c>
      <c r="AG17" s="5" t="str">
        <f>IFERROR(__xludf.DUMMYFUNCTION("IF(Y17 = """", """", GOOGLETRANSLATE(Y17, ""en"", ""mr""))"),"")</f>
        <v/>
      </c>
      <c r="AH17" s="5" t="str">
        <f>IFERROR(__xludf.DUMMYFUNCTION("IF(Z17 = """", """", GOOGLETRANSLATE(Z17, ""en"", ""mr""))"),"")</f>
        <v/>
      </c>
      <c r="AI17" s="5" t="str">
        <f>IFERROR(__xludf.DUMMYFUNCTION("IF(AA17 = """", """", GOOGLETRANSLATE(AA17, ""en"", ""mr""))"),"")</f>
        <v/>
      </c>
      <c r="AJ17" s="5" t="str">
        <f>IFERROR(__xludf.DUMMYFUNCTION("IF(AB17 = """", """", GOOGLETRANSLATE(AB17, ""en"", ""mr""))"),"")</f>
        <v/>
      </c>
      <c r="AK17" s="5" t="str">
        <f>IFERROR(__xludf.DUMMYFUNCTION("IF(Y17 = """", """", GOOGLETRANSLATE(Y17, ""en"", ""gu""))"),"")</f>
        <v/>
      </c>
      <c r="AL17" s="5" t="str">
        <f>IFERROR(__xludf.DUMMYFUNCTION("IF(Z17 = """", """", GOOGLETRANSLATE(Z17, ""en"", ""gu""))"),"")</f>
        <v/>
      </c>
      <c r="AM17" s="5" t="str">
        <f>IFERROR(__xludf.DUMMYFUNCTION("IF(AA17 = """", """", GOOGLETRANSLATE(AA17, ""en"", ""gu""))"),"")</f>
        <v/>
      </c>
      <c r="AN17" s="5" t="str">
        <f>IFERROR(__xludf.DUMMYFUNCTION("IF(AB17 = """", """", GOOGLETRANSLATE(AB17, ""en"", ""gu""))"),"")</f>
        <v/>
      </c>
      <c r="AO17" s="5" t="str">
        <f>IFERROR(__xludf.DUMMYFUNCTION("IF(Y17 = """", """", GOOGLETRANSLATE(Y17, ""en"", ""bn""))"),"")</f>
        <v/>
      </c>
      <c r="AP17" s="5" t="str">
        <f>IFERROR(__xludf.DUMMYFUNCTION("IF(Z17 = """", """", GOOGLETRANSLATE(Z17, ""en"", ""bn""))"),"")</f>
        <v/>
      </c>
      <c r="AQ17" s="5" t="str">
        <f>IFERROR(__xludf.DUMMYFUNCTION("IF(AA17 = """", """", GOOGLETRANSLATE(AA17, ""en"", ""bn""))"),"")</f>
        <v/>
      </c>
      <c r="AR17" s="5" t="str">
        <f>IFERROR(__xludf.DUMMYFUNCTION("IF(AB17 = """", """", GOOGLETRANSLATE(AB17, ""en"", ""bn""))"),"")</f>
        <v/>
      </c>
      <c r="AS17" s="5" t="str">
        <f>IFERROR(__xludf.DUMMYFUNCTION("IF(Y17 = """", """", GOOGLETRANSLATE(Y17, ""en"", ""te""))"),"")</f>
        <v/>
      </c>
      <c r="AT17" s="5" t="str">
        <f>IFERROR(__xludf.DUMMYFUNCTION("IF(Z17 = """", """", GOOGLETRANSLATE(Z17, ""en"", ""te""))"),"")</f>
        <v/>
      </c>
      <c r="AU17" s="5" t="str">
        <f>IFERROR(__xludf.DUMMYFUNCTION("IF(AA17 = """", """", GOOGLETRANSLATE(AA17, ""en"", ""te""))"),"")</f>
        <v/>
      </c>
      <c r="AV17" s="5" t="str">
        <f>IFERROR(__xludf.DUMMYFUNCTION("IF(AB17 = """", """", GOOGLETRANSLATE(AB17, ""en"", ""te""))"),"")</f>
        <v/>
      </c>
    </row>
    <row r="18">
      <c r="A18" s="1">
        <v>37.0</v>
      </c>
      <c r="B18" s="1" t="s">
        <v>56</v>
      </c>
      <c r="C18" s="2">
        <v>45778.0</v>
      </c>
      <c r="D18" s="2">
        <v>45787.0</v>
      </c>
      <c r="E18" s="1">
        <v>4.0</v>
      </c>
      <c r="G18" s="3" t="s">
        <v>57</v>
      </c>
      <c r="I18" s="4">
        <v>0.31666666666666665</v>
      </c>
      <c r="J18" s="4">
        <v>0.38055555555555554</v>
      </c>
      <c r="K18" s="1" t="s">
        <v>58</v>
      </c>
      <c r="L18" s="1" t="s">
        <v>65</v>
      </c>
      <c r="O18" s="1" t="s">
        <v>60</v>
      </c>
      <c r="P18" s="1" t="s">
        <v>60</v>
      </c>
      <c r="Q18" s="1" t="s">
        <v>60</v>
      </c>
      <c r="R18" s="1" t="s">
        <v>60</v>
      </c>
      <c r="S18" s="1" t="s">
        <v>60</v>
      </c>
      <c r="T18" s="1" t="s">
        <v>60</v>
      </c>
      <c r="V18" s="1" t="s">
        <v>60</v>
      </c>
      <c r="W18" s="1" t="s">
        <v>60</v>
      </c>
      <c r="X18" s="1" t="s">
        <v>60</v>
      </c>
      <c r="AC18" s="5" t="str">
        <f>IFERROR(__xludf.DUMMYFUNCTION("IF(Y18 = """", """", GOOGLETRANSLATE(Y18, ""en"", ""hi""))"),"")</f>
        <v/>
      </c>
      <c r="AD18" s="5" t="str">
        <f>IFERROR(__xludf.DUMMYFUNCTION("IF(Z18 = """", """", GOOGLETRANSLATE(Z18, ""en"", ""hi""))"),"")</f>
        <v/>
      </c>
      <c r="AE18" s="5" t="str">
        <f>IFERROR(__xludf.DUMMYFUNCTION("IF(AA18 = """", """", GOOGLETRANSLATE(AA18, ""en"", ""hi""))"),"")</f>
        <v/>
      </c>
      <c r="AF18" s="5" t="str">
        <f>IFERROR(__xludf.DUMMYFUNCTION("IF(AB18 = """", """", GOOGLETRANSLATE(AB18, ""en"", ""hi""))"),"")</f>
        <v/>
      </c>
      <c r="AG18" s="5" t="str">
        <f>IFERROR(__xludf.DUMMYFUNCTION("IF(Y18 = """", """", GOOGLETRANSLATE(Y18, ""en"", ""mr""))"),"")</f>
        <v/>
      </c>
      <c r="AH18" s="5" t="str">
        <f>IFERROR(__xludf.DUMMYFUNCTION("IF(Z18 = """", """", GOOGLETRANSLATE(Z18, ""en"", ""mr""))"),"")</f>
        <v/>
      </c>
      <c r="AI18" s="5" t="str">
        <f>IFERROR(__xludf.DUMMYFUNCTION("IF(AA18 = """", """", GOOGLETRANSLATE(AA18, ""en"", ""mr""))"),"")</f>
        <v/>
      </c>
      <c r="AJ18" s="5" t="str">
        <f>IFERROR(__xludf.DUMMYFUNCTION("IF(AB18 = """", """", GOOGLETRANSLATE(AB18, ""en"", ""mr""))"),"")</f>
        <v/>
      </c>
      <c r="AK18" s="5" t="str">
        <f>IFERROR(__xludf.DUMMYFUNCTION("IF(Y18 = """", """", GOOGLETRANSLATE(Y18, ""en"", ""gu""))"),"")</f>
        <v/>
      </c>
      <c r="AL18" s="5" t="str">
        <f>IFERROR(__xludf.DUMMYFUNCTION("IF(Z18 = """", """", GOOGLETRANSLATE(Z18, ""en"", ""gu""))"),"")</f>
        <v/>
      </c>
      <c r="AM18" s="5" t="str">
        <f>IFERROR(__xludf.DUMMYFUNCTION("IF(AA18 = """", """", GOOGLETRANSLATE(AA18, ""en"", ""gu""))"),"")</f>
        <v/>
      </c>
      <c r="AN18" s="5" t="str">
        <f>IFERROR(__xludf.DUMMYFUNCTION("IF(AB18 = """", """", GOOGLETRANSLATE(AB18, ""en"", ""gu""))"),"")</f>
        <v/>
      </c>
      <c r="AO18" s="5" t="str">
        <f>IFERROR(__xludf.DUMMYFUNCTION("IF(Y18 = """", """", GOOGLETRANSLATE(Y18, ""en"", ""bn""))"),"")</f>
        <v/>
      </c>
      <c r="AP18" s="5" t="str">
        <f>IFERROR(__xludf.DUMMYFUNCTION("IF(Z18 = """", """", GOOGLETRANSLATE(Z18, ""en"", ""bn""))"),"")</f>
        <v/>
      </c>
      <c r="AQ18" s="5" t="str">
        <f>IFERROR(__xludf.DUMMYFUNCTION("IF(AA18 = """", """", GOOGLETRANSLATE(AA18, ""en"", ""bn""))"),"")</f>
        <v/>
      </c>
      <c r="AR18" s="5" t="str">
        <f>IFERROR(__xludf.DUMMYFUNCTION("IF(AB18 = """", """", GOOGLETRANSLATE(AB18, ""en"", ""bn""))"),"")</f>
        <v/>
      </c>
      <c r="AS18" s="5" t="str">
        <f>IFERROR(__xludf.DUMMYFUNCTION("IF(Y18 = """", """", GOOGLETRANSLATE(Y18, ""en"", ""te""))"),"")</f>
        <v/>
      </c>
      <c r="AT18" s="5" t="str">
        <f>IFERROR(__xludf.DUMMYFUNCTION("IF(Z18 = """", """", GOOGLETRANSLATE(Z18, ""en"", ""te""))"),"")</f>
        <v/>
      </c>
      <c r="AU18" s="5" t="str">
        <f>IFERROR(__xludf.DUMMYFUNCTION("IF(AA18 = """", """", GOOGLETRANSLATE(AA18, ""en"", ""te""))"),"")</f>
        <v/>
      </c>
      <c r="AV18" s="5" t="str">
        <f>IFERROR(__xludf.DUMMYFUNCTION("IF(AB18 = """", """", GOOGLETRANSLATE(AB18, ""en"", ""te""))"),"")</f>
        <v/>
      </c>
    </row>
    <row r="19">
      <c r="A19" s="1">
        <v>38.0</v>
      </c>
      <c r="B19" s="1" t="s">
        <v>56</v>
      </c>
      <c r="C19" s="2">
        <v>45778.0</v>
      </c>
      <c r="D19" s="2">
        <v>45787.0</v>
      </c>
      <c r="E19" s="1">
        <v>4.0</v>
      </c>
      <c r="G19" s="3" t="s">
        <v>57</v>
      </c>
      <c r="I19" s="4">
        <v>0.31666666666666665</v>
      </c>
      <c r="J19" s="4">
        <v>0.38055555555555554</v>
      </c>
      <c r="K19" s="1" t="s">
        <v>58</v>
      </c>
      <c r="L19" s="1" t="s">
        <v>65</v>
      </c>
      <c r="O19" s="1" t="s">
        <v>60</v>
      </c>
      <c r="P19" s="1" t="s">
        <v>60</v>
      </c>
      <c r="Q19" s="1" t="s">
        <v>60</v>
      </c>
      <c r="R19" s="1" t="s">
        <v>60</v>
      </c>
      <c r="S19" s="1" t="s">
        <v>60</v>
      </c>
      <c r="T19" s="1" t="s">
        <v>60</v>
      </c>
      <c r="V19" s="1" t="s">
        <v>60</v>
      </c>
      <c r="W19" s="1" t="s">
        <v>60</v>
      </c>
      <c r="X19" s="1" t="s">
        <v>60</v>
      </c>
      <c r="AC19" s="5" t="str">
        <f>IFERROR(__xludf.DUMMYFUNCTION("IF(Y19 = """", """", GOOGLETRANSLATE(Y19, ""en"", ""hi""))"),"")</f>
        <v/>
      </c>
      <c r="AD19" s="5" t="str">
        <f>IFERROR(__xludf.DUMMYFUNCTION("IF(Z19 = """", """", GOOGLETRANSLATE(Z19, ""en"", ""hi""))"),"")</f>
        <v/>
      </c>
      <c r="AE19" s="5" t="str">
        <f>IFERROR(__xludf.DUMMYFUNCTION("IF(AA19 = """", """", GOOGLETRANSLATE(AA19, ""en"", ""hi""))"),"")</f>
        <v/>
      </c>
      <c r="AF19" s="5" t="str">
        <f>IFERROR(__xludf.DUMMYFUNCTION("IF(AB19 = """", """", GOOGLETRANSLATE(AB19, ""en"", ""hi""))"),"")</f>
        <v/>
      </c>
      <c r="AG19" s="5" t="str">
        <f>IFERROR(__xludf.DUMMYFUNCTION("IF(Y19 = """", """", GOOGLETRANSLATE(Y19, ""en"", ""mr""))"),"")</f>
        <v/>
      </c>
      <c r="AH19" s="5" t="str">
        <f>IFERROR(__xludf.DUMMYFUNCTION("IF(Z19 = """", """", GOOGLETRANSLATE(Z19, ""en"", ""mr""))"),"")</f>
        <v/>
      </c>
      <c r="AI19" s="5" t="str">
        <f>IFERROR(__xludf.DUMMYFUNCTION("IF(AA19 = """", """", GOOGLETRANSLATE(AA19, ""en"", ""mr""))"),"")</f>
        <v/>
      </c>
      <c r="AJ19" s="5" t="str">
        <f>IFERROR(__xludf.DUMMYFUNCTION("IF(AB19 = """", """", GOOGLETRANSLATE(AB19, ""en"", ""mr""))"),"")</f>
        <v/>
      </c>
      <c r="AK19" s="5" t="str">
        <f>IFERROR(__xludf.DUMMYFUNCTION("IF(Y19 = """", """", GOOGLETRANSLATE(Y19, ""en"", ""gu""))"),"")</f>
        <v/>
      </c>
      <c r="AL19" s="5" t="str">
        <f>IFERROR(__xludf.DUMMYFUNCTION("IF(Z19 = """", """", GOOGLETRANSLATE(Z19, ""en"", ""gu""))"),"")</f>
        <v/>
      </c>
      <c r="AM19" s="5" t="str">
        <f>IFERROR(__xludf.DUMMYFUNCTION("IF(AA19 = """", """", GOOGLETRANSLATE(AA19, ""en"", ""gu""))"),"")</f>
        <v/>
      </c>
      <c r="AN19" s="5" t="str">
        <f>IFERROR(__xludf.DUMMYFUNCTION("IF(AB19 = """", """", GOOGLETRANSLATE(AB19, ""en"", ""gu""))"),"")</f>
        <v/>
      </c>
      <c r="AO19" s="5" t="str">
        <f>IFERROR(__xludf.DUMMYFUNCTION("IF(Y19 = """", """", GOOGLETRANSLATE(Y19, ""en"", ""bn""))"),"")</f>
        <v/>
      </c>
      <c r="AP19" s="5" t="str">
        <f>IFERROR(__xludf.DUMMYFUNCTION("IF(Z19 = """", """", GOOGLETRANSLATE(Z19, ""en"", ""bn""))"),"")</f>
        <v/>
      </c>
      <c r="AQ19" s="5" t="str">
        <f>IFERROR(__xludf.DUMMYFUNCTION("IF(AA19 = """", """", GOOGLETRANSLATE(AA19, ""en"", ""bn""))"),"")</f>
        <v/>
      </c>
      <c r="AR19" s="5" t="str">
        <f>IFERROR(__xludf.DUMMYFUNCTION("IF(AB19 = """", """", GOOGLETRANSLATE(AB19, ""en"", ""bn""))"),"")</f>
        <v/>
      </c>
      <c r="AS19" s="5" t="str">
        <f>IFERROR(__xludf.DUMMYFUNCTION("IF(Y19 = """", """", GOOGLETRANSLATE(Y19, ""en"", ""te""))"),"")</f>
        <v/>
      </c>
      <c r="AT19" s="5" t="str">
        <f>IFERROR(__xludf.DUMMYFUNCTION("IF(Z19 = """", """", GOOGLETRANSLATE(Z19, ""en"", ""te""))"),"")</f>
        <v/>
      </c>
      <c r="AU19" s="5" t="str">
        <f>IFERROR(__xludf.DUMMYFUNCTION("IF(AA19 = """", """", GOOGLETRANSLATE(AA19, ""en"", ""te""))"),"")</f>
        <v/>
      </c>
      <c r="AV19" s="5" t="str">
        <f>IFERROR(__xludf.DUMMYFUNCTION("IF(AB19 = """", """", GOOGLETRANSLATE(AB19, ""en"", ""te""))"),"")</f>
        <v/>
      </c>
    </row>
    <row r="20">
      <c r="A20" s="1">
        <v>39.0</v>
      </c>
      <c r="B20" s="1" t="s">
        <v>56</v>
      </c>
      <c r="C20" s="2">
        <v>45778.0</v>
      </c>
      <c r="D20" s="2">
        <v>45787.0</v>
      </c>
      <c r="E20" s="1">
        <v>4.0</v>
      </c>
      <c r="G20" s="3" t="s">
        <v>57</v>
      </c>
      <c r="I20" s="4">
        <v>0.31666666666666665</v>
      </c>
      <c r="J20" s="4">
        <v>0.38055555555555554</v>
      </c>
      <c r="K20" s="1" t="s">
        <v>58</v>
      </c>
      <c r="L20" s="1" t="s">
        <v>65</v>
      </c>
      <c r="O20" s="1" t="s">
        <v>60</v>
      </c>
      <c r="P20" s="1" t="s">
        <v>60</v>
      </c>
      <c r="Q20" s="1" t="s">
        <v>60</v>
      </c>
      <c r="R20" s="1" t="s">
        <v>60</v>
      </c>
      <c r="S20" s="1" t="s">
        <v>60</v>
      </c>
      <c r="T20" s="1" t="s">
        <v>60</v>
      </c>
      <c r="V20" s="1" t="s">
        <v>60</v>
      </c>
      <c r="W20" s="1" t="s">
        <v>60</v>
      </c>
      <c r="X20" s="1" t="s">
        <v>60</v>
      </c>
      <c r="AC20" s="5" t="str">
        <f>IFERROR(__xludf.DUMMYFUNCTION("IF(Y20 = """", """", GOOGLETRANSLATE(Y20, ""en"", ""hi""))"),"")</f>
        <v/>
      </c>
      <c r="AD20" s="5" t="str">
        <f>IFERROR(__xludf.DUMMYFUNCTION("IF(Z20 = """", """", GOOGLETRANSLATE(Z20, ""en"", ""hi""))"),"")</f>
        <v/>
      </c>
      <c r="AE20" s="5" t="str">
        <f>IFERROR(__xludf.DUMMYFUNCTION("IF(AA20 = """", """", GOOGLETRANSLATE(AA20, ""en"", ""hi""))"),"")</f>
        <v/>
      </c>
      <c r="AF20" s="5" t="str">
        <f>IFERROR(__xludf.DUMMYFUNCTION("IF(AB20 = """", """", GOOGLETRANSLATE(AB20, ""en"", ""hi""))"),"")</f>
        <v/>
      </c>
      <c r="AG20" s="5" t="str">
        <f>IFERROR(__xludf.DUMMYFUNCTION("IF(Y20 = """", """", GOOGLETRANSLATE(Y20, ""en"", ""mr""))"),"")</f>
        <v/>
      </c>
      <c r="AH20" s="5" t="str">
        <f>IFERROR(__xludf.DUMMYFUNCTION("IF(Z20 = """", """", GOOGLETRANSLATE(Z20, ""en"", ""mr""))"),"")</f>
        <v/>
      </c>
      <c r="AI20" s="5" t="str">
        <f>IFERROR(__xludf.DUMMYFUNCTION("IF(AA20 = """", """", GOOGLETRANSLATE(AA20, ""en"", ""mr""))"),"")</f>
        <v/>
      </c>
      <c r="AJ20" s="5" t="str">
        <f>IFERROR(__xludf.DUMMYFUNCTION("IF(AB20 = """", """", GOOGLETRANSLATE(AB20, ""en"", ""mr""))"),"")</f>
        <v/>
      </c>
      <c r="AK20" s="5" t="str">
        <f>IFERROR(__xludf.DUMMYFUNCTION("IF(Y20 = """", """", GOOGLETRANSLATE(Y20, ""en"", ""gu""))"),"")</f>
        <v/>
      </c>
      <c r="AL20" s="5" t="str">
        <f>IFERROR(__xludf.DUMMYFUNCTION("IF(Z20 = """", """", GOOGLETRANSLATE(Z20, ""en"", ""gu""))"),"")</f>
        <v/>
      </c>
      <c r="AM20" s="5" t="str">
        <f>IFERROR(__xludf.DUMMYFUNCTION("IF(AA20 = """", """", GOOGLETRANSLATE(AA20, ""en"", ""gu""))"),"")</f>
        <v/>
      </c>
      <c r="AN20" s="5" t="str">
        <f>IFERROR(__xludf.DUMMYFUNCTION("IF(AB20 = """", """", GOOGLETRANSLATE(AB20, ""en"", ""gu""))"),"")</f>
        <v/>
      </c>
      <c r="AO20" s="5" t="str">
        <f>IFERROR(__xludf.DUMMYFUNCTION("IF(Y20 = """", """", GOOGLETRANSLATE(Y20, ""en"", ""bn""))"),"")</f>
        <v/>
      </c>
      <c r="AP20" s="5" t="str">
        <f>IFERROR(__xludf.DUMMYFUNCTION("IF(Z20 = """", """", GOOGLETRANSLATE(Z20, ""en"", ""bn""))"),"")</f>
        <v/>
      </c>
      <c r="AQ20" s="5" t="str">
        <f>IFERROR(__xludf.DUMMYFUNCTION("IF(AA20 = """", """", GOOGLETRANSLATE(AA20, ""en"", ""bn""))"),"")</f>
        <v/>
      </c>
      <c r="AR20" s="5" t="str">
        <f>IFERROR(__xludf.DUMMYFUNCTION("IF(AB20 = """", """", GOOGLETRANSLATE(AB20, ""en"", ""bn""))"),"")</f>
        <v/>
      </c>
      <c r="AS20" s="5" t="str">
        <f>IFERROR(__xludf.DUMMYFUNCTION("IF(Y20 = """", """", GOOGLETRANSLATE(Y20, ""en"", ""te""))"),"")</f>
        <v/>
      </c>
      <c r="AT20" s="5" t="str">
        <f>IFERROR(__xludf.DUMMYFUNCTION("IF(Z20 = """", """", GOOGLETRANSLATE(Z20, ""en"", ""te""))"),"")</f>
        <v/>
      </c>
      <c r="AU20" s="5" t="str">
        <f>IFERROR(__xludf.DUMMYFUNCTION("IF(AA20 = """", """", GOOGLETRANSLATE(AA20, ""en"", ""te""))"),"")</f>
        <v/>
      </c>
      <c r="AV20" s="5" t="str">
        <f>IFERROR(__xludf.DUMMYFUNCTION("IF(AB20 = """", """", GOOGLETRANSLATE(AB20, ""en"", ""te""))"),"")</f>
        <v/>
      </c>
    </row>
    <row r="21">
      <c r="A21" s="1">
        <v>40.0</v>
      </c>
      <c r="B21" s="1" t="s">
        <v>56</v>
      </c>
      <c r="C21" s="2">
        <v>45778.0</v>
      </c>
      <c r="D21" s="2">
        <v>45787.0</v>
      </c>
      <c r="E21" s="1">
        <v>4.0</v>
      </c>
      <c r="G21" s="3" t="s">
        <v>57</v>
      </c>
      <c r="I21" s="4">
        <v>0.31666666666666665</v>
      </c>
      <c r="J21" s="4">
        <v>0.38055555555555554</v>
      </c>
      <c r="K21" s="1" t="s">
        <v>58</v>
      </c>
      <c r="L21" s="1" t="s">
        <v>65</v>
      </c>
      <c r="O21" s="1" t="s">
        <v>60</v>
      </c>
      <c r="P21" s="1" t="s">
        <v>60</v>
      </c>
      <c r="Q21" s="1" t="s">
        <v>60</v>
      </c>
      <c r="R21" s="1" t="s">
        <v>60</v>
      </c>
      <c r="S21" s="1" t="s">
        <v>60</v>
      </c>
      <c r="T21" s="1" t="s">
        <v>60</v>
      </c>
      <c r="V21" s="1" t="s">
        <v>60</v>
      </c>
      <c r="W21" s="1" t="s">
        <v>60</v>
      </c>
      <c r="X21" s="1" t="s">
        <v>60</v>
      </c>
      <c r="AC21" s="5" t="str">
        <f>IFERROR(__xludf.DUMMYFUNCTION("IF(Y21 = """", """", GOOGLETRANSLATE(Y21, ""en"", ""hi""))"),"")</f>
        <v/>
      </c>
      <c r="AD21" s="5" t="str">
        <f>IFERROR(__xludf.DUMMYFUNCTION("IF(Z21 = """", """", GOOGLETRANSLATE(Z21, ""en"", ""hi""))"),"")</f>
        <v/>
      </c>
      <c r="AE21" s="5" t="str">
        <f>IFERROR(__xludf.DUMMYFUNCTION("IF(AA21 = """", """", GOOGLETRANSLATE(AA21, ""en"", ""hi""))"),"")</f>
        <v/>
      </c>
      <c r="AF21" s="5" t="str">
        <f>IFERROR(__xludf.DUMMYFUNCTION("IF(AB21 = """", """", GOOGLETRANSLATE(AB21, ""en"", ""hi""))"),"")</f>
        <v/>
      </c>
      <c r="AG21" s="5" t="str">
        <f>IFERROR(__xludf.DUMMYFUNCTION("IF(Y21 = """", """", GOOGLETRANSLATE(Y21, ""en"", ""mr""))"),"")</f>
        <v/>
      </c>
      <c r="AH21" s="5" t="str">
        <f>IFERROR(__xludf.DUMMYFUNCTION("IF(Z21 = """", """", GOOGLETRANSLATE(Z21, ""en"", ""mr""))"),"")</f>
        <v/>
      </c>
      <c r="AI21" s="5" t="str">
        <f>IFERROR(__xludf.DUMMYFUNCTION("IF(AA21 = """", """", GOOGLETRANSLATE(AA21, ""en"", ""mr""))"),"")</f>
        <v/>
      </c>
      <c r="AJ21" s="5" t="str">
        <f>IFERROR(__xludf.DUMMYFUNCTION("IF(AB21 = """", """", GOOGLETRANSLATE(AB21, ""en"", ""mr""))"),"")</f>
        <v/>
      </c>
      <c r="AK21" s="5" t="str">
        <f>IFERROR(__xludf.DUMMYFUNCTION("IF(Y21 = """", """", GOOGLETRANSLATE(Y21, ""en"", ""gu""))"),"")</f>
        <v/>
      </c>
      <c r="AL21" s="5" t="str">
        <f>IFERROR(__xludf.DUMMYFUNCTION("IF(Z21 = """", """", GOOGLETRANSLATE(Z21, ""en"", ""gu""))"),"")</f>
        <v/>
      </c>
      <c r="AM21" s="5" t="str">
        <f>IFERROR(__xludf.DUMMYFUNCTION("IF(AA21 = """", """", GOOGLETRANSLATE(AA21, ""en"", ""gu""))"),"")</f>
        <v/>
      </c>
      <c r="AN21" s="5" t="str">
        <f>IFERROR(__xludf.DUMMYFUNCTION("IF(AB21 = """", """", GOOGLETRANSLATE(AB21, ""en"", ""gu""))"),"")</f>
        <v/>
      </c>
      <c r="AO21" s="5" t="str">
        <f>IFERROR(__xludf.DUMMYFUNCTION("IF(Y21 = """", """", GOOGLETRANSLATE(Y21, ""en"", ""bn""))"),"")</f>
        <v/>
      </c>
      <c r="AP21" s="5" t="str">
        <f>IFERROR(__xludf.DUMMYFUNCTION("IF(Z21 = """", """", GOOGLETRANSLATE(Z21, ""en"", ""bn""))"),"")</f>
        <v/>
      </c>
      <c r="AQ21" s="5" t="str">
        <f>IFERROR(__xludf.DUMMYFUNCTION("IF(AA21 = """", """", GOOGLETRANSLATE(AA21, ""en"", ""bn""))"),"")</f>
        <v/>
      </c>
      <c r="AR21" s="5" t="str">
        <f>IFERROR(__xludf.DUMMYFUNCTION("IF(AB21 = """", """", GOOGLETRANSLATE(AB21, ""en"", ""bn""))"),"")</f>
        <v/>
      </c>
      <c r="AS21" s="5" t="str">
        <f>IFERROR(__xludf.DUMMYFUNCTION("IF(Y21 = """", """", GOOGLETRANSLATE(Y21, ""en"", ""te""))"),"")</f>
        <v/>
      </c>
      <c r="AT21" s="5" t="str">
        <f>IFERROR(__xludf.DUMMYFUNCTION("IF(Z21 = """", """", GOOGLETRANSLATE(Z21, ""en"", ""te""))"),"")</f>
        <v/>
      </c>
      <c r="AU21" s="5" t="str">
        <f>IFERROR(__xludf.DUMMYFUNCTION("IF(AA21 = """", """", GOOGLETRANSLATE(AA21, ""en"", ""te""))"),"")</f>
        <v/>
      </c>
      <c r="AV21" s="5" t="str">
        <f>IFERROR(__xludf.DUMMYFUNCTION("IF(AB21 = """", """", GOOGLETRANSLATE(AB21, ""en"", ""te""))"),"")</f>
        <v/>
      </c>
    </row>
    <row r="22">
      <c r="A22" s="1">
        <v>41.0</v>
      </c>
      <c r="B22" s="1" t="s">
        <v>56</v>
      </c>
      <c r="C22" s="2">
        <v>45778.0</v>
      </c>
      <c r="D22" s="2">
        <v>45787.0</v>
      </c>
      <c r="E22" s="1">
        <v>5.0</v>
      </c>
      <c r="G22" s="3" t="s">
        <v>57</v>
      </c>
      <c r="I22" s="4">
        <v>0.38055555555555554</v>
      </c>
      <c r="J22" s="4">
        <v>0.46041666666666664</v>
      </c>
      <c r="K22" s="1" t="s">
        <v>58</v>
      </c>
      <c r="L22" s="1" t="s">
        <v>66</v>
      </c>
      <c r="O22" s="1" t="s">
        <v>60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V22" s="1" t="s">
        <v>60</v>
      </c>
      <c r="W22" s="1" t="s">
        <v>60</v>
      </c>
      <c r="X22" s="1" t="s">
        <v>60</v>
      </c>
      <c r="AC22" s="5" t="str">
        <f>IFERROR(__xludf.DUMMYFUNCTION("IF(Y22 = """", """", GOOGLETRANSLATE(Y22, ""en"", ""hi""))"),"")</f>
        <v/>
      </c>
      <c r="AD22" s="5" t="str">
        <f>IFERROR(__xludf.DUMMYFUNCTION("IF(Z22 = """", """", GOOGLETRANSLATE(Z22, ""en"", ""hi""))"),"")</f>
        <v/>
      </c>
      <c r="AE22" s="5" t="str">
        <f>IFERROR(__xludf.DUMMYFUNCTION("IF(AA22 = """", """", GOOGLETRANSLATE(AA22, ""en"", ""hi""))"),"")</f>
        <v/>
      </c>
      <c r="AF22" s="5" t="str">
        <f>IFERROR(__xludf.DUMMYFUNCTION("IF(AB22 = """", """", GOOGLETRANSLATE(AB22, ""en"", ""hi""))"),"")</f>
        <v/>
      </c>
      <c r="AG22" s="5" t="str">
        <f>IFERROR(__xludf.DUMMYFUNCTION("IF(Y22 = """", """", GOOGLETRANSLATE(Y22, ""en"", ""mr""))"),"")</f>
        <v/>
      </c>
      <c r="AH22" s="5" t="str">
        <f>IFERROR(__xludf.DUMMYFUNCTION("IF(Z22 = """", """", GOOGLETRANSLATE(Z22, ""en"", ""mr""))"),"")</f>
        <v/>
      </c>
      <c r="AI22" s="5" t="str">
        <f>IFERROR(__xludf.DUMMYFUNCTION("IF(AA22 = """", """", GOOGLETRANSLATE(AA22, ""en"", ""mr""))"),"")</f>
        <v/>
      </c>
      <c r="AJ22" s="5" t="str">
        <f>IFERROR(__xludf.DUMMYFUNCTION("IF(AB22 = """", """", GOOGLETRANSLATE(AB22, ""en"", ""mr""))"),"")</f>
        <v/>
      </c>
      <c r="AK22" s="5" t="str">
        <f>IFERROR(__xludf.DUMMYFUNCTION("IF(Y22 = """", """", GOOGLETRANSLATE(Y22, ""en"", ""gu""))"),"")</f>
        <v/>
      </c>
      <c r="AL22" s="5" t="str">
        <f>IFERROR(__xludf.DUMMYFUNCTION("IF(Z22 = """", """", GOOGLETRANSLATE(Z22, ""en"", ""gu""))"),"")</f>
        <v/>
      </c>
      <c r="AM22" s="5" t="str">
        <f>IFERROR(__xludf.DUMMYFUNCTION("IF(AA22 = """", """", GOOGLETRANSLATE(AA22, ""en"", ""gu""))"),"")</f>
        <v/>
      </c>
      <c r="AN22" s="5" t="str">
        <f>IFERROR(__xludf.DUMMYFUNCTION("IF(AB22 = """", """", GOOGLETRANSLATE(AB22, ""en"", ""gu""))"),"")</f>
        <v/>
      </c>
      <c r="AO22" s="5" t="str">
        <f>IFERROR(__xludf.DUMMYFUNCTION("IF(Y22 = """", """", GOOGLETRANSLATE(Y22, ""en"", ""bn""))"),"")</f>
        <v/>
      </c>
      <c r="AP22" s="5" t="str">
        <f>IFERROR(__xludf.DUMMYFUNCTION("IF(Z22 = """", """", GOOGLETRANSLATE(Z22, ""en"", ""bn""))"),"")</f>
        <v/>
      </c>
      <c r="AQ22" s="5" t="str">
        <f>IFERROR(__xludf.DUMMYFUNCTION("IF(AA22 = """", """", GOOGLETRANSLATE(AA22, ""en"", ""bn""))"),"")</f>
        <v/>
      </c>
      <c r="AR22" s="5" t="str">
        <f>IFERROR(__xludf.DUMMYFUNCTION("IF(AB22 = """", """", GOOGLETRANSLATE(AB22, ""en"", ""bn""))"),"")</f>
        <v/>
      </c>
      <c r="AS22" s="5" t="str">
        <f>IFERROR(__xludf.DUMMYFUNCTION("IF(Y22 = """", """", GOOGLETRANSLATE(Y22, ""en"", ""te""))"),"")</f>
        <v/>
      </c>
      <c r="AT22" s="5" t="str">
        <f>IFERROR(__xludf.DUMMYFUNCTION("IF(Z22 = """", """", GOOGLETRANSLATE(Z22, ""en"", ""te""))"),"")</f>
        <v/>
      </c>
      <c r="AU22" s="5" t="str">
        <f>IFERROR(__xludf.DUMMYFUNCTION("IF(AA22 = """", """", GOOGLETRANSLATE(AA22, ""en"", ""te""))"),"")</f>
        <v/>
      </c>
      <c r="AV22" s="5" t="str">
        <f>IFERROR(__xludf.DUMMYFUNCTION("IF(AB22 = """", """", GOOGLETRANSLATE(AB22, ""en"", ""te""))"),"")</f>
        <v/>
      </c>
    </row>
    <row r="23">
      <c r="A23" s="1">
        <v>42.0</v>
      </c>
      <c r="B23" s="1" t="s">
        <v>56</v>
      </c>
      <c r="C23" s="2">
        <v>45778.0</v>
      </c>
      <c r="D23" s="2">
        <v>45787.0</v>
      </c>
      <c r="E23" s="1">
        <v>5.0</v>
      </c>
      <c r="G23" s="3" t="s">
        <v>57</v>
      </c>
      <c r="I23" s="4">
        <v>0.38055555555555554</v>
      </c>
      <c r="J23" s="4">
        <v>0.46041666666666664</v>
      </c>
      <c r="K23" s="1" t="s">
        <v>58</v>
      </c>
      <c r="L23" s="1" t="s">
        <v>66</v>
      </c>
      <c r="O23" s="1" t="s">
        <v>60</v>
      </c>
      <c r="P23" s="1" t="s">
        <v>60</v>
      </c>
      <c r="Q23" s="1" t="s">
        <v>60</v>
      </c>
      <c r="R23" s="1" t="s">
        <v>60</v>
      </c>
      <c r="S23" s="1" t="s">
        <v>60</v>
      </c>
      <c r="T23" s="1" t="s">
        <v>60</v>
      </c>
      <c r="V23" s="1" t="s">
        <v>60</v>
      </c>
      <c r="W23" s="1" t="s">
        <v>60</v>
      </c>
      <c r="X23" s="1" t="s">
        <v>60</v>
      </c>
      <c r="AC23" s="5" t="str">
        <f>IFERROR(__xludf.DUMMYFUNCTION("IF(Y23 = """", """", GOOGLETRANSLATE(Y23, ""en"", ""hi""))"),"")</f>
        <v/>
      </c>
      <c r="AD23" s="5" t="str">
        <f>IFERROR(__xludf.DUMMYFUNCTION("IF(Z23 = """", """", GOOGLETRANSLATE(Z23, ""en"", ""hi""))"),"")</f>
        <v/>
      </c>
      <c r="AE23" s="5" t="str">
        <f>IFERROR(__xludf.DUMMYFUNCTION("IF(AA23 = """", """", GOOGLETRANSLATE(AA23, ""en"", ""hi""))"),"")</f>
        <v/>
      </c>
      <c r="AF23" s="5" t="str">
        <f>IFERROR(__xludf.DUMMYFUNCTION("IF(AB23 = """", """", GOOGLETRANSLATE(AB23, ""en"", ""hi""))"),"")</f>
        <v/>
      </c>
      <c r="AG23" s="5" t="str">
        <f>IFERROR(__xludf.DUMMYFUNCTION("IF(Y23 = """", """", GOOGLETRANSLATE(Y23, ""en"", ""mr""))"),"")</f>
        <v/>
      </c>
      <c r="AH23" s="5" t="str">
        <f>IFERROR(__xludf.DUMMYFUNCTION("IF(Z23 = """", """", GOOGLETRANSLATE(Z23, ""en"", ""mr""))"),"")</f>
        <v/>
      </c>
      <c r="AI23" s="5" t="str">
        <f>IFERROR(__xludf.DUMMYFUNCTION("IF(AA23 = """", """", GOOGLETRANSLATE(AA23, ""en"", ""mr""))"),"")</f>
        <v/>
      </c>
      <c r="AJ23" s="5" t="str">
        <f>IFERROR(__xludf.DUMMYFUNCTION("IF(AB23 = """", """", GOOGLETRANSLATE(AB23, ""en"", ""mr""))"),"")</f>
        <v/>
      </c>
      <c r="AK23" s="5" t="str">
        <f>IFERROR(__xludf.DUMMYFUNCTION("IF(Y23 = """", """", GOOGLETRANSLATE(Y23, ""en"", ""gu""))"),"")</f>
        <v/>
      </c>
      <c r="AL23" s="5" t="str">
        <f>IFERROR(__xludf.DUMMYFUNCTION("IF(Z23 = """", """", GOOGLETRANSLATE(Z23, ""en"", ""gu""))"),"")</f>
        <v/>
      </c>
      <c r="AM23" s="5" t="str">
        <f>IFERROR(__xludf.DUMMYFUNCTION("IF(AA23 = """", """", GOOGLETRANSLATE(AA23, ""en"", ""gu""))"),"")</f>
        <v/>
      </c>
      <c r="AN23" s="5" t="str">
        <f>IFERROR(__xludf.DUMMYFUNCTION("IF(AB23 = """", """", GOOGLETRANSLATE(AB23, ""en"", ""gu""))"),"")</f>
        <v/>
      </c>
      <c r="AO23" s="5" t="str">
        <f>IFERROR(__xludf.DUMMYFUNCTION("IF(Y23 = """", """", GOOGLETRANSLATE(Y23, ""en"", ""bn""))"),"")</f>
        <v/>
      </c>
      <c r="AP23" s="5" t="str">
        <f>IFERROR(__xludf.DUMMYFUNCTION("IF(Z23 = """", """", GOOGLETRANSLATE(Z23, ""en"", ""bn""))"),"")</f>
        <v/>
      </c>
      <c r="AQ23" s="5" t="str">
        <f>IFERROR(__xludf.DUMMYFUNCTION("IF(AA23 = """", """", GOOGLETRANSLATE(AA23, ""en"", ""bn""))"),"")</f>
        <v/>
      </c>
      <c r="AR23" s="5" t="str">
        <f>IFERROR(__xludf.DUMMYFUNCTION("IF(AB23 = """", """", GOOGLETRANSLATE(AB23, ""en"", ""bn""))"),"")</f>
        <v/>
      </c>
      <c r="AS23" s="5" t="str">
        <f>IFERROR(__xludf.DUMMYFUNCTION("IF(Y23 = """", """", GOOGLETRANSLATE(Y23, ""en"", ""te""))"),"")</f>
        <v/>
      </c>
      <c r="AT23" s="5" t="str">
        <f>IFERROR(__xludf.DUMMYFUNCTION("IF(Z23 = """", """", GOOGLETRANSLATE(Z23, ""en"", ""te""))"),"")</f>
        <v/>
      </c>
      <c r="AU23" s="5" t="str">
        <f>IFERROR(__xludf.DUMMYFUNCTION("IF(AA23 = """", """", GOOGLETRANSLATE(AA23, ""en"", ""te""))"),"")</f>
        <v/>
      </c>
      <c r="AV23" s="5" t="str">
        <f>IFERROR(__xludf.DUMMYFUNCTION("IF(AB23 = """", """", GOOGLETRANSLATE(AB23, ""en"", ""te""))"),"")</f>
        <v/>
      </c>
    </row>
    <row r="24">
      <c r="A24" s="1">
        <v>43.0</v>
      </c>
      <c r="B24" s="1" t="s">
        <v>56</v>
      </c>
      <c r="C24" s="2">
        <v>45778.0</v>
      </c>
      <c r="D24" s="2">
        <v>45787.0</v>
      </c>
      <c r="E24" s="1">
        <v>5.0</v>
      </c>
      <c r="G24" s="3" t="s">
        <v>57</v>
      </c>
      <c r="I24" s="4">
        <v>0.38055555555555554</v>
      </c>
      <c r="J24" s="4">
        <v>0.46041666666666664</v>
      </c>
      <c r="K24" s="1" t="s">
        <v>58</v>
      </c>
      <c r="L24" s="1" t="s">
        <v>66</v>
      </c>
      <c r="O24" s="1" t="s">
        <v>60</v>
      </c>
      <c r="P24" s="1" t="s">
        <v>60</v>
      </c>
      <c r="Q24" s="1" t="s">
        <v>60</v>
      </c>
      <c r="R24" s="1" t="s">
        <v>60</v>
      </c>
      <c r="S24" s="1" t="s">
        <v>60</v>
      </c>
      <c r="T24" s="1" t="s">
        <v>60</v>
      </c>
      <c r="V24" s="1" t="s">
        <v>60</v>
      </c>
      <c r="W24" s="1" t="s">
        <v>60</v>
      </c>
      <c r="X24" s="1" t="s">
        <v>60</v>
      </c>
      <c r="AC24" s="5" t="str">
        <f>IFERROR(__xludf.DUMMYFUNCTION("IF(Y24 = """", """", GOOGLETRANSLATE(Y24, ""en"", ""hi""))"),"")</f>
        <v/>
      </c>
      <c r="AD24" s="5" t="str">
        <f>IFERROR(__xludf.DUMMYFUNCTION("IF(Z24 = """", """", GOOGLETRANSLATE(Z24, ""en"", ""hi""))"),"")</f>
        <v/>
      </c>
      <c r="AE24" s="5" t="str">
        <f>IFERROR(__xludf.DUMMYFUNCTION("IF(AA24 = """", """", GOOGLETRANSLATE(AA24, ""en"", ""hi""))"),"")</f>
        <v/>
      </c>
      <c r="AF24" s="5" t="str">
        <f>IFERROR(__xludf.DUMMYFUNCTION("IF(AB24 = """", """", GOOGLETRANSLATE(AB24, ""en"", ""hi""))"),"")</f>
        <v/>
      </c>
      <c r="AG24" s="5" t="str">
        <f>IFERROR(__xludf.DUMMYFUNCTION("IF(Y24 = """", """", GOOGLETRANSLATE(Y24, ""en"", ""mr""))"),"")</f>
        <v/>
      </c>
      <c r="AH24" s="5" t="str">
        <f>IFERROR(__xludf.DUMMYFUNCTION("IF(Z24 = """", """", GOOGLETRANSLATE(Z24, ""en"", ""mr""))"),"")</f>
        <v/>
      </c>
      <c r="AI24" s="5" t="str">
        <f>IFERROR(__xludf.DUMMYFUNCTION("IF(AA24 = """", """", GOOGLETRANSLATE(AA24, ""en"", ""mr""))"),"")</f>
        <v/>
      </c>
      <c r="AJ24" s="5" t="str">
        <f>IFERROR(__xludf.DUMMYFUNCTION("IF(AB24 = """", """", GOOGLETRANSLATE(AB24, ""en"", ""mr""))"),"")</f>
        <v/>
      </c>
      <c r="AK24" s="5" t="str">
        <f>IFERROR(__xludf.DUMMYFUNCTION("IF(Y24 = """", """", GOOGLETRANSLATE(Y24, ""en"", ""gu""))"),"")</f>
        <v/>
      </c>
      <c r="AL24" s="5" t="str">
        <f>IFERROR(__xludf.DUMMYFUNCTION("IF(Z24 = """", """", GOOGLETRANSLATE(Z24, ""en"", ""gu""))"),"")</f>
        <v/>
      </c>
      <c r="AM24" s="5" t="str">
        <f>IFERROR(__xludf.DUMMYFUNCTION("IF(AA24 = """", """", GOOGLETRANSLATE(AA24, ""en"", ""gu""))"),"")</f>
        <v/>
      </c>
      <c r="AN24" s="5" t="str">
        <f>IFERROR(__xludf.DUMMYFUNCTION("IF(AB24 = """", """", GOOGLETRANSLATE(AB24, ""en"", ""gu""))"),"")</f>
        <v/>
      </c>
      <c r="AO24" s="5" t="str">
        <f>IFERROR(__xludf.DUMMYFUNCTION("IF(Y24 = """", """", GOOGLETRANSLATE(Y24, ""en"", ""bn""))"),"")</f>
        <v/>
      </c>
      <c r="AP24" s="5" t="str">
        <f>IFERROR(__xludf.DUMMYFUNCTION("IF(Z24 = """", """", GOOGLETRANSLATE(Z24, ""en"", ""bn""))"),"")</f>
        <v/>
      </c>
      <c r="AQ24" s="5" t="str">
        <f>IFERROR(__xludf.DUMMYFUNCTION("IF(AA24 = """", """", GOOGLETRANSLATE(AA24, ""en"", ""bn""))"),"")</f>
        <v/>
      </c>
      <c r="AR24" s="5" t="str">
        <f>IFERROR(__xludf.DUMMYFUNCTION("IF(AB24 = """", """", GOOGLETRANSLATE(AB24, ""en"", ""bn""))"),"")</f>
        <v/>
      </c>
      <c r="AS24" s="5" t="str">
        <f>IFERROR(__xludf.DUMMYFUNCTION("IF(Y24 = """", """", GOOGLETRANSLATE(Y24, ""en"", ""te""))"),"")</f>
        <v/>
      </c>
      <c r="AT24" s="5" t="str">
        <f>IFERROR(__xludf.DUMMYFUNCTION("IF(Z24 = """", """", GOOGLETRANSLATE(Z24, ""en"", ""te""))"),"")</f>
        <v/>
      </c>
      <c r="AU24" s="5" t="str">
        <f>IFERROR(__xludf.DUMMYFUNCTION("IF(AA24 = """", """", GOOGLETRANSLATE(AA24, ""en"", ""te""))"),"")</f>
        <v/>
      </c>
      <c r="AV24" s="5" t="str">
        <f>IFERROR(__xludf.DUMMYFUNCTION("IF(AB24 = """", """", GOOGLETRANSLATE(AB24, ""en"", ""te""))"),"")</f>
        <v/>
      </c>
    </row>
    <row r="25">
      <c r="A25" s="1">
        <v>44.0</v>
      </c>
      <c r="B25" s="1" t="s">
        <v>56</v>
      </c>
      <c r="C25" s="2">
        <v>45778.0</v>
      </c>
      <c r="D25" s="2">
        <v>45787.0</v>
      </c>
      <c r="E25" s="1">
        <v>5.0</v>
      </c>
      <c r="G25" s="3" t="s">
        <v>57</v>
      </c>
      <c r="I25" s="4">
        <v>0.38055555555555554</v>
      </c>
      <c r="J25" s="4">
        <v>0.46041666666666664</v>
      </c>
      <c r="K25" s="1" t="s">
        <v>58</v>
      </c>
      <c r="L25" s="1" t="s">
        <v>66</v>
      </c>
      <c r="O25" s="1" t="s">
        <v>60</v>
      </c>
      <c r="P25" s="1" t="s">
        <v>60</v>
      </c>
      <c r="Q25" s="1" t="s">
        <v>60</v>
      </c>
      <c r="R25" s="1" t="s">
        <v>60</v>
      </c>
      <c r="S25" s="1" t="s">
        <v>60</v>
      </c>
      <c r="T25" s="1" t="s">
        <v>60</v>
      </c>
      <c r="V25" s="1" t="s">
        <v>60</v>
      </c>
      <c r="W25" s="1" t="s">
        <v>60</v>
      </c>
      <c r="X25" s="1" t="s">
        <v>60</v>
      </c>
      <c r="AC25" s="5" t="str">
        <f>IFERROR(__xludf.DUMMYFUNCTION("IF(Y25 = """", """", GOOGLETRANSLATE(Y25, ""en"", ""hi""))"),"")</f>
        <v/>
      </c>
      <c r="AD25" s="5" t="str">
        <f>IFERROR(__xludf.DUMMYFUNCTION("IF(Z25 = """", """", GOOGLETRANSLATE(Z25, ""en"", ""hi""))"),"")</f>
        <v/>
      </c>
      <c r="AE25" s="5" t="str">
        <f>IFERROR(__xludf.DUMMYFUNCTION("IF(AA25 = """", """", GOOGLETRANSLATE(AA25, ""en"", ""hi""))"),"")</f>
        <v/>
      </c>
      <c r="AF25" s="5" t="str">
        <f>IFERROR(__xludf.DUMMYFUNCTION("IF(AB25 = """", """", GOOGLETRANSLATE(AB25, ""en"", ""hi""))"),"")</f>
        <v/>
      </c>
      <c r="AG25" s="5" t="str">
        <f>IFERROR(__xludf.DUMMYFUNCTION("IF(Y25 = """", """", GOOGLETRANSLATE(Y25, ""en"", ""mr""))"),"")</f>
        <v/>
      </c>
      <c r="AH25" s="5" t="str">
        <f>IFERROR(__xludf.DUMMYFUNCTION("IF(Z25 = """", """", GOOGLETRANSLATE(Z25, ""en"", ""mr""))"),"")</f>
        <v/>
      </c>
      <c r="AI25" s="5" t="str">
        <f>IFERROR(__xludf.DUMMYFUNCTION("IF(AA25 = """", """", GOOGLETRANSLATE(AA25, ""en"", ""mr""))"),"")</f>
        <v/>
      </c>
      <c r="AJ25" s="5" t="str">
        <f>IFERROR(__xludf.DUMMYFUNCTION("IF(AB25 = """", """", GOOGLETRANSLATE(AB25, ""en"", ""mr""))"),"")</f>
        <v/>
      </c>
      <c r="AK25" s="5" t="str">
        <f>IFERROR(__xludf.DUMMYFUNCTION("IF(Y25 = """", """", GOOGLETRANSLATE(Y25, ""en"", ""gu""))"),"")</f>
        <v/>
      </c>
      <c r="AL25" s="5" t="str">
        <f>IFERROR(__xludf.DUMMYFUNCTION("IF(Z25 = """", """", GOOGLETRANSLATE(Z25, ""en"", ""gu""))"),"")</f>
        <v/>
      </c>
      <c r="AM25" s="5" t="str">
        <f>IFERROR(__xludf.DUMMYFUNCTION("IF(AA25 = """", """", GOOGLETRANSLATE(AA25, ""en"", ""gu""))"),"")</f>
        <v/>
      </c>
      <c r="AN25" s="5" t="str">
        <f>IFERROR(__xludf.DUMMYFUNCTION("IF(AB25 = """", """", GOOGLETRANSLATE(AB25, ""en"", ""gu""))"),"")</f>
        <v/>
      </c>
      <c r="AO25" s="5" t="str">
        <f>IFERROR(__xludf.DUMMYFUNCTION("IF(Y25 = """", """", GOOGLETRANSLATE(Y25, ""en"", ""bn""))"),"")</f>
        <v/>
      </c>
      <c r="AP25" s="5" t="str">
        <f>IFERROR(__xludf.DUMMYFUNCTION("IF(Z25 = """", """", GOOGLETRANSLATE(Z25, ""en"", ""bn""))"),"")</f>
        <v/>
      </c>
      <c r="AQ25" s="5" t="str">
        <f>IFERROR(__xludf.DUMMYFUNCTION("IF(AA25 = """", """", GOOGLETRANSLATE(AA25, ""en"", ""bn""))"),"")</f>
        <v/>
      </c>
      <c r="AR25" s="5" t="str">
        <f>IFERROR(__xludf.DUMMYFUNCTION("IF(AB25 = """", """", GOOGLETRANSLATE(AB25, ""en"", ""bn""))"),"")</f>
        <v/>
      </c>
      <c r="AS25" s="5" t="str">
        <f>IFERROR(__xludf.DUMMYFUNCTION("IF(Y25 = """", """", GOOGLETRANSLATE(Y25, ""en"", ""te""))"),"")</f>
        <v/>
      </c>
      <c r="AT25" s="5" t="str">
        <f>IFERROR(__xludf.DUMMYFUNCTION("IF(Z25 = """", """", GOOGLETRANSLATE(Z25, ""en"", ""te""))"),"")</f>
        <v/>
      </c>
      <c r="AU25" s="5" t="str">
        <f>IFERROR(__xludf.DUMMYFUNCTION("IF(AA25 = """", """", GOOGLETRANSLATE(AA25, ""en"", ""te""))"),"")</f>
        <v/>
      </c>
      <c r="AV25" s="5" t="str">
        <f>IFERROR(__xludf.DUMMYFUNCTION("IF(AB25 = """", """", GOOGLETRANSLATE(AB25, ""en"", ""te""))"),"")</f>
        <v/>
      </c>
    </row>
    <row r="26">
      <c r="A26" s="1">
        <v>45.0</v>
      </c>
      <c r="B26" s="1" t="s">
        <v>56</v>
      </c>
      <c r="C26" s="2">
        <v>45778.0</v>
      </c>
      <c r="D26" s="2">
        <v>45787.0</v>
      </c>
      <c r="E26" s="1">
        <v>5.0</v>
      </c>
      <c r="G26" s="3" t="s">
        <v>57</v>
      </c>
      <c r="I26" s="4">
        <v>0.38055555555555554</v>
      </c>
      <c r="J26" s="4">
        <v>0.46041666666666664</v>
      </c>
      <c r="K26" s="1" t="s">
        <v>58</v>
      </c>
      <c r="L26" s="1" t="s">
        <v>66</v>
      </c>
      <c r="O26" s="1" t="s">
        <v>60</v>
      </c>
      <c r="P26" s="1" t="s">
        <v>60</v>
      </c>
      <c r="Q26" s="1" t="s">
        <v>60</v>
      </c>
      <c r="R26" s="1" t="s">
        <v>60</v>
      </c>
      <c r="S26" s="1" t="s">
        <v>60</v>
      </c>
      <c r="T26" s="1" t="s">
        <v>60</v>
      </c>
      <c r="V26" s="1" t="s">
        <v>60</v>
      </c>
      <c r="W26" s="1" t="s">
        <v>60</v>
      </c>
      <c r="X26" s="1" t="s">
        <v>60</v>
      </c>
      <c r="AC26" s="5" t="str">
        <f>IFERROR(__xludf.DUMMYFUNCTION("IF(Y26 = """", """", GOOGLETRANSLATE(Y26, ""en"", ""hi""))"),"")</f>
        <v/>
      </c>
      <c r="AD26" s="5" t="str">
        <f>IFERROR(__xludf.DUMMYFUNCTION("IF(Z26 = """", """", GOOGLETRANSLATE(Z26, ""en"", ""hi""))"),"")</f>
        <v/>
      </c>
      <c r="AE26" s="5" t="str">
        <f>IFERROR(__xludf.DUMMYFUNCTION("IF(AA26 = """", """", GOOGLETRANSLATE(AA26, ""en"", ""hi""))"),"")</f>
        <v/>
      </c>
      <c r="AF26" s="5" t="str">
        <f>IFERROR(__xludf.DUMMYFUNCTION("IF(AB26 = """", """", GOOGLETRANSLATE(AB26, ""en"", ""hi""))"),"")</f>
        <v/>
      </c>
      <c r="AG26" s="5" t="str">
        <f>IFERROR(__xludf.DUMMYFUNCTION("IF(Y26 = """", """", GOOGLETRANSLATE(Y26, ""en"", ""mr""))"),"")</f>
        <v/>
      </c>
      <c r="AH26" s="5" t="str">
        <f>IFERROR(__xludf.DUMMYFUNCTION("IF(Z26 = """", """", GOOGLETRANSLATE(Z26, ""en"", ""mr""))"),"")</f>
        <v/>
      </c>
      <c r="AI26" s="5" t="str">
        <f>IFERROR(__xludf.DUMMYFUNCTION("IF(AA26 = """", """", GOOGLETRANSLATE(AA26, ""en"", ""mr""))"),"")</f>
        <v/>
      </c>
      <c r="AJ26" s="5" t="str">
        <f>IFERROR(__xludf.DUMMYFUNCTION("IF(AB26 = """", """", GOOGLETRANSLATE(AB26, ""en"", ""mr""))"),"")</f>
        <v/>
      </c>
      <c r="AK26" s="5" t="str">
        <f>IFERROR(__xludf.DUMMYFUNCTION("IF(Y26 = """", """", GOOGLETRANSLATE(Y26, ""en"", ""gu""))"),"")</f>
        <v/>
      </c>
      <c r="AL26" s="5" t="str">
        <f>IFERROR(__xludf.DUMMYFUNCTION("IF(Z26 = """", """", GOOGLETRANSLATE(Z26, ""en"", ""gu""))"),"")</f>
        <v/>
      </c>
      <c r="AM26" s="5" t="str">
        <f>IFERROR(__xludf.DUMMYFUNCTION("IF(AA26 = """", """", GOOGLETRANSLATE(AA26, ""en"", ""gu""))"),"")</f>
        <v/>
      </c>
      <c r="AN26" s="5" t="str">
        <f>IFERROR(__xludf.DUMMYFUNCTION("IF(AB26 = """", """", GOOGLETRANSLATE(AB26, ""en"", ""gu""))"),"")</f>
        <v/>
      </c>
      <c r="AO26" s="5" t="str">
        <f>IFERROR(__xludf.DUMMYFUNCTION("IF(Y26 = """", """", GOOGLETRANSLATE(Y26, ""en"", ""bn""))"),"")</f>
        <v/>
      </c>
      <c r="AP26" s="5" t="str">
        <f>IFERROR(__xludf.DUMMYFUNCTION("IF(Z26 = """", """", GOOGLETRANSLATE(Z26, ""en"", ""bn""))"),"")</f>
        <v/>
      </c>
      <c r="AQ26" s="5" t="str">
        <f>IFERROR(__xludf.DUMMYFUNCTION("IF(AA26 = """", """", GOOGLETRANSLATE(AA26, ""en"", ""bn""))"),"")</f>
        <v/>
      </c>
      <c r="AR26" s="5" t="str">
        <f>IFERROR(__xludf.DUMMYFUNCTION("IF(AB26 = """", """", GOOGLETRANSLATE(AB26, ""en"", ""bn""))"),"")</f>
        <v/>
      </c>
      <c r="AS26" s="5" t="str">
        <f>IFERROR(__xludf.DUMMYFUNCTION("IF(Y26 = """", """", GOOGLETRANSLATE(Y26, ""en"", ""te""))"),"")</f>
        <v/>
      </c>
      <c r="AT26" s="5" t="str">
        <f>IFERROR(__xludf.DUMMYFUNCTION("IF(Z26 = """", """", GOOGLETRANSLATE(Z26, ""en"", ""te""))"),"")</f>
        <v/>
      </c>
      <c r="AU26" s="5" t="str">
        <f>IFERROR(__xludf.DUMMYFUNCTION("IF(AA26 = """", """", GOOGLETRANSLATE(AA26, ""en"", ""te""))"),"")</f>
        <v/>
      </c>
      <c r="AV26" s="5" t="str">
        <f>IFERROR(__xludf.DUMMYFUNCTION("IF(AB26 = """", """", GOOGLETRANSLATE(AB26, ""en"", ""te""))"),"")</f>
        <v/>
      </c>
    </row>
    <row r="27">
      <c r="A27" s="1">
        <v>2.0</v>
      </c>
      <c r="B27" s="1" t="s">
        <v>56</v>
      </c>
      <c r="C27" s="2">
        <v>45778.0</v>
      </c>
      <c r="D27" s="2">
        <v>45787.0</v>
      </c>
      <c r="E27" s="1">
        <v>1.0</v>
      </c>
      <c r="F27" s="1">
        <v>2.0</v>
      </c>
      <c r="G27" s="3" t="s">
        <v>57</v>
      </c>
      <c r="I27" s="4">
        <v>0.05138888888888889</v>
      </c>
      <c r="J27" s="4">
        <v>0.17291666666666666</v>
      </c>
      <c r="K27" s="1" t="s">
        <v>58</v>
      </c>
      <c r="L27" s="1" t="s">
        <v>67</v>
      </c>
      <c r="O27" s="1" t="s">
        <v>60</v>
      </c>
      <c r="P27" s="1" t="s">
        <v>61</v>
      </c>
      <c r="Q27" s="1" t="s">
        <v>60</v>
      </c>
      <c r="R27" s="1" t="s">
        <v>60</v>
      </c>
      <c r="S27" s="1" t="s">
        <v>60</v>
      </c>
      <c r="T27" s="1" t="s">
        <v>60</v>
      </c>
      <c r="V27" s="1" t="s">
        <v>60</v>
      </c>
      <c r="W27" s="1" t="s">
        <v>60</v>
      </c>
      <c r="X27" s="1" t="s">
        <v>60</v>
      </c>
      <c r="AC27" s="5" t="str">
        <f>IFERROR(__xludf.DUMMYFUNCTION("IF(Y27 = """", """", GOOGLETRANSLATE(Y27, ""en"", ""hi""))"),"")</f>
        <v/>
      </c>
      <c r="AD27" s="5" t="str">
        <f>IFERROR(__xludf.DUMMYFUNCTION("IF(Z27 = """", """", GOOGLETRANSLATE(Z27, ""en"", ""hi""))"),"")</f>
        <v/>
      </c>
      <c r="AE27" s="5" t="str">
        <f>IFERROR(__xludf.DUMMYFUNCTION("IF(AA27 = """", """", GOOGLETRANSLATE(AA27, ""en"", ""hi""))"),"")</f>
        <v/>
      </c>
      <c r="AF27" s="5" t="str">
        <f>IFERROR(__xludf.DUMMYFUNCTION("IF(AB27 = """", """", GOOGLETRANSLATE(AB27, ""en"", ""hi""))"),"")</f>
        <v/>
      </c>
      <c r="AG27" s="5" t="str">
        <f>IFERROR(__xludf.DUMMYFUNCTION("IF(Y27 = """", """", GOOGLETRANSLATE(Y27, ""en"", ""mr""))"),"")</f>
        <v/>
      </c>
      <c r="AH27" s="5" t="str">
        <f>IFERROR(__xludf.DUMMYFUNCTION("IF(Z27 = """", """", GOOGLETRANSLATE(Z27, ""en"", ""mr""))"),"")</f>
        <v/>
      </c>
      <c r="AI27" s="5" t="str">
        <f>IFERROR(__xludf.DUMMYFUNCTION("IF(AA27 = """", """", GOOGLETRANSLATE(AA27, ""en"", ""mr""))"),"")</f>
        <v/>
      </c>
      <c r="AJ27" s="5" t="str">
        <f>IFERROR(__xludf.DUMMYFUNCTION("IF(AB27 = """", """", GOOGLETRANSLATE(AB27, ""en"", ""mr""))"),"")</f>
        <v/>
      </c>
      <c r="AK27" s="5" t="str">
        <f>IFERROR(__xludf.DUMMYFUNCTION("IF(Y27 = """", """", GOOGLETRANSLATE(Y27, ""en"", ""gu""))"),"")</f>
        <v/>
      </c>
      <c r="AL27" s="5" t="str">
        <f>IFERROR(__xludf.DUMMYFUNCTION("IF(Z27 = """", """", GOOGLETRANSLATE(Z27, ""en"", ""gu""))"),"")</f>
        <v/>
      </c>
      <c r="AM27" s="5" t="str">
        <f>IFERROR(__xludf.DUMMYFUNCTION("IF(AA27 = """", """", GOOGLETRANSLATE(AA27, ""en"", ""gu""))"),"")</f>
        <v/>
      </c>
      <c r="AN27" s="5" t="str">
        <f>IFERROR(__xludf.DUMMYFUNCTION("IF(AB27 = """", """", GOOGLETRANSLATE(AB27, ""en"", ""gu""))"),"")</f>
        <v/>
      </c>
      <c r="AO27" s="5" t="str">
        <f>IFERROR(__xludf.DUMMYFUNCTION("IF(Y27 = """", """", GOOGLETRANSLATE(Y27, ""en"", ""bn""))"),"")</f>
        <v/>
      </c>
      <c r="AP27" s="5" t="str">
        <f>IFERROR(__xludf.DUMMYFUNCTION("IF(Z27 = """", """", GOOGLETRANSLATE(Z27, ""en"", ""bn""))"),"")</f>
        <v/>
      </c>
      <c r="AQ27" s="5" t="str">
        <f>IFERROR(__xludf.DUMMYFUNCTION("IF(AA27 = """", """", GOOGLETRANSLATE(AA27, ""en"", ""bn""))"),"")</f>
        <v/>
      </c>
      <c r="AR27" s="5" t="str">
        <f>IFERROR(__xludf.DUMMYFUNCTION("IF(AB27 = """", """", GOOGLETRANSLATE(AB27, ""en"", ""bn""))"),"")</f>
        <v/>
      </c>
      <c r="AS27" s="5" t="str">
        <f>IFERROR(__xludf.DUMMYFUNCTION("IF(Y27 = """", """", GOOGLETRANSLATE(Y27, ""en"", ""te""))"),"")</f>
        <v/>
      </c>
      <c r="AT27" s="5" t="str">
        <f>IFERROR(__xludf.DUMMYFUNCTION("IF(Z27 = """", """", GOOGLETRANSLATE(Z27, ""en"", ""te""))"),"")</f>
        <v/>
      </c>
      <c r="AU27" s="5" t="str">
        <f>IFERROR(__xludf.DUMMYFUNCTION("IF(AA27 = """", """", GOOGLETRANSLATE(AA27, ""en"", ""te""))"),"")</f>
        <v/>
      </c>
      <c r="AV27" s="5" t="str">
        <f>IFERROR(__xludf.DUMMYFUNCTION("IF(AB27 = """", """", GOOGLETRANSLATE(AB27, ""en"", ""te""))"),"")</f>
        <v/>
      </c>
      <c r="AW27" s="1" t="s">
        <v>68</v>
      </c>
      <c r="AX27" s="1" t="s">
        <v>69</v>
      </c>
    </row>
    <row r="28">
      <c r="A28" s="1">
        <v>4.0</v>
      </c>
      <c r="B28" s="1" t="s">
        <v>56</v>
      </c>
      <c r="C28" s="2">
        <v>45778.0</v>
      </c>
      <c r="D28" s="2">
        <v>45787.0</v>
      </c>
      <c r="E28" s="1">
        <v>1.0</v>
      </c>
      <c r="F28" s="1">
        <v>4.0</v>
      </c>
      <c r="G28" s="3" t="s">
        <v>57</v>
      </c>
      <c r="I28" s="4">
        <v>0.05138888888888889</v>
      </c>
      <c r="J28" s="4">
        <v>0.17291666666666666</v>
      </c>
      <c r="K28" s="1" t="s">
        <v>58</v>
      </c>
      <c r="L28" s="1" t="s">
        <v>67</v>
      </c>
      <c r="O28" s="1" t="s">
        <v>60</v>
      </c>
      <c r="P28" s="1" t="s">
        <v>61</v>
      </c>
      <c r="Q28" s="1" t="s">
        <v>60</v>
      </c>
      <c r="R28" s="1" t="s">
        <v>60</v>
      </c>
      <c r="S28" s="1" t="s">
        <v>60</v>
      </c>
      <c r="T28" s="1" t="s">
        <v>60</v>
      </c>
      <c r="V28" s="1" t="s">
        <v>60</v>
      </c>
      <c r="W28" s="1" t="s">
        <v>60</v>
      </c>
      <c r="X28" s="1" t="s">
        <v>60</v>
      </c>
      <c r="AC28" s="5" t="str">
        <f>IFERROR(__xludf.DUMMYFUNCTION("IF(Y28 = """", """", GOOGLETRANSLATE(Y28, ""en"", ""hi""))"),"")</f>
        <v/>
      </c>
      <c r="AD28" s="5" t="str">
        <f>IFERROR(__xludf.DUMMYFUNCTION("IF(Z28 = """", """", GOOGLETRANSLATE(Z28, ""en"", ""hi""))"),"")</f>
        <v/>
      </c>
      <c r="AE28" s="5" t="str">
        <f>IFERROR(__xludf.DUMMYFUNCTION("IF(AA28 = """", """", GOOGLETRANSLATE(AA28, ""en"", ""hi""))"),"")</f>
        <v/>
      </c>
      <c r="AF28" s="5" t="str">
        <f>IFERROR(__xludf.DUMMYFUNCTION("IF(AB28 = """", """", GOOGLETRANSLATE(AB28, ""en"", ""hi""))"),"")</f>
        <v/>
      </c>
      <c r="AG28" s="5" t="str">
        <f>IFERROR(__xludf.DUMMYFUNCTION("IF(Y28 = """", """", GOOGLETRANSLATE(Y28, ""en"", ""mr""))"),"")</f>
        <v/>
      </c>
      <c r="AH28" s="5" t="str">
        <f>IFERROR(__xludf.DUMMYFUNCTION("IF(Z28 = """", """", GOOGLETRANSLATE(Z28, ""en"", ""mr""))"),"")</f>
        <v/>
      </c>
      <c r="AI28" s="5" t="str">
        <f>IFERROR(__xludf.DUMMYFUNCTION("IF(AA28 = """", """", GOOGLETRANSLATE(AA28, ""en"", ""mr""))"),"")</f>
        <v/>
      </c>
      <c r="AJ28" s="5" t="str">
        <f>IFERROR(__xludf.DUMMYFUNCTION("IF(AB28 = """", """", GOOGLETRANSLATE(AB28, ""en"", ""mr""))"),"")</f>
        <v/>
      </c>
      <c r="AK28" s="5" t="str">
        <f>IFERROR(__xludf.DUMMYFUNCTION("IF(Y28 = """", """", GOOGLETRANSLATE(Y28, ""en"", ""gu""))"),"")</f>
        <v/>
      </c>
      <c r="AL28" s="5" t="str">
        <f>IFERROR(__xludf.DUMMYFUNCTION("IF(Z28 = """", """", GOOGLETRANSLATE(Z28, ""en"", ""gu""))"),"")</f>
        <v/>
      </c>
      <c r="AM28" s="5" t="str">
        <f>IFERROR(__xludf.DUMMYFUNCTION("IF(AA28 = """", """", GOOGLETRANSLATE(AA28, ""en"", ""gu""))"),"")</f>
        <v/>
      </c>
      <c r="AN28" s="5" t="str">
        <f>IFERROR(__xludf.DUMMYFUNCTION("IF(AB28 = """", """", GOOGLETRANSLATE(AB28, ""en"", ""gu""))"),"")</f>
        <v/>
      </c>
      <c r="AO28" s="5" t="str">
        <f>IFERROR(__xludf.DUMMYFUNCTION("IF(Y28 = """", """", GOOGLETRANSLATE(Y28, ""en"", ""bn""))"),"")</f>
        <v/>
      </c>
      <c r="AP28" s="5" t="str">
        <f>IFERROR(__xludf.DUMMYFUNCTION("IF(Z28 = """", """", GOOGLETRANSLATE(Z28, ""en"", ""bn""))"),"")</f>
        <v/>
      </c>
      <c r="AQ28" s="5" t="str">
        <f>IFERROR(__xludf.DUMMYFUNCTION("IF(AA28 = """", """", GOOGLETRANSLATE(AA28, ""en"", ""bn""))"),"")</f>
        <v/>
      </c>
      <c r="AR28" s="5" t="str">
        <f>IFERROR(__xludf.DUMMYFUNCTION("IF(AB28 = """", """", GOOGLETRANSLATE(AB28, ""en"", ""bn""))"),"")</f>
        <v/>
      </c>
      <c r="AS28" s="5" t="str">
        <f>IFERROR(__xludf.DUMMYFUNCTION("IF(Y28 = """", """", GOOGLETRANSLATE(Y28, ""en"", ""te""))"),"")</f>
        <v/>
      </c>
      <c r="AT28" s="5" t="str">
        <f>IFERROR(__xludf.DUMMYFUNCTION("IF(Z28 = """", """", GOOGLETRANSLATE(Z28, ""en"", ""te""))"),"")</f>
        <v/>
      </c>
      <c r="AU28" s="5" t="str">
        <f>IFERROR(__xludf.DUMMYFUNCTION("IF(AA28 = """", """", GOOGLETRANSLATE(AA28, ""en"", ""te""))"),"")</f>
        <v/>
      </c>
      <c r="AV28" s="5" t="str">
        <f>IFERROR(__xludf.DUMMYFUNCTION("IF(AB28 = """", """", GOOGLETRANSLATE(AB28, ""en"", ""te""))"),"")</f>
        <v/>
      </c>
      <c r="AW28" s="1" t="s">
        <v>68</v>
      </c>
      <c r="AX28" s="1" t="s">
        <v>69</v>
      </c>
    </row>
    <row r="29">
      <c r="A29" s="1">
        <v>5.0</v>
      </c>
      <c r="B29" s="1" t="s">
        <v>56</v>
      </c>
      <c r="C29" s="2">
        <v>45778.0</v>
      </c>
      <c r="D29" s="2">
        <v>45787.0</v>
      </c>
      <c r="E29" s="1">
        <v>1.0</v>
      </c>
      <c r="F29" s="1">
        <v>5.0</v>
      </c>
      <c r="G29" s="3" t="s">
        <v>57</v>
      </c>
      <c r="I29" s="4">
        <v>0.05138888888888889</v>
      </c>
      <c r="J29" s="4">
        <v>0.17291666666666666</v>
      </c>
      <c r="K29" s="1" t="s">
        <v>58</v>
      </c>
      <c r="L29" s="1" t="s">
        <v>67</v>
      </c>
      <c r="O29" s="1" t="s">
        <v>60</v>
      </c>
      <c r="P29" s="1" t="s">
        <v>60</v>
      </c>
      <c r="Q29" s="1" t="s">
        <v>60</v>
      </c>
      <c r="R29" s="1" t="s">
        <v>60</v>
      </c>
      <c r="S29" s="1" t="s">
        <v>60</v>
      </c>
      <c r="T29" s="1" t="s">
        <v>61</v>
      </c>
      <c r="V29" s="1" t="s">
        <v>60</v>
      </c>
      <c r="W29" s="1" t="s">
        <v>60</v>
      </c>
      <c r="X29" s="1" t="s">
        <v>60</v>
      </c>
      <c r="Y29" s="1" t="s">
        <v>70</v>
      </c>
      <c r="Z29" s="1" t="s">
        <v>71</v>
      </c>
      <c r="AC29" s="5" t="str">
        <f>IFERROR(__xludf.DUMMYFUNCTION("IF(Y29 = """", """", GOOGLETRANSLATE(Y29, ""en"", ""hi""))"),"थोड़ा तनावपूर्ण")</f>
        <v>थोड़ा तनावपूर्ण</v>
      </c>
      <c r="AD29" s="5" t="str">
        <f>IFERROR(__xludf.DUMMYFUNCTION("IF(Z29 = """", """", GOOGLETRANSLATE(Z29, ""en"", ""hi""))"),"धन व्यय में वृद्धि")</f>
        <v>धन व्यय में वृद्धि</v>
      </c>
      <c r="AE29" s="5" t="str">
        <f>IFERROR(__xludf.DUMMYFUNCTION("IF(AA29 = """", """", GOOGLETRANSLATE(AA29, ""en"", ""hi""))"),"")</f>
        <v/>
      </c>
      <c r="AF29" s="5" t="str">
        <f>IFERROR(__xludf.DUMMYFUNCTION("IF(AB29 = """", """", GOOGLETRANSLATE(AB29, ""en"", ""hi""))"),"")</f>
        <v/>
      </c>
      <c r="AG29" s="5" t="str">
        <f>IFERROR(__xludf.DUMMYFUNCTION("IF(Y29 = """", """", GOOGLETRANSLATE(Y29, ""en"", ""mr""))"),"थोडा तणावपूर्ण")</f>
        <v>थोडा तणावपूर्ण</v>
      </c>
      <c r="AH29" s="5" t="str">
        <f>IFERROR(__xludf.DUMMYFUNCTION("IF(Z29 = """", """", GOOGLETRANSLATE(Z29, ""en"", ""mr""))"),"पैशाच्या खर्चात वाढ")</f>
        <v>पैशाच्या खर्चात वाढ</v>
      </c>
      <c r="AI29" s="5" t="str">
        <f>IFERROR(__xludf.DUMMYFUNCTION("IF(AA29 = """", """", GOOGLETRANSLATE(AA29, ""en"", ""mr""))"),"")</f>
        <v/>
      </c>
      <c r="AJ29" s="5" t="str">
        <f>IFERROR(__xludf.DUMMYFUNCTION("IF(AB29 = """", """", GOOGLETRANSLATE(AB29, ""en"", ""mr""))"),"")</f>
        <v/>
      </c>
      <c r="AK29" s="5" t="str">
        <f>IFERROR(__xludf.DUMMYFUNCTION("IF(Y29 = """", """", GOOGLETRANSLATE(Y29, ""en"", ""gu""))"),"થોડી તણાવપૂર્ણ")</f>
        <v>થોડી તણાવપૂર્ણ</v>
      </c>
      <c r="AL29" s="5" t="str">
        <f>IFERROR(__xludf.DUMMYFUNCTION("IF(Z29 = """", """", GOOGLETRANSLATE(Z29, ""en"", ""gu""))"),"નાણાં ખર્ચમાં વધારો")</f>
        <v>નાણાં ખર્ચમાં વધારો</v>
      </c>
      <c r="AM29" s="5" t="str">
        <f>IFERROR(__xludf.DUMMYFUNCTION("IF(AA29 = """", """", GOOGLETRANSLATE(AA29, ""en"", ""gu""))"),"")</f>
        <v/>
      </c>
      <c r="AN29" s="5" t="str">
        <f>IFERROR(__xludf.DUMMYFUNCTION("IF(AB29 = """", """", GOOGLETRANSLATE(AB29, ""en"", ""gu""))"),"")</f>
        <v/>
      </c>
      <c r="AO29" s="5" t="str">
        <f>IFERROR(__xludf.DUMMYFUNCTION("IF(Y29 = """", """", GOOGLETRANSLATE(Y29, ""en"", ""bn""))"),"বিট স্ট্রেস পূর্ণ")</f>
        <v>বিট স্ট্রেস পূর্ণ</v>
      </c>
      <c r="AP29" s="5" t="str">
        <f>IFERROR(__xludf.DUMMYFUNCTION("IF(Z29 = """", """", GOOGLETRANSLATE(Z29, ""en"", ""bn""))"),"অর্থ ব্যয় বৃদ্ধি")</f>
        <v>অর্থ ব্যয় বৃদ্ধি</v>
      </c>
      <c r="AQ29" s="5" t="str">
        <f>IFERROR(__xludf.DUMMYFUNCTION("IF(AA29 = """", """", GOOGLETRANSLATE(AA29, ""en"", ""bn""))"),"")</f>
        <v/>
      </c>
      <c r="AR29" s="5" t="str">
        <f>IFERROR(__xludf.DUMMYFUNCTION("IF(AB29 = """", """", GOOGLETRANSLATE(AB29, ""en"", ""bn""))"),"")</f>
        <v/>
      </c>
      <c r="AS29" s="5" t="str">
        <f>IFERROR(__xludf.DUMMYFUNCTION("IF(Y29 = """", """", GOOGLETRANSLATE(Y29, ""en"", ""te""))"),"బిట్ స్ట్రెస్ ఫుల్")</f>
        <v>బిట్ స్ట్రెస్ ఫుల్</v>
      </c>
      <c r="AT29" s="5" t="str">
        <f>IFERROR(__xludf.DUMMYFUNCTION("IF(Z29 = """", """", GOOGLETRANSLATE(Z29, ""en"", ""te""))"),"డబ్బు ఖర్చు పెరుగుతుంది")</f>
        <v>డబ్బు ఖర్చు పెరుగుతుంది</v>
      </c>
      <c r="AU29" s="5" t="str">
        <f>IFERROR(__xludf.DUMMYFUNCTION("IF(AA29 = """", """", GOOGLETRANSLATE(AA29, ""en"", ""te""))"),"")</f>
        <v/>
      </c>
      <c r="AV29" s="5" t="str">
        <f>IFERROR(__xludf.DUMMYFUNCTION("IF(AB29 = """", """", GOOGLETRANSLATE(AB29, ""en"", ""te""))"),"")</f>
        <v/>
      </c>
      <c r="AW29" s="1" t="s">
        <v>68</v>
      </c>
      <c r="AX29" s="1" t="s">
        <v>69</v>
      </c>
    </row>
    <row r="30">
      <c r="A30" s="1">
        <v>6.0</v>
      </c>
      <c r="B30" s="1" t="s">
        <v>56</v>
      </c>
      <c r="C30" s="2">
        <v>45778.0</v>
      </c>
      <c r="D30" s="2">
        <v>45787.0</v>
      </c>
      <c r="E30" s="1">
        <v>1.0</v>
      </c>
      <c r="F30" s="1">
        <v>6.0</v>
      </c>
      <c r="G30" s="3" t="s">
        <v>57</v>
      </c>
      <c r="I30" s="4">
        <v>0.05138888888888889</v>
      </c>
      <c r="J30" s="4">
        <v>0.17291666666666666</v>
      </c>
      <c r="K30" s="1" t="s">
        <v>58</v>
      </c>
      <c r="L30" s="1" t="s">
        <v>67</v>
      </c>
      <c r="O30" s="1" t="s">
        <v>60</v>
      </c>
      <c r="P30" s="1" t="s">
        <v>60</v>
      </c>
      <c r="Q30" s="1" t="s">
        <v>60</v>
      </c>
      <c r="R30" s="1" t="s">
        <v>60</v>
      </c>
      <c r="S30" s="1" t="s">
        <v>60</v>
      </c>
      <c r="T30" s="1" t="s">
        <v>61</v>
      </c>
      <c r="V30" s="1" t="s">
        <v>60</v>
      </c>
      <c r="W30" s="1" t="s">
        <v>60</v>
      </c>
      <c r="X30" s="1" t="s">
        <v>60</v>
      </c>
      <c r="Y30" s="1" t="s">
        <v>70</v>
      </c>
      <c r="Z30" s="1" t="s">
        <v>71</v>
      </c>
      <c r="AC30" s="5" t="str">
        <f>IFERROR(__xludf.DUMMYFUNCTION("IF(Y30 = """", """", GOOGLETRANSLATE(Y30, ""en"", ""hi""))"),"थोड़ा तनावपूर्ण")</f>
        <v>थोड़ा तनावपूर्ण</v>
      </c>
      <c r="AD30" s="5" t="str">
        <f>IFERROR(__xludf.DUMMYFUNCTION("IF(Z30 = """", """", GOOGLETRANSLATE(Z30, ""en"", ""hi""))"),"धन व्यय में वृद्धि")</f>
        <v>धन व्यय में वृद्धि</v>
      </c>
      <c r="AE30" s="5" t="str">
        <f>IFERROR(__xludf.DUMMYFUNCTION("IF(AA30 = """", """", GOOGLETRANSLATE(AA30, ""en"", ""hi""))"),"")</f>
        <v/>
      </c>
      <c r="AF30" s="5" t="str">
        <f>IFERROR(__xludf.DUMMYFUNCTION("IF(AB30 = """", """", GOOGLETRANSLATE(AB30, ""en"", ""hi""))"),"")</f>
        <v/>
      </c>
      <c r="AG30" s="5" t="str">
        <f>IFERROR(__xludf.DUMMYFUNCTION("IF(Y30 = """", """", GOOGLETRANSLATE(Y30, ""en"", ""mr""))"),"थोडा तणावपूर्ण")</f>
        <v>थोडा तणावपूर्ण</v>
      </c>
      <c r="AH30" s="5" t="str">
        <f>IFERROR(__xludf.DUMMYFUNCTION("IF(Z30 = """", """", GOOGLETRANSLATE(Z30, ""en"", ""mr""))"),"पैशाच्या खर्चात वाढ")</f>
        <v>पैशाच्या खर्चात वाढ</v>
      </c>
      <c r="AI30" s="5" t="str">
        <f>IFERROR(__xludf.DUMMYFUNCTION("IF(AA30 = """", """", GOOGLETRANSLATE(AA30, ""en"", ""mr""))"),"")</f>
        <v/>
      </c>
      <c r="AJ30" s="5" t="str">
        <f>IFERROR(__xludf.DUMMYFUNCTION("IF(AB30 = """", """", GOOGLETRANSLATE(AB30, ""en"", ""mr""))"),"")</f>
        <v/>
      </c>
      <c r="AK30" s="5" t="str">
        <f>IFERROR(__xludf.DUMMYFUNCTION("IF(Y30 = """", """", GOOGLETRANSLATE(Y30, ""en"", ""gu""))"),"થોડી તણાવપૂર્ણ")</f>
        <v>થોડી તણાવપૂર્ણ</v>
      </c>
      <c r="AL30" s="5" t="str">
        <f>IFERROR(__xludf.DUMMYFUNCTION("IF(Z30 = """", """", GOOGLETRANSLATE(Z30, ""en"", ""gu""))"),"નાણાં ખર્ચમાં વધારો")</f>
        <v>નાણાં ખર્ચમાં વધારો</v>
      </c>
      <c r="AM30" s="5" t="str">
        <f>IFERROR(__xludf.DUMMYFUNCTION("IF(AA30 = """", """", GOOGLETRANSLATE(AA30, ""en"", ""gu""))"),"")</f>
        <v/>
      </c>
      <c r="AN30" s="5" t="str">
        <f>IFERROR(__xludf.DUMMYFUNCTION("IF(AB30 = """", """", GOOGLETRANSLATE(AB30, ""en"", ""gu""))"),"")</f>
        <v/>
      </c>
      <c r="AO30" s="5" t="str">
        <f>IFERROR(__xludf.DUMMYFUNCTION("IF(Y30 = """", """", GOOGLETRANSLATE(Y30, ""en"", ""bn""))"),"বিট স্ট্রেস পূর্ণ")</f>
        <v>বিট স্ট্রেস পূর্ণ</v>
      </c>
      <c r="AP30" s="5" t="str">
        <f>IFERROR(__xludf.DUMMYFUNCTION("IF(Z30 = """", """", GOOGLETRANSLATE(Z30, ""en"", ""bn""))"),"অর্থ ব্যয় বৃদ্ধি")</f>
        <v>অর্থ ব্যয় বৃদ্ধি</v>
      </c>
      <c r="AQ30" s="5" t="str">
        <f>IFERROR(__xludf.DUMMYFUNCTION("IF(AA30 = """", """", GOOGLETRANSLATE(AA30, ""en"", ""bn""))"),"")</f>
        <v/>
      </c>
      <c r="AR30" s="5" t="str">
        <f>IFERROR(__xludf.DUMMYFUNCTION("IF(AB30 = """", """", GOOGLETRANSLATE(AB30, ""en"", ""bn""))"),"")</f>
        <v/>
      </c>
      <c r="AS30" s="5" t="str">
        <f>IFERROR(__xludf.DUMMYFUNCTION("IF(Y30 = """", """", GOOGLETRANSLATE(Y30, ""en"", ""te""))"),"బిట్ స్ట్రెస్ ఫుల్")</f>
        <v>బిట్ స్ట్రెస్ ఫుల్</v>
      </c>
      <c r="AT30" s="5" t="str">
        <f>IFERROR(__xludf.DUMMYFUNCTION("IF(Z30 = """", """", GOOGLETRANSLATE(Z30, ""en"", ""te""))"),"డబ్బు ఖర్చు పెరుగుతుంది")</f>
        <v>డబ్బు ఖర్చు పెరుగుతుంది</v>
      </c>
      <c r="AU30" s="5" t="str">
        <f>IFERROR(__xludf.DUMMYFUNCTION("IF(AA30 = """", """", GOOGLETRANSLATE(AA30, ""en"", ""te""))"),"")</f>
        <v/>
      </c>
      <c r="AV30" s="5" t="str">
        <f>IFERROR(__xludf.DUMMYFUNCTION("IF(AB30 = """", """", GOOGLETRANSLATE(AB30, ""en"", ""te""))"),"")</f>
        <v/>
      </c>
      <c r="AW30" s="1" t="s">
        <v>68</v>
      </c>
      <c r="AX30" s="1" t="s">
        <v>69</v>
      </c>
    </row>
    <row r="31">
      <c r="A31" s="1">
        <v>7.0</v>
      </c>
      <c r="B31" s="1" t="s">
        <v>56</v>
      </c>
      <c r="C31" s="2">
        <v>45778.0</v>
      </c>
      <c r="D31" s="2">
        <v>45787.0</v>
      </c>
      <c r="E31" s="1">
        <v>1.0</v>
      </c>
      <c r="F31" s="1">
        <v>7.0</v>
      </c>
      <c r="G31" s="3" t="s">
        <v>57</v>
      </c>
      <c r="I31" s="4">
        <v>0.05138888888888889</v>
      </c>
      <c r="J31" s="4">
        <v>0.17291666666666666</v>
      </c>
      <c r="K31" s="1" t="s">
        <v>58</v>
      </c>
      <c r="L31" s="1" t="s">
        <v>67</v>
      </c>
      <c r="O31" s="1" t="s">
        <v>60</v>
      </c>
      <c r="P31" s="1" t="s">
        <v>60</v>
      </c>
      <c r="Q31" s="1" t="s">
        <v>60</v>
      </c>
      <c r="R31" s="1" t="s">
        <v>60</v>
      </c>
      <c r="S31" s="1" t="s">
        <v>60</v>
      </c>
      <c r="T31" s="1" t="s">
        <v>61</v>
      </c>
      <c r="V31" s="1" t="s">
        <v>60</v>
      </c>
      <c r="W31" s="1" t="s">
        <v>60</v>
      </c>
      <c r="X31" s="1" t="s">
        <v>60</v>
      </c>
      <c r="Y31" s="1" t="s">
        <v>70</v>
      </c>
      <c r="Z31" s="1" t="s">
        <v>71</v>
      </c>
      <c r="AC31" s="5" t="str">
        <f>IFERROR(__xludf.DUMMYFUNCTION("IF(Y31 = """", """", GOOGLETRANSLATE(Y31, ""en"", ""hi""))"),"थोड़ा तनावपूर्ण")</f>
        <v>थोड़ा तनावपूर्ण</v>
      </c>
      <c r="AD31" s="5" t="str">
        <f>IFERROR(__xludf.DUMMYFUNCTION("IF(Z31 = """", """", GOOGLETRANSLATE(Z31, ""en"", ""hi""))"),"धन व्यय में वृद्धि")</f>
        <v>धन व्यय में वृद्धि</v>
      </c>
      <c r="AE31" s="5" t="str">
        <f>IFERROR(__xludf.DUMMYFUNCTION("IF(AA31 = """", """", GOOGLETRANSLATE(AA31, ""en"", ""hi""))"),"")</f>
        <v/>
      </c>
      <c r="AF31" s="5" t="str">
        <f>IFERROR(__xludf.DUMMYFUNCTION("IF(AB31 = """", """", GOOGLETRANSLATE(AB31, ""en"", ""hi""))"),"")</f>
        <v/>
      </c>
      <c r="AG31" s="5" t="str">
        <f>IFERROR(__xludf.DUMMYFUNCTION("IF(Y31 = """", """", GOOGLETRANSLATE(Y31, ""en"", ""mr""))"),"थोडा तणावपूर्ण")</f>
        <v>थोडा तणावपूर्ण</v>
      </c>
      <c r="AH31" s="5" t="str">
        <f>IFERROR(__xludf.DUMMYFUNCTION("IF(Z31 = """", """", GOOGLETRANSLATE(Z31, ""en"", ""mr""))"),"पैशाच्या खर्चात वाढ")</f>
        <v>पैशाच्या खर्चात वाढ</v>
      </c>
      <c r="AI31" s="5" t="str">
        <f>IFERROR(__xludf.DUMMYFUNCTION("IF(AA31 = """", """", GOOGLETRANSLATE(AA31, ""en"", ""mr""))"),"")</f>
        <v/>
      </c>
      <c r="AJ31" s="5" t="str">
        <f>IFERROR(__xludf.DUMMYFUNCTION("IF(AB31 = """", """", GOOGLETRANSLATE(AB31, ""en"", ""mr""))"),"")</f>
        <v/>
      </c>
      <c r="AK31" s="5" t="str">
        <f>IFERROR(__xludf.DUMMYFUNCTION("IF(Y31 = """", """", GOOGLETRANSLATE(Y31, ""en"", ""gu""))"),"થોડી તણાવપૂર્ણ")</f>
        <v>થોડી તણાવપૂર્ણ</v>
      </c>
      <c r="AL31" s="5" t="str">
        <f>IFERROR(__xludf.DUMMYFUNCTION("IF(Z31 = """", """", GOOGLETRANSLATE(Z31, ""en"", ""gu""))"),"નાણાં ખર્ચમાં વધારો")</f>
        <v>નાણાં ખર્ચમાં વધારો</v>
      </c>
      <c r="AM31" s="5" t="str">
        <f>IFERROR(__xludf.DUMMYFUNCTION("IF(AA31 = """", """", GOOGLETRANSLATE(AA31, ""en"", ""gu""))"),"")</f>
        <v/>
      </c>
      <c r="AN31" s="5" t="str">
        <f>IFERROR(__xludf.DUMMYFUNCTION("IF(AB31 = """", """", GOOGLETRANSLATE(AB31, ""en"", ""gu""))"),"")</f>
        <v/>
      </c>
      <c r="AO31" s="5" t="str">
        <f>IFERROR(__xludf.DUMMYFUNCTION("IF(Y31 = """", """", GOOGLETRANSLATE(Y31, ""en"", ""bn""))"),"বিট স্ট্রেস পূর্ণ")</f>
        <v>বিট স্ট্রেস পূর্ণ</v>
      </c>
      <c r="AP31" s="5" t="str">
        <f>IFERROR(__xludf.DUMMYFUNCTION("IF(Z31 = """", """", GOOGLETRANSLATE(Z31, ""en"", ""bn""))"),"অর্থ ব্যয় বৃদ্ধি")</f>
        <v>অর্থ ব্যয় বৃদ্ধি</v>
      </c>
      <c r="AQ31" s="5" t="str">
        <f>IFERROR(__xludf.DUMMYFUNCTION("IF(AA31 = """", """", GOOGLETRANSLATE(AA31, ""en"", ""bn""))"),"")</f>
        <v/>
      </c>
      <c r="AR31" s="5" t="str">
        <f>IFERROR(__xludf.DUMMYFUNCTION("IF(AB31 = """", """", GOOGLETRANSLATE(AB31, ""en"", ""bn""))"),"")</f>
        <v/>
      </c>
      <c r="AS31" s="5" t="str">
        <f>IFERROR(__xludf.DUMMYFUNCTION("IF(Y31 = """", """", GOOGLETRANSLATE(Y31, ""en"", ""te""))"),"బిట్ స్ట్రెస్ ఫుల్")</f>
        <v>బిట్ స్ట్రెస్ ఫుల్</v>
      </c>
      <c r="AT31" s="5" t="str">
        <f>IFERROR(__xludf.DUMMYFUNCTION("IF(Z31 = """", """", GOOGLETRANSLATE(Z31, ""en"", ""te""))"),"డబ్బు ఖర్చు పెరుగుతుంది")</f>
        <v>డబ్బు ఖర్చు పెరుగుతుంది</v>
      </c>
      <c r="AU31" s="5" t="str">
        <f>IFERROR(__xludf.DUMMYFUNCTION("IF(AA31 = """", """", GOOGLETRANSLATE(AA31, ""en"", ""te""))"),"")</f>
        <v/>
      </c>
      <c r="AV31" s="5" t="str">
        <f>IFERROR(__xludf.DUMMYFUNCTION("IF(AB31 = """", """", GOOGLETRANSLATE(AB31, ""en"", ""te""))"),"")</f>
        <v/>
      </c>
      <c r="AW31" s="1" t="s">
        <v>68</v>
      </c>
      <c r="AX31" s="1" t="s">
        <v>69</v>
      </c>
    </row>
    <row r="32">
      <c r="A32" s="1">
        <v>9.0</v>
      </c>
      <c r="B32" s="1" t="s">
        <v>56</v>
      </c>
      <c r="C32" s="2">
        <v>45778.0</v>
      </c>
      <c r="D32" s="2">
        <v>45787.0</v>
      </c>
      <c r="E32" s="1">
        <v>1.0</v>
      </c>
      <c r="F32" s="1">
        <v>9.0</v>
      </c>
      <c r="G32" s="3" t="s">
        <v>57</v>
      </c>
      <c r="I32" s="4">
        <v>0.05138888888888889</v>
      </c>
      <c r="J32" s="4">
        <v>0.17291666666666666</v>
      </c>
      <c r="K32" s="1" t="s">
        <v>58</v>
      </c>
      <c r="L32" s="1" t="s">
        <v>67</v>
      </c>
      <c r="O32" s="1" t="s">
        <v>60</v>
      </c>
      <c r="P32" s="1" t="s">
        <v>60</v>
      </c>
      <c r="Q32" s="1" t="s">
        <v>60</v>
      </c>
      <c r="R32" s="1" t="s">
        <v>60</v>
      </c>
      <c r="S32" s="1" t="s">
        <v>60</v>
      </c>
      <c r="T32" s="1" t="s">
        <v>61</v>
      </c>
      <c r="V32" s="1" t="s">
        <v>60</v>
      </c>
      <c r="W32" s="1" t="s">
        <v>60</v>
      </c>
      <c r="X32" s="1" t="s">
        <v>60</v>
      </c>
      <c r="Y32" s="1" t="s">
        <v>70</v>
      </c>
      <c r="Z32" s="1" t="s">
        <v>71</v>
      </c>
      <c r="AC32" s="5" t="str">
        <f>IFERROR(__xludf.DUMMYFUNCTION("IF(Y32 = """", """", GOOGLETRANSLATE(Y32, ""en"", ""hi""))"),"थोड़ा तनावपूर्ण")</f>
        <v>थोड़ा तनावपूर्ण</v>
      </c>
      <c r="AD32" s="5" t="str">
        <f>IFERROR(__xludf.DUMMYFUNCTION("IF(Z32 = """", """", GOOGLETRANSLATE(Z32, ""en"", ""hi""))"),"धन व्यय में वृद्धि")</f>
        <v>धन व्यय में वृद्धि</v>
      </c>
      <c r="AE32" s="5" t="str">
        <f>IFERROR(__xludf.DUMMYFUNCTION("IF(AA32 = """", """", GOOGLETRANSLATE(AA32, ""en"", ""hi""))"),"")</f>
        <v/>
      </c>
      <c r="AF32" s="5" t="str">
        <f>IFERROR(__xludf.DUMMYFUNCTION("IF(AB32 = """", """", GOOGLETRANSLATE(AB32, ""en"", ""hi""))"),"")</f>
        <v/>
      </c>
      <c r="AG32" s="5" t="str">
        <f>IFERROR(__xludf.DUMMYFUNCTION("IF(Y32 = """", """", GOOGLETRANSLATE(Y32, ""en"", ""mr""))"),"थोडा तणावपूर्ण")</f>
        <v>थोडा तणावपूर्ण</v>
      </c>
      <c r="AH32" s="5" t="str">
        <f>IFERROR(__xludf.DUMMYFUNCTION("IF(Z32 = """", """", GOOGLETRANSLATE(Z32, ""en"", ""mr""))"),"पैशाच्या खर्चात वाढ")</f>
        <v>पैशाच्या खर्चात वाढ</v>
      </c>
      <c r="AI32" s="5" t="str">
        <f>IFERROR(__xludf.DUMMYFUNCTION("IF(AA32 = """", """", GOOGLETRANSLATE(AA32, ""en"", ""mr""))"),"")</f>
        <v/>
      </c>
      <c r="AJ32" s="5" t="str">
        <f>IFERROR(__xludf.DUMMYFUNCTION("IF(AB32 = """", """", GOOGLETRANSLATE(AB32, ""en"", ""mr""))"),"")</f>
        <v/>
      </c>
      <c r="AK32" s="5" t="str">
        <f>IFERROR(__xludf.DUMMYFUNCTION("IF(Y32 = """", """", GOOGLETRANSLATE(Y32, ""en"", ""gu""))"),"થોડી તણાવપૂર્ણ")</f>
        <v>થોડી તણાવપૂર્ણ</v>
      </c>
      <c r="AL32" s="5" t="str">
        <f>IFERROR(__xludf.DUMMYFUNCTION("IF(Z32 = """", """", GOOGLETRANSLATE(Z32, ""en"", ""gu""))"),"નાણાં ખર્ચમાં વધારો")</f>
        <v>નાણાં ખર્ચમાં વધારો</v>
      </c>
      <c r="AM32" s="5" t="str">
        <f>IFERROR(__xludf.DUMMYFUNCTION("IF(AA32 = """", """", GOOGLETRANSLATE(AA32, ""en"", ""gu""))"),"")</f>
        <v/>
      </c>
      <c r="AN32" s="5" t="str">
        <f>IFERROR(__xludf.DUMMYFUNCTION("IF(AB32 = """", """", GOOGLETRANSLATE(AB32, ""en"", ""gu""))"),"")</f>
        <v/>
      </c>
      <c r="AO32" s="5" t="str">
        <f>IFERROR(__xludf.DUMMYFUNCTION("IF(Y32 = """", """", GOOGLETRANSLATE(Y32, ""en"", ""bn""))"),"বিট স্ট্রেস পূর্ণ")</f>
        <v>বিট স্ট্রেস পূর্ণ</v>
      </c>
      <c r="AP32" s="5" t="str">
        <f>IFERROR(__xludf.DUMMYFUNCTION("IF(Z32 = """", """", GOOGLETRANSLATE(Z32, ""en"", ""bn""))"),"অর্থ ব্যয় বৃদ্ধি")</f>
        <v>অর্থ ব্যয় বৃদ্ধি</v>
      </c>
      <c r="AQ32" s="5" t="str">
        <f>IFERROR(__xludf.DUMMYFUNCTION("IF(AA32 = """", """", GOOGLETRANSLATE(AA32, ""en"", ""bn""))"),"")</f>
        <v/>
      </c>
      <c r="AR32" s="5" t="str">
        <f>IFERROR(__xludf.DUMMYFUNCTION("IF(AB32 = """", """", GOOGLETRANSLATE(AB32, ""en"", ""bn""))"),"")</f>
        <v/>
      </c>
      <c r="AS32" s="5" t="str">
        <f>IFERROR(__xludf.DUMMYFUNCTION("IF(Y32 = """", """", GOOGLETRANSLATE(Y32, ""en"", ""te""))"),"బిట్ స్ట్రెస్ ఫుల్")</f>
        <v>బిట్ స్ట్రెస్ ఫుల్</v>
      </c>
      <c r="AT32" s="5" t="str">
        <f>IFERROR(__xludf.DUMMYFUNCTION("IF(Z32 = """", """", GOOGLETRANSLATE(Z32, ""en"", ""te""))"),"డబ్బు ఖర్చు పెరుగుతుంది")</f>
        <v>డబ్బు ఖర్చు పెరుగుతుంది</v>
      </c>
      <c r="AU32" s="5" t="str">
        <f>IFERROR(__xludf.DUMMYFUNCTION("IF(AA32 = """", """", GOOGLETRANSLATE(AA32, ""en"", ""te""))"),"")</f>
        <v/>
      </c>
      <c r="AV32" s="5" t="str">
        <f>IFERROR(__xludf.DUMMYFUNCTION("IF(AB32 = """", """", GOOGLETRANSLATE(AB32, ""en"", ""te""))"),"")</f>
        <v/>
      </c>
      <c r="AW32" s="1" t="s">
        <v>68</v>
      </c>
      <c r="AX32" s="1" t="s">
        <v>69</v>
      </c>
    </row>
    <row r="33">
      <c r="A33" s="1">
        <v>10.0</v>
      </c>
      <c r="B33" s="1" t="s">
        <v>56</v>
      </c>
      <c r="C33" s="2">
        <v>45778.0</v>
      </c>
      <c r="D33" s="2">
        <v>45787.0</v>
      </c>
      <c r="E33" s="1">
        <v>1.0</v>
      </c>
      <c r="F33" s="1">
        <v>10.0</v>
      </c>
      <c r="G33" s="3" t="s">
        <v>57</v>
      </c>
      <c r="I33" s="4">
        <v>0.05138888888888889</v>
      </c>
      <c r="J33" s="4">
        <v>0.17291666666666666</v>
      </c>
      <c r="K33" s="1" t="s">
        <v>58</v>
      </c>
      <c r="L33" s="1" t="s">
        <v>67</v>
      </c>
      <c r="O33" s="1" t="s">
        <v>60</v>
      </c>
      <c r="P33" s="1" t="s">
        <v>60</v>
      </c>
      <c r="Q33" s="1" t="s">
        <v>60</v>
      </c>
      <c r="R33" s="1" t="s">
        <v>60</v>
      </c>
      <c r="S33" s="1" t="s">
        <v>60</v>
      </c>
      <c r="T33" s="1" t="s">
        <v>61</v>
      </c>
      <c r="V33" s="1" t="s">
        <v>60</v>
      </c>
      <c r="W33" s="1" t="s">
        <v>60</v>
      </c>
      <c r="X33" s="1" t="s">
        <v>60</v>
      </c>
      <c r="Y33" s="1" t="s">
        <v>70</v>
      </c>
      <c r="Z33" s="1" t="s">
        <v>71</v>
      </c>
      <c r="AC33" s="5" t="str">
        <f>IFERROR(__xludf.DUMMYFUNCTION("IF(Y33 = """", """", GOOGLETRANSLATE(Y33, ""en"", ""hi""))"),"थोड़ा तनावपूर्ण")</f>
        <v>थोड़ा तनावपूर्ण</v>
      </c>
      <c r="AD33" s="5" t="str">
        <f>IFERROR(__xludf.DUMMYFUNCTION("IF(Z33 = """", """", GOOGLETRANSLATE(Z33, ""en"", ""hi""))"),"धन व्यय में वृद्धि")</f>
        <v>धन व्यय में वृद्धि</v>
      </c>
      <c r="AE33" s="5" t="str">
        <f>IFERROR(__xludf.DUMMYFUNCTION("IF(AA33 = """", """", GOOGLETRANSLATE(AA33, ""en"", ""hi""))"),"")</f>
        <v/>
      </c>
      <c r="AF33" s="5" t="str">
        <f>IFERROR(__xludf.DUMMYFUNCTION("IF(AB33 = """", """", GOOGLETRANSLATE(AB33, ""en"", ""hi""))"),"")</f>
        <v/>
      </c>
      <c r="AG33" s="5" t="str">
        <f>IFERROR(__xludf.DUMMYFUNCTION("IF(Y33 = """", """", GOOGLETRANSLATE(Y33, ""en"", ""mr""))"),"थोडा तणावपूर्ण")</f>
        <v>थोडा तणावपूर्ण</v>
      </c>
      <c r="AH33" s="5" t="str">
        <f>IFERROR(__xludf.DUMMYFUNCTION("IF(Z33 = """", """", GOOGLETRANSLATE(Z33, ""en"", ""mr""))"),"पैशाच्या खर्चात वाढ")</f>
        <v>पैशाच्या खर्चात वाढ</v>
      </c>
      <c r="AI33" s="5" t="str">
        <f>IFERROR(__xludf.DUMMYFUNCTION("IF(AA33 = """", """", GOOGLETRANSLATE(AA33, ""en"", ""mr""))"),"")</f>
        <v/>
      </c>
      <c r="AJ33" s="5" t="str">
        <f>IFERROR(__xludf.DUMMYFUNCTION("IF(AB33 = """", """", GOOGLETRANSLATE(AB33, ""en"", ""mr""))"),"")</f>
        <v/>
      </c>
      <c r="AK33" s="5" t="str">
        <f>IFERROR(__xludf.DUMMYFUNCTION("IF(Y33 = """", """", GOOGLETRANSLATE(Y33, ""en"", ""gu""))"),"થોડી તણાવપૂર્ણ")</f>
        <v>થોડી તણાવપૂર્ણ</v>
      </c>
      <c r="AL33" s="5" t="str">
        <f>IFERROR(__xludf.DUMMYFUNCTION("IF(Z33 = """", """", GOOGLETRANSLATE(Z33, ""en"", ""gu""))"),"નાણાં ખર્ચમાં વધારો")</f>
        <v>નાણાં ખર્ચમાં વધારો</v>
      </c>
      <c r="AM33" s="5" t="str">
        <f>IFERROR(__xludf.DUMMYFUNCTION("IF(AA33 = """", """", GOOGLETRANSLATE(AA33, ""en"", ""gu""))"),"")</f>
        <v/>
      </c>
      <c r="AN33" s="5" t="str">
        <f>IFERROR(__xludf.DUMMYFUNCTION("IF(AB33 = """", """", GOOGLETRANSLATE(AB33, ""en"", ""gu""))"),"")</f>
        <v/>
      </c>
      <c r="AO33" s="5" t="str">
        <f>IFERROR(__xludf.DUMMYFUNCTION("IF(Y33 = """", """", GOOGLETRANSLATE(Y33, ""en"", ""bn""))"),"বিট স্ট্রেস পূর্ণ")</f>
        <v>বিট স্ট্রেস পূর্ণ</v>
      </c>
      <c r="AP33" s="5" t="str">
        <f>IFERROR(__xludf.DUMMYFUNCTION("IF(Z33 = """", """", GOOGLETRANSLATE(Z33, ""en"", ""bn""))"),"অর্থ ব্যয় বৃদ্ধি")</f>
        <v>অর্থ ব্যয় বৃদ্ধি</v>
      </c>
      <c r="AQ33" s="5" t="str">
        <f>IFERROR(__xludf.DUMMYFUNCTION("IF(AA33 = """", """", GOOGLETRANSLATE(AA33, ""en"", ""bn""))"),"")</f>
        <v/>
      </c>
      <c r="AR33" s="5" t="str">
        <f>IFERROR(__xludf.DUMMYFUNCTION("IF(AB33 = """", """", GOOGLETRANSLATE(AB33, ""en"", ""bn""))"),"")</f>
        <v/>
      </c>
      <c r="AS33" s="5" t="str">
        <f>IFERROR(__xludf.DUMMYFUNCTION("IF(Y33 = """", """", GOOGLETRANSLATE(Y33, ""en"", ""te""))"),"బిట్ స్ట్రెస్ ఫుల్")</f>
        <v>బిట్ స్ట్రెస్ ఫుల్</v>
      </c>
      <c r="AT33" s="5" t="str">
        <f>IFERROR(__xludf.DUMMYFUNCTION("IF(Z33 = """", """", GOOGLETRANSLATE(Z33, ""en"", ""te""))"),"డబ్బు ఖర్చు పెరుగుతుంది")</f>
        <v>డబ్బు ఖర్చు పెరుగుతుంది</v>
      </c>
      <c r="AU33" s="5" t="str">
        <f>IFERROR(__xludf.DUMMYFUNCTION("IF(AA33 = """", """", GOOGLETRANSLATE(AA33, ""en"", ""te""))"),"")</f>
        <v/>
      </c>
      <c r="AV33" s="5" t="str">
        <f>IFERROR(__xludf.DUMMYFUNCTION("IF(AB33 = """", """", GOOGLETRANSLATE(AB33, ""en"", ""te""))"),"")</f>
        <v/>
      </c>
      <c r="AW33" s="1" t="s">
        <v>68</v>
      </c>
      <c r="AX33" s="1" t="s">
        <v>69</v>
      </c>
    </row>
    <row r="34">
      <c r="A34" s="1">
        <v>11.0</v>
      </c>
      <c r="B34" s="1" t="s">
        <v>56</v>
      </c>
      <c r="C34" s="2">
        <v>45778.0</v>
      </c>
      <c r="D34" s="2">
        <v>45787.0</v>
      </c>
      <c r="E34" s="1">
        <v>2.0</v>
      </c>
      <c r="F34" s="1">
        <v>1.0</v>
      </c>
      <c r="G34" s="3" t="s">
        <v>57</v>
      </c>
      <c r="I34" s="4">
        <v>0.17291666666666666</v>
      </c>
      <c r="J34" s="4">
        <v>0.23402777777777778</v>
      </c>
      <c r="K34" s="1" t="s">
        <v>58</v>
      </c>
      <c r="L34" s="1" t="s">
        <v>72</v>
      </c>
      <c r="O34" s="1" t="s">
        <v>61</v>
      </c>
      <c r="P34" s="1" t="s">
        <v>60</v>
      </c>
      <c r="Q34" s="1" t="s">
        <v>61</v>
      </c>
      <c r="R34" s="1" t="s">
        <v>60</v>
      </c>
      <c r="S34" s="1" t="s">
        <v>60</v>
      </c>
      <c r="T34" s="1" t="s">
        <v>60</v>
      </c>
      <c r="V34" s="1" t="s">
        <v>60</v>
      </c>
      <c r="W34" s="1" t="s">
        <v>60</v>
      </c>
      <c r="X34" s="1" t="s">
        <v>60</v>
      </c>
      <c r="Y34" s="1" t="s">
        <v>63</v>
      </c>
      <c r="Z34" s="1" t="s">
        <v>73</v>
      </c>
      <c r="AA34" s="1" t="s">
        <v>74</v>
      </c>
      <c r="AB34" s="1" t="s">
        <v>75</v>
      </c>
      <c r="AC34" s="5" t="str">
        <f>IFERROR(__xludf.DUMMYFUNCTION("IF(Y34 = """", """", GOOGLETRANSLATE(Y34, ""en"", ""hi""))"),"विवाह योग")</f>
        <v>विवाह योग</v>
      </c>
      <c r="AD34" s="5" t="str">
        <f>IFERROR(__xludf.DUMMYFUNCTION("IF(Z34 = """", """", GOOGLETRANSLATE(Z34, ""en"", ""hi""))"),"छात्रों के लिए अच्छा")</f>
        <v>छात्रों के लिए अच्छा</v>
      </c>
      <c r="AE34" s="5" t="str">
        <f>IFERROR(__xludf.DUMMYFUNCTION("IF(AA34 = """", """", GOOGLETRANSLATE(AA34, ""en"", ""hi""))"),"संपत्ति के लेन-देन के लिए अच्छा")</f>
        <v>संपत्ति के लेन-देन के लिए अच्छा</v>
      </c>
      <c r="AF34" s="5" t="str">
        <f>IFERROR(__xludf.DUMMYFUNCTION("IF(AB34 = """", """", GOOGLETRANSLATE(AB34, ""en"", ""hi""))"),"लंबित कार्य को अंतिम रूप देना")</f>
        <v>लंबित कार्य को अंतिम रूप देना</v>
      </c>
      <c r="AG34" s="5" t="str">
        <f>IFERROR(__xludf.DUMMYFUNCTION("IF(Y34 = """", """", GOOGLETRANSLATE(Y34, ""en"", ""mr""))"),"विवाह योग")</f>
        <v>विवाह योग</v>
      </c>
      <c r="AH34" s="5" t="str">
        <f>IFERROR(__xludf.DUMMYFUNCTION("IF(Z34 = """", """", GOOGLETRANSLATE(Z34, ""en"", ""mr""))"),"विद्यार्थ्यांसाठी चांगले")</f>
        <v>विद्यार्थ्यांसाठी चांगले</v>
      </c>
      <c r="AI34" s="5" t="str">
        <f>IFERROR(__xludf.DUMMYFUNCTION("IF(AA34 = """", """", GOOGLETRANSLATE(AA34, ""en"", ""mr""))"),"मालमत्तेसाठी चांगले")</f>
        <v>मालमत्तेसाठी चांगले</v>
      </c>
      <c r="AJ34" s="5" t="str">
        <f>IFERROR(__xludf.DUMMYFUNCTION("IF(AB34 = """", """", GOOGLETRANSLATE(AB34, ""en"", ""mr""))"),"प्रलंबित काम अंतिम")</f>
        <v>प्रलंबित काम अंतिम</v>
      </c>
      <c r="AK34" s="5" t="str">
        <f>IFERROR(__xludf.DUMMYFUNCTION("IF(Y34 = """", """", GOOGLETRANSLATE(Y34, ""en"", ""gu""))"),"વિવાહ યોગ")</f>
        <v>વિવાહ યોગ</v>
      </c>
      <c r="AL34" s="5" t="str">
        <f>IFERROR(__xludf.DUMMYFUNCTION("IF(Z34 = """", """", GOOGLETRANSLATE(Z34, ""en"", ""gu""))"),"વિદ્યાર્થીઓ માટે સારું")</f>
        <v>વિદ્યાર્થીઓ માટે સારું</v>
      </c>
      <c r="AM34" s="5" t="str">
        <f>IFERROR(__xludf.DUMMYFUNCTION("IF(AA34 = """", """", GOOGLETRANSLATE(AA34, ""en"", ""gu""))"),"પ્રોપર્ટી ડીઇંગ માટે સારું")</f>
        <v>પ્રોપર્ટી ડીઇંગ માટે સારું</v>
      </c>
      <c r="AN34" s="5" t="str">
        <f>IFERROR(__xludf.DUMMYFUNCTION("IF(AB34 = """", """", GOOGLETRANSLATE(AB34, ""en"", ""gu""))"),"બાકી કામ આખરી")</f>
        <v>બાકી કામ આખરી</v>
      </c>
      <c r="AO34" s="5" t="str">
        <f>IFERROR(__xludf.DUMMYFUNCTION("IF(Y34 = """", """", GOOGLETRANSLATE(Y34, ""en"", ""bn""))"),"vivah যোগ")</f>
        <v>vivah যোগ</v>
      </c>
      <c r="AP34" s="5" t="str">
        <f>IFERROR(__xludf.DUMMYFUNCTION("IF(Z34 = """", """", GOOGLETRANSLATE(Z34, ""en"", ""bn""))"),"ছাত্রদের জন্য ভাল")</f>
        <v>ছাত্রদের জন্য ভাল</v>
      </c>
      <c r="AQ34" s="5" t="str">
        <f>IFERROR(__xludf.DUMMYFUNCTION("IF(AA34 = """", """", GOOGLETRANSLATE(AA34, ""en"", ""bn""))"),"সম্পত্তি ডিইং জন্য ভাল")</f>
        <v>সম্পত্তি ডিইং জন্য ভাল</v>
      </c>
      <c r="AR34" s="5" t="str">
        <f>IFERROR(__xludf.DUMMYFUNCTION("IF(AB34 = """", """", GOOGLETRANSLATE(AB34, ""en"", ""bn""))"),"মুলতুবি কাজ চূড়ান্ত করা")</f>
        <v>মুলতুবি কাজ চূড়ান্ত করা</v>
      </c>
      <c r="AS34" s="5" t="str">
        <f>IFERROR(__xludf.DUMMYFUNCTION("IF(Y34 = """", """", GOOGLETRANSLATE(Y34, ""en"", ""te""))"),"వివాహ యోగం")</f>
        <v>వివాహ యోగం</v>
      </c>
      <c r="AT34" s="5" t="str">
        <f>IFERROR(__xludf.DUMMYFUNCTION("IF(Z34 = """", """", GOOGLETRANSLATE(Z34, ""en"", ""te""))"),"విద్యార్థులకు మంచిది")</f>
        <v>విద్యార్థులకు మంచిది</v>
      </c>
      <c r="AU34" s="5" t="str">
        <f>IFERROR(__xludf.DUMMYFUNCTION("IF(AA34 = """", """", GOOGLETRANSLATE(AA34, ""en"", ""te""))"),"ఆస్తి మరణానికి మంచిది")</f>
        <v>ఆస్తి మరణానికి మంచిది</v>
      </c>
      <c r="AV34" s="5" t="str">
        <f>IFERROR(__xludf.DUMMYFUNCTION("IF(AB34 = """", """", GOOGLETRANSLATE(AB34, ""en"", ""te""))"),"పెండింగ్ పని ఖరారు")</f>
        <v>పెండింగ్ పని ఖరారు</v>
      </c>
      <c r="AW34" s="1" t="s">
        <v>68</v>
      </c>
      <c r="AX34" s="1" t="s">
        <v>69</v>
      </c>
    </row>
    <row r="35">
      <c r="A35" s="1">
        <v>12.0</v>
      </c>
      <c r="B35" s="1" t="s">
        <v>56</v>
      </c>
      <c r="C35" s="2">
        <v>45778.0</v>
      </c>
      <c r="D35" s="2">
        <v>45787.0</v>
      </c>
      <c r="E35" s="1">
        <v>2.0</v>
      </c>
      <c r="F35" s="1">
        <v>2.0</v>
      </c>
      <c r="G35" s="3" t="s">
        <v>57</v>
      </c>
      <c r="I35" s="4">
        <v>0.17291666666666666</v>
      </c>
      <c r="J35" s="4">
        <v>0.23402777777777778</v>
      </c>
      <c r="K35" s="1" t="s">
        <v>58</v>
      </c>
      <c r="L35" s="1" t="s">
        <v>72</v>
      </c>
      <c r="O35" s="1" t="s">
        <v>60</v>
      </c>
      <c r="P35" s="1" t="s">
        <v>60</v>
      </c>
      <c r="Q35" s="1" t="s">
        <v>61</v>
      </c>
      <c r="R35" s="1" t="s">
        <v>60</v>
      </c>
      <c r="S35" s="1" t="s">
        <v>60</v>
      </c>
      <c r="T35" s="1" t="s">
        <v>60</v>
      </c>
      <c r="V35" s="1" t="s">
        <v>60</v>
      </c>
      <c r="W35" s="1" t="s">
        <v>60</v>
      </c>
      <c r="X35" s="1" t="s">
        <v>60</v>
      </c>
      <c r="Y35" s="1" t="s">
        <v>63</v>
      </c>
      <c r="Z35" s="1" t="s">
        <v>73</v>
      </c>
      <c r="AA35" s="1" t="s">
        <v>74</v>
      </c>
      <c r="AB35" s="1" t="s">
        <v>75</v>
      </c>
      <c r="AC35" s="5" t="str">
        <f>IFERROR(__xludf.DUMMYFUNCTION("IF(Y35 = """", """", GOOGLETRANSLATE(Y35, ""en"", ""hi""))"),"विवाह योग")</f>
        <v>विवाह योग</v>
      </c>
      <c r="AD35" s="5" t="str">
        <f>IFERROR(__xludf.DUMMYFUNCTION("IF(Z35 = """", """", GOOGLETRANSLATE(Z35, ""en"", ""hi""))"),"छात्रों के लिए अच्छा")</f>
        <v>छात्रों के लिए अच्छा</v>
      </c>
      <c r="AE35" s="5" t="str">
        <f>IFERROR(__xludf.DUMMYFUNCTION("IF(AA35 = """", """", GOOGLETRANSLATE(AA35, ""en"", ""hi""))"),"संपत्ति के लेन-देन के लिए अच्छा")</f>
        <v>संपत्ति के लेन-देन के लिए अच्छा</v>
      </c>
      <c r="AF35" s="5" t="str">
        <f>IFERROR(__xludf.DUMMYFUNCTION("IF(AB35 = """", """", GOOGLETRANSLATE(AB35, ""en"", ""hi""))"),"लंबित कार्य को अंतिम रूप देना")</f>
        <v>लंबित कार्य को अंतिम रूप देना</v>
      </c>
      <c r="AG35" s="5" t="str">
        <f>IFERROR(__xludf.DUMMYFUNCTION("IF(Y35 = """", """", GOOGLETRANSLATE(Y35, ""en"", ""mr""))"),"विवाह योग")</f>
        <v>विवाह योग</v>
      </c>
      <c r="AH35" s="5" t="str">
        <f>IFERROR(__xludf.DUMMYFUNCTION("IF(Z35 = """", """", GOOGLETRANSLATE(Z35, ""en"", ""mr""))"),"विद्यार्थ्यांसाठी चांगले")</f>
        <v>विद्यार्थ्यांसाठी चांगले</v>
      </c>
      <c r="AI35" s="5" t="str">
        <f>IFERROR(__xludf.DUMMYFUNCTION("IF(AA35 = """", """", GOOGLETRANSLATE(AA35, ""en"", ""mr""))"),"मालमत्तेसाठी चांगले")</f>
        <v>मालमत्तेसाठी चांगले</v>
      </c>
      <c r="AJ35" s="5" t="str">
        <f>IFERROR(__xludf.DUMMYFUNCTION("IF(AB35 = """", """", GOOGLETRANSLATE(AB35, ""en"", ""mr""))"),"प्रलंबित काम अंतिम")</f>
        <v>प्रलंबित काम अंतिम</v>
      </c>
      <c r="AK35" s="5" t="str">
        <f>IFERROR(__xludf.DUMMYFUNCTION("IF(Y35 = """", """", GOOGLETRANSLATE(Y35, ""en"", ""gu""))"),"વિવાહ યોગ")</f>
        <v>વિવાહ યોગ</v>
      </c>
      <c r="AL35" s="5" t="str">
        <f>IFERROR(__xludf.DUMMYFUNCTION("IF(Z35 = """", """", GOOGLETRANSLATE(Z35, ""en"", ""gu""))"),"વિદ્યાર્થીઓ માટે સારું")</f>
        <v>વિદ્યાર્થીઓ માટે સારું</v>
      </c>
      <c r="AM35" s="5" t="str">
        <f>IFERROR(__xludf.DUMMYFUNCTION("IF(AA35 = """", """", GOOGLETRANSLATE(AA35, ""en"", ""gu""))"),"પ્રોપર્ટી ડીઇંગ માટે સારું")</f>
        <v>પ્રોપર્ટી ડીઇંગ માટે સારું</v>
      </c>
      <c r="AN35" s="5" t="str">
        <f>IFERROR(__xludf.DUMMYFUNCTION("IF(AB35 = """", """", GOOGLETRANSLATE(AB35, ""en"", ""gu""))"),"બાકી કામ આખરી")</f>
        <v>બાકી કામ આખરી</v>
      </c>
      <c r="AO35" s="5" t="str">
        <f>IFERROR(__xludf.DUMMYFUNCTION("IF(Y35 = """", """", GOOGLETRANSLATE(Y35, ""en"", ""bn""))"),"vivah যোগ")</f>
        <v>vivah যোগ</v>
      </c>
      <c r="AP35" s="5" t="str">
        <f>IFERROR(__xludf.DUMMYFUNCTION("IF(Z35 = """", """", GOOGLETRANSLATE(Z35, ""en"", ""bn""))"),"ছাত্রদের জন্য ভাল")</f>
        <v>ছাত্রদের জন্য ভাল</v>
      </c>
      <c r="AQ35" s="5" t="str">
        <f>IFERROR(__xludf.DUMMYFUNCTION("IF(AA35 = """", """", GOOGLETRANSLATE(AA35, ""en"", ""bn""))"),"সম্পত্তি ডিইং জন্য ভাল")</f>
        <v>সম্পত্তি ডিইং জন্য ভাল</v>
      </c>
      <c r="AR35" s="5" t="str">
        <f>IFERROR(__xludf.DUMMYFUNCTION("IF(AB35 = """", """", GOOGLETRANSLATE(AB35, ""en"", ""bn""))"),"মুলতুবি কাজ চূড়ান্ত করা")</f>
        <v>মুলতুবি কাজ চূড়ান্ত করা</v>
      </c>
      <c r="AS35" s="5" t="str">
        <f>IFERROR(__xludf.DUMMYFUNCTION("IF(Y35 = """", """", GOOGLETRANSLATE(Y35, ""en"", ""te""))"),"వివాహ యోగం")</f>
        <v>వివాహ యోగం</v>
      </c>
      <c r="AT35" s="5" t="str">
        <f>IFERROR(__xludf.DUMMYFUNCTION("IF(Z35 = """", """", GOOGLETRANSLATE(Z35, ""en"", ""te""))"),"విద్యార్థులకు మంచిది")</f>
        <v>విద్యార్థులకు మంచిది</v>
      </c>
      <c r="AU35" s="5" t="str">
        <f>IFERROR(__xludf.DUMMYFUNCTION("IF(AA35 = """", """", GOOGLETRANSLATE(AA35, ""en"", ""te""))"),"ఆస్తి మరణానికి మంచిది")</f>
        <v>ఆస్తి మరణానికి మంచిది</v>
      </c>
      <c r="AV35" s="5" t="str">
        <f>IFERROR(__xludf.DUMMYFUNCTION("IF(AB35 = """", """", GOOGLETRANSLATE(AB35, ""en"", ""te""))"),"పెండింగ్ పని ఖరారు")</f>
        <v>పెండింగ్ పని ఖరారు</v>
      </c>
      <c r="AW35" s="1" t="s">
        <v>68</v>
      </c>
      <c r="AX35" s="1" t="s">
        <v>69</v>
      </c>
    </row>
    <row r="36">
      <c r="A36" s="1">
        <v>13.0</v>
      </c>
      <c r="B36" s="1" t="s">
        <v>56</v>
      </c>
      <c r="C36" s="2">
        <v>45778.0</v>
      </c>
      <c r="D36" s="2">
        <v>45787.0</v>
      </c>
      <c r="E36" s="1">
        <v>2.0</v>
      </c>
      <c r="F36" s="1">
        <v>3.0</v>
      </c>
      <c r="G36" s="3" t="s">
        <v>57</v>
      </c>
      <c r="I36" s="4">
        <v>0.17291666666666666</v>
      </c>
      <c r="J36" s="4">
        <v>0.23402777777777778</v>
      </c>
      <c r="K36" s="1" t="s">
        <v>58</v>
      </c>
      <c r="L36" s="1" t="s">
        <v>72</v>
      </c>
      <c r="O36" s="1" t="s">
        <v>60</v>
      </c>
      <c r="P36" s="1" t="s">
        <v>60</v>
      </c>
      <c r="Q36" s="1" t="s">
        <v>61</v>
      </c>
      <c r="R36" s="1" t="s">
        <v>60</v>
      </c>
      <c r="S36" s="1" t="s">
        <v>60</v>
      </c>
      <c r="T36" s="1" t="s">
        <v>60</v>
      </c>
      <c r="V36" s="1" t="s">
        <v>60</v>
      </c>
      <c r="W36" s="1" t="s">
        <v>60</v>
      </c>
      <c r="X36" s="1" t="s">
        <v>60</v>
      </c>
      <c r="Y36" s="1" t="s">
        <v>63</v>
      </c>
      <c r="Z36" s="1" t="s">
        <v>73</v>
      </c>
      <c r="AA36" s="1" t="s">
        <v>74</v>
      </c>
      <c r="AB36" s="1" t="s">
        <v>75</v>
      </c>
      <c r="AC36" s="5" t="str">
        <f>IFERROR(__xludf.DUMMYFUNCTION("IF(Y36 = """", """", GOOGLETRANSLATE(Y36, ""en"", ""hi""))"),"विवाह योग")</f>
        <v>विवाह योग</v>
      </c>
      <c r="AD36" s="5" t="str">
        <f>IFERROR(__xludf.DUMMYFUNCTION("IF(Z36 = """", """", GOOGLETRANSLATE(Z36, ""en"", ""hi""))"),"छात्रों के लिए अच्छा")</f>
        <v>छात्रों के लिए अच्छा</v>
      </c>
      <c r="AE36" s="5" t="str">
        <f>IFERROR(__xludf.DUMMYFUNCTION("IF(AA36 = """", """", GOOGLETRANSLATE(AA36, ""en"", ""hi""))"),"संपत्ति के लेन-देन के लिए अच्छा")</f>
        <v>संपत्ति के लेन-देन के लिए अच्छा</v>
      </c>
      <c r="AF36" s="5" t="str">
        <f>IFERROR(__xludf.DUMMYFUNCTION("IF(AB36 = """", """", GOOGLETRANSLATE(AB36, ""en"", ""hi""))"),"लंबित कार्य को अंतिम रूप देना")</f>
        <v>लंबित कार्य को अंतिम रूप देना</v>
      </c>
      <c r="AG36" s="5" t="str">
        <f>IFERROR(__xludf.DUMMYFUNCTION("IF(Y36 = """", """", GOOGLETRANSLATE(Y36, ""en"", ""mr""))"),"विवाह योग")</f>
        <v>विवाह योग</v>
      </c>
      <c r="AH36" s="5" t="str">
        <f>IFERROR(__xludf.DUMMYFUNCTION("IF(Z36 = """", """", GOOGLETRANSLATE(Z36, ""en"", ""mr""))"),"विद्यार्थ्यांसाठी चांगले")</f>
        <v>विद्यार्थ्यांसाठी चांगले</v>
      </c>
      <c r="AI36" s="5" t="str">
        <f>IFERROR(__xludf.DUMMYFUNCTION("IF(AA36 = """", """", GOOGLETRANSLATE(AA36, ""en"", ""mr""))"),"मालमत्तेसाठी चांगले")</f>
        <v>मालमत्तेसाठी चांगले</v>
      </c>
      <c r="AJ36" s="5" t="str">
        <f>IFERROR(__xludf.DUMMYFUNCTION("IF(AB36 = """", """", GOOGLETRANSLATE(AB36, ""en"", ""mr""))"),"प्रलंबित काम अंतिम")</f>
        <v>प्रलंबित काम अंतिम</v>
      </c>
      <c r="AK36" s="5" t="str">
        <f>IFERROR(__xludf.DUMMYFUNCTION("IF(Y36 = """", """", GOOGLETRANSLATE(Y36, ""en"", ""gu""))"),"વિવાહ યોગ")</f>
        <v>વિવાહ યોગ</v>
      </c>
      <c r="AL36" s="5" t="str">
        <f>IFERROR(__xludf.DUMMYFUNCTION("IF(Z36 = """", """", GOOGLETRANSLATE(Z36, ""en"", ""gu""))"),"વિદ્યાર્થીઓ માટે સારું")</f>
        <v>વિદ્યાર્થીઓ માટે સારું</v>
      </c>
      <c r="AM36" s="5" t="str">
        <f>IFERROR(__xludf.DUMMYFUNCTION("IF(AA36 = """", """", GOOGLETRANSLATE(AA36, ""en"", ""gu""))"),"પ્રોપર્ટી ડીઇંગ માટે સારું")</f>
        <v>પ્રોપર્ટી ડીઇંગ માટે સારું</v>
      </c>
      <c r="AN36" s="5" t="str">
        <f>IFERROR(__xludf.DUMMYFUNCTION("IF(AB36 = """", """", GOOGLETRANSLATE(AB36, ""en"", ""gu""))"),"બાકી કામ આખરી")</f>
        <v>બાકી કામ આખરી</v>
      </c>
      <c r="AO36" s="5" t="str">
        <f>IFERROR(__xludf.DUMMYFUNCTION("IF(Y36 = """", """", GOOGLETRANSLATE(Y36, ""en"", ""bn""))"),"vivah যোগ")</f>
        <v>vivah যোগ</v>
      </c>
      <c r="AP36" s="5" t="str">
        <f>IFERROR(__xludf.DUMMYFUNCTION("IF(Z36 = """", """", GOOGLETRANSLATE(Z36, ""en"", ""bn""))"),"ছাত্রদের জন্য ভাল")</f>
        <v>ছাত্রদের জন্য ভাল</v>
      </c>
      <c r="AQ36" s="5" t="str">
        <f>IFERROR(__xludf.DUMMYFUNCTION("IF(AA36 = """", """", GOOGLETRANSLATE(AA36, ""en"", ""bn""))"),"সম্পত্তি ডিইং জন্য ভাল")</f>
        <v>সম্পত্তি ডিইং জন্য ভাল</v>
      </c>
      <c r="AR36" s="5" t="str">
        <f>IFERROR(__xludf.DUMMYFUNCTION("IF(AB36 = """", """", GOOGLETRANSLATE(AB36, ""en"", ""bn""))"),"মুলতুবি কাজ চূড়ান্ত করা")</f>
        <v>মুলতুবি কাজ চূড়ান্ত করা</v>
      </c>
      <c r="AS36" s="5" t="str">
        <f>IFERROR(__xludf.DUMMYFUNCTION("IF(Y36 = """", """", GOOGLETRANSLATE(Y36, ""en"", ""te""))"),"వివాహ యోగం")</f>
        <v>వివాహ యోగం</v>
      </c>
      <c r="AT36" s="5" t="str">
        <f>IFERROR(__xludf.DUMMYFUNCTION("IF(Z36 = """", """", GOOGLETRANSLATE(Z36, ""en"", ""te""))"),"విద్యార్థులకు మంచిది")</f>
        <v>విద్యార్థులకు మంచిది</v>
      </c>
      <c r="AU36" s="5" t="str">
        <f>IFERROR(__xludf.DUMMYFUNCTION("IF(AA36 = """", """", GOOGLETRANSLATE(AA36, ""en"", ""te""))"),"ఆస్తి మరణానికి మంచిది")</f>
        <v>ఆస్తి మరణానికి మంచిది</v>
      </c>
      <c r="AV36" s="5" t="str">
        <f>IFERROR(__xludf.DUMMYFUNCTION("IF(AB36 = """", """", GOOGLETRANSLATE(AB36, ""en"", ""te""))"),"పెండింగ్ పని ఖరారు")</f>
        <v>పెండింగ్ పని ఖరారు</v>
      </c>
      <c r="AW36" s="1" t="s">
        <v>68</v>
      </c>
      <c r="AX36" s="1" t="s">
        <v>69</v>
      </c>
    </row>
    <row r="37">
      <c r="A37" s="1">
        <v>15.0</v>
      </c>
      <c r="B37" s="1" t="s">
        <v>56</v>
      </c>
      <c r="C37" s="2">
        <v>45778.0</v>
      </c>
      <c r="D37" s="2">
        <v>45787.0</v>
      </c>
      <c r="E37" s="1">
        <v>2.0</v>
      </c>
      <c r="F37" s="1">
        <v>5.0</v>
      </c>
      <c r="G37" s="3" t="s">
        <v>57</v>
      </c>
      <c r="I37" s="4">
        <v>0.17291666666666666</v>
      </c>
      <c r="J37" s="4">
        <v>0.23402777777777778</v>
      </c>
      <c r="K37" s="1" t="s">
        <v>58</v>
      </c>
      <c r="L37" s="1" t="s">
        <v>72</v>
      </c>
      <c r="O37" s="1" t="s">
        <v>60</v>
      </c>
      <c r="P37" s="1" t="s">
        <v>60</v>
      </c>
      <c r="Q37" s="1" t="s">
        <v>61</v>
      </c>
      <c r="R37" s="1" t="s">
        <v>60</v>
      </c>
      <c r="S37" s="1" t="s">
        <v>60</v>
      </c>
      <c r="T37" s="1" t="s">
        <v>60</v>
      </c>
      <c r="V37" s="1" t="s">
        <v>60</v>
      </c>
      <c r="W37" s="1" t="s">
        <v>60</v>
      </c>
      <c r="X37" s="1" t="s">
        <v>60</v>
      </c>
      <c r="Y37" s="1" t="s">
        <v>63</v>
      </c>
      <c r="Z37" s="1" t="s">
        <v>73</v>
      </c>
      <c r="AA37" s="1" t="s">
        <v>74</v>
      </c>
      <c r="AB37" s="1" t="s">
        <v>75</v>
      </c>
      <c r="AC37" s="5" t="str">
        <f>IFERROR(__xludf.DUMMYFUNCTION("IF(Y37 = """", """", GOOGLETRANSLATE(Y37, ""en"", ""hi""))"),"विवाह योग")</f>
        <v>विवाह योग</v>
      </c>
      <c r="AD37" s="5" t="str">
        <f>IFERROR(__xludf.DUMMYFUNCTION("IF(Z37 = """", """", GOOGLETRANSLATE(Z37, ""en"", ""hi""))"),"छात्रों के लिए अच्छा")</f>
        <v>छात्रों के लिए अच्छा</v>
      </c>
      <c r="AE37" s="5" t="str">
        <f>IFERROR(__xludf.DUMMYFUNCTION("IF(AA37 = """", """", GOOGLETRANSLATE(AA37, ""en"", ""hi""))"),"संपत्ति के लेन-देन के लिए अच्छा")</f>
        <v>संपत्ति के लेन-देन के लिए अच्छा</v>
      </c>
      <c r="AF37" s="5" t="str">
        <f>IFERROR(__xludf.DUMMYFUNCTION("IF(AB37 = """", """", GOOGLETRANSLATE(AB37, ""en"", ""hi""))"),"लंबित कार्य को अंतिम रूप देना")</f>
        <v>लंबित कार्य को अंतिम रूप देना</v>
      </c>
      <c r="AG37" s="5" t="str">
        <f>IFERROR(__xludf.DUMMYFUNCTION("IF(Y37 = """", """", GOOGLETRANSLATE(Y37, ""en"", ""mr""))"),"विवाह योग")</f>
        <v>विवाह योग</v>
      </c>
      <c r="AH37" s="5" t="str">
        <f>IFERROR(__xludf.DUMMYFUNCTION("IF(Z37 = """", """", GOOGLETRANSLATE(Z37, ""en"", ""mr""))"),"विद्यार्थ्यांसाठी चांगले")</f>
        <v>विद्यार्थ्यांसाठी चांगले</v>
      </c>
      <c r="AI37" s="5" t="str">
        <f>IFERROR(__xludf.DUMMYFUNCTION("IF(AA37 = """", """", GOOGLETRANSLATE(AA37, ""en"", ""mr""))"),"मालमत्तेसाठी चांगले")</f>
        <v>मालमत्तेसाठी चांगले</v>
      </c>
      <c r="AJ37" s="5" t="str">
        <f>IFERROR(__xludf.DUMMYFUNCTION("IF(AB37 = """", """", GOOGLETRANSLATE(AB37, ""en"", ""mr""))"),"प्रलंबित काम अंतिम")</f>
        <v>प्रलंबित काम अंतिम</v>
      </c>
      <c r="AK37" s="5" t="str">
        <f>IFERROR(__xludf.DUMMYFUNCTION("IF(Y37 = """", """", GOOGLETRANSLATE(Y37, ""en"", ""gu""))"),"વિવાહ યોગ")</f>
        <v>વિવાહ યોગ</v>
      </c>
      <c r="AL37" s="5" t="str">
        <f>IFERROR(__xludf.DUMMYFUNCTION("IF(Z37 = """", """", GOOGLETRANSLATE(Z37, ""en"", ""gu""))"),"વિદ્યાર્થીઓ માટે સારું")</f>
        <v>વિદ્યાર્થીઓ માટે સારું</v>
      </c>
      <c r="AM37" s="5" t="str">
        <f>IFERROR(__xludf.DUMMYFUNCTION("IF(AA37 = """", """", GOOGLETRANSLATE(AA37, ""en"", ""gu""))"),"પ્રોપર્ટી ડીઇંગ માટે સારું")</f>
        <v>પ્રોપર્ટી ડીઇંગ માટે સારું</v>
      </c>
      <c r="AN37" s="5" t="str">
        <f>IFERROR(__xludf.DUMMYFUNCTION("IF(AB37 = """", """", GOOGLETRANSLATE(AB37, ""en"", ""gu""))"),"બાકી કામ આખરી")</f>
        <v>બાકી કામ આખરી</v>
      </c>
      <c r="AO37" s="5" t="str">
        <f>IFERROR(__xludf.DUMMYFUNCTION("IF(Y37 = """", """", GOOGLETRANSLATE(Y37, ""en"", ""bn""))"),"vivah যোগ")</f>
        <v>vivah যোগ</v>
      </c>
      <c r="AP37" s="5" t="str">
        <f>IFERROR(__xludf.DUMMYFUNCTION("IF(Z37 = """", """", GOOGLETRANSLATE(Z37, ""en"", ""bn""))"),"ছাত্রদের জন্য ভাল")</f>
        <v>ছাত্রদের জন্য ভাল</v>
      </c>
      <c r="AQ37" s="5" t="str">
        <f>IFERROR(__xludf.DUMMYFUNCTION("IF(AA37 = """", """", GOOGLETRANSLATE(AA37, ""en"", ""bn""))"),"সম্পত্তি ডিইং জন্য ভাল")</f>
        <v>সম্পত্তি ডিইং জন্য ভাল</v>
      </c>
      <c r="AR37" s="5" t="str">
        <f>IFERROR(__xludf.DUMMYFUNCTION("IF(AB37 = """", """", GOOGLETRANSLATE(AB37, ""en"", ""bn""))"),"মুলতুবি কাজ চূড়ান্ত করা")</f>
        <v>মুলতুবি কাজ চূড়ান্ত করা</v>
      </c>
      <c r="AS37" s="5" t="str">
        <f>IFERROR(__xludf.DUMMYFUNCTION("IF(Y37 = """", """", GOOGLETRANSLATE(Y37, ""en"", ""te""))"),"వివాహ యోగం")</f>
        <v>వివాహ యోగం</v>
      </c>
      <c r="AT37" s="5" t="str">
        <f>IFERROR(__xludf.DUMMYFUNCTION("IF(Z37 = """", """", GOOGLETRANSLATE(Z37, ""en"", ""te""))"),"విద్యార్థులకు మంచిది")</f>
        <v>విద్యార్థులకు మంచిది</v>
      </c>
      <c r="AU37" s="5" t="str">
        <f>IFERROR(__xludf.DUMMYFUNCTION("IF(AA37 = """", """", GOOGLETRANSLATE(AA37, ""en"", ""te""))"),"ఆస్తి మరణానికి మంచిది")</f>
        <v>ఆస్తి మరణానికి మంచిది</v>
      </c>
      <c r="AV37" s="5" t="str">
        <f>IFERROR(__xludf.DUMMYFUNCTION("IF(AB37 = """", """", GOOGLETRANSLATE(AB37, ""en"", ""te""))"),"పెండింగ్ పని ఖరారు")</f>
        <v>పెండింగ్ పని ఖరారు</v>
      </c>
      <c r="AW37" s="1" t="s">
        <v>68</v>
      </c>
      <c r="AX37" s="1" t="s">
        <v>69</v>
      </c>
    </row>
    <row r="38">
      <c r="A38" s="1">
        <v>16.0</v>
      </c>
      <c r="B38" s="1" t="s">
        <v>56</v>
      </c>
      <c r="C38" s="2">
        <v>45778.0</v>
      </c>
      <c r="D38" s="2">
        <v>45787.0</v>
      </c>
      <c r="E38" s="1">
        <v>2.0</v>
      </c>
      <c r="F38" s="1">
        <v>6.0</v>
      </c>
      <c r="G38" s="3" t="s">
        <v>57</v>
      </c>
      <c r="I38" s="4">
        <v>0.17291666666666666</v>
      </c>
      <c r="J38" s="4">
        <v>0.23402777777777778</v>
      </c>
      <c r="K38" s="1" t="s">
        <v>58</v>
      </c>
      <c r="L38" s="1" t="s">
        <v>72</v>
      </c>
      <c r="O38" s="1" t="s">
        <v>60</v>
      </c>
      <c r="P38" s="1" t="s">
        <v>60</v>
      </c>
      <c r="Q38" s="1" t="s">
        <v>61</v>
      </c>
      <c r="R38" s="1" t="s">
        <v>60</v>
      </c>
      <c r="S38" s="1" t="s">
        <v>60</v>
      </c>
      <c r="T38" s="1" t="s">
        <v>60</v>
      </c>
      <c r="V38" s="1" t="s">
        <v>60</v>
      </c>
      <c r="W38" s="1" t="s">
        <v>60</v>
      </c>
      <c r="X38" s="1" t="s">
        <v>60</v>
      </c>
      <c r="Y38" s="1" t="s">
        <v>63</v>
      </c>
      <c r="Z38" s="1" t="s">
        <v>73</v>
      </c>
      <c r="AA38" s="1" t="s">
        <v>74</v>
      </c>
      <c r="AB38" s="1" t="s">
        <v>75</v>
      </c>
      <c r="AC38" s="5" t="str">
        <f>IFERROR(__xludf.DUMMYFUNCTION("IF(Y38 = """", """", GOOGLETRANSLATE(Y38, ""en"", ""hi""))"),"विवाह योग")</f>
        <v>विवाह योग</v>
      </c>
      <c r="AD38" s="5" t="str">
        <f>IFERROR(__xludf.DUMMYFUNCTION("IF(Z38 = """", """", GOOGLETRANSLATE(Z38, ""en"", ""hi""))"),"छात्रों के लिए अच्छा")</f>
        <v>छात्रों के लिए अच्छा</v>
      </c>
      <c r="AE38" s="5" t="str">
        <f>IFERROR(__xludf.DUMMYFUNCTION("IF(AA38 = """", """", GOOGLETRANSLATE(AA38, ""en"", ""hi""))"),"संपत्ति के लेन-देन के लिए अच्छा")</f>
        <v>संपत्ति के लेन-देन के लिए अच्छा</v>
      </c>
      <c r="AF38" s="5" t="str">
        <f>IFERROR(__xludf.DUMMYFUNCTION("IF(AB38 = """", """", GOOGLETRANSLATE(AB38, ""en"", ""hi""))"),"लंबित कार्य को अंतिम रूप देना")</f>
        <v>लंबित कार्य को अंतिम रूप देना</v>
      </c>
      <c r="AG38" s="5" t="str">
        <f>IFERROR(__xludf.DUMMYFUNCTION("IF(Y38 = """", """", GOOGLETRANSLATE(Y38, ""en"", ""mr""))"),"विवाह योग")</f>
        <v>विवाह योग</v>
      </c>
      <c r="AH38" s="5" t="str">
        <f>IFERROR(__xludf.DUMMYFUNCTION("IF(Z38 = """", """", GOOGLETRANSLATE(Z38, ""en"", ""mr""))"),"विद्यार्थ्यांसाठी चांगले")</f>
        <v>विद्यार्थ्यांसाठी चांगले</v>
      </c>
      <c r="AI38" s="5" t="str">
        <f>IFERROR(__xludf.DUMMYFUNCTION("IF(AA38 = """", """", GOOGLETRANSLATE(AA38, ""en"", ""mr""))"),"मालमत्तेसाठी चांगले")</f>
        <v>मालमत्तेसाठी चांगले</v>
      </c>
      <c r="AJ38" s="5" t="str">
        <f>IFERROR(__xludf.DUMMYFUNCTION("IF(AB38 = """", """", GOOGLETRANSLATE(AB38, ""en"", ""mr""))"),"प्रलंबित काम अंतिम")</f>
        <v>प्रलंबित काम अंतिम</v>
      </c>
      <c r="AK38" s="5" t="str">
        <f>IFERROR(__xludf.DUMMYFUNCTION("IF(Y38 = """", """", GOOGLETRANSLATE(Y38, ""en"", ""gu""))"),"વિવાહ યોગ")</f>
        <v>વિવાહ યોગ</v>
      </c>
      <c r="AL38" s="5" t="str">
        <f>IFERROR(__xludf.DUMMYFUNCTION("IF(Z38 = """", """", GOOGLETRANSLATE(Z38, ""en"", ""gu""))"),"વિદ્યાર્થીઓ માટે સારું")</f>
        <v>વિદ્યાર્થીઓ માટે સારું</v>
      </c>
      <c r="AM38" s="5" t="str">
        <f>IFERROR(__xludf.DUMMYFUNCTION("IF(AA38 = """", """", GOOGLETRANSLATE(AA38, ""en"", ""gu""))"),"પ્રોપર્ટી ડીઇંગ માટે સારું")</f>
        <v>પ્રોપર્ટી ડીઇંગ માટે સારું</v>
      </c>
      <c r="AN38" s="5" t="str">
        <f>IFERROR(__xludf.DUMMYFUNCTION("IF(AB38 = """", """", GOOGLETRANSLATE(AB38, ""en"", ""gu""))"),"બાકી કામ આખરી")</f>
        <v>બાકી કામ આખરી</v>
      </c>
      <c r="AO38" s="5" t="str">
        <f>IFERROR(__xludf.DUMMYFUNCTION("IF(Y38 = """", """", GOOGLETRANSLATE(Y38, ""en"", ""bn""))"),"vivah যোগ")</f>
        <v>vivah যোগ</v>
      </c>
      <c r="AP38" s="5" t="str">
        <f>IFERROR(__xludf.DUMMYFUNCTION("IF(Z38 = """", """", GOOGLETRANSLATE(Z38, ""en"", ""bn""))"),"ছাত্রদের জন্য ভাল")</f>
        <v>ছাত্রদের জন্য ভাল</v>
      </c>
      <c r="AQ38" s="5" t="str">
        <f>IFERROR(__xludf.DUMMYFUNCTION("IF(AA38 = """", """", GOOGLETRANSLATE(AA38, ""en"", ""bn""))"),"সম্পত্তি ডিইং জন্য ভাল")</f>
        <v>সম্পত্তি ডিইং জন্য ভাল</v>
      </c>
      <c r="AR38" s="5" t="str">
        <f>IFERROR(__xludf.DUMMYFUNCTION("IF(AB38 = """", """", GOOGLETRANSLATE(AB38, ""en"", ""bn""))"),"মুলতুবি কাজ চূড়ান্ত করা")</f>
        <v>মুলতুবি কাজ চূড়ান্ত করা</v>
      </c>
      <c r="AS38" s="5" t="str">
        <f>IFERROR(__xludf.DUMMYFUNCTION("IF(Y38 = """", """", GOOGLETRANSLATE(Y38, ""en"", ""te""))"),"వివాహ యోగం")</f>
        <v>వివాహ యోగం</v>
      </c>
      <c r="AT38" s="5" t="str">
        <f>IFERROR(__xludf.DUMMYFUNCTION("IF(Z38 = """", """", GOOGLETRANSLATE(Z38, ""en"", ""te""))"),"విద్యార్థులకు మంచిది")</f>
        <v>విద్యార్థులకు మంచిది</v>
      </c>
      <c r="AU38" s="5" t="str">
        <f>IFERROR(__xludf.DUMMYFUNCTION("IF(AA38 = """", """", GOOGLETRANSLATE(AA38, ""en"", ""te""))"),"ఆస్తి మరణానికి మంచిది")</f>
        <v>ఆస్తి మరణానికి మంచిది</v>
      </c>
      <c r="AV38" s="5" t="str">
        <f>IFERROR(__xludf.DUMMYFUNCTION("IF(AB38 = """", """", GOOGLETRANSLATE(AB38, ""en"", ""te""))"),"పెండింగ్ పని ఖరారు")</f>
        <v>పెండింగ్ పని ఖరారు</v>
      </c>
      <c r="AW38" s="1" t="s">
        <v>68</v>
      </c>
      <c r="AX38" s="1" t="s">
        <v>69</v>
      </c>
    </row>
    <row r="39">
      <c r="A39" s="1">
        <v>17.0</v>
      </c>
      <c r="B39" s="1" t="s">
        <v>56</v>
      </c>
      <c r="C39" s="2">
        <v>45778.0</v>
      </c>
      <c r="D39" s="2">
        <v>45787.0</v>
      </c>
      <c r="E39" s="1">
        <v>2.0</v>
      </c>
      <c r="F39" s="1">
        <v>7.0</v>
      </c>
      <c r="G39" s="3" t="s">
        <v>57</v>
      </c>
      <c r="I39" s="4">
        <v>0.17291666666666666</v>
      </c>
      <c r="J39" s="4">
        <v>0.23402777777777778</v>
      </c>
      <c r="K39" s="1" t="s">
        <v>58</v>
      </c>
      <c r="L39" s="1" t="s">
        <v>72</v>
      </c>
      <c r="O39" s="1" t="s">
        <v>60</v>
      </c>
      <c r="P39" s="1" t="s">
        <v>60</v>
      </c>
      <c r="Q39" s="1" t="s">
        <v>60</v>
      </c>
      <c r="R39" s="1" t="s">
        <v>60</v>
      </c>
      <c r="S39" s="1" t="s">
        <v>60</v>
      </c>
      <c r="T39" s="1" t="s">
        <v>61</v>
      </c>
      <c r="V39" s="1" t="s">
        <v>60</v>
      </c>
      <c r="W39" s="1" t="s">
        <v>60</v>
      </c>
      <c r="X39" s="1" t="s">
        <v>60</v>
      </c>
      <c r="AC39" s="5" t="str">
        <f>IFERROR(__xludf.DUMMYFUNCTION("IF(Y39 = """", """", GOOGLETRANSLATE(Y39, ""en"", ""hi""))"),"")</f>
        <v/>
      </c>
      <c r="AD39" s="5" t="str">
        <f>IFERROR(__xludf.DUMMYFUNCTION("IF(Z39 = """", """", GOOGLETRANSLATE(Z39, ""en"", ""hi""))"),"")</f>
        <v/>
      </c>
      <c r="AE39" s="5" t="str">
        <f>IFERROR(__xludf.DUMMYFUNCTION("IF(AA39 = """", """", GOOGLETRANSLATE(AA39, ""en"", ""hi""))"),"")</f>
        <v/>
      </c>
      <c r="AF39" s="5" t="str">
        <f>IFERROR(__xludf.DUMMYFUNCTION("IF(AB39 = """", """", GOOGLETRANSLATE(AB39, ""en"", ""hi""))"),"")</f>
        <v/>
      </c>
      <c r="AG39" s="5" t="str">
        <f>IFERROR(__xludf.DUMMYFUNCTION("IF(Y39 = """", """", GOOGLETRANSLATE(Y39, ""en"", ""mr""))"),"")</f>
        <v/>
      </c>
      <c r="AH39" s="5" t="str">
        <f>IFERROR(__xludf.DUMMYFUNCTION("IF(Z39 = """", """", GOOGLETRANSLATE(Z39, ""en"", ""mr""))"),"")</f>
        <v/>
      </c>
      <c r="AI39" s="5" t="str">
        <f>IFERROR(__xludf.DUMMYFUNCTION("IF(AA39 = """", """", GOOGLETRANSLATE(AA39, ""en"", ""mr""))"),"")</f>
        <v/>
      </c>
      <c r="AJ39" s="5" t="str">
        <f>IFERROR(__xludf.DUMMYFUNCTION("IF(AB39 = """", """", GOOGLETRANSLATE(AB39, ""en"", ""mr""))"),"")</f>
        <v/>
      </c>
      <c r="AK39" s="5" t="str">
        <f>IFERROR(__xludf.DUMMYFUNCTION("IF(Y39 = """", """", GOOGLETRANSLATE(Y39, ""en"", ""gu""))"),"")</f>
        <v/>
      </c>
      <c r="AL39" s="5" t="str">
        <f>IFERROR(__xludf.DUMMYFUNCTION("IF(Z39 = """", """", GOOGLETRANSLATE(Z39, ""en"", ""gu""))"),"")</f>
        <v/>
      </c>
      <c r="AM39" s="5" t="str">
        <f>IFERROR(__xludf.DUMMYFUNCTION("IF(AA39 = """", """", GOOGLETRANSLATE(AA39, ""en"", ""gu""))"),"")</f>
        <v/>
      </c>
      <c r="AN39" s="5" t="str">
        <f>IFERROR(__xludf.DUMMYFUNCTION("IF(AB39 = """", """", GOOGLETRANSLATE(AB39, ""en"", ""gu""))"),"")</f>
        <v/>
      </c>
      <c r="AO39" s="5" t="str">
        <f>IFERROR(__xludf.DUMMYFUNCTION("IF(Y39 = """", """", GOOGLETRANSLATE(Y39, ""en"", ""bn""))"),"")</f>
        <v/>
      </c>
      <c r="AP39" s="5" t="str">
        <f>IFERROR(__xludf.DUMMYFUNCTION("IF(Z39 = """", """", GOOGLETRANSLATE(Z39, ""en"", ""bn""))"),"")</f>
        <v/>
      </c>
      <c r="AQ39" s="5" t="str">
        <f>IFERROR(__xludf.DUMMYFUNCTION("IF(AA39 = """", """", GOOGLETRANSLATE(AA39, ""en"", ""bn""))"),"")</f>
        <v/>
      </c>
      <c r="AR39" s="5" t="str">
        <f>IFERROR(__xludf.DUMMYFUNCTION("IF(AB39 = """", """", GOOGLETRANSLATE(AB39, ""en"", ""bn""))"),"")</f>
        <v/>
      </c>
      <c r="AS39" s="5" t="str">
        <f>IFERROR(__xludf.DUMMYFUNCTION("IF(Y39 = """", """", GOOGLETRANSLATE(Y39, ""en"", ""te""))"),"")</f>
        <v/>
      </c>
      <c r="AT39" s="5" t="str">
        <f>IFERROR(__xludf.DUMMYFUNCTION("IF(Z39 = """", """", GOOGLETRANSLATE(Z39, ""en"", ""te""))"),"")</f>
        <v/>
      </c>
      <c r="AU39" s="5" t="str">
        <f>IFERROR(__xludf.DUMMYFUNCTION("IF(AA39 = """", """", GOOGLETRANSLATE(AA39, ""en"", ""te""))"),"")</f>
        <v/>
      </c>
      <c r="AV39" s="5" t="str">
        <f>IFERROR(__xludf.DUMMYFUNCTION("IF(AB39 = """", """", GOOGLETRANSLATE(AB39, ""en"", ""te""))"),"")</f>
        <v/>
      </c>
      <c r="AW39" s="1" t="s">
        <v>68</v>
      </c>
      <c r="AX39" s="1" t="s">
        <v>69</v>
      </c>
    </row>
    <row r="40">
      <c r="A40" s="1">
        <v>18.0</v>
      </c>
      <c r="B40" s="1" t="s">
        <v>56</v>
      </c>
      <c r="C40" s="2">
        <v>45778.0</v>
      </c>
      <c r="D40" s="2">
        <v>45787.0</v>
      </c>
      <c r="E40" s="1">
        <v>2.0</v>
      </c>
      <c r="F40" s="1">
        <v>8.0</v>
      </c>
      <c r="G40" s="3" t="s">
        <v>57</v>
      </c>
      <c r="I40" s="4">
        <v>0.17291666666666666</v>
      </c>
      <c r="J40" s="4">
        <v>0.23402777777777778</v>
      </c>
      <c r="K40" s="1" t="s">
        <v>58</v>
      </c>
      <c r="L40" s="1" t="s">
        <v>72</v>
      </c>
      <c r="O40" s="1" t="s">
        <v>60</v>
      </c>
      <c r="P40" s="1" t="s">
        <v>60</v>
      </c>
      <c r="Q40" s="1" t="s">
        <v>60</v>
      </c>
      <c r="R40" s="1" t="s">
        <v>60</v>
      </c>
      <c r="S40" s="1" t="s">
        <v>60</v>
      </c>
      <c r="T40" s="1" t="s">
        <v>61</v>
      </c>
      <c r="V40" s="1" t="s">
        <v>60</v>
      </c>
      <c r="W40" s="1" t="s">
        <v>60</v>
      </c>
      <c r="X40" s="1" t="s">
        <v>60</v>
      </c>
      <c r="AC40" s="5" t="str">
        <f>IFERROR(__xludf.DUMMYFUNCTION("IF(Y40 = """", """", GOOGLETRANSLATE(Y40, ""en"", ""hi""))"),"")</f>
        <v/>
      </c>
      <c r="AD40" s="5" t="str">
        <f>IFERROR(__xludf.DUMMYFUNCTION("IF(Z40 = """", """", GOOGLETRANSLATE(Z40, ""en"", ""hi""))"),"")</f>
        <v/>
      </c>
      <c r="AE40" s="5" t="str">
        <f>IFERROR(__xludf.DUMMYFUNCTION("IF(AA40 = """", """", GOOGLETRANSLATE(AA40, ""en"", ""hi""))"),"")</f>
        <v/>
      </c>
      <c r="AF40" s="5" t="str">
        <f>IFERROR(__xludf.DUMMYFUNCTION("IF(AB40 = """", """", GOOGLETRANSLATE(AB40, ""en"", ""hi""))"),"")</f>
        <v/>
      </c>
      <c r="AG40" s="5" t="str">
        <f>IFERROR(__xludf.DUMMYFUNCTION("IF(Y40 = """", """", GOOGLETRANSLATE(Y40, ""en"", ""mr""))"),"")</f>
        <v/>
      </c>
      <c r="AH40" s="5" t="str">
        <f>IFERROR(__xludf.DUMMYFUNCTION("IF(Z40 = """", """", GOOGLETRANSLATE(Z40, ""en"", ""mr""))"),"")</f>
        <v/>
      </c>
      <c r="AI40" s="5" t="str">
        <f>IFERROR(__xludf.DUMMYFUNCTION("IF(AA40 = """", """", GOOGLETRANSLATE(AA40, ""en"", ""mr""))"),"")</f>
        <v/>
      </c>
      <c r="AJ40" s="5" t="str">
        <f>IFERROR(__xludf.DUMMYFUNCTION("IF(AB40 = """", """", GOOGLETRANSLATE(AB40, ""en"", ""mr""))"),"")</f>
        <v/>
      </c>
      <c r="AK40" s="5" t="str">
        <f>IFERROR(__xludf.DUMMYFUNCTION("IF(Y40 = """", """", GOOGLETRANSLATE(Y40, ""en"", ""gu""))"),"")</f>
        <v/>
      </c>
      <c r="AL40" s="5" t="str">
        <f>IFERROR(__xludf.DUMMYFUNCTION("IF(Z40 = """", """", GOOGLETRANSLATE(Z40, ""en"", ""gu""))"),"")</f>
        <v/>
      </c>
      <c r="AM40" s="5" t="str">
        <f>IFERROR(__xludf.DUMMYFUNCTION("IF(AA40 = """", """", GOOGLETRANSLATE(AA40, ""en"", ""gu""))"),"")</f>
        <v/>
      </c>
      <c r="AN40" s="5" t="str">
        <f>IFERROR(__xludf.DUMMYFUNCTION("IF(AB40 = """", """", GOOGLETRANSLATE(AB40, ""en"", ""gu""))"),"")</f>
        <v/>
      </c>
      <c r="AO40" s="5" t="str">
        <f>IFERROR(__xludf.DUMMYFUNCTION("IF(Y40 = """", """", GOOGLETRANSLATE(Y40, ""en"", ""bn""))"),"")</f>
        <v/>
      </c>
      <c r="AP40" s="5" t="str">
        <f>IFERROR(__xludf.DUMMYFUNCTION("IF(Z40 = """", """", GOOGLETRANSLATE(Z40, ""en"", ""bn""))"),"")</f>
        <v/>
      </c>
      <c r="AQ40" s="5" t="str">
        <f>IFERROR(__xludf.DUMMYFUNCTION("IF(AA40 = """", """", GOOGLETRANSLATE(AA40, ""en"", ""bn""))"),"")</f>
        <v/>
      </c>
      <c r="AR40" s="5" t="str">
        <f>IFERROR(__xludf.DUMMYFUNCTION("IF(AB40 = """", """", GOOGLETRANSLATE(AB40, ""en"", ""bn""))"),"")</f>
        <v/>
      </c>
      <c r="AS40" s="5" t="str">
        <f>IFERROR(__xludf.DUMMYFUNCTION("IF(Y40 = """", """", GOOGLETRANSLATE(Y40, ""en"", ""te""))"),"")</f>
        <v/>
      </c>
      <c r="AT40" s="5" t="str">
        <f>IFERROR(__xludf.DUMMYFUNCTION("IF(Z40 = """", """", GOOGLETRANSLATE(Z40, ""en"", ""te""))"),"")</f>
        <v/>
      </c>
      <c r="AU40" s="5" t="str">
        <f>IFERROR(__xludf.DUMMYFUNCTION("IF(AA40 = """", """", GOOGLETRANSLATE(AA40, ""en"", ""te""))"),"")</f>
        <v/>
      </c>
      <c r="AV40" s="5" t="str">
        <f>IFERROR(__xludf.DUMMYFUNCTION("IF(AB40 = """", """", GOOGLETRANSLATE(AB40, ""en"", ""te""))"),"")</f>
        <v/>
      </c>
      <c r="AW40" s="1" t="s">
        <v>68</v>
      </c>
      <c r="AX40" s="1" t="s">
        <v>69</v>
      </c>
    </row>
    <row r="41">
      <c r="A41" s="1">
        <v>19.0</v>
      </c>
      <c r="B41" s="1" t="s">
        <v>56</v>
      </c>
      <c r="C41" s="2">
        <v>45778.0</v>
      </c>
      <c r="D41" s="2">
        <v>45787.0</v>
      </c>
      <c r="E41" s="1">
        <v>2.0</v>
      </c>
      <c r="F41" s="1">
        <v>9.0</v>
      </c>
      <c r="G41" s="3" t="s">
        <v>57</v>
      </c>
      <c r="I41" s="4">
        <v>0.17291666666666666</v>
      </c>
      <c r="J41" s="4">
        <v>0.23402777777777778</v>
      </c>
      <c r="K41" s="1" t="s">
        <v>58</v>
      </c>
      <c r="L41" s="1" t="s">
        <v>72</v>
      </c>
      <c r="O41" s="1" t="s">
        <v>60</v>
      </c>
      <c r="P41" s="1" t="s">
        <v>60</v>
      </c>
      <c r="Q41" s="1" t="s">
        <v>60</v>
      </c>
      <c r="R41" s="1" t="s">
        <v>60</v>
      </c>
      <c r="S41" s="1" t="s">
        <v>60</v>
      </c>
      <c r="T41" s="1" t="s">
        <v>61</v>
      </c>
      <c r="V41" s="1" t="s">
        <v>60</v>
      </c>
      <c r="W41" s="1" t="s">
        <v>60</v>
      </c>
      <c r="X41" s="1" t="s">
        <v>60</v>
      </c>
      <c r="AC41" s="5" t="str">
        <f>IFERROR(__xludf.DUMMYFUNCTION("IF(Y41 = """", """", GOOGLETRANSLATE(Y41, ""en"", ""hi""))"),"")</f>
        <v/>
      </c>
      <c r="AD41" s="5" t="str">
        <f>IFERROR(__xludf.DUMMYFUNCTION("IF(Z41 = """", """", GOOGLETRANSLATE(Z41, ""en"", ""hi""))"),"")</f>
        <v/>
      </c>
      <c r="AE41" s="5" t="str">
        <f>IFERROR(__xludf.DUMMYFUNCTION("IF(AA41 = """", """", GOOGLETRANSLATE(AA41, ""en"", ""hi""))"),"")</f>
        <v/>
      </c>
      <c r="AF41" s="5" t="str">
        <f>IFERROR(__xludf.DUMMYFUNCTION("IF(AB41 = """", """", GOOGLETRANSLATE(AB41, ""en"", ""hi""))"),"")</f>
        <v/>
      </c>
      <c r="AG41" s="5" t="str">
        <f>IFERROR(__xludf.DUMMYFUNCTION("IF(Y41 = """", """", GOOGLETRANSLATE(Y41, ""en"", ""mr""))"),"")</f>
        <v/>
      </c>
      <c r="AH41" s="5" t="str">
        <f>IFERROR(__xludf.DUMMYFUNCTION("IF(Z41 = """", """", GOOGLETRANSLATE(Z41, ""en"", ""mr""))"),"")</f>
        <v/>
      </c>
      <c r="AI41" s="5" t="str">
        <f>IFERROR(__xludf.DUMMYFUNCTION("IF(AA41 = """", """", GOOGLETRANSLATE(AA41, ""en"", ""mr""))"),"")</f>
        <v/>
      </c>
      <c r="AJ41" s="5" t="str">
        <f>IFERROR(__xludf.DUMMYFUNCTION("IF(AB41 = """", """", GOOGLETRANSLATE(AB41, ""en"", ""mr""))"),"")</f>
        <v/>
      </c>
      <c r="AK41" s="5" t="str">
        <f>IFERROR(__xludf.DUMMYFUNCTION("IF(Y41 = """", """", GOOGLETRANSLATE(Y41, ""en"", ""gu""))"),"")</f>
        <v/>
      </c>
      <c r="AL41" s="5" t="str">
        <f>IFERROR(__xludf.DUMMYFUNCTION("IF(Z41 = """", """", GOOGLETRANSLATE(Z41, ""en"", ""gu""))"),"")</f>
        <v/>
      </c>
      <c r="AM41" s="5" t="str">
        <f>IFERROR(__xludf.DUMMYFUNCTION("IF(AA41 = """", """", GOOGLETRANSLATE(AA41, ""en"", ""gu""))"),"")</f>
        <v/>
      </c>
      <c r="AN41" s="5" t="str">
        <f>IFERROR(__xludf.DUMMYFUNCTION("IF(AB41 = """", """", GOOGLETRANSLATE(AB41, ""en"", ""gu""))"),"")</f>
        <v/>
      </c>
      <c r="AO41" s="5" t="str">
        <f>IFERROR(__xludf.DUMMYFUNCTION("IF(Y41 = """", """", GOOGLETRANSLATE(Y41, ""en"", ""bn""))"),"")</f>
        <v/>
      </c>
      <c r="AP41" s="5" t="str">
        <f>IFERROR(__xludf.DUMMYFUNCTION("IF(Z41 = """", """", GOOGLETRANSLATE(Z41, ""en"", ""bn""))"),"")</f>
        <v/>
      </c>
      <c r="AQ41" s="5" t="str">
        <f>IFERROR(__xludf.DUMMYFUNCTION("IF(AA41 = """", """", GOOGLETRANSLATE(AA41, ""en"", ""bn""))"),"")</f>
        <v/>
      </c>
      <c r="AR41" s="5" t="str">
        <f>IFERROR(__xludf.DUMMYFUNCTION("IF(AB41 = """", """", GOOGLETRANSLATE(AB41, ""en"", ""bn""))"),"")</f>
        <v/>
      </c>
      <c r="AS41" s="5" t="str">
        <f>IFERROR(__xludf.DUMMYFUNCTION("IF(Y41 = """", """", GOOGLETRANSLATE(Y41, ""en"", ""te""))"),"")</f>
        <v/>
      </c>
      <c r="AT41" s="5" t="str">
        <f>IFERROR(__xludf.DUMMYFUNCTION("IF(Z41 = """", """", GOOGLETRANSLATE(Z41, ""en"", ""te""))"),"")</f>
        <v/>
      </c>
      <c r="AU41" s="5" t="str">
        <f>IFERROR(__xludf.DUMMYFUNCTION("IF(AA41 = """", """", GOOGLETRANSLATE(AA41, ""en"", ""te""))"),"")</f>
        <v/>
      </c>
      <c r="AV41" s="5" t="str">
        <f>IFERROR(__xludf.DUMMYFUNCTION("IF(AB41 = """", """", GOOGLETRANSLATE(AB41, ""en"", ""te""))"),"")</f>
        <v/>
      </c>
      <c r="AW41" s="1" t="s">
        <v>68</v>
      </c>
      <c r="AX41" s="1" t="s">
        <v>69</v>
      </c>
    </row>
    <row r="42">
      <c r="A42" s="1">
        <v>20.0</v>
      </c>
      <c r="B42" s="1" t="s">
        <v>56</v>
      </c>
      <c r="C42" s="2">
        <v>45778.0</v>
      </c>
      <c r="D42" s="2">
        <v>45787.0</v>
      </c>
      <c r="E42" s="1">
        <v>2.0</v>
      </c>
      <c r="F42" s="1">
        <v>10.0</v>
      </c>
      <c r="G42" s="3" t="s">
        <v>57</v>
      </c>
      <c r="I42" s="4">
        <v>0.17291666666666666</v>
      </c>
      <c r="J42" s="4">
        <v>0.23402777777777778</v>
      </c>
      <c r="K42" s="1" t="s">
        <v>58</v>
      </c>
      <c r="L42" s="1" t="s">
        <v>72</v>
      </c>
      <c r="O42" s="1" t="s">
        <v>60</v>
      </c>
      <c r="P42" s="1" t="s">
        <v>60</v>
      </c>
      <c r="Q42" s="1" t="s">
        <v>60</v>
      </c>
      <c r="R42" s="1" t="s">
        <v>60</v>
      </c>
      <c r="S42" s="1" t="s">
        <v>60</v>
      </c>
      <c r="T42" s="1" t="s">
        <v>61</v>
      </c>
      <c r="V42" s="1" t="s">
        <v>60</v>
      </c>
      <c r="W42" s="1" t="s">
        <v>60</v>
      </c>
      <c r="X42" s="1" t="s">
        <v>60</v>
      </c>
      <c r="AC42" s="5" t="str">
        <f>IFERROR(__xludf.DUMMYFUNCTION("IF(Y42 = """", """", GOOGLETRANSLATE(Y42, ""en"", ""hi""))"),"")</f>
        <v/>
      </c>
      <c r="AD42" s="5" t="str">
        <f>IFERROR(__xludf.DUMMYFUNCTION("IF(Z42 = """", """", GOOGLETRANSLATE(Z42, ""en"", ""hi""))"),"")</f>
        <v/>
      </c>
      <c r="AE42" s="5" t="str">
        <f>IFERROR(__xludf.DUMMYFUNCTION("IF(AA42 = """", """", GOOGLETRANSLATE(AA42, ""en"", ""hi""))"),"")</f>
        <v/>
      </c>
      <c r="AF42" s="5" t="str">
        <f>IFERROR(__xludf.DUMMYFUNCTION("IF(AB42 = """", """", GOOGLETRANSLATE(AB42, ""en"", ""hi""))"),"")</f>
        <v/>
      </c>
      <c r="AG42" s="5" t="str">
        <f>IFERROR(__xludf.DUMMYFUNCTION("IF(Y42 = """", """", GOOGLETRANSLATE(Y42, ""en"", ""mr""))"),"")</f>
        <v/>
      </c>
      <c r="AH42" s="5" t="str">
        <f>IFERROR(__xludf.DUMMYFUNCTION("IF(Z42 = """", """", GOOGLETRANSLATE(Z42, ""en"", ""mr""))"),"")</f>
        <v/>
      </c>
      <c r="AI42" s="5" t="str">
        <f>IFERROR(__xludf.DUMMYFUNCTION("IF(AA42 = """", """", GOOGLETRANSLATE(AA42, ""en"", ""mr""))"),"")</f>
        <v/>
      </c>
      <c r="AJ42" s="5" t="str">
        <f>IFERROR(__xludf.DUMMYFUNCTION("IF(AB42 = """", """", GOOGLETRANSLATE(AB42, ""en"", ""mr""))"),"")</f>
        <v/>
      </c>
      <c r="AK42" s="5" t="str">
        <f>IFERROR(__xludf.DUMMYFUNCTION("IF(Y42 = """", """", GOOGLETRANSLATE(Y42, ""en"", ""gu""))"),"")</f>
        <v/>
      </c>
      <c r="AL42" s="5" t="str">
        <f>IFERROR(__xludf.DUMMYFUNCTION("IF(Z42 = """", """", GOOGLETRANSLATE(Z42, ""en"", ""gu""))"),"")</f>
        <v/>
      </c>
      <c r="AM42" s="5" t="str">
        <f>IFERROR(__xludf.DUMMYFUNCTION("IF(AA42 = """", """", GOOGLETRANSLATE(AA42, ""en"", ""gu""))"),"")</f>
        <v/>
      </c>
      <c r="AN42" s="5" t="str">
        <f>IFERROR(__xludf.DUMMYFUNCTION("IF(AB42 = """", """", GOOGLETRANSLATE(AB42, ""en"", ""gu""))"),"")</f>
        <v/>
      </c>
      <c r="AO42" s="5" t="str">
        <f>IFERROR(__xludf.DUMMYFUNCTION("IF(Y42 = """", """", GOOGLETRANSLATE(Y42, ""en"", ""bn""))"),"")</f>
        <v/>
      </c>
      <c r="AP42" s="5" t="str">
        <f>IFERROR(__xludf.DUMMYFUNCTION("IF(Z42 = """", """", GOOGLETRANSLATE(Z42, ""en"", ""bn""))"),"")</f>
        <v/>
      </c>
      <c r="AQ42" s="5" t="str">
        <f>IFERROR(__xludf.DUMMYFUNCTION("IF(AA42 = """", """", GOOGLETRANSLATE(AA42, ""en"", ""bn""))"),"")</f>
        <v/>
      </c>
      <c r="AR42" s="5" t="str">
        <f>IFERROR(__xludf.DUMMYFUNCTION("IF(AB42 = """", """", GOOGLETRANSLATE(AB42, ""en"", ""bn""))"),"")</f>
        <v/>
      </c>
      <c r="AS42" s="5" t="str">
        <f>IFERROR(__xludf.DUMMYFUNCTION("IF(Y42 = """", """", GOOGLETRANSLATE(Y42, ""en"", ""te""))"),"")</f>
        <v/>
      </c>
      <c r="AT42" s="5" t="str">
        <f>IFERROR(__xludf.DUMMYFUNCTION("IF(Z42 = """", """", GOOGLETRANSLATE(Z42, ""en"", ""te""))"),"")</f>
        <v/>
      </c>
      <c r="AU42" s="5" t="str">
        <f>IFERROR(__xludf.DUMMYFUNCTION("IF(AA42 = """", """", GOOGLETRANSLATE(AA42, ""en"", ""te""))"),"")</f>
        <v/>
      </c>
      <c r="AV42" s="5" t="str">
        <f>IFERROR(__xludf.DUMMYFUNCTION("IF(AB42 = """", """", GOOGLETRANSLATE(AB42, ""en"", ""te""))"),"")</f>
        <v/>
      </c>
      <c r="AW42" s="1" t="s">
        <v>68</v>
      </c>
      <c r="AX42" s="1" t="s">
        <v>69</v>
      </c>
    </row>
    <row r="43">
      <c r="A43" s="1">
        <v>46.0</v>
      </c>
      <c r="B43" s="1" t="s">
        <v>56</v>
      </c>
      <c r="C43" s="2">
        <v>45778.0</v>
      </c>
      <c r="D43" s="2">
        <v>45787.0</v>
      </c>
      <c r="E43" s="1">
        <v>5.0</v>
      </c>
      <c r="G43" s="3" t="s">
        <v>57</v>
      </c>
      <c r="I43" s="4">
        <v>0.38055555555555554</v>
      </c>
      <c r="J43" s="4">
        <v>0.46041666666666664</v>
      </c>
      <c r="K43" s="1" t="s">
        <v>58</v>
      </c>
      <c r="L43" s="1" t="s">
        <v>66</v>
      </c>
      <c r="O43" s="1" t="s">
        <v>60</v>
      </c>
      <c r="P43" s="1" t="s">
        <v>60</v>
      </c>
      <c r="Q43" s="1" t="s">
        <v>60</v>
      </c>
      <c r="R43" s="1" t="s">
        <v>60</v>
      </c>
      <c r="S43" s="1" t="s">
        <v>60</v>
      </c>
      <c r="T43" s="1" t="s">
        <v>60</v>
      </c>
      <c r="V43" s="1" t="s">
        <v>60</v>
      </c>
      <c r="W43" s="1" t="s">
        <v>60</v>
      </c>
      <c r="X43" s="1" t="s">
        <v>60</v>
      </c>
      <c r="AC43" s="5" t="str">
        <f>IFERROR(__xludf.DUMMYFUNCTION("IF(Y43 = """", """", GOOGLETRANSLATE(Y43, ""en"", ""hi""))"),"")</f>
        <v/>
      </c>
      <c r="AD43" s="5" t="str">
        <f>IFERROR(__xludf.DUMMYFUNCTION("IF(Z43 = """", """", GOOGLETRANSLATE(Z43, ""en"", ""hi""))"),"")</f>
        <v/>
      </c>
      <c r="AE43" s="5" t="str">
        <f>IFERROR(__xludf.DUMMYFUNCTION("IF(AA43 = """", """", GOOGLETRANSLATE(AA43, ""en"", ""hi""))"),"")</f>
        <v/>
      </c>
      <c r="AF43" s="5" t="str">
        <f>IFERROR(__xludf.DUMMYFUNCTION("IF(AB43 = """", """", GOOGLETRANSLATE(AB43, ""en"", ""hi""))"),"")</f>
        <v/>
      </c>
      <c r="AG43" s="5" t="str">
        <f>IFERROR(__xludf.DUMMYFUNCTION("IF(Y43 = """", """", GOOGLETRANSLATE(Y43, ""en"", ""mr""))"),"")</f>
        <v/>
      </c>
      <c r="AH43" s="5" t="str">
        <f>IFERROR(__xludf.DUMMYFUNCTION("IF(Z43 = """", """", GOOGLETRANSLATE(Z43, ""en"", ""mr""))"),"")</f>
        <v/>
      </c>
      <c r="AI43" s="5" t="str">
        <f>IFERROR(__xludf.DUMMYFUNCTION("IF(AA43 = """", """", GOOGLETRANSLATE(AA43, ""en"", ""mr""))"),"")</f>
        <v/>
      </c>
      <c r="AJ43" s="5" t="str">
        <f>IFERROR(__xludf.DUMMYFUNCTION("IF(AB43 = """", """", GOOGLETRANSLATE(AB43, ""en"", ""mr""))"),"")</f>
        <v/>
      </c>
      <c r="AK43" s="5" t="str">
        <f>IFERROR(__xludf.DUMMYFUNCTION("IF(Y43 = """", """", GOOGLETRANSLATE(Y43, ""en"", ""gu""))"),"")</f>
        <v/>
      </c>
      <c r="AL43" s="5" t="str">
        <f>IFERROR(__xludf.DUMMYFUNCTION("IF(Z43 = """", """", GOOGLETRANSLATE(Z43, ""en"", ""gu""))"),"")</f>
        <v/>
      </c>
      <c r="AM43" s="5" t="str">
        <f>IFERROR(__xludf.DUMMYFUNCTION("IF(AA43 = """", """", GOOGLETRANSLATE(AA43, ""en"", ""gu""))"),"")</f>
        <v/>
      </c>
      <c r="AN43" s="5" t="str">
        <f>IFERROR(__xludf.DUMMYFUNCTION("IF(AB43 = """", """", GOOGLETRANSLATE(AB43, ""en"", ""gu""))"),"")</f>
        <v/>
      </c>
      <c r="AO43" s="5" t="str">
        <f>IFERROR(__xludf.DUMMYFUNCTION("IF(Y43 = """", """", GOOGLETRANSLATE(Y43, ""en"", ""bn""))"),"")</f>
        <v/>
      </c>
      <c r="AP43" s="5" t="str">
        <f>IFERROR(__xludf.DUMMYFUNCTION("IF(Z43 = """", """", GOOGLETRANSLATE(Z43, ""en"", ""bn""))"),"")</f>
        <v/>
      </c>
      <c r="AQ43" s="5" t="str">
        <f>IFERROR(__xludf.DUMMYFUNCTION("IF(AA43 = """", """", GOOGLETRANSLATE(AA43, ""en"", ""bn""))"),"")</f>
        <v/>
      </c>
      <c r="AR43" s="5" t="str">
        <f>IFERROR(__xludf.DUMMYFUNCTION("IF(AB43 = """", """", GOOGLETRANSLATE(AB43, ""en"", ""bn""))"),"")</f>
        <v/>
      </c>
      <c r="AS43" s="5" t="str">
        <f>IFERROR(__xludf.DUMMYFUNCTION("IF(Y43 = """", """", GOOGLETRANSLATE(Y43, ""en"", ""te""))"),"")</f>
        <v/>
      </c>
      <c r="AT43" s="5" t="str">
        <f>IFERROR(__xludf.DUMMYFUNCTION("IF(Z43 = """", """", GOOGLETRANSLATE(Z43, ""en"", ""te""))"),"")</f>
        <v/>
      </c>
      <c r="AU43" s="5" t="str">
        <f>IFERROR(__xludf.DUMMYFUNCTION("IF(AA43 = """", """", GOOGLETRANSLATE(AA43, ""en"", ""te""))"),"")</f>
        <v/>
      </c>
      <c r="AV43" s="5" t="str">
        <f>IFERROR(__xludf.DUMMYFUNCTION("IF(AB43 = """", """", GOOGLETRANSLATE(AB43, ""en"", ""te""))"),"")</f>
        <v/>
      </c>
    </row>
    <row r="44">
      <c r="A44" s="1">
        <v>47.0</v>
      </c>
      <c r="B44" s="1" t="s">
        <v>56</v>
      </c>
      <c r="C44" s="2">
        <v>45778.0</v>
      </c>
      <c r="D44" s="2">
        <v>45787.0</v>
      </c>
      <c r="E44" s="1">
        <v>5.0</v>
      </c>
      <c r="G44" s="3" t="s">
        <v>57</v>
      </c>
      <c r="I44" s="4">
        <v>0.38055555555555554</v>
      </c>
      <c r="J44" s="4">
        <v>0.46041666666666664</v>
      </c>
      <c r="K44" s="1" t="s">
        <v>58</v>
      </c>
      <c r="L44" s="1" t="s">
        <v>66</v>
      </c>
      <c r="O44" s="1" t="s">
        <v>60</v>
      </c>
      <c r="P44" s="1" t="s">
        <v>60</v>
      </c>
      <c r="Q44" s="1" t="s">
        <v>60</v>
      </c>
      <c r="R44" s="1" t="s">
        <v>60</v>
      </c>
      <c r="S44" s="1" t="s">
        <v>60</v>
      </c>
      <c r="T44" s="1" t="s">
        <v>60</v>
      </c>
      <c r="V44" s="1" t="s">
        <v>60</v>
      </c>
      <c r="W44" s="1" t="s">
        <v>60</v>
      </c>
      <c r="X44" s="1" t="s">
        <v>60</v>
      </c>
      <c r="AC44" s="5" t="str">
        <f>IFERROR(__xludf.DUMMYFUNCTION("IF(Y44 = """", """", GOOGLETRANSLATE(Y44, ""en"", ""hi""))"),"")</f>
        <v/>
      </c>
      <c r="AD44" s="5" t="str">
        <f>IFERROR(__xludf.DUMMYFUNCTION("IF(Z44 = """", """", GOOGLETRANSLATE(Z44, ""en"", ""hi""))"),"")</f>
        <v/>
      </c>
      <c r="AE44" s="5" t="str">
        <f>IFERROR(__xludf.DUMMYFUNCTION("IF(AA44 = """", """", GOOGLETRANSLATE(AA44, ""en"", ""hi""))"),"")</f>
        <v/>
      </c>
      <c r="AF44" s="5" t="str">
        <f>IFERROR(__xludf.DUMMYFUNCTION("IF(AB44 = """", """", GOOGLETRANSLATE(AB44, ""en"", ""hi""))"),"")</f>
        <v/>
      </c>
      <c r="AG44" s="5" t="str">
        <f>IFERROR(__xludf.DUMMYFUNCTION("IF(Y44 = """", """", GOOGLETRANSLATE(Y44, ""en"", ""mr""))"),"")</f>
        <v/>
      </c>
      <c r="AH44" s="5" t="str">
        <f>IFERROR(__xludf.DUMMYFUNCTION("IF(Z44 = """", """", GOOGLETRANSLATE(Z44, ""en"", ""mr""))"),"")</f>
        <v/>
      </c>
      <c r="AI44" s="5" t="str">
        <f>IFERROR(__xludf.DUMMYFUNCTION("IF(AA44 = """", """", GOOGLETRANSLATE(AA44, ""en"", ""mr""))"),"")</f>
        <v/>
      </c>
      <c r="AJ44" s="5" t="str">
        <f>IFERROR(__xludf.DUMMYFUNCTION("IF(AB44 = """", """", GOOGLETRANSLATE(AB44, ""en"", ""mr""))"),"")</f>
        <v/>
      </c>
      <c r="AK44" s="5" t="str">
        <f>IFERROR(__xludf.DUMMYFUNCTION("IF(Y44 = """", """", GOOGLETRANSLATE(Y44, ""en"", ""gu""))"),"")</f>
        <v/>
      </c>
      <c r="AL44" s="5" t="str">
        <f>IFERROR(__xludf.DUMMYFUNCTION("IF(Z44 = """", """", GOOGLETRANSLATE(Z44, ""en"", ""gu""))"),"")</f>
        <v/>
      </c>
      <c r="AM44" s="5" t="str">
        <f>IFERROR(__xludf.DUMMYFUNCTION("IF(AA44 = """", """", GOOGLETRANSLATE(AA44, ""en"", ""gu""))"),"")</f>
        <v/>
      </c>
      <c r="AN44" s="5" t="str">
        <f>IFERROR(__xludf.DUMMYFUNCTION("IF(AB44 = """", """", GOOGLETRANSLATE(AB44, ""en"", ""gu""))"),"")</f>
        <v/>
      </c>
      <c r="AO44" s="5" t="str">
        <f>IFERROR(__xludf.DUMMYFUNCTION("IF(Y44 = """", """", GOOGLETRANSLATE(Y44, ""en"", ""bn""))"),"")</f>
        <v/>
      </c>
      <c r="AP44" s="5" t="str">
        <f>IFERROR(__xludf.DUMMYFUNCTION("IF(Z44 = """", """", GOOGLETRANSLATE(Z44, ""en"", ""bn""))"),"")</f>
        <v/>
      </c>
      <c r="AQ44" s="5" t="str">
        <f>IFERROR(__xludf.DUMMYFUNCTION("IF(AA44 = """", """", GOOGLETRANSLATE(AA44, ""en"", ""bn""))"),"")</f>
        <v/>
      </c>
      <c r="AR44" s="5" t="str">
        <f>IFERROR(__xludf.DUMMYFUNCTION("IF(AB44 = """", """", GOOGLETRANSLATE(AB44, ""en"", ""bn""))"),"")</f>
        <v/>
      </c>
      <c r="AS44" s="5" t="str">
        <f>IFERROR(__xludf.DUMMYFUNCTION("IF(Y44 = """", """", GOOGLETRANSLATE(Y44, ""en"", ""te""))"),"")</f>
        <v/>
      </c>
      <c r="AT44" s="5" t="str">
        <f>IFERROR(__xludf.DUMMYFUNCTION("IF(Z44 = """", """", GOOGLETRANSLATE(Z44, ""en"", ""te""))"),"")</f>
        <v/>
      </c>
      <c r="AU44" s="5" t="str">
        <f>IFERROR(__xludf.DUMMYFUNCTION("IF(AA44 = """", """", GOOGLETRANSLATE(AA44, ""en"", ""te""))"),"")</f>
        <v/>
      </c>
      <c r="AV44" s="5" t="str">
        <f>IFERROR(__xludf.DUMMYFUNCTION("IF(AB44 = """", """", GOOGLETRANSLATE(AB44, ""en"", ""te""))"),"")</f>
        <v/>
      </c>
    </row>
    <row r="45">
      <c r="A45" s="1">
        <v>48.0</v>
      </c>
      <c r="B45" s="1" t="s">
        <v>56</v>
      </c>
      <c r="C45" s="2">
        <v>45778.0</v>
      </c>
      <c r="D45" s="2">
        <v>45787.0</v>
      </c>
      <c r="E45" s="1">
        <v>5.0</v>
      </c>
      <c r="G45" s="3" t="s">
        <v>57</v>
      </c>
      <c r="I45" s="4">
        <v>0.38055555555555554</v>
      </c>
      <c r="J45" s="4">
        <v>0.46041666666666664</v>
      </c>
      <c r="K45" s="1" t="s">
        <v>58</v>
      </c>
      <c r="L45" s="1" t="s">
        <v>66</v>
      </c>
      <c r="O45" s="1" t="s">
        <v>60</v>
      </c>
      <c r="P45" s="1" t="s">
        <v>60</v>
      </c>
      <c r="Q45" s="1" t="s">
        <v>60</v>
      </c>
      <c r="R45" s="1" t="s">
        <v>60</v>
      </c>
      <c r="S45" s="1" t="s">
        <v>60</v>
      </c>
      <c r="T45" s="1" t="s">
        <v>60</v>
      </c>
      <c r="V45" s="1" t="s">
        <v>60</v>
      </c>
      <c r="W45" s="1" t="s">
        <v>60</v>
      </c>
      <c r="X45" s="1" t="s">
        <v>60</v>
      </c>
      <c r="AC45" s="5" t="str">
        <f>IFERROR(__xludf.DUMMYFUNCTION("IF(Y45 = """", """", GOOGLETRANSLATE(Y45, ""en"", ""hi""))"),"")</f>
        <v/>
      </c>
      <c r="AD45" s="5" t="str">
        <f>IFERROR(__xludf.DUMMYFUNCTION("IF(Z45 = """", """", GOOGLETRANSLATE(Z45, ""en"", ""hi""))"),"")</f>
        <v/>
      </c>
      <c r="AE45" s="5" t="str">
        <f>IFERROR(__xludf.DUMMYFUNCTION("IF(AA45 = """", """", GOOGLETRANSLATE(AA45, ""en"", ""hi""))"),"")</f>
        <v/>
      </c>
      <c r="AF45" s="5" t="str">
        <f>IFERROR(__xludf.DUMMYFUNCTION("IF(AB45 = """", """", GOOGLETRANSLATE(AB45, ""en"", ""hi""))"),"")</f>
        <v/>
      </c>
      <c r="AG45" s="5" t="str">
        <f>IFERROR(__xludf.DUMMYFUNCTION("IF(Y45 = """", """", GOOGLETRANSLATE(Y45, ""en"", ""mr""))"),"")</f>
        <v/>
      </c>
      <c r="AH45" s="5" t="str">
        <f>IFERROR(__xludf.DUMMYFUNCTION("IF(Z45 = """", """", GOOGLETRANSLATE(Z45, ""en"", ""mr""))"),"")</f>
        <v/>
      </c>
      <c r="AI45" s="5" t="str">
        <f>IFERROR(__xludf.DUMMYFUNCTION("IF(AA45 = """", """", GOOGLETRANSLATE(AA45, ""en"", ""mr""))"),"")</f>
        <v/>
      </c>
      <c r="AJ45" s="5" t="str">
        <f>IFERROR(__xludf.DUMMYFUNCTION("IF(AB45 = """", """", GOOGLETRANSLATE(AB45, ""en"", ""mr""))"),"")</f>
        <v/>
      </c>
      <c r="AK45" s="5" t="str">
        <f>IFERROR(__xludf.DUMMYFUNCTION("IF(Y45 = """", """", GOOGLETRANSLATE(Y45, ""en"", ""gu""))"),"")</f>
        <v/>
      </c>
      <c r="AL45" s="5" t="str">
        <f>IFERROR(__xludf.DUMMYFUNCTION("IF(Z45 = """", """", GOOGLETRANSLATE(Z45, ""en"", ""gu""))"),"")</f>
        <v/>
      </c>
      <c r="AM45" s="5" t="str">
        <f>IFERROR(__xludf.DUMMYFUNCTION("IF(AA45 = """", """", GOOGLETRANSLATE(AA45, ""en"", ""gu""))"),"")</f>
        <v/>
      </c>
      <c r="AN45" s="5" t="str">
        <f>IFERROR(__xludf.DUMMYFUNCTION("IF(AB45 = """", """", GOOGLETRANSLATE(AB45, ""en"", ""gu""))"),"")</f>
        <v/>
      </c>
      <c r="AO45" s="5" t="str">
        <f>IFERROR(__xludf.DUMMYFUNCTION("IF(Y45 = """", """", GOOGLETRANSLATE(Y45, ""en"", ""bn""))"),"")</f>
        <v/>
      </c>
      <c r="AP45" s="5" t="str">
        <f>IFERROR(__xludf.DUMMYFUNCTION("IF(Z45 = """", """", GOOGLETRANSLATE(Z45, ""en"", ""bn""))"),"")</f>
        <v/>
      </c>
      <c r="AQ45" s="5" t="str">
        <f>IFERROR(__xludf.DUMMYFUNCTION("IF(AA45 = """", """", GOOGLETRANSLATE(AA45, ""en"", ""bn""))"),"")</f>
        <v/>
      </c>
      <c r="AR45" s="5" t="str">
        <f>IFERROR(__xludf.DUMMYFUNCTION("IF(AB45 = """", """", GOOGLETRANSLATE(AB45, ""en"", ""bn""))"),"")</f>
        <v/>
      </c>
      <c r="AS45" s="5" t="str">
        <f>IFERROR(__xludf.DUMMYFUNCTION("IF(Y45 = """", """", GOOGLETRANSLATE(Y45, ""en"", ""te""))"),"")</f>
        <v/>
      </c>
      <c r="AT45" s="5" t="str">
        <f>IFERROR(__xludf.DUMMYFUNCTION("IF(Z45 = """", """", GOOGLETRANSLATE(Z45, ""en"", ""te""))"),"")</f>
        <v/>
      </c>
      <c r="AU45" s="5" t="str">
        <f>IFERROR(__xludf.DUMMYFUNCTION("IF(AA45 = """", """", GOOGLETRANSLATE(AA45, ""en"", ""te""))"),"")</f>
        <v/>
      </c>
      <c r="AV45" s="5" t="str">
        <f>IFERROR(__xludf.DUMMYFUNCTION("IF(AB45 = """", """", GOOGLETRANSLATE(AB45, ""en"", ""te""))"),"")</f>
        <v/>
      </c>
    </row>
    <row r="46">
      <c r="A46" s="1">
        <v>49.0</v>
      </c>
      <c r="B46" s="1" t="s">
        <v>56</v>
      </c>
      <c r="C46" s="2">
        <v>45778.0</v>
      </c>
      <c r="D46" s="2">
        <v>45787.0</v>
      </c>
      <c r="E46" s="1">
        <v>5.0</v>
      </c>
      <c r="G46" s="3" t="s">
        <v>57</v>
      </c>
      <c r="I46" s="4">
        <v>0.38055555555555554</v>
      </c>
      <c r="J46" s="4">
        <v>0.46041666666666664</v>
      </c>
      <c r="K46" s="1" t="s">
        <v>58</v>
      </c>
      <c r="L46" s="1" t="s">
        <v>66</v>
      </c>
      <c r="O46" s="1" t="s">
        <v>60</v>
      </c>
      <c r="P46" s="1" t="s">
        <v>60</v>
      </c>
      <c r="Q46" s="1" t="s">
        <v>60</v>
      </c>
      <c r="R46" s="1" t="s">
        <v>60</v>
      </c>
      <c r="S46" s="1" t="s">
        <v>60</v>
      </c>
      <c r="T46" s="1" t="s">
        <v>60</v>
      </c>
      <c r="V46" s="1" t="s">
        <v>60</v>
      </c>
      <c r="W46" s="1" t="s">
        <v>60</v>
      </c>
      <c r="X46" s="1" t="s">
        <v>60</v>
      </c>
      <c r="AC46" s="5" t="str">
        <f>IFERROR(__xludf.DUMMYFUNCTION("IF(Y46 = """", """", GOOGLETRANSLATE(Y46, ""en"", ""hi""))"),"")</f>
        <v/>
      </c>
      <c r="AD46" s="5" t="str">
        <f>IFERROR(__xludf.DUMMYFUNCTION("IF(Z46 = """", """", GOOGLETRANSLATE(Z46, ""en"", ""hi""))"),"")</f>
        <v/>
      </c>
      <c r="AE46" s="5" t="str">
        <f>IFERROR(__xludf.DUMMYFUNCTION("IF(AA46 = """", """", GOOGLETRANSLATE(AA46, ""en"", ""hi""))"),"")</f>
        <v/>
      </c>
      <c r="AF46" s="5" t="str">
        <f>IFERROR(__xludf.DUMMYFUNCTION("IF(AB46 = """", """", GOOGLETRANSLATE(AB46, ""en"", ""hi""))"),"")</f>
        <v/>
      </c>
      <c r="AG46" s="5" t="str">
        <f>IFERROR(__xludf.DUMMYFUNCTION("IF(Y46 = """", """", GOOGLETRANSLATE(Y46, ""en"", ""mr""))"),"")</f>
        <v/>
      </c>
      <c r="AH46" s="5" t="str">
        <f>IFERROR(__xludf.DUMMYFUNCTION("IF(Z46 = """", """", GOOGLETRANSLATE(Z46, ""en"", ""mr""))"),"")</f>
        <v/>
      </c>
      <c r="AI46" s="5" t="str">
        <f>IFERROR(__xludf.DUMMYFUNCTION("IF(AA46 = """", """", GOOGLETRANSLATE(AA46, ""en"", ""mr""))"),"")</f>
        <v/>
      </c>
      <c r="AJ46" s="5" t="str">
        <f>IFERROR(__xludf.DUMMYFUNCTION("IF(AB46 = """", """", GOOGLETRANSLATE(AB46, ""en"", ""mr""))"),"")</f>
        <v/>
      </c>
      <c r="AK46" s="5" t="str">
        <f>IFERROR(__xludf.DUMMYFUNCTION("IF(Y46 = """", """", GOOGLETRANSLATE(Y46, ""en"", ""gu""))"),"")</f>
        <v/>
      </c>
      <c r="AL46" s="5" t="str">
        <f>IFERROR(__xludf.DUMMYFUNCTION("IF(Z46 = """", """", GOOGLETRANSLATE(Z46, ""en"", ""gu""))"),"")</f>
        <v/>
      </c>
      <c r="AM46" s="5" t="str">
        <f>IFERROR(__xludf.DUMMYFUNCTION("IF(AA46 = """", """", GOOGLETRANSLATE(AA46, ""en"", ""gu""))"),"")</f>
        <v/>
      </c>
      <c r="AN46" s="5" t="str">
        <f>IFERROR(__xludf.DUMMYFUNCTION("IF(AB46 = """", """", GOOGLETRANSLATE(AB46, ""en"", ""gu""))"),"")</f>
        <v/>
      </c>
      <c r="AO46" s="5" t="str">
        <f>IFERROR(__xludf.DUMMYFUNCTION("IF(Y46 = """", """", GOOGLETRANSLATE(Y46, ""en"", ""bn""))"),"")</f>
        <v/>
      </c>
      <c r="AP46" s="5" t="str">
        <f>IFERROR(__xludf.DUMMYFUNCTION("IF(Z46 = """", """", GOOGLETRANSLATE(Z46, ""en"", ""bn""))"),"")</f>
        <v/>
      </c>
      <c r="AQ46" s="5" t="str">
        <f>IFERROR(__xludf.DUMMYFUNCTION("IF(AA46 = """", """", GOOGLETRANSLATE(AA46, ""en"", ""bn""))"),"")</f>
        <v/>
      </c>
      <c r="AR46" s="5" t="str">
        <f>IFERROR(__xludf.DUMMYFUNCTION("IF(AB46 = """", """", GOOGLETRANSLATE(AB46, ""en"", ""bn""))"),"")</f>
        <v/>
      </c>
      <c r="AS46" s="5" t="str">
        <f>IFERROR(__xludf.DUMMYFUNCTION("IF(Y46 = """", """", GOOGLETRANSLATE(Y46, ""en"", ""te""))"),"")</f>
        <v/>
      </c>
      <c r="AT46" s="5" t="str">
        <f>IFERROR(__xludf.DUMMYFUNCTION("IF(Z46 = """", """", GOOGLETRANSLATE(Z46, ""en"", ""te""))"),"")</f>
        <v/>
      </c>
      <c r="AU46" s="5" t="str">
        <f>IFERROR(__xludf.DUMMYFUNCTION("IF(AA46 = """", """", GOOGLETRANSLATE(AA46, ""en"", ""te""))"),"")</f>
        <v/>
      </c>
      <c r="AV46" s="5" t="str">
        <f>IFERROR(__xludf.DUMMYFUNCTION("IF(AB46 = """", """", GOOGLETRANSLATE(AB46, ""en"", ""te""))"),"")</f>
        <v/>
      </c>
    </row>
    <row r="47">
      <c r="A47" s="1">
        <v>50.0</v>
      </c>
      <c r="B47" s="1" t="s">
        <v>56</v>
      </c>
      <c r="C47" s="2">
        <v>45778.0</v>
      </c>
      <c r="D47" s="2">
        <v>45787.0</v>
      </c>
      <c r="E47" s="1">
        <v>5.0</v>
      </c>
      <c r="G47" s="3" t="s">
        <v>57</v>
      </c>
      <c r="I47" s="4">
        <v>0.38055555555555554</v>
      </c>
      <c r="J47" s="4">
        <v>0.46041666666666664</v>
      </c>
      <c r="K47" s="1" t="s">
        <v>58</v>
      </c>
      <c r="L47" s="1" t="s">
        <v>66</v>
      </c>
      <c r="O47" s="1" t="s">
        <v>60</v>
      </c>
      <c r="P47" s="1" t="s">
        <v>60</v>
      </c>
      <c r="Q47" s="1" t="s">
        <v>60</v>
      </c>
      <c r="R47" s="1" t="s">
        <v>60</v>
      </c>
      <c r="S47" s="1" t="s">
        <v>60</v>
      </c>
      <c r="T47" s="1" t="s">
        <v>60</v>
      </c>
      <c r="V47" s="1" t="s">
        <v>60</v>
      </c>
      <c r="W47" s="1" t="s">
        <v>60</v>
      </c>
      <c r="X47" s="1" t="s">
        <v>60</v>
      </c>
      <c r="AC47" s="5" t="str">
        <f>IFERROR(__xludf.DUMMYFUNCTION("IF(Y47 = """", """", GOOGLETRANSLATE(Y47, ""en"", ""hi""))"),"")</f>
        <v/>
      </c>
      <c r="AD47" s="5" t="str">
        <f>IFERROR(__xludf.DUMMYFUNCTION("IF(Z47 = """", """", GOOGLETRANSLATE(Z47, ""en"", ""hi""))"),"")</f>
        <v/>
      </c>
      <c r="AE47" s="5" t="str">
        <f>IFERROR(__xludf.DUMMYFUNCTION("IF(AA47 = """", """", GOOGLETRANSLATE(AA47, ""en"", ""hi""))"),"")</f>
        <v/>
      </c>
      <c r="AF47" s="5" t="str">
        <f>IFERROR(__xludf.DUMMYFUNCTION("IF(AB47 = """", """", GOOGLETRANSLATE(AB47, ""en"", ""hi""))"),"")</f>
        <v/>
      </c>
      <c r="AG47" s="5" t="str">
        <f>IFERROR(__xludf.DUMMYFUNCTION("IF(Y47 = """", """", GOOGLETRANSLATE(Y47, ""en"", ""mr""))"),"")</f>
        <v/>
      </c>
      <c r="AH47" s="5" t="str">
        <f>IFERROR(__xludf.DUMMYFUNCTION("IF(Z47 = """", """", GOOGLETRANSLATE(Z47, ""en"", ""mr""))"),"")</f>
        <v/>
      </c>
      <c r="AI47" s="5" t="str">
        <f>IFERROR(__xludf.DUMMYFUNCTION("IF(AA47 = """", """", GOOGLETRANSLATE(AA47, ""en"", ""mr""))"),"")</f>
        <v/>
      </c>
      <c r="AJ47" s="5" t="str">
        <f>IFERROR(__xludf.DUMMYFUNCTION("IF(AB47 = """", """", GOOGLETRANSLATE(AB47, ""en"", ""mr""))"),"")</f>
        <v/>
      </c>
      <c r="AK47" s="5" t="str">
        <f>IFERROR(__xludf.DUMMYFUNCTION("IF(Y47 = """", """", GOOGLETRANSLATE(Y47, ""en"", ""gu""))"),"")</f>
        <v/>
      </c>
      <c r="AL47" s="5" t="str">
        <f>IFERROR(__xludf.DUMMYFUNCTION("IF(Z47 = """", """", GOOGLETRANSLATE(Z47, ""en"", ""gu""))"),"")</f>
        <v/>
      </c>
      <c r="AM47" s="5" t="str">
        <f>IFERROR(__xludf.DUMMYFUNCTION("IF(AA47 = """", """", GOOGLETRANSLATE(AA47, ""en"", ""gu""))"),"")</f>
        <v/>
      </c>
      <c r="AN47" s="5" t="str">
        <f>IFERROR(__xludf.DUMMYFUNCTION("IF(AB47 = """", """", GOOGLETRANSLATE(AB47, ""en"", ""gu""))"),"")</f>
        <v/>
      </c>
      <c r="AO47" s="5" t="str">
        <f>IFERROR(__xludf.DUMMYFUNCTION("IF(Y47 = """", """", GOOGLETRANSLATE(Y47, ""en"", ""bn""))"),"")</f>
        <v/>
      </c>
      <c r="AP47" s="5" t="str">
        <f>IFERROR(__xludf.DUMMYFUNCTION("IF(Z47 = """", """", GOOGLETRANSLATE(Z47, ""en"", ""bn""))"),"")</f>
        <v/>
      </c>
      <c r="AQ47" s="5" t="str">
        <f>IFERROR(__xludf.DUMMYFUNCTION("IF(AA47 = """", """", GOOGLETRANSLATE(AA47, ""en"", ""bn""))"),"")</f>
        <v/>
      </c>
      <c r="AR47" s="5" t="str">
        <f>IFERROR(__xludf.DUMMYFUNCTION("IF(AB47 = """", """", GOOGLETRANSLATE(AB47, ""en"", ""bn""))"),"")</f>
        <v/>
      </c>
      <c r="AS47" s="5" t="str">
        <f>IFERROR(__xludf.DUMMYFUNCTION("IF(Y47 = """", """", GOOGLETRANSLATE(Y47, ""en"", ""te""))"),"")</f>
        <v/>
      </c>
      <c r="AT47" s="5" t="str">
        <f>IFERROR(__xludf.DUMMYFUNCTION("IF(Z47 = """", """", GOOGLETRANSLATE(Z47, ""en"", ""te""))"),"")</f>
        <v/>
      </c>
      <c r="AU47" s="5" t="str">
        <f>IFERROR(__xludf.DUMMYFUNCTION("IF(AA47 = """", """", GOOGLETRANSLATE(AA47, ""en"", ""te""))"),"")</f>
        <v/>
      </c>
      <c r="AV47" s="5" t="str">
        <f>IFERROR(__xludf.DUMMYFUNCTION("IF(AB47 = """", """", GOOGLETRANSLATE(AB47, ""en"", ""te""))"),"")</f>
        <v/>
      </c>
    </row>
    <row r="48">
      <c r="A48" s="1">
        <v>51.0</v>
      </c>
      <c r="B48" s="1" t="s">
        <v>56</v>
      </c>
      <c r="C48" s="2">
        <v>45778.0</v>
      </c>
      <c r="D48" s="2">
        <v>45787.0</v>
      </c>
      <c r="E48" s="1">
        <v>6.0</v>
      </c>
      <c r="G48" s="3" t="s">
        <v>57</v>
      </c>
      <c r="I48" s="4">
        <v>0.46041666666666664</v>
      </c>
      <c r="J48" s="4">
        <v>0.5645833333333333</v>
      </c>
      <c r="K48" s="1" t="s">
        <v>58</v>
      </c>
      <c r="L48" s="1" t="s">
        <v>76</v>
      </c>
      <c r="O48" s="1" t="s">
        <v>60</v>
      </c>
      <c r="P48" s="1" t="s">
        <v>60</v>
      </c>
      <c r="Q48" s="1" t="s">
        <v>60</v>
      </c>
      <c r="R48" s="1" t="s">
        <v>60</v>
      </c>
      <c r="S48" s="1" t="s">
        <v>60</v>
      </c>
      <c r="T48" s="1" t="s">
        <v>60</v>
      </c>
      <c r="V48" s="1" t="s">
        <v>60</v>
      </c>
      <c r="W48" s="1" t="s">
        <v>60</v>
      </c>
      <c r="X48" s="1" t="s">
        <v>60</v>
      </c>
      <c r="AC48" s="5" t="str">
        <f>IFERROR(__xludf.DUMMYFUNCTION("IF(Y48 = """", """", GOOGLETRANSLATE(Y48, ""en"", ""hi""))"),"")</f>
        <v/>
      </c>
      <c r="AD48" s="5" t="str">
        <f>IFERROR(__xludf.DUMMYFUNCTION("IF(Z48 = """", """", GOOGLETRANSLATE(Z48, ""en"", ""hi""))"),"")</f>
        <v/>
      </c>
      <c r="AE48" s="5" t="str">
        <f>IFERROR(__xludf.DUMMYFUNCTION("IF(AA48 = """", """", GOOGLETRANSLATE(AA48, ""en"", ""hi""))"),"")</f>
        <v/>
      </c>
      <c r="AF48" s="5" t="str">
        <f>IFERROR(__xludf.DUMMYFUNCTION("IF(AB48 = """", """", GOOGLETRANSLATE(AB48, ""en"", ""hi""))"),"")</f>
        <v/>
      </c>
      <c r="AG48" s="5" t="str">
        <f>IFERROR(__xludf.DUMMYFUNCTION("IF(Y48 = """", """", GOOGLETRANSLATE(Y48, ""en"", ""mr""))"),"")</f>
        <v/>
      </c>
      <c r="AH48" s="5" t="str">
        <f>IFERROR(__xludf.DUMMYFUNCTION("IF(Z48 = """", """", GOOGLETRANSLATE(Z48, ""en"", ""mr""))"),"")</f>
        <v/>
      </c>
      <c r="AI48" s="5" t="str">
        <f>IFERROR(__xludf.DUMMYFUNCTION("IF(AA48 = """", """", GOOGLETRANSLATE(AA48, ""en"", ""mr""))"),"")</f>
        <v/>
      </c>
      <c r="AJ48" s="5" t="str">
        <f>IFERROR(__xludf.DUMMYFUNCTION("IF(AB48 = """", """", GOOGLETRANSLATE(AB48, ""en"", ""mr""))"),"")</f>
        <v/>
      </c>
      <c r="AK48" s="5" t="str">
        <f>IFERROR(__xludf.DUMMYFUNCTION("IF(Y48 = """", """", GOOGLETRANSLATE(Y48, ""en"", ""gu""))"),"")</f>
        <v/>
      </c>
      <c r="AL48" s="5" t="str">
        <f>IFERROR(__xludf.DUMMYFUNCTION("IF(Z48 = """", """", GOOGLETRANSLATE(Z48, ""en"", ""gu""))"),"")</f>
        <v/>
      </c>
      <c r="AM48" s="5" t="str">
        <f>IFERROR(__xludf.DUMMYFUNCTION("IF(AA48 = """", """", GOOGLETRANSLATE(AA48, ""en"", ""gu""))"),"")</f>
        <v/>
      </c>
      <c r="AN48" s="5" t="str">
        <f>IFERROR(__xludf.DUMMYFUNCTION("IF(AB48 = """", """", GOOGLETRANSLATE(AB48, ""en"", ""gu""))"),"")</f>
        <v/>
      </c>
      <c r="AO48" s="5" t="str">
        <f>IFERROR(__xludf.DUMMYFUNCTION("IF(Y48 = """", """", GOOGLETRANSLATE(Y48, ""en"", ""bn""))"),"")</f>
        <v/>
      </c>
      <c r="AP48" s="5" t="str">
        <f>IFERROR(__xludf.DUMMYFUNCTION("IF(Z48 = """", """", GOOGLETRANSLATE(Z48, ""en"", ""bn""))"),"")</f>
        <v/>
      </c>
      <c r="AQ48" s="5" t="str">
        <f>IFERROR(__xludf.DUMMYFUNCTION("IF(AA48 = """", """", GOOGLETRANSLATE(AA48, ""en"", ""bn""))"),"")</f>
        <v/>
      </c>
      <c r="AR48" s="5" t="str">
        <f>IFERROR(__xludf.DUMMYFUNCTION("IF(AB48 = """", """", GOOGLETRANSLATE(AB48, ""en"", ""bn""))"),"")</f>
        <v/>
      </c>
      <c r="AS48" s="5" t="str">
        <f>IFERROR(__xludf.DUMMYFUNCTION("IF(Y48 = """", """", GOOGLETRANSLATE(Y48, ""en"", ""te""))"),"")</f>
        <v/>
      </c>
      <c r="AT48" s="5" t="str">
        <f>IFERROR(__xludf.DUMMYFUNCTION("IF(Z48 = """", """", GOOGLETRANSLATE(Z48, ""en"", ""te""))"),"")</f>
        <v/>
      </c>
      <c r="AU48" s="5" t="str">
        <f>IFERROR(__xludf.DUMMYFUNCTION("IF(AA48 = """", """", GOOGLETRANSLATE(AA48, ""en"", ""te""))"),"")</f>
        <v/>
      </c>
      <c r="AV48" s="5" t="str">
        <f>IFERROR(__xludf.DUMMYFUNCTION("IF(AB48 = """", """", GOOGLETRANSLATE(AB48, ""en"", ""te""))"),"")</f>
        <v/>
      </c>
    </row>
    <row r="49">
      <c r="A49" s="1">
        <v>52.0</v>
      </c>
      <c r="B49" s="1" t="s">
        <v>56</v>
      </c>
      <c r="C49" s="2">
        <v>45778.0</v>
      </c>
      <c r="D49" s="2">
        <v>45787.0</v>
      </c>
      <c r="E49" s="1">
        <v>6.0</v>
      </c>
      <c r="G49" s="3" t="s">
        <v>57</v>
      </c>
      <c r="I49" s="4">
        <v>0.46041666666666664</v>
      </c>
      <c r="J49" s="4">
        <v>0.5645833333333333</v>
      </c>
      <c r="K49" s="1" t="s">
        <v>58</v>
      </c>
      <c r="L49" s="1" t="s">
        <v>76</v>
      </c>
      <c r="O49" s="1" t="s">
        <v>60</v>
      </c>
      <c r="P49" s="1" t="s">
        <v>60</v>
      </c>
      <c r="Q49" s="1" t="s">
        <v>60</v>
      </c>
      <c r="R49" s="1" t="s">
        <v>60</v>
      </c>
      <c r="S49" s="1" t="s">
        <v>60</v>
      </c>
      <c r="T49" s="1" t="s">
        <v>60</v>
      </c>
      <c r="V49" s="1" t="s">
        <v>60</v>
      </c>
      <c r="W49" s="1" t="s">
        <v>60</v>
      </c>
      <c r="X49" s="1" t="s">
        <v>60</v>
      </c>
      <c r="AC49" s="5" t="str">
        <f>IFERROR(__xludf.DUMMYFUNCTION("IF(Y49 = """", """", GOOGLETRANSLATE(Y49, ""en"", ""hi""))"),"")</f>
        <v/>
      </c>
      <c r="AD49" s="5" t="str">
        <f>IFERROR(__xludf.DUMMYFUNCTION("IF(Z49 = """", """", GOOGLETRANSLATE(Z49, ""en"", ""hi""))"),"")</f>
        <v/>
      </c>
      <c r="AE49" s="5" t="str">
        <f>IFERROR(__xludf.DUMMYFUNCTION("IF(AA49 = """", """", GOOGLETRANSLATE(AA49, ""en"", ""hi""))"),"")</f>
        <v/>
      </c>
      <c r="AF49" s="5" t="str">
        <f>IFERROR(__xludf.DUMMYFUNCTION("IF(AB49 = """", """", GOOGLETRANSLATE(AB49, ""en"", ""hi""))"),"")</f>
        <v/>
      </c>
      <c r="AG49" s="5" t="str">
        <f>IFERROR(__xludf.DUMMYFUNCTION("IF(Y49 = """", """", GOOGLETRANSLATE(Y49, ""en"", ""mr""))"),"")</f>
        <v/>
      </c>
      <c r="AH49" s="5" t="str">
        <f>IFERROR(__xludf.DUMMYFUNCTION("IF(Z49 = """", """", GOOGLETRANSLATE(Z49, ""en"", ""mr""))"),"")</f>
        <v/>
      </c>
      <c r="AI49" s="5" t="str">
        <f>IFERROR(__xludf.DUMMYFUNCTION("IF(AA49 = """", """", GOOGLETRANSLATE(AA49, ""en"", ""mr""))"),"")</f>
        <v/>
      </c>
      <c r="AJ49" s="5" t="str">
        <f>IFERROR(__xludf.DUMMYFUNCTION("IF(AB49 = """", """", GOOGLETRANSLATE(AB49, ""en"", ""mr""))"),"")</f>
        <v/>
      </c>
      <c r="AK49" s="5" t="str">
        <f>IFERROR(__xludf.DUMMYFUNCTION("IF(Y49 = """", """", GOOGLETRANSLATE(Y49, ""en"", ""gu""))"),"")</f>
        <v/>
      </c>
      <c r="AL49" s="5" t="str">
        <f>IFERROR(__xludf.DUMMYFUNCTION("IF(Z49 = """", """", GOOGLETRANSLATE(Z49, ""en"", ""gu""))"),"")</f>
        <v/>
      </c>
      <c r="AM49" s="5" t="str">
        <f>IFERROR(__xludf.DUMMYFUNCTION("IF(AA49 = """", """", GOOGLETRANSLATE(AA49, ""en"", ""gu""))"),"")</f>
        <v/>
      </c>
      <c r="AN49" s="5" t="str">
        <f>IFERROR(__xludf.DUMMYFUNCTION("IF(AB49 = """", """", GOOGLETRANSLATE(AB49, ""en"", ""gu""))"),"")</f>
        <v/>
      </c>
      <c r="AO49" s="5" t="str">
        <f>IFERROR(__xludf.DUMMYFUNCTION("IF(Y49 = """", """", GOOGLETRANSLATE(Y49, ""en"", ""bn""))"),"")</f>
        <v/>
      </c>
      <c r="AP49" s="5" t="str">
        <f>IFERROR(__xludf.DUMMYFUNCTION("IF(Z49 = """", """", GOOGLETRANSLATE(Z49, ""en"", ""bn""))"),"")</f>
        <v/>
      </c>
      <c r="AQ49" s="5" t="str">
        <f>IFERROR(__xludf.DUMMYFUNCTION("IF(AA49 = """", """", GOOGLETRANSLATE(AA49, ""en"", ""bn""))"),"")</f>
        <v/>
      </c>
      <c r="AR49" s="5" t="str">
        <f>IFERROR(__xludf.DUMMYFUNCTION("IF(AB49 = """", """", GOOGLETRANSLATE(AB49, ""en"", ""bn""))"),"")</f>
        <v/>
      </c>
      <c r="AS49" s="5" t="str">
        <f>IFERROR(__xludf.DUMMYFUNCTION("IF(Y49 = """", """", GOOGLETRANSLATE(Y49, ""en"", ""te""))"),"")</f>
        <v/>
      </c>
      <c r="AT49" s="5" t="str">
        <f>IFERROR(__xludf.DUMMYFUNCTION("IF(Z49 = """", """", GOOGLETRANSLATE(Z49, ""en"", ""te""))"),"")</f>
        <v/>
      </c>
      <c r="AU49" s="5" t="str">
        <f>IFERROR(__xludf.DUMMYFUNCTION("IF(AA49 = """", """", GOOGLETRANSLATE(AA49, ""en"", ""te""))"),"")</f>
        <v/>
      </c>
      <c r="AV49" s="5" t="str">
        <f>IFERROR(__xludf.DUMMYFUNCTION("IF(AB49 = """", """", GOOGLETRANSLATE(AB49, ""en"", ""te""))"),"")</f>
        <v/>
      </c>
    </row>
    <row r="50">
      <c r="A50" s="1">
        <v>53.0</v>
      </c>
      <c r="B50" s="1" t="s">
        <v>56</v>
      </c>
      <c r="C50" s="2">
        <v>45778.0</v>
      </c>
      <c r="D50" s="2">
        <v>45787.0</v>
      </c>
      <c r="E50" s="1">
        <v>6.0</v>
      </c>
      <c r="G50" s="3" t="s">
        <v>57</v>
      </c>
      <c r="I50" s="4">
        <v>0.46041666666666664</v>
      </c>
      <c r="J50" s="4">
        <v>0.5645833333333333</v>
      </c>
      <c r="K50" s="1" t="s">
        <v>58</v>
      </c>
      <c r="L50" s="1" t="s">
        <v>76</v>
      </c>
      <c r="O50" s="1" t="s">
        <v>60</v>
      </c>
      <c r="P50" s="1" t="s">
        <v>60</v>
      </c>
      <c r="Q50" s="1" t="s">
        <v>60</v>
      </c>
      <c r="R50" s="1" t="s">
        <v>60</v>
      </c>
      <c r="S50" s="1" t="s">
        <v>60</v>
      </c>
      <c r="T50" s="1" t="s">
        <v>60</v>
      </c>
      <c r="V50" s="1" t="s">
        <v>60</v>
      </c>
      <c r="W50" s="1" t="s">
        <v>60</v>
      </c>
      <c r="X50" s="1" t="s">
        <v>60</v>
      </c>
      <c r="AC50" s="5" t="str">
        <f>IFERROR(__xludf.DUMMYFUNCTION("IF(Y50 = """", """", GOOGLETRANSLATE(Y50, ""en"", ""hi""))"),"")</f>
        <v/>
      </c>
      <c r="AD50" s="5" t="str">
        <f>IFERROR(__xludf.DUMMYFUNCTION("IF(Z50 = """", """", GOOGLETRANSLATE(Z50, ""en"", ""hi""))"),"")</f>
        <v/>
      </c>
      <c r="AE50" s="5" t="str">
        <f>IFERROR(__xludf.DUMMYFUNCTION("IF(AA50 = """", """", GOOGLETRANSLATE(AA50, ""en"", ""hi""))"),"")</f>
        <v/>
      </c>
      <c r="AF50" s="5" t="str">
        <f>IFERROR(__xludf.DUMMYFUNCTION("IF(AB50 = """", """", GOOGLETRANSLATE(AB50, ""en"", ""hi""))"),"")</f>
        <v/>
      </c>
      <c r="AG50" s="5" t="str">
        <f>IFERROR(__xludf.DUMMYFUNCTION("IF(Y50 = """", """", GOOGLETRANSLATE(Y50, ""en"", ""mr""))"),"")</f>
        <v/>
      </c>
      <c r="AH50" s="5" t="str">
        <f>IFERROR(__xludf.DUMMYFUNCTION("IF(Z50 = """", """", GOOGLETRANSLATE(Z50, ""en"", ""mr""))"),"")</f>
        <v/>
      </c>
      <c r="AI50" s="5" t="str">
        <f>IFERROR(__xludf.DUMMYFUNCTION("IF(AA50 = """", """", GOOGLETRANSLATE(AA50, ""en"", ""mr""))"),"")</f>
        <v/>
      </c>
      <c r="AJ50" s="5" t="str">
        <f>IFERROR(__xludf.DUMMYFUNCTION("IF(AB50 = """", """", GOOGLETRANSLATE(AB50, ""en"", ""mr""))"),"")</f>
        <v/>
      </c>
      <c r="AK50" s="5" t="str">
        <f>IFERROR(__xludf.DUMMYFUNCTION("IF(Y50 = """", """", GOOGLETRANSLATE(Y50, ""en"", ""gu""))"),"")</f>
        <v/>
      </c>
      <c r="AL50" s="5" t="str">
        <f>IFERROR(__xludf.DUMMYFUNCTION("IF(Z50 = """", """", GOOGLETRANSLATE(Z50, ""en"", ""gu""))"),"")</f>
        <v/>
      </c>
      <c r="AM50" s="5" t="str">
        <f>IFERROR(__xludf.DUMMYFUNCTION("IF(AA50 = """", """", GOOGLETRANSLATE(AA50, ""en"", ""gu""))"),"")</f>
        <v/>
      </c>
      <c r="AN50" s="5" t="str">
        <f>IFERROR(__xludf.DUMMYFUNCTION("IF(AB50 = """", """", GOOGLETRANSLATE(AB50, ""en"", ""gu""))"),"")</f>
        <v/>
      </c>
      <c r="AO50" s="5" t="str">
        <f>IFERROR(__xludf.DUMMYFUNCTION("IF(Y50 = """", """", GOOGLETRANSLATE(Y50, ""en"", ""bn""))"),"")</f>
        <v/>
      </c>
      <c r="AP50" s="5" t="str">
        <f>IFERROR(__xludf.DUMMYFUNCTION("IF(Z50 = """", """", GOOGLETRANSLATE(Z50, ""en"", ""bn""))"),"")</f>
        <v/>
      </c>
      <c r="AQ50" s="5" t="str">
        <f>IFERROR(__xludf.DUMMYFUNCTION("IF(AA50 = """", """", GOOGLETRANSLATE(AA50, ""en"", ""bn""))"),"")</f>
        <v/>
      </c>
      <c r="AR50" s="5" t="str">
        <f>IFERROR(__xludf.DUMMYFUNCTION("IF(AB50 = """", """", GOOGLETRANSLATE(AB50, ""en"", ""bn""))"),"")</f>
        <v/>
      </c>
      <c r="AS50" s="5" t="str">
        <f>IFERROR(__xludf.DUMMYFUNCTION("IF(Y50 = """", """", GOOGLETRANSLATE(Y50, ""en"", ""te""))"),"")</f>
        <v/>
      </c>
      <c r="AT50" s="5" t="str">
        <f>IFERROR(__xludf.DUMMYFUNCTION("IF(Z50 = """", """", GOOGLETRANSLATE(Z50, ""en"", ""te""))"),"")</f>
        <v/>
      </c>
      <c r="AU50" s="5" t="str">
        <f>IFERROR(__xludf.DUMMYFUNCTION("IF(AA50 = """", """", GOOGLETRANSLATE(AA50, ""en"", ""te""))"),"")</f>
        <v/>
      </c>
      <c r="AV50" s="5" t="str">
        <f>IFERROR(__xludf.DUMMYFUNCTION("IF(AB50 = """", """", GOOGLETRANSLATE(AB50, ""en"", ""te""))"),"")</f>
        <v/>
      </c>
    </row>
    <row r="51">
      <c r="A51" s="1">
        <v>54.0</v>
      </c>
      <c r="B51" s="1" t="s">
        <v>56</v>
      </c>
      <c r="C51" s="2">
        <v>45778.0</v>
      </c>
      <c r="D51" s="2">
        <v>45787.0</v>
      </c>
      <c r="E51" s="1">
        <v>6.0</v>
      </c>
      <c r="G51" s="3" t="s">
        <v>57</v>
      </c>
      <c r="I51" s="4">
        <v>0.46041666666666664</v>
      </c>
      <c r="J51" s="4">
        <v>0.5645833333333333</v>
      </c>
      <c r="K51" s="1" t="s">
        <v>58</v>
      </c>
      <c r="L51" s="1" t="s">
        <v>76</v>
      </c>
      <c r="O51" s="1" t="s">
        <v>60</v>
      </c>
      <c r="P51" s="1" t="s">
        <v>60</v>
      </c>
      <c r="Q51" s="1" t="s">
        <v>60</v>
      </c>
      <c r="R51" s="1" t="s">
        <v>60</v>
      </c>
      <c r="S51" s="1" t="s">
        <v>60</v>
      </c>
      <c r="T51" s="1" t="s">
        <v>60</v>
      </c>
      <c r="V51" s="1" t="s">
        <v>60</v>
      </c>
      <c r="W51" s="1" t="s">
        <v>60</v>
      </c>
      <c r="X51" s="1" t="s">
        <v>60</v>
      </c>
      <c r="AC51" s="5" t="str">
        <f>IFERROR(__xludf.DUMMYFUNCTION("IF(Y51 = """", """", GOOGLETRANSLATE(Y51, ""en"", ""hi""))"),"")</f>
        <v/>
      </c>
      <c r="AD51" s="5" t="str">
        <f>IFERROR(__xludf.DUMMYFUNCTION("IF(Z51 = """", """", GOOGLETRANSLATE(Z51, ""en"", ""hi""))"),"")</f>
        <v/>
      </c>
      <c r="AE51" s="5" t="str">
        <f>IFERROR(__xludf.DUMMYFUNCTION("IF(AA51 = """", """", GOOGLETRANSLATE(AA51, ""en"", ""hi""))"),"")</f>
        <v/>
      </c>
      <c r="AF51" s="5" t="str">
        <f>IFERROR(__xludf.DUMMYFUNCTION("IF(AB51 = """", """", GOOGLETRANSLATE(AB51, ""en"", ""hi""))"),"")</f>
        <v/>
      </c>
      <c r="AG51" s="5" t="str">
        <f>IFERROR(__xludf.DUMMYFUNCTION("IF(Y51 = """", """", GOOGLETRANSLATE(Y51, ""en"", ""mr""))"),"")</f>
        <v/>
      </c>
      <c r="AH51" s="5" t="str">
        <f>IFERROR(__xludf.DUMMYFUNCTION("IF(Z51 = """", """", GOOGLETRANSLATE(Z51, ""en"", ""mr""))"),"")</f>
        <v/>
      </c>
      <c r="AI51" s="5" t="str">
        <f>IFERROR(__xludf.DUMMYFUNCTION("IF(AA51 = """", """", GOOGLETRANSLATE(AA51, ""en"", ""mr""))"),"")</f>
        <v/>
      </c>
      <c r="AJ51" s="5" t="str">
        <f>IFERROR(__xludf.DUMMYFUNCTION("IF(AB51 = """", """", GOOGLETRANSLATE(AB51, ""en"", ""mr""))"),"")</f>
        <v/>
      </c>
      <c r="AK51" s="5" t="str">
        <f>IFERROR(__xludf.DUMMYFUNCTION("IF(Y51 = """", """", GOOGLETRANSLATE(Y51, ""en"", ""gu""))"),"")</f>
        <v/>
      </c>
      <c r="AL51" s="5" t="str">
        <f>IFERROR(__xludf.DUMMYFUNCTION("IF(Z51 = """", """", GOOGLETRANSLATE(Z51, ""en"", ""gu""))"),"")</f>
        <v/>
      </c>
      <c r="AM51" s="5" t="str">
        <f>IFERROR(__xludf.DUMMYFUNCTION("IF(AA51 = """", """", GOOGLETRANSLATE(AA51, ""en"", ""gu""))"),"")</f>
        <v/>
      </c>
      <c r="AN51" s="5" t="str">
        <f>IFERROR(__xludf.DUMMYFUNCTION("IF(AB51 = """", """", GOOGLETRANSLATE(AB51, ""en"", ""gu""))"),"")</f>
        <v/>
      </c>
      <c r="AO51" s="5" t="str">
        <f>IFERROR(__xludf.DUMMYFUNCTION("IF(Y51 = """", """", GOOGLETRANSLATE(Y51, ""en"", ""bn""))"),"")</f>
        <v/>
      </c>
      <c r="AP51" s="5" t="str">
        <f>IFERROR(__xludf.DUMMYFUNCTION("IF(Z51 = """", """", GOOGLETRANSLATE(Z51, ""en"", ""bn""))"),"")</f>
        <v/>
      </c>
      <c r="AQ51" s="5" t="str">
        <f>IFERROR(__xludf.DUMMYFUNCTION("IF(AA51 = """", """", GOOGLETRANSLATE(AA51, ""en"", ""bn""))"),"")</f>
        <v/>
      </c>
      <c r="AR51" s="5" t="str">
        <f>IFERROR(__xludf.DUMMYFUNCTION("IF(AB51 = """", """", GOOGLETRANSLATE(AB51, ""en"", ""bn""))"),"")</f>
        <v/>
      </c>
      <c r="AS51" s="5" t="str">
        <f>IFERROR(__xludf.DUMMYFUNCTION("IF(Y51 = """", """", GOOGLETRANSLATE(Y51, ""en"", ""te""))"),"")</f>
        <v/>
      </c>
      <c r="AT51" s="5" t="str">
        <f>IFERROR(__xludf.DUMMYFUNCTION("IF(Z51 = """", """", GOOGLETRANSLATE(Z51, ""en"", ""te""))"),"")</f>
        <v/>
      </c>
      <c r="AU51" s="5" t="str">
        <f>IFERROR(__xludf.DUMMYFUNCTION("IF(AA51 = """", """", GOOGLETRANSLATE(AA51, ""en"", ""te""))"),"")</f>
        <v/>
      </c>
      <c r="AV51" s="5" t="str">
        <f>IFERROR(__xludf.DUMMYFUNCTION("IF(AB51 = """", """", GOOGLETRANSLATE(AB51, ""en"", ""te""))"),"")</f>
        <v/>
      </c>
    </row>
    <row r="52">
      <c r="A52" s="1">
        <v>55.0</v>
      </c>
      <c r="B52" s="1" t="s">
        <v>56</v>
      </c>
      <c r="C52" s="2">
        <v>45778.0</v>
      </c>
      <c r="D52" s="2">
        <v>45787.0</v>
      </c>
      <c r="E52" s="1">
        <v>6.0</v>
      </c>
      <c r="G52" s="3" t="s">
        <v>57</v>
      </c>
      <c r="I52" s="4">
        <v>0.46041666666666664</v>
      </c>
      <c r="J52" s="4">
        <v>0.5645833333333333</v>
      </c>
      <c r="K52" s="1" t="s">
        <v>58</v>
      </c>
      <c r="L52" s="1" t="s">
        <v>76</v>
      </c>
      <c r="O52" s="1" t="s">
        <v>60</v>
      </c>
      <c r="P52" s="1" t="s">
        <v>60</v>
      </c>
      <c r="Q52" s="1" t="s">
        <v>60</v>
      </c>
      <c r="R52" s="1" t="s">
        <v>60</v>
      </c>
      <c r="S52" s="1" t="s">
        <v>60</v>
      </c>
      <c r="T52" s="1" t="s">
        <v>60</v>
      </c>
      <c r="V52" s="1" t="s">
        <v>60</v>
      </c>
      <c r="W52" s="1" t="s">
        <v>60</v>
      </c>
      <c r="X52" s="1" t="s">
        <v>60</v>
      </c>
      <c r="AC52" s="5" t="str">
        <f>IFERROR(__xludf.DUMMYFUNCTION("IF(Y52 = """", """", GOOGLETRANSLATE(Y52, ""en"", ""hi""))"),"")</f>
        <v/>
      </c>
      <c r="AD52" s="5" t="str">
        <f>IFERROR(__xludf.DUMMYFUNCTION("IF(Z52 = """", """", GOOGLETRANSLATE(Z52, ""en"", ""hi""))"),"")</f>
        <v/>
      </c>
      <c r="AE52" s="5" t="str">
        <f>IFERROR(__xludf.DUMMYFUNCTION("IF(AA52 = """", """", GOOGLETRANSLATE(AA52, ""en"", ""hi""))"),"")</f>
        <v/>
      </c>
      <c r="AF52" s="5" t="str">
        <f>IFERROR(__xludf.DUMMYFUNCTION("IF(AB52 = """", """", GOOGLETRANSLATE(AB52, ""en"", ""hi""))"),"")</f>
        <v/>
      </c>
      <c r="AG52" s="5" t="str">
        <f>IFERROR(__xludf.DUMMYFUNCTION("IF(Y52 = """", """", GOOGLETRANSLATE(Y52, ""en"", ""mr""))"),"")</f>
        <v/>
      </c>
      <c r="AH52" s="5" t="str">
        <f>IFERROR(__xludf.DUMMYFUNCTION("IF(Z52 = """", """", GOOGLETRANSLATE(Z52, ""en"", ""mr""))"),"")</f>
        <v/>
      </c>
      <c r="AI52" s="5" t="str">
        <f>IFERROR(__xludf.DUMMYFUNCTION("IF(AA52 = """", """", GOOGLETRANSLATE(AA52, ""en"", ""mr""))"),"")</f>
        <v/>
      </c>
      <c r="AJ52" s="5" t="str">
        <f>IFERROR(__xludf.DUMMYFUNCTION("IF(AB52 = """", """", GOOGLETRANSLATE(AB52, ""en"", ""mr""))"),"")</f>
        <v/>
      </c>
      <c r="AK52" s="5" t="str">
        <f>IFERROR(__xludf.DUMMYFUNCTION("IF(Y52 = """", """", GOOGLETRANSLATE(Y52, ""en"", ""gu""))"),"")</f>
        <v/>
      </c>
      <c r="AL52" s="5" t="str">
        <f>IFERROR(__xludf.DUMMYFUNCTION("IF(Z52 = """", """", GOOGLETRANSLATE(Z52, ""en"", ""gu""))"),"")</f>
        <v/>
      </c>
      <c r="AM52" s="5" t="str">
        <f>IFERROR(__xludf.DUMMYFUNCTION("IF(AA52 = """", """", GOOGLETRANSLATE(AA52, ""en"", ""gu""))"),"")</f>
        <v/>
      </c>
      <c r="AN52" s="5" t="str">
        <f>IFERROR(__xludf.DUMMYFUNCTION("IF(AB52 = """", """", GOOGLETRANSLATE(AB52, ""en"", ""gu""))"),"")</f>
        <v/>
      </c>
      <c r="AO52" s="5" t="str">
        <f>IFERROR(__xludf.DUMMYFUNCTION("IF(Y52 = """", """", GOOGLETRANSLATE(Y52, ""en"", ""bn""))"),"")</f>
        <v/>
      </c>
      <c r="AP52" s="5" t="str">
        <f>IFERROR(__xludf.DUMMYFUNCTION("IF(Z52 = """", """", GOOGLETRANSLATE(Z52, ""en"", ""bn""))"),"")</f>
        <v/>
      </c>
      <c r="AQ52" s="5" t="str">
        <f>IFERROR(__xludf.DUMMYFUNCTION("IF(AA52 = """", """", GOOGLETRANSLATE(AA52, ""en"", ""bn""))"),"")</f>
        <v/>
      </c>
      <c r="AR52" s="5" t="str">
        <f>IFERROR(__xludf.DUMMYFUNCTION("IF(AB52 = """", """", GOOGLETRANSLATE(AB52, ""en"", ""bn""))"),"")</f>
        <v/>
      </c>
      <c r="AS52" s="5" t="str">
        <f>IFERROR(__xludf.DUMMYFUNCTION("IF(Y52 = """", """", GOOGLETRANSLATE(Y52, ""en"", ""te""))"),"")</f>
        <v/>
      </c>
      <c r="AT52" s="5" t="str">
        <f>IFERROR(__xludf.DUMMYFUNCTION("IF(Z52 = """", """", GOOGLETRANSLATE(Z52, ""en"", ""te""))"),"")</f>
        <v/>
      </c>
      <c r="AU52" s="5" t="str">
        <f>IFERROR(__xludf.DUMMYFUNCTION("IF(AA52 = """", """", GOOGLETRANSLATE(AA52, ""en"", ""te""))"),"")</f>
        <v/>
      </c>
      <c r="AV52" s="5" t="str">
        <f>IFERROR(__xludf.DUMMYFUNCTION("IF(AB52 = """", """", GOOGLETRANSLATE(AB52, ""en"", ""te""))"),"")</f>
        <v/>
      </c>
    </row>
    <row r="53">
      <c r="A53" s="1">
        <v>56.0</v>
      </c>
      <c r="B53" s="1" t="s">
        <v>56</v>
      </c>
      <c r="C53" s="2">
        <v>45778.0</v>
      </c>
      <c r="D53" s="2">
        <v>45787.0</v>
      </c>
      <c r="E53" s="1">
        <v>6.0</v>
      </c>
      <c r="G53" s="3" t="s">
        <v>57</v>
      </c>
      <c r="I53" s="4">
        <v>0.46041666666666664</v>
      </c>
      <c r="J53" s="4">
        <v>0.5645833333333333</v>
      </c>
      <c r="K53" s="1" t="s">
        <v>58</v>
      </c>
      <c r="L53" s="1" t="s">
        <v>76</v>
      </c>
      <c r="O53" s="1" t="s">
        <v>60</v>
      </c>
      <c r="P53" s="1" t="s">
        <v>60</v>
      </c>
      <c r="Q53" s="1" t="s">
        <v>60</v>
      </c>
      <c r="R53" s="1" t="s">
        <v>60</v>
      </c>
      <c r="S53" s="1" t="s">
        <v>60</v>
      </c>
      <c r="T53" s="1" t="s">
        <v>60</v>
      </c>
      <c r="V53" s="1" t="s">
        <v>60</v>
      </c>
      <c r="W53" s="1" t="s">
        <v>60</v>
      </c>
      <c r="X53" s="1" t="s">
        <v>60</v>
      </c>
      <c r="AC53" s="5" t="str">
        <f>IFERROR(__xludf.DUMMYFUNCTION("IF(Y53 = """", """", GOOGLETRANSLATE(Y53, ""en"", ""hi""))"),"")</f>
        <v/>
      </c>
      <c r="AD53" s="5" t="str">
        <f>IFERROR(__xludf.DUMMYFUNCTION("IF(Z53 = """", """", GOOGLETRANSLATE(Z53, ""en"", ""hi""))"),"")</f>
        <v/>
      </c>
      <c r="AE53" s="5" t="str">
        <f>IFERROR(__xludf.DUMMYFUNCTION("IF(AA53 = """", """", GOOGLETRANSLATE(AA53, ""en"", ""hi""))"),"")</f>
        <v/>
      </c>
      <c r="AF53" s="5" t="str">
        <f>IFERROR(__xludf.DUMMYFUNCTION("IF(AB53 = """", """", GOOGLETRANSLATE(AB53, ""en"", ""hi""))"),"")</f>
        <v/>
      </c>
      <c r="AG53" s="5" t="str">
        <f>IFERROR(__xludf.DUMMYFUNCTION("IF(Y53 = """", """", GOOGLETRANSLATE(Y53, ""en"", ""mr""))"),"")</f>
        <v/>
      </c>
      <c r="AH53" s="5" t="str">
        <f>IFERROR(__xludf.DUMMYFUNCTION("IF(Z53 = """", """", GOOGLETRANSLATE(Z53, ""en"", ""mr""))"),"")</f>
        <v/>
      </c>
      <c r="AI53" s="5" t="str">
        <f>IFERROR(__xludf.DUMMYFUNCTION("IF(AA53 = """", """", GOOGLETRANSLATE(AA53, ""en"", ""mr""))"),"")</f>
        <v/>
      </c>
      <c r="AJ53" s="5" t="str">
        <f>IFERROR(__xludf.DUMMYFUNCTION("IF(AB53 = """", """", GOOGLETRANSLATE(AB53, ""en"", ""mr""))"),"")</f>
        <v/>
      </c>
      <c r="AK53" s="5" t="str">
        <f>IFERROR(__xludf.DUMMYFUNCTION("IF(Y53 = """", """", GOOGLETRANSLATE(Y53, ""en"", ""gu""))"),"")</f>
        <v/>
      </c>
      <c r="AL53" s="5" t="str">
        <f>IFERROR(__xludf.DUMMYFUNCTION("IF(Z53 = """", """", GOOGLETRANSLATE(Z53, ""en"", ""gu""))"),"")</f>
        <v/>
      </c>
      <c r="AM53" s="5" t="str">
        <f>IFERROR(__xludf.DUMMYFUNCTION("IF(AA53 = """", """", GOOGLETRANSLATE(AA53, ""en"", ""gu""))"),"")</f>
        <v/>
      </c>
      <c r="AN53" s="5" t="str">
        <f>IFERROR(__xludf.DUMMYFUNCTION("IF(AB53 = """", """", GOOGLETRANSLATE(AB53, ""en"", ""gu""))"),"")</f>
        <v/>
      </c>
      <c r="AO53" s="5" t="str">
        <f>IFERROR(__xludf.DUMMYFUNCTION("IF(Y53 = """", """", GOOGLETRANSLATE(Y53, ""en"", ""bn""))"),"")</f>
        <v/>
      </c>
      <c r="AP53" s="5" t="str">
        <f>IFERROR(__xludf.DUMMYFUNCTION("IF(Z53 = """", """", GOOGLETRANSLATE(Z53, ""en"", ""bn""))"),"")</f>
        <v/>
      </c>
      <c r="AQ53" s="5" t="str">
        <f>IFERROR(__xludf.DUMMYFUNCTION("IF(AA53 = """", """", GOOGLETRANSLATE(AA53, ""en"", ""bn""))"),"")</f>
        <v/>
      </c>
      <c r="AR53" s="5" t="str">
        <f>IFERROR(__xludf.DUMMYFUNCTION("IF(AB53 = """", """", GOOGLETRANSLATE(AB53, ""en"", ""bn""))"),"")</f>
        <v/>
      </c>
      <c r="AS53" s="5" t="str">
        <f>IFERROR(__xludf.DUMMYFUNCTION("IF(Y53 = """", """", GOOGLETRANSLATE(Y53, ""en"", ""te""))"),"")</f>
        <v/>
      </c>
      <c r="AT53" s="5" t="str">
        <f>IFERROR(__xludf.DUMMYFUNCTION("IF(Z53 = """", """", GOOGLETRANSLATE(Z53, ""en"", ""te""))"),"")</f>
        <v/>
      </c>
      <c r="AU53" s="5" t="str">
        <f>IFERROR(__xludf.DUMMYFUNCTION("IF(AA53 = """", """", GOOGLETRANSLATE(AA53, ""en"", ""te""))"),"")</f>
        <v/>
      </c>
      <c r="AV53" s="5" t="str">
        <f>IFERROR(__xludf.DUMMYFUNCTION("IF(AB53 = """", """", GOOGLETRANSLATE(AB53, ""en"", ""te""))"),"")</f>
        <v/>
      </c>
    </row>
    <row r="54">
      <c r="A54" s="1">
        <v>57.0</v>
      </c>
      <c r="B54" s="1" t="s">
        <v>56</v>
      </c>
      <c r="C54" s="2">
        <v>45778.0</v>
      </c>
      <c r="D54" s="2">
        <v>45787.0</v>
      </c>
      <c r="E54" s="1">
        <v>6.0</v>
      </c>
      <c r="G54" s="3" t="s">
        <v>57</v>
      </c>
      <c r="I54" s="4">
        <v>0.46041666666666664</v>
      </c>
      <c r="J54" s="4">
        <v>0.5645833333333333</v>
      </c>
      <c r="K54" s="1" t="s">
        <v>58</v>
      </c>
      <c r="L54" s="1" t="s">
        <v>76</v>
      </c>
      <c r="O54" s="1" t="s">
        <v>60</v>
      </c>
      <c r="P54" s="1" t="s">
        <v>60</v>
      </c>
      <c r="Q54" s="1" t="s">
        <v>60</v>
      </c>
      <c r="R54" s="1" t="s">
        <v>60</v>
      </c>
      <c r="S54" s="1" t="s">
        <v>60</v>
      </c>
      <c r="T54" s="1" t="s">
        <v>60</v>
      </c>
      <c r="V54" s="1" t="s">
        <v>60</v>
      </c>
      <c r="W54" s="1" t="s">
        <v>60</v>
      </c>
      <c r="X54" s="1" t="s">
        <v>60</v>
      </c>
      <c r="AC54" s="5" t="str">
        <f>IFERROR(__xludf.DUMMYFUNCTION("IF(Y54 = """", """", GOOGLETRANSLATE(Y54, ""en"", ""hi""))"),"")</f>
        <v/>
      </c>
      <c r="AD54" s="5" t="str">
        <f>IFERROR(__xludf.DUMMYFUNCTION("IF(Z54 = """", """", GOOGLETRANSLATE(Z54, ""en"", ""hi""))"),"")</f>
        <v/>
      </c>
      <c r="AE54" s="5" t="str">
        <f>IFERROR(__xludf.DUMMYFUNCTION("IF(AA54 = """", """", GOOGLETRANSLATE(AA54, ""en"", ""hi""))"),"")</f>
        <v/>
      </c>
      <c r="AF54" s="5" t="str">
        <f>IFERROR(__xludf.DUMMYFUNCTION("IF(AB54 = """", """", GOOGLETRANSLATE(AB54, ""en"", ""hi""))"),"")</f>
        <v/>
      </c>
      <c r="AG54" s="5" t="str">
        <f>IFERROR(__xludf.DUMMYFUNCTION("IF(Y54 = """", """", GOOGLETRANSLATE(Y54, ""en"", ""mr""))"),"")</f>
        <v/>
      </c>
      <c r="AH54" s="5" t="str">
        <f>IFERROR(__xludf.DUMMYFUNCTION("IF(Z54 = """", """", GOOGLETRANSLATE(Z54, ""en"", ""mr""))"),"")</f>
        <v/>
      </c>
      <c r="AI54" s="5" t="str">
        <f>IFERROR(__xludf.DUMMYFUNCTION("IF(AA54 = """", """", GOOGLETRANSLATE(AA54, ""en"", ""mr""))"),"")</f>
        <v/>
      </c>
      <c r="AJ54" s="5" t="str">
        <f>IFERROR(__xludf.DUMMYFUNCTION("IF(AB54 = """", """", GOOGLETRANSLATE(AB54, ""en"", ""mr""))"),"")</f>
        <v/>
      </c>
      <c r="AK54" s="5" t="str">
        <f>IFERROR(__xludf.DUMMYFUNCTION("IF(Y54 = """", """", GOOGLETRANSLATE(Y54, ""en"", ""gu""))"),"")</f>
        <v/>
      </c>
      <c r="AL54" s="5" t="str">
        <f>IFERROR(__xludf.DUMMYFUNCTION("IF(Z54 = """", """", GOOGLETRANSLATE(Z54, ""en"", ""gu""))"),"")</f>
        <v/>
      </c>
      <c r="AM54" s="5" t="str">
        <f>IFERROR(__xludf.DUMMYFUNCTION("IF(AA54 = """", """", GOOGLETRANSLATE(AA54, ""en"", ""gu""))"),"")</f>
        <v/>
      </c>
      <c r="AN54" s="5" t="str">
        <f>IFERROR(__xludf.DUMMYFUNCTION("IF(AB54 = """", """", GOOGLETRANSLATE(AB54, ""en"", ""gu""))"),"")</f>
        <v/>
      </c>
      <c r="AO54" s="5" t="str">
        <f>IFERROR(__xludf.DUMMYFUNCTION("IF(Y54 = """", """", GOOGLETRANSLATE(Y54, ""en"", ""bn""))"),"")</f>
        <v/>
      </c>
      <c r="AP54" s="5" t="str">
        <f>IFERROR(__xludf.DUMMYFUNCTION("IF(Z54 = """", """", GOOGLETRANSLATE(Z54, ""en"", ""bn""))"),"")</f>
        <v/>
      </c>
      <c r="AQ54" s="5" t="str">
        <f>IFERROR(__xludf.DUMMYFUNCTION("IF(AA54 = """", """", GOOGLETRANSLATE(AA54, ""en"", ""bn""))"),"")</f>
        <v/>
      </c>
      <c r="AR54" s="5" t="str">
        <f>IFERROR(__xludf.DUMMYFUNCTION("IF(AB54 = """", """", GOOGLETRANSLATE(AB54, ""en"", ""bn""))"),"")</f>
        <v/>
      </c>
      <c r="AS54" s="5" t="str">
        <f>IFERROR(__xludf.DUMMYFUNCTION("IF(Y54 = """", """", GOOGLETRANSLATE(Y54, ""en"", ""te""))"),"")</f>
        <v/>
      </c>
      <c r="AT54" s="5" t="str">
        <f>IFERROR(__xludf.DUMMYFUNCTION("IF(Z54 = """", """", GOOGLETRANSLATE(Z54, ""en"", ""te""))"),"")</f>
        <v/>
      </c>
      <c r="AU54" s="5" t="str">
        <f>IFERROR(__xludf.DUMMYFUNCTION("IF(AA54 = """", """", GOOGLETRANSLATE(AA54, ""en"", ""te""))"),"")</f>
        <v/>
      </c>
      <c r="AV54" s="5" t="str">
        <f>IFERROR(__xludf.DUMMYFUNCTION("IF(AB54 = """", """", GOOGLETRANSLATE(AB54, ""en"", ""te""))"),"")</f>
        <v/>
      </c>
    </row>
    <row r="55">
      <c r="A55" s="1">
        <v>58.0</v>
      </c>
      <c r="B55" s="1" t="s">
        <v>56</v>
      </c>
      <c r="C55" s="2">
        <v>45778.0</v>
      </c>
      <c r="D55" s="2">
        <v>45787.0</v>
      </c>
      <c r="E55" s="1">
        <v>6.0</v>
      </c>
      <c r="G55" s="3" t="s">
        <v>57</v>
      </c>
      <c r="I55" s="4">
        <v>0.46041666666666664</v>
      </c>
      <c r="J55" s="4">
        <v>0.5645833333333333</v>
      </c>
      <c r="K55" s="1" t="s">
        <v>58</v>
      </c>
      <c r="L55" s="1" t="s">
        <v>76</v>
      </c>
      <c r="O55" s="1" t="s">
        <v>60</v>
      </c>
      <c r="P55" s="1" t="s">
        <v>60</v>
      </c>
      <c r="Q55" s="1" t="s">
        <v>60</v>
      </c>
      <c r="R55" s="1" t="s">
        <v>60</v>
      </c>
      <c r="S55" s="1" t="s">
        <v>60</v>
      </c>
      <c r="T55" s="1" t="s">
        <v>60</v>
      </c>
      <c r="V55" s="1" t="s">
        <v>60</v>
      </c>
      <c r="W55" s="1" t="s">
        <v>60</v>
      </c>
      <c r="X55" s="1" t="s">
        <v>60</v>
      </c>
      <c r="AC55" s="5" t="str">
        <f>IFERROR(__xludf.DUMMYFUNCTION("IF(Y55 = """", """", GOOGLETRANSLATE(Y55, ""en"", ""hi""))"),"")</f>
        <v/>
      </c>
      <c r="AD55" s="5" t="str">
        <f>IFERROR(__xludf.DUMMYFUNCTION("IF(Z55 = """", """", GOOGLETRANSLATE(Z55, ""en"", ""hi""))"),"")</f>
        <v/>
      </c>
      <c r="AE55" s="5" t="str">
        <f>IFERROR(__xludf.DUMMYFUNCTION("IF(AA55 = """", """", GOOGLETRANSLATE(AA55, ""en"", ""hi""))"),"")</f>
        <v/>
      </c>
      <c r="AF55" s="5" t="str">
        <f>IFERROR(__xludf.DUMMYFUNCTION("IF(AB55 = """", """", GOOGLETRANSLATE(AB55, ""en"", ""hi""))"),"")</f>
        <v/>
      </c>
      <c r="AG55" s="5" t="str">
        <f>IFERROR(__xludf.DUMMYFUNCTION("IF(Y55 = """", """", GOOGLETRANSLATE(Y55, ""en"", ""mr""))"),"")</f>
        <v/>
      </c>
      <c r="AH55" s="5" t="str">
        <f>IFERROR(__xludf.DUMMYFUNCTION("IF(Z55 = """", """", GOOGLETRANSLATE(Z55, ""en"", ""mr""))"),"")</f>
        <v/>
      </c>
      <c r="AI55" s="5" t="str">
        <f>IFERROR(__xludf.DUMMYFUNCTION("IF(AA55 = """", """", GOOGLETRANSLATE(AA55, ""en"", ""mr""))"),"")</f>
        <v/>
      </c>
      <c r="AJ55" s="5" t="str">
        <f>IFERROR(__xludf.DUMMYFUNCTION("IF(AB55 = """", """", GOOGLETRANSLATE(AB55, ""en"", ""mr""))"),"")</f>
        <v/>
      </c>
      <c r="AK55" s="5" t="str">
        <f>IFERROR(__xludf.DUMMYFUNCTION("IF(Y55 = """", """", GOOGLETRANSLATE(Y55, ""en"", ""gu""))"),"")</f>
        <v/>
      </c>
      <c r="AL55" s="5" t="str">
        <f>IFERROR(__xludf.DUMMYFUNCTION("IF(Z55 = """", """", GOOGLETRANSLATE(Z55, ""en"", ""gu""))"),"")</f>
        <v/>
      </c>
      <c r="AM55" s="5" t="str">
        <f>IFERROR(__xludf.DUMMYFUNCTION("IF(AA55 = """", """", GOOGLETRANSLATE(AA55, ""en"", ""gu""))"),"")</f>
        <v/>
      </c>
      <c r="AN55" s="5" t="str">
        <f>IFERROR(__xludf.DUMMYFUNCTION("IF(AB55 = """", """", GOOGLETRANSLATE(AB55, ""en"", ""gu""))"),"")</f>
        <v/>
      </c>
      <c r="AO55" s="5" t="str">
        <f>IFERROR(__xludf.DUMMYFUNCTION("IF(Y55 = """", """", GOOGLETRANSLATE(Y55, ""en"", ""bn""))"),"")</f>
        <v/>
      </c>
      <c r="AP55" s="5" t="str">
        <f>IFERROR(__xludf.DUMMYFUNCTION("IF(Z55 = """", """", GOOGLETRANSLATE(Z55, ""en"", ""bn""))"),"")</f>
        <v/>
      </c>
      <c r="AQ55" s="5" t="str">
        <f>IFERROR(__xludf.DUMMYFUNCTION("IF(AA55 = """", """", GOOGLETRANSLATE(AA55, ""en"", ""bn""))"),"")</f>
        <v/>
      </c>
      <c r="AR55" s="5" t="str">
        <f>IFERROR(__xludf.DUMMYFUNCTION("IF(AB55 = """", """", GOOGLETRANSLATE(AB55, ""en"", ""bn""))"),"")</f>
        <v/>
      </c>
      <c r="AS55" s="5" t="str">
        <f>IFERROR(__xludf.DUMMYFUNCTION("IF(Y55 = """", """", GOOGLETRANSLATE(Y55, ""en"", ""te""))"),"")</f>
        <v/>
      </c>
      <c r="AT55" s="5" t="str">
        <f>IFERROR(__xludf.DUMMYFUNCTION("IF(Z55 = """", """", GOOGLETRANSLATE(Z55, ""en"", ""te""))"),"")</f>
        <v/>
      </c>
      <c r="AU55" s="5" t="str">
        <f>IFERROR(__xludf.DUMMYFUNCTION("IF(AA55 = """", """", GOOGLETRANSLATE(AA55, ""en"", ""te""))"),"")</f>
        <v/>
      </c>
      <c r="AV55" s="5" t="str">
        <f>IFERROR(__xludf.DUMMYFUNCTION("IF(AB55 = """", """", GOOGLETRANSLATE(AB55, ""en"", ""te""))"),"")</f>
        <v/>
      </c>
    </row>
    <row r="56">
      <c r="A56" s="1">
        <v>59.0</v>
      </c>
      <c r="B56" s="1" t="s">
        <v>56</v>
      </c>
      <c r="C56" s="2">
        <v>45778.0</v>
      </c>
      <c r="D56" s="2">
        <v>45787.0</v>
      </c>
      <c r="E56" s="1">
        <v>6.0</v>
      </c>
      <c r="G56" s="3" t="s">
        <v>57</v>
      </c>
      <c r="I56" s="4">
        <v>0.46041666666666664</v>
      </c>
      <c r="J56" s="4">
        <v>0.5645833333333333</v>
      </c>
      <c r="K56" s="1" t="s">
        <v>58</v>
      </c>
      <c r="L56" s="1" t="s">
        <v>76</v>
      </c>
      <c r="O56" s="1" t="s">
        <v>60</v>
      </c>
      <c r="P56" s="1" t="s">
        <v>60</v>
      </c>
      <c r="Q56" s="1" t="s">
        <v>60</v>
      </c>
      <c r="R56" s="1" t="s">
        <v>60</v>
      </c>
      <c r="S56" s="1" t="s">
        <v>60</v>
      </c>
      <c r="T56" s="1" t="s">
        <v>60</v>
      </c>
      <c r="V56" s="1" t="s">
        <v>60</v>
      </c>
      <c r="W56" s="1" t="s">
        <v>60</v>
      </c>
      <c r="X56" s="1" t="s">
        <v>60</v>
      </c>
      <c r="AC56" s="5" t="str">
        <f>IFERROR(__xludf.DUMMYFUNCTION("IF(Y56 = """", """", GOOGLETRANSLATE(Y56, ""en"", ""hi""))"),"")</f>
        <v/>
      </c>
      <c r="AD56" s="5" t="str">
        <f>IFERROR(__xludf.DUMMYFUNCTION("IF(Z56 = """", """", GOOGLETRANSLATE(Z56, ""en"", ""hi""))"),"")</f>
        <v/>
      </c>
      <c r="AE56" s="5" t="str">
        <f>IFERROR(__xludf.DUMMYFUNCTION("IF(AA56 = """", """", GOOGLETRANSLATE(AA56, ""en"", ""hi""))"),"")</f>
        <v/>
      </c>
      <c r="AF56" s="5" t="str">
        <f>IFERROR(__xludf.DUMMYFUNCTION("IF(AB56 = """", """", GOOGLETRANSLATE(AB56, ""en"", ""hi""))"),"")</f>
        <v/>
      </c>
      <c r="AG56" s="5" t="str">
        <f>IFERROR(__xludf.DUMMYFUNCTION("IF(Y56 = """", """", GOOGLETRANSLATE(Y56, ""en"", ""mr""))"),"")</f>
        <v/>
      </c>
      <c r="AH56" s="5" t="str">
        <f>IFERROR(__xludf.DUMMYFUNCTION("IF(Z56 = """", """", GOOGLETRANSLATE(Z56, ""en"", ""mr""))"),"")</f>
        <v/>
      </c>
      <c r="AI56" s="5" t="str">
        <f>IFERROR(__xludf.DUMMYFUNCTION("IF(AA56 = """", """", GOOGLETRANSLATE(AA56, ""en"", ""mr""))"),"")</f>
        <v/>
      </c>
      <c r="AJ56" s="5" t="str">
        <f>IFERROR(__xludf.DUMMYFUNCTION("IF(AB56 = """", """", GOOGLETRANSLATE(AB56, ""en"", ""mr""))"),"")</f>
        <v/>
      </c>
      <c r="AK56" s="5" t="str">
        <f>IFERROR(__xludf.DUMMYFUNCTION("IF(Y56 = """", """", GOOGLETRANSLATE(Y56, ""en"", ""gu""))"),"")</f>
        <v/>
      </c>
      <c r="AL56" s="5" t="str">
        <f>IFERROR(__xludf.DUMMYFUNCTION("IF(Z56 = """", """", GOOGLETRANSLATE(Z56, ""en"", ""gu""))"),"")</f>
        <v/>
      </c>
      <c r="AM56" s="5" t="str">
        <f>IFERROR(__xludf.DUMMYFUNCTION("IF(AA56 = """", """", GOOGLETRANSLATE(AA56, ""en"", ""gu""))"),"")</f>
        <v/>
      </c>
      <c r="AN56" s="5" t="str">
        <f>IFERROR(__xludf.DUMMYFUNCTION("IF(AB56 = """", """", GOOGLETRANSLATE(AB56, ""en"", ""gu""))"),"")</f>
        <v/>
      </c>
      <c r="AO56" s="5" t="str">
        <f>IFERROR(__xludf.DUMMYFUNCTION("IF(Y56 = """", """", GOOGLETRANSLATE(Y56, ""en"", ""bn""))"),"")</f>
        <v/>
      </c>
      <c r="AP56" s="5" t="str">
        <f>IFERROR(__xludf.DUMMYFUNCTION("IF(Z56 = """", """", GOOGLETRANSLATE(Z56, ""en"", ""bn""))"),"")</f>
        <v/>
      </c>
      <c r="AQ56" s="5" t="str">
        <f>IFERROR(__xludf.DUMMYFUNCTION("IF(AA56 = """", """", GOOGLETRANSLATE(AA56, ""en"", ""bn""))"),"")</f>
        <v/>
      </c>
      <c r="AR56" s="5" t="str">
        <f>IFERROR(__xludf.DUMMYFUNCTION("IF(AB56 = """", """", GOOGLETRANSLATE(AB56, ""en"", ""bn""))"),"")</f>
        <v/>
      </c>
      <c r="AS56" s="5" t="str">
        <f>IFERROR(__xludf.DUMMYFUNCTION("IF(Y56 = """", """", GOOGLETRANSLATE(Y56, ""en"", ""te""))"),"")</f>
        <v/>
      </c>
      <c r="AT56" s="5" t="str">
        <f>IFERROR(__xludf.DUMMYFUNCTION("IF(Z56 = """", """", GOOGLETRANSLATE(Z56, ""en"", ""te""))"),"")</f>
        <v/>
      </c>
      <c r="AU56" s="5" t="str">
        <f>IFERROR(__xludf.DUMMYFUNCTION("IF(AA56 = """", """", GOOGLETRANSLATE(AA56, ""en"", ""te""))"),"")</f>
        <v/>
      </c>
      <c r="AV56" s="5" t="str">
        <f>IFERROR(__xludf.DUMMYFUNCTION("IF(AB56 = """", """", GOOGLETRANSLATE(AB56, ""en"", ""te""))"),"")</f>
        <v/>
      </c>
    </row>
    <row r="57">
      <c r="A57" s="1">
        <v>60.0</v>
      </c>
      <c r="B57" s="1" t="s">
        <v>56</v>
      </c>
      <c r="C57" s="2">
        <v>45778.0</v>
      </c>
      <c r="D57" s="2">
        <v>45787.0</v>
      </c>
      <c r="E57" s="1">
        <v>6.0</v>
      </c>
      <c r="G57" s="3" t="s">
        <v>57</v>
      </c>
      <c r="I57" s="4">
        <v>0.46041666666666664</v>
      </c>
      <c r="J57" s="4">
        <v>0.5645833333333333</v>
      </c>
      <c r="K57" s="1" t="s">
        <v>58</v>
      </c>
      <c r="L57" s="1" t="s">
        <v>76</v>
      </c>
      <c r="O57" s="1" t="s">
        <v>60</v>
      </c>
      <c r="P57" s="1" t="s">
        <v>60</v>
      </c>
      <c r="Q57" s="1" t="s">
        <v>60</v>
      </c>
      <c r="R57" s="1" t="s">
        <v>60</v>
      </c>
      <c r="S57" s="1" t="s">
        <v>60</v>
      </c>
      <c r="T57" s="1" t="s">
        <v>60</v>
      </c>
      <c r="V57" s="1" t="s">
        <v>60</v>
      </c>
      <c r="W57" s="1" t="s">
        <v>60</v>
      </c>
      <c r="X57" s="1" t="s">
        <v>60</v>
      </c>
      <c r="AC57" s="5" t="str">
        <f>IFERROR(__xludf.DUMMYFUNCTION("IF(Y57 = """", """", GOOGLETRANSLATE(Y57, ""en"", ""hi""))"),"")</f>
        <v/>
      </c>
      <c r="AD57" s="5" t="str">
        <f>IFERROR(__xludf.DUMMYFUNCTION("IF(Z57 = """", """", GOOGLETRANSLATE(Z57, ""en"", ""hi""))"),"")</f>
        <v/>
      </c>
      <c r="AE57" s="5" t="str">
        <f>IFERROR(__xludf.DUMMYFUNCTION("IF(AA57 = """", """", GOOGLETRANSLATE(AA57, ""en"", ""hi""))"),"")</f>
        <v/>
      </c>
      <c r="AF57" s="5" t="str">
        <f>IFERROR(__xludf.DUMMYFUNCTION("IF(AB57 = """", """", GOOGLETRANSLATE(AB57, ""en"", ""hi""))"),"")</f>
        <v/>
      </c>
      <c r="AG57" s="5" t="str">
        <f>IFERROR(__xludf.DUMMYFUNCTION("IF(Y57 = """", """", GOOGLETRANSLATE(Y57, ""en"", ""mr""))"),"")</f>
        <v/>
      </c>
      <c r="AH57" s="5" t="str">
        <f>IFERROR(__xludf.DUMMYFUNCTION("IF(Z57 = """", """", GOOGLETRANSLATE(Z57, ""en"", ""mr""))"),"")</f>
        <v/>
      </c>
      <c r="AI57" s="5" t="str">
        <f>IFERROR(__xludf.DUMMYFUNCTION("IF(AA57 = """", """", GOOGLETRANSLATE(AA57, ""en"", ""mr""))"),"")</f>
        <v/>
      </c>
      <c r="AJ57" s="5" t="str">
        <f>IFERROR(__xludf.DUMMYFUNCTION("IF(AB57 = """", """", GOOGLETRANSLATE(AB57, ""en"", ""mr""))"),"")</f>
        <v/>
      </c>
      <c r="AK57" s="5" t="str">
        <f>IFERROR(__xludf.DUMMYFUNCTION("IF(Y57 = """", """", GOOGLETRANSLATE(Y57, ""en"", ""gu""))"),"")</f>
        <v/>
      </c>
      <c r="AL57" s="5" t="str">
        <f>IFERROR(__xludf.DUMMYFUNCTION("IF(Z57 = """", """", GOOGLETRANSLATE(Z57, ""en"", ""gu""))"),"")</f>
        <v/>
      </c>
      <c r="AM57" s="5" t="str">
        <f>IFERROR(__xludf.DUMMYFUNCTION("IF(AA57 = """", """", GOOGLETRANSLATE(AA57, ""en"", ""gu""))"),"")</f>
        <v/>
      </c>
      <c r="AN57" s="5" t="str">
        <f>IFERROR(__xludf.DUMMYFUNCTION("IF(AB57 = """", """", GOOGLETRANSLATE(AB57, ""en"", ""gu""))"),"")</f>
        <v/>
      </c>
      <c r="AO57" s="5" t="str">
        <f>IFERROR(__xludf.DUMMYFUNCTION("IF(Y57 = """", """", GOOGLETRANSLATE(Y57, ""en"", ""bn""))"),"")</f>
        <v/>
      </c>
      <c r="AP57" s="5" t="str">
        <f>IFERROR(__xludf.DUMMYFUNCTION("IF(Z57 = """", """", GOOGLETRANSLATE(Z57, ""en"", ""bn""))"),"")</f>
        <v/>
      </c>
      <c r="AQ57" s="5" t="str">
        <f>IFERROR(__xludf.DUMMYFUNCTION("IF(AA57 = """", """", GOOGLETRANSLATE(AA57, ""en"", ""bn""))"),"")</f>
        <v/>
      </c>
      <c r="AR57" s="5" t="str">
        <f>IFERROR(__xludf.DUMMYFUNCTION("IF(AB57 = """", """", GOOGLETRANSLATE(AB57, ""en"", ""bn""))"),"")</f>
        <v/>
      </c>
      <c r="AS57" s="5" t="str">
        <f>IFERROR(__xludf.DUMMYFUNCTION("IF(Y57 = """", """", GOOGLETRANSLATE(Y57, ""en"", ""te""))"),"")</f>
        <v/>
      </c>
      <c r="AT57" s="5" t="str">
        <f>IFERROR(__xludf.DUMMYFUNCTION("IF(Z57 = """", """", GOOGLETRANSLATE(Z57, ""en"", ""te""))"),"")</f>
        <v/>
      </c>
      <c r="AU57" s="5" t="str">
        <f>IFERROR(__xludf.DUMMYFUNCTION("IF(AA57 = """", """", GOOGLETRANSLATE(AA57, ""en"", ""te""))"),"")</f>
        <v/>
      </c>
      <c r="AV57" s="5" t="str">
        <f>IFERROR(__xludf.DUMMYFUNCTION("IF(AB57 = """", """", GOOGLETRANSLATE(AB57, ""en"", ""te""))"),"")</f>
        <v/>
      </c>
    </row>
    <row r="58">
      <c r="A58" s="1">
        <v>61.0</v>
      </c>
      <c r="B58" s="1" t="s">
        <v>56</v>
      </c>
      <c r="C58" s="2">
        <v>45778.0</v>
      </c>
      <c r="D58" s="2">
        <v>45787.0</v>
      </c>
      <c r="E58" s="1">
        <v>7.0</v>
      </c>
      <c r="G58" s="3" t="s">
        <v>57</v>
      </c>
      <c r="I58" s="4">
        <v>0.5645833333333333</v>
      </c>
      <c r="J58" s="4">
        <v>0.6520833333333333</v>
      </c>
      <c r="K58" s="1" t="s">
        <v>58</v>
      </c>
      <c r="L58" s="1" t="s">
        <v>77</v>
      </c>
      <c r="O58" s="1" t="s">
        <v>60</v>
      </c>
      <c r="P58" s="1" t="s">
        <v>60</v>
      </c>
      <c r="Q58" s="1" t="s">
        <v>60</v>
      </c>
      <c r="R58" s="1" t="s">
        <v>60</v>
      </c>
      <c r="S58" s="1" t="s">
        <v>60</v>
      </c>
      <c r="T58" s="1" t="s">
        <v>60</v>
      </c>
      <c r="V58" s="1" t="s">
        <v>60</v>
      </c>
      <c r="W58" s="1" t="s">
        <v>60</v>
      </c>
      <c r="X58" s="1" t="s">
        <v>60</v>
      </c>
      <c r="AC58" s="5" t="str">
        <f>IFERROR(__xludf.DUMMYFUNCTION("IF(Y58 = """", """", GOOGLETRANSLATE(Y58, ""en"", ""hi""))"),"")</f>
        <v/>
      </c>
      <c r="AD58" s="5" t="str">
        <f>IFERROR(__xludf.DUMMYFUNCTION("IF(Z58 = """", """", GOOGLETRANSLATE(Z58, ""en"", ""hi""))"),"")</f>
        <v/>
      </c>
      <c r="AE58" s="5" t="str">
        <f>IFERROR(__xludf.DUMMYFUNCTION("IF(AA58 = """", """", GOOGLETRANSLATE(AA58, ""en"", ""hi""))"),"")</f>
        <v/>
      </c>
      <c r="AF58" s="5" t="str">
        <f>IFERROR(__xludf.DUMMYFUNCTION("IF(AB58 = """", """", GOOGLETRANSLATE(AB58, ""en"", ""hi""))"),"")</f>
        <v/>
      </c>
      <c r="AG58" s="5" t="str">
        <f>IFERROR(__xludf.DUMMYFUNCTION("IF(Y58 = """", """", GOOGLETRANSLATE(Y58, ""en"", ""mr""))"),"")</f>
        <v/>
      </c>
      <c r="AH58" s="5" t="str">
        <f>IFERROR(__xludf.DUMMYFUNCTION("IF(Z58 = """", """", GOOGLETRANSLATE(Z58, ""en"", ""mr""))"),"")</f>
        <v/>
      </c>
      <c r="AI58" s="5" t="str">
        <f>IFERROR(__xludf.DUMMYFUNCTION("IF(AA58 = """", """", GOOGLETRANSLATE(AA58, ""en"", ""mr""))"),"")</f>
        <v/>
      </c>
      <c r="AJ58" s="5" t="str">
        <f>IFERROR(__xludf.DUMMYFUNCTION("IF(AB58 = """", """", GOOGLETRANSLATE(AB58, ""en"", ""mr""))"),"")</f>
        <v/>
      </c>
      <c r="AK58" s="5" t="str">
        <f>IFERROR(__xludf.DUMMYFUNCTION("IF(Y58 = """", """", GOOGLETRANSLATE(Y58, ""en"", ""gu""))"),"")</f>
        <v/>
      </c>
      <c r="AL58" s="5" t="str">
        <f>IFERROR(__xludf.DUMMYFUNCTION("IF(Z58 = """", """", GOOGLETRANSLATE(Z58, ""en"", ""gu""))"),"")</f>
        <v/>
      </c>
      <c r="AM58" s="5" t="str">
        <f>IFERROR(__xludf.DUMMYFUNCTION("IF(AA58 = """", """", GOOGLETRANSLATE(AA58, ""en"", ""gu""))"),"")</f>
        <v/>
      </c>
      <c r="AN58" s="5" t="str">
        <f>IFERROR(__xludf.DUMMYFUNCTION("IF(AB58 = """", """", GOOGLETRANSLATE(AB58, ""en"", ""gu""))"),"")</f>
        <v/>
      </c>
      <c r="AO58" s="5" t="str">
        <f>IFERROR(__xludf.DUMMYFUNCTION("IF(Y58 = """", """", GOOGLETRANSLATE(Y58, ""en"", ""bn""))"),"")</f>
        <v/>
      </c>
      <c r="AP58" s="5" t="str">
        <f>IFERROR(__xludf.DUMMYFUNCTION("IF(Z58 = """", """", GOOGLETRANSLATE(Z58, ""en"", ""bn""))"),"")</f>
        <v/>
      </c>
      <c r="AQ58" s="5" t="str">
        <f>IFERROR(__xludf.DUMMYFUNCTION("IF(AA58 = """", """", GOOGLETRANSLATE(AA58, ""en"", ""bn""))"),"")</f>
        <v/>
      </c>
      <c r="AR58" s="5" t="str">
        <f>IFERROR(__xludf.DUMMYFUNCTION("IF(AB58 = """", """", GOOGLETRANSLATE(AB58, ""en"", ""bn""))"),"")</f>
        <v/>
      </c>
      <c r="AS58" s="5" t="str">
        <f>IFERROR(__xludf.DUMMYFUNCTION("IF(Y58 = """", """", GOOGLETRANSLATE(Y58, ""en"", ""te""))"),"")</f>
        <v/>
      </c>
      <c r="AT58" s="5" t="str">
        <f>IFERROR(__xludf.DUMMYFUNCTION("IF(Z58 = """", """", GOOGLETRANSLATE(Z58, ""en"", ""te""))"),"")</f>
        <v/>
      </c>
      <c r="AU58" s="5" t="str">
        <f>IFERROR(__xludf.DUMMYFUNCTION("IF(AA58 = """", """", GOOGLETRANSLATE(AA58, ""en"", ""te""))"),"")</f>
        <v/>
      </c>
      <c r="AV58" s="5" t="str">
        <f>IFERROR(__xludf.DUMMYFUNCTION("IF(AB58 = """", """", GOOGLETRANSLATE(AB58, ""en"", ""te""))"),"")</f>
        <v/>
      </c>
    </row>
    <row r="59">
      <c r="A59" s="1">
        <v>62.0</v>
      </c>
      <c r="B59" s="1" t="s">
        <v>56</v>
      </c>
      <c r="C59" s="2">
        <v>45778.0</v>
      </c>
      <c r="D59" s="2">
        <v>45787.0</v>
      </c>
      <c r="E59" s="1">
        <v>7.0</v>
      </c>
      <c r="G59" s="3" t="s">
        <v>57</v>
      </c>
      <c r="I59" s="4">
        <v>0.5645833333333333</v>
      </c>
      <c r="J59" s="4">
        <v>0.6520833333333333</v>
      </c>
      <c r="K59" s="1" t="s">
        <v>58</v>
      </c>
      <c r="L59" s="1" t="s">
        <v>77</v>
      </c>
      <c r="O59" s="1" t="s">
        <v>60</v>
      </c>
      <c r="P59" s="1" t="s">
        <v>60</v>
      </c>
      <c r="Q59" s="1" t="s">
        <v>60</v>
      </c>
      <c r="R59" s="1" t="s">
        <v>60</v>
      </c>
      <c r="S59" s="1" t="s">
        <v>60</v>
      </c>
      <c r="T59" s="1" t="s">
        <v>60</v>
      </c>
      <c r="V59" s="1" t="s">
        <v>60</v>
      </c>
      <c r="W59" s="1" t="s">
        <v>60</v>
      </c>
      <c r="X59" s="1" t="s">
        <v>60</v>
      </c>
      <c r="AC59" s="5" t="str">
        <f>IFERROR(__xludf.DUMMYFUNCTION("IF(Y59 = """", """", GOOGLETRANSLATE(Y59, ""en"", ""hi""))"),"")</f>
        <v/>
      </c>
      <c r="AD59" s="5" t="str">
        <f>IFERROR(__xludf.DUMMYFUNCTION("IF(Z59 = """", """", GOOGLETRANSLATE(Z59, ""en"", ""hi""))"),"")</f>
        <v/>
      </c>
      <c r="AE59" s="5" t="str">
        <f>IFERROR(__xludf.DUMMYFUNCTION("IF(AA59 = """", """", GOOGLETRANSLATE(AA59, ""en"", ""hi""))"),"")</f>
        <v/>
      </c>
      <c r="AF59" s="5" t="str">
        <f>IFERROR(__xludf.DUMMYFUNCTION("IF(AB59 = """", """", GOOGLETRANSLATE(AB59, ""en"", ""hi""))"),"")</f>
        <v/>
      </c>
      <c r="AG59" s="5" t="str">
        <f>IFERROR(__xludf.DUMMYFUNCTION("IF(Y59 = """", """", GOOGLETRANSLATE(Y59, ""en"", ""mr""))"),"")</f>
        <v/>
      </c>
      <c r="AH59" s="5" t="str">
        <f>IFERROR(__xludf.DUMMYFUNCTION("IF(Z59 = """", """", GOOGLETRANSLATE(Z59, ""en"", ""mr""))"),"")</f>
        <v/>
      </c>
      <c r="AI59" s="5" t="str">
        <f>IFERROR(__xludf.DUMMYFUNCTION("IF(AA59 = """", """", GOOGLETRANSLATE(AA59, ""en"", ""mr""))"),"")</f>
        <v/>
      </c>
      <c r="AJ59" s="5" t="str">
        <f>IFERROR(__xludf.DUMMYFUNCTION("IF(AB59 = """", """", GOOGLETRANSLATE(AB59, ""en"", ""mr""))"),"")</f>
        <v/>
      </c>
      <c r="AK59" s="5" t="str">
        <f>IFERROR(__xludf.DUMMYFUNCTION("IF(Y59 = """", """", GOOGLETRANSLATE(Y59, ""en"", ""gu""))"),"")</f>
        <v/>
      </c>
      <c r="AL59" s="5" t="str">
        <f>IFERROR(__xludf.DUMMYFUNCTION("IF(Z59 = """", """", GOOGLETRANSLATE(Z59, ""en"", ""gu""))"),"")</f>
        <v/>
      </c>
      <c r="AM59" s="5" t="str">
        <f>IFERROR(__xludf.DUMMYFUNCTION("IF(AA59 = """", """", GOOGLETRANSLATE(AA59, ""en"", ""gu""))"),"")</f>
        <v/>
      </c>
      <c r="AN59" s="5" t="str">
        <f>IFERROR(__xludf.DUMMYFUNCTION("IF(AB59 = """", """", GOOGLETRANSLATE(AB59, ""en"", ""gu""))"),"")</f>
        <v/>
      </c>
      <c r="AO59" s="5" t="str">
        <f>IFERROR(__xludf.DUMMYFUNCTION("IF(Y59 = """", """", GOOGLETRANSLATE(Y59, ""en"", ""bn""))"),"")</f>
        <v/>
      </c>
      <c r="AP59" s="5" t="str">
        <f>IFERROR(__xludf.DUMMYFUNCTION("IF(Z59 = """", """", GOOGLETRANSLATE(Z59, ""en"", ""bn""))"),"")</f>
        <v/>
      </c>
      <c r="AQ59" s="5" t="str">
        <f>IFERROR(__xludf.DUMMYFUNCTION("IF(AA59 = """", """", GOOGLETRANSLATE(AA59, ""en"", ""bn""))"),"")</f>
        <v/>
      </c>
      <c r="AR59" s="5" t="str">
        <f>IFERROR(__xludf.DUMMYFUNCTION("IF(AB59 = """", """", GOOGLETRANSLATE(AB59, ""en"", ""bn""))"),"")</f>
        <v/>
      </c>
      <c r="AS59" s="5" t="str">
        <f>IFERROR(__xludf.DUMMYFUNCTION("IF(Y59 = """", """", GOOGLETRANSLATE(Y59, ""en"", ""te""))"),"")</f>
        <v/>
      </c>
      <c r="AT59" s="5" t="str">
        <f>IFERROR(__xludf.DUMMYFUNCTION("IF(Z59 = """", """", GOOGLETRANSLATE(Z59, ""en"", ""te""))"),"")</f>
        <v/>
      </c>
      <c r="AU59" s="5" t="str">
        <f>IFERROR(__xludf.DUMMYFUNCTION("IF(AA59 = """", """", GOOGLETRANSLATE(AA59, ""en"", ""te""))"),"")</f>
        <v/>
      </c>
      <c r="AV59" s="5" t="str">
        <f>IFERROR(__xludf.DUMMYFUNCTION("IF(AB59 = """", """", GOOGLETRANSLATE(AB59, ""en"", ""te""))"),"")</f>
        <v/>
      </c>
    </row>
    <row r="60">
      <c r="A60" s="1">
        <v>63.0</v>
      </c>
      <c r="B60" s="1" t="s">
        <v>56</v>
      </c>
      <c r="C60" s="2">
        <v>45778.0</v>
      </c>
      <c r="D60" s="2">
        <v>45787.0</v>
      </c>
      <c r="E60" s="1">
        <v>7.0</v>
      </c>
      <c r="G60" s="3" t="s">
        <v>57</v>
      </c>
      <c r="I60" s="4">
        <v>0.5645833333333333</v>
      </c>
      <c r="J60" s="4">
        <v>0.6520833333333333</v>
      </c>
      <c r="K60" s="1" t="s">
        <v>58</v>
      </c>
      <c r="L60" s="1" t="s">
        <v>77</v>
      </c>
      <c r="O60" s="1" t="s">
        <v>60</v>
      </c>
      <c r="P60" s="1" t="s">
        <v>60</v>
      </c>
      <c r="Q60" s="1" t="s">
        <v>60</v>
      </c>
      <c r="R60" s="1" t="s">
        <v>60</v>
      </c>
      <c r="S60" s="1" t="s">
        <v>60</v>
      </c>
      <c r="T60" s="1" t="s">
        <v>60</v>
      </c>
      <c r="V60" s="1" t="s">
        <v>60</v>
      </c>
      <c r="W60" s="1" t="s">
        <v>60</v>
      </c>
      <c r="X60" s="1" t="s">
        <v>60</v>
      </c>
      <c r="AC60" s="5" t="str">
        <f>IFERROR(__xludf.DUMMYFUNCTION("IF(Y60 = """", """", GOOGLETRANSLATE(Y60, ""en"", ""hi""))"),"")</f>
        <v/>
      </c>
      <c r="AD60" s="5" t="str">
        <f>IFERROR(__xludf.DUMMYFUNCTION("IF(Z60 = """", """", GOOGLETRANSLATE(Z60, ""en"", ""hi""))"),"")</f>
        <v/>
      </c>
      <c r="AE60" s="5" t="str">
        <f>IFERROR(__xludf.DUMMYFUNCTION("IF(AA60 = """", """", GOOGLETRANSLATE(AA60, ""en"", ""hi""))"),"")</f>
        <v/>
      </c>
      <c r="AF60" s="5" t="str">
        <f>IFERROR(__xludf.DUMMYFUNCTION("IF(AB60 = """", """", GOOGLETRANSLATE(AB60, ""en"", ""hi""))"),"")</f>
        <v/>
      </c>
      <c r="AG60" s="5" t="str">
        <f>IFERROR(__xludf.DUMMYFUNCTION("IF(Y60 = """", """", GOOGLETRANSLATE(Y60, ""en"", ""mr""))"),"")</f>
        <v/>
      </c>
      <c r="AH60" s="5" t="str">
        <f>IFERROR(__xludf.DUMMYFUNCTION("IF(Z60 = """", """", GOOGLETRANSLATE(Z60, ""en"", ""mr""))"),"")</f>
        <v/>
      </c>
      <c r="AI60" s="5" t="str">
        <f>IFERROR(__xludf.DUMMYFUNCTION("IF(AA60 = """", """", GOOGLETRANSLATE(AA60, ""en"", ""mr""))"),"")</f>
        <v/>
      </c>
      <c r="AJ60" s="5" t="str">
        <f>IFERROR(__xludf.DUMMYFUNCTION("IF(AB60 = """", """", GOOGLETRANSLATE(AB60, ""en"", ""mr""))"),"")</f>
        <v/>
      </c>
      <c r="AK60" s="5" t="str">
        <f>IFERROR(__xludf.DUMMYFUNCTION("IF(Y60 = """", """", GOOGLETRANSLATE(Y60, ""en"", ""gu""))"),"")</f>
        <v/>
      </c>
      <c r="AL60" s="5" t="str">
        <f>IFERROR(__xludf.DUMMYFUNCTION("IF(Z60 = """", """", GOOGLETRANSLATE(Z60, ""en"", ""gu""))"),"")</f>
        <v/>
      </c>
      <c r="AM60" s="5" t="str">
        <f>IFERROR(__xludf.DUMMYFUNCTION("IF(AA60 = """", """", GOOGLETRANSLATE(AA60, ""en"", ""gu""))"),"")</f>
        <v/>
      </c>
      <c r="AN60" s="5" t="str">
        <f>IFERROR(__xludf.DUMMYFUNCTION("IF(AB60 = """", """", GOOGLETRANSLATE(AB60, ""en"", ""gu""))"),"")</f>
        <v/>
      </c>
      <c r="AO60" s="5" t="str">
        <f>IFERROR(__xludf.DUMMYFUNCTION("IF(Y60 = """", """", GOOGLETRANSLATE(Y60, ""en"", ""bn""))"),"")</f>
        <v/>
      </c>
      <c r="AP60" s="5" t="str">
        <f>IFERROR(__xludf.DUMMYFUNCTION("IF(Z60 = """", """", GOOGLETRANSLATE(Z60, ""en"", ""bn""))"),"")</f>
        <v/>
      </c>
      <c r="AQ60" s="5" t="str">
        <f>IFERROR(__xludf.DUMMYFUNCTION("IF(AA60 = """", """", GOOGLETRANSLATE(AA60, ""en"", ""bn""))"),"")</f>
        <v/>
      </c>
      <c r="AR60" s="5" t="str">
        <f>IFERROR(__xludf.DUMMYFUNCTION("IF(AB60 = """", """", GOOGLETRANSLATE(AB60, ""en"", ""bn""))"),"")</f>
        <v/>
      </c>
      <c r="AS60" s="5" t="str">
        <f>IFERROR(__xludf.DUMMYFUNCTION("IF(Y60 = """", """", GOOGLETRANSLATE(Y60, ""en"", ""te""))"),"")</f>
        <v/>
      </c>
      <c r="AT60" s="5" t="str">
        <f>IFERROR(__xludf.DUMMYFUNCTION("IF(Z60 = """", """", GOOGLETRANSLATE(Z60, ""en"", ""te""))"),"")</f>
        <v/>
      </c>
      <c r="AU60" s="5" t="str">
        <f>IFERROR(__xludf.DUMMYFUNCTION("IF(AA60 = """", """", GOOGLETRANSLATE(AA60, ""en"", ""te""))"),"")</f>
        <v/>
      </c>
      <c r="AV60" s="5" t="str">
        <f>IFERROR(__xludf.DUMMYFUNCTION("IF(AB60 = """", """", GOOGLETRANSLATE(AB60, ""en"", ""te""))"),"")</f>
        <v/>
      </c>
    </row>
    <row r="61">
      <c r="A61" s="1">
        <v>64.0</v>
      </c>
      <c r="B61" s="1" t="s">
        <v>56</v>
      </c>
      <c r="C61" s="2">
        <v>45778.0</v>
      </c>
      <c r="D61" s="2">
        <v>45787.0</v>
      </c>
      <c r="E61" s="1">
        <v>7.0</v>
      </c>
      <c r="G61" s="3" t="s">
        <v>57</v>
      </c>
      <c r="I61" s="4">
        <v>0.5645833333333333</v>
      </c>
      <c r="J61" s="4">
        <v>0.6520833333333333</v>
      </c>
      <c r="K61" s="1" t="s">
        <v>58</v>
      </c>
      <c r="L61" s="1" t="s">
        <v>77</v>
      </c>
      <c r="O61" s="1" t="s">
        <v>60</v>
      </c>
      <c r="P61" s="1" t="s">
        <v>60</v>
      </c>
      <c r="Q61" s="1" t="s">
        <v>60</v>
      </c>
      <c r="R61" s="1" t="s">
        <v>60</v>
      </c>
      <c r="S61" s="1" t="s">
        <v>60</v>
      </c>
      <c r="T61" s="1" t="s">
        <v>60</v>
      </c>
      <c r="V61" s="1" t="s">
        <v>60</v>
      </c>
      <c r="W61" s="1" t="s">
        <v>60</v>
      </c>
      <c r="X61" s="1" t="s">
        <v>60</v>
      </c>
      <c r="AC61" s="5" t="str">
        <f>IFERROR(__xludf.DUMMYFUNCTION("IF(Y61 = """", """", GOOGLETRANSLATE(Y61, ""en"", ""hi""))"),"")</f>
        <v/>
      </c>
      <c r="AD61" s="5" t="str">
        <f>IFERROR(__xludf.DUMMYFUNCTION("IF(Z61 = """", """", GOOGLETRANSLATE(Z61, ""en"", ""hi""))"),"")</f>
        <v/>
      </c>
      <c r="AE61" s="5" t="str">
        <f>IFERROR(__xludf.DUMMYFUNCTION("IF(AA61 = """", """", GOOGLETRANSLATE(AA61, ""en"", ""hi""))"),"")</f>
        <v/>
      </c>
      <c r="AF61" s="5" t="str">
        <f>IFERROR(__xludf.DUMMYFUNCTION("IF(AB61 = """", """", GOOGLETRANSLATE(AB61, ""en"", ""hi""))"),"")</f>
        <v/>
      </c>
      <c r="AG61" s="5" t="str">
        <f>IFERROR(__xludf.DUMMYFUNCTION("IF(Y61 = """", """", GOOGLETRANSLATE(Y61, ""en"", ""mr""))"),"")</f>
        <v/>
      </c>
      <c r="AH61" s="5" t="str">
        <f>IFERROR(__xludf.DUMMYFUNCTION("IF(Z61 = """", """", GOOGLETRANSLATE(Z61, ""en"", ""mr""))"),"")</f>
        <v/>
      </c>
      <c r="AI61" s="5" t="str">
        <f>IFERROR(__xludf.DUMMYFUNCTION("IF(AA61 = """", """", GOOGLETRANSLATE(AA61, ""en"", ""mr""))"),"")</f>
        <v/>
      </c>
      <c r="AJ61" s="5" t="str">
        <f>IFERROR(__xludf.DUMMYFUNCTION("IF(AB61 = """", """", GOOGLETRANSLATE(AB61, ""en"", ""mr""))"),"")</f>
        <v/>
      </c>
      <c r="AK61" s="5" t="str">
        <f>IFERROR(__xludf.DUMMYFUNCTION("IF(Y61 = """", """", GOOGLETRANSLATE(Y61, ""en"", ""gu""))"),"")</f>
        <v/>
      </c>
      <c r="AL61" s="5" t="str">
        <f>IFERROR(__xludf.DUMMYFUNCTION("IF(Z61 = """", """", GOOGLETRANSLATE(Z61, ""en"", ""gu""))"),"")</f>
        <v/>
      </c>
      <c r="AM61" s="5" t="str">
        <f>IFERROR(__xludf.DUMMYFUNCTION("IF(AA61 = """", """", GOOGLETRANSLATE(AA61, ""en"", ""gu""))"),"")</f>
        <v/>
      </c>
      <c r="AN61" s="5" t="str">
        <f>IFERROR(__xludf.DUMMYFUNCTION("IF(AB61 = """", """", GOOGLETRANSLATE(AB61, ""en"", ""gu""))"),"")</f>
        <v/>
      </c>
      <c r="AO61" s="5" t="str">
        <f>IFERROR(__xludf.DUMMYFUNCTION("IF(Y61 = """", """", GOOGLETRANSLATE(Y61, ""en"", ""bn""))"),"")</f>
        <v/>
      </c>
      <c r="AP61" s="5" t="str">
        <f>IFERROR(__xludf.DUMMYFUNCTION("IF(Z61 = """", """", GOOGLETRANSLATE(Z61, ""en"", ""bn""))"),"")</f>
        <v/>
      </c>
      <c r="AQ61" s="5" t="str">
        <f>IFERROR(__xludf.DUMMYFUNCTION("IF(AA61 = """", """", GOOGLETRANSLATE(AA61, ""en"", ""bn""))"),"")</f>
        <v/>
      </c>
      <c r="AR61" s="5" t="str">
        <f>IFERROR(__xludf.DUMMYFUNCTION("IF(AB61 = """", """", GOOGLETRANSLATE(AB61, ""en"", ""bn""))"),"")</f>
        <v/>
      </c>
      <c r="AS61" s="5" t="str">
        <f>IFERROR(__xludf.DUMMYFUNCTION("IF(Y61 = """", """", GOOGLETRANSLATE(Y61, ""en"", ""te""))"),"")</f>
        <v/>
      </c>
      <c r="AT61" s="5" t="str">
        <f>IFERROR(__xludf.DUMMYFUNCTION("IF(Z61 = """", """", GOOGLETRANSLATE(Z61, ""en"", ""te""))"),"")</f>
        <v/>
      </c>
      <c r="AU61" s="5" t="str">
        <f>IFERROR(__xludf.DUMMYFUNCTION("IF(AA61 = """", """", GOOGLETRANSLATE(AA61, ""en"", ""te""))"),"")</f>
        <v/>
      </c>
      <c r="AV61" s="5" t="str">
        <f>IFERROR(__xludf.DUMMYFUNCTION("IF(AB61 = """", """", GOOGLETRANSLATE(AB61, ""en"", ""te""))"),"")</f>
        <v/>
      </c>
    </row>
    <row r="62">
      <c r="A62" s="1">
        <v>65.0</v>
      </c>
      <c r="B62" s="1" t="s">
        <v>56</v>
      </c>
      <c r="C62" s="2">
        <v>45778.0</v>
      </c>
      <c r="D62" s="2">
        <v>45787.0</v>
      </c>
      <c r="E62" s="1">
        <v>7.0</v>
      </c>
      <c r="G62" s="3" t="s">
        <v>57</v>
      </c>
      <c r="I62" s="4">
        <v>0.5645833333333333</v>
      </c>
      <c r="J62" s="4">
        <v>0.6520833333333333</v>
      </c>
      <c r="K62" s="1" t="s">
        <v>58</v>
      </c>
      <c r="L62" s="1" t="s">
        <v>77</v>
      </c>
      <c r="O62" s="1" t="s">
        <v>60</v>
      </c>
      <c r="P62" s="1" t="s">
        <v>60</v>
      </c>
      <c r="Q62" s="1" t="s">
        <v>60</v>
      </c>
      <c r="R62" s="1" t="s">
        <v>60</v>
      </c>
      <c r="S62" s="1" t="s">
        <v>60</v>
      </c>
      <c r="T62" s="1" t="s">
        <v>60</v>
      </c>
      <c r="V62" s="1" t="s">
        <v>60</v>
      </c>
      <c r="W62" s="1" t="s">
        <v>60</v>
      </c>
      <c r="X62" s="1" t="s">
        <v>60</v>
      </c>
      <c r="AC62" s="5" t="str">
        <f>IFERROR(__xludf.DUMMYFUNCTION("IF(Y62 = """", """", GOOGLETRANSLATE(Y62, ""en"", ""hi""))"),"")</f>
        <v/>
      </c>
      <c r="AD62" s="5" t="str">
        <f>IFERROR(__xludf.DUMMYFUNCTION("IF(Z62 = """", """", GOOGLETRANSLATE(Z62, ""en"", ""hi""))"),"")</f>
        <v/>
      </c>
      <c r="AE62" s="5" t="str">
        <f>IFERROR(__xludf.DUMMYFUNCTION("IF(AA62 = """", """", GOOGLETRANSLATE(AA62, ""en"", ""hi""))"),"")</f>
        <v/>
      </c>
      <c r="AF62" s="5" t="str">
        <f>IFERROR(__xludf.DUMMYFUNCTION("IF(AB62 = """", """", GOOGLETRANSLATE(AB62, ""en"", ""hi""))"),"")</f>
        <v/>
      </c>
      <c r="AG62" s="5" t="str">
        <f>IFERROR(__xludf.DUMMYFUNCTION("IF(Y62 = """", """", GOOGLETRANSLATE(Y62, ""en"", ""mr""))"),"")</f>
        <v/>
      </c>
      <c r="AH62" s="5" t="str">
        <f>IFERROR(__xludf.DUMMYFUNCTION("IF(Z62 = """", """", GOOGLETRANSLATE(Z62, ""en"", ""mr""))"),"")</f>
        <v/>
      </c>
      <c r="AI62" s="5" t="str">
        <f>IFERROR(__xludf.DUMMYFUNCTION("IF(AA62 = """", """", GOOGLETRANSLATE(AA62, ""en"", ""mr""))"),"")</f>
        <v/>
      </c>
      <c r="AJ62" s="5" t="str">
        <f>IFERROR(__xludf.DUMMYFUNCTION("IF(AB62 = """", """", GOOGLETRANSLATE(AB62, ""en"", ""mr""))"),"")</f>
        <v/>
      </c>
      <c r="AK62" s="5" t="str">
        <f>IFERROR(__xludf.DUMMYFUNCTION("IF(Y62 = """", """", GOOGLETRANSLATE(Y62, ""en"", ""gu""))"),"")</f>
        <v/>
      </c>
      <c r="AL62" s="5" t="str">
        <f>IFERROR(__xludf.DUMMYFUNCTION("IF(Z62 = """", """", GOOGLETRANSLATE(Z62, ""en"", ""gu""))"),"")</f>
        <v/>
      </c>
      <c r="AM62" s="5" t="str">
        <f>IFERROR(__xludf.DUMMYFUNCTION("IF(AA62 = """", """", GOOGLETRANSLATE(AA62, ""en"", ""gu""))"),"")</f>
        <v/>
      </c>
      <c r="AN62" s="5" t="str">
        <f>IFERROR(__xludf.DUMMYFUNCTION("IF(AB62 = """", """", GOOGLETRANSLATE(AB62, ""en"", ""gu""))"),"")</f>
        <v/>
      </c>
      <c r="AO62" s="5" t="str">
        <f>IFERROR(__xludf.DUMMYFUNCTION("IF(Y62 = """", """", GOOGLETRANSLATE(Y62, ""en"", ""bn""))"),"")</f>
        <v/>
      </c>
      <c r="AP62" s="5" t="str">
        <f>IFERROR(__xludf.DUMMYFUNCTION("IF(Z62 = """", """", GOOGLETRANSLATE(Z62, ""en"", ""bn""))"),"")</f>
        <v/>
      </c>
      <c r="AQ62" s="5" t="str">
        <f>IFERROR(__xludf.DUMMYFUNCTION("IF(AA62 = """", """", GOOGLETRANSLATE(AA62, ""en"", ""bn""))"),"")</f>
        <v/>
      </c>
      <c r="AR62" s="5" t="str">
        <f>IFERROR(__xludf.DUMMYFUNCTION("IF(AB62 = """", """", GOOGLETRANSLATE(AB62, ""en"", ""bn""))"),"")</f>
        <v/>
      </c>
      <c r="AS62" s="5" t="str">
        <f>IFERROR(__xludf.DUMMYFUNCTION("IF(Y62 = """", """", GOOGLETRANSLATE(Y62, ""en"", ""te""))"),"")</f>
        <v/>
      </c>
      <c r="AT62" s="5" t="str">
        <f>IFERROR(__xludf.DUMMYFUNCTION("IF(Z62 = """", """", GOOGLETRANSLATE(Z62, ""en"", ""te""))"),"")</f>
        <v/>
      </c>
      <c r="AU62" s="5" t="str">
        <f>IFERROR(__xludf.DUMMYFUNCTION("IF(AA62 = """", """", GOOGLETRANSLATE(AA62, ""en"", ""te""))"),"")</f>
        <v/>
      </c>
      <c r="AV62" s="5" t="str">
        <f>IFERROR(__xludf.DUMMYFUNCTION("IF(AB62 = """", """", GOOGLETRANSLATE(AB62, ""en"", ""te""))"),"")</f>
        <v/>
      </c>
    </row>
    <row r="63">
      <c r="A63" s="1">
        <v>66.0</v>
      </c>
      <c r="B63" s="1" t="s">
        <v>56</v>
      </c>
      <c r="C63" s="2">
        <v>45778.0</v>
      </c>
      <c r="D63" s="2">
        <v>45787.0</v>
      </c>
      <c r="E63" s="1">
        <v>7.0</v>
      </c>
      <c r="G63" s="3" t="s">
        <v>57</v>
      </c>
      <c r="I63" s="4">
        <v>0.5645833333333333</v>
      </c>
      <c r="J63" s="4">
        <v>0.6520833333333333</v>
      </c>
      <c r="K63" s="1" t="s">
        <v>58</v>
      </c>
      <c r="L63" s="1" t="s">
        <v>77</v>
      </c>
      <c r="O63" s="1" t="s">
        <v>60</v>
      </c>
      <c r="P63" s="1" t="s">
        <v>60</v>
      </c>
      <c r="Q63" s="1" t="s">
        <v>60</v>
      </c>
      <c r="R63" s="1" t="s">
        <v>60</v>
      </c>
      <c r="S63" s="1" t="s">
        <v>60</v>
      </c>
      <c r="T63" s="1" t="s">
        <v>60</v>
      </c>
      <c r="V63" s="1" t="s">
        <v>60</v>
      </c>
      <c r="W63" s="1" t="s">
        <v>60</v>
      </c>
      <c r="X63" s="1" t="s">
        <v>60</v>
      </c>
      <c r="AC63" s="5" t="str">
        <f>IFERROR(__xludf.DUMMYFUNCTION("IF(Y63 = """", """", GOOGLETRANSLATE(Y63, ""en"", ""hi""))"),"")</f>
        <v/>
      </c>
      <c r="AD63" s="5" t="str">
        <f>IFERROR(__xludf.DUMMYFUNCTION("IF(Z63 = """", """", GOOGLETRANSLATE(Z63, ""en"", ""hi""))"),"")</f>
        <v/>
      </c>
      <c r="AE63" s="5" t="str">
        <f>IFERROR(__xludf.DUMMYFUNCTION("IF(AA63 = """", """", GOOGLETRANSLATE(AA63, ""en"", ""hi""))"),"")</f>
        <v/>
      </c>
      <c r="AF63" s="5" t="str">
        <f>IFERROR(__xludf.DUMMYFUNCTION("IF(AB63 = """", """", GOOGLETRANSLATE(AB63, ""en"", ""hi""))"),"")</f>
        <v/>
      </c>
      <c r="AG63" s="5" t="str">
        <f>IFERROR(__xludf.DUMMYFUNCTION("IF(Y63 = """", """", GOOGLETRANSLATE(Y63, ""en"", ""mr""))"),"")</f>
        <v/>
      </c>
      <c r="AH63" s="5" t="str">
        <f>IFERROR(__xludf.DUMMYFUNCTION("IF(Z63 = """", """", GOOGLETRANSLATE(Z63, ""en"", ""mr""))"),"")</f>
        <v/>
      </c>
      <c r="AI63" s="5" t="str">
        <f>IFERROR(__xludf.DUMMYFUNCTION("IF(AA63 = """", """", GOOGLETRANSLATE(AA63, ""en"", ""mr""))"),"")</f>
        <v/>
      </c>
      <c r="AJ63" s="5" t="str">
        <f>IFERROR(__xludf.DUMMYFUNCTION("IF(AB63 = """", """", GOOGLETRANSLATE(AB63, ""en"", ""mr""))"),"")</f>
        <v/>
      </c>
      <c r="AK63" s="5" t="str">
        <f>IFERROR(__xludf.DUMMYFUNCTION("IF(Y63 = """", """", GOOGLETRANSLATE(Y63, ""en"", ""gu""))"),"")</f>
        <v/>
      </c>
      <c r="AL63" s="5" t="str">
        <f>IFERROR(__xludf.DUMMYFUNCTION("IF(Z63 = """", """", GOOGLETRANSLATE(Z63, ""en"", ""gu""))"),"")</f>
        <v/>
      </c>
      <c r="AM63" s="5" t="str">
        <f>IFERROR(__xludf.DUMMYFUNCTION("IF(AA63 = """", """", GOOGLETRANSLATE(AA63, ""en"", ""gu""))"),"")</f>
        <v/>
      </c>
      <c r="AN63" s="5" t="str">
        <f>IFERROR(__xludf.DUMMYFUNCTION("IF(AB63 = """", """", GOOGLETRANSLATE(AB63, ""en"", ""gu""))"),"")</f>
        <v/>
      </c>
      <c r="AO63" s="5" t="str">
        <f>IFERROR(__xludf.DUMMYFUNCTION("IF(Y63 = """", """", GOOGLETRANSLATE(Y63, ""en"", ""bn""))"),"")</f>
        <v/>
      </c>
      <c r="AP63" s="5" t="str">
        <f>IFERROR(__xludf.DUMMYFUNCTION("IF(Z63 = """", """", GOOGLETRANSLATE(Z63, ""en"", ""bn""))"),"")</f>
        <v/>
      </c>
      <c r="AQ63" s="5" t="str">
        <f>IFERROR(__xludf.DUMMYFUNCTION("IF(AA63 = """", """", GOOGLETRANSLATE(AA63, ""en"", ""bn""))"),"")</f>
        <v/>
      </c>
      <c r="AR63" s="5" t="str">
        <f>IFERROR(__xludf.DUMMYFUNCTION("IF(AB63 = """", """", GOOGLETRANSLATE(AB63, ""en"", ""bn""))"),"")</f>
        <v/>
      </c>
      <c r="AS63" s="5" t="str">
        <f>IFERROR(__xludf.DUMMYFUNCTION("IF(Y63 = """", """", GOOGLETRANSLATE(Y63, ""en"", ""te""))"),"")</f>
        <v/>
      </c>
      <c r="AT63" s="5" t="str">
        <f>IFERROR(__xludf.DUMMYFUNCTION("IF(Z63 = """", """", GOOGLETRANSLATE(Z63, ""en"", ""te""))"),"")</f>
        <v/>
      </c>
      <c r="AU63" s="5" t="str">
        <f>IFERROR(__xludf.DUMMYFUNCTION("IF(AA63 = """", """", GOOGLETRANSLATE(AA63, ""en"", ""te""))"),"")</f>
        <v/>
      </c>
      <c r="AV63" s="5" t="str">
        <f>IFERROR(__xludf.DUMMYFUNCTION("IF(AB63 = """", """", GOOGLETRANSLATE(AB63, ""en"", ""te""))"),"")</f>
        <v/>
      </c>
    </row>
    <row r="64">
      <c r="A64" s="1">
        <v>67.0</v>
      </c>
      <c r="B64" s="1" t="s">
        <v>56</v>
      </c>
      <c r="C64" s="2">
        <v>45778.0</v>
      </c>
      <c r="D64" s="2">
        <v>45787.0</v>
      </c>
      <c r="E64" s="1">
        <v>7.0</v>
      </c>
      <c r="G64" s="3" t="s">
        <v>57</v>
      </c>
      <c r="I64" s="4">
        <v>0.5645833333333333</v>
      </c>
      <c r="J64" s="4">
        <v>0.6520833333333333</v>
      </c>
      <c r="K64" s="1" t="s">
        <v>58</v>
      </c>
      <c r="L64" s="1" t="s">
        <v>77</v>
      </c>
      <c r="O64" s="1" t="s">
        <v>60</v>
      </c>
      <c r="P64" s="1" t="s">
        <v>60</v>
      </c>
      <c r="Q64" s="1" t="s">
        <v>60</v>
      </c>
      <c r="R64" s="1" t="s">
        <v>60</v>
      </c>
      <c r="S64" s="1" t="s">
        <v>60</v>
      </c>
      <c r="T64" s="1" t="s">
        <v>60</v>
      </c>
      <c r="V64" s="1" t="s">
        <v>60</v>
      </c>
      <c r="W64" s="1" t="s">
        <v>60</v>
      </c>
      <c r="X64" s="1" t="s">
        <v>60</v>
      </c>
      <c r="AC64" s="5" t="str">
        <f>IFERROR(__xludf.DUMMYFUNCTION("IF(Y64 = """", """", GOOGLETRANSLATE(Y64, ""en"", ""hi""))"),"")</f>
        <v/>
      </c>
      <c r="AD64" s="5" t="str">
        <f>IFERROR(__xludf.DUMMYFUNCTION("IF(Z64 = """", """", GOOGLETRANSLATE(Z64, ""en"", ""hi""))"),"")</f>
        <v/>
      </c>
      <c r="AE64" s="5" t="str">
        <f>IFERROR(__xludf.DUMMYFUNCTION("IF(AA64 = """", """", GOOGLETRANSLATE(AA64, ""en"", ""hi""))"),"")</f>
        <v/>
      </c>
      <c r="AF64" s="5" t="str">
        <f>IFERROR(__xludf.DUMMYFUNCTION("IF(AB64 = """", """", GOOGLETRANSLATE(AB64, ""en"", ""hi""))"),"")</f>
        <v/>
      </c>
      <c r="AG64" s="5" t="str">
        <f>IFERROR(__xludf.DUMMYFUNCTION("IF(Y64 = """", """", GOOGLETRANSLATE(Y64, ""en"", ""mr""))"),"")</f>
        <v/>
      </c>
      <c r="AH64" s="5" t="str">
        <f>IFERROR(__xludf.DUMMYFUNCTION("IF(Z64 = """", """", GOOGLETRANSLATE(Z64, ""en"", ""mr""))"),"")</f>
        <v/>
      </c>
      <c r="AI64" s="5" t="str">
        <f>IFERROR(__xludf.DUMMYFUNCTION("IF(AA64 = """", """", GOOGLETRANSLATE(AA64, ""en"", ""mr""))"),"")</f>
        <v/>
      </c>
      <c r="AJ64" s="5" t="str">
        <f>IFERROR(__xludf.DUMMYFUNCTION("IF(AB64 = """", """", GOOGLETRANSLATE(AB64, ""en"", ""mr""))"),"")</f>
        <v/>
      </c>
      <c r="AK64" s="5" t="str">
        <f>IFERROR(__xludf.DUMMYFUNCTION("IF(Y64 = """", """", GOOGLETRANSLATE(Y64, ""en"", ""gu""))"),"")</f>
        <v/>
      </c>
      <c r="AL64" s="5" t="str">
        <f>IFERROR(__xludf.DUMMYFUNCTION("IF(Z64 = """", """", GOOGLETRANSLATE(Z64, ""en"", ""gu""))"),"")</f>
        <v/>
      </c>
      <c r="AM64" s="5" t="str">
        <f>IFERROR(__xludf.DUMMYFUNCTION("IF(AA64 = """", """", GOOGLETRANSLATE(AA64, ""en"", ""gu""))"),"")</f>
        <v/>
      </c>
      <c r="AN64" s="5" t="str">
        <f>IFERROR(__xludf.DUMMYFUNCTION("IF(AB64 = """", """", GOOGLETRANSLATE(AB64, ""en"", ""gu""))"),"")</f>
        <v/>
      </c>
      <c r="AO64" s="5" t="str">
        <f>IFERROR(__xludf.DUMMYFUNCTION("IF(Y64 = """", """", GOOGLETRANSLATE(Y64, ""en"", ""bn""))"),"")</f>
        <v/>
      </c>
      <c r="AP64" s="5" t="str">
        <f>IFERROR(__xludf.DUMMYFUNCTION("IF(Z64 = """", """", GOOGLETRANSLATE(Z64, ""en"", ""bn""))"),"")</f>
        <v/>
      </c>
      <c r="AQ64" s="5" t="str">
        <f>IFERROR(__xludf.DUMMYFUNCTION("IF(AA64 = """", """", GOOGLETRANSLATE(AA64, ""en"", ""bn""))"),"")</f>
        <v/>
      </c>
      <c r="AR64" s="5" t="str">
        <f>IFERROR(__xludf.DUMMYFUNCTION("IF(AB64 = """", """", GOOGLETRANSLATE(AB64, ""en"", ""bn""))"),"")</f>
        <v/>
      </c>
      <c r="AS64" s="5" t="str">
        <f>IFERROR(__xludf.DUMMYFUNCTION("IF(Y64 = """", """", GOOGLETRANSLATE(Y64, ""en"", ""te""))"),"")</f>
        <v/>
      </c>
      <c r="AT64" s="5" t="str">
        <f>IFERROR(__xludf.DUMMYFUNCTION("IF(Z64 = """", """", GOOGLETRANSLATE(Z64, ""en"", ""te""))"),"")</f>
        <v/>
      </c>
      <c r="AU64" s="5" t="str">
        <f>IFERROR(__xludf.DUMMYFUNCTION("IF(AA64 = """", """", GOOGLETRANSLATE(AA64, ""en"", ""te""))"),"")</f>
        <v/>
      </c>
      <c r="AV64" s="5" t="str">
        <f>IFERROR(__xludf.DUMMYFUNCTION("IF(AB64 = """", """", GOOGLETRANSLATE(AB64, ""en"", ""te""))"),"")</f>
        <v/>
      </c>
    </row>
    <row r="65">
      <c r="A65" s="1">
        <v>68.0</v>
      </c>
      <c r="B65" s="1" t="s">
        <v>56</v>
      </c>
      <c r="C65" s="2">
        <v>45778.0</v>
      </c>
      <c r="D65" s="2">
        <v>45787.0</v>
      </c>
      <c r="E65" s="1">
        <v>7.0</v>
      </c>
      <c r="G65" s="3" t="s">
        <v>57</v>
      </c>
      <c r="I65" s="4">
        <v>0.5645833333333333</v>
      </c>
      <c r="J65" s="4">
        <v>0.6520833333333333</v>
      </c>
      <c r="K65" s="1" t="s">
        <v>58</v>
      </c>
      <c r="L65" s="1" t="s">
        <v>77</v>
      </c>
      <c r="O65" s="1" t="s">
        <v>60</v>
      </c>
      <c r="P65" s="1" t="s">
        <v>60</v>
      </c>
      <c r="Q65" s="1" t="s">
        <v>60</v>
      </c>
      <c r="R65" s="1" t="s">
        <v>60</v>
      </c>
      <c r="S65" s="1" t="s">
        <v>60</v>
      </c>
      <c r="T65" s="1" t="s">
        <v>60</v>
      </c>
      <c r="V65" s="1" t="s">
        <v>60</v>
      </c>
      <c r="W65" s="1" t="s">
        <v>60</v>
      </c>
      <c r="X65" s="1" t="s">
        <v>60</v>
      </c>
      <c r="AC65" s="5" t="str">
        <f>IFERROR(__xludf.DUMMYFUNCTION("IF(Y65 = """", """", GOOGLETRANSLATE(Y65, ""en"", ""hi""))"),"")</f>
        <v/>
      </c>
      <c r="AD65" s="5" t="str">
        <f>IFERROR(__xludf.DUMMYFUNCTION("IF(Z65 = """", """", GOOGLETRANSLATE(Z65, ""en"", ""hi""))"),"")</f>
        <v/>
      </c>
      <c r="AE65" s="5" t="str">
        <f>IFERROR(__xludf.DUMMYFUNCTION("IF(AA65 = """", """", GOOGLETRANSLATE(AA65, ""en"", ""hi""))"),"")</f>
        <v/>
      </c>
      <c r="AF65" s="5" t="str">
        <f>IFERROR(__xludf.DUMMYFUNCTION("IF(AB65 = """", """", GOOGLETRANSLATE(AB65, ""en"", ""hi""))"),"")</f>
        <v/>
      </c>
      <c r="AG65" s="5" t="str">
        <f>IFERROR(__xludf.DUMMYFUNCTION("IF(Y65 = """", """", GOOGLETRANSLATE(Y65, ""en"", ""mr""))"),"")</f>
        <v/>
      </c>
      <c r="AH65" s="5" t="str">
        <f>IFERROR(__xludf.DUMMYFUNCTION("IF(Z65 = """", """", GOOGLETRANSLATE(Z65, ""en"", ""mr""))"),"")</f>
        <v/>
      </c>
      <c r="AI65" s="5" t="str">
        <f>IFERROR(__xludf.DUMMYFUNCTION("IF(AA65 = """", """", GOOGLETRANSLATE(AA65, ""en"", ""mr""))"),"")</f>
        <v/>
      </c>
      <c r="AJ65" s="5" t="str">
        <f>IFERROR(__xludf.DUMMYFUNCTION("IF(AB65 = """", """", GOOGLETRANSLATE(AB65, ""en"", ""mr""))"),"")</f>
        <v/>
      </c>
      <c r="AK65" s="5" t="str">
        <f>IFERROR(__xludf.DUMMYFUNCTION("IF(Y65 = """", """", GOOGLETRANSLATE(Y65, ""en"", ""gu""))"),"")</f>
        <v/>
      </c>
      <c r="AL65" s="5" t="str">
        <f>IFERROR(__xludf.DUMMYFUNCTION("IF(Z65 = """", """", GOOGLETRANSLATE(Z65, ""en"", ""gu""))"),"")</f>
        <v/>
      </c>
      <c r="AM65" s="5" t="str">
        <f>IFERROR(__xludf.DUMMYFUNCTION("IF(AA65 = """", """", GOOGLETRANSLATE(AA65, ""en"", ""gu""))"),"")</f>
        <v/>
      </c>
      <c r="AN65" s="5" t="str">
        <f>IFERROR(__xludf.DUMMYFUNCTION("IF(AB65 = """", """", GOOGLETRANSLATE(AB65, ""en"", ""gu""))"),"")</f>
        <v/>
      </c>
      <c r="AO65" s="5" t="str">
        <f>IFERROR(__xludf.DUMMYFUNCTION("IF(Y65 = """", """", GOOGLETRANSLATE(Y65, ""en"", ""bn""))"),"")</f>
        <v/>
      </c>
      <c r="AP65" s="5" t="str">
        <f>IFERROR(__xludf.DUMMYFUNCTION("IF(Z65 = """", """", GOOGLETRANSLATE(Z65, ""en"", ""bn""))"),"")</f>
        <v/>
      </c>
      <c r="AQ65" s="5" t="str">
        <f>IFERROR(__xludf.DUMMYFUNCTION("IF(AA65 = """", """", GOOGLETRANSLATE(AA65, ""en"", ""bn""))"),"")</f>
        <v/>
      </c>
      <c r="AR65" s="5" t="str">
        <f>IFERROR(__xludf.DUMMYFUNCTION("IF(AB65 = """", """", GOOGLETRANSLATE(AB65, ""en"", ""bn""))"),"")</f>
        <v/>
      </c>
      <c r="AS65" s="5" t="str">
        <f>IFERROR(__xludf.DUMMYFUNCTION("IF(Y65 = """", """", GOOGLETRANSLATE(Y65, ""en"", ""te""))"),"")</f>
        <v/>
      </c>
      <c r="AT65" s="5" t="str">
        <f>IFERROR(__xludf.DUMMYFUNCTION("IF(Z65 = """", """", GOOGLETRANSLATE(Z65, ""en"", ""te""))"),"")</f>
        <v/>
      </c>
      <c r="AU65" s="5" t="str">
        <f>IFERROR(__xludf.DUMMYFUNCTION("IF(AA65 = """", """", GOOGLETRANSLATE(AA65, ""en"", ""te""))"),"")</f>
        <v/>
      </c>
      <c r="AV65" s="5" t="str">
        <f>IFERROR(__xludf.DUMMYFUNCTION("IF(AB65 = """", """", GOOGLETRANSLATE(AB65, ""en"", ""te""))"),"")</f>
        <v/>
      </c>
    </row>
    <row r="66">
      <c r="A66" s="1">
        <v>69.0</v>
      </c>
      <c r="B66" s="1" t="s">
        <v>56</v>
      </c>
      <c r="C66" s="2">
        <v>45778.0</v>
      </c>
      <c r="D66" s="2">
        <v>45787.0</v>
      </c>
      <c r="E66" s="1">
        <v>7.0</v>
      </c>
      <c r="G66" s="3" t="s">
        <v>57</v>
      </c>
      <c r="I66" s="4">
        <v>0.5645833333333333</v>
      </c>
      <c r="J66" s="4">
        <v>0.6520833333333333</v>
      </c>
      <c r="K66" s="1" t="s">
        <v>58</v>
      </c>
      <c r="L66" s="1" t="s">
        <v>77</v>
      </c>
      <c r="O66" s="1" t="s">
        <v>60</v>
      </c>
      <c r="P66" s="1" t="s">
        <v>60</v>
      </c>
      <c r="Q66" s="1" t="s">
        <v>60</v>
      </c>
      <c r="R66" s="1" t="s">
        <v>60</v>
      </c>
      <c r="S66" s="1" t="s">
        <v>60</v>
      </c>
      <c r="T66" s="1" t="s">
        <v>60</v>
      </c>
      <c r="V66" s="1" t="s">
        <v>60</v>
      </c>
      <c r="W66" s="1" t="s">
        <v>60</v>
      </c>
      <c r="X66" s="1" t="s">
        <v>60</v>
      </c>
      <c r="AC66" s="5" t="str">
        <f>IFERROR(__xludf.DUMMYFUNCTION("IF(Y66 = """", """", GOOGLETRANSLATE(Y66, ""en"", ""hi""))"),"")</f>
        <v/>
      </c>
      <c r="AD66" s="5" t="str">
        <f>IFERROR(__xludf.DUMMYFUNCTION("IF(Z66 = """", """", GOOGLETRANSLATE(Z66, ""en"", ""hi""))"),"")</f>
        <v/>
      </c>
      <c r="AE66" s="5" t="str">
        <f>IFERROR(__xludf.DUMMYFUNCTION("IF(AA66 = """", """", GOOGLETRANSLATE(AA66, ""en"", ""hi""))"),"")</f>
        <v/>
      </c>
      <c r="AF66" s="5" t="str">
        <f>IFERROR(__xludf.DUMMYFUNCTION("IF(AB66 = """", """", GOOGLETRANSLATE(AB66, ""en"", ""hi""))"),"")</f>
        <v/>
      </c>
      <c r="AG66" s="5" t="str">
        <f>IFERROR(__xludf.DUMMYFUNCTION("IF(Y66 = """", """", GOOGLETRANSLATE(Y66, ""en"", ""mr""))"),"")</f>
        <v/>
      </c>
      <c r="AH66" s="5" t="str">
        <f>IFERROR(__xludf.DUMMYFUNCTION("IF(Z66 = """", """", GOOGLETRANSLATE(Z66, ""en"", ""mr""))"),"")</f>
        <v/>
      </c>
      <c r="AI66" s="5" t="str">
        <f>IFERROR(__xludf.DUMMYFUNCTION("IF(AA66 = """", """", GOOGLETRANSLATE(AA66, ""en"", ""mr""))"),"")</f>
        <v/>
      </c>
      <c r="AJ66" s="5" t="str">
        <f>IFERROR(__xludf.DUMMYFUNCTION("IF(AB66 = """", """", GOOGLETRANSLATE(AB66, ""en"", ""mr""))"),"")</f>
        <v/>
      </c>
      <c r="AK66" s="5" t="str">
        <f>IFERROR(__xludf.DUMMYFUNCTION("IF(Y66 = """", """", GOOGLETRANSLATE(Y66, ""en"", ""gu""))"),"")</f>
        <v/>
      </c>
      <c r="AL66" s="5" t="str">
        <f>IFERROR(__xludf.DUMMYFUNCTION("IF(Z66 = """", """", GOOGLETRANSLATE(Z66, ""en"", ""gu""))"),"")</f>
        <v/>
      </c>
      <c r="AM66" s="5" t="str">
        <f>IFERROR(__xludf.DUMMYFUNCTION("IF(AA66 = """", """", GOOGLETRANSLATE(AA66, ""en"", ""gu""))"),"")</f>
        <v/>
      </c>
      <c r="AN66" s="5" t="str">
        <f>IFERROR(__xludf.DUMMYFUNCTION("IF(AB66 = """", """", GOOGLETRANSLATE(AB66, ""en"", ""gu""))"),"")</f>
        <v/>
      </c>
      <c r="AO66" s="5" t="str">
        <f>IFERROR(__xludf.DUMMYFUNCTION("IF(Y66 = """", """", GOOGLETRANSLATE(Y66, ""en"", ""bn""))"),"")</f>
        <v/>
      </c>
      <c r="AP66" s="5" t="str">
        <f>IFERROR(__xludf.DUMMYFUNCTION("IF(Z66 = """", """", GOOGLETRANSLATE(Z66, ""en"", ""bn""))"),"")</f>
        <v/>
      </c>
      <c r="AQ66" s="5" t="str">
        <f>IFERROR(__xludf.DUMMYFUNCTION("IF(AA66 = """", """", GOOGLETRANSLATE(AA66, ""en"", ""bn""))"),"")</f>
        <v/>
      </c>
      <c r="AR66" s="5" t="str">
        <f>IFERROR(__xludf.DUMMYFUNCTION("IF(AB66 = """", """", GOOGLETRANSLATE(AB66, ""en"", ""bn""))"),"")</f>
        <v/>
      </c>
      <c r="AS66" s="5" t="str">
        <f>IFERROR(__xludf.DUMMYFUNCTION("IF(Y66 = """", """", GOOGLETRANSLATE(Y66, ""en"", ""te""))"),"")</f>
        <v/>
      </c>
      <c r="AT66" s="5" t="str">
        <f>IFERROR(__xludf.DUMMYFUNCTION("IF(Z66 = """", """", GOOGLETRANSLATE(Z66, ""en"", ""te""))"),"")</f>
        <v/>
      </c>
      <c r="AU66" s="5" t="str">
        <f>IFERROR(__xludf.DUMMYFUNCTION("IF(AA66 = """", """", GOOGLETRANSLATE(AA66, ""en"", ""te""))"),"")</f>
        <v/>
      </c>
      <c r="AV66" s="5" t="str">
        <f>IFERROR(__xludf.DUMMYFUNCTION("IF(AB66 = """", """", GOOGLETRANSLATE(AB66, ""en"", ""te""))"),"")</f>
        <v/>
      </c>
    </row>
    <row r="67">
      <c r="A67" s="1">
        <v>70.0</v>
      </c>
      <c r="B67" s="1" t="s">
        <v>56</v>
      </c>
      <c r="C67" s="2">
        <v>45778.0</v>
      </c>
      <c r="D67" s="2">
        <v>45787.0</v>
      </c>
      <c r="E67" s="1">
        <v>7.0</v>
      </c>
      <c r="G67" s="3" t="s">
        <v>57</v>
      </c>
      <c r="I67" s="4">
        <v>0.5645833333333333</v>
      </c>
      <c r="J67" s="4">
        <v>0.6520833333333333</v>
      </c>
      <c r="K67" s="1" t="s">
        <v>58</v>
      </c>
      <c r="L67" s="1" t="s">
        <v>77</v>
      </c>
      <c r="O67" s="1" t="s">
        <v>60</v>
      </c>
      <c r="P67" s="1" t="s">
        <v>60</v>
      </c>
      <c r="Q67" s="1" t="s">
        <v>60</v>
      </c>
      <c r="R67" s="1" t="s">
        <v>60</v>
      </c>
      <c r="S67" s="1" t="s">
        <v>60</v>
      </c>
      <c r="T67" s="1" t="s">
        <v>60</v>
      </c>
      <c r="V67" s="1" t="s">
        <v>60</v>
      </c>
      <c r="W67" s="1" t="s">
        <v>60</v>
      </c>
      <c r="X67" s="1" t="s">
        <v>60</v>
      </c>
      <c r="AC67" s="5" t="str">
        <f>IFERROR(__xludf.DUMMYFUNCTION("IF(Y67 = """", """", GOOGLETRANSLATE(Y67, ""en"", ""hi""))"),"")</f>
        <v/>
      </c>
      <c r="AD67" s="5" t="str">
        <f>IFERROR(__xludf.DUMMYFUNCTION("IF(Z67 = """", """", GOOGLETRANSLATE(Z67, ""en"", ""hi""))"),"")</f>
        <v/>
      </c>
      <c r="AE67" s="5" t="str">
        <f>IFERROR(__xludf.DUMMYFUNCTION("IF(AA67 = """", """", GOOGLETRANSLATE(AA67, ""en"", ""hi""))"),"")</f>
        <v/>
      </c>
      <c r="AF67" s="5" t="str">
        <f>IFERROR(__xludf.DUMMYFUNCTION("IF(AB67 = """", """", GOOGLETRANSLATE(AB67, ""en"", ""hi""))"),"")</f>
        <v/>
      </c>
      <c r="AG67" s="5" t="str">
        <f>IFERROR(__xludf.DUMMYFUNCTION("IF(Y67 = """", """", GOOGLETRANSLATE(Y67, ""en"", ""mr""))"),"")</f>
        <v/>
      </c>
      <c r="AH67" s="5" t="str">
        <f>IFERROR(__xludf.DUMMYFUNCTION("IF(Z67 = """", """", GOOGLETRANSLATE(Z67, ""en"", ""mr""))"),"")</f>
        <v/>
      </c>
      <c r="AI67" s="5" t="str">
        <f>IFERROR(__xludf.DUMMYFUNCTION("IF(AA67 = """", """", GOOGLETRANSLATE(AA67, ""en"", ""mr""))"),"")</f>
        <v/>
      </c>
      <c r="AJ67" s="5" t="str">
        <f>IFERROR(__xludf.DUMMYFUNCTION("IF(AB67 = """", """", GOOGLETRANSLATE(AB67, ""en"", ""mr""))"),"")</f>
        <v/>
      </c>
      <c r="AK67" s="5" t="str">
        <f>IFERROR(__xludf.DUMMYFUNCTION("IF(Y67 = """", """", GOOGLETRANSLATE(Y67, ""en"", ""gu""))"),"")</f>
        <v/>
      </c>
      <c r="AL67" s="5" t="str">
        <f>IFERROR(__xludf.DUMMYFUNCTION("IF(Z67 = """", """", GOOGLETRANSLATE(Z67, ""en"", ""gu""))"),"")</f>
        <v/>
      </c>
      <c r="AM67" s="5" t="str">
        <f>IFERROR(__xludf.DUMMYFUNCTION("IF(AA67 = """", """", GOOGLETRANSLATE(AA67, ""en"", ""gu""))"),"")</f>
        <v/>
      </c>
      <c r="AN67" s="5" t="str">
        <f>IFERROR(__xludf.DUMMYFUNCTION("IF(AB67 = """", """", GOOGLETRANSLATE(AB67, ""en"", ""gu""))"),"")</f>
        <v/>
      </c>
      <c r="AO67" s="5" t="str">
        <f>IFERROR(__xludf.DUMMYFUNCTION("IF(Y67 = """", """", GOOGLETRANSLATE(Y67, ""en"", ""bn""))"),"")</f>
        <v/>
      </c>
      <c r="AP67" s="5" t="str">
        <f>IFERROR(__xludf.DUMMYFUNCTION("IF(Z67 = """", """", GOOGLETRANSLATE(Z67, ""en"", ""bn""))"),"")</f>
        <v/>
      </c>
      <c r="AQ67" s="5" t="str">
        <f>IFERROR(__xludf.DUMMYFUNCTION("IF(AA67 = """", """", GOOGLETRANSLATE(AA67, ""en"", ""bn""))"),"")</f>
        <v/>
      </c>
      <c r="AR67" s="5" t="str">
        <f>IFERROR(__xludf.DUMMYFUNCTION("IF(AB67 = """", """", GOOGLETRANSLATE(AB67, ""en"", ""bn""))"),"")</f>
        <v/>
      </c>
      <c r="AS67" s="5" t="str">
        <f>IFERROR(__xludf.DUMMYFUNCTION("IF(Y67 = """", """", GOOGLETRANSLATE(Y67, ""en"", ""te""))"),"")</f>
        <v/>
      </c>
      <c r="AT67" s="5" t="str">
        <f>IFERROR(__xludf.DUMMYFUNCTION("IF(Z67 = """", """", GOOGLETRANSLATE(Z67, ""en"", ""te""))"),"")</f>
        <v/>
      </c>
      <c r="AU67" s="5" t="str">
        <f>IFERROR(__xludf.DUMMYFUNCTION("IF(AA67 = """", """", GOOGLETRANSLATE(AA67, ""en"", ""te""))"),"")</f>
        <v/>
      </c>
      <c r="AV67" s="5" t="str">
        <f>IFERROR(__xludf.DUMMYFUNCTION("IF(AB67 = """", """", GOOGLETRANSLATE(AB67, ""en"", ""te""))"),"")</f>
        <v/>
      </c>
    </row>
    <row r="68">
      <c r="A68" s="1">
        <v>71.0</v>
      </c>
      <c r="B68" s="1" t="s">
        <v>56</v>
      </c>
      <c r="C68" s="2">
        <v>45778.0</v>
      </c>
      <c r="D68" s="2">
        <v>45787.0</v>
      </c>
      <c r="E68" s="1">
        <v>8.0</v>
      </c>
      <c r="G68" s="3" t="s">
        <v>57</v>
      </c>
      <c r="I68" s="4">
        <v>0.6520833333333333</v>
      </c>
      <c r="J68" s="4">
        <v>0.7326388888888888</v>
      </c>
      <c r="K68" s="1" t="s">
        <v>58</v>
      </c>
      <c r="L68" s="1" t="s">
        <v>78</v>
      </c>
      <c r="O68" s="1" t="s">
        <v>60</v>
      </c>
      <c r="P68" s="1" t="s">
        <v>60</v>
      </c>
      <c r="Q68" s="1" t="s">
        <v>60</v>
      </c>
      <c r="R68" s="1" t="s">
        <v>60</v>
      </c>
      <c r="S68" s="1" t="s">
        <v>60</v>
      </c>
      <c r="T68" s="1" t="s">
        <v>60</v>
      </c>
      <c r="V68" s="1" t="s">
        <v>60</v>
      </c>
      <c r="W68" s="1" t="s">
        <v>60</v>
      </c>
      <c r="X68" s="1" t="s">
        <v>60</v>
      </c>
      <c r="AC68" s="5" t="str">
        <f>IFERROR(__xludf.DUMMYFUNCTION("IF(Y68 = """", """", GOOGLETRANSLATE(Y68, ""en"", ""hi""))"),"")</f>
        <v/>
      </c>
      <c r="AD68" s="5" t="str">
        <f>IFERROR(__xludf.DUMMYFUNCTION("IF(Z68 = """", """", GOOGLETRANSLATE(Z68, ""en"", ""hi""))"),"")</f>
        <v/>
      </c>
      <c r="AE68" s="5" t="str">
        <f>IFERROR(__xludf.DUMMYFUNCTION("IF(AA68 = """", """", GOOGLETRANSLATE(AA68, ""en"", ""hi""))"),"")</f>
        <v/>
      </c>
      <c r="AF68" s="5" t="str">
        <f>IFERROR(__xludf.DUMMYFUNCTION("IF(AB68 = """", """", GOOGLETRANSLATE(AB68, ""en"", ""hi""))"),"")</f>
        <v/>
      </c>
      <c r="AG68" s="5" t="str">
        <f>IFERROR(__xludf.DUMMYFUNCTION("IF(Y68 = """", """", GOOGLETRANSLATE(Y68, ""en"", ""mr""))"),"")</f>
        <v/>
      </c>
      <c r="AH68" s="5" t="str">
        <f>IFERROR(__xludf.DUMMYFUNCTION("IF(Z68 = """", """", GOOGLETRANSLATE(Z68, ""en"", ""mr""))"),"")</f>
        <v/>
      </c>
      <c r="AI68" s="5" t="str">
        <f>IFERROR(__xludf.DUMMYFUNCTION("IF(AA68 = """", """", GOOGLETRANSLATE(AA68, ""en"", ""mr""))"),"")</f>
        <v/>
      </c>
      <c r="AJ68" s="5" t="str">
        <f>IFERROR(__xludf.DUMMYFUNCTION("IF(AB68 = """", """", GOOGLETRANSLATE(AB68, ""en"", ""mr""))"),"")</f>
        <v/>
      </c>
      <c r="AK68" s="5" t="str">
        <f>IFERROR(__xludf.DUMMYFUNCTION("IF(Y68 = """", """", GOOGLETRANSLATE(Y68, ""en"", ""gu""))"),"")</f>
        <v/>
      </c>
      <c r="AL68" s="5" t="str">
        <f>IFERROR(__xludf.DUMMYFUNCTION("IF(Z68 = """", """", GOOGLETRANSLATE(Z68, ""en"", ""gu""))"),"")</f>
        <v/>
      </c>
      <c r="AM68" s="5" t="str">
        <f>IFERROR(__xludf.DUMMYFUNCTION("IF(AA68 = """", """", GOOGLETRANSLATE(AA68, ""en"", ""gu""))"),"")</f>
        <v/>
      </c>
      <c r="AN68" s="5" t="str">
        <f>IFERROR(__xludf.DUMMYFUNCTION("IF(AB68 = """", """", GOOGLETRANSLATE(AB68, ""en"", ""gu""))"),"")</f>
        <v/>
      </c>
      <c r="AO68" s="5" t="str">
        <f>IFERROR(__xludf.DUMMYFUNCTION("IF(Y68 = """", """", GOOGLETRANSLATE(Y68, ""en"", ""bn""))"),"")</f>
        <v/>
      </c>
      <c r="AP68" s="5" t="str">
        <f>IFERROR(__xludf.DUMMYFUNCTION("IF(Z68 = """", """", GOOGLETRANSLATE(Z68, ""en"", ""bn""))"),"")</f>
        <v/>
      </c>
      <c r="AQ68" s="5" t="str">
        <f>IFERROR(__xludf.DUMMYFUNCTION("IF(AA68 = """", """", GOOGLETRANSLATE(AA68, ""en"", ""bn""))"),"")</f>
        <v/>
      </c>
      <c r="AR68" s="5" t="str">
        <f>IFERROR(__xludf.DUMMYFUNCTION("IF(AB68 = """", """", GOOGLETRANSLATE(AB68, ""en"", ""bn""))"),"")</f>
        <v/>
      </c>
      <c r="AS68" s="5" t="str">
        <f>IFERROR(__xludf.DUMMYFUNCTION("IF(Y68 = """", """", GOOGLETRANSLATE(Y68, ""en"", ""te""))"),"")</f>
        <v/>
      </c>
      <c r="AT68" s="5" t="str">
        <f>IFERROR(__xludf.DUMMYFUNCTION("IF(Z68 = """", """", GOOGLETRANSLATE(Z68, ""en"", ""te""))"),"")</f>
        <v/>
      </c>
      <c r="AU68" s="5" t="str">
        <f>IFERROR(__xludf.DUMMYFUNCTION("IF(AA68 = """", """", GOOGLETRANSLATE(AA68, ""en"", ""te""))"),"")</f>
        <v/>
      </c>
      <c r="AV68" s="5" t="str">
        <f>IFERROR(__xludf.DUMMYFUNCTION("IF(AB68 = """", """", GOOGLETRANSLATE(AB68, ""en"", ""te""))"),"")</f>
        <v/>
      </c>
    </row>
    <row r="69">
      <c r="A69" s="1">
        <v>72.0</v>
      </c>
      <c r="B69" s="1" t="s">
        <v>56</v>
      </c>
      <c r="C69" s="2">
        <v>45778.0</v>
      </c>
      <c r="D69" s="2">
        <v>45787.0</v>
      </c>
      <c r="E69" s="1">
        <v>8.0</v>
      </c>
      <c r="G69" s="3" t="s">
        <v>57</v>
      </c>
      <c r="I69" s="4">
        <v>0.6520833333333333</v>
      </c>
      <c r="J69" s="4">
        <v>0.7326388888888888</v>
      </c>
      <c r="K69" s="1" t="s">
        <v>58</v>
      </c>
      <c r="L69" s="1" t="s">
        <v>78</v>
      </c>
      <c r="O69" s="1" t="s">
        <v>60</v>
      </c>
      <c r="P69" s="1" t="s">
        <v>60</v>
      </c>
      <c r="Q69" s="1" t="s">
        <v>60</v>
      </c>
      <c r="R69" s="1" t="s">
        <v>60</v>
      </c>
      <c r="S69" s="1" t="s">
        <v>60</v>
      </c>
      <c r="T69" s="1" t="s">
        <v>60</v>
      </c>
      <c r="V69" s="1" t="s">
        <v>60</v>
      </c>
      <c r="W69" s="1" t="s">
        <v>60</v>
      </c>
      <c r="X69" s="1" t="s">
        <v>60</v>
      </c>
      <c r="AC69" s="5" t="str">
        <f>IFERROR(__xludf.DUMMYFUNCTION("IF(Y69 = """", """", GOOGLETRANSLATE(Y69, ""en"", ""hi""))"),"")</f>
        <v/>
      </c>
      <c r="AD69" s="5" t="str">
        <f>IFERROR(__xludf.DUMMYFUNCTION("IF(Z69 = """", """", GOOGLETRANSLATE(Z69, ""en"", ""hi""))"),"")</f>
        <v/>
      </c>
      <c r="AE69" s="5" t="str">
        <f>IFERROR(__xludf.DUMMYFUNCTION("IF(AA69 = """", """", GOOGLETRANSLATE(AA69, ""en"", ""hi""))"),"")</f>
        <v/>
      </c>
      <c r="AF69" s="5" t="str">
        <f>IFERROR(__xludf.DUMMYFUNCTION("IF(AB69 = """", """", GOOGLETRANSLATE(AB69, ""en"", ""hi""))"),"")</f>
        <v/>
      </c>
      <c r="AG69" s="5" t="str">
        <f>IFERROR(__xludf.DUMMYFUNCTION("IF(Y69 = """", """", GOOGLETRANSLATE(Y69, ""en"", ""mr""))"),"")</f>
        <v/>
      </c>
      <c r="AH69" s="5" t="str">
        <f>IFERROR(__xludf.DUMMYFUNCTION("IF(Z69 = """", """", GOOGLETRANSLATE(Z69, ""en"", ""mr""))"),"")</f>
        <v/>
      </c>
      <c r="AI69" s="5" t="str">
        <f>IFERROR(__xludf.DUMMYFUNCTION("IF(AA69 = """", """", GOOGLETRANSLATE(AA69, ""en"", ""mr""))"),"")</f>
        <v/>
      </c>
      <c r="AJ69" s="5" t="str">
        <f>IFERROR(__xludf.DUMMYFUNCTION("IF(AB69 = """", """", GOOGLETRANSLATE(AB69, ""en"", ""mr""))"),"")</f>
        <v/>
      </c>
      <c r="AK69" s="5" t="str">
        <f>IFERROR(__xludf.DUMMYFUNCTION("IF(Y69 = """", """", GOOGLETRANSLATE(Y69, ""en"", ""gu""))"),"")</f>
        <v/>
      </c>
      <c r="AL69" s="5" t="str">
        <f>IFERROR(__xludf.DUMMYFUNCTION("IF(Z69 = """", """", GOOGLETRANSLATE(Z69, ""en"", ""gu""))"),"")</f>
        <v/>
      </c>
      <c r="AM69" s="5" t="str">
        <f>IFERROR(__xludf.DUMMYFUNCTION("IF(AA69 = """", """", GOOGLETRANSLATE(AA69, ""en"", ""gu""))"),"")</f>
        <v/>
      </c>
      <c r="AN69" s="5" t="str">
        <f>IFERROR(__xludf.DUMMYFUNCTION("IF(AB69 = """", """", GOOGLETRANSLATE(AB69, ""en"", ""gu""))"),"")</f>
        <v/>
      </c>
      <c r="AO69" s="5" t="str">
        <f>IFERROR(__xludf.DUMMYFUNCTION("IF(Y69 = """", """", GOOGLETRANSLATE(Y69, ""en"", ""bn""))"),"")</f>
        <v/>
      </c>
      <c r="AP69" s="5" t="str">
        <f>IFERROR(__xludf.DUMMYFUNCTION("IF(Z69 = """", """", GOOGLETRANSLATE(Z69, ""en"", ""bn""))"),"")</f>
        <v/>
      </c>
      <c r="AQ69" s="5" t="str">
        <f>IFERROR(__xludf.DUMMYFUNCTION("IF(AA69 = """", """", GOOGLETRANSLATE(AA69, ""en"", ""bn""))"),"")</f>
        <v/>
      </c>
      <c r="AR69" s="5" t="str">
        <f>IFERROR(__xludf.DUMMYFUNCTION("IF(AB69 = """", """", GOOGLETRANSLATE(AB69, ""en"", ""bn""))"),"")</f>
        <v/>
      </c>
      <c r="AS69" s="5" t="str">
        <f>IFERROR(__xludf.DUMMYFUNCTION("IF(Y69 = """", """", GOOGLETRANSLATE(Y69, ""en"", ""te""))"),"")</f>
        <v/>
      </c>
      <c r="AT69" s="5" t="str">
        <f>IFERROR(__xludf.DUMMYFUNCTION("IF(Z69 = """", """", GOOGLETRANSLATE(Z69, ""en"", ""te""))"),"")</f>
        <v/>
      </c>
      <c r="AU69" s="5" t="str">
        <f>IFERROR(__xludf.DUMMYFUNCTION("IF(AA69 = """", """", GOOGLETRANSLATE(AA69, ""en"", ""te""))"),"")</f>
        <v/>
      </c>
      <c r="AV69" s="5" t="str">
        <f>IFERROR(__xludf.DUMMYFUNCTION("IF(AB69 = """", """", GOOGLETRANSLATE(AB69, ""en"", ""te""))"),"")</f>
        <v/>
      </c>
    </row>
    <row r="70">
      <c r="A70" s="1">
        <v>73.0</v>
      </c>
      <c r="B70" s="1" t="s">
        <v>56</v>
      </c>
      <c r="C70" s="2">
        <v>45778.0</v>
      </c>
      <c r="D70" s="2">
        <v>45787.0</v>
      </c>
      <c r="E70" s="1">
        <v>8.0</v>
      </c>
      <c r="G70" s="3" t="s">
        <v>57</v>
      </c>
      <c r="I70" s="4">
        <v>0.6520833333333333</v>
      </c>
      <c r="J70" s="4">
        <v>0.7326388888888888</v>
      </c>
      <c r="K70" s="1" t="s">
        <v>58</v>
      </c>
      <c r="L70" s="1" t="s">
        <v>78</v>
      </c>
      <c r="O70" s="1" t="s">
        <v>60</v>
      </c>
      <c r="P70" s="1" t="s">
        <v>60</v>
      </c>
      <c r="Q70" s="1" t="s">
        <v>60</v>
      </c>
      <c r="R70" s="1" t="s">
        <v>60</v>
      </c>
      <c r="S70" s="1" t="s">
        <v>60</v>
      </c>
      <c r="T70" s="1" t="s">
        <v>60</v>
      </c>
      <c r="V70" s="1" t="s">
        <v>60</v>
      </c>
      <c r="W70" s="1" t="s">
        <v>60</v>
      </c>
      <c r="X70" s="1" t="s">
        <v>60</v>
      </c>
      <c r="AC70" s="5" t="str">
        <f>IFERROR(__xludf.DUMMYFUNCTION("IF(Y70 = """", """", GOOGLETRANSLATE(Y70, ""en"", ""hi""))"),"")</f>
        <v/>
      </c>
      <c r="AD70" s="5" t="str">
        <f>IFERROR(__xludf.DUMMYFUNCTION("IF(Z70 = """", """", GOOGLETRANSLATE(Z70, ""en"", ""hi""))"),"")</f>
        <v/>
      </c>
      <c r="AE70" s="5" t="str">
        <f>IFERROR(__xludf.DUMMYFUNCTION("IF(AA70 = """", """", GOOGLETRANSLATE(AA70, ""en"", ""hi""))"),"")</f>
        <v/>
      </c>
      <c r="AF70" s="5" t="str">
        <f>IFERROR(__xludf.DUMMYFUNCTION("IF(AB70 = """", """", GOOGLETRANSLATE(AB70, ""en"", ""hi""))"),"")</f>
        <v/>
      </c>
      <c r="AG70" s="5" t="str">
        <f>IFERROR(__xludf.DUMMYFUNCTION("IF(Y70 = """", """", GOOGLETRANSLATE(Y70, ""en"", ""mr""))"),"")</f>
        <v/>
      </c>
      <c r="AH70" s="5" t="str">
        <f>IFERROR(__xludf.DUMMYFUNCTION("IF(Z70 = """", """", GOOGLETRANSLATE(Z70, ""en"", ""mr""))"),"")</f>
        <v/>
      </c>
      <c r="AI70" s="5" t="str">
        <f>IFERROR(__xludf.DUMMYFUNCTION("IF(AA70 = """", """", GOOGLETRANSLATE(AA70, ""en"", ""mr""))"),"")</f>
        <v/>
      </c>
      <c r="AJ70" s="5" t="str">
        <f>IFERROR(__xludf.DUMMYFUNCTION("IF(AB70 = """", """", GOOGLETRANSLATE(AB70, ""en"", ""mr""))"),"")</f>
        <v/>
      </c>
      <c r="AK70" s="5" t="str">
        <f>IFERROR(__xludf.DUMMYFUNCTION("IF(Y70 = """", """", GOOGLETRANSLATE(Y70, ""en"", ""gu""))"),"")</f>
        <v/>
      </c>
      <c r="AL70" s="5" t="str">
        <f>IFERROR(__xludf.DUMMYFUNCTION("IF(Z70 = """", """", GOOGLETRANSLATE(Z70, ""en"", ""gu""))"),"")</f>
        <v/>
      </c>
      <c r="AM70" s="5" t="str">
        <f>IFERROR(__xludf.DUMMYFUNCTION("IF(AA70 = """", """", GOOGLETRANSLATE(AA70, ""en"", ""gu""))"),"")</f>
        <v/>
      </c>
      <c r="AN70" s="5" t="str">
        <f>IFERROR(__xludf.DUMMYFUNCTION("IF(AB70 = """", """", GOOGLETRANSLATE(AB70, ""en"", ""gu""))"),"")</f>
        <v/>
      </c>
      <c r="AO70" s="5" t="str">
        <f>IFERROR(__xludf.DUMMYFUNCTION("IF(Y70 = """", """", GOOGLETRANSLATE(Y70, ""en"", ""bn""))"),"")</f>
        <v/>
      </c>
      <c r="AP70" s="5" t="str">
        <f>IFERROR(__xludf.DUMMYFUNCTION("IF(Z70 = """", """", GOOGLETRANSLATE(Z70, ""en"", ""bn""))"),"")</f>
        <v/>
      </c>
      <c r="AQ70" s="5" t="str">
        <f>IFERROR(__xludf.DUMMYFUNCTION("IF(AA70 = """", """", GOOGLETRANSLATE(AA70, ""en"", ""bn""))"),"")</f>
        <v/>
      </c>
      <c r="AR70" s="5" t="str">
        <f>IFERROR(__xludf.DUMMYFUNCTION("IF(AB70 = """", """", GOOGLETRANSLATE(AB70, ""en"", ""bn""))"),"")</f>
        <v/>
      </c>
      <c r="AS70" s="5" t="str">
        <f>IFERROR(__xludf.DUMMYFUNCTION("IF(Y70 = """", """", GOOGLETRANSLATE(Y70, ""en"", ""te""))"),"")</f>
        <v/>
      </c>
      <c r="AT70" s="5" t="str">
        <f>IFERROR(__xludf.DUMMYFUNCTION("IF(Z70 = """", """", GOOGLETRANSLATE(Z70, ""en"", ""te""))"),"")</f>
        <v/>
      </c>
      <c r="AU70" s="5" t="str">
        <f>IFERROR(__xludf.DUMMYFUNCTION("IF(AA70 = """", """", GOOGLETRANSLATE(AA70, ""en"", ""te""))"),"")</f>
        <v/>
      </c>
      <c r="AV70" s="5" t="str">
        <f>IFERROR(__xludf.DUMMYFUNCTION("IF(AB70 = """", """", GOOGLETRANSLATE(AB70, ""en"", ""te""))"),"")</f>
        <v/>
      </c>
    </row>
    <row r="71">
      <c r="A71" s="1">
        <v>74.0</v>
      </c>
      <c r="B71" s="1" t="s">
        <v>56</v>
      </c>
      <c r="C71" s="2">
        <v>45778.0</v>
      </c>
      <c r="D71" s="2">
        <v>45787.0</v>
      </c>
      <c r="E71" s="1">
        <v>8.0</v>
      </c>
      <c r="G71" s="3" t="s">
        <v>57</v>
      </c>
      <c r="I71" s="4">
        <v>0.6520833333333333</v>
      </c>
      <c r="J71" s="4">
        <v>0.7326388888888888</v>
      </c>
      <c r="K71" s="1" t="s">
        <v>58</v>
      </c>
      <c r="L71" s="1" t="s">
        <v>78</v>
      </c>
      <c r="O71" s="1" t="s">
        <v>60</v>
      </c>
      <c r="P71" s="1" t="s">
        <v>60</v>
      </c>
      <c r="Q71" s="1" t="s">
        <v>60</v>
      </c>
      <c r="R71" s="1" t="s">
        <v>60</v>
      </c>
      <c r="S71" s="1" t="s">
        <v>60</v>
      </c>
      <c r="T71" s="1" t="s">
        <v>60</v>
      </c>
      <c r="V71" s="1" t="s">
        <v>60</v>
      </c>
      <c r="W71" s="1" t="s">
        <v>60</v>
      </c>
      <c r="X71" s="1" t="s">
        <v>60</v>
      </c>
      <c r="AC71" s="5" t="str">
        <f>IFERROR(__xludf.DUMMYFUNCTION("IF(Y71 = """", """", GOOGLETRANSLATE(Y71, ""en"", ""hi""))"),"")</f>
        <v/>
      </c>
      <c r="AD71" s="5" t="str">
        <f>IFERROR(__xludf.DUMMYFUNCTION("IF(Z71 = """", """", GOOGLETRANSLATE(Z71, ""en"", ""hi""))"),"")</f>
        <v/>
      </c>
      <c r="AE71" s="5" t="str">
        <f>IFERROR(__xludf.DUMMYFUNCTION("IF(AA71 = """", """", GOOGLETRANSLATE(AA71, ""en"", ""hi""))"),"")</f>
        <v/>
      </c>
      <c r="AF71" s="5" t="str">
        <f>IFERROR(__xludf.DUMMYFUNCTION("IF(AB71 = """", """", GOOGLETRANSLATE(AB71, ""en"", ""hi""))"),"")</f>
        <v/>
      </c>
      <c r="AG71" s="5" t="str">
        <f>IFERROR(__xludf.DUMMYFUNCTION("IF(Y71 = """", """", GOOGLETRANSLATE(Y71, ""en"", ""mr""))"),"")</f>
        <v/>
      </c>
      <c r="AH71" s="5" t="str">
        <f>IFERROR(__xludf.DUMMYFUNCTION("IF(Z71 = """", """", GOOGLETRANSLATE(Z71, ""en"", ""mr""))"),"")</f>
        <v/>
      </c>
      <c r="AI71" s="5" t="str">
        <f>IFERROR(__xludf.DUMMYFUNCTION("IF(AA71 = """", """", GOOGLETRANSLATE(AA71, ""en"", ""mr""))"),"")</f>
        <v/>
      </c>
      <c r="AJ71" s="5" t="str">
        <f>IFERROR(__xludf.DUMMYFUNCTION("IF(AB71 = """", """", GOOGLETRANSLATE(AB71, ""en"", ""mr""))"),"")</f>
        <v/>
      </c>
      <c r="AK71" s="5" t="str">
        <f>IFERROR(__xludf.DUMMYFUNCTION("IF(Y71 = """", """", GOOGLETRANSLATE(Y71, ""en"", ""gu""))"),"")</f>
        <v/>
      </c>
      <c r="AL71" s="5" t="str">
        <f>IFERROR(__xludf.DUMMYFUNCTION("IF(Z71 = """", """", GOOGLETRANSLATE(Z71, ""en"", ""gu""))"),"")</f>
        <v/>
      </c>
      <c r="AM71" s="5" t="str">
        <f>IFERROR(__xludf.DUMMYFUNCTION("IF(AA71 = """", """", GOOGLETRANSLATE(AA71, ""en"", ""gu""))"),"")</f>
        <v/>
      </c>
      <c r="AN71" s="5" t="str">
        <f>IFERROR(__xludf.DUMMYFUNCTION("IF(AB71 = """", """", GOOGLETRANSLATE(AB71, ""en"", ""gu""))"),"")</f>
        <v/>
      </c>
      <c r="AO71" s="5" t="str">
        <f>IFERROR(__xludf.DUMMYFUNCTION("IF(Y71 = """", """", GOOGLETRANSLATE(Y71, ""en"", ""bn""))"),"")</f>
        <v/>
      </c>
      <c r="AP71" s="5" t="str">
        <f>IFERROR(__xludf.DUMMYFUNCTION("IF(Z71 = """", """", GOOGLETRANSLATE(Z71, ""en"", ""bn""))"),"")</f>
        <v/>
      </c>
      <c r="AQ71" s="5" t="str">
        <f>IFERROR(__xludf.DUMMYFUNCTION("IF(AA71 = """", """", GOOGLETRANSLATE(AA71, ""en"", ""bn""))"),"")</f>
        <v/>
      </c>
      <c r="AR71" s="5" t="str">
        <f>IFERROR(__xludf.DUMMYFUNCTION("IF(AB71 = """", """", GOOGLETRANSLATE(AB71, ""en"", ""bn""))"),"")</f>
        <v/>
      </c>
      <c r="AS71" s="5" t="str">
        <f>IFERROR(__xludf.DUMMYFUNCTION("IF(Y71 = """", """", GOOGLETRANSLATE(Y71, ""en"", ""te""))"),"")</f>
        <v/>
      </c>
      <c r="AT71" s="5" t="str">
        <f>IFERROR(__xludf.DUMMYFUNCTION("IF(Z71 = """", """", GOOGLETRANSLATE(Z71, ""en"", ""te""))"),"")</f>
        <v/>
      </c>
      <c r="AU71" s="5" t="str">
        <f>IFERROR(__xludf.DUMMYFUNCTION("IF(AA71 = """", """", GOOGLETRANSLATE(AA71, ""en"", ""te""))"),"")</f>
        <v/>
      </c>
      <c r="AV71" s="5" t="str">
        <f>IFERROR(__xludf.DUMMYFUNCTION("IF(AB71 = """", """", GOOGLETRANSLATE(AB71, ""en"", ""te""))"),"")</f>
        <v/>
      </c>
    </row>
    <row r="72">
      <c r="A72" s="1">
        <v>75.0</v>
      </c>
      <c r="B72" s="1" t="s">
        <v>56</v>
      </c>
      <c r="C72" s="2">
        <v>45778.0</v>
      </c>
      <c r="D72" s="2">
        <v>45787.0</v>
      </c>
      <c r="E72" s="1">
        <v>8.0</v>
      </c>
      <c r="G72" s="3" t="s">
        <v>57</v>
      </c>
      <c r="I72" s="4">
        <v>0.6520833333333333</v>
      </c>
      <c r="J72" s="4">
        <v>0.7326388888888888</v>
      </c>
      <c r="K72" s="1" t="s">
        <v>58</v>
      </c>
      <c r="L72" s="1" t="s">
        <v>78</v>
      </c>
      <c r="O72" s="1" t="s">
        <v>60</v>
      </c>
      <c r="P72" s="1" t="s">
        <v>60</v>
      </c>
      <c r="Q72" s="1" t="s">
        <v>60</v>
      </c>
      <c r="R72" s="1" t="s">
        <v>60</v>
      </c>
      <c r="S72" s="1" t="s">
        <v>60</v>
      </c>
      <c r="T72" s="1" t="s">
        <v>60</v>
      </c>
      <c r="V72" s="1" t="s">
        <v>60</v>
      </c>
      <c r="W72" s="1" t="s">
        <v>60</v>
      </c>
      <c r="X72" s="1" t="s">
        <v>60</v>
      </c>
      <c r="AC72" s="5" t="str">
        <f>IFERROR(__xludf.DUMMYFUNCTION("IF(Y72 = """", """", GOOGLETRANSLATE(Y72, ""en"", ""hi""))"),"")</f>
        <v/>
      </c>
      <c r="AD72" s="5" t="str">
        <f>IFERROR(__xludf.DUMMYFUNCTION("IF(Z72 = """", """", GOOGLETRANSLATE(Z72, ""en"", ""hi""))"),"")</f>
        <v/>
      </c>
      <c r="AE72" s="5" t="str">
        <f>IFERROR(__xludf.DUMMYFUNCTION("IF(AA72 = """", """", GOOGLETRANSLATE(AA72, ""en"", ""hi""))"),"")</f>
        <v/>
      </c>
      <c r="AF72" s="5" t="str">
        <f>IFERROR(__xludf.DUMMYFUNCTION("IF(AB72 = """", """", GOOGLETRANSLATE(AB72, ""en"", ""hi""))"),"")</f>
        <v/>
      </c>
      <c r="AG72" s="5" t="str">
        <f>IFERROR(__xludf.DUMMYFUNCTION("IF(Y72 = """", """", GOOGLETRANSLATE(Y72, ""en"", ""mr""))"),"")</f>
        <v/>
      </c>
      <c r="AH72" s="5" t="str">
        <f>IFERROR(__xludf.DUMMYFUNCTION("IF(Z72 = """", """", GOOGLETRANSLATE(Z72, ""en"", ""mr""))"),"")</f>
        <v/>
      </c>
      <c r="AI72" s="5" t="str">
        <f>IFERROR(__xludf.DUMMYFUNCTION("IF(AA72 = """", """", GOOGLETRANSLATE(AA72, ""en"", ""mr""))"),"")</f>
        <v/>
      </c>
      <c r="AJ72" s="5" t="str">
        <f>IFERROR(__xludf.DUMMYFUNCTION("IF(AB72 = """", """", GOOGLETRANSLATE(AB72, ""en"", ""mr""))"),"")</f>
        <v/>
      </c>
      <c r="AK72" s="5" t="str">
        <f>IFERROR(__xludf.DUMMYFUNCTION("IF(Y72 = """", """", GOOGLETRANSLATE(Y72, ""en"", ""gu""))"),"")</f>
        <v/>
      </c>
      <c r="AL72" s="5" t="str">
        <f>IFERROR(__xludf.DUMMYFUNCTION("IF(Z72 = """", """", GOOGLETRANSLATE(Z72, ""en"", ""gu""))"),"")</f>
        <v/>
      </c>
      <c r="AM72" s="5" t="str">
        <f>IFERROR(__xludf.DUMMYFUNCTION("IF(AA72 = """", """", GOOGLETRANSLATE(AA72, ""en"", ""gu""))"),"")</f>
        <v/>
      </c>
      <c r="AN72" s="5" t="str">
        <f>IFERROR(__xludf.DUMMYFUNCTION("IF(AB72 = """", """", GOOGLETRANSLATE(AB72, ""en"", ""gu""))"),"")</f>
        <v/>
      </c>
      <c r="AO72" s="5" t="str">
        <f>IFERROR(__xludf.DUMMYFUNCTION("IF(Y72 = """", """", GOOGLETRANSLATE(Y72, ""en"", ""bn""))"),"")</f>
        <v/>
      </c>
      <c r="AP72" s="5" t="str">
        <f>IFERROR(__xludf.DUMMYFUNCTION("IF(Z72 = """", """", GOOGLETRANSLATE(Z72, ""en"", ""bn""))"),"")</f>
        <v/>
      </c>
      <c r="AQ72" s="5" t="str">
        <f>IFERROR(__xludf.DUMMYFUNCTION("IF(AA72 = """", """", GOOGLETRANSLATE(AA72, ""en"", ""bn""))"),"")</f>
        <v/>
      </c>
      <c r="AR72" s="5" t="str">
        <f>IFERROR(__xludf.DUMMYFUNCTION("IF(AB72 = """", """", GOOGLETRANSLATE(AB72, ""en"", ""bn""))"),"")</f>
        <v/>
      </c>
      <c r="AS72" s="5" t="str">
        <f>IFERROR(__xludf.DUMMYFUNCTION("IF(Y72 = """", """", GOOGLETRANSLATE(Y72, ""en"", ""te""))"),"")</f>
        <v/>
      </c>
      <c r="AT72" s="5" t="str">
        <f>IFERROR(__xludf.DUMMYFUNCTION("IF(Z72 = """", """", GOOGLETRANSLATE(Z72, ""en"", ""te""))"),"")</f>
        <v/>
      </c>
      <c r="AU72" s="5" t="str">
        <f>IFERROR(__xludf.DUMMYFUNCTION("IF(AA72 = """", """", GOOGLETRANSLATE(AA72, ""en"", ""te""))"),"")</f>
        <v/>
      </c>
      <c r="AV72" s="5" t="str">
        <f>IFERROR(__xludf.DUMMYFUNCTION("IF(AB72 = """", """", GOOGLETRANSLATE(AB72, ""en"", ""te""))"),"")</f>
        <v/>
      </c>
    </row>
    <row r="73">
      <c r="A73" s="1">
        <v>76.0</v>
      </c>
      <c r="B73" s="1" t="s">
        <v>56</v>
      </c>
      <c r="C73" s="2">
        <v>45778.0</v>
      </c>
      <c r="D73" s="2">
        <v>45787.0</v>
      </c>
      <c r="E73" s="1">
        <v>8.0</v>
      </c>
      <c r="G73" s="3" t="s">
        <v>57</v>
      </c>
      <c r="I73" s="4">
        <v>0.6520833333333333</v>
      </c>
      <c r="J73" s="4">
        <v>0.7326388888888888</v>
      </c>
      <c r="K73" s="1" t="s">
        <v>58</v>
      </c>
      <c r="L73" s="1" t="s">
        <v>78</v>
      </c>
      <c r="O73" s="1" t="s">
        <v>60</v>
      </c>
      <c r="P73" s="1" t="s">
        <v>60</v>
      </c>
      <c r="Q73" s="1" t="s">
        <v>60</v>
      </c>
      <c r="R73" s="1" t="s">
        <v>60</v>
      </c>
      <c r="S73" s="1" t="s">
        <v>60</v>
      </c>
      <c r="T73" s="1" t="s">
        <v>60</v>
      </c>
      <c r="V73" s="1" t="s">
        <v>60</v>
      </c>
      <c r="W73" s="1" t="s">
        <v>60</v>
      </c>
      <c r="X73" s="1" t="s">
        <v>60</v>
      </c>
      <c r="AC73" s="5" t="str">
        <f>IFERROR(__xludf.DUMMYFUNCTION("IF(Y73 = """", """", GOOGLETRANSLATE(Y73, ""en"", ""hi""))"),"")</f>
        <v/>
      </c>
      <c r="AD73" s="5" t="str">
        <f>IFERROR(__xludf.DUMMYFUNCTION("IF(Z73 = """", """", GOOGLETRANSLATE(Z73, ""en"", ""hi""))"),"")</f>
        <v/>
      </c>
      <c r="AE73" s="5" t="str">
        <f>IFERROR(__xludf.DUMMYFUNCTION("IF(AA73 = """", """", GOOGLETRANSLATE(AA73, ""en"", ""hi""))"),"")</f>
        <v/>
      </c>
      <c r="AF73" s="5" t="str">
        <f>IFERROR(__xludf.DUMMYFUNCTION("IF(AB73 = """", """", GOOGLETRANSLATE(AB73, ""en"", ""hi""))"),"")</f>
        <v/>
      </c>
      <c r="AG73" s="5" t="str">
        <f>IFERROR(__xludf.DUMMYFUNCTION("IF(Y73 = """", """", GOOGLETRANSLATE(Y73, ""en"", ""mr""))"),"")</f>
        <v/>
      </c>
      <c r="AH73" s="5" t="str">
        <f>IFERROR(__xludf.DUMMYFUNCTION("IF(Z73 = """", """", GOOGLETRANSLATE(Z73, ""en"", ""mr""))"),"")</f>
        <v/>
      </c>
      <c r="AI73" s="5" t="str">
        <f>IFERROR(__xludf.DUMMYFUNCTION("IF(AA73 = """", """", GOOGLETRANSLATE(AA73, ""en"", ""mr""))"),"")</f>
        <v/>
      </c>
      <c r="AJ73" s="5" t="str">
        <f>IFERROR(__xludf.DUMMYFUNCTION("IF(AB73 = """", """", GOOGLETRANSLATE(AB73, ""en"", ""mr""))"),"")</f>
        <v/>
      </c>
      <c r="AK73" s="5" t="str">
        <f>IFERROR(__xludf.DUMMYFUNCTION("IF(Y73 = """", """", GOOGLETRANSLATE(Y73, ""en"", ""gu""))"),"")</f>
        <v/>
      </c>
      <c r="AL73" s="5" t="str">
        <f>IFERROR(__xludf.DUMMYFUNCTION("IF(Z73 = """", """", GOOGLETRANSLATE(Z73, ""en"", ""gu""))"),"")</f>
        <v/>
      </c>
      <c r="AM73" s="5" t="str">
        <f>IFERROR(__xludf.DUMMYFUNCTION("IF(AA73 = """", """", GOOGLETRANSLATE(AA73, ""en"", ""gu""))"),"")</f>
        <v/>
      </c>
      <c r="AN73" s="5" t="str">
        <f>IFERROR(__xludf.DUMMYFUNCTION("IF(AB73 = """", """", GOOGLETRANSLATE(AB73, ""en"", ""gu""))"),"")</f>
        <v/>
      </c>
      <c r="AO73" s="5" t="str">
        <f>IFERROR(__xludf.DUMMYFUNCTION("IF(Y73 = """", """", GOOGLETRANSLATE(Y73, ""en"", ""bn""))"),"")</f>
        <v/>
      </c>
      <c r="AP73" s="5" t="str">
        <f>IFERROR(__xludf.DUMMYFUNCTION("IF(Z73 = """", """", GOOGLETRANSLATE(Z73, ""en"", ""bn""))"),"")</f>
        <v/>
      </c>
      <c r="AQ73" s="5" t="str">
        <f>IFERROR(__xludf.DUMMYFUNCTION("IF(AA73 = """", """", GOOGLETRANSLATE(AA73, ""en"", ""bn""))"),"")</f>
        <v/>
      </c>
      <c r="AR73" s="5" t="str">
        <f>IFERROR(__xludf.DUMMYFUNCTION("IF(AB73 = """", """", GOOGLETRANSLATE(AB73, ""en"", ""bn""))"),"")</f>
        <v/>
      </c>
      <c r="AS73" s="5" t="str">
        <f>IFERROR(__xludf.DUMMYFUNCTION("IF(Y73 = """", """", GOOGLETRANSLATE(Y73, ""en"", ""te""))"),"")</f>
        <v/>
      </c>
      <c r="AT73" s="5" t="str">
        <f>IFERROR(__xludf.DUMMYFUNCTION("IF(Z73 = """", """", GOOGLETRANSLATE(Z73, ""en"", ""te""))"),"")</f>
        <v/>
      </c>
      <c r="AU73" s="5" t="str">
        <f>IFERROR(__xludf.DUMMYFUNCTION("IF(AA73 = """", """", GOOGLETRANSLATE(AA73, ""en"", ""te""))"),"")</f>
        <v/>
      </c>
      <c r="AV73" s="5" t="str">
        <f>IFERROR(__xludf.DUMMYFUNCTION("IF(AB73 = """", """", GOOGLETRANSLATE(AB73, ""en"", ""te""))"),"")</f>
        <v/>
      </c>
    </row>
    <row r="74">
      <c r="A74" s="1">
        <v>77.0</v>
      </c>
      <c r="B74" s="1" t="s">
        <v>56</v>
      </c>
      <c r="C74" s="2">
        <v>45778.0</v>
      </c>
      <c r="D74" s="2">
        <v>45787.0</v>
      </c>
      <c r="E74" s="1">
        <v>8.0</v>
      </c>
      <c r="G74" s="3" t="s">
        <v>57</v>
      </c>
      <c r="I74" s="4">
        <v>0.6520833333333333</v>
      </c>
      <c r="J74" s="4">
        <v>0.7326388888888888</v>
      </c>
      <c r="K74" s="1" t="s">
        <v>58</v>
      </c>
      <c r="L74" s="1" t="s">
        <v>78</v>
      </c>
      <c r="O74" s="1" t="s">
        <v>60</v>
      </c>
      <c r="P74" s="1" t="s">
        <v>60</v>
      </c>
      <c r="Q74" s="1" t="s">
        <v>60</v>
      </c>
      <c r="R74" s="1" t="s">
        <v>60</v>
      </c>
      <c r="S74" s="1" t="s">
        <v>60</v>
      </c>
      <c r="T74" s="1" t="s">
        <v>60</v>
      </c>
      <c r="V74" s="1" t="s">
        <v>60</v>
      </c>
      <c r="W74" s="1" t="s">
        <v>60</v>
      </c>
      <c r="X74" s="1" t="s">
        <v>60</v>
      </c>
      <c r="AC74" s="5" t="str">
        <f>IFERROR(__xludf.DUMMYFUNCTION("IF(Y74 = """", """", GOOGLETRANSLATE(Y74, ""en"", ""hi""))"),"")</f>
        <v/>
      </c>
      <c r="AD74" s="5" t="str">
        <f>IFERROR(__xludf.DUMMYFUNCTION("IF(Z74 = """", """", GOOGLETRANSLATE(Z74, ""en"", ""hi""))"),"")</f>
        <v/>
      </c>
      <c r="AE74" s="5" t="str">
        <f>IFERROR(__xludf.DUMMYFUNCTION("IF(AA74 = """", """", GOOGLETRANSLATE(AA74, ""en"", ""hi""))"),"")</f>
        <v/>
      </c>
      <c r="AF74" s="5" t="str">
        <f>IFERROR(__xludf.DUMMYFUNCTION("IF(AB74 = """", """", GOOGLETRANSLATE(AB74, ""en"", ""hi""))"),"")</f>
        <v/>
      </c>
      <c r="AG74" s="5" t="str">
        <f>IFERROR(__xludf.DUMMYFUNCTION("IF(Y74 = """", """", GOOGLETRANSLATE(Y74, ""en"", ""mr""))"),"")</f>
        <v/>
      </c>
      <c r="AH74" s="5" t="str">
        <f>IFERROR(__xludf.DUMMYFUNCTION("IF(Z74 = """", """", GOOGLETRANSLATE(Z74, ""en"", ""mr""))"),"")</f>
        <v/>
      </c>
      <c r="AI74" s="5" t="str">
        <f>IFERROR(__xludf.DUMMYFUNCTION("IF(AA74 = """", """", GOOGLETRANSLATE(AA74, ""en"", ""mr""))"),"")</f>
        <v/>
      </c>
      <c r="AJ74" s="5" t="str">
        <f>IFERROR(__xludf.DUMMYFUNCTION("IF(AB74 = """", """", GOOGLETRANSLATE(AB74, ""en"", ""mr""))"),"")</f>
        <v/>
      </c>
      <c r="AK74" s="5" t="str">
        <f>IFERROR(__xludf.DUMMYFUNCTION("IF(Y74 = """", """", GOOGLETRANSLATE(Y74, ""en"", ""gu""))"),"")</f>
        <v/>
      </c>
      <c r="AL74" s="5" t="str">
        <f>IFERROR(__xludf.DUMMYFUNCTION("IF(Z74 = """", """", GOOGLETRANSLATE(Z74, ""en"", ""gu""))"),"")</f>
        <v/>
      </c>
      <c r="AM74" s="5" t="str">
        <f>IFERROR(__xludf.DUMMYFUNCTION("IF(AA74 = """", """", GOOGLETRANSLATE(AA74, ""en"", ""gu""))"),"")</f>
        <v/>
      </c>
      <c r="AN74" s="5" t="str">
        <f>IFERROR(__xludf.DUMMYFUNCTION("IF(AB74 = """", """", GOOGLETRANSLATE(AB74, ""en"", ""gu""))"),"")</f>
        <v/>
      </c>
      <c r="AO74" s="5" t="str">
        <f>IFERROR(__xludf.DUMMYFUNCTION("IF(Y74 = """", """", GOOGLETRANSLATE(Y74, ""en"", ""bn""))"),"")</f>
        <v/>
      </c>
      <c r="AP74" s="5" t="str">
        <f>IFERROR(__xludf.DUMMYFUNCTION("IF(Z74 = """", """", GOOGLETRANSLATE(Z74, ""en"", ""bn""))"),"")</f>
        <v/>
      </c>
      <c r="AQ74" s="5" t="str">
        <f>IFERROR(__xludf.DUMMYFUNCTION("IF(AA74 = """", """", GOOGLETRANSLATE(AA74, ""en"", ""bn""))"),"")</f>
        <v/>
      </c>
      <c r="AR74" s="5" t="str">
        <f>IFERROR(__xludf.DUMMYFUNCTION("IF(AB74 = """", """", GOOGLETRANSLATE(AB74, ""en"", ""bn""))"),"")</f>
        <v/>
      </c>
      <c r="AS74" s="5" t="str">
        <f>IFERROR(__xludf.DUMMYFUNCTION("IF(Y74 = """", """", GOOGLETRANSLATE(Y74, ""en"", ""te""))"),"")</f>
        <v/>
      </c>
      <c r="AT74" s="5" t="str">
        <f>IFERROR(__xludf.DUMMYFUNCTION("IF(Z74 = """", """", GOOGLETRANSLATE(Z74, ""en"", ""te""))"),"")</f>
        <v/>
      </c>
      <c r="AU74" s="5" t="str">
        <f>IFERROR(__xludf.DUMMYFUNCTION("IF(AA74 = """", """", GOOGLETRANSLATE(AA74, ""en"", ""te""))"),"")</f>
        <v/>
      </c>
      <c r="AV74" s="5" t="str">
        <f>IFERROR(__xludf.DUMMYFUNCTION("IF(AB74 = """", """", GOOGLETRANSLATE(AB74, ""en"", ""te""))"),"")</f>
        <v/>
      </c>
    </row>
    <row r="75">
      <c r="A75" s="1">
        <v>78.0</v>
      </c>
      <c r="B75" s="1" t="s">
        <v>56</v>
      </c>
      <c r="C75" s="2">
        <v>45778.0</v>
      </c>
      <c r="D75" s="2">
        <v>45787.0</v>
      </c>
      <c r="E75" s="1">
        <v>8.0</v>
      </c>
      <c r="G75" s="3" t="s">
        <v>57</v>
      </c>
      <c r="I75" s="4">
        <v>0.6520833333333333</v>
      </c>
      <c r="J75" s="4">
        <v>0.7326388888888888</v>
      </c>
      <c r="K75" s="1" t="s">
        <v>58</v>
      </c>
      <c r="L75" s="1" t="s">
        <v>78</v>
      </c>
      <c r="O75" s="1" t="s">
        <v>60</v>
      </c>
      <c r="P75" s="1" t="s">
        <v>60</v>
      </c>
      <c r="Q75" s="1" t="s">
        <v>60</v>
      </c>
      <c r="R75" s="1" t="s">
        <v>60</v>
      </c>
      <c r="S75" s="1" t="s">
        <v>60</v>
      </c>
      <c r="T75" s="1" t="s">
        <v>60</v>
      </c>
      <c r="V75" s="1" t="s">
        <v>60</v>
      </c>
      <c r="W75" s="1" t="s">
        <v>60</v>
      </c>
      <c r="X75" s="1" t="s">
        <v>60</v>
      </c>
      <c r="AC75" s="5" t="str">
        <f>IFERROR(__xludf.DUMMYFUNCTION("IF(Y75 = """", """", GOOGLETRANSLATE(Y75, ""en"", ""hi""))"),"")</f>
        <v/>
      </c>
      <c r="AD75" s="5" t="str">
        <f>IFERROR(__xludf.DUMMYFUNCTION("IF(Z75 = """", """", GOOGLETRANSLATE(Z75, ""en"", ""hi""))"),"")</f>
        <v/>
      </c>
      <c r="AE75" s="5" t="str">
        <f>IFERROR(__xludf.DUMMYFUNCTION("IF(AA75 = """", """", GOOGLETRANSLATE(AA75, ""en"", ""hi""))"),"")</f>
        <v/>
      </c>
      <c r="AF75" s="5" t="str">
        <f>IFERROR(__xludf.DUMMYFUNCTION("IF(AB75 = """", """", GOOGLETRANSLATE(AB75, ""en"", ""hi""))"),"")</f>
        <v/>
      </c>
      <c r="AG75" s="5" t="str">
        <f>IFERROR(__xludf.DUMMYFUNCTION("IF(Y75 = """", """", GOOGLETRANSLATE(Y75, ""en"", ""mr""))"),"")</f>
        <v/>
      </c>
      <c r="AH75" s="5" t="str">
        <f>IFERROR(__xludf.DUMMYFUNCTION("IF(Z75 = """", """", GOOGLETRANSLATE(Z75, ""en"", ""mr""))"),"")</f>
        <v/>
      </c>
      <c r="AI75" s="5" t="str">
        <f>IFERROR(__xludf.DUMMYFUNCTION("IF(AA75 = """", """", GOOGLETRANSLATE(AA75, ""en"", ""mr""))"),"")</f>
        <v/>
      </c>
      <c r="AJ75" s="5" t="str">
        <f>IFERROR(__xludf.DUMMYFUNCTION("IF(AB75 = """", """", GOOGLETRANSLATE(AB75, ""en"", ""mr""))"),"")</f>
        <v/>
      </c>
      <c r="AK75" s="5" t="str">
        <f>IFERROR(__xludf.DUMMYFUNCTION("IF(Y75 = """", """", GOOGLETRANSLATE(Y75, ""en"", ""gu""))"),"")</f>
        <v/>
      </c>
      <c r="AL75" s="5" t="str">
        <f>IFERROR(__xludf.DUMMYFUNCTION("IF(Z75 = """", """", GOOGLETRANSLATE(Z75, ""en"", ""gu""))"),"")</f>
        <v/>
      </c>
      <c r="AM75" s="5" t="str">
        <f>IFERROR(__xludf.DUMMYFUNCTION("IF(AA75 = """", """", GOOGLETRANSLATE(AA75, ""en"", ""gu""))"),"")</f>
        <v/>
      </c>
      <c r="AN75" s="5" t="str">
        <f>IFERROR(__xludf.DUMMYFUNCTION("IF(AB75 = """", """", GOOGLETRANSLATE(AB75, ""en"", ""gu""))"),"")</f>
        <v/>
      </c>
      <c r="AO75" s="5" t="str">
        <f>IFERROR(__xludf.DUMMYFUNCTION("IF(Y75 = """", """", GOOGLETRANSLATE(Y75, ""en"", ""bn""))"),"")</f>
        <v/>
      </c>
      <c r="AP75" s="5" t="str">
        <f>IFERROR(__xludf.DUMMYFUNCTION("IF(Z75 = """", """", GOOGLETRANSLATE(Z75, ""en"", ""bn""))"),"")</f>
        <v/>
      </c>
      <c r="AQ75" s="5" t="str">
        <f>IFERROR(__xludf.DUMMYFUNCTION("IF(AA75 = """", """", GOOGLETRANSLATE(AA75, ""en"", ""bn""))"),"")</f>
        <v/>
      </c>
      <c r="AR75" s="5" t="str">
        <f>IFERROR(__xludf.DUMMYFUNCTION("IF(AB75 = """", """", GOOGLETRANSLATE(AB75, ""en"", ""bn""))"),"")</f>
        <v/>
      </c>
      <c r="AS75" s="5" t="str">
        <f>IFERROR(__xludf.DUMMYFUNCTION("IF(Y75 = """", """", GOOGLETRANSLATE(Y75, ""en"", ""te""))"),"")</f>
        <v/>
      </c>
      <c r="AT75" s="5" t="str">
        <f>IFERROR(__xludf.DUMMYFUNCTION("IF(Z75 = """", """", GOOGLETRANSLATE(Z75, ""en"", ""te""))"),"")</f>
        <v/>
      </c>
      <c r="AU75" s="5" t="str">
        <f>IFERROR(__xludf.DUMMYFUNCTION("IF(AA75 = """", """", GOOGLETRANSLATE(AA75, ""en"", ""te""))"),"")</f>
        <v/>
      </c>
      <c r="AV75" s="5" t="str">
        <f>IFERROR(__xludf.DUMMYFUNCTION("IF(AB75 = """", """", GOOGLETRANSLATE(AB75, ""en"", ""te""))"),"")</f>
        <v/>
      </c>
    </row>
    <row r="76">
      <c r="A76" s="1">
        <v>79.0</v>
      </c>
      <c r="B76" s="1" t="s">
        <v>56</v>
      </c>
      <c r="C76" s="2">
        <v>45778.0</v>
      </c>
      <c r="D76" s="2">
        <v>45787.0</v>
      </c>
      <c r="E76" s="1">
        <v>8.0</v>
      </c>
      <c r="G76" s="3" t="s">
        <v>57</v>
      </c>
      <c r="I76" s="4">
        <v>0.6520833333333333</v>
      </c>
      <c r="J76" s="4">
        <v>0.7326388888888888</v>
      </c>
      <c r="K76" s="1" t="s">
        <v>58</v>
      </c>
      <c r="L76" s="1" t="s">
        <v>78</v>
      </c>
      <c r="O76" s="1" t="s">
        <v>60</v>
      </c>
      <c r="P76" s="1" t="s">
        <v>60</v>
      </c>
      <c r="Q76" s="1" t="s">
        <v>60</v>
      </c>
      <c r="R76" s="1" t="s">
        <v>60</v>
      </c>
      <c r="S76" s="1" t="s">
        <v>60</v>
      </c>
      <c r="T76" s="1" t="s">
        <v>60</v>
      </c>
      <c r="V76" s="1" t="s">
        <v>60</v>
      </c>
      <c r="W76" s="1" t="s">
        <v>60</v>
      </c>
      <c r="X76" s="1" t="s">
        <v>60</v>
      </c>
      <c r="AC76" s="5" t="str">
        <f>IFERROR(__xludf.DUMMYFUNCTION("IF(Y76 = """", """", GOOGLETRANSLATE(Y76, ""en"", ""hi""))"),"")</f>
        <v/>
      </c>
      <c r="AD76" s="5" t="str">
        <f>IFERROR(__xludf.DUMMYFUNCTION("IF(Z76 = """", """", GOOGLETRANSLATE(Z76, ""en"", ""hi""))"),"")</f>
        <v/>
      </c>
      <c r="AE76" s="5" t="str">
        <f>IFERROR(__xludf.DUMMYFUNCTION("IF(AA76 = """", """", GOOGLETRANSLATE(AA76, ""en"", ""hi""))"),"")</f>
        <v/>
      </c>
      <c r="AF76" s="5" t="str">
        <f>IFERROR(__xludf.DUMMYFUNCTION("IF(AB76 = """", """", GOOGLETRANSLATE(AB76, ""en"", ""hi""))"),"")</f>
        <v/>
      </c>
      <c r="AG76" s="5" t="str">
        <f>IFERROR(__xludf.DUMMYFUNCTION("IF(Y76 = """", """", GOOGLETRANSLATE(Y76, ""en"", ""mr""))"),"")</f>
        <v/>
      </c>
      <c r="AH76" s="5" t="str">
        <f>IFERROR(__xludf.DUMMYFUNCTION("IF(Z76 = """", """", GOOGLETRANSLATE(Z76, ""en"", ""mr""))"),"")</f>
        <v/>
      </c>
      <c r="AI76" s="5" t="str">
        <f>IFERROR(__xludf.DUMMYFUNCTION("IF(AA76 = """", """", GOOGLETRANSLATE(AA76, ""en"", ""mr""))"),"")</f>
        <v/>
      </c>
      <c r="AJ76" s="5" t="str">
        <f>IFERROR(__xludf.DUMMYFUNCTION("IF(AB76 = """", """", GOOGLETRANSLATE(AB76, ""en"", ""mr""))"),"")</f>
        <v/>
      </c>
      <c r="AK76" s="5" t="str">
        <f>IFERROR(__xludf.DUMMYFUNCTION("IF(Y76 = """", """", GOOGLETRANSLATE(Y76, ""en"", ""gu""))"),"")</f>
        <v/>
      </c>
      <c r="AL76" s="5" t="str">
        <f>IFERROR(__xludf.DUMMYFUNCTION("IF(Z76 = """", """", GOOGLETRANSLATE(Z76, ""en"", ""gu""))"),"")</f>
        <v/>
      </c>
      <c r="AM76" s="5" t="str">
        <f>IFERROR(__xludf.DUMMYFUNCTION("IF(AA76 = """", """", GOOGLETRANSLATE(AA76, ""en"", ""gu""))"),"")</f>
        <v/>
      </c>
      <c r="AN76" s="5" t="str">
        <f>IFERROR(__xludf.DUMMYFUNCTION("IF(AB76 = """", """", GOOGLETRANSLATE(AB76, ""en"", ""gu""))"),"")</f>
        <v/>
      </c>
      <c r="AO76" s="5" t="str">
        <f>IFERROR(__xludf.DUMMYFUNCTION("IF(Y76 = """", """", GOOGLETRANSLATE(Y76, ""en"", ""bn""))"),"")</f>
        <v/>
      </c>
      <c r="AP76" s="5" t="str">
        <f>IFERROR(__xludf.DUMMYFUNCTION("IF(Z76 = """", """", GOOGLETRANSLATE(Z76, ""en"", ""bn""))"),"")</f>
        <v/>
      </c>
      <c r="AQ76" s="5" t="str">
        <f>IFERROR(__xludf.DUMMYFUNCTION("IF(AA76 = """", """", GOOGLETRANSLATE(AA76, ""en"", ""bn""))"),"")</f>
        <v/>
      </c>
      <c r="AR76" s="5" t="str">
        <f>IFERROR(__xludf.DUMMYFUNCTION("IF(AB76 = """", """", GOOGLETRANSLATE(AB76, ""en"", ""bn""))"),"")</f>
        <v/>
      </c>
      <c r="AS76" s="5" t="str">
        <f>IFERROR(__xludf.DUMMYFUNCTION("IF(Y76 = """", """", GOOGLETRANSLATE(Y76, ""en"", ""te""))"),"")</f>
        <v/>
      </c>
      <c r="AT76" s="5" t="str">
        <f>IFERROR(__xludf.DUMMYFUNCTION("IF(Z76 = """", """", GOOGLETRANSLATE(Z76, ""en"", ""te""))"),"")</f>
        <v/>
      </c>
      <c r="AU76" s="5" t="str">
        <f>IFERROR(__xludf.DUMMYFUNCTION("IF(AA76 = """", """", GOOGLETRANSLATE(AA76, ""en"", ""te""))"),"")</f>
        <v/>
      </c>
      <c r="AV76" s="5" t="str">
        <f>IFERROR(__xludf.DUMMYFUNCTION("IF(AB76 = """", """", GOOGLETRANSLATE(AB76, ""en"", ""te""))"),"")</f>
        <v/>
      </c>
    </row>
    <row r="77">
      <c r="A77" s="1">
        <v>80.0</v>
      </c>
      <c r="B77" s="1" t="s">
        <v>56</v>
      </c>
      <c r="C77" s="2">
        <v>45778.0</v>
      </c>
      <c r="D77" s="2">
        <v>45787.0</v>
      </c>
      <c r="E77" s="1">
        <v>8.0</v>
      </c>
      <c r="G77" s="3" t="s">
        <v>57</v>
      </c>
      <c r="I77" s="4">
        <v>0.6520833333333333</v>
      </c>
      <c r="J77" s="4">
        <v>0.7326388888888888</v>
      </c>
      <c r="K77" s="1" t="s">
        <v>58</v>
      </c>
      <c r="L77" s="1" t="s">
        <v>78</v>
      </c>
      <c r="O77" s="1" t="s">
        <v>60</v>
      </c>
      <c r="P77" s="1" t="s">
        <v>60</v>
      </c>
      <c r="Q77" s="1" t="s">
        <v>60</v>
      </c>
      <c r="R77" s="1" t="s">
        <v>60</v>
      </c>
      <c r="S77" s="1" t="s">
        <v>60</v>
      </c>
      <c r="T77" s="1" t="s">
        <v>60</v>
      </c>
      <c r="V77" s="1" t="s">
        <v>60</v>
      </c>
      <c r="W77" s="1" t="s">
        <v>60</v>
      </c>
      <c r="X77" s="1" t="s">
        <v>60</v>
      </c>
      <c r="AC77" s="5" t="str">
        <f>IFERROR(__xludf.DUMMYFUNCTION("IF(Y77 = """", """", GOOGLETRANSLATE(Y77, ""en"", ""hi""))"),"")</f>
        <v/>
      </c>
      <c r="AD77" s="5" t="str">
        <f>IFERROR(__xludf.DUMMYFUNCTION("IF(Z77 = """", """", GOOGLETRANSLATE(Z77, ""en"", ""hi""))"),"")</f>
        <v/>
      </c>
      <c r="AE77" s="5" t="str">
        <f>IFERROR(__xludf.DUMMYFUNCTION("IF(AA77 = """", """", GOOGLETRANSLATE(AA77, ""en"", ""hi""))"),"")</f>
        <v/>
      </c>
      <c r="AF77" s="5" t="str">
        <f>IFERROR(__xludf.DUMMYFUNCTION("IF(AB77 = """", """", GOOGLETRANSLATE(AB77, ""en"", ""hi""))"),"")</f>
        <v/>
      </c>
      <c r="AG77" s="5" t="str">
        <f>IFERROR(__xludf.DUMMYFUNCTION("IF(Y77 = """", """", GOOGLETRANSLATE(Y77, ""en"", ""mr""))"),"")</f>
        <v/>
      </c>
      <c r="AH77" s="5" t="str">
        <f>IFERROR(__xludf.DUMMYFUNCTION("IF(Z77 = """", """", GOOGLETRANSLATE(Z77, ""en"", ""mr""))"),"")</f>
        <v/>
      </c>
      <c r="AI77" s="5" t="str">
        <f>IFERROR(__xludf.DUMMYFUNCTION("IF(AA77 = """", """", GOOGLETRANSLATE(AA77, ""en"", ""mr""))"),"")</f>
        <v/>
      </c>
      <c r="AJ77" s="5" t="str">
        <f>IFERROR(__xludf.DUMMYFUNCTION("IF(AB77 = """", """", GOOGLETRANSLATE(AB77, ""en"", ""mr""))"),"")</f>
        <v/>
      </c>
      <c r="AK77" s="5" t="str">
        <f>IFERROR(__xludf.DUMMYFUNCTION("IF(Y77 = """", """", GOOGLETRANSLATE(Y77, ""en"", ""gu""))"),"")</f>
        <v/>
      </c>
      <c r="AL77" s="5" t="str">
        <f>IFERROR(__xludf.DUMMYFUNCTION("IF(Z77 = """", """", GOOGLETRANSLATE(Z77, ""en"", ""gu""))"),"")</f>
        <v/>
      </c>
      <c r="AM77" s="5" t="str">
        <f>IFERROR(__xludf.DUMMYFUNCTION("IF(AA77 = """", """", GOOGLETRANSLATE(AA77, ""en"", ""gu""))"),"")</f>
        <v/>
      </c>
      <c r="AN77" s="5" t="str">
        <f>IFERROR(__xludf.DUMMYFUNCTION("IF(AB77 = """", """", GOOGLETRANSLATE(AB77, ""en"", ""gu""))"),"")</f>
        <v/>
      </c>
      <c r="AO77" s="5" t="str">
        <f>IFERROR(__xludf.DUMMYFUNCTION("IF(Y77 = """", """", GOOGLETRANSLATE(Y77, ""en"", ""bn""))"),"")</f>
        <v/>
      </c>
      <c r="AP77" s="5" t="str">
        <f>IFERROR(__xludf.DUMMYFUNCTION("IF(Z77 = """", """", GOOGLETRANSLATE(Z77, ""en"", ""bn""))"),"")</f>
        <v/>
      </c>
      <c r="AQ77" s="5" t="str">
        <f>IFERROR(__xludf.DUMMYFUNCTION("IF(AA77 = """", """", GOOGLETRANSLATE(AA77, ""en"", ""bn""))"),"")</f>
        <v/>
      </c>
      <c r="AR77" s="5" t="str">
        <f>IFERROR(__xludf.DUMMYFUNCTION("IF(AB77 = """", """", GOOGLETRANSLATE(AB77, ""en"", ""bn""))"),"")</f>
        <v/>
      </c>
      <c r="AS77" s="5" t="str">
        <f>IFERROR(__xludf.DUMMYFUNCTION("IF(Y77 = """", """", GOOGLETRANSLATE(Y77, ""en"", ""te""))"),"")</f>
        <v/>
      </c>
      <c r="AT77" s="5" t="str">
        <f>IFERROR(__xludf.DUMMYFUNCTION("IF(Z77 = """", """", GOOGLETRANSLATE(Z77, ""en"", ""te""))"),"")</f>
        <v/>
      </c>
      <c r="AU77" s="5" t="str">
        <f>IFERROR(__xludf.DUMMYFUNCTION("IF(AA77 = """", """", GOOGLETRANSLATE(AA77, ""en"", ""te""))"),"")</f>
        <v/>
      </c>
      <c r="AV77" s="5" t="str">
        <f>IFERROR(__xludf.DUMMYFUNCTION("IF(AB77 = """", """", GOOGLETRANSLATE(AB77, ""en"", ""te""))"),"")</f>
        <v/>
      </c>
    </row>
    <row r="78">
      <c r="A78" s="1">
        <v>81.0</v>
      </c>
      <c r="B78" s="1" t="s">
        <v>56</v>
      </c>
      <c r="C78" s="2">
        <v>45778.0</v>
      </c>
      <c r="D78" s="2">
        <v>45787.0</v>
      </c>
      <c r="E78" s="1">
        <v>9.0</v>
      </c>
      <c r="G78" s="3" t="s">
        <v>57</v>
      </c>
      <c r="I78" s="4">
        <v>0.7326388888888888</v>
      </c>
      <c r="J78" s="4">
        <v>0.8256944444444444</v>
      </c>
      <c r="K78" s="1" t="s">
        <v>58</v>
      </c>
      <c r="L78" s="1" t="s">
        <v>79</v>
      </c>
      <c r="O78" s="1" t="s">
        <v>60</v>
      </c>
      <c r="P78" s="1" t="s">
        <v>60</v>
      </c>
      <c r="Q78" s="1" t="s">
        <v>60</v>
      </c>
      <c r="R78" s="1" t="s">
        <v>60</v>
      </c>
      <c r="S78" s="1" t="s">
        <v>60</v>
      </c>
      <c r="T78" s="1" t="s">
        <v>60</v>
      </c>
      <c r="V78" s="1" t="s">
        <v>60</v>
      </c>
      <c r="W78" s="1" t="s">
        <v>60</v>
      </c>
      <c r="X78" s="1" t="s">
        <v>60</v>
      </c>
      <c r="AC78" s="5" t="str">
        <f>IFERROR(__xludf.DUMMYFUNCTION("IF(Y78 = """", """", GOOGLETRANSLATE(Y78, ""en"", ""hi""))"),"")</f>
        <v/>
      </c>
      <c r="AD78" s="5" t="str">
        <f>IFERROR(__xludf.DUMMYFUNCTION("IF(Z78 = """", """", GOOGLETRANSLATE(Z78, ""en"", ""hi""))"),"")</f>
        <v/>
      </c>
      <c r="AE78" s="5" t="str">
        <f>IFERROR(__xludf.DUMMYFUNCTION("IF(AA78 = """", """", GOOGLETRANSLATE(AA78, ""en"", ""hi""))"),"")</f>
        <v/>
      </c>
      <c r="AF78" s="5" t="str">
        <f>IFERROR(__xludf.DUMMYFUNCTION("IF(AB78 = """", """", GOOGLETRANSLATE(AB78, ""en"", ""hi""))"),"")</f>
        <v/>
      </c>
      <c r="AG78" s="5" t="str">
        <f>IFERROR(__xludf.DUMMYFUNCTION("IF(Y78 = """", """", GOOGLETRANSLATE(Y78, ""en"", ""mr""))"),"")</f>
        <v/>
      </c>
      <c r="AH78" s="5" t="str">
        <f>IFERROR(__xludf.DUMMYFUNCTION("IF(Z78 = """", """", GOOGLETRANSLATE(Z78, ""en"", ""mr""))"),"")</f>
        <v/>
      </c>
      <c r="AI78" s="5" t="str">
        <f>IFERROR(__xludf.DUMMYFUNCTION("IF(AA78 = """", """", GOOGLETRANSLATE(AA78, ""en"", ""mr""))"),"")</f>
        <v/>
      </c>
      <c r="AJ78" s="5" t="str">
        <f>IFERROR(__xludf.DUMMYFUNCTION("IF(AB78 = """", """", GOOGLETRANSLATE(AB78, ""en"", ""mr""))"),"")</f>
        <v/>
      </c>
      <c r="AK78" s="5" t="str">
        <f>IFERROR(__xludf.DUMMYFUNCTION("IF(Y78 = """", """", GOOGLETRANSLATE(Y78, ""en"", ""gu""))"),"")</f>
        <v/>
      </c>
      <c r="AL78" s="5" t="str">
        <f>IFERROR(__xludf.DUMMYFUNCTION("IF(Z78 = """", """", GOOGLETRANSLATE(Z78, ""en"", ""gu""))"),"")</f>
        <v/>
      </c>
      <c r="AM78" s="5" t="str">
        <f>IFERROR(__xludf.DUMMYFUNCTION("IF(AA78 = """", """", GOOGLETRANSLATE(AA78, ""en"", ""gu""))"),"")</f>
        <v/>
      </c>
      <c r="AN78" s="5" t="str">
        <f>IFERROR(__xludf.DUMMYFUNCTION("IF(AB78 = """", """", GOOGLETRANSLATE(AB78, ""en"", ""gu""))"),"")</f>
        <v/>
      </c>
      <c r="AO78" s="5" t="str">
        <f>IFERROR(__xludf.DUMMYFUNCTION("IF(Y78 = """", """", GOOGLETRANSLATE(Y78, ""en"", ""bn""))"),"")</f>
        <v/>
      </c>
      <c r="AP78" s="5" t="str">
        <f>IFERROR(__xludf.DUMMYFUNCTION("IF(Z78 = """", """", GOOGLETRANSLATE(Z78, ""en"", ""bn""))"),"")</f>
        <v/>
      </c>
      <c r="AQ78" s="5" t="str">
        <f>IFERROR(__xludf.DUMMYFUNCTION("IF(AA78 = """", """", GOOGLETRANSLATE(AA78, ""en"", ""bn""))"),"")</f>
        <v/>
      </c>
      <c r="AR78" s="5" t="str">
        <f>IFERROR(__xludf.DUMMYFUNCTION("IF(AB78 = """", """", GOOGLETRANSLATE(AB78, ""en"", ""bn""))"),"")</f>
        <v/>
      </c>
      <c r="AS78" s="5" t="str">
        <f>IFERROR(__xludf.DUMMYFUNCTION("IF(Y78 = """", """", GOOGLETRANSLATE(Y78, ""en"", ""te""))"),"")</f>
        <v/>
      </c>
      <c r="AT78" s="5" t="str">
        <f>IFERROR(__xludf.DUMMYFUNCTION("IF(Z78 = """", """", GOOGLETRANSLATE(Z78, ""en"", ""te""))"),"")</f>
        <v/>
      </c>
      <c r="AU78" s="5" t="str">
        <f>IFERROR(__xludf.DUMMYFUNCTION("IF(AA78 = """", """", GOOGLETRANSLATE(AA78, ""en"", ""te""))"),"")</f>
        <v/>
      </c>
      <c r="AV78" s="5" t="str">
        <f>IFERROR(__xludf.DUMMYFUNCTION("IF(AB78 = """", """", GOOGLETRANSLATE(AB78, ""en"", ""te""))"),"")</f>
        <v/>
      </c>
    </row>
    <row r="79">
      <c r="A79" s="1">
        <v>82.0</v>
      </c>
      <c r="B79" s="1" t="s">
        <v>56</v>
      </c>
      <c r="C79" s="2">
        <v>45778.0</v>
      </c>
      <c r="D79" s="2">
        <v>45787.0</v>
      </c>
      <c r="E79" s="1">
        <v>9.0</v>
      </c>
      <c r="G79" s="3" t="s">
        <v>57</v>
      </c>
      <c r="I79" s="4">
        <v>0.7326388888888888</v>
      </c>
      <c r="J79" s="4">
        <v>0.8256944444444444</v>
      </c>
      <c r="K79" s="1" t="s">
        <v>58</v>
      </c>
      <c r="L79" s="1" t="s">
        <v>79</v>
      </c>
      <c r="O79" s="1" t="s">
        <v>60</v>
      </c>
      <c r="P79" s="1" t="s">
        <v>60</v>
      </c>
      <c r="Q79" s="1" t="s">
        <v>60</v>
      </c>
      <c r="R79" s="1" t="s">
        <v>60</v>
      </c>
      <c r="S79" s="1" t="s">
        <v>60</v>
      </c>
      <c r="T79" s="1" t="s">
        <v>60</v>
      </c>
      <c r="V79" s="1" t="s">
        <v>60</v>
      </c>
      <c r="W79" s="1" t="s">
        <v>60</v>
      </c>
      <c r="X79" s="1" t="s">
        <v>60</v>
      </c>
      <c r="AC79" s="5" t="str">
        <f>IFERROR(__xludf.DUMMYFUNCTION("IF(Y79 = """", """", GOOGLETRANSLATE(Y79, ""en"", ""hi""))"),"")</f>
        <v/>
      </c>
      <c r="AD79" s="5" t="str">
        <f>IFERROR(__xludf.DUMMYFUNCTION("IF(Z79 = """", """", GOOGLETRANSLATE(Z79, ""en"", ""hi""))"),"")</f>
        <v/>
      </c>
      <c r="AE79" s="5" t="str">
        <f>IFERROR(__xludf.DUMMYFUNCTION("IF(AA79 = """", """", GOOGLETRANSLATE(AA79, ""en"", ""hi""))"),"")</f>
        <v/>
      </c>
      <c r="AF79" s="5" t="str">
        <f>IFERROR(__xludf.DUMMYFUNCTION("IF(AB79 = """", """", GOOGLETRANSLATE(AB79, ""en"", ""hi""))"),"")</f>
        <v/>
      </c>
      <c r="AG79" s="5" t="str">
        <f>IFERROR(__xludf.DUMMYFUNCTION("IF(Y79 = """", """", GOOGLETRANSLATE(Y79, ""en"", ""mr""))"),"")</f>
        <v/>
      </c>
      <c r="AH79" s="5" t="str">
        <f>IFERROR(__xludf.DUMMYFUNCTION("IF(Z79 = """", """", GOOGLETRANSLATE(Z79, ""en"", ""mr""))"),"")</f>
        <v/>
      </c>
      <c r="AI79" s="5" t="str">
        <f>IFERROR(__xludf.DUMMYFUNCTION("IF(AA79 = """", """", GOOGLETRANSLATE(AA79, ""en"", ""mr""))"),"")</f>
        <v/>
      </c>
      <c r="AJ79" s="5" t="str">
        <f>IFERROR(__xludf.DUMMYFUNCTION("IF(AB79 = """", """", GOOGLETRANSLATE(AB79, ""en"", ""mr""))"),"")</f>
        <v/>
      </c>
      <c r="AK79" s="5" t="str">
        <f>IFERROR(__xludf.DUMMYFUNCTION("IF(Y79 = """", """", GOOGLETRANSLATE(Y79, ""en"", ""gu""))"),"")</f>
        <v/>
      </c>
      <c r="AL79" s="5" t="str">
        <f>IFERROR(__xludf.DUMMYFUNCTION("IF(Z79 = """", """", GOOGLETRANSLATE(Z79, ""en"", ""gu""))"),"")</f>
        <v/>
      </c>
      <c r="AM79" s="5" t="str">
        <f>IFERROR(__xludf.DUMMYFUNCTION("IF(AA79 = """", """", GOOGLETRANSLATE(AA79, ""en"", ""gu""))"),"")</f>
        <v/>
      </c>
      <c r="AN79" s="5" t="str">
        <f>IFERROR(__xludf.DUMMYFUNCTION("IF(AB79 = """", """", GOOGLETRANSLATE(AB79, ""en"", ""gu""))"),"")</f>
        <v/>
      </c>
      <c r="AO79" s="5" t="str">
        <f>IFERROR(__xludf.DUMMYFUNCTION("IF(Y79 = """", """", GOOGLETRANSLATE(Y79, ""en"", ""bn""))"),"")</f>
        <v/>
      </c>
      <c r="AP79" s="5" t="str">
        <f>IFERROR(__xludf.DUMMYFUNCTION("IF(Z79 = """", """", GOOGLETRANSLATE(Z79, ""en"", ""bn""))"),"")</f>
        <v/>
      </c>
      <c r="AQ79" s="5" t="str">
        <f>IFERROR(__xludf.DUMMYFUNCTION("IF(AA79 = """", """", GOOGLETRANSLATE(AA79, ""en"", ""bn""))"),"")</f>
        <v/>
      </c>
      <c r="AR79" s="5" t="str">
        <f>IFERROR(__xludf.DUMMYFUNCTION("IF(AB79 = """", """", GOOGLETRANSLATE(AB79, ""en"", ""bn""))"),"")</f>
        <v/>
      </c>
      <c r="AS79" s="5" t="str">
        <f>IFERROR(__xludf.DUMMYFUNCTION("IF(Y79 = """", """", GOOGLETRANSLATE(Y79, ""en"", ""te""))"),"")</f>
        <v/>
      </c>
      <c r="AT79" s="5" t="str">
        <f>IFERROR(__xludf.DUMMYFUNCTION("IF(Z79 = """", """", GOOGLETRANSLATE(Z79, ""en"", ""te""))"),"")</f>
        <v/>
      </c>
      <c r="AU79" s="5" t="str">
        <f>IFERROR(__xludf.DUMMYFUNCTION("IF(AA79 = """", """", GOOGLETRANSLATE(AA79, ""en"", ""te""))"),"")</f>
        <v/>
      </c>
      <c r="AV79" s="5" t="str">
        <f>IFERROR(__xludf.DUMMYFUNCTION("IF(AB79 = """", """", GOOGLETRANSLATE(AB79, ""en"", ""te""))"),"")</f>
        <v/>
      </c>
    </row>
    <row r="80">
      <c r="A80" s="1">
        <v>83.0</v>
      </c>
      <c r="B80" s="1" t="s">
        <v>56</v>
      </c>
      <c r="C80" s="2">
        <v>45778.0</v>
      </c>
      <c r="D80" s="2">
        <v>45787.0</v>
      </c>
      <c r="E80" s="1">
        <v>9.0</v>
      </c>
      <c r="G80" s="3" t="s">
        <v>57</v>
      </c>
      <c r="I80" s="4">
        <v>0.7326388888888888</v>
      </c>
      <c r="J80" s="4">
        <v>0.8256944444444444</v>
      </c>
      <c r="K80" s="1" t="s">
        <v>58</v>
      </c>
      <c r="L80" s="1" t="s">
        <v>79</v>
      </c>
      <c r="O80" s="1" t="s">
        <v>60</v>
      </c>
      <c r="P80" s="1" t="s">
        <v>60</v>
      </c>
      <c r="Q80" s="1" t="s">
        <v>60</v>
      </c>
      <c r="R80" s="1" t="s">
        <v>60</v>
      </c>
      <c r="S80" s="1" t="s">
        <v>60</v>
      </c>
      <c r="T80" s="1" t="s">
        <v>60</v>
      </c>
      <c r="V80" s="1" t="s">
        <v>60</v>
      </c>
      <c r="W80" s="1" t="s">
        <v>60</v>
      </c>
      <c r="X80" s="1" t="s">
        <v>60</v>
      </c>
      <c r="AC80" s="5" t="str">
        <f>IFERROR(__xludf.DUMMYFUNCTION("IF(Y80 = """", """", GOOGLETRANSLATE(Y80, ""en"", ""hi""))"),"")</f>
        <v/>
      </c>
      <c r="AD80" s="5" t="str">
        <f>IFERROR(__xludf.DUMMYFUNCTION("IF(Z80 = """", """", GOOGLETRANSLATE(Z80, ""en"", ""hi""))"),"")</f>
        <v/>
      </c>
      <c r="AE80" s="5" t="str">
        <f>IFERROR(__xludf.DUMMYFUNCTION("IF(AA80 = """", """", GOOGLETRANSLATE(AA80, ""en"", ""hi""))"),"")</f>
        <v/>
      </c>
      <c r="AF80" s="5" t="str">
        <f>IFERROR(__xludf.DUMMYFUNCTION("IF(AB80 = """", """", GOOGLETRANSLATE(AB80, ""en"", ""hi""))"),"")</f>
        <v/>
      </c>
      <c r="AG80" s="5" t="str">
        <f>IFERROR(__xludf.DUMMYFUNCTION("IF(Y80 = """", """", GOOGLETRANSLATE(Y80, ""en"", ""mr""))"),"")</f>
        <v/>
      </c>
      <c r="AH80" s="5" t="str">
        <f>IFERROR(__xludf.DUMMYFUNCTION("IF(Z80 = """", """", GOOGLETRANSLATE(Z80, ""en"", ""mr""))"),"")</f>
        <v/>
      </c>
      <c r="AI80" s="5" t="str">
        <f>IFERROR(__xludf.DUMMYFUNCTION("IF(AA80 = """", """", GOOGLETRANSLATE(AA80, ""en"", ""mr""))"),"")</f>
        <v/>
      </c>
      <c r="AJ80" s="5" t="str">
        <f>IFERROR(__xludf.DUMMYFUNCTION("IF(AB80 = """", """", GOOGLETRANSLATE(AB80, ""en"", ""mr""))"),"")</f>
        <v/>
      </c>
      <c r="AK80" s="5" t="str">
        <f>IFERROR(__xludf.DUMMYFUNCTION("IF(Y80 = """", """", GOOGLETRANSLATE(Y80, ""en"", ""gu""))"),"")</f>
        <v/>
      </c>
      <c r="AL80" s="5" t="str">
        <f>IFERROR(__xludf.DUMMYFUNCTION("IF(Z80 = """", """", GOOGLETRANSLATE(Z80, ""en"", ""gu""))"),"")</f>
        <v/>
      </c>
      <c r="AM80" s="5" t="str">
        <f>IFERROR(__xludf.DUMMYFUNCTION("IF(AA80 = """", """", GOOGLETRANSLATE(AA80, ""en"", ""gu""))"),"")</f>
        <v/>
      </c>
      <c r="AN80" s="5" t="str">
        <f>IFERROR(__xludf.DUMMYFUNCTION("IF(AB80 = """", """", GOOGLETRANSLATE(AB80, ""en"", ""gu""))"),"")</f>
        <v/>
      </c>
      <c r="AO80" s="5" t="str">
        <f>IFERROR(__xludf.DUMMYFUNCTION("IF(Y80 = """", """", GOOGLETRANSLATE(Y80, ""en"", ""bn""))"),"")</f>
        <v/>
      </c>
      <c r="AP80" s="5" t="str">
        <f>IFERROR(__xludf.DUMMYFUNCTION("IF(Z80 = """", """", GOOGLETRANSLATE(Z80, ""en"", ""bn""))"),"")</f>
        <v/>
      </c>
      <c r="AQ80" s="5" t="str">
        <f>IFERROR(__xludf.DUMMYFUNCTION("IF(AA80 = """", """", GOOGLETRANSLATE(AA80, ""en"", ""bn""))"),"")</f>
        <v/>
      </c>
      <c r="AR80" s="5" t="str">
        <f>IFERROR(__xludf.DUMMYFUNCTION("IF(AB80 = """", """", GOOGLETRANSLATE(AB80, ""en"", ""bn""))"),"")</f>
        <v/>
      </c>
      <c r="AS80" s="5" t="str">
        <f>IFERROR(__xludf.DUMMYFUNCTION("IF(Y80 = """", """", GOOGLETRANSLATE(Y80, ""en"", ""te""))"),"")</f>
        <v/>
      </c>
      <c r="AT80" s="5" t="str">
        <f>IFERROR(__xludf.DUMMYFUNCTION("IF(Z80 = """", """", GOOGLETRANSLATE(Z80, ""en"", ""te""))"),"")</f>
        <v/>
      </c>
      <c r="AU80" s="5" t="str">
        <f>IFERROR(__xludf.DUMMYFUNCTION("IF(AA80 = """", """", GOOGLETRANSLATE(AA80, ""en"", ""te""))"),"")</f>
        <v/>
      </c>
      <c r="AV80" s="5" t="str">
        <f>IFERROR(__xludf.DUMMYFUNCTION("IF(AB80 = """", """", GOOGLETRANSLATE(AB80, ""en"", ""te""))"),"")</f>
        <v/>
      </c>
    </row>
    <row r="81">
      <c r="A81" s="1">
        <v>84.0</v>
      </c>
      <c r="B81" s="1" t="s">
        <v>56</v>
      </c>
      <c r="C81" s="2">
        <v>45778.0</v>
      </c>
      <c r="D81" s="2">
        <v>45787.0</v>
      </c>
      <c r="E81" s="1">
        <v>9.0</v>
      </c>
      <c r="G81" s="3" t="s">
        <v>57</v>
      </c>
      <c r="I81" s="4">
        <v>0.7326388888888888</v>
      </c>
      <c r="J81" s="4">
        <v>0.8256944444444444</v>
      </c>
      <c r="K81" s="1" t="s">
        <v>58</v>
      </c>
      <c r="L81" s="1" t="s">
        <v>79</v>
      </c>
      <c r="O81" s="1" t="s">
        <v>60</v>
      </c>
      <c r="P81" s="1" t="s">
        <v>60</v>
      </c>
      <c r="Q81" s="1" t="s">
        <v>60</v>
      </c>
      <c r="R81" s="1" t="s">
        <v>60</v>
      </c>
      <c r="S81" s="1" t="s">
        <v>60</v>
      </c>
      <c r="T81" s="1" t="s">
        <v>60</v>
      </c>
      <c r="V81" s="1" t="s">
        <v>60</v>
      </c>
      <c r="W81" s="1" t="s">
        <v>60</v>
      </c>
      <c r="X81" s="1" t="s">
        <v>60</v>
      </c>
      <c r="AC81" s="5" t="str">
        <f>IFERROR(__xludf.DUMMYFUNCTION("IF(Y81 = """", """", GOOGLETRANSLATE(Y81, ""en"", ""hi""))"),"")</f>
        <v/>
      </c>
      <c r="AD81" s="5" t="str">
        <f>IFERROR(__xludf.DUMMYFUNCTION("IF(Z81 = """", """", GOOGLETRANSLATE(Z81, ""en"", ""hi""))"),"")</f>
        <v/>
      </c>
      <c r="AE81" s="5" t="str">
        <f>IFERROR(__xludf.DUMMYFUNCTION("IF(AA81 = """", """", GOOGLETRANSLATE(AA81, ""en"", ""hi""))"),"")</f>
        <v/>
      </c>
      <c r="AF81" s="5" t="str">
        <f>IFERROR(__xludf.DUMMYFUNCTION("IF(AB81 = """", """", GOOGLETRANSLATE(AB81, ""en"", ""hi""))"),"")</f>
        <v/>
      </c>
      <c r="AG81" s="5" t="str">
        <f>IFERROR(__xludf.DUMMYFUNCTION("IF(Y81 = """", """", GOOGLETRANSLATE(Y81, ""en"", ""mr""))"),"")</f>
        <v/>
      </c>
      <c r="AH81" s="5" t="str">
        <f>IFERROR(__xludf.DUMMYFUNCTION("IF(Z81 = """", """", GOOGLETRANSLATE(Z81, ""en"", ""mr""))"),"")</f>
        <v/>
      </c>
      <c r="AI81" s="5" t="str">
        <f>IFERROR(__xludf.DUMMYFUNCTION("IF(AA81 = """", """", GOOGLETRANSLATE(AA81, ""en"", ""mr""))"),"")</f>
        <v/>
      </c>
      <c r="AJ81" s="5" t="str">
        <f>IFERROR(__xludf.DUMMYFUNCTION("IF(AB81 = """", """", GOOGLETRANSLATE(AB81, ""en"", ""mr""))"),"")</f>
        <v/>
      </c>
      <c r="AK81" s="5" t="str">
        <f>IFERROR(__xludf.DUMMYFUNCTION("IF(Y81 = """", """", GOOGLETRANSLATE(Y81, ""en"", ""gu""))"),"")</f>
        <v/>
      </c>
      <c r="AL81" s="5" t="str">
        <f>IFERROR(__xludf.DUMMYFUNCTION("IF(Z81 = """", """", GOOGLETRANSLATE(Z81, ""en"", ""gu""))"),"")</f>
        <v/>
      </c>
      <c r="AM81" s="5" t="str">
        <f>IFERROR(__xludf.DUMMYFUNCTION("IF(AA81 = """", """", GOOGLETRANSLATE(AA81, ""en"", ""gu""))"),"")</f>
        <v/>
      </c>
      <c r="AN81" s="5" t="str">
        <f>IFERROR(__xludf.DUMMYFUNCTION("IF(AB81 = """", """", GOOGLETRANSLATE(AB81, ""en"", ""gu""))"),"")</f>
        <v/>
      </c>
      <c r="AO81" s="5" t="str">
        <f>IFERROR(__xludf.DUMMYFUNCTION("IF(Y81 = """", """", GOOGLETRANSLATE(Y81, ""en"", ""bn""))"),"")</f>
        <v/>
      </c>
      <c r="AP81" s="5" t="str">
        <f>IFERROR(__xludf.DUMMYFUNCTION("IF(Z81 = """", """", GOOGLETRANSLATE(Z81, ""en"", ""bn""))"),"")</f>
        <v/>
      </c>
      <c r="AQ81" s="5" t="str">
        <f>IFERROR(__xludf.DUMMYFUNCTION("IF(AA81 = """", """", GOOGLETRANSLATE(AA81, ""en"", ""bn""))"),"")</f>
        <v/>
      </c>
      <c r="AR81" s="5" t="str">
        <f>IFERROR(__xludf.DUMMYFUNCTION("IF(AB81 = """", """", GOOGLETRANSLATE(AB81, ""en"", ""bn""))"),"")</f>
        <v/>
      </c>
      <c r="AS81" s="5" t="str">
        <f>IFERROR(__xludf.DUMMYFUNCTION("IF(Y81 = """", """", GOOGLETRANSLATE(Y81, ""en"", ""te""))"),"")</f>
        <v/>
      </c>
      <c r="AT81" s="5" t="str">
        <f>IFERROR(__xludf.DUMMYFUNCTION("IF(Z81 = """", """", GOOGLETRANSLATE(Z81, ""en"", ""te""))"),"")</f>
        <v/>
      </c>
      <c r="AU81" s="5" t="str">
        <f>IFERROR(__xludf.DUMMYFUNCTION("IF(AA81 = """", """", GOOGLETRANSLATE(AA81, ""en"", ""te""))"),"")</f>
        <v/>
      </c>
      <c r="AV81" s="5" t="str">
        <f>IFERROR(__xludf.DUMMYFUNCTION("IF(AB81 = """", """", GOOGLETRANSLATE(AB81, ""en"", ""te""))"),"")</f>
        <v/>
      </c>
    </row>
    <row r="82">
      <c r="A82" s="1">
        <v>85.0</v>
      </c>
      <c r="B82" s="1" t="s">
        <v>56</v>
      </c>
      <c r="C82" s="2">
        <v>45778.0</v>
      </c>
      <c r="D82" s="2">
        <v>45787.0</v>
      </c>
      <c r="E82" s="1">
        <v>9.0</v>
      </c>
      <c r="G82" s="3" t="s">
        <v>57</v>
      </c>
      <c r="I82" s="4">
        <v>0.7326388888888888</v>
      </c>
      <c r="J82" s="4">
        <v>0.8256944444444444</v>
      </c>
      <c r="K82" s="1" t="s">
        <v>58</v>
      </c>
      <c r="L82" s="1" t="s">
        <v>79</v>
      </c>
      <c r="O82" s="1" t="s">
        <v>60</v>
      </c>
      <c r="P82" s="1" t="s">
        <v>60</v>
      </c>
      <c r="Q82" s="1" t="s">
        <v>60</v>
      </c>
      <c r="R82" s="1" t="s">
        <v>60</v>
      </c>
      <c r="S82" s="1" t="s">
        <v>60</v>
      </c>
      <c r="T82" s="1" t="s">
        <v>60</v>
      </c>
      <c r="V82" s="1" t="s">
        <v>60</v>
      </c>
      <c r="W82" s="1" t="s">
        <v>60</v>
      </c>
      <c r="X82" s="1" t="s">
        <v>60</v>
      </c>
      <c r="AC82" s="5" t="str">
        <f>IFERROR(__xludf.DUMMYFUNCTION("IF(Y82 = """", """", GOOGLETRANSLATE(Y82, ""en"", ""hi""))"),"")</f>
        <v/>
      </c>
      <c r="AD82" s="5" t="str">
        <f>IFERROR(__xludf.DUMMYFUNCTION("IF(Z82 = """", """", GOOGLETRANSLATE(Z82, ""en"", ""hi""))"),"")</f>
        <v/>
      </c>
      <c r="AE82" s="5" t="str">
        <f>IFERROR(__xludf.DUMMYFUNCTION("IF(AA82 = """", """", GOOGLETRANSLATE(AA82, ""en"", ""hi""))"),"")</f>
        <v/>
      </c>
      <c r="AF82" s="5" t="str">
        <f>IFERROR(__xludf.DUMMYFUNCTION("IF(AB82 = """", """", GOOGLETRANSLATE(AB82, ""en"", ""hi""))"),"")</f>
        <v/>
      </c>
      <c r="AG82" s="5" t="str">
        <f>IFERROR(__xludf.DUMMYFUNCTION("IF(Y82 = """", """", GOOGLETRANSLATE(Y82, ""en"", ""mr""))"),"")</f>
        <v/>
      </c>
      <c r="AH82" s="5" t="str">
        <f>IFERROR(__xludf.DUMMYFUNCTION("IF(Z82 = """", """", GOOGLETRANSLATE(Z82, ""en"", ""mr""))"),"")</f>
        <v/>
      </c>
      <c r="AI82" s="5" t="str">
        <f>IFERROR(__xludf.DUMMYFUNCTION("IF(AA82 = """", """", GOOGLETRANSLATE(AA82, ""en"", ""mr""))"),"")</f>
        <v/>
      </c>
      <c r="AJ82" s="5" t="str">
        <f>IFERROR(__xludf.DUMMYFUNCTION("IF(AB82 = """", """", GOOGLETRANSLATE(AB82, ""en"", ""mr""))"),"")</f>
        <v/>
      </c>
      <c r="AK82" s="5" t="str">
        <f>IFERROR(__xludf.DUMMYFUNCTION("IF(Y82 = """", """", GOOGLETRANSLATE(Y82, ""en"", ""gu""))"),"")</f>
        <v/>
      </c>
      <c r="AL82" s="5" t="str">
        <f>IFERROR(__xludf.DUMMYFUNCTION("IF(Z82 = """", """", GOOGLETRANSLATE(Z82, ""en"", ""gu""))"),"")</f>
        <v/>
      </c>
      <c r="AM82" s="5" t="str">
        <f>IFERROR(__xludf.DUMMYFUNCTION("IF(AA82 = """", """", GOOGLETRANSLATE(AA82, ""en"", ""gu""))"),"")</f>
        <v/>
      </c>
      <c r="AN82" s="5" t="str">
        <f>IFERROR(__xludf.DUMMYFUNCTION("IF(AB82 = """", """", GOOGLETRANSLATE(AB82, ""en"", ""gu""))"),"")</f>
        <v/>
      </c>
      <c r="AO82" s="5" t="str">
        <f>IFERROR(__xludf.DUMMYFUNCTION("IF(Y82 = """", """", GOOGLETRANSLATE(Y82, ""en"", ""bn""))"),"")</f>
        <v/>
      </c>
      <c r="AP82" s="5" t="str">
        <f>IFERROR(__xludf.DUMMYFUNCTION("IF(Z82 = """", """", GOOGLETRANSLATE(Z82, ""en"", ""bn""))"),"")</f>
        <v/>
      </c>
      <c r="AQ82" s="5" t="str">
        <f>IFERROR(__xludf.DUMMYFUNCTION("IF(AA82 = """", """", GOOGLETRANSLATE(AA82, ""en"", ""bn""))"),"")</f>
        <v/>
      </c>
      <c r="AR82" s="5" t="str">
        <f>IFERROR(__xludf.DUMMYFUNCTION("IF(AB82 = """", """", GOOGLETRANSLATE(AB82, ""en"", ""bn""))"),"")</f>
        <v/>
      </c>
      <c r="AS82" s="5" t="str">
        <f>IFERROR(__xludf.DUMMYFUNCTION("IF(Y82 = """", """", GOOGLETRANSLATE(Y82, ""en"", ""te""))"),"")</f>
        <v/>
      </c>
      <c r="AT82" s="5" t="str">
        <f>IFERROR(__xludf.DUMMYFUNCTION("IF(Z82 = """", """", GOOGLETRANSLATE(Z82, ""en"", ""te""))"),"")</f>
        <v/>
      </c>
      <c r="AU82" s="5" t="str">
        <f>IFERROR(__xludf.DUMMYFUNCTION("IF(AA82 = """", """", GOOGLETRANSLATE(AA82, ""en"", ""te""))"),"")</f>
        <v/>
      </c>
      <c r="AV82" s="5" t="str">
        <f>IFERROR(__xludf.DUMMYFUNCTION("IF(AB82 = """", """", GOOGLETRANSLATE(AB82, ""en"", ""te""))"),"")</f>
        <v/>
      </c>
    </row>
    <row r="83">
      <c r="A83" s="1">
        <v>86.0</v>
      </c>
      <c r="B83" s="1" t="s">
        <v>56</v>
      </c>
      <c r="C83" s="2">
        <v>45778.0</v>
      </c>
      <c r="D83" s="2">
        <v>45787.0</v>
      </c>
      <c r="E83" s="1">
        <v>9.0</v>
      </c>
      <c r="G83" s="3" t="s">
        <v>57</v>
      </c>
      <c r="I83" s="4">
        <v>0.7326388888888888</v>
      </c>
      <c r="J83" s="4">
        <v>0.8256944444444444</v>
      </c>
      <c r="K83" s="1" t="s">
        <v>58</v>
      </c>
      <c r="L83" s="1" t="s">
        <v>79</v>
      </c>
      <c r="O83" s="1" t="s">
        <v>60</v>
      </c>
      <c r="P83" s="1" t="s">
        <v>60</v>
      </c>
      <c r="Q83" s="1" t="s">
        <v>60</v>
      </c>
      <c r="R83" s="1" t="s">
        <v>60</v>
      </c>
      <c r="S83" s="1" t="s">
        <v>60</v>
      </c>
      <c r="T83" s="1" t="s">
        <v>60</v>
      </c>
      <c r="V83" s="1" t="s">
        <v>60</v>
      </c>
      <c r="W83" s="1" t="s">
        <v>60</v>
      </c>
      <c r="X83" s="1" t="s">
        <v>60</v>
      </c>
      <c r="AC83" s="5" t="str">
        <f>IFERROR(__xludf.DUMMYFUNCTION("IF(Y83 = """", """", GOOGLETRANSLATE(Y83, ""en"", ""hi""))"),"")</f>
        <v/>
      </c>
      <c r="AD83" s="5" t="str">
        <f>IFERROR(__xludf.DUMMYFUNCTION("IF(Z83 = """", """", GOOGLETRANSLATE(Z83, ""en"", ""hi""))"),"")</f>
        <v/>
      </c>
      <c r="AE83" s="5" t="str">
        <f>IFERROR(__xludf.DUMMYFUNCTION("IF(AA83 = """", """", GOOGLETRANSLATE(AA83, ""en"", ""hi""))"),"")</f>
        <v/>
      </c>
      <c r="AF83" s="5" t="str">
        <f>IFERROR(__xludf.DUMMYFUNCTION("IF(AB83 = """", """", GOOGLETRANSLATE(AB83, ""en"", ""hi""))"),"")</f>
        <v/>
      </c>
      <c r="AG83" s="5" t="str">
        <f>IFERROR(__xludf.DUMMYFUNCTION("IF(Y83 = """", """", GOOGLETRANSLATE(Y83, ""en"", ""mr""))"),"")</f>
        <v/>
      </c>
      <c r="AH83" s="5" t="str">
        <f>IFERROR(__xludf.DUMMYFUNCTION("IF(Z83 = """", """", GOOGLETRANSLATE(Z83, ""en"", ""mr""))"),"")</f>
        <v/>
      </c>
      <c r="AI83" s="5" t="str">
        <f>IFERROR(__xludf.DUMMYFUNCTION("IF(AA83 = """", """", GOOGLETRANSLATE(AA83, ""en"", ""mr""))"),"")</f>
        <v/>
      </c>
      <c r="AJ83" s="5" t="str">
        <f>IFERROR(__xludf.DUMMYFUNCTION("IF(AB83 = """", """", GOOGLETRANSLATE(AB83, ""en"", ""mr""))"),"")</f>
        <v/>
      </c>
      <c r="AK83" s="5" t="str">
        <f>IFERROR(__xludf.DUMMYFUNCTION("IF(Y83 = """", """", GOOGLETRANSLATE(Y83, ""en"", ""gu""))"),"")</f>
        <v/>
      </c>
      <c r="AL83" s="5" t="str">
        <f>IFERROR(__xludf.DUMMYFUNCTION("IF(Z83 = """", """", GOOGLETRANSLATE(Z83, ""en"", ""gu""))"),"")</f>
        <v/>
      </c>
      <c r="AM83" s="5" t="str">
        <f>IFERROR(__xludf.DUMMYFUNCTION("IF(AA83 = """", """", GOOGLETRANSLATE(AA83, ""en"", ""gu""))"),"")</f>
        <v/>
      </c>
      <c r="AN83" s="5" t="str">
        <f>IFERROR(__xludf.DUMMYFUNCTION("IF(AB83 = """", """", GOOGLETRANSLATE(AB83, ""en"", ""gu""))"),"")</f>
        <v/>
      </c>
      <c r="AO83" s="5" t="str">
        <f>IFERROR(__xludf.DUMMYFUNCTION("IF(Y83 = """", """", GOOGLETRANSLATE(Y83, ""en"", ""bn""))"),"")</f>
        <v/>
      </c>
      <c r="AP83" s="5" t="str">
        <f>IFERROR(__xludf.DUMMYFUNCTION("IF(Z83 = """", """", GOOGLETRANSLATE(Z83, ""en"", ""bn""))"),"")</f>
        <v/>
      </c>
      <c r="AQ83" s="5" t="str">
        <f>IFERROR(__xludf.DUMMYFUNCTION("IF(AA83 = """", """", GOOGLETRANSLATE(AA83, ""en"", ""bn""))"),"")</f>
        <v/>
      </c>
      <c r="AR83" s="5" t="str">
        <f>IFERROR(__xludf.DUMMYFUNCTION("IF(AB83 = """", """", GOOGLETRANSLATE(AB83, ""en"", ""bn""))"),"")</f>
        <v/>
      </c>
      <c r="AS83" s="5" t="str">
        <f>IFERROR(__xludf.DUMMYFUNCTION("IF(Y83 = """", """", GOOGLETRANSLATE(Y83, ""en"", ""te""))"),"")</f>
        <v/>
      </c>
      <c r="AT83" s="5" t="str">
        <f>IFERROR(__xludf.DUMMYFUNCTION("IF(Z83 = """", """", GOOGLETRANSLATE(Z83, ""en"", ""te""))"),"")</f>
        <v/>
      </c>
      <c r="AU83" s="5" t="str">
        <f>IFERROR(__xludf.DUMMYFUNCTION("IF(AA83 = """", """", GOOGLETRANSLATE(AA83, ""en"", ""te""))"),"")</f>
        <v/>
      </c>
      <c r="AV83" s="5" t="str">
        <f>IFERROR(__xludf.DUMMYFUNCTION("IF(AB83 = """", """", GOOGLETRANSLATE(AB83, ""en"", ""te""))"),"")</f>
        <v/>
      </c>
    </row>
    <row r="84">
      <c r="A84" s="1">
        <v>87.0</v>
      </c>
      <c r="B84" s="1" t="s">
        <v>56</v>
      </c>
      <c r="C84" s="2">
        <v>45778.0</v>
      </c>
      <c r="D84" s="2">
        <v>45787.0</v>
      </c>
      <c r="E84" s="1">
        <v>9.0</v>
      </c>
      <c r="G84" s="3" t="s">
        <v>57</v>
      </c>
      <c r="I84" s="4">
        <v>0.7326388888888888</v>
      </c>
      <c r="J84" s="4">
        <v>0.8256944444444444</v>
      </c>
      <c r="K84" s="1" t="s">
        <v>58</v>
      </c>
      <c r="L84" s="1" t="s">
        <v>79</v>
      </c>
      <c r="O84" s="1" t="s">
        <v>60</v>
      </c>
      <c r="P84" s="1" t="s">
        <v>60</v>
      </c>
      <c r="Q84" s="1" t="s">
        <v>60</v>
      </c>
      <c r="R84" s="1" t="s">
        <v>60</v>
      </c>
      <c r="S84" s="1" t="s">
        <v>60</v>
      </c>
      <c r="T84" s="1" t="s">
        <v>60</v>
      </c>
      <c r="V84" s="1" t="s">
        <v>60</v>
      </c>
      <c r="W84" s="1" t="s">
        <v>60</v>
      </c>
      <c r="X84" s="1" t="s">
        <v>60</v>
      </c>
      <c r="AC84" s="5" t="str">
        <f>IFERROR(__xludf.DUMMYFUNCTION("IF(Y84 = """", """", GOOGLETRANSLATE(Y84, ""en"", ""hi""))"),"")</f>
        <v/>
      </c>
      <c r="AD84" s="5" t="str">
        <f>IFERROR(__xludf.DUMMYFUNCTION("IF(Z84 = """", """", GOOGLETRANSLATE(Z84, ""en"", ""hi""))"),"")</f>
        <v/>
      </c>
      <c r="AE84" s="5" t="str">
        <f>IFERROR(__xludf.DUMMYFUNCTION("IF(AA84 = """", """", GOOGLETRANSLATE(AA84, ""en"", ""hi""))"),"")</f>
        <v/>
      </c>
      <c r="AF84" s="5" t="str">
        <f>IFERROR(__xludf.DUMMYFUNCTION("IF(AB84 = """", """", GOOGLETRANSLATE(AB84, ""en"", ""hi""))"),"")</f>
        <v/>
      </c>
      <c r="AG84" s="5" t="str">
        <f>IFERROR(__xludf.DUMMYFUNCTION("IF(Y84 = """", """", GOOGLETRANSLATE(Y84, ""en"", ""mr""))"),"")</f>
        <v/>
      </c>
      <c r="AH84" s="5" t="str">
        <f>IFERROR(__xludf.DUMMYFUNCTION("IF(Z84 = """", """", GOOGLETRANSLATE(Z84, ""en"", ""mr""))"),"")</f>
        <v/>
      </c>
      <c r="AI84" s="5" t="str">
        <f>IFERROR(__xludf.DUMMYFUNCTION("IF(AA84 = """", """", GOOGLETRANSLATE(AA84, ""en"", ""mr""))"),"")</f>
        <v/>
      </c>
      <c r="AJ84" s="5" t="str">
        <f>IFERROR(__xludf.DUMMYFUNCTION("IF(AB84 = """", """", GOOGLETRANSLATE(AB84, ""en"", ""mr""))"),"")</f>
        <v/>
      </c>
      <c r="AK84" s="5" t="str">
        <f>IFERROR(__xludf.DUMMYFUNCTION("IF(Y84 = """", """", GOOGLETRANSLATE(Y84, ""en"", ""gu""))"),"")</f>
        <v/>
      </c>
      <c r="AL84" s="5" t="str">
        <f>IFERROR(__xludf.DUMMYFUNCTION("IF(Z84 = """", """", GOOGLETRANSLATE(Z84, ""en"", ""gu""))"),"")</f>
        <v/>
      </c>
      <c r="AM84" s="5" t="str">
        <f>IFERROR(__xludf.DUMMYFUNCTION("IF(AA84 = """", """", GOOGLETRANSLATE(AA84, ""en"", ""gu""))"),"")</f>
        <v/>
      </c>
      <c r="AN84" s="5" t="str">
        <f>IFERROR(__xludf.DUMMYFUNCTION("IF(AB84 = """", """", GOOGLETRANSLATE(AB84, ""en"", ""gu""))"),"")</f>
        <v/>
      </c>
      <c r="AO84" s="5" t="str">
        <f>IFERROR(__xludf.DUMMYFUNCTION("IF(Y84 = """", """", GOOGLETRANSLATE(Y84, ""en"", ""bn""))"),"")</f>
        <v/>
      </c>
      <c r="AP84" s="5" t="str">
        <f>IFERROR(__xludf.DUMMYFUNCTION("IF(Z84 = """", """", GOOGLETRANSLATE(Z84, ""en"", ""bn""))"),"")</f>
        <v/>
      </c>
      <c r="AQ84" s="5" t="str">
        <f>IFERROR(__xludf.DUMMYFUNCTION("IF(AA84 = """", """", GOOGLETRANSLATE(AA84, ""en"", ""bn""))"),"")</f>
        <v/>
      </c>
      <c r="AR84" s="5" t="str">
        <f>IFERROR(__xludf.DUMMYFUNCTION("IF(AB84 = """", """", GOOGLETRANSLATE(AB84, ""en"", ""bn""))"),"")</f>
        <v/>
      </c>
      <c r="AS84" s="5" t="str">
        <f>IFERROR(__xludf.DUMMYFUNCTION("IF(Y84 = """", """", GOOGLETRANSLATE(Y84, ""en"", ""te""))"),"")</f>
        <v/>
      </c>
      <c r="AT84" s="5" t="str">
        <f>IFERROR(__xludf.DUMMYFUNCTION("IF(Z84 = """", """", GOOGLETRANSLATE(Z84, ""en"", ""te""))"),"")</f>
        <v/>
      </c>
      <c r="AU84" s="5" t="str">
        <f>IFERROR(__xludf.DUMMYFUNCTION("IF(AA84 = """", """", GOOGLETRANSLATE(AA84, ""en"", ""te""))"),"")</f>
        <v/>
      </c>
      <c r="AV84" s="5" t="str">
        <f>IFERROR(__xludf.DUMMYFUNCTION("IF(AB84 = """", """", GOOGLETRANSLATE(AB84, ""en"", ""te""))"),"")</f>
        <v/>
      </c>
    </row>
    <row r="85">
      <c r="A85" s="1">
        <v>88.0</v>
      </c>
      <c r="B85" s="1" t="s">
        <v>56</v>
      </c>
      <c r="C85" s="2">
        <v>45778.0</v>
      </c>
      <c r="D85" s="2">
        <v>45787.0</v>
      </c>
      <c r="E85" s="1">
        <v>9.0</v>
      </c>
      <c r="G85" s="3" t="s">
        <v>57</v>
      </c>
      <c r="I85" s="4">
        <v>0.7326388888888888</v>
      </c>
      <c r="J85" s="4">
        <v>0.8256944444444444</v>
      </c>
      <c r="K85" s="1" t="s">
        <v>58</v>
      </c>
      <c r="L85" s="1" t="s">
        <v>79</v>
      </c>
      <c r="O85" s="1" t="s">
        <v>60</v>
      </c>
      <c r="P85" s="1" t="s">
        <v>60</v>
      </c>
      <c r="Q85" s="1" t="s">
        <v>60</v>
      </c>
      <c r="R85" s="1" t="s">
        <v>60</v>
      </c>
      <c r="S85" s="1" t="s">
        <v>60</v>
      </c>
      <c r="T85" s="1" t="s">
        <v>60</v>
      </c>
      <c r="V85" s="1" t="s">
        <v>60</v>
      </c>
      <c r="W85" s="1" t="s">
        <v>60</v>
      </c>
      <c r="X85" s="1" t="s">
        <v>60</v>
      </c>
      <c r="AC85" s="5" t="str">
        <f>IFERROR(__xludf.DUMMYFUNCTION("IF(Y85 = """", """", GOOGLETRANSLATE(Y85, ""en"", ""hi""))"),"")</f>
        <v/>
      </c>
      <c r="AD85" s="5" t="str">
        <f>IFERROR(__xludf.DUMMYFUNCTION("IF(Z85 = """", """", GOOGLETRANSLATE(Z85, ""en"", ""hi""))"),"")</f>
        <v/>
      </c>
      <c r="AE85" s="5" t="str">
        <f>IFERROR(__xludf.DUMMYFUNCTION("IF(AA85 = """", """", GOOGLETRANSLATE(AA85, ""en"", ""hi""))"),"")</f>
        <v/>
      </c>
      <c r="AF85" s="5" t="str">
        <f>IFERROR(__xludf.DUMMYFUNCTION("IF(AB85 = """", """", GOOGLETRANSLATE(AB85, ""en"", ""hi""))"),"")</f>
        <v/>
      </c>
      <c r="AG85" s="5" t="str">
        <f>IFERROR(__xludf.DUMMYFUNCTION("IF(Y85 = """", """", GOOGLETRANSLATE(Y85, ""en"", ""mr""))"),"")</f>
        <v/>
      </c>
      <c r="AH85" s="5" t="str">
        <f>IFERROR(__xludf.DUMMYFUNCTION("IF(Z85 = """", """", GOOGLETRANSLATE(Z85, ""en"", ""mr""))"),"")</f>
        <v/>
      </c>
      <c r="AI85" s="5" t="str">
        <f>IFERROR(__xludf.DUMMYFUNCTION("IF(AA85 = """", """", GOOGLETRANSLATE(AA85, ""en"", ""mr""))"),"")</f>
        <v/>
      </c>
      <c r="AJ85" s="5" t="str">
        <f>IFERROR(__xludf.DUMMYFUNCTION("IF(AB85 = """", """", GOOGLETRANSLATE(AB85, ""en"", ""mr""))"),"")</f>
        <v/>
      </c>
      <c r="AK85" s="5" t="str">
        <f>IFERROR(__xludf.DUMMYFUNCTION("IF(Y85 = """", """", GOOGLETRANSLATE(Y85, ""en"", ""gu""))"),"")</f>
        <v/>
      </c>
      <c r="AL85" s="5" t="str">
        <f>IFERROR(__xludf.DUMMYFUNCTION("IF(Z85 = """", """", GOOGLETRANSLATE(Z85, ""en"", ""gu""))"),"")</f>
        <v/>
      </c>
      <c r="AM85" s="5" t="str">
        <f>IFERROR(__xludf.DUMMYFUNCTION("IF(AA85 = """", """", GOOGLETRANSLATE(AA85, ""en"", ""gu""))"),"")</f>
        <v/>
      </c>
      <c r="AN85" s="5" t="str">
        <f>IFERROR(__xludf.DUMMYFUNCTION("IF(AB85 = """", """", GOOGLETRANSLATE(AB85, ""en"", ""gu""))"),"")</f>
        <v/>
      </c>
      <c r="AO85" s="5" t="str">
        <f>IFERROR(__xludf.DUMMYFUNCTION("IF(Y85 = """", """", GOOGLETRANSLATE(Y85, ""en"", ""bn""))"),"")</f>
        <v/>
      </c>
      <c r="AP85" s="5" t="str">
        <f>IFERROR(__xludf.DUMMYFUNCTION("IF(Z85 = """", """", GOOGLETRANSLATE(Z85, ""en"", ""bn""))"),"")</f>
        <v/>
      </c>
      <c r="AQ85" s="5" t="str">
        <f>IFERROR(__xludf.DUMMYFUNCTION("IF(AA85 = """", """", GOOGLETRANSLATE(AA85, ""en"", ""bn""))"),"")</f>
        <v/>
      </c>
      <c r="AR85" s="5" t="str">
        <f>IFERROR(__xludf.DUMMYFUNCTION("IF(AB85 = """", """", GOOGLETRANSLATE(AB85, ""en"", ""bn""))"),"")</f>
        <v/>
      </c>
      <c r="AS85" s="5" t="str">
        <f>IFERROR(__xludf.DUMMYFUNCTION("IF(Y85 = """", """", GOOGLETRANSLATE(Y85, ""en"", ""te""))"),"")</f>
        <v/>
      </c>
      <c r="AT85" s="5" t="str">
        <f>IFERROR(__xludf.DUMMYFUNCTION("IF(Z85 = """", """", GOOGLETRANSLATE(Z85, ""en"", ""te""))"),"")</f>
        <v/>
      </c>
      <c r="AU85" s="5" t="str">
        <f>IFERROR(__xludf.DUMMYFUNCTION("IF(AA85 = """", """", GOOGLETRANSLATE(AA85, ""en"", ""te""))"),"")</f>
        <v/>
      </c>
      <c r="AV85" s="5" t="str">
        <f>IFERROR(__xludf.DUMMYFUNCTION("IF(AB85 = """", """", GOOGLETRANSLATE(AB85, ""en"", ""te""))"),"")</f>
        <v/>
      </c>
    </row>
    <row r="86">
      <c r="A86" s="1">
        <v>89.0</v>
      </c>
      <c r="B86" s="1" t="s">
        <v>56</v>
      </c>
      <c r="C86" s="2">
        <v>45778.0</v>
      </c>
      <c r="D86" s="2">
        <v>45787.0</v>
      </c>
      <c r="E86" s="1">
        <v>9.0</v>
      </c>
      <c r="G86" s="3" t="s">
        <v>57</v>
      </c>
      <c r="I86" s="4">
        <v>0.7326388888888888</v>
      </c>
      <c r="J86" s="4">
        <v>0.8256944444444444</v>
      </c>
      <c r="K86" s="1" t="s">
        <v>58</v>
      </c>
      <c r="L86" s="1" t="s">
        <v>79</v>
      </c>
      <c r="O86" s="1" t="s">
        <v>60</v>
      </c>
      <c r="P86" s="1" t="s">
        <v>60</v>
      </c>
      <c r="Q86" s="1" t="s">
        <v>60</v>
      </c>
      <c r="R86" s="1" t="s">
        <v>60</v>
      </c>
      <c r="S86" s="1" t="s">
        <v>60</v>
      </c>
      <c r="T86" s="1" t="s">
        <v>60</v>
      </c>
      <c r="V86" s="1" t="s">
        <v>60</v>
      </c>
      <c r="W86" s="1" t="s">
        <v>60</v>
      </c>
      <c r="X86" s="1" t="s">
        <v>60</v>
      </c>
      <c r="AC86" s="5" t="str">
        <f>IFERROR(__xludf.DUMMYFUNCTION("IF(Y86 = """", """", GOOGLETRANSLATE(Y86, ""en"", ""hi""))"),"")</f>
        <v/>
      </c>
      <c r="AD86" s="5" t="str">
        <f>IFERROR(__xludf.DUMMYFUNCTION("IF(Z86 = """", """", GOOGLETRANSLATE(Z86, ""en"", ""hi""))"),"")</f>
        <v/>
      </c>
      <c r="AE86" s="5" t="str">
        <f>IFERROR(__xludf.DUMMYFUNCTION("IF(AA86 = """", """", GOOGLETRANSLATE(AA86, ""en"", ""hi""))"),"")</f>
        <v/>
      </c>
      <c r="AF86" s="5" t="str">
        <f>IFERROR(__xludf.DUMMYFUNCTION("IF(AB86 = """", """", GOOGLETRANSLATE(AB86, ""en"", ""hi""))"),"")</f>
        <v/>
      </c>
      <c r="AG86" s="5" t="str">
        <f>IFERROR(__xludf.DUMMYFUNCTION("IF(Y86 = """", """", GOOGLETRANSLATE(Y86, ""en"", ""mr""))"),"")</f>
        <v/>
      </c>
      <c r="AH86" s="5" t="str">
        <f>IFERROR(__xludf.DUMMYFUNCTION("IF(Z86 = """", """", GOOGLETRANSLATE(Z86, ""en"", ""mr""))"),"")</f>
        <v/>
      </c>
      <c r="AI86" s="5" t="str">
        <f>IFERROR(__xludf.DUMMYFUNCTION("IF(AA86 = """", """", GOOGLETRANSLATE(AA86, ""en"", ""mr""))"),"")</f>
        <v/>
      </c>
      <c r="AJ86" s="5" t="str">
        <f>IFERROR(__xludf.DUMMYFUNCTION("IF(AB86 = """", """", GOOGLETRANSLATE(AB86, ""en"", ""mr""))"),"")</f>
        <v/>
      </c>
      <c r="AK86" s="5" t="str">
        <f>IFERROR(__xludf.DUMMYFUNCTION("IF(Y86 = """", """", GOOGLETRANSLATE(Y86, ""en"", ""gu""))"),"")</f>
        <v/>
      </c>
      <c r="AL86" s="5" t="str">
        <f>IFERROR(__xludf.DUMMYFUNCTION("IF(Z86 = """", """", GOOGLETRANSLATE(Z86, ""en"", ""gu""))"),"")</f>
        <v/>
      </c>
      <c r="AM86" s="5" t="str">
        <f>IFERROR(__xludf.DUMMYFUNCTION("IF(AA86 = """", """", GOOGLETRANSLATE(AA86, ""en"", ""gu""))"),"")</f>
        <v/>
      </c>
      <c r="AN86" s="5" t="str">
        <f>IFERROR(__xludf.DUMMYFUNCTION("IF(AB86 = """", """", GOOGLETRANSLATE(AB86, ""en"", ""gu""))"),"")</f>
        <v/>
      </c>
      <c r="AO86" s="5" t="str">
        <f>IFERROR(__xludf.DUMMYFUNCTION("IF(Y86 = """", """", GOOGLETRANSLATE(Y86, ""en"", ""bn""))"),"")</f>
        <v/>
      </c>
      <c r="AP86" s="5" t="str">
        <f>IFERROR(__xludf.DUMMYFUNCTION("IF(Z86 = """", """", GOOGLETRANSLATE(Z86, ""en"", ""bn""))"),"")</f>
        <v/>
      </c>
      <c r="AQ86" s="5" t="str">
        <f>IFERROR(__xludf.DUMMYFUNCTION("IF(AA86 = """", """", GOOGLETRANSLATE(AA86, ""en"", ""bn""))"),"")</f>
        <v/>
      </c>
      <c r="AR86" s="5" t="str">
        <f>IFERROR(__xludf.DUMMYFUNCTION("IF(AB86 = """", """", GOOGLETRANSLATE(AB86, ""en"", ""bn""))"),"")</f>
        <v/>
      </c>
      <c r="AS86" s="5" t="str">
        <f>IFERROR(__xludf.DUMMYFUNCTION("IF(Y86 = """", """", GOOGLETRANSLATE(Y86, ""en"", ""te""))"),"")</f>
        <v/>
      </c>
      <c r="AT86" s="5" t="str">
        <f>IFERROR(__xludf.DUMMYFUNCTION("IF(Z86 = """", """", GOOGLETRANSLATE(Z86, ""en"", ""te""))"),"")</f>
        <v/>
      </c>
      <c r="AU86" s="5" t="str">
        <f>IFERROR(__xludf.DUMMYFUNCTION("IF(AA86 = """", """", GOOGLETRANSLATE(AA86, ""en"", ""te""))"),"")</f>
        <v/>
      </c>
      <c r="AV86" s="5" t="str">
        <f>IFERROR(__xludf.DUMMYFUNCTION("IF(AB86 = """", """", GOOGLETRANSLATE(AB86, ""en"", ""te""))"),"")</f>
        <v/>
      </c>
    </row>
    <row r="87">
      <c r="A87" s="1">
        <v>90.0</v>
      </c>
      <c r="B87" s="1" t="s">
        <v>56</v>
      </c>
      <c r="C87" s="2">
        <v>45778.0</v>
      </c>
      <c r="D87" s="2">
        <v>45787.0</v>
      </c>
      <c r="E87" s="1">
        <v>9.0</v>
      </c>
      <c r="G87" s="3" t="s">
        <v>57</v>
      </c>
      <c r="I87" s="4">
        <v>0.7326388888888888</v>
      </c>
      <c r="J87" s="4">
        <v>0.8256944444444444</v>
      </c>
      <c r="K87" s="1" t="s">
        <v>58</v>
      </c>
      <c r="L87" s="1" t="s">
        <v>79</v>
      </c>
      <c r="O87" s="1" t="s">
        <v>60</v>
      </c>
      <c r="P87" s="1" t="s">
        <v>60</v>
      </c>
      <c r="Q87" s="1" t="s">
        <v>60</v>
      </c>
      <c r="R87" s="1" t="s">
        <v>60</v>
      </c>
      <c r="S87" s="1" t="s">
        <v>60</v>
      </c>
      <c r="T87" s="1" t="s">
        <v>60</v>
      </c>
      <c r="V87" s="1" t="s">
        <v>60</v>
      </c>
      <c r="W87" s="1" t="s">
        <v>60</v>
      </c>
      <c r="X87" s="1" t="s">
        <v>60</v>
      </c>
      <c r="AC87" s="5" t="str">
        <f>IFERROR(__xludf.DUMMYFUNCTION("IF(Y87 = """", """", GOOGLETRANSLATE(Y87, ""en"", ""hi""))"),"")</f>
        <v/>
      </c>
      <c r="AD87" s="5" t="str">
        <f>IFERROR(__xludf.DUMMYFUNCTION("IF(Z87 = """", """", GOOGLETRANSLATE(Z87, ""en"", ""hi""))"),"")</f>
        <v/>
      </c>
      <c r="AE87" s="5" t="str">
        <f>IFERROR(__xludf.DUMMYFUNCTION("IF(AA87 = """", """", GOOGLETRANSLATE(AA87, ""en"", ""hi""))"),"")</f>
        <v/>
      </c>
      <c r="AF87" s="5" t="str">
        <f>IFERROR(__xludf.DUMMYFUNCTION("IF(AB87 = """", """", GOOGLETRANSLATE(AB87, ""en"", ""hi""))"),"")</f>
        <v/>
      </c>
      <c r="AG87" s="5" t="str">
        <f>IFERROR(__xludf.DUMMYFUNCTION("IF(Y87 = """", """", GOOGLETRANSLATE(Y87, ""en"", ""mr""))"),"")</f>
        <v/>
      </c>
      <c r="AH87" s="5" t="str">
        <f>IFERROR(__xludf.DUMMYFUNCTION("IF(Z87 = """", """", GOOGLETRANSLATE(Z87, ""en"", ""mr""))"),"")</f>
        <v/>
      </c>
      <c r="AI87" s="5" t="str">
        <f>IFERROR(__xludf.DUMMYFUNCTION("IF(AA87 = """", """", GOOGLETRANSLATE(AA87, ""en"", ""mr""))"),"")</f>
        <v/>
      </c>
      <c r="AJ87" s="5" t="str">
        <f>IFERROR(__xludf.DUMMYFUNCTION("IF(AB87 = """", """", GOOGLETRANSLATE(AB87, ""en"", ""mr""))"),"")</f>
        <v/>
      </c>
      <c r="AK87" s="5" t="str">
        <f>IFERROR(__xludf.DUMMYFUNCTION("IF(Y87 = """", """", GOOGLETRANSLATE(Y87, ""en"", ""gu""))"),"")</f>
        <v/>
      </c>
      <c r="AL87" s="5" t="str">
        <f>IFERROR(__xludf.DUMMYFUNCTION("IF(Z87 = """", """", GOOGLETRANSLATE(Z87, ""en"", ""gu""))"),"")</f>
        <v/>
      </c>
      <c r="AM87" s="5" t="str">
        <f>IFERROR(__xludf.DUMMYFUNCTION("IF(AA87 = """", """", GOOGLETRANSLATE(AA87, ""en"", ""gu""))"),"")</f>
        <v/>
      </c>
      <c r="AN87" s="5" t="str">
        <f>IFERROR(__xludf.DUMMYFUNCTION("IF(AB87 = """", """", GOOGLETRANSLATE(AB87, ""en"", ""gu""))"),"")</f>
        <v/>
      </c>
      <c r="AO87" s="5" t="str">
        <f>IFERROR(__xludf.DUMMYFUNCTION("IF(Y87 = """", """", GOOGLETRANSLATE(Y87, ""en"", ""bn""))"),"")</f>
        <v/>
      </c>
      <c r="AP87" s="5" t="str">
        <f>IFERROR(__xludf.DUMMYFUNCTION("IF(Z87 = """", """", GOOGLETRANSLATE(Z87, ""en"", ""bn""))"),"")</f>
        <v/>
      </c>
      <c r="AQ87" s="5" t="str">
        <f>IFERROR(__xludf.DUMMYFUNCTION("IF(AA87 = """", """", GOOGLETRANSLATE(AA87, ""en"", ""bn""))"),"")</f>
        <v/>
      </c>
      <c r="AR87" s="5" t="str">
        <f>IFERROR(__xludf.DUMMYFUNCTION("IF(AB87 = """", """", GOOGLETRANSLATE(AB87, ""en"", ""bn""))"),"")</f>
        <v/>
      </c>
      <c r="AS87" s="5" t="str">
        <f>IFERROR(__xludf.DUMMYFUNCTION("IF(Y87 = """", """", GOOGLETRANSLATE(Y87, ""en"", ""te""))"),"")</f>
        <v/>
      </c>
      <c r="AT87" s="5" t="str">
        <f>IFERROR(__xludf.DUMMYFUNCTION("IF(Z87 = """", """", GOOGLETRANSLATE(Z87, ""en"", ""te""))"),"")</f>
        <v/>
      </c>
      <c r="AU87" s="5" t="str">
        <f>IFERROR(__xludf.DUMMYFUNCTION("IF(AA87 = """", """", GOOGLETRANSLATE(AA87, ""en"", ""te""))"),"")</f>
        <v/>
      </c>
      <c r="AV87" s="5" t="str">
        <f>IFERROR(__xludf.DUMMYFUNCTION("IF(AB87 = """", """", GOOGLETRANSLATE(AB87, ""en"", ""te""))"),"")</f>
        <v/>
      </c>
    </row>
    <row r="88">
      <c r="A88" s="1">
        <v>91.0</v>
      </c>
      <c r="B88" s="1" t="s">
        <v>56</v>
      </c>
      <c r="C88" s="2">
        <v>45778.0</v>
      </c>
      <c r="D88" s="2">
        <v>45787.0</v>
      </c>
      <c r="E88" s="1">
        <v>10.0</v>
      </c>
      <c r="G88" s="3" t="s">
        <v>57</v>
      </c>
      <c r="I88" s="4">
        <v>0.8256944444444444</v>
      </c>
      <c r="J88" s="4">
        <v>0.9201388888888888</v>
      </c>
      <c r="K88" s="1" t="s">
        <v>58</v>
      </c>
      <c r="L88" s="1" t="s">
        <v>80</v>
      </c>
      <c r="O88" s="1" t="s">
        <v>60</v>
      </c>
      <c r="P88" s="1" t="s">
        <v>60</v>
      </c>
      <c r="Q88" s="1" t="s">
        <v>60</v>
      </c>
      <c r="R88" s="1" t="s">
        <v>60</v>
      </c>
      <c r="S88" s="1" t="s">
        <v>60</v>
      </c>
      <c r="T88" s="1" t="s">
        <v>60</v>
      </c>
      <c r="V88" s="1" t="s">
        <v>60</v>
      </c>
      <c r="W88" s="1" t="s">
        <v>60</v>
      </c>
      <c r="X88" s="1" t="s">
        <v>60</v>
      </c>
      <c r="AC88" s="5" t="str">
        <f>IFERROR(__xludf.DUMMYFUNCTION("IF(Y88 = """", """", GOOGLETRANSLATE(Y88, ""en"", ""hi""))"),"")</f>
        <v/>
      </c>
      <c r="AD88" s="5" t="str">
        <f>IFERROR(__xludf.DUMMYFUNCTION("IF(Z88 = """", """", GOOGLETRANSLATE(Z88, ""en"", ""hi""))"),"")</f>
        <v/>
      </c>
      <c r="AE88" s="5" t="str">
        <f>IFERROR(__xludf.DUMMYFUNCTION("IF(AA88 = """", """", GOOGLETRANSLATE(AA88, ""en"", ""hi""))"),"")</f>
        <v/>
      </c>
      <c r="AF88" s="5" t="str">
        <f>IFERROR(__xludf.DUMMYFUNCTION("IF(AB88 = """", """", GOOGLETRANSLATE(AB88, ""en"", ""hi""))"),"")</f>
        <v/>
      </c>
      <c r="AG88" s="5" t="str">
        <f>IFERROR(__xludf.DUMMYFUNCTION("IF(Y88 = """", """", GOOGLETRANSLATE(Y88, ""en"", ""mr""))"),"")</f>
        <v/>
      </c>
      <c r="AH88" s="5" t="str">
        <f>IFERROR(__xludf.DUMMYFUNCTION("IF(Z88 = """", """", GOOGLETRANSLATE(Z88, ""en"", ""mr""))"),"")</f>
        <v/>
      </c>
      <c r="AI88" s="5" t="str">
        <f>IFERROR(__xludf.DUMMYFUNCTION("IF(AA88 = """", """", GOOGLETRANSLATE(AA88, ""en"", ""mr""))"),"")</f>
        <v/>
      </c>
      <c r="AJ88" s="5" t="str">
        <f>IFERROR(__xludf.DUMMYFUNCTION("IF(AB88 = """", """", GOOGLETRANSLATE(AB88, ""en"", ""mr""))"),"")</f>
        <v/>
      </c>
      <c r="AK88" s="5" t="str">
        <f>IFERROR(__xludf.DUMMYFUNCTION("IF(Y88 = """", """", GOOGLETRANSLATE(Y88, ""en"", ""gu""))"),"")</f>
        <v/>
      </c>
      <c r="AL88" s="5" t="str">
        <f>IFERROR(__xludf.DUMMYFUNCTION("IF(Z88 = """", """", GOOGLETRANSLATE(Z88, ""en"", ""gu""))"),"")</f>
        <v/>
      </c>
      <c r="AM88" s="5" t="str">
        <f>IFERROR(__xludf.DUMMYFUNCTION("IF(AA88 = """", """", GOOGLETRANSLATE(AA88, ""en"", ""gu""))"),"")</f>
        <v/>
      </c>
      <c r="AN88" s="5" t="str">
        <f>IFERROR(__xludf.DUMMYFUNCTION("IF(AB88 = """", """", GOOGLETRANSLATE(AB88, ""en"", ""gu""))"),"")</f>
        <v/>
      </c>
      <c r="AO88" s="5" t="str">
        <f>IFERROR(__xludf.DUMMYFUNCTION("IF(Y88 = """", """", GOOGLETRANSLATE(Y88, ""en"", ""bn""))"),"")</f>
        <v/>
      </c>
      <c r="AP88" s="5" t="str">
        <f>IFERROR(__xludf.DUMMYFUNCTION("IF(Z88 = """", """", GOOGLETRANSLATE(Z88, ""en"", ""bn""))"),"")</f>
        <v/>
      </c>
      <c r="AQ88" s="5" t="str">
        <f>IFERROR(__xludf.DUMMYFUNCTION("IF(AA88 = """", """", GOOGLETRANSLATE(AA88, ""en"", ""bn""))"),"")</f>
        <v/>
      </c>
      <c r="AR88" s="5" t="str">
        <f>IFERROR(__xludf.DUMMYFUNCTION("IF(AB88 = """", """", GOOGLETRANSLATE(AB88, ""en"", ""bn""))"),"")</f>
        <v/>
      </c>
      <c r="AS88" s="5" t="str">
        <f>IFERROR(__xludf.DUMMYFUNCTION("IF(Y88 = """", """", GOOGLETRANSLATE(Y88, ""en"", ""te""))"),"")</f>
        <v/>
      </c>
      <c r="AT88" s="5" t="str">
        <f>IFERROR(__xludf.DUMMYFUNCTION("IF(Z88 = """", """", GOOGLETRANSLATE(Z88, ""en"", ""te""))"),"")</f>
        <v/>
      </c>
      <c r="AU88" s="5" t="str">
        <f>IFERROR(__xludf.DUMMYFUNCTION("IF(AA88 = """", """", GOOGLETRANSLATE(AA88, ""en"", ""te""))"),"")</f>
        <v/>
      </c>
      <c r="AV88" s="5" t="str">
        <f>IFERROR(__xludf.DUMMYFUNCTION("IF(AB88 = """", """", GOOGLETRANSLATE(AB88, ""en"", ""te""))"),"")</f>
        <v/>
      </c>
    </row>
    <row r="89">
      <c r="A89" s="1">
        <v>92.0</v>
      </c>
      <c r="B89" s="1" t="s">
        <v>56</v>
      </c>
      <c r="C89" s="2">
        <v>45778.0</v>
      </c>
      <c r="D89" s="2">
        <v>45787.0</v>
      </c>
      <c r="E89" s="1">
        <v>10.0</v>
      </c>
      <c r="G89" s="3" t="s">
        <v>57</v>
      </c>
      <c r="I89" s="4">
        <v>0.8256944444444444</v>
      </c>
      <c r="J89" s="4">
        <v>0.9201388888888888</v>
      </c>
      <c r="K89" s="1" t="s">
        <v>58</v>
      </c>
      <c r="L89" s="1" t="s">
        <v>80</v>
      </c>
      <c r="O89" s="1" t="s">
        <v>60</v>
      </c>
      <c r="P89" s="1" t="s">
        <v>60</v>
      </c>
      <c r="Q89" s="1" t="s">
        <v>60</v>
      </c>
      <c r="R89" s="1" t="s">
        <v>60</v>
      </c>
      <c r="S89" s="1" t="s">
        <v>60</v>
      </c>
      <c r="T89" s="1" t="s">
        <v>60</v>
      </c>
      <c r="V89" s="1" t="s">
        <v>60</v>
      </c>
      <c r="W89" s="1" t="s">
        <v>60</v>
      </c>
      <c r="X89" s="1" t="s">
        <v>60</v>
      </c>
      <c r="AC89" s="5" t="str">
        <f>IFERROR(__xludf.DUMMYFUNCTION("IF(Y89 = """", """", GOOGLETRANSLATE(Y89, ""en"", ""hi""))"),"")</f>
        <v/>
      </c>
      <c r="AD89" s="5" t="str">
        <f>IFERROR(__xludf.DUMMYFUNCTION("IF(Z89 = """", """", GOOGLETRANSLATE(Z89, ""en"", ""hi""))"),"")</f>
        <v/>
      </c>
      <c r="AE89" s="5" t="str">
        <f>IFERROR(__xludf.DUMMYFUNCTION("IF(AA89 = """", """", GOOGLETRANSLATE(AA89, ""en"", ""hi""))"),"")</f>
        <v/>
      </c>
      <c r="AF89" s="5" t="str">
        <f>IFERROR(__xludf.DUMMYFUNCTION("IF(AB89 = """", """", GOOGLETRANSLATE(AB89, ""en"", ""hi""))"),"")</f>
        <v/>
      </c>
      <c r="AG89" s="5" t="str">
        <f>IFERROR(__xludf.DUMMYFUNCTION("IF(Y89 = """", """", GOOGLETRANSLATE(Y89, ""en"", ""mr""))"),"")</f>
        <v/>
      </c>
      <c r="AH89" s="5" t="str">
        <f>IFERROR(__xludf.DUMMYFUNCTION("IF(Z89 = """", """", GOOGLETRANSLATE(Z89, ""en"", ""mr""))"),"")</f>
        <v/>
      </c>
      <c r="AI89" s="5" t="str">
        <f>IFERROR(__xludf.DUMMYFUNCTION("IF(AA89 = """", """", GOOGLETRANSLATE(AA89, ""en"", ""mr""))"),"")</f>
        <v/>
      </c>
      <c r="AJ89" s="5" t="str">
        <f>IFERROR(__xludf.DUMMYFUNCTION("IF(AB89 = """", """", GOOGLETRANSLATE(AB89, ""en"", ""mr""))"),"")</f>
        <v/>
      </c>
      <c r="AK89" s="5" t="str">
        <f>IFERROR(__xludf.DUMMYFUNCTION("IF(Y89 = """", """", GOOGLETRANSLATE(Y89, ""en"", ""gu""))"),"")</f>
        <v/>
      </c>
      <c r="AL89" s="5" t="str">
        <f>IFERROR(__xludf.DUMMYFUNCTION("IF(Z89 = """", """", GOOGLETRANSLATE(Z89, ""en"", ""gu""))"),"")</f>
        <v/>
      </c>
      <c r="AM89" s="5" t="str">
        <f>IFERROR(__xludf.DUMMYFUNCTION("IF(AA89 = """", """", GOOGLETRANSLATE(AA89, ""en"", ""gu""))"),"")</f>
        <v/>
      </c>
      <c r="AN89" s="5" t="str">
        <f>IFERROR(__xludf.DUMMYFUNCTION("IF(AB89 = """", """", GOOGLETRANSLATE(AB89, ""en"", ""gu""))"),"")</f>
        <v/>
      </c>
      <c r="AO89" s="5" t="str">
        <f>IFERROR(__xludf.DUMMYFUNCTION("IF(Y89 = """", """", GOOGLETRANSLATE(Y89, ""en"", ""bn""))"),"")</f>
        <v/>
      </c>
      <c r="AP89" s="5" t="str">
        <f>IFERROR(__xludf.DUMMYFUNCTION("IF(Z89 = """", """", GOOGLETRANSLATE(Z89, ""en"", ""bn""))"),"")</f>
        <v/>
      </c>
      <c r="AQ89" s="5" t="str">
        <f>IFERROR(__xludf.DUMMYFUNCTION("IF(AA89 = """", """", GOOGLETRANSLATE(AA89, ""en"", ""bn""))"),"")</f>
        <v/>
      </c>
      <c r="AR89" s="5" t="str">
        <f>IFERROR(__xludf.DUMMYFUNCTION("IF(AB89 = """", """", GOOGLETRANSLATE(AB89, ""en"", ""bn""))"),"")</f>
        <v/>
      </c>
      <c r="AS89" s="5" t="str">
        <f>IFERROR(__xludf.DUMMYFUNCTION("IF(Y89 = """", """", GOOGLETRANSLATE(Y89, ""en"", ""te""))"),"")</f>
        <v/>
      </c>
      <c r="AT89" s="5" t="str">
        <f>IFERROR(__xludf.DUMMYFUNCTION("IF(Z89 = """", """", GOOGLETRANSLATE(Z89, ""en"", ""te""))"),"")</f>
        <v/>
      </c>
      <c r="AU89" s="5" t="str">
        <f>IFERROR(__xludf.DUMMYFUNCTION("IF(AA89 = """", """", GOOGLETRANSLATE(AA89, ""en"", ""te""))"),"")</f>
        <v/>
      </c>
      <c r="AV89" s="5" t="str">
        <f>IFERROR(__xludf.DUMMYFUNCTION("IF(AB89 = """", """", GOOGLETRANSLATE(AB89, ""en"", ""te""))"),"")</f>
        <v/>
      </c>
    </row>
    <row r="90">
      <c r="A90" s="1">
        <v>93.0</v>
      </c>
      <c r="B90" s="1" t="s">
        <v>56</v>
      </c>
      <c r="C90" s="2">
        <v>45778.0</v>
      </c>
      <c r="D90" s="2">
        <v>45787.0</v>
      </c>
      <c r="E90" s="1">
        <v>10.0</v>
      </c>
      <c r="G90" s="3" t="s">
        <v>57</v>
      </c>
      <c r="I90" s="4">
        <v>0.8256944444444444</v>
      </c>
      <c r="J90" s="4">
        <v>0.9201388888888888</v>
      </c>
      <c r="K90" s="1" t="s">
        <v>58</v>
      </c>
      <c r="L90" s="1" t="s">
        <v>80</v>
      </c>
      <c r="O90" s="1" t="s">
        <v>60</v>
      </c>
      <c r="P90" s="1" t="s">
        <v>60</v>
      </c>
      <c r="Q90" s="1" t="s">
        <v>60</v>
      </c>
      <c r="R90" s="1" t="s">
        <v>60</v>
      </c>
      <c r="S90" s="1" t="s">
        <v>60</v>
      </c>
      <c r="T90" s="1" t="s">
        <v>60</v>
      </c>
      <c r="V90" s="1" t="s">
        <v>60</v>
      </c>
      <c r="W90" s="1" t="s">
        <v>60</v>
      </c>
      <c r="X90" s="1" t="s">
        <v>60</v>
      </c>
      <c r="AC90" s="5" t="str">
        <f>IFERROR(__xludf.DUMMYFUNCTION("IF(Y90 = """", """", GOOGLETRANSLATE(Y90, ""en"", ""hi""))"),"")</f>
        <v/>
      </c>
      <c r="AD90" s="5" t="str">
        <f>IFERROR(__xludf.DUMMYFUNCTION("IF(Z90 = """", """", GOOGLETRANSLATE(Z90, ""en"", ""hi""))"),"")</f>
        <v/>
      </c>
      <c r="AE90" s="5" t="str">
        <f>IFERROR(__xludf.DUMMYFUNCTION("IF(AA90 = """", """", GOOGLETRANSLATE(AA90, ""en"", ""hi""))"),"")</f>
        <v/>
      </c>
      <c r="AF90" s="5" t="str">
        <f>IFERROR(__xludf.DUMMYFUNCTION("IF(AB90 = """", """", GOOGLETRANSLATE(AB90, ""en"", ""hi""))"),"")</f>
        <v/>
      </c>
      <c r="AG90" s="5" t="str">
        <f>IFERROR(__xludf.DUMMYFUNCTION("IF(Y90 = """", """", GOOGLETRANSLATE(Y90, ""en"", ""mr""))"),"")</f>
        <v/>
      </c>
      <c r="AH90" s="5" t="str">
        <f>IFERROR(__xludf.DUMMYFUNCTION("IF(Z90 = """", """", GOOGLETRANSLATE(Z90, ""en"", ""mr""))"),"")</f>
        <v/>
      </c>
      <c r="AI90" s="5" t="str">
        <f>IFERROR(__xludf.DUMMYFUNCTION("IF(AA90 = """", """", GOOGLETRANSLATE(AA90, ""en"", ""mr""))"),"")</f>
        <v/>
      </c>
      <c r="AJ90" s="5" t="str">
        <f>IFERROR(__xludf.DUMMYFUNCTION("IF(AB90 = """", """", GOOGLETRANSLATE(AB90, ""en"", ""mr""))"),"")</f>
        <v/>
      </c>
      <c r="AK90" s="5" t="str">
        <f>IFERROR(__xludf.DUMMYFUNCTION("IF(Y90 = """", """", GOOGLETRANSLATE(Y90, ""en"", ""gu""))"),"")</f>
        <v/>
      </c>
      <c r="AL90" s="5" t="str">
        <f>IFERROR(__xludf.DUMMYFUNCTION("IF(Z90 = """", """", GOOGLETRANSLATE(Z90, ""en"", ""gu""))"),"")</f>
        <v/>
      </c>
      <c r="AM90" s="5" t="str">
        <f>IFERROR(__xludf.DUMMYFUNCTION("IF(AA90 = """", """", GOOGLETRANSLATE(AA90, ""en"", ""gu""))"),"")</f>
        <v/>
      </c>
      <c r="AN90" s="5" t="str">
        <f>IFERROR(__xludf.DUMMYFUNCTION("IF(AB90 = """", """", GOOGLETRANSLATE(AB90, ""en"", ""gu""))"),"")</f>
        <v/>
      </c>
      <c r="AO90" s="5" t="str">
        <f>IFERROR(__xludf.DUMMYFUNCTION("IF(Y90 = """", """", GOOGLETRANSLATE(Y90, ""en"", ""bn""))"),"")</f>
        <v/>
      </c>
      <c r="AP90" s="5" t="str">
        <f>IFERROR(__xludf.DUMMYFUNCTION("IF(Z90 = """", """", GOOGLETRANSLATE(Z90, ""en"", ""bn""))"),"")</f>
        <v/>
      </c>
      <c r="AQ90" s="5" t="str">
        <f>IFERROR(__xludf.DUMMYFUNCTION("IF(AA90 = """", """", GOOGLETRANSLATE(AA90, ""en"", ""bn""))"),"")</f>
        <v/>
      </c>
      <c r="AR90" s="5" t="str">
        <f>IFERROR(__xludf.DUMMYFUNCTION("IF(AB90 = """", """", GOOGLETRANSLATE(AB90, ""en"", ""bn""))"),"")</f>
        <v/>
      </c>
      <c r="AS90" s="5" t="str">
        <f>IFERROR(__xludf.DUMMYFUNCTION("IF(Y90 = """", """", GOOGLETRANSLATE(Y90, ""en"", ""te""))"),"")</f>
        <v/>
      </c>
      <c r="AT90" s="5" t="str">
        <f>IFERROR(__xludf.DUMMYFUNCTION("IF(Z90 = """", """", GOOGLETRANSLATE(Z90, ""en"", ""te""))"),"")</f>
        <v/>
      </c>
      <c r="AU90" s="5" t="str">
        <f>IFERROR(__xludf.DUMMYFUNCTION("IF(AA90 = """", """", GOOGLETRANSLATE(AA90, ""en"", ""te""))"),"")</f>
        <v/>
      </c>
      <c r="AV90" s="5" t="str">
        <f>IFERROR(__xludf.DUMMYFUNCTION("IF(AB90 = """", """", GOOGLETRANSLATE(AB90, ""en"", ""te""))"),"")</f>
        <v/>
      </c>
    </row>
    <row r="91">
      <c r="A91" s="1">
        <v>94.0</v>
      </c>
      <c r="B91" s="1" t="s">
        <v>56</v>
      </c>
      <c r="C91" s="2">
        <v>45778.0</v>
      </c>
      <c r="D91" s="2">
        <v>45787.0</v>
      </c>
      <c r="E91" s="1">
        <v>10.0</v>
      </c>
      <c r="G91" s="3" t="s">
        <v>57</v>
      </c>
      <c r="I91" s="4">
        <v>0.8256944444444444</v>
      </c>
      <c r="J91" s="4">
        <v>0.9201388888888888</v>
      </c>
      <c r="K91" s="1" t="s">
        <v>58</v>
      </c>
      <c r="L91" s="1" t="s">
        <v>80</v>
      </c>
      <c r="O91" s="1" t="s">
        <v>60</v>
      </c>
      <c r="P91" s="1" t="s">
        <v>60</v>
      </c>
      <c r="Q91" s="1" t="s">
        <v>60</v>
      </c>
      <c r="R91" s="1" t="s">
        <v>60</v>
      </c>
      <c r="S91" s="1" t="s">
        <v>60</v>
      </c>
      <c r="T91" s="1" t="s">
        <v>60</v>
      </c>
      <c r="V91" s="1" t="s">
        <v>60</v>
      </c>
      <c r="W91" s="1" t="s">
        <v>60</v>
      </c>
      <c r="X91" s="1" t="s">
        <v>60</v>
      </c>
      <c r="AC91" s="5" t="str">
        <f>IFERROR(__xludf.DUMMYFUNCTION("IF(Y91 = """", """", GOOGLETRANSLATE(Y91, ""en"", ""hi""))"),"")</f>
        <v/>
      </c>
      <c r="AD91" s="5" t="str">
        <f>IFERROR(__xludf.DUMMYFUNCTION("IF(Z91 = """", """", GOOGLETRANSLATE(Z91, ""en"", ""hi""))"),"")</f>
        <v/>
      </c>
      <c r="AE91" s="5" t="str">
        <f>IFERROR(__xludf.DUMMYFUNCTION("IF(AA91 = """", """", GOOGLETRANSLATE(AA91, ""en"", ""hi""))"),"")</f>
        <v/>
      </c>
      <c r="AF91" s="5" t="str">
        <f>IFERROR(__xludf.DUMMYFUNCTION("IF(AB91 = """", """", GOOGLETRANSLATE(AB91, ""en"", ""hi""))"),"")</f>
        <v/>
      </c>
      <c r="AG91" s="5" t="str">
        <f>IFERROR(__xludf.DUMMYFUNCTION("IF(Y91 = """", """", GOOGLETRANSLATE(Y91, ""en"", ""mr""))"),"")</f>
        <v/>
      </c>
      <c r="AH91" s="5" t="str">
        <f>IFERROR(__xludf.DUMMYFUNCTION("IF(Z91 = """", """", GOOGLETRANSLATE(Z91, ""en"", ""mr""))"),"")</f>
        <v/>
      </c>
      <c r="AI91" s="5" t="str">
        <f>IFERROR(__xludf.DUMMYFUNCTION("IF(AA91 = """", """", GOOGLETRANSLATE(AA91, ""en"", ""mr""))"),"")</f>
        <v/>
      </c>
      <c r="AJ91" s="5" t="str">
        <f>IFERROR(__xludf.DUMMYFUNCTION("IF(AB91 = """", """", GOOGLETRANSLATE(AB91, ""en"", ""mr""))"),"")</f>
        <v/>
      </c>
      <c r="AK91" s="5" t="str">
        <f>IFERROR(__xludf.DUMMYFUNCTION("IF(Y91 = """", """", GOOGLETRANSLATE(Y91, ""en"", ""gu""))"),"")</f>
        <v/>
      </c>
      <c r="AL91" s="5" t="str">
        <f>IFERROR(__xludf.DUMMYFUNCTION("IF(Z91 = """", """", GOOGLETRANSLATE(Z91, ""en"", ""gu""))"),"")</f>
        <v/>
      </c>
      <c r="AM91" s="5" t="str">
        <f>IFERROR(__xludf.DUMMYFUNCTION("IF(AA91 = """", """", GOOGLETRANSLATE(AA91, ""en"", ""gu""))"),"")</f>
        <v/>
      </c>
      <c r="AN91" s="5" t="str">
        <f>IFERROR(__xludf.DUMMYFUNCTION("IF(AB91 = """", """", GOOGLETRANSLATE(AB91, ""en"", ""gu""))"),"")</f>
        <v/>
      </c>
      <c r="AO91" s="5" t="str">
        <f>IFERROR(__xludf.DUMMYFUNCTION("IF(Y91 = """", """", GOOGLETRANSLATE(Y91, ""en"", ""bn""))"),"")</f>
        <v/>
      </c>
      <c r="AP91" s="5" t="str">
        <f>IFERROR(__xludf.DUMMYFUNCTION("IF(Z91 = """", """", GOOGLETRANSLATE(Z91, ""en"", ""bn""))"),"")</f>
        <v/>
      </c>
      <c r="AQ91" s="5" t="str">
        <f>IFERROR(__xludf.DUMMYFUNCTION("IF(AA91 = """", """", GOOGLETRANSLATE(AA91, ""en"", ""bn""))"),"")</f>
        <v/>
      </c>
      <c r="AR91" s="5" t="str">
        <f>IFERROR(__xludf.DUMMYFUNCTION("IF(AB91 = """", """", GOOGLETRANSLATE(AB91, ""en"", ""bn""))"),"")</f>
        <v/>
      </c>
      <c r="AS91" s="5" t="str">
        <f>IFERROR(__xludf.DUMMYFUNCTION("IF(Y91 = """", """", GOOGLETRANSLATE(Y91, ""en"", ""te""))"),"")</f>
        <v/>
      </c>
      <c r="AT91" s="5" t="str">
        <f>IFERROR(__xludf.DUMMYFUNCTION("IF(Z91 = """", """", GOOGLETRANSLATE(Z91, ""en"", ""te""))"),"")</f>
        <v/>
      </c>
      <c r="AU91" s="5" t="str">
        <f>IFERROR(__xludf.DUMMYFUNCTION("IF(AA91 = """", """", GOOGLETRANSLATE(AA91, ""en"", ""te""))"),"")</f>
        <v/>
      </c>
      <c r="AV91" s="5" t="str">
        <f>IFERROR(__xludf.DUMMYFUNCTION("IF(AB91 = """", """", GOOGLETRANSLATE(AB91, ""en"", ""te""))"),"")</f>
        <v/>
      </c>
    </row>
    <row r="92">
      <c r="A92" s="1">
        <v>95.0</v>
      </c>
      <c r="B92" s="1" t="s">
        <v>56</v>
      </c>
      <c r="C92" s="2">
        <v>45778.0</v>
      </c>
      <c r="D92" s="2">
        <v>45787.0</v>
      </c>
      <c r="E92" s="1">
        <v>10.0</v>
      </c>
      <c r="G92" s="3" t="s">
        <v>57</v>
      </c>
      <c r="I92" s="4">
        <v>0.8256944444444444</v>
      </c>
      <c r="J92" s="4">
        <v>0.9201388888888888</v>
      </c>
      <c r="K92" s="1" t="s">
        <v>58</v>
      </c>
      <c r="L92" s="1" t="s">
        <v>80</v>
      </c>
      <c r="O92" s="1" t="s">
        <v>60</v>
      </c>
      <c r="P92" s="1" t="s">
        <v>60</v>
      </c>
      <c r="Q92" s="1" t="s">
        <v>60</v>
      </c>
      <c r="R92" s="1" t="s">
        <v>60</v>
      </c>
      <c r="S92" s="1" t="s">
        <v>60</v>
      </c>
      <c r="T92" s="1" t="s">
        <v>60</v>
      </c>
      <c r="V92" s="1" t="s">
        <v>60</v>
      </c>
      <c r="W92" s="1" t="s">
        <v>60</v>
      </c>
      <c r="X92" s="1" t="s">
        <v>60</v>
      </c>
      <c r="AC92" s="5" t="str">
        <f>IFERROR(__xludf.DUMMYFUNCTION("IF(Y92 = """", """", GOOGLETRANSLATE(Y92, ""en"", ""hi""))"),"")</f>
        <v/>
      </c>
      <c r="AD92" s="5" t="str">
        <f>IFERROR(__xludf.DUMMYFUNCTION("IF(Z92 = """", """", GOOGLETRANSLATE(Z92, ""en"", ""hi""))"),"")</f>
        <v/>
      </c>
      <c r="AE92" s="5" t="str">
        <f>IFERROR(__xludf.DUMMYFUNCTION("IF(AA92 = """", """", GOOGLETRANSLATE(AA92, ""en"", ""hi""))"),"")</f>
        <v/>
      </c>
      <c r="AF92" s="5" t="str">
        <f>IFERROR(__xludf.DUMMYFUNCTION("IF(AB92 = """", """", GOOGLETRANSLATE(AB92, ""en"", ""hi""))"),"")</f>
        <v/>
      </c>
      <c r="AG92" s="5" t="str">
        <f>IFERROR(__xludf.DUMMYFUNCTION("IF(Y92 = """", """", GOOGLETRANSLATE(Y92, ""en"", ""mr""))"),"")</f>
        <v/>
      </c>
      <c r="AH92" s="5" t="str">
        <f>IFERROR(__xludf.DUMMYFUNCTION("IF(Z92 = """", """", GOOGLETRANSLATE(Z92, ""en"", ""mr""))"),"")</f>
        <v/>
      </c>
      <c r="AI92" s="5" t="str">
        <f>IFERROR(__xludf.DUMMYFUNCTION("IF(AA92 = """", """", GOOGLETRANSLATE(AA92, ""en"", ""mr""))"),"")</f>
        <v/>
      </c>
      <c r="AJ92" s="5" t="str">
        <f>IFERROR(__xludf.DUMMYFUNCTION("IF(AB92 = """", """", GOOGLETRANSLATE(AB92, ""en"", ""mr""))"),"")</f>
        <v/>
      </c>
      <c r="AK92" s="5" t="str">
        <f>IFERROR(__xludf.DUMMYFUNCTION("IF(Y92 = """", """", GOOGLETRANSLATE(Y92, ""en"", ""gu""))"),"")</f>
        <v/>
      </c>
      <c r="AL92" s="5" t="str">
        <f>IFERROR(__xludf.DUMMYFUNCTION("IF(Z92 = """", """", GOOGLETRANSLATE(Z92, ""en"", ""gu""))"),"")</f>
        <v/>
      </c>
      <c r="AM92" s="5" t="str">
        <f>IFERROR(__xludf.DUMMYFUNCTION("IF(AA92 = """", """", GOOGLETRANSLATE(AA92, ""en"", ""gu""))"),"")</f>
        <v/>
      </c>
      <c r="AN92" s="5" t="str">
        <f>IFERROR(__xludf.DUMMYFUNCTION("IF(AB92 = """", """", GOOGLETRANSLATE(AB92, ""en"", ""gu""))"),"")</f>
        <v/>
      </c>
      <c r="AO92" s="5" t="str">
        <f>IFERROR(__xludf.DUMMYFUNCTION("IF(Y92 = """", """", GOOGLETRANSLATE(Y92, ""en"", ""bn""))"),"")</f>
        <v/>
      </c>
      <c r="AP92" s="5" t="str">
        <f>IFERROR(__xludf.DUMMYFUNCTION("IF(Z92 = """", """", GOOGLETRANSLATE(Z92, ""en"", ""bn""))"),"")</f>
        <v/>
      </c>
      <c r="AQ92" s="5" t="str">
        <f>IFERROR(__xludf.DUMMYFUNCTION("IF(AA92 = """", """", GOOGLETRANSLATE(AA92, ""en"", ""bn""))"),"")</f>
        <v/>
      </c>
      <c r="AR92" s="5" t="str">
        <f>IFERROR(__xludf.DUMMYFUNCTION("IF(AB92 = """", """", GOOGLETRANSLATE(AB92, ""en"", ""bn""))"),"")</f>
        <v/>
      </c>
      <c r="AS92" s="5" t="str">
        <f>IFERROR(__xludf.DUMMYFUNCTION("IF(Y92 = """", """", GOOGLETRANSLATE(Y92, ""en"", ""te""))"),"")</f>
        <v/>
      </c>
      <c r="AT92" s="5" t="str">
        <f>IFERROR(__xludf.DUMMYFUNCTION("IF(Z92 = """", """", GOOGLETRANSLATE(Z92, ""en"", ""te""))"),"")</f>
        <v/>
      </c>
      <c r="AU92" s="5" t="str">
        <f>IFERROR(__xludf.DUMMYFUNCTION("IF(AA92 = """", """", GOOGLETRANSLATE(AA92, ""en"", ""te""))"),"")</f>
        <v/>
      </c>
      <c r="AV92" s="5" t="str">
        <f>IFERROR(__xludf.DUMMYFUNCTION("IF(AB92 = """", """", GOOGLETRANSLATE(AB92, ""en"", ""te""))"),"")</f>
        <v/>
      </c>
    </row>
    <row r="93">
      <c r="A93" s="1">
        <v>96.0</v>
      </c>
      <c r="B93" s="1" t="s">
        <v>56</v>
      </c>
      <c r="C93" s="2">
        <v>45778.0</v>
      </c>
      <c r="D93" s="2">
        <v>45787.0</v>
      </c>
      <c r="E93" s="1">
        <v>10.0</v>
      </c>
      <c r="G93" s="3" t="s">
        <v>57</v>
      </c>
      <c r="I93" s="4">
        <v>0.8256944444444444</v>
      </c>
      <c r="J93" s="4">
        <v>0.9201388888888888</v>
      </c>
      <c r="K93" s="1" t="s">
        <v>58</v>
      </c>
      <c r="L93" s="1" t="s">
        <v>80</v>
      </c>
      <c r="O93" s="1" t="s">
        <v>60</v>
      </c>
      <c r="P93" s="1" t="s">
        <v>60</v>
      </c>
      <c r="Q93" s="1" t="s">
        <v>60</v>
      </c>
      <c r="R93" s="1" t="s">
        <v>60</v>
      </c>
      <c r="S93" s="1" t="s">
        <v>60</v>
      </c>
      <c r="T93" s="1" t="s">
        <v>60</v>
      </c>
      <c r="V93" s="1" t="s">
        <v>60</v>
      </c>
      <c r="W93" s="1" t="s">
        <v>60</v>
      </c>
      <c r="X93" s="1" t="s">
        <v>60</v>
      </c>
      <c r="AC93" s="5" t="str">
        <f>IFERROR(__xludf.DUMMYFUNCTION("IF(Y93 = """", """", GOOGLETRANSLATE(Y93, ""en"", ""hi""))"),"")</f>
        <v/>
      </c>
      <c r="AD93" s="5" t="str">
        <f>IFERROR(__xludf.DUMMYFUNCTION("IF(Z93 = """", """", GOOGLETRANSLATE(Z93, ""en"", ""hi""))"),"")</f>
        <v/>
      </c>
      <c r="AE93" s="5" t="str">
        <f>IFERROR(__xludf.DUMMYFUNCTION("IF(AA93 = """", """", GOOGLETRANSLATE(AA93, ""en"", ""hi""))"),"")</f>
        <v/>
      </c>
      <c r="AF93" s="5" t="str">
        <f>IFERROR(__xludf.DUMMYFUNCTION("IF(AB93 = """", """", GOOGLETRANSLATE(AB93, ""en"", ""hi""))"),"")</f>
        <v/>
      </c>
      <c r="AG93" s="5" t="str">
        <f>IFERROR(__xludf.DUMMYFUNCTION("IF(Y93 = """", """", GOOGLETRANSLATE(Y93, ""en"", ""mr""))"),"")</f>
        <v/>
      </c>
      <c r="AH93" s="5" t="str">
        <f>IFERROR(__xludf.DUMMYFUNCTION("IF(Z93 = """", """", GOOGLETRANSLATE(Z93, ""en"", ""mr""))"),"")</f>
        <v/>
      </c>
      <c r="AI93" s="5" t="str">
        <f>IFERROR(__xludf.DUMMYFUNCTION("IF(AA93 = """", """", GOOGLETRANSLATE(AA93, ""en"", ""mr""))"),"")</f>
        <v/>
      </c>
      <c r="AJ93" s="5" t="str">
        <f>IFERROR(__xludf.DUMMYFUNCTION("IF(AB93 = """", """", GOOGLETRANSLATE(AB93, ""en"", ""mr""))"),"")</f>
        <v/>
      </c>
      <c r="AK93" s="5" t="str">
        <f>IFERROR(__xludf.DUMMYFUNCTION("IF(Y93 = """", """", GOOGLETRANSLATE(Y93, ""en"", ""gu""))"),"")</f>
        <v/>
      </c>
      <c r="AL93" s="5" t="str">
        <f>IFERROR(__xludf.DUMMYFUNCTION("IF(Z93 = """", """", GOOGLETRANSLATE(Z93, ""en"", ""gu""))"),"")</f>
        <v/>
      </c>
      <c r="AM93" s="5" t="str">
        <f>IFERROR(__xludf.DUMMYFUNCTION("IF(AA93 = """", """", GOOGLETRANSLATE(AA93, ""en"", ""gu""))"),"")</f>
        <v/>
      </c>
      <c r="AN93" s="5" t="str">
        <f>IFERROR(__xludf.DUMMYFUNCTION("IF(AB93 = """", """", GOOGLETRANSLATE(AB93, ""en"", ""gu""))"),"")</f>
        <v/>
      </c>
      <c r="AO93" s="5" t="str">
        <f>IFERROR(__xludf.DUMMYFUNCTION("IF(Y93 = """", """", GOOGLETRANSLATE(Y93, ""en"", ""bn""))"),"")</f>
        <v/>
      </c>
      <c r="AP93" s="5" t="str">
        <f>IFERROR(__xludf.DUMMYFUNCTION("IF(Z93 = """", """", GOOGLETRANSLATE(Z93, ""en"", ""bn""))"),"")</f>
        <v/>
      </c>
      <c r="AQ93" s="5" t="str">
        <f>IFERROR(__xludf.DUMMYFUNCTION("IF(AA93 = """", """", GOOGLETRANSLATE(AA93, ""en"", ""bn""))"),"")</f>
        <v/>
      </c>
      <c r="AR93" s="5" t="str">
        <f>IFERROR(__xludf.DUMMYFUNCTION("IF(AB93 = """", """", GOOGLETRANSLATE(AB93, ""en"", ""bn""))"),"")</f>
        <v/>
      </c>
      <c r="AS93" s="5" t="str">
        <f>IFERROR(__xludf.DUMMYFUNCTION("IF(Y93 = """", """", GOOGLETRANSLATE(Y93, ""en"", ""te""))"),"")</f>
        <v/>
      </c>
      <c r="AT93" s="5" t="str">
        <f>IFERROR(__xludf.DUMMYFUNCTION("IF(Z93 = """", """", GOOGLETRANSLATE(Z93, ""en"", ""te""))"),"")</f>
        <v/>
      </c>
      <c r="AU93" s="5" t="str">
        <f>IFERROR(__xludf.DUMMYFUNCTION("IF(AA93 = """", """", GOOGLETRANSLATE(AA93, ""en"", ""te""))"),"")</f>
        <v/>
      </c>
      <c r="AV93" s="5" t="str">
        <f>IFERROR(__xludf.DUMMYFUNCTION("IF(AB93 = """", """", GOOGLETRANSLATE(AB93, ""en"", ""te""))"),"")</f>
        <v/>
      </c>
    </row>
    <row r="94">
      <c r="A94" s="1">
        <v>97.0</v>
      </c>
      <c r="B94" s="1" t="s">
        <v>56</v>
      </c>
      <c r="C94" s="2">
        <v>45778.0</v>
      </c>
      <c r="D94" s="2">
        <v>45787.0</v>
      </c>
      <c r="E94" s="1">
        <v>10.0</v>
      </c>
      <c r="G94" s="3" t="s">
        <v>57</v>
      </c>
      <c r="I94" s="4">
        <v>0.8256944444444444</v>
      </c>
      <c r="J94" s="4">
        <v>0.9201388888888888</v>
      </c>
      <c r="K94" s="1" t="s">
        <v>58</v>
      </c>
      <c r="L94" s="1" t="s">
        <v>80</v>
      </c>
      <c r="O94" s="1" t="s">
        <v>60</v>
      </c>
      <c r="P94" s="1" t="s">
        <v>60</v>
      </c>
      <c r="Q94" s="1" t="s">
        <v>60</v>
      </c>
      <c r="R94" s="1" t="s">
        <v>60</v>
      </c>
      <c r="S94" s="1" t="s">
        <v>60</v>
      </c>
      <c r="T94" s="1" t="s">
        <v>60</v>
      </c>
      <c r="V94" s="1" t="s">
        <v>60</v>
      </c>
      <c r="W94" s="1" t="s">
        <v>60</v>
      </c>
      <c r="X94" s="1" t="s">
        <v>60</v>
      </c>
      <c r="AC94" s="5" t="str">
        <f>IFERROR(__xludf.DUMMYFUNCTION("IF(Y94 = """", """", GOOGLETRANSLATE(Y94, ""en"", ""hi""))"),"")</f>
        <v/>
      </c>
      <c r="AD94" s="5" t="str">
        <f>IFERROR(__xludf.DUMMYFUNCTION("IF(Z94 = """", """", GOOGLETRANSLATE(Z94, ""en"", ""hi""))"),"")</f>
        <v/>
      </c>
      <c r="AE94" s="5" t="str">
        <f>IFERROR(__xludf.DUMMYFUNCTION("IF(AA94 = """", """", GOOGLETRANSLATE(AA94, ""en"", ""hi""))"),"")</f>
        <v/>
      </c>
      <c r="AF94" s="5" t="str">
        <f>IFERROR(__xludf.DUMMYFUNCTION("IF(AB94 = """", """", GOOGLETRANSLATE(AB94, ""en"", ""hi""))"),"")</f>
        <v/>
      </c>
      <c r="AG94" s="5" t="str">
        <f>IFERROR(__xludf.DUMMYFUNCTION("IF(Y94 = """", """", GOOGLETRANSLATE(Y94, ""en"", ""mr""))"),"")</f>
        <v/>
      </c>
      <c r="AH94" s="5" t="str">
        <f>IFERROR(__xludf.DUMMYFUNCTION("IF(Z94 = """", """", GOOGLETRANSLATE(Z94, ""en"", ""mr""))"),"")</f>
        <v/>
      </c>
      <c r="AI94" s="5" t="str">
        <f>IFERROR(__xludf.DUMMYFUNCTION("IF(AA94 = """", """", GOOGLETRANSLATE(AA94, ""en"", ""mr""))"),"")</f>
        <v/>
      </c>
      <c r="AJ94" s="5" t="str">
        <f>IFERROR(__xludf.DUMMYFUNCTION("IF(AB94 = """", """", GOOGLETRANSLATE(AB94, ""en"", ""mr""))"),"")</f>
        <v/>
      </c>
      <c r="AK94" s="5" t="str">
        <f>IFERROR(__xludf.DUMMYFUNCTION("IF(Y94 = """", """", GOOGLETRANSLATE(Y94, ""en"", ""gu""))"),"")</f>
        <v/>
      </c>
      <c r="AL94" s="5" t="str">
        <f>IFERROR(__xludf.DUMMYFUNCTION("IF(Z94 = """", """", GOOGLETRANSLATE(Z94, ""en"", ""gu""))"),"")</f>
        <v/>
      </c>
      <c r="AM94" s="5" t="str">
        <f>IFERROR(__xludf.DUMMYFUNCTION("IF(AA94 = """", """", GOOGLETRANSLATE(AA94, ""en"", ""gu""))"),"")</f>
        <v/>
      </c>
      <c r="AN94" s="5" t="str">
        <f>IFERROR(__xludf.DUMMYFUNCTION("IF(AB94 = """", """", GOOGLETRANSLATE(AB94, ""en"", ""gu""))"),"")</f>
        <v/>
      </c>
      <c r="AO94" s="5" t="str">
        <f>IFERROR(__xludf.DUMMYFUNCTION("IF(Y94 = """", """", GOOGLETRANSLATE(Y94, ""en"", ""bn""))"),"")</f>
        <v/>
      </c>
      <c r="AP94" s="5" t="str">
        <f>IFERROR(__xludf.DUMMYFUNCTION("IF(Z94 = """", """", GOOGLETRANSLATE(Z94, ""en"", ""bn""))"),"")</f>
        <v/>
      </c>
      <c r="AQ94" s="5" t="str">
        <f>IFERROR(__xludf.DUMMYFUNCTION("IF(AA94 = """", """", GOOGLETRANSLATE(AA94, ""en"", ""bn""))"),"")</f>
        <v/>
      </c>
      <c r="AR94" s="5" t="str">
        <f>IFERROR(__xludf.DUMMYFUNCTION("IF(AB94 = """", """", GOOGLETRANSLATE(AB94, ""en"", ""bn""))"),"")</f>
        <v/>
      </c>
      <c r="AS94" s="5" t="str">
        <f>IFERROR(__xludf.DUMMYFUNCTION("IF(Y94 = """", """", GOOGLETRANSLATE(Y94, ""en"", ""te""))"),"")</f>
        <v/>
      </c>
      <c r="AT94" s="5" t="str">
        <f>IFERROR(__xludf.DUMMYFUNCTION("IF(Z94 = """", """", GOOGLETRANSLATE(Z94, ""en"", ""te""))"),"")</f>
        <v/>
      </c>
      <c r="AU94" s="5" t="str">
        <f>IFERROR(__xludf.DUMMYFUNCTION("IF(AA94 = """", """", GOOGLETRANSLATE(AA94, ""en"", ""te""))"),"")</f>
        <v/>
      </c>
      <c r="AV94" s="5" t="str">
        <f>IFERROR(__xludf.DUMMYFUNCTION("IF(AB94 = """", """", GOOGLETRANSLATE(AB94, ""en"", ""te""))"),"")</f>
        <v/>
      </c>
    </row>
    <row r="95">
      <c r="A95" s="1">
        <v>98.0</v>
      </c>
      <c r="B95" s="1" t="s">
        <v>56</v>
      </c>
      <c r="C95" s="2">
        <v>45778.0</v>
      </c>
      <c r="D95" s="2">
        <v>45787.0</v>
      </c>
      <c r="E95" s="1">
        <v>10.0</v>
      </c>
      <c r="G95" s="3" t="s">
        <v>57</v>
      </c>
      <c r="I95" s="4">
        <v>0.8256944444444444</v>
      </c>
      <c r="J95" s="4">
        <v>0.9201388888888888</v>
      </c>
      <c r="K95" s="1" t="s">
        <v>58</v>
      </c>
      <c r="L95" s="1" t="s">
        <v>80</v>
      </c>
      <c r="O95" s="1" t="s">
        <v>60</v>
      </c>
      <c r="P95" s="1" t="s">
        <v>60</v>
      </c>
      <c r="Q95" s="1" t="s">
        <v>60</v>
      </c>
      <c r="R95" s="1" t="s">
        <v>60</v>
      </c>
      <c r="S95" s="1" t="s">
        <v>60</v>
      </c>
      <c r="T95" s="1" t="s">
        <v>60</v>
      </c>
      <c r="V95" s="1" t="s">
        <v>60</v>
      </c>
      <c r="W95" s="1" t="s">
        <v>60</v>
      </c>
      <c r="X95" s="1" t="s">
        <v>60</v>
      </c>
      <c r="AC95" s="5" t="str">
        <f>IFERROR(__xludf.DUMMYFUNCTION("IF(Y95 = """", """", GOOGLETRANSLATE(Y95, ""en"", ""hi""))"),"")</f>
        <v/>
      </c>
      <c r="AD95" s="5" t="str">
        <f>IFERROR(__xludf.DUMMYFUNCTION("IF(Z95 = """", """", GOOGLETRANSLATE(Z95, ""en"", ""hi""))"),"")</f>
        <v/>
      </c>
      <c r="AE95" s="5" t="str">
        <f>IFERROR(__xludf.DUMMYFUNCTION("IF(AA95 = """", """", GOOGLETRANSLATE(AA95, ""en"", ""hi""))"),"")</f>
        <v/>
      </c>
      <c r="AF95" s="5" t="str">
        <f>IFERROR(__xludf.DUMMYFUNCTION("IF(AB95 = """", """", GOOGLETRANSLATE(AB95, ""en"", ""hi""))"),"")</f>
        <v/>
      </c>
      <c r="AG95" s="5" t="str">
        <f>IFERROR(__xludf.DUMMYFUNCTION("IF(Y95 = """", """", GOOGLETRANSLATE(Y95, ""en"", ""mr""))"),"")</f>
        <v/>
      </c>
      <c r="AH95" s="5" t="str">
        <f>IFERROR(__xludf.DUMMYFUNCTION("IF(Z95 = """", """", GOOGLETRANSLATE(Z95, ""en"", ""mr""))"),"")</f>
        <v/>
      </c>
      <c r="AI95" s="5" t="str">
        <f>IFERROR(__xludf.DUMMYFUNCTION("IF(AA95 = """", """", GOOGLETRANSLATE(AA95, ""en"", ""mr""))"),"")</f>
        <v/>
      </c>
      <c r="AJ95" s="5" t="str">
        <f>IFERROR(__xludf.DUMMYFUNCTION("IF(AB95 = """", """", GOOGLETRANSLATE(AB95, ""en"", ""mr""))"),"")</f>
        <v/>
      </c>
      <c r="AK95" s="5" t="str">
        <f>IFERROR(__xludf.DUMMYFUNCTION("IF(Y95 = """", """", GOOGLETRANSLATE(Y95, ""en"", ""gu""))"),"")</f>
        <v/>
      </c>
      <c r="AL95" s="5" t="str">
        <f>IFERROR(__xludf.DUMMYFUNCTION("IF(Z95 = """", """", GOOGLETRANSLATE(Z95, ""en"", ""gu""))"),"")</f>
        <v/>
      </c>
      <c r="AM95" s="5" t="str">
        <f>IFERROR(__xludf.DUMMYFUNCTION("IF(AA95 = """", """", GOOGLETRANSLATE(AA95, ""en"", ""gu""))"),"")</f>
        <v/>
      </c>
      <c r="AN95" s="5" t="str">
        <f>IFERROR(__xludf.DUMMYFUNCTION("IF(AB95 = """", """", GOOGLETRANSLATE(AB95, ""en"", ""gu""))"),"")</f>
        <v/>
      </c>
      <c r="AO95" s="5" t="str">
        <f>IFERROR(__xludf.DUMMYFUNCTION("IF(Y95 = """", """", GOOGLETRANSLATE(Y95, ""en"", ""bn""))"),"")</f>
        <v/>
      </c>
      <c r="AP95" s="5" t="str">
        <f>IFERROR(__xludf.DUMMYFUNCTION("IF(Z95 = """", """", GOOGLETRANSLATE(Z95, ""en"", ""bn""))"),"")</f>
        <v/>
      </c>
      <c r="AQ95" s="5" t="str">
        <f>IFERROR(__xludf.DUMMYFUNCTION("IF(AA95 = """", """", GOOGLETRANSLATE(AA95, ""en"", ""bn""))"),"")</f>
        <v/>
      </c>
      <c r="AR95" s="5" t="str">
        <f>IFERROR(__xludf.DUMMYFUNCTION("IF(AB95 = """", """", GOOGLETRANSLATE(AB95, ""en"", ""bn""))"),"")</f>
        <v/>
      </c>
      <c r="AS95" s="5" t="str">
        <f>IFERROR(__xludf.DUMMYFUNCTION("IF(Y95 = """", """", GOOGLETRANSLATE(Y95, ""en"", ""te""))"),"")</f>
        <v/>
      </c>
      <c r="AT95" s="5" t="str">
        <f>IFERROR(__xludf.DUMMYFUNCTION("IF(Z95 = """", """", GOOGLETRANSLATE(Z95, ""en"", ""te""))"),"")</f>
        <v/>
      </c>
      <c r="AU95" s="5" t="str">
        <f>IFERROR(__xludf.DUMMYFUNCTION("IF(AA95 = """", """", GOOGLETRANSLATE(AA95, ""en"", ""te""))"),"")</f>
        <v/>
      </c>
      <c r="AV95" s="5" t="str">
        <f>IFERROR(__xludf.DUMMYFUNCTION("IF(AB95 = """", """", GOOGLETRANSLATE(AB95, ""en"", ""te""))"),"")</f>
        <v/>
      </c>
    </row>
    <row r="96">
      <c r="A96" s="1">
        <v>99.0</v>
      </c>
      <c r="B96" s="1" t="s">
        <v>56</v>
      </c>
      <c r="C96" s="2">
        <v>45778.0</v>
      </c>
      <c r="D96" s="2">
        <v>45787.0</v>
      </c>
      <c r="E96" s="1">
        <v>10.0</v>
      </c>
      <c r="G96" s="3" t="s">
        <v>57</v>
      </c>
      <c r="I96" s="4">
        <v>0.8256944444444444</v>
      </c>
      <c r="J96" s="4">
        <v>0.9201388888888888</v>
      </c>
      <c r="K96" s="1" t="s">
        <v>58</v>
      </c>
      <c r="L96" s="1" t="s">
        <v>80</v>
      </c>
      <c r="O96" s="1" t="s">
        <v>60</v>
      </c>
      <c r="P96" s="1" t="s">
        <v>60</v>
      </c>
      <c r="Q96" s="1" t="s">
        <v>60</v>
      </c>
      <c r="R96" s="1" t="s">
        <v>60</v>
      </c>
      <c r="S96" s="1" t="s">
        <v>60</v>
      </c>
      <c r="T96" s="1" t="s">
        <v>60</v>
      </c>
      <c r="V96" s="1" t="s">
        <v>60</v>
      </c>
      <c r="W96" s="1" t="s">
        <v>60</v>
      </c>
      <c r="X96" s="1" t="s">
        <v>60</v>
      </c>
      <c r="AC96" s="5" t="str">
        <f>IFERROR(__xludf.DUMMYFUNCTION("IF(Y96 = """", """", GOOGLETRANSLATE(Y96, ""en"", ""hi""))"),"")</f>
        <v/>
      </c>
      <c r="AD96" s="5" t="str">
        <f>IFERROR(__xludf.DUMMYFUNCTION("IF(Z96 = """", """", GOOGLETRANSLATE(Z96, ""en"", ""hi""))"),"")</f>
        <v/>
      </c>
      <c r="AE96" s="5" t="str">
        <f>IFERROR(__xludf.DUMMYFUNCTION("IF(AA96 = """", """", GOOGLETRANSLATE(AA96, ""en"", ""hi""))"),"")</f>
        <v/>
      </c>
      <c r="AF96" s="5" t="str">
        <f>IFERROR(__xludf.DUMMYFUNCTION("IF(AB96 = """", """", GOOGLETRANSLATE(AB96, ""en"", ""hi""))"),"")</f>
        <v/>
      </c>
      <c r="AG96" s="5" t="str">
        <f>IFERROR(__xludf.DUMMYFUNCTION("IF(Y96 = """", """", GOOGLETRANSLATE(Y96, ""en"", ""mr""))"),"")</f>
        <v/>
      </c>
      <c r="AH96" s="5" t="str">
        <f>IFERROR(__xludf.DUMMYFUNCTION("IF(Z96 = """", """", GOOGLETRANSLATE(Z96, ""en"", ""mr""))"),"")</f>
        <v/>
      </c>
      <c r="AI96" s="5" t="str">
        <f>IFERROR(__xludf.DUMMYFUNCTION("IF(AA96 = """", """", GOOGLETRANSLATE(AA96, ""en"", ""mr""))"),"")</f>
        <v/>
      </c>
      <c r="AJ96" s="5" t="str">
        <f>IFERROR(__xludf.DUMMYFUNCTION("IF(AB96 = """", """", GOOGLETRANSLATE(AB96, ""en"", ""mr""))"),"")</f>
        <v/>
      </c>
      <c r="AK96" s="5" t="str">
        <f>IFERROR(__xludf.DUMMYFUNCTION("IF(Y96 = """", """", GOOGLETRANSLATE(Y96, ""en"", ""gu""))"),"")</f>
        <v/>
      </c>
      <c r="AL96" s="5" t="str">
        <f>IFERROR(__xludf.DUMMYFUNCTION("IF(Z96 = """", """", GOOGLETRANSLATE(Z96, ""en"", ""gu""))"),"")</f>
        <v/>
      </c>
      <c r="AM96" s="5" t="str">
        <f>IFERROR(__xludf.DUMMYFUNCTION("IF(AA96 = """", """", GOOGLETRANSLATE(AA96, ""en"", ""gu""))"),"")</f>
        <v/>
      </c>
      <c r="AN96" s="5" t="str">
        <f>IFERROR(__xludf.DUMMYFUNCTION("IF(AB96 = """", """", GOOGLETRANSLATE(AB96, ""en"", ""gu""))"),"")</f>
        <v/>
      </c>
      <c r="AO96" s="5" t="str">
        <f>IFERROR(__xludf.DUMMYFUNCTION("IF(Y96 = """", """", GOOGLETRANSLATE(Y96, ""en"", ""bn""))"),"")</f>
        <v/>
      </c>
      <c r="AP96" s="5" t="str">
        <f>IFERROR(__xludf.DUMMYFUNCTION("IF(Z96 = """", """", GOOGLETRANSLATE(Z96, ""en"", ""bn""))"),"")</f>
        <v/>
      </c>
      <c r="AQ96" s="5" t="str">
        <f>IFERROR(__xludf.DUMMYFUNCTION("IF(AA96 = """", """", GOOGLETRANSLATE(AA96, ""en"", ""bn""))"),"")</f>
        <v/>
      </c>
      <c r="AR96" s="5" t="str">
        <f>IFERROR(__xludf.DUMMYFUNCTION("IF(AB96 = """", """", GOOGLETRANSLATE(AB96, ""en"", ""bn""))"),"")</f>
        <v/>
      </c>
      <c r="AS96" s="5" t="str">
        <f>IFERROR(__xludf.DUMMYFUNCTION("IF(Y96 = """", """", GOOGLETRANSLATE(Y96, ""en"", ""te""))"),"")</f>
        <v/>
      </c>
      <c r="AT96" s="5" t="str">
        <f>IFERROR(__xludf.DUMMYFUNCTION("IF(Z96 = """", """", GOOGLETRANSLATE(Z96, ""en"", ""te""))"),"")</f>
        <v/>
      </c>
      <c r="AU96" s="5" t="str">
        <f>IFERROR(__xludf.DUMMYFUNCTION("IF(AA96 = """", """", GOOGLETRANSLATE(AA96, ""en"", ""te""))"),"")</f>
        <v/>
      </c>
      <c r="AV96" s="5" t="str">
        <f>IFERROR(__xludf.DUMMYFUNCTION("IF(AB96 = """", """", GOOGLETRANSLATE(AB96, ""en"", ""te""))"),"")</f>
        <v/>
      </c>
    </row>
    <row r="97">
      <c r="A97" s="1">
        <v>100.0</v>
      </c>
      <c r="B97" s="1" t="s">
        <v>56</v>
      </c>
      <c r="C97" s="2">
        <v>45778.0</v>
      </c>
      <c r="D97" s="2">
        <v>45787.0</v>
      </c>
      <c r="E97" s="1">
        <v>10.0</v>
      </c>
      <c r="G97" s="3" t="s">
        <v>57</v>
      </c>
      <c r="I97" s="4">
        <v>0.8256944444444444</v>
      </c>
      <c r="J97" s="4">
        <v>0.9201388888888888</v>
      </c>
      <c r="K97" s="1" t="s">
        <v>58</v>
      </c>
      <c r="L97" s="1" t="s">
        <v>80</v>
      </c>
      <c r="O97" s="1" t="s">
        <v>60</v>
      </c>
      <c r="P97" s="1" t="s">
        <v>60</v>
      </c>
      <c r="Q97" s="1" t="s">
        <v>60</v>
      </c>
      <c r="R97" s="1" t="s">
        <v>60</v>
      </c>
      <c r="S97" s="1" t="s">
        <v>60</v>
      </c>
      <c r="T97" s="1" t="s">
        <v>60</v>
      </c>
      <c r="V97" s="1" t="s">
        <v>60</v>
      </c>
      <c r="W97" s="1" t="s">
        <v>60</v>
      </c>
      <c r="X97" s="1" t="s">
        <v>60</v>
      </c>
      <c r="AC97" s="5" t="str">
        <f>IFERROR(__xludf.DUMMYFUNCTION("IF(Y97 = """", """", GOOGLETRANSLATE(Y97, ""en"", ""hi""))"),"")</f>
        <v/>
      </c>
      <c r="AD97" s="5" t="str">
        <f>IFERROR(__xludf.DUMMYFUNCTION("IF(Z97 = """", """", GOOGLETRANSLATE(Z97, ""en"", ""hi""))"),"")</f>
        <v/>
      </c>
      <c r="AE97" s="5" t="str">
        <f>IFERROR(__xludf.DUMMYFUNCTION("IF(AA97 = """", """", GOOGLETRANSLATE(AA97, ""en"", ""hi""))"),"")</f>
        <v/>
      </c>
      <c r="AF97" s="5" t="str">
        <f>IFERROR(__xludf.DUMMYFUNCTION("IF(AB97 = """", """", GOOGLETRANSLATE(AB97, ""en"", ""hi""))"),"")</f>
        <v/>
      </c>
      <c r="AG97" s="5" t="str">
        <f>IFERROR(__xludf.DUMMYFUNCTION("IF(Y97 = """", """", GOOGLETRANSLATE(Y97, ""en"", ""mr""))"),"")</f>
        <v/>
      </c>
      <c r="AH97" s="5" t="str">
        <f>IFERROR(__xludf.DUMMYFUNCTION("IF(Z97 = """", """", GOOGLETRANSLATE(Z97, ""en"", ""mr""))"),"")</f>
        <v/>
      </c>
      <c r="AI97" s="5" t="str">
        <f>IFERROR(__xludf.DUMMYFUNCTION("IF(AA97 = """", """", GOOGLETRANSLATE(AA97, ""en"", ""mr""))"),"")</f>
        <v/>
      </c>
      <c r="AJ97" s="5" t="str">
        <f>IFERROR(__xludf.DUMMYFUNCTION("IF(AB97 = """", """", GOOGLETRANSLATE(AB97, ""en"", ""mr""))"),"")</f>
        <v/>
      </c>
      <c r="AK97" s="5" t="str">
        <f>IFERROR(__xludf.DUMMYFUNCTION("IF(Y97 = """", """", GOOGLETRANSLATE(Y97, ""en"", ""gu""))"),"")</f>
        <v/>
      </c>
      <c r="AL97" s="5" t="str">
        <f>IFERROR(__xludf.DUMMYFUNCTION("IF(Z97 = """", """", GOOGLETRANSLATE(Z97, ""en"", ""gu""))"),"")</f>
        <v/>
      </c>
      <c r="AM97" s="5" t="str">
        <f>IFERROR(__xludf.DUMMYFUNCTION("IF(AA97 = """", """", GOOGLETRANSLATE(AA97, ""en"", ""gu""))"),"")</f>
        <v/>
      </c>
      <c r="AN97" s="5" t="str">
        <f>IFERROR(__xludf.DUMMYFUNCTION("IF(AB97 = """", """", GOOGLETRANSLATE(AB97, ""en"", ""gu""))"),"")</f>
        <v/>
      </c>
      <c r="AO97" s="5" t="str">
        <f>IFERROR(__xludf.DUMMYFUNCTION("IF(Y97 = """", """", GOOGLETRANSLATE(Y97, ""en"", ""bn""))"),"")</f>
        <v/>
      </c>
      <c r="AP97" s="5" t="str">
        <f>IFERROR(__xludf.DUMMYFUNCTION("IF(Z97 = """", """", GOOGLETRANSLATE(Z97, ""en"", ""bn""))"),"")</f>
        <v/>
      </c>
      <c r="AQ97" s="5" t="str">
        <f>IFERROR(__xludf.DUMMYFUNCTION("IF(AA97 = """", """", GOOGLETRANSLATE(AA97, ""en"", ""bn""))"),"")</f>
        <v/>
      </c>
      <c r="AR97" s="5" t="str">
        <f>IFERROR(__xludf.DUMMYFUNCTION("IF(AB97 = """", """", GOOGLETRANSLATE(AB97, ""en"", ""bn""))"),"")</f>
        <v/>
      </c>
      <c r="AS97" s="5" t="str">
        <f>IFERROR(__xludf.DUMMYFUNCTION("IF(Y97 = """", """", GOOGLETRANSLATE(Y97, ""en"", ""te""))"),"")</f>
        <v/>
      </c>
      <c r="AT97" s="5" t="str">
        <f>IFERROR(__xludf.DUMMYFUNCTION("IF(Z97 = """", """", GOOGLETRANSLATE(Z97, ""en"", ""te""))"),"")</f>
        <v/>
      </c>
      <c r="AU97" s="5" t="str">
        <f>IFERROR(__xludf.DUMMYFUNCTION("IF(AA97 = """", """", GOOGLETRANSLATE(AA97, ""en"", ""te""))"),"")</f>
        <v/>
      </c>
      <c r="AV97" s="5" t="str">
        <f>IFERROR(__xludf.DUMMYFUNCTION("IF(AB97 = """", """", GOOGLETRANSLATE(AB97, ""en"", ""te""))"),"")</f>
        <v/>
      </c>
    </row>
    <row r="98">
      <c r="A98" s="1">
        <v>101.0</v>
      </c>
      <c r="B98" s="1" t="s">
        <v>56</v>
      </c>
      <c r="C98" s="2">
        <v>45778.0</v>
      </c>
      <c r="D98" s="2">
        <v>45787.0</v>
      </c>
      <c r="E98" s="1">
        <v>11.0</v>
      </c>
      <c r="G98" s="3" t="s">
        <v>57</v>
      </c>
      <c r="I98" s="4">
        <v>0.9201388888888888</v>
      </c>
      <c r="J98" s="6">
        <v>1.0041666666666667</v>
      </c>
      <c r="K98" s="1" t="s">
        <v>58</v>
      </c>
      <c r="L98" s="1" t="s">
        <v>81</v>
      </c>
      <c r="O98" s="1" t="s">
        <v>60</v>
      </c>
      <c r="P98" s="1" t="s">
        <v>60</v>
      </c>
      <c r="Q98" s="1" t="s">
        <v>60</v>
      </c>
      <c r="R98" s="1" t="s">
        <v>60</v>
      </c>
      <c r="S98" s="1" t="s">
        <v>60</v>
      </c>
      <c r="T98" s="1" t="s">
        <v>60</v>
      </c>
      <c r="V98" s="1" t="s">
        <v>60</v>
      </c>
      <c r="W98" s="1" t="s">
        <v>60</v>
      </c>
      <c r="X98" s="1" t="s">
        <v>60</v>
      </c>
      <c r="AC98" s="5" t="str">
        <f>IFERROR(__xludf.DUMMYFUNCTION("IF(Y98 = """", """", GOOGLETRANSLATE(Y98, ""en"", ""hi""))"),"")</f>
        <v/>
      </c>
      <c r="AD98" s="5" t="str">
        <f>IFERROR(__xludf.DUMMYFUNCTION("IF(Z98 = """", """", GOOGLETRANSLATE(Z98, ""en"", ""hi""))"),"")</f>
        <v/>
      </c>
      <c r="AE98" s="5" t="str">
        <f>IFERROR(__xludf.DUMMYFUNCTION("IF(AA98 = """", """", GOOGLETRANSLATE(AA98, ""en"", ""hi""))"),"")</f>
        <v/>
      </c>
      <c r="AF98" s="5" t="str">
        <f>IFERROR(__xludf.DUMMYFUNCTION("IF(AB98 = """", """", GOOGLETRANSLATE(AB98, ""en"", ""hi""))"),"")</f>
        <v/>
      </c>
      <c r="AG98" s="5" t="str">
        <f>IFERROR(__xludf.DUMMYFUNCTION("IF(Y98 = """", """", GOOGLETRANSLATE(Y98, ""en"", ""mr""))"),"")</f>
        <v/>
      </c>
      <c r="AH98" s="5" t="str">
        <f>IFERROR(__xludf.DUMMYFUNCTION("IF(Z98 = """", """", GOOGLETRANSLATE(Z98, ""en"", ""mr""))"),"")</f>
        <v/>
      </c>
      <c r="AI98" s="5" t="str">
        <f>IFERROR(__xludf.DUMMYFUNCTION("IF(AA98 = """", """", GOOGLETRANSLATE(AA98, ""en"", ""mr""))"),"")</f>
        <v/>
      </c>
      <c r="AJ98" s="5" t="str">
        <f>IFERROR(__xludf.DUMMYFUNCTION("IF(AB98 = """", """", GOOGLETRANSLATE(AB98, ""en"", ""mr""))"),"")</f>
        <v/>
      </c>
      <c r="AK98" s="5" t="str">
        <f>IFERROR(__xludf.DUMMYFUNCTION("IF(Y98 = """", """", GOOGLETRANSLATE(Y98, ""en"", ""gu""))"),"")</f>
        <v/>
      </c>
      <c r="AL98" s="5" t="str">
        <f>IFERROR(__xludf.DUMMYFUNCTION("IF(Z98 = """", """", GOOGLETRANSLATE(Z98, ""en"", ""gu""))"),"")</f>
        <v/>
      </c>
      <c r="AM98" s="5" t="str">
        <f>IFERROR(__xludf.DUMMYFUNCTION("IF(AA98 = """", """", GOOGLETRANSLATE(AA98, ""en"", ""gu""))"),"")</f>
        <v/>
      </c>
      <c r="AN98" s="5" t="str">
        <f>IFERROR(__xludf.DUMMYFUNCTION("IF(AB98 = """", """", GOOGLETRANSLATE(AB98, ""en"", ""gu""))"),"")</f>
        <v/>
      </c>
      <c r="AO98" s="5" t="str">
        <f>IFERROR(__xludf.DUMMYFUNCTION("IF(Y98 = """", """", GOOGLETRANSLATE(Y98, ""en"", ""bn""))"),"")</f>
        <v/>
      </c>
      <c r="AP98" s="5" t="str">
        <f>IFERROR(__xludf.DUMMYFUNCTION("IF(Z98 = """", """", GOOGLETRANSLATE(Z98, ""en"", ""bn""))"),"")</f>
        <v/>
      </c>
      <c r="AQ98" s="5" t="str">
        <f>IFERROR(__xludf.DUMMYFUNCTION("IF(AA98 = """", """", GOOGLETRANSLATE(AA98, ""en"", ""bn""))"),"")</f>
        <v/>
      </c>
      <c r="AR98" s="5" t="str">
        <f>IFERROR(__xludf.DUMMYFUNCTION("IF(AB98 = """", """", GOOGLETRANSLATE(AB98, ""en"", ""bn""))"),"")</f>
        <v/>
      </c>
      <c r="AS98" s="5" t="str">
        <f>IFERROR(__xludf.DUMMYFUNCTION("IF(Y98 = """", """", GOOGLETRANSLATE(Y98, ""en"", ""te""))"),"")</f>
        <v/>
      </c>
      <c r="AT98" s="5" t="str">
        <f>IFERROR(__xludf.DUMMYFUNCTION("IF(Z98 = """", """", GOOGLETRANSLATE(Z98, ""en"", ""te""))"),"")</f>
        <v/>
      </c>
      <c r="AU98" s="5" t="str">
        <f>IFERROR(__xludf.DUMMYFUNCTION("IF(AA98 = """", """", GOOGLETRANSLATE(AA98, ""en"", ""te""))"),"")</f>
        <v/>
      </c>
      <c r="AV98" s="5" t="str">
        <f>IFERROR(__xludf.DUMMYFUNCTION("IF(AB98 = """", """", GOOGLETRANSLATE(AB98, ""en"", ""te""))"),"")</f>
        <v/>
      </c>
    </row>
    <row r="99">
      <c r="A99" s="1">
        <v>102.0</v>
      </c>
      <c r="B99" s="1" t="s">
        <v>56</v>
      </c>
      <c r="C99" s="2">
        <v>45778.0</v>
      </c>
      <c r="D99" s="2">
        <v>45787.0</v>
      </c>
      <c r="E99" s="1">
        <v>11.0</v>
      </c>
      <c r="G99" s="3" t="s">
        <v>57</v>
      </c>
      <c r="I99" s="4">
        <v>0.9201388888888888</v>
      </c>
      <c r="J99" s="6">
        <v>1.0041666666666667</v>
      </c>
      <c r="K99" s="1" t="s">
        <v>58</v>
      </c>
      <c r="L99" s="1" t="s">
        <v>81</v>
      </c>
      <c r="O99" s="1" t="s">
        <v>60</v>
      </c>
      <c r="P99" s="1" t="s">
        <v>60</v>
      </c>
      <c r="Q99" s="1" t="s">
        <v>60</v>
      </c>
      <c r="R99" s="1" t="s">
        <v>60</v>
      </c>
      <c r="S99" s="1" t="s">
        <v>60</v>
      </c>
      <c r="T99" s="1" t="s">
        <v>60</v>
      </c>
      <c r="V99" s="1" t="s">
        <v>60</v>
      </c>
      <c r="W99" s="1" t="s">
        <v>60</v>
      </c>
      <c r="X99" s="1" t="s">
        <v>60</v>
      </c>
      <c r="AC99" s="5" t="str">
        <f>IFERROR(__xludf.DUMMYFUNCTION("IF(Y99 = """", """", GOOGLETRANSLATE(Y99, ""en"", ""hi""))"),"")</f>
        <v/>
      </c>
      <c r="AD99" s="5" t="str">
        <f>IFERROR(__xludf.DUMMYFUNCTION("IF(Z99 = """", """", GOOGLETRANSLATE(Z99, ""en"", ""hi""))"),"")</f>
        <v/>
      </c>
      <c r="AE99" s="5" t="str">
        <f>IFERROR(__xludf.DUMMYFUNCTION("IF(AA99 = """", """", GOOGLETRANSLATE(AA99, ""en"", ""hi""))"),"")</f>
        <v/>
      </c>
      <c r="AF99" s="5" t="str">
        <f>IFERROR(__xludf.DUMMYFUNCTION("IF(AB99 = """", """", GOOGLETRANSLATE(AB99, ""en"", ""hi""))"),"")</f>
        <v/>
      </c>
      <c r="AG99" s="5" t="str">
        <f>IFERROR(__xludf.DUMMYFUNCTION("IF(Y99 = """", """", GOOGLETRANSLATE(Y99, ""en"", ""mr""))"),"")</f>
        <v/>
      </c>
      <c r="AH99" s="5" t="str">
        <f>IFERROR(__xludf.DUMMYFUNCTION("IF(Z99 = """", """", GOOGLETRANSLATE(Z99, ""en"", ""mr""))"),"")</f>
        <v/>
      </c>
      <c r="AI99" s="5" t="str">
        <f>IFERROR(__xludf.DUMMYFUNCTION("IF(AA99 = """", """", GOOGLETRANSLATE(AA99, ""en"", ""mr""))"),"")</f>
        <v/>
      </c>
      <c r="AJ99" s="5" t="str">
        <f>IFERROR(__xludf.DUMMYFUNCTION("IF(AB99 = """", """", GOOGLETRANSLATE(AB99, ""en"", ""mr""))"),"")</f>
        <v/>
      </c>
      <c r="AK99" s="5" t="str">
        <f>IFERROR(__xludf.DUMMYFUNCTION("IF(Y99 = """", """", GOOGLETRANSLATE(Y99, ""en"", ""gu""))"),"")</f>
        <v/>
      </c>
      <c r="AL99" s="5" t="str">
        <f>IFERROR(__xludf.DUMMYFUNCTION("IF(Z99 = """", """", GOOGLETRANSLATE(Z99, ""en"", ""gu""))"),"")</f>
        <v/>
      </c>
      <c r="AM99" s="5" t="str">
        <f>IFERROR(__xludf.DUMMYFUNCTION("IF(AA99 = """", """", GOOGLETRANSLATE(AA99, ""en"", ""gu""))"),"")</f>
        <v/>
      </c>
      <c r="AN99" s="5" t="str">
        <f>IFERROR(__xludf.DUMMYFUNCTION("IF(AB99 = """", """", GOOGLETRANSLATE(AB99, ""en"", ""gu""))"),"")</f>
        <v/>
      </c>
      <c r="AO99" s="5" t="str">
        <f>IFERROR(__xludf.DUMMYFUNCTION("IF(Y99 = """", """", GOOGLETRANSLATE(Y99, ""en"", ""bn""))"),"")</f>
        <v/>
      </c>
      <c r="AP99" s="5" t="str">
        <f>IFERROR(__xludf.DUMMYFUNCTION("IF(Z99 = """", """", GOOGLETRANSLATE(Z99, ""en"", ""bn""))"),"")</f>
        <v/>
      </c>
      <c r="AQ99" s="5" t="str">
        <f>IFERROR(__xludf.DUMMYFUNCTION("IF(AA99 = """", """", GOOGLETRANSLATE(AA99, ""en"", ""bn""))"),"")</f>
        <v/>
      </c>
      <c r="AR99" s="5" t="str">
        <f>IFERROR(__xludf.DUMMYFUNCTION("IF(AB99 = """", """", GOOGLETRANSLATE(AB99, ""en"", ""bn""))"),"")</f>
        <v/>
      </c>
      <c r="AS99" s="5" t="str">
        <f>IFERROR(__xludf.DUMMYFUNCTION("IF(Y99 = """", """", GOOGLETRANSLATE(Y99, ""en"", ""te""))"),"")</f>
        <v/>
      </c>
      <c r="AT99" s="5" t="str">
        <f>IFERROR(__xludf.DUMMYFUNCTION("IF(Z99 = """", """", GOOGLETRANSLATE(Z99, ""en"", ""te""))"),"")</f>
        <v/>
      </c>
      <c r="AU99" s="5" t="str">
        <f>IFERROR(__xludf.DUMMYFUNCTION("IF(AA99 = """", """", GOOGLETRANSLATE(AA99, ""en"", ""te""))"),"")</f>
        <v/>
      </c>
      <c r="AV99" s="5" t="str">
        <f>IFERROR(__xludf.DUMMYFUNCTION("IF(AB99 = """", """", GOOGLETRANSLATE(AB99, ""en"", ""te""))"),"")</f>
        <v/>
      </c>
    </row>
    <row r="100">
      <c r="A100" s="1">
        <v>103.0</v>
      </c>
      <c r="B100" s="1" t="s">
        <v>56</v>
      </c>
      <c r="C100" s="2">
        <v>45778.0</v>
      </c>
      <c r="D100" s="2">
        <v>45787.0</v>
      </c>
      <c r="E100" s="1">
        <v>11.0</v>
      </c>
      <c r="G100" s="3" t="s">
        <v>57</v>
      </c>
      <c r="I100" s="4">
        <v>0.9201388888888888</v>
      </c>
      <c r="J100" s="6">
        <v>1.0041666666666667</v>
      </c>
      <c r="K100" s="1" t="s">
        <v>58</v>
      </c>
      <c r="L100" s="1" t="s">
        <v>81</v>
      </c>
      <c r="O100" s="1" t="s">
        <v>60</v>
      </c>
      <c r="P100" s="1" t="s">
        <v>60</v>
      </c>
      <c r="Q100" s="1" t="s">
        <v>60</v>
      </c>
      <c r="R100" s="1" t="s">
        <v>60</v>
      </c>
      <c r="S100" s="1" t="s">
        <v>60</v>
      </c>
      <c r="T100" s="1" t="s">
        <v>60</v>
      </c>
      <c r="V100" s="1" t="s">
        <v>60</v>
      </c>
      <c r="W100" s="1" t="s">
        <v>60</v>
      </c>
      <c r="X100" s="1" t="s">
        <v>60</v>
      </c>
      <c r="AC100" s="5" t="str">
        <f>IFERROR(__xludf.DUMMYFUNCTION("IF(Y100 = """", """", GOOGLETRANSLATE(Y100, ""en"", ""hi""))"),"")</f>
        <v/>
      </c>
      <c r="AD100" s="5" t="str">
        <f>IFERROR(__xludf.DUMMYFUNCTION("IF(Z100 = """", """", GOOGLETRANSLATE(Z100, ""en"", ""hi""))"),"")</f>
        <v/>
      </c>
      <c r="AE100" s="5" t="str">
        <f>IFERROR(__xludf.DUMMYFUNCTION("IF(AA100 = """", """", GOOGLETRANSLATE(AA100, ""en"", ""hi""))"),"")</f>
        <v/>
      </c>
      <c r="AF100" s="5" t="str">
        <f>IFERROR(__xludf.DUMMYFUNCTION("IF(AB100 = """", """", GOOGLETRANSLATE(AB100, ""en"", ""hi""))"),"")</f>
        <v/>
      </c>
      <c r="AG100" s="5" t="str">
        <f>IFERROR(__xludf.DUMMYFUNCTION("IF(Y100 = """", """", GOOGLETRANSLATE(Y100, ""en"", ""mr""))"),"")</f>
        <v/>
      </c>
      <c r="AH100" s="5" t="str">
        <f>IFERROR(__xludf.DUMMYFUNCTION("IF(Z100 = """", """", GOOGLETRANSLATE(Z100, ""en"", ""mr""))"),"")</f>
        <v/>
      </c>
      <c r="AI100" s="5" t="str">
        <f>IFERROR(__xludf.DUMMYFUNCTION("IF(AA100 = """", """", GOOGLETRANSLATE(AA100, ""en"", ""mr""))"),"")</f>
        <v/>
      </c>
      <c r="AJ100" s="5" t="str">
        <f>IFERROR(__xludf.DUMMYFUNCTION("IF(AB100 = """", """", GOOGLETRANSLATE(AB100, ""en"", ""mr""))"),"")</f>
        <v/>
      </c>
      <c r="AK100" s="5" t="str">
        <f>IFERROR(__xludf.DUMMYFUNCTION("IF(Y100 = """", """", GOOGLETRANSLATE(Y100, ""en"", ""gu""))"),"")</f>
        <v/>
      </c>
      <c r="AL100" s="5" t="str">
        <f>IFERROR(__xludf.DUMMYFUNCTION("IF(Z100 = """", """", GOOGLETRANSLATE(Z100, ""en"", ""gu""))"),"")</f>
        <v/>
      </c>
      <c r="AM100" s="5" t="str">
        <f>IFERROR(__xludf.DUMMYFUNCTION("IF(AA100 = """", """", GOOGLETRANSLATE(AA100, ""en"", ""gu""))"),"")</f>
        <v/>
      </c>
      <c r="AN100" s="5" t="str">
        <f>IFERROR(__xludf.DUMMYFUNCTION("IF(AB100 = """", """", GOOGLETRANSLATE(AB100, ""en"", ""gu""))"),"")</f>
        <v/>
      </c>
      <c r="AO100" s="5" t="str">
        <f>IFERROR(__xludf.DUMMYFUNCTION("IF(Y100 = """", """", GOOGLETRANSLATE(Y100, ""en"", ""bn""))"),"")</f>
        <v/>
      </c>
      <c r="AP100" s="5" t="str">
        <f>IFERROR(__xludf.DUMMYFUNCTION("IF(Z100 = """", """", GOOGLETRANSLATE(Z100, ""en"", ""bn""))"),"")</f>
        <v/>
      </c>
      <c r="AQ100" s="5" t="str">
        <f>IFERROR(__xludf.DUMMYFUNCTION("IF(AA100 = """", """", GOOGLETRANSLATE(AA100, ""en"", ""bn""))"),"")</f>
        <v/>
      </c>
      <c r="AR100" s="5" t="str">
        <f>IFERROR(__xludf.DUMMYFUNCTION("IF(AB100 = """", """", GOOGLETRANSLATE(AB100, ""en"", ""bn""))"),"")</f>
        <v/>
      </c>
      <c r="AS100" s="5" t="str">
        <f>IFERROR(__xludf.DUMMYFUNCTION("IF(Y100 = """", """", GOOGLETRANSLATE(Y100, ""en"", ""te""))"),"")</f>
        <v/>
      </c>
      <c r="AT100" s="5" t="str">
        <f>IFERROR(__xludf.DUMMYFUNCTION("IF(Z100 = """", """", GOOGLETRANSLATE(Z100, ""en"", ""te""))"),"")</f>
        <v/>
      </c>
      <c r="AU100" s="5" t="str">
        <f>IFERROR(__xludf.DUMMYFUNCTION("IF(AA100 = """", """", GOOGLETRANSLATE(AA100, ""en"", ""te""))"),"")</f>
        <v/>
      </c>
      <c r="AV100" s="5" t="str">
        <f>IFERROR(__xludf.DUMMYFUNCTION("IF(AB100 = """", """", GOOGLETRANSLATE(AB100, ""en"", ""te""))"),"")</f>
        <v/>
      </c>
    </row>
    <row r="101">
      <c r="A101" s="1">
        <v>104.0</v>
      </c>
      <c r="B101" s="1" t="s">
        <v>56</v>
      </c>
      <c r="C101" s="2">
        <v>45778.0</v>
      </c>
      <c r="D101" s="2">
        <v>45787.0</v>
      </c>
      <c r="E101" s="1">
        <v>11.0</v>
      </c>
      <c r="G101" s="3" t="s">
        <v>57</v>
      </c>
      <c r="I101" s="4">
        <v>0.9201388888888888</v>
      </c>
      <c r="J101" s="6">
        <v>1.0041666666666667</v>
      </c>
      <c r="K101" s="1" t="s">
        <v>58</v>
      </c>
      <c r="L101" s="1" t="s">
        <v>81</v>
      </c>
      <c r="O101" s="1" t="s">
        <v>60</v>
      </c>
      <c r="P101" s="1" t="s">
        <v>60</v>
      </c>
      <c r="Q101" s="1" t="s">
        <v>60</v>
      </c>
      <c r="R101" s="1" t="s">
        <v>60</v>
      </c>
      <c r="S101" s="1" t="s">
        <v>60</v>
      </c>
      <c r="T101" s="1" t="s">
        <v>60</v>
      </c>
      <c r="V101" s="1" t="s">
        <v>60</v>
      </c>
      <c r="W101" s="1" t="s">
        <v>60</v>
      </c>
      <c r="X101" s="1" t="s">
        <v>60</v>
      </c>
      <c r="AC101" s="5" t="str">
        <f>IFERROR(__xludf.DUMMYFUNCTION("IF(Y101 = """", """", GOOGLETRANSLATE(Y101, ""en"", ""hi""))"),"")</f>
        <v/>
      </c>
      <c r="AD101" s="5" t="str">
        <f>IFERROR(__xludf.DUMMYFUNCTION("IF(Z101 = """", """", GOOGLETRANSLATE(Z101, ""en"", ""hi""))"),"")</f>
        <v/>
      </c>
      <c r="AE101" s="5" t="str">
        <f>IFERROR(__xludf.DUMMYFUNCTION("IF(AA101 = """", """", GOOGLETRANSLATE(AA101, ""en"", ""hi""))"),"")</f>
        <v/>
      </c>
      <c r="AF101" s="5" t="str">
        <f>IFERROR(__xludf.DUMMYFUNCTION("IF(AB101 = """", """", GOOGLETRANSLATE(AB101, ""en"", ""hi""))"),"")</f>
        <v/>
      </c>
      <c r="AG101" s="5" t="str">
        <f>IFERROR(__xludf.DUMMYFUNCTION("IF(Y101 = """", """", GOOGLETRANSLATE(Y101, ""en"", ""mr""))"),"")</f>
        <v/>
      </c>
      <c r="AH101" s="5" t="str">
        <f>IFERROR(__xludf.DUMMYFUNCTION("IF(Z101 = """", """", GOOGLETRANSLATE(Z101, ""en"", ""mr""))"),"")</f>
        <v/>
      </c>
      <c r="AI101" s="5" t="str">
        <f>IFERROR(__xludf.DUMMYFUNCTION("IF(AA101 = """", """", GOOGLETRANSLATE(AA101, ""en"", ""mr""))"),"")</f>
        <v/>
      </c>
      <c r="AJ101" s="5" t="str">
        <f>IFERROR(__xludf.DUMMYFUNCTION("IF(AB101 = """", """", GOOGLETRANSLATE(AB101, ""en"", ""mr""))"),"")</f>
        <v/>
      </c>
      <c r="AK101" s="5" t="str">
        <f>IFERROR(__xludf.DUMMYFUNCTION("IF(Y101 = """", """", GOOGLETRANSLATE(Y101, ""en"", ""gu""))"),"")</f>
        <v/>
      </c>
      <c r="AL101" s="5" t="str">
        <f>IFERROR(__xludf.DUMMYFUNCTION("IF(Z101 = """", """", GOOGLETRANSLATE(Z101, ""en"", ""gu""))"),"")</f>
        <v/>
      </c>
      <c r="AM101" s="5" t="str">
        <f>IFERROR(__xludf.DUMMYFUNCTION("IF(AA101 = """", """", GOOGLETRANSLATE(AA101, ""en"", ""gu""))"),"")</f>
        <v/>
      </c>
      <c r="AN101" s="5" t="str">
        <f>IFERROR(__xludf.DUMMYFUNCTION("IF(AB101 = """", """", GOOGLETRANSLATE(AB101, ""en"", ""gu""))"),"")</f>
        <v/>
      </c>
      <c r="AO101" s="5" t="str">
        <f>IFERROR(__xludf.DUMMYFUNCTION("IF(Y101 = """", """", GOOGLETRANSLATE(Y101, ""en"", ""bn""))"),"")</f>
        <v/>
      </c>
      <c r="AP101" s="5" t="str">
        <f>IFERROR(__xludf.DUMMYFUNCTION("IF(Z101 = """", """", GOOGLETRANSLATE(Z101, ""en"", ""bn""))"),"")</f>
        <v/>
      </c>
      <c r="AQ101" s="5" t="str">
        <f>IFERROR(__xludf.DUMMYFUNCTION("IF(AA101 = """", """", GOOGLETRANSLATE(AA101, ""en"", ""bn""))"),"")</f>
        <v/>
      </c>
      <c r="AR101" s="5" t="str">
        <f>IFERROR(__xludf.DUMMYFUNCTION("IF(AB101 = """", """", GOOGLETRANSLATE(AB101, ""en"", ""bn""))"),"")</f>
        <v/>
      </c>
      <c r="AS101" s="5" t="str">
        <f>IFERROR(__xludf.DUMMYFUNCTION("IF(Y101 = """", """", GOOGLETRANSLATE(Y101, ""en"", ""te""))"),"")</f>
        <v/>
      </c>
      <c r="AT101" s="5" t="str">
        <f>IFERROR(__xludf.DUMMYFUNCTION("IF(Z101 = """", """", GOOGLETRANSLATE(Z101, ""en"", ""te""))"),"")</f>
        <v/>
      </c>
      <c r="AU101" s="5" t="str">
        <f>IFERROR(__xludf.DUMMYFUNCTION("IF(AA101 = """", """", GOOGLETRANSLATE(AA101, ""en"", ""te""))"),"")</f>
        <v/>
      </c>
      <c r="AV101" s="5" t="str">
        <f>IFERROR(__xludf.DUMMYFUNCTION("IF(AB101 = """", """", GOOGLETRANSLATE(AB101, ""en"", ""te""))"),"")</f>
        <v/>
      </c>
    </row>
    <row r="102">
      <c r="A102" s="1">
        <v>105.0</v>
      </c>
      <c r="B102" s="1" t="s">
        <v>56</v>
      </c>
      <c r="C102" s="2">
        <v>45778.0</v>
      </c>
      <c r="D102" s="2">
        <v>45787.0</v>
      </c>
      <c r="E102" s="1">
        <v>11.0</v>
      </c>
      <c r="G102" s="3" t="s">
        <v>57</v>
      </c>
      <c r="I102" s="4">
        <v>0.9201388888888888</v>
      </c>
      <c r="J102" s="6">
        <v>1.0041666666666667</v>
      </c>
      <c r="K102" s="1" t="s">
        <v>58</v>
      </c>
      <c r="L102" s="1" t="s">
        <v>81</v>
      </c>
      <c r="O102" s="1" t="s">
        <v>60</v>
      </c>
      <c r="P102" s="1" t="s">
        <v>60</v>
      </c>
      <c r="Q102" s="1" t="s">
        <v>60</v>
      </c>
      <c r="R102" s="1" t="s">
        <v>60</v>
      </c>
      <c r="S102" s="1" t="s">
        <v>60</v>
      </c>
      <c r="T102" s="1" t="s">
        <v>60</v>
      </c>
      <c r="V102" s="1" t="s">
        <v>60</v>
      </c>
      <c r="W102" s="1" t="s">
        <v>60</v>
      </c>
      <c r="X102" s="1" t="s">
        <v>60</v>
      </c>
      <c r="AC102" s="5" t="str">
        <f>IFERROR(__xludf.DUMMYFUNCTION("IF(Y102 = """", """", GOOGLETRANSLATE(Y102, ""en"", ""hi""))"),"")</f>
        <v/>
      </c>
      <c r="AD102" s="5" t="str">
        <f>IFERROR(__xludf.DUMMYFUNCTION("IF(Z102 = """", """", GOOGLETRANSLATE(Z102, ""en"", ""hi""))"),"")</f>
        <v/>
      </c>
      <c r="AE102" s="5" t="str">
        <f>IFERROR(__xludf.DUMMYFUNCTION("IF(AA102 = """", """", GOOGLETRANSLATE(AA102, ""en"", ""hi""))"),"")</f>
        <v/>
      </c>
      <c r="AF102" s="5" t="str">
        <f>IFERROR(__xludf.DUMMYFUNCTION("IF(AB102 = """", """", GOOGLETRANSLATE(AB102, ""en"", ""hi""))"),"")</f>
        <v/>
      </c>
      <c r="AG102" s="5" t="str">
        <f>IFERROR(__xludf.DUMMYFUNCTION("IF(Y102 = """", """", GOOGLETRANSLATE(Y102, ""en"", ""mr""))"),"")</f>
        <v/>
      </c>
      <c r="AH102" s="5" t="str">
        <f>IFERROR(__xludf.DUMMYFUNCTION("IF(Z102 = """", """", GOOGLETRANSLATE(Z102, ""en"", ""mr""))"),"")</f>
        <v/>
      </c>
      <c r="AI102" s="5" t="str">
        <f>IFERROR(__xludf.DUMMYFUNCTION("IF(AA102 = """", """", GOOGLETRANSLATE(AA102, ""en"", ""mr""))"),"")</f>
        <v/>
      </c>
      <c r="AJ102" s="5" t="str">
        <f>IFERROR(__xludf.DUMMYFUNCTION("IF(AB102 = """", """", GOOGLETRANSLATE(AB102, ""en"", ""mr""))"),"")</f>
        <v/>
      </c>
      <c r="AK102" s="5" t="str">
        <f>IFERROR(__xludf.DUMMYFUNCTION("IF(Y102 = """", """", GOOGLETRANSLATE(Y102, ""en"", ""gu""))"),"")</f>
        <v/>
      </c>
      <c r="AL102" s="5" t="str">
        <f>IFERROR(__xludf.DUMMYFUNCTION("IF(Z102 = """", """", GOOGLETRANSLATE(Z102, ""en"", ""gu""))"),"")</f>
        <v/>
      </c>
      <c r="AM102" s="5" t="str">
        <f>IFERROR(__xludf.DUMMYFUNCTION("IF(AA102 = """", """", GOOGLETRANSLATE(AA102, ""en"", ""gu""))"),"")</f>
        <v/>
      </c>
      <c r="AN102" s="5" t="str">
        <f>IFERROR(__xludf.DUMMYFUNCTION("IF(AB102 = """", """", GOOGLETRANSLATE(AB102, ""en"", ""gu""))"),"")</f>
        <v/>
      </c>
      <c r="AO102" s="5" t="str">
        <f>IFERROR(__xludf.DUMMYFUNCTION("IF(Y102 = """", """", GOOGLETRANSLATE(Y102, ""en"", ""bn""))"),"")</f>
        <v/>
      </c>
      <c r="AP102" s="5" t="str">
        <f>IFERROR(__xludf.DUMMYFUNCTION("IF(Z102 = """", """", GOOGLETRANSLATE(Z102, ""en"", ""bn""))"),"")</f>
        <v/>
      </c>
      <c r="AQ102" s="5" t="str">
        <f>IFERROR(__xludf.DUMMYFUNCTION("IF(AA102 = """", """", GOOGLETRANSLATE(AA102, ""en"", ""bn""))"),"")</f>
        <v/>
      </c>
      <c r="AR102" s="5" t="str">
        <f>IFERROR(__xludf.DUMMYFUNCTION("IF(AB102 = """", """", GOOGLETRANSLATE(AB102, ""en"", ""bn""))"),"")</f>
        <v/>
      </c>
      <c r="AS102" s="5" t="str">
        <f>IFERROR(__xludf.DUMMYFUNCTION("IF(Y102 = """", """", GOOGLETRANSLATE(Y102, ""en"", ""te""))"),"")</f>
        <v/>
      </c>
      <c r="AT102" s="5" t="str">
        <f>IFERROR(__xludf.DUMMYFUNCTION("IF(Z102 = """", """", GOOGLETRANSLATE(Z102, ""en"", ""te""))"),"")</f>
        <v/>
      </c>
      <c r="AU102" s="5" t="str">
        <f>IFERROR(__xludf.DUMMYFUNCTION("IF(AA102 = """", """", GOOGLETRANSLATE(AA102, ""en"", ""te""))"),"")</f>
        <v/>
      </c>
      <c r="AV102" s="5" t="str">
        <f>IFERROR(__xludf.DUMMYFUNCTION("IF(AB102 = """", """", GOOGLETRANSLATE(AB102, ""en"", ""te""))"),"")</f>
        <v/>
      </c>
    </row>
    <row r="103">
      <c r="A103" s="1">
        <v>106.0</v>
      </c>
      <c r="B103" s="1" t="s">
        <v>56</v>
      </c>
      <c r="C103" s="2">
        <v>45778.0</v>
      </c>
      <c r="D103" s="2">
        <v>45787.0</v>
      </c>
      <c r="E103" s="1">
        <v>11.0</v>
      </c>
      <c r="G103" s="3" t="s">
        <v>57</v>
      </c>
      <c r="I103" s="4">
        <v>0.9201388888888888</v>
      </c>
      <c r="J103" s="6">
        <v>1.0041666666666667</v>
      </c>
      <c r="K103" s="1" t="s">
        <v>58</v>
      </c>
      <c r="L103" s="1" t="s">
        <v>81</v>
      </c>
      <c r="O103" s="1" t="s">
        <v>60</v>
      </c>
      <c r="P103" s="1" t="s">
        <v>60</v>
      </c>
      <c r="Q103" s="1" t="s">
        <v>60</v>
      </c>
      <c r="R103" s="1" t="s">
        <v>60</v>
      </c>
      <c r="S103" s="1" t="s">
        <v>60</v>
      </c>
      <c r="T103" s="1" t="s">
        <v>60</v>
      </c>
      <c r="V103" s="1" t="s">
        <v>60</v>
      </c>
      <c r="W103" s="1" t="s">
        <v>60</v>
      </c>
      <c r="X103" s="1" t="s">
        <v>60</v>
      </c>
      <c r="AC103" s="5" t="str">
        <f>IFERROR(__xludf.DUMMYFUNCTION("IF(Y103 = """", """", GOOGLETRANSLATE(Y103, ""en"", ""hi""))"),"")</f>
        <v/>
      </c>
      <c r="AD103" s="5" t="str">
        <f>IFERROR(__xludf.DUMMYFUNCTION("IF(Z103 = """", """", GOOGLETRANSLATE(Z103, ""en"", ""hi""))"),"")</f>
        <v/>
      </c>
      <c r="AE103" s="5" t="str">
        <f>IFERROR(__xludf.DUMMYFUNCTION("IF(AA103 = """", """", GOOGLETRANSLATE(AA103, ""en"", ""hi""))"),"")</f>
        <v/>
      </c>
      <c r="AF103" s="5" t="str">
        <f>IFERROR(__xludf.DUMMYFUNCTION("IF(AB103 = """", """", GOOGLETRANSLATE(AB103, ""en"", ""hi""))"),"")</f>
        <v/>
      </c>
      <c r="AG103" s="5" t="str">
        <f>IFERROR(__xludf.DUMMYFUNCTION("IF(Y103 = """", """", GOOGLETRANSLATE(Y103, ""en"", ""mr""))"),"")</f>
        <v/>
      </c>
      <c r="AH103" s="5" t="str">
        <f>IFERROR(__xludf.DUMMYFUNCTION("IF(Z103 = """", """", GOOGLETRANSLATE(Z103, ""en"", ""mr""))"),"")</f>
        <v/>
      </c>
      <c r="AI103" s="5" t="str">
        <f>IFERROR(__xludf.DUMMYFUNCTION("IF(AA103 = """", """", GOOGLETRANSLATE(AA103, ""en"", ""mr""))"),"")</f>
        <v/>
      </c>
      <c r="AJ103" s="5" t="str">
        <f>IFERROR(__xludf.DUMMYFUNCTION("IF(AB103 = """", """", GOOGLETRANSLATE(AB103, ""en"", ""mr""))"),"")</f>
        <v/>
      </c>
      <c r="AK103" s="5" t="str">
        <f>IFERROR(__xludf.DUMMYFUNCTION("IF(Y103 = """", """", GOOGLETRANSLATE(Y103, ""en"", ""gu""))"),"")</f>
        <v/>
      </c>
      <c r="AL103" s="5" t="str">
        <f>IFERROR(__xludf.DUMMYFUNCTION("IF(Z103 = """", """", GOOGLETRANSLATE(Z103, ""en"", ""gu""))"),"")</f>
        <v/>
      </c>
      <c r="AM103" s="5" t="str">
        <f>IFERROR(__xludf.DUMMYFUNCTION("IF(AA103 = """", """", GOOGLETRANSLATE(AA103, ""en"", ""gu""))"),"")</f>
        <v/>
      </c>
      <c r="AN103" s="5" t="str">
        <f>IFERROR(__xludf.DUMMYFUNCTION("IF(AB103 = """", """", GOOGLETRANSLATE(AB103, ""en"", ""gu""))"),"")</f>
        <v/>
      </c>
      <c r="AO103" s="5" t="str">
        <f>IFERROR(__xludf.DUMMYFUNCTION("IF(Y103 = """", """", GOOGLETRANSLATE(Y103, ""en"", ""bn""))"),"")</f>
        <v/>
      </c>
      <c r="AP103" s="5" t="str">
        <f>IFERROR(__xludf.DUMMYFUNCTION("IF(Z103 = """", """", GOOGLETRANSLATE(Z103, ""en"", ""bn""))"),"")</f>
        <v/>
      </c>
      <c r="AQ103" s="5" t="str">
        <f>IFERROR(__xludf.DUMMYFUNCTION("IF(AA103 = """", """", GOOGLETRANSLATE(AA103, ""en"", ""bn""))"),"")</f>
        <v/>
      </c>
      <c r="AR103" s="5" t="str">
        <f>IFERROR(__xludf.DUMMYFUNCTION("IF(AB103 = """", """", GOOGLETRANSLATE(AB103, ""en"", ""bn""))"),"")</f>
        <v/>
      </c>
      <c r="AS103" s="5" t="str">
        <f>IFERROR(__xludf.DUMMYFUNCTION("IF(Y103 = """", """", GOOGLETRANSLATE(Y103, ""en"", ""te""))"),"")</f>
        <v/>
      </c>
      <c r="AT103" s="5" t="str">
        <f>IFERROR(__xludf.DUMMYFUNCTION("IF(Z103 = """", """", GOOGLETRANSLATE(Z103, ""en"", ""te""))"),"")</f>
        <v/>
      </c>
      <c r="AU103" s="5" t="str">
        <f>IFERROR(__xludf.DUMMYFUNCTION("IF(AA103 = """", """", GOOGLETRANSLATE(AA103, ""en"", ""te""))"),"")</f>
        <v/>
      </c>
      <c r="AV103" s="5" t="str">
        <f>IFERROR(__xludf.DUMMYFUNCTION("IF(AB103 = """", """", GOOGLETRANSLATE(AB103, ""en"", ""te""))"),"")</f>
        <v/>
      </c>
    </row>
    <row r="104">
      <c r="A104" s="1">
        <v>107.0</v>
      </c>
      <c r="B104" s="1" t="s">
        <v>56</v>
      </c>
      <c r="C104" s="2">
        <v>45778.0</v>
      </c>
      <c r="D104" s="2">
        <v>45787.0</v>
      </c>
      <c r="E104" s="1">
        <v>11.0</v>
      </c>
      <c r="G104" s="3" t="s">
        <v>57</v>
      </c>
      <c r="I104" s="4">
        <v>0.9201388888888888</v>
      </c>
      <c r="J104" s="6">
        <v>1.0041666666666667</v>
      </c>
      <c r="K104" s="1" t="s">
        <v>58</v>
      </c>
      <c r="L104" s="1" t="s">
        <v>81</v>
      </c>
      <c r="O104" s="1" t="s">
        <v>60</v>
      </c>
      <c r="P104" s="1" t="s">
        <v>60</v>
      </c>
      <c r="Q104" s="1" t="s">
        <v>60</v>
      </c>
      <c r="R104" s="1" t="s">
        <v>60</v>
      </c>
      <c r="S104" s="1" t="s">
        <v>60</v>
      </c>
      <c r="T104" s="1" t="s">
        <v>60</v>
      </c>
      <c r="V104" s="1" t="s">
        <v>60</v>
      </c>
      <c r="W104" s="1" t="s">
        <v>60</v>
      </c>
      <c r="X104" s="1" t="s">
        <v>60</v>
      </c>
      <c r="AC104" s="5" t="str">
        <f>IFERROR(__xludf.DUMMYFUNCTION("IF(Y104 = """", """", GOOGLETRANSLATE(Y104, ""en"", ""hi""))"),"")</f>
        <v/>
      </c>
      <c r="AD104" s="5" t="str">
        <f>IFERROR(__xludf.DUMMYFUNCTION("IF(Z104 = """", """", GOOGLETRANSLATE(Z104, ""en"", ""hi""))"),"")</f>
        <v/>
      </c>
      <c r="AE104" s="5" t="str">
        <f>IFERROR(__xludf.DUMMYFUNCTION("IF(AA104 = """", """", GOOGLETRANSLATE(AA104, ""en"", ""hi""))"),"")</f>
        <v/>
      </c>
      <c r="AF104" s="5" t="str">
        <f>IFERROR(__xludf.DUMMYFUNCTION("IF(AB104 = """", """", GOOGLETRANSLATE(AB104, ""en"", ""hi""))"),"")</f>
        <v/>
      </c>
      <c r="AG104" s="5" t="str">
        <f>IFERROR(__xludf.DUMMYFUNCTION("IF(Y104 = """", """", GOOGLETRANSLATE(Y104, ""en"", ""mr""))"),"")</f>
        <v/>
      </c>
      <c r="AH104" s="5" t="str">
        <f>IFERROR(__xludf.DUMMYFUNCTION("IF(Z104 = """", """", GOOGLETRANSLATE(Z104, ""en"", ""mr""))"),"")</f>
        <v/>
      </c>
      <c r="AI104" s="5" t="str">
        <f>IFERROR(__xludf.DUMMYFUNCTION("IF(AA104 = """", """", GOOGLETRANSLATE(AA104, ""en"", ""mr""))"),"")</f>
        <v/>
      </c>
      <c r="AJ104" s="5" t="str">
        <f>IFERROR(__xludf.DUMMYFUNCTION("IF(AB104 = """", """", GOOGLETRANSLATE(AB104, ""en"", ""mr""))"),"")</f>
        <v/>
      </c>
      <c r="AK104" s="5" t="str">
        <f>IFERROR(__xludf.DUMMYFUNCTION("IF(Y104 = """", """", GOOGLETRANSLATE(Y104, ""en"", ""gu""))"),"")</f>
        <v/>
      </c>
      <c r="AL104" s="5" t="str">
        <f>IFERROR(__xludf.DUMMYFUNCTION("IF(Z104 = """", """", GOOGLETRANSLATE(Z104, ""en"", ""gu""))"),"")</f>
        <v/>
      </c>
      <c r="AM104" s="5" t="str">
        <f>IFERROR(__xludf.DUMMYFUNCTION("IF(AA104 = """", """", GOOGLETRANSLATE(AA104, ""en"", ""gu""))"),"")</f>
        <v/>
      </c>
      <c r="AN104" s="5" t="str">
        <f>IFERROR(__xludf.DUMMYFUNCTION("IF(AB104 = """", """", GOOGLETRANSLATE(AB104, ""en"", ""gu""))"),"")</f>
        <v/>
      </c>
      <c r="AO104" s="5" t="str">
        <f>IFERROR(__xludf.DUMMYFUNCTION("IF(Y104 = """", """", GOOGLETRANSLATE(Y104, ""en"", ""bn""))"),"")</f>
        <v/>
      </c>
      <c r="AP104" s="5" t="str">
        <f>IFERROR(__xludf.DUMMYFUNCTION("IF(Z104 = """", """", GOOGLETRANSLATE(Z104, ""en"", ""bn""))"),"")</f>
        <v/>
      </c>
      <c r="AQ104" s="5" t="str">
        <f>IFERROR(__xludf.DUMMYFUNCTION("IF(AA104 = """", """", GOOGLETRANSLATE(AA104, ""en"", ""bn""))"),"")</f>
        <v/>
      </c>
      <c r="AR104" s="5" t="str">
        <f>IFERROR(__xludf.DUMMYFUNCTION("IF(AB104 = """", """", GOOGLETRANSLATE(AB104, ""en"", ""bn""))"),"")</f>
        <v/>
      </c>
      <c r="AS104" s="5" t="str">
        <f>IFERROR(__xludf.DUMMYFUNCTION("IF(Y104 = """", """", GOOGLETRANSLATE(Y104, ""en"", ""te""))"),"")</f>
        <v/>
      </c>
      <c r="AT104" s="5" t="str">
        <f>IFERROR(__xludf.DUMMYFUNCTION("IF(Z104 = """", """", GOOGLETRANSLATE(Z104, ""en"", ""te""))"),"")</f>
        <v/>
      </c>
      <c r="AU104" s="5" t="str">
        <f>IFERROR(__xludf.DUMMYFUNCTION("IF(AA104 = """", """", GOOGLETRANSLATE(AA104, ""en"", ""te""))"),"")</f>
        <v/>
      </c>
      <c r="AV104" s="5" t="str">
        <f>IFERROR(__xludf.DUMMYFUNCTION("IF(AB104 = """", """", GOOGLETRANSLATE(AB104, ""en"", ""te""))"),"")</f>
        <v/>
      </c>
    </row>
    <row r="105">
      <c r="A105" s="1">
        <v>108.0</v>
      </c>
      <c r="B105" s="1" t="s">
        <v>56</v>
      </c>
      <c r="C105" s="2">
        <v>45778.0</v>
      </c>
      <c r="D105" s="2">
        <v>45787.0</v>
      </c>
      <c r="E105" s="1">
        <v>11.0</v>
      </c>
      <c r="G105" s="3" t="s">
        <v>57</v>
      </c>
      <c r="I105" s="4">
        <v>0.9201388888888888</v>
      </c>
      <c r="J105" s="6">
        <v>1.0041666666666667</v>
      </c>
      <c r="K105" s="1" t="s">
        <v>58</v>
      </c>
      <c r="L105" s="1" t="s">
        <v>81</v>
      </c>
      <c r="O105" s="1" t="s">
        <v>60</v>
      </c>
      <c r="P105" s="1" t="s">
        <v>60</v>
      </c>
      <c r="Q105" s="1" t="s">
        <v>60</v>
      </c>
      <c r="R105" s="1" t="s">
        <v>60</v>
      </c>
      <c r="S105" s="1" t="s">
        <v>60</v>
      </c>
      <c r="T105" s="1" t="s">
        <v>60</v>
      </c>
      <c r="V105" s="1" t="s">
        <v>60</v>
      </c>
      <c r="W105" s="1" t="s">
        <v>60</v>
      </c>
      <c r="X105" s="1" t="s">
        <v>60</v>
      </c>
      <c r="AC105" s="5" t="str">
        <f>IFERROR(__xludf.DUMMYFUNCTION("IF(Y105 = """", """", GOOGLETRANSLATE(Y105, ""en"", ""hi""))"),"")</f>
        <v/>
      </c>
      <c r="AD105" s="5" t="str">
        <f>IFERROR(__xludf.DUMMYFUNCTION("IF(Z105 = """", """", GOOGLETRANSLATE(Z105, ""en"", ""hi""))"),"")</f>
        <v/>
      </c>
      <c r="AE105" s="5" t="str">
        <f>IFERROR(__xludf.DUMMYFUNCTION("IF(AA105 = """", """", GOOGLETRANSLATE(AA105, ""en"", ""hi""))"),"")</f>
        <v/>
      </c>
      <c r="AF105" s="5" t="str">
        <f>IFERROR(__xludf.DUMMYFUNCTION("IF(AB105 = """", """", GOOGLETRANSLATE(AB105, ""en"", ""hi""))"),"")</f>
        <v/>
      </c>
      <c r="AG105" s="5" t="str">
        <f>IFERROR(__xludf.DUMMYFUNCTION("IF(Y105 = """", """", GOOGLETRANSLATE(Y105, ""en"", ""mr""))"),"")</f>
        <v/>
      </c>
      <c r="AH105" s="5" t="str">
        <f>IFERROR(__xludf.DUMMYFUNCTION("IF(Z105 = """", """", GOOGLETRANSLATE(Z105, ""en"", ""mr""))"),"")</f>
        <v/>
      </c>
      <c r="AI105" s="5" t="str">
        <f>IFERROR(__xludf.DUMMYFUNCTION("IF(AA105 = """", """", GOOGLETRANSLATE(AA105, ""en"", ""mr""))"),"")</f>
        <v/>
      </c>
      <c r="AJ105" s="5" t="str">
        <f>IFERROR(__xludf.DUMMYFUNCTION("IF(AB105 = """", """", GOOGLETRANSLATE(AB105, ""en"", ""mr""))"),"")</f>
        <v/>
      </c>
      <c r="AK105" s="5" t="str">
        <f>IFERROR(__xludf.DUMMYFUNCTION("IF(Y105 = """", """", GOOGLETRANSLATE(Y105, ""en"", ""gu""))"),"")</f>
        <v/>
      </c>
      <c r="AL105" s="5" t="str">
        <f>IFERROR(__xludf.DUMMYFUNCTION("IF(Z105 = """", """", GOOGLETRANSLATE(Z105, ""en"", ""gu""))"),"")</f>
        <v/>
      </c>
      <c r="AM105" s="5" t="str">
        <f>IFERROR(__xludf.DUMMYFUNCTION("IF(AA105 = """", """", GOOGLETRANSLATE(AA105, ""en"", ""gu""))"),"")</f>
        <v/>
      </c>
      <c r="AN105" s="5" t="str">
        <f>IFERROR(__xludf.DUMMYFUNCTION("IF(AB105 = """", """", GOOGLETRANSLATE(AB105, ""en"", ""gu""))"),"")</f>
        <v/>
      </c>
      <c r="AO105" s="5" t="str">
        <f>IFERROR(__xludf.DUMMYFUNCTION("IF(Y105 = """", """", GOOGLETRANSLATE(Y105, ""en"", ""bn""))"),"")</f>
        <v/>
      </c>
      <c r="AP105" s="5" t="str">
        <f>IFERROR(__xludf.DUMMYFUNCTION("IF(Z105 = """", """", GOOGLETRANSLATE(Z105, ""en"", ""bn""))"),"")</f>
        <v/>
      </c>
      <c r="AQ105" s="5" t="str">
        <f>IFERROR(__xludf.DUMMYFUNCTION("IF(AA105 = """", """", GOOGLETRANSLATE(AA105, ""en"", ""bn""))"),"")</f>
        <v/>
      </c>
      <c r="AR105" s="5" t="str">
        <f>IFERROR(__xludf.DUMMYFUNCTION("IF(AB105 = """", """", GOOGLETRANSLATE(AB105, ""en"", ""bn""))"),"")</f>
        <v/>
      </c>
      <c r="AS105" s="5" t="str">
        <f>IFERROR(__xludf.DUMMYFUNCTION("IF(Y105 = """", """", GOOGLETRANSLATE(Y105, ""en"", ""te""))"),"")</f>
        <v/>
      </c>
      <c r="AT105" s="5" t="str">
        <f>IFERROR(__xludf.DUMMYFUNCTION("IF(Z105 = """", """", GOOGLETRANSLATE(Z105, ""en"", ""te""))"),"")</f>
        <v/>
      </c>
      <c r="AU105" s="5" t="str">
        <f>IFERROR(__xludf.DUMMYFUNCTION("IF(AA105 = """", """", GOOGLETRANSLATE(AA105, ""en"", ""te""))"),"")</f>
        <v/>
      </c>
      <c r="AV105" s="5" t="str">
        <f>IFERROR(__xludf.DUMMYFUNCTION("IF(AB105 = """", """", GOOGLETRANSLATE(AB105, ""en"", ""te""))"),"")</f>
        <v/>
      </c>
    </row>
    <row r="106">
      <c r="A106" s="1">
        <v>109.0</v>
      </c>
      <c r="B106" s="1" t="s">
        <v>56</v>
      </c>
      <c r="C106" s="2">
        <v>45778.0</v>
      </c>
      <c r="D106" s="2">
        <v>45787.0</v>
      </c>
      <c r="E106" s="1">
        <v>11.0</v>
      </c>
      <c r="G106" s="3" t="s">
        <v>57</v>
      </c>
      <c r="I106" s="4">
        <v>0.9201388888888888</v>
      </c>
      <c r="J106" s="6">
        <v>1.0041666666666667</v>
      </c>
      <c r="K106" s="1" t="s">
        <v>58</v>
      </c>
      <c r="L106" s="1" t="s">
        <v>81</v>
      </c>
      <c r="O106" s="1" t="s">
        <v>60</v>
      </c>
      <c r="P106" s="1" t="s">
        <v>60</v>
      </c>
      <c r="Q106" s="1" t="s">
        <v>60</v>
      </c>
      <c r="R106" s="1" t="s">
        <v>60</v>
      </c>
      <c r="S106" s="1" t="s">
        <v>60</v>
      </c>
      <c r="T106" s="1" t="s">
        <v>60</v>
      </c>
      <c r="V106" s="1" t="s">
        <v>60</v>
      </c>
      <c r="W106" s="1" t="s">
        <v>60</v>
      </c>
      <c r="X106" s="1" t="s">
        <v>60</v>
      </c>
      <c r="AC106" s="5" t="str">
        <f>IFERROR(__xludf.DUMMYFUNCTION("IF(Y106 = """", """", GOOGLETRANSLATE(Y106, ""en"", ""hi""))"),"")</f>
        <v/>
      </c>
      <c r="AD106" s="5" t="str">
        <f>IFERROR(__xludf.DUMMYFUNCTION("IF(Z106 = """", """", GOOGLETRANSLATE(Z106, ""en"", ""hi""))"),"")</f>
        <v/>
      </c>
      <c r="AE106" s="5" t="str">
        <f>IFERROR(__xludf.DUMMYFUNCTION("IF(AA106 = """", """", GOOGLETRANSLATE(AA106, ""en"", ""hi""))"),"")</f>
        <v/>
      </c>
      <c r="AF106" s="5" t="str">
        <f>IFERROR(__xludf.DUMMYFUNCTION("IF(AB106 = """", """", GOOGLETRANSLATE(AB106, ""en"", ""hi""))"),"")</f>
        <v/>
      </c>
      <c r="AG106" s="5" t="str">
        <f>IFERROR(__xludf.DUMMYFUNCTION("IF(Y106 = """", """", GOOGLETRANSLATE(Y106, ""en"", ""mr""))"),"")</f>
        <v/>
      </c>
      <c r="AH106" s="5" t="str">
        <f>IFERROR(__xludf.DUMMYFUNCTION("IF(Z106 = """", """", GOOGLETRANSLATE(Z106, ""en"", ""mr""))"),"")</f>
        <v/>
      </c>
      <c r="AI106" s="5" t="str">
        <f>IFERROR(__xludf.DUMMYFUNCTION("IF(AA106 = """", """", GOOGLETRANSLATE(AA106, ""en"", ""mr""))"),"")</f>
        <v/>
      </c>
      <c r="AJ106" s="5" t="str">
        <f>IFERROR(__xludf.DUMMYFUNCTION("IF(AB106 = """", """", GOOGLETRANSLATE(AB106, ""en"", ""mr""))"),"")</f>
        <v/>
      </c>
      <c r="AK106" s="5" t="str">
        <f>IFERROR(__xludf.DUMMYFUNCTION("IF(Y106 = """", """", GOOGLETRANSLATE(Y106, ""en"", ""gu""))"),"")</f>
        <v/>
      </c>
      <c r="AL106" s="5" t="str">
        <f>IFERROR(__xludf.DUMMYFUNCTION("IF(Z106 = """", """", GOOGLETRANSLATE(Z106, ""en"", ""gu""))"),"")</f>
        <v/>
      </c>
      <c r="AM106" s="5" t="str">
        <f>IFERROR(__xludf.DUMMYFUNCTION("IF(AA106 = """", """", GOOGLETRANSLATE(AA106, ""en"", ""gu""))"),"")</f>
        <v/>
      </c>
      <c r="AN106" s="5" t="str">
        <f>IFERROR(__xludf.DUMMYFUNCTION("IF(AB106 = """", """", GOOGLETRANSLATE(AB106, ""en"", ""gu""))"),"")</f>
        <v/>
      </c>
      <c r="AO106" s="5" t="str">
        <f>IFERROR(__xludf.DUMMYFUNCTION("IF(Y106 = """", """", GOOGLETRANSLATE(Y106, ""en"", ""bn""))"),"")</f>
        <v/>
      </c>
      <c r="AP106" s="5" t="str">
        <f>IFERROR(__xludf.DUMMYFUNCTION("IF(Z106 = """", """", GOOGLETRANSLATE(Z106, ""en"", ""bn""))"),"")</f>
        <v/>
      </c>
      <c r="AQ106" s="5" t="str">
        <f>IFERROR(__xludf.DUMMYFUNCTION("IF(AA106 = """", """", GOOGLETRANSLATE(AA106, ""en"", ""bn""))"),"")</f>
        <v/>
      </c>
      <c r="AR106" s="5" t="str">
        <f>IFERROR(__xludf.DUMMYFUNCTION("IF(AB106 = """", """", GOOGLETRANSLATE(AB106, ""en"", ""bn""))"),"")</f>
        <v/>
      </c>
      <c r="AS106" s="5" t="str">
        <f>IFERROR(__xludf.DUMMYFUNCTION("IF(Y106 = """", """", GOOGLETRANSLATE(Y106, ""en"", ""te""))"),"")</f>
        <v/>
      </c>
      <c r="AT106" s="5" t="str">
        <f>IFERROR(__xludf.DUMMYFUNCTION("IF(Z106 = """", """", GOOGLETRANSLATE(Z106, ""en"", ""te""))"),"")</f>
        <v/>
      </c>
      <c r="AU106" s="5" t="str">
        <f>IFERROR(__xludf.DUMMYFUNCTION("IF(AA106 = """", """", GOOGLETRANSLATE(AA106, ""en"", ""te""))"),"")</f>
        <v/>
      </c>
      <c r="AV106" s="5" t="str">
        <f>IFERROR(__xludf.DUMMYFUNCTION("IF(AB106 = """", """", GOOGLETRANSLATE(AB106, ""en"", ""te""))"),"")</f>
        <v/>
      </c>
    </row>
    <row r="107">
      <c r="A107" s="1">
        <v>110.0</v>
      </c>
      <c r="B107" s="1" t="s">
        <v>56</v>
      </c>
      <c r="C107" s="2">
        <v>45778.0</v>
      </c>
      <c r="D107" s="2">
        <v>45787.0</v>
      </c>
      <c r="E107" s="1">
        <v>11.0</v>
      </c>
      <c r="G107" s="3" t="s">
        <v>57</v>
      </c>
      <c r="I107" s="4">
        <v>0.9201388888888888</v>
      </c>
      <c r="J107" s="6">
        <v>1.0041666666666667</v>
      </c>
      <c r="K107" s="1" t="s">
        <v>58</v>
      </c>
      <c r="L107" s="1" t="s">
        <v>81</v>
      </c>
      <c r="O107" s="1" t="s">
        <v>60</v>
      </c>
      <c r="P107" s="1" t="s">
        <v>60</v>
      </c>
      <c r="Q107" s="1" t="s">
        <v>60</v>
      </c>
      <c r="R107" s="1" t="s">
        <v>60</v>
      </c>
      <c r="S107" s="1" t="s">
        <v>60</v>
      </c>
      <c r="T107" s="1" t="s">
        <v>60</v>
      </c>
      <c r="V107" s="1" t="s">
        <v>60</v>
      </c>
      <c r="W107" s="1" t="s">
        <v>60</v>
      </c>
      <c r="X107" s="1" t="s">
        <v>60</v>
      </c>
      <c r="AC107" s="5" t="str">
        <f>IFERROR(__xludf.DUMMYFUNCTION("IF(Y107 = """", """", GOOGLETRANSLATE(Y107, ""en"", ""hi""))"),"")</f>
        <v/>
      </c>
      <c r="AD107" s="5" t="str">
        <f>IFERROR(__xludf.DUMMYFUNCTION("IF(Z107 = """", """", GOOGLETRANSLATE(Z107, ""en"", ""hi""))"),"")</f>
        <v/>
      </c>
      <c r="AE107" s="5" t="str">
        <f>IFERROR(__xludf.DUMMYFUNCTION("IF(AA107 = """", """", GOOGLETRANSLATE(AA107, ""en"", ""hi""))"),"")</f>
        <v/>
      </c>
      <c r="AF107" s="5" t="str">
        <f>IFERROR(__xludf.DUMMYFUNCTION("IF(AB107 = """", """", GOOGLETRANSLATE(AB107, ""en"", ""hi""))"),"")</f>
        <v/>
      </c>
      <c r="AG107" s="5" t="str">
        <f>IFERROR(__xludf.DUMMYFUNCTION("IF(Y107 = """", """", GOOGLETRANSLATE(Y107, ""en"", ""mr""))"),"")</f>
        <v/>
      </c>
      <c r="AH107" s="5" t="str">
        <f>IFERROR(__xludf.DUMMYFUNCTION("IF(Z107 = """", """", GOOGLETRANSLATE(Z107, ""en"", ""mr""))"),"")</f>
        <v/>
      </c>
      <c r="AI107" s="5" t="str">
        <f>IFERROR(__xludf.DUMMYFUNCTION("IF(AA107 = """", """", GOOGLETRANSLATE(AA107, ""en"", ""mr""))"),"")</f>
        <v/>
      </c>
      <c r="AJ107" s="5" t="str">
        <f>IFERROR(__xludf.DUMMYFUNCTION("IF(AB107 = """", """", GOOGLETRANSLATE(AB107, ""en"", ""mr""))"),"")</f>
        <v/>
      </c>
      <c r="AK107" s="5" t="str">
        <f>IFERROR(__xludf.DUMMYFUNCTION("IF(Y107 = """", """", GOOGLETRANSLATE(Y107, ""en"", ""gu""))"),"")</f>
        <v/>
      </c>
      <c r="AL107" s="5" t="str">
        <f>IFERROR(__xludf.DUMMYFUNCTION("IF(Z107 = """", """", GOOGLETRANSLATE(Z107, ""en"", ""gu""))"),"")</f>
        <v/>
      </c>
      <c r="AM107" s="5" t="str">
        <f>IFERROR(__xludf.DUMMYFUNCTION("IF(AA107 = """", """", GOOGLETRANSLATE(AA107, ""en"", ""gu""))"),"")</f>
        <v/>
      </c>
      <c r="AN107" s="5" t="str">
        <f>IFERROR(__xludf.DUMMYFUNCTION("IF(AB107 = """", """", GOOGLETRANSLATE(AB107, ""en"", ""gu""))"),"")</f>
        <v/>
      </c>
      <c r="AO107" s="5" t="str">
        <f>IFERROR(__xludf.DUMMYFUNCTION("IF(Y107 = """", """", GOOGLETRANSLATE(Y107, ""en"", ""bn""))"),"")</f>
        <v/>
      </c>
      <c r="AP107" s="5" t="str">
        <f>IFERROR(__xludf.DUMMYFUNCTION("IF(Z107 = """", """", GOOGLETRANSLATE(Z107, ""en"", ""bn""))"),"")</f>
        <v/>
      </c>
      <c r="AQ107" s="5" t="str">
        <f>IFERROR(__xludf.DUMMYFUNCTION("IF(AA107 = """", """", GOOGLETRANSLATE(AA107, ""en"", ""bn""))"),"")</f>
        <v/>
      </c>
      <c r="AR107" s="5" t="str">
        <f>IFERROR(__xludf.DUMMYFUNCTION("IF(AB107 = """", """", GOOGLETRANSLATE(AB107, ""en"", ""bn""))"),"")</f>
        <v/>
      </c>
      <c r="AS107" s="5" t="str">
        <f>IFERROR(__xludf.DUMMYFUNCTION("IF(Y107 = """", """", GOOGLETRANSLATE(Y107, ""en"", ""te""))"),"")</f>
        <v/>
      </c>
      <c r="AT107" s="5" t="str">
        <f>IFERROR(__xludf.DUMMYFUNCTION("IF(Z107 = """", """", GOOGLETRANSLATE(Z107, ""en"", ""te""))"),"")</f>
        <v/>
      </c>
      <c r="AU107" s="5" t="str">
        <f>IFERROR(__xludf.DUMMYFUNCTION("IF(AA107 = """", """", GOOGLETRANSLATE(AA107, ""en"", ""te""))"),"")</f>
        <v/>
      </c>
      <c r="AV107" s="5" t="str">
        <f>IFERROR(__xludf.DUMMYFUNCTION("IF(AB107 = """", """", GOOGLETRANSLATE(AB107, ""en"", ""te""))"),"")</f>
        <v/>
      </c>
    </row>
    <row r="108">
      <c r="A108" s="1">
        <v>111.0</v>
      </c>
      <c r="B108" s="1" t="s">
        <v>56</v>
      </c>
      <c r="C108" s="2">
        <v>45778.0</v>
      </c>
      <c r="D108" s="2">
        <v>45787.0</v>
      </c>
      <c r="E108" s="1">
        <v>12.0</v>
      </c>
      <c r="G108" s="3" t="s">
        <v>57</v>
      </c>
      <c r="I108" s="6">
        <v>1.0041666666666667</v>
      </c>
      <c r="K108" s="1" t="s">
        <v>58</v>
      </c>
      <c r="L108" s="1" t="s">
        <v>82</v>
      </c>
      <c r="O108" s="1" t="s">
        <v>60</v>
      </c>
      <c r="P108" s="1" t="s">
        <v>60</v>
      </c>
      <c r="Q108" s="1" t="s">
        <v>60</v>
      </c>
      <c r="R108" s="1" t="s">
        <v>60</v>
      </c>
      <c r="S108" s="1" t="s">
        <v>60</v>
      </c>
      <c r="T108" s="1" t="s">
        <v>60</v>
      </c>
      <c r="V108" s="1" t="s">
        <v>60</v>
      </c>
      <c r="W108" s="1" t="s">
        <v>60</v>
      </c>
      <c r="X108" s="1" t="s">
        <v>60</v>
      </c>
      <c r="AC108" s="5" t="str">
        <f>IFERROR(__xludf.DUMMYFUNCTION("IF(Y108 = """", """", GOOGLETRANSLATE(Y108, ""en"", ""hi""))"),"")</f>
        <v/>
      </c>
      <c r="AD108" s="5" t="str">
        <f>IFERROR(__xludf.DUMMYFUNCTION("IF(Z108 = """", """", GOOGLETRANSLATE(Z108, ""en"", ""hi""))"),"")</f>
        <v/>
      </c>
      <c r="AE108" s="5" t="str">
        <f>IFERROR(__xludf.DUMMYFUNCTION("IF(AA108 = """", """", GOOGLETRANSLATE(AA108, ""en"", ""hi""))"),"")</f>
        <v/>
      </c>
      <c r="AF108" s="5" t="str">
        <f>IFERROR(__xludf.DUMMYFUNCTION("IF(AB108 = """", """", GOOGLETRANSLATE(AB108, ""en"", ""hi""))"),"")</f>
        <v/>
      </c>
      <c r="AG108" s="5" t="str">
        <f>IFERROR(__xludf.DUMMYFUNCTION("IF(Y108 = """", """", GOOGLETRANSLATE(Y108, ""en"", ""mr""))"),"")</f>
        <v/>
      </c>
      <c r="AH108" s="5" t="str">
        <f>IFERROR(__xludf.DUMMYFUNCTION("IF(Z108 = """", """", GOOGLETRANSLATE(Z108, ""en"", ""mr""))"),"")</f>
        <v/>
      </c>
      <c r="AI108" s="5" t="str">
        <f>IFERROR(__xludf.DUMMYFUNCTION("IF(AA108 = """", """", GOOGLETRANSLATE(AA108, ""en"", ""mr""))"),"")</f>
        <v/>
      </c>
      <c r="AJ108" s="5" t="str">
        <f>IFERROR(__xludf.DUMMYFUNCTION("IF(AB108 = """", """", GOOGLETRANSLATE(AB108, ""en"", ""mr""))"),"")</f>
        <v/>
      </c>
      <c r="AK108" s="5" t="str">
        <f>IFERROR(__xludf.DUMMYFUNCTION("IF(Y108 = """", """", GOOGLETRANSLATE(Y108, ""en"", ""gu""))"),"")</f>
        <v/>
      </c>
      <c r="AL108" s="5" t="str">
        <f>IFERROR(__xludf.DUMMYFUNCTION("IF(Z108 = """", """", GOOGLETRANSLATE(Z108, ""en"", ""gu""))"),"")</f>
        <v/>
      </c>
      <c r="AM108" s="5" t="str">
        <f>IFERROR(__xludf.DUMMYFUNCTION("IF(AA108 = """", """", GOOGLETRANSLATE(AA108, ""en"", ""gu""))"),"")</f>
        <v/>
      </c>
      <c r="AN108" s="5" t="str">
        <f>IFERROR(__xludf.DUMMYFUNCTION("IF(AB108 = """", """", GOOGLETRANSLATE(AB108, ""en"", ""gu""))"),"")</f>
        <v/>
      </c>
      <c r="AO108" s="5" t="str">
        <f>IFERROR(__xludf.DUMMYFUNCTION("IF(Y108 = """", """", GOOGLETRANSLATE(Y108, ""en"", ""bn""))"),"")</f>
        <v/>
      </c>
      <c r="AP108" s="5" t="str">
        <f>IFERROR(__xludf.DUMMYFUNCTION("IF(Z108 = """", """", GOOGLETRANSLATE(Z108, ""en"", ""bn""))"),"")</f>
        <v/>
      </c>
      <c r="AQ108" s="5" t="str">
        <f>IFERROR(__xludf.DUMMYFUNCTION("IF(AA108 = """", """", GOOGLETRANSLATE(AA108, ""en"", ""bn""))"),"")</f>
        <v/>
      </c>
      <c r="AR108" s="5" t="str">
        <f>IFERROR(__xludf.DUMMYFUNCTION("IF(AB108 = """", """", GOOGLETRANSLATE(AB108, ""en"", ""bn""))"),"")</f>
        <v/>
      </c>
      <c r="AS108" s="5" t="str">
        <f>IFERROR(__xludf.DUMMYFUNCTION("IF(Y108 = """", """", GOOGLETRANSLATE(Y108, ""en"", ""te""))"),"")</f>
        <v/>
      </c>
      <c r="AT108" s="5" t="str">
        <f>IFERROR(__xludf.DUMMYFUNCTION("IF(Z108 = """", """", GOOGLETRANSLATE(Z108, ""en"", ""te""))"),"")</f>
        <v/>
      </c>
      <c r="AU108" s="5" t="str">
        <f>IFERROR(__xludf.DUMMYFUNCTION("IF(AA108 = """", """", GOOGLETRANSLATE(AA108, ""en"", ""te""))"),"")</f>
        <v/>
      </c>
      <c r="AV108" s="5" t="str">
        <f>IFERROR(__xludf.DUMMYFUNCTION("IF(AB108 = """", """", GOOGLETRANSLATE(AB108, ""en"", ""te""))"),"")</f>
        <v/>
      </c>
    </row>
    <row r="109">
      <c r="A109" s="1">
        <v>112.0</v>
      </c>
      <c r="B109" s="1" t="s">
        <v>56</v>
      </c>
      <c r="C109" s="2">
        <v>45778.0</v>
      </c>
      <c r="D109" s="2">
        <v>45787.0</v>
      </c>
      <c r="E109" s="1">
        <v>12.0</v>
      </c>
      <c r="G109" s="3" t="s">
        <v>57</v>
      </c>
      <c r="I109" s="6">
        <v>1.0041666666666667</v>
      </c>
      <c r="K109" s="1" t="s">
        <v>58</v>
      </c>
      <c r="L109" s="1" t="s">
        <v>82</v>
      </c>
      <c r="O109" s="1" t="s">
        <v>60</v>
      </c>
      <c r="P109" s="1" t="s">
        <v>60</v>
      </c>
      <c r="Q109" s="1" t="s">
        <v>60</v>
      </c>
      <c r="R109" s="1" t="s">
        <v>60</v>
      </c>
      <c r="S109" s="1" t="s">
        <v>60</v>
      </c>
      <c r="T109" s="1" t="s">
        <v>60</v>
      </c>
      <c r="V109" s="1" t="s">
        <v>60</v>
      </c>
      <c r="W109" s="1" t="s">
        <v>60</v>
      </c>
      <c r="X109" s="1" t="s">
        <v>60</v>
      </c>
      <c r="AC109" s="5" t="str">
        <f>IFERROR(__xludf.DUMMYFUNCTION("IF(Y109 = """", """", GOOGLETRANSLATE(Y109, ""en"", ""hi""))"),"")</f>
        <v/>
      </c>
      <c r="AD109" s="5" t="str">
        <f>IFERROR(__xludf.DUMMYFUNCTION("IF(Z109 = """", """", GOOGLETRANSLATE(Z109, ""en"", ""hi""))"),"")</f>
        <v/>
      </c>
      <c r="AE109" s="5" t="str">
        <f>IFERROR(__xludf.DUMMYFUNCTION("IF(AA109 = """", """", GOOGLETRANSLATE(AA109, ""en"", ""hi""))"),"")</f>
        <v/>
      </c>
      <c r="AF109" s="5" t="str">
        <f>IFERROR(__xludf.DUMMYFUNCTION("IF(AB109 = """", """", GOOGLETRANSLATE(AB109, ""en"", ""hi""))"),"")</f>
        <v/>
      </c>
      <c r="AG109" s="5" t="str">
        <f>IFERROR(__xludf.DUMMYFUNCTION("IF(Y109 = """", """", GOOGLETRANSLATE(Y109, ""en"", ""mr""))"),"")</f>
        <v/>
      </c>
      <c r="AH109" s="5" t="str">
        <f>IFERROR(__xludf.DUMMYFUNCTION("IF(Z109 = """", """", GOOGLETRANSLATE(Z109, ""en"", ""mr""))"),"")</f>
        <v/>
      </c>
      <c r="AI109" s="5" t="str">
        <f>IFERROR(__xludf.DUMMYFUNCTION("IF(AA109 = """", """", GOOGLETRANSLATE(AA109, ""en"", ""mr""))"),"")</f>
        <v/>
      </c>
      <c r="AJ109" s="5" t="str">
        <f>IFERROR(__xludf.DUMMYFUNCTION("IF(AB109 = """", """", GOOGLETRANSLATE(AB109, ""en"", ""mr""))"),"")</f>
        <v/>
      </c>
      <c r="AK109" s="5" t="str">
        <f>IFERROR(__xludf.DUMMYFUNCTION("IF(Y109 = """", """", GOOGLETRANSLATE(Y109, ""en"", ""gu""))"),"")</f>
        <v/>
      </c>
      <c r="AL109" s="5" t="str">
        <f>IFERROR(__xludf.DUMMYFUNCTION("IF(Z109 = """", """", GOOGLETRANSLATE(Z109, ""en"", ""gu""))"),"")</f>
        <v/>
      </c>
      <c r="AM109" s="5" t="str">
        <f>IFERROR(__xludf.DUMMYFUNCTION("IF(AA109 = """", """", GOOGLETRANSLATE(AA109, ""en"", ""gu""))"),"")</f>
        <v/>
      </c>
      <c r="AN109" s="5" t="str">
        <f>IFERROR(__xludf.DUMMYFUNCTION("IF(AB109 = """", """", GOOGLETRANSLATE(AB109, ""en"", ""gu""))"),"")</f>
        <v/>
      </c>
      <c r="AO109" s="5" t="str">
        <f>IFERROR(__xludf.DUMMYFUNCTION("IF(Y109 = """", """", GOOGLETRANSLATE(Y109, ""en"", ""bn""))"),"")</f>
        <v/>
      </c>
      <c r="AP109" s="5" t="str">
        <f>IFERROR(__xludf.DUMMYFUNCTION("IF(Z109 = """", """", GOOGLETRANSLATE(Z109, ""en"", ""bn""))"),"")</f>
        <v/>
      </c>
      <c r="AQ109" s="5" t="str">
        <f>IFERROR(__xludf.DUMMYFUNCTION("IF(AA109 = """", """", GOOGLETRANSLATE(AA109, ""en"", ""bn""))"),"")</f>
        <v/>
      </c>
      <c r="AR109" s="5" t="str">
        <f>IFERROR(__xludf.DUMMYFUNCTION("IF(AB109 = """", """", GOOGLETRANSLATE(AB109, ""en"", ""bn""))"),"")</f>
        <v/>
      </c>
      <c r="AS109" s="5" t="str">
        <f>IFERROR(__xludf.DUMMYFUNCTION("IF(Y109 = """", """", GOOGLETRANSLATE(Y109, ""en"", ""te""))"),"")</f>
        <v/>
      </c>
      <c r="AT109" s="5" t="str">
        <f>IFERROR(__xludf.DUMMYFUNCTION("IF(Z109 = """", """", GOOGLETRANSLATE(Z109, ""en"", ""te""))"),"")</f>
        <v/>
      </c>
      <c r="AU109" s="5" t="str">
        <f>IFERROR(__xludf.DUMMYFUNCTION("IF(AA109 = """", """", GOOGLETRANSLATE(AA109, ""en"", ""te""))"),"")</f>
        <v/>
      </c>
      <c r="AV109" s="5" t="str">
        <f>IFERROR(__xludf.DUMMYFUNCTION("IF(AB109 = """", """", GOOGLETRANSLATE(AB109, ""en"", ""te""))"),"")</f>
        <v/>
      </c>
    </row>
    <row r="110">
      <c r="A110" s="1">
        <v>113.0</v>
      </c>
      <c r="B110" s="1" t="s">
        <v>56</v>
      </c>
      <c r="C110" s="2">
        <v>45778.0</v>
      </c>
      <c r="D110" s="2">
        <v>45787.0</v>
      </c>
      <c r="E110" s="1">
        <v>12.0</v>
      </c>
      <c r="G110" s="3" t="s">
        <v>57</v>
      </c>
      <c r="I110" s="6">
        <v>1.0041666666666667</v>
      </c>
      <c r="K110" s="1" t="s">
        <v>58</v>
      </c>
      <c r="L110" s="1" t="s">
        <v>82</v>
      </c>
      <c r="O110" s="1" t="s">
        <v>60</v>
      </c>
      <c r="P110" s="1" t="s">
        <v>60</v>
      </c>
      <c r="Q110" s="1" t="s">
        <v>60</v>
      </c>
      <c r="R110" s="1" t="s">
        <v>60</v>
      </c>
      <c r="S110" s="1" t="s">
        <v>60</v>
      </c>
      <c r="T110" s="1" t="s">
        <v>60</v>
      </c>
      <c r="V110" s="1" t="s">
        <v>60</v>
      </c>
      <c r="W110" s="1" t="s">
        <v>60</v>
      </c>
      <c r="X110" s="1" t="s">
        <v>60</v>
      </c>
      <c r="AC110" s="5" t="str">
        <f>IFERROR(__xludf.DUMMYFUNCTION("IF(Y110 = """", """", GOOGLETRANSLATE(Y110, ""en"", ""hi""))"),"")</f>
        <v/>
      </c>
      <c r="AD110" s="5" t="str">
        <f>IFERROR(__xludf.DUMMYFUNCTION("IF(Z110 = """", """", GOOGLETRANSLATE(Z110, ""en"", ""hi""))"),"")</f>
        <v/>
      </c>
      <c r="AE110" s="5" t="str">
        <f>IFERROR(__xludf.DUMMYFUNCTION("IF(AA110 = """", """", GOOGLETRANSLATE(AA110, ""en"", ""hi""))"),"")</f>
        <v/>
      </c>
      <c r="AF110" s="5" t="str">
        <f>IFERROR(__xludf.DUMMYFUNCTION("IF(AB110 = """", """", GOOGLETRANSLATE(AB110, ""en"", ""hi""))"),"")</f>
        <v/>
      </c>
      <c r="AG110" s="5" t="str">
        <f>IFERROR(__xludf.DUMMYFUNCTION("IF(Y110 = """", """", GOOGLETRANSLATE(Y110, ""en"", ""mr""))"),"")</f>
        <v/>
      </c>
      <c r="AH110" s="5" t="str">
        <f>IFERROR(__xludf.DUMMYFUNCTION("IF(Z110 = """", """", GOOGLETRANSLATE(Z110, ""en"", ""mr""))"),"")</f>
        <v/>
      </c>
      <c r="AI110" s="5" t="str">
        <f>IFERROR(__xludf.DUMMYFUNCTION("IF(AA110 = """", """", GOOGLETRANSLATE(AA110, ""en"", ""mr""))"),"")</f>
        <v/>
      </c>
      <c r="AJ110" s="5" t="str">
        <f>IFERROR(__xludf.DUMMYFUNCTION("IF(AB110 = """", """", GOOGLETRANSLATE(AB110, ""en"", ""mr""))"),"")</f>
        <v/>
      </c>
      <c r="AK110" s="5" t="str">
        <f>IFERROR(__xludf.DUMMYFUNCTION("IF(Y110 = """", """", GOOGLETRANSLATE(Y110, ""en"", ""gu""))"),"")</f>
        <v/>
      </c>
      <c r="AL110" s="5" t="str">
        <f>IFERROR(__xludf.DUMMYFUNCTION("IF(Z110 = """", """", GOOGLETRANSLATE(Z110, ""en"", ""gu""))"),"")</f>
        <v/>
      </c>
      <c r="AM110" s="5" t="str">
        <f>IFERROR(__xludf.DUMMYFUNCTION("IF(AA110 = """", """", GOOGLETRANSLATE(AA110, ""en"", ""gu""))"),"")</f>
        <v/>
      </c>
      <c r="AN110" s="5" t="str">
        <f>IFERROR(__xludf.DUMMYFUNCTION("IF(AB110 = """", """", GOOGLETRANSLATE(AB110, ""en"", ""gu""))"),"")</f>
        <v/>
      </c>
      <c r="AO110" s="5" t="str">
        <f>IFERROR(__xludf.DUMMYFUNCTION("IF(Y110 = """", """", GOOGLETRANSLATE(Y110, ""en"", ""bn""))"),"")</f>
        <v/>
      </c>
      <c r="AP110" s="5" t="str">
        <f>IFERROR(__xludf.DUMMYFUNCTION("IF(Z110 = """", """", GOOGLETRANSLATE(Z110, ""en"", ""bn""))"),"")</f>
        <v/>
      </c>
      <c r="AQ110" s="5" t="str">
        <f>IFERROR(__xludf.DUMMYFUNCTION("IF(AA110 = """", """", GOOGLETRANSLATE(AA110, ""en"", ""bn""))"),"")</f>
        <v/>
      </c>
      <c r="AR110" s="5" t="str">
        <f>IFERROR(__xludf.DUMMYFUNCTION("IF(AB110 = """", """", GOOGLETRANSLATE(AB110, ""en"", ""bn""))"),"")</f>
        <v/>
      </c>
      <c r="AS110" s="5" t="str">
        <f>IFERROR(__xludf.DUMMYFUNCTION("IF(Y110 = """", """", GOOGLETRANSLATE(Y110, ""en"", ""te""))"),"")</f>
        <v/>
      </c>
      <c r="AT110" s="5" t="str">
        <f>IFERROR(__xludf.DUMMYFUNCTION("IF(Z110 = """", """", GOOGLETRANSLATE(Z110, ""en"", ""te""))"),"")</f>
        <v/>
      </c>
      <c r="AU110" s="5" t="str">
        <f>IFERROR(__xludf.DUMMYFUNCTION("IF(AA110 = """", """", GOOGLETRANSLATE(AA110, ""en"", ""te""))"),"")</f>
        <v/>
      </c>
      <c r="AV110" s="5" t="str">
        <f>IFERROR(__xludf.DUMMYFUNCTION("IF(AB110 = """", """", GOOGLETRANSLATE(AB110, ""en"", ""te""))"),"")</f>
        <v/>
      </c>
    </row>
    <row r="111">
      <c r="A111" s="1">
        <v>114.0</v>
      </c>
      <c r="B111" s="1" t="s">
        <v>56</v>
      </c>
      <c r="C111" s="2">
        <v>45778.0</v>
      </c>
      <c r="D111" s="2">
        <v>45787.0</v>
      </c>
      <c r="E111" s="1">
        <v>12.0</v>
      </c>
      <c r="G111" s="3" t="s">
        <v>57</v>
      </c>
      <c r="I111" s="6">
        <v>1.0041666666666667</v>
      </c>
      <c r="K111" s="1" t="s">
        <v>58</v>
      </c>
      <c r="L111" s="1" t="s">
        <v>82</v>
      </c>
      <c r="O111" s="1" t="s">
        <v>60</v>
      </c>
      <c r="P111" s="1" t="s">
        <v>60</v>
      </c>
      <c r="Q111" s="1" t="s">
        <v>60</v>
      </c>
      <c r="R111" s="1" t="s">
        <v>60</v>
      </c>
      <c r="S111" s="1" t="s">
        <v>60</v>
      </c>
      <c r="T111" s="1" t="s">
        <v>60</v>
      </c>
      <c r="V111" s="1" t="s">
        <v>60</v>
      </c>
      <c r="W111" s="1" t="s">
        <v>60</v>
      </c>
      <c r="X111" s="1" t="s">
        <v>60</v>
      </c>
      <c r="AC111" s="5" t="str">
        <f>IFERROR(__xludf.DUMMYFUNCTION("IF(Y111 = """", """", GOOGLETRANSLATE(Y111, ""en"", ""hi""))"),"")</f>
        <v/>
      </c>
      <c r="AD111" s="5" t="str">
        <f>IFERROR(__xludf.DUMMYFUNCTION("IF(Z111 = """", """", GOOGLETRANSLATE(Z111, ""en"", ""hi""))"),"")</f>
        <v/>
      </c>
      <c r="AE111" s="5" t="str">
        <f>IFERROR(__xludf.DUMMYFUNCTION("IF(AA111 = """", """", GOOGLETRANSLATE(AA111, ""en"", ""hi""))"),"")</f>
        <v/>
      </c>
      <c r="AF111" s="5" t="str">
        <f>IFERROR(__xludf.DUMMYFUNCTION("IF(AB111 = """", """", GOOGLETRANSLATE(AB111, ""en"", ""hi""))"),"")</f>
        <v/>
      </c>
      <c r="AG111" s="5" t="str">
        <f>IFERROR(__xludf.DUMMYFUNCTION("IF(Y111 = """", """", GOOGLETRANSLATE(Y111, ""en"", ""mr""))"),"")</f>
        <v/>
      </c>
      <c r="AH111" s="5" t="str">
        <f>IFERROR(__xludf.DUMMYFUNCTION("IF(Z111 = """", """", GOOGLETRANSLATE(Z111, ""en"", ""mr""))"),"")</f>
        <v/>
      </c>
      <c r="AI111" s="5" t="str">
        <f>IFERROR(__xludf.DUMMYFUNCTION("IF(AA111 = """", """", GOOGLETRANSLATE(AA111, ""en"", ""mr""))"),"")</f>
        <v/>
      </c>
      <c r="AJ111" s="5" t="str">
        <f>IFERROR(__xludf.DUMMYFUNCTION("IF(AB111 = """", """", GOOGLETRANSLATE(AB111, ""en"", ""mr""))"),"")</f>
        <v/>
      </c>
      <c r="AK111" s="5" t="str">
        <f>IFERROR(__xludf.DUMMYFUNCTION("IF(Y111 = """", """", GOOGLETRANSLATE(Y111, ""en"", ""gu""))"),"")</f>
        <v/>
      </c>
      <c r="AL111" s="5" t="str">
        <f>IFERROR(__xludf.DUMMYFUNCTION("IF(Z111 = """", """", GOOGLETRANSLATE(Z111, ""en"", ""gu""))"),"")</f>
        <v/>
      </c>
      <c r="AM111" s="5" t="str">
        <f>IFERROR(__xludf.DUMMYFUNCTION("IF(AA111 = """", """", GOOGLETRANSLATE(AA111, ""en"", ""gu""))"),"")</f>
        <v/>
      </c>
      <c r="AN111" s="5" t="str">
        <f>IFERROR(__xludf.DUMMYFUNCTION("IF(AB111 = """", """", GOOGLETRANSLATE(AB111, ""en"", ""gu""))"),"")</f>
        <v/>
      </c>
      <c r="AO111" s="5" t="str">
        <f>IFERROR(__xludf.DUMMYFUNCTION("IF(Y111 = """", """", GOOGLETRANSLATE(Y111, ""en"", ""bn""))"),"")</f>
        <v/>
      </c>
      <c r="AP111" s="5" t="str">
        <f>IFERROR(__xludf.DUMMYFUNCTION("IF(Z111 = """", """", GOOGLETRANSLATE(Z111, ""en"", ""bn""))"),"")</f>
        <v/>
      </c>
      <c r="AQ111" s="5" t="str">
        <f>IFERROR(__xludf.DUMMYFUNCTION("IF(AA111 = """", """", GOOGLETRANSLATE(AA111, ""en"", ""bn""))"),"")</f>
        <v/>
      </c>
      <c r="AR111" s="5" t="str">
        <f>IFERROR(__xludf.DUMMYFUNCTION("IF(AB111 = """", """", GOOGLETRANSLATE(AB111, ""en"", ""bn""))"),"")</f>
        <v/>
      </c>
      <c r="AS111" s="5" t="str">
        <f>IFERROR(__xludf.DUMMYFUNCTION("IF(Y111 = """", """", GOOGLETRANSLATE(Y111, ""en"", ""te""))"),"")</f>
        <v/>
      </c>
      <c r="AT111" s="5" t="str">
        <f>IFERROR(__xludf.DUMMYFUNCTION("IF(Z111 = """", """", GOOGLETRANSLATE(Z111, ""en"", ""te""))"),"")</f>
        <v/>
      </c>
      <c r="AU111" s="5" t="str">
        <f>IFERROR(__xludf.DUMMYFUNCTION("IF(AA111 = """", """", GOOGLETRANSLATE(AA111, ""en"", ""te""))"),"")</f>
        <v/>
      </c>
      <c r="AV111" s="5" t="str">
        <f>IFERROR(__xludf.DUMMYFUNCTION("IF(AB111 = """", """", GOOGLETRANSLATE(AB111, ""en"", ""te""))"),"")</f>
        <v/>
      </c>
    </row>
    <row r="112">
      <c r="A112" s="1">
        <v>115.0</v>
      </c>
      <c r="B112" s="1" t="s">
        <v>56</v>
      </c>
      <c r="C112" s="2">
        <v>45778.0</v>
      </c>
      <c r="D112" s="2">
        <v>45787.0</v>
      </c>
      <c r="E112" s="1">
        <v>12.0</v>
      </c>
      <c r="G112" s="3" t="s">
        <v>57</v>
      </c>
      <c r="I112" s="6">
        <v>1.0041666666666667</v>
      </c>
      <c r="K112" s="1" t="s">
        <v>58</v>
      </c>
      <c r="L112" s="1" t="s">
        <v>82</v>
      </c>
      <c r="O112" s="1" t="s">
        <v>60</v>
      </c>
      <c r="P112" s="1" t="s">
        <v>60</v>
      </c>
      <c r="Q112" s="1" t="s">
        <v>60</v>
      </c>
      <c r="R112" s="1" t="s">
        <v>60</v>
      </c>
      <c r="S112" s="1" t="s">
        <v>60</v>
      </c>
      <c r="T112" s="1" t="s">
        <v>60</v>
      </c>
      <c r="V112" s="1" t="s">
        <v>60</v>
      </c>
      <c r="W112" s="1" t="s">
        <v>60</v>
      </c>
      <c r="X112" s="1" t="s">
        <v>60</v>
      </c>
      <c r="AC112" s="5" t="str">
        <f>IFERROR(__xludf.DUMMYFUNCTION("IF(Y112 = """", """", GOOGLETRANSLATE(Y112, ""en"", ""hi""))"),"")</f>
        <v/>
      </c>
      <c r="AD112" s="5" t="str">
        <f>IFERROR(__xludf.DUMMYFUNCTION("IF(Z112 = """", """", GOOGLETRANSLATE(Z112, ""en"", ""hi""))"),"")</f>
        <v/>
      </c>
      <c r="AE112" s="5" t="str">
        <f>IFERROR(__xludf.DUMMYFUNCTION("IF(AA112 = """", """", GOOGLETRANSLATE(AA112, ""en"", ""hi""))"),"")</f>
        <v/>
      </c>
      <c r="AF112" s="5" t="str">
        <f>IFERROR(__xludf.DUMMYFUNCTION("IF(AB112 = """", """", GOOGLETRANSLATE(AB112, ""en"", ""hi""))"),"")</f>
        <v/>
      </c>
      <c r="AG112" s="5" t="str">
        <f>IFERROR(__xludf.DUMMYFUNCTION("IF(Y112 = """", """", GOOGLETRANSLATE(Y112, ""en"", ""mr""))"),"")</f>
        <v/>
      </c>
      <c r="AH112" s="5" t="str">
        <f>IFERROR(__xludf.DUMMYFUNCTION("IF(Z112 = """", """", GOOGLETRANSLATE(Z112, ""en"", ""mr""))"),"")</f>
        <v/>
      </c>
      <c r="AI112" s="5" t="str">
        <f>IFERROR(__xludf.DUMMYFUNCTION("IF(AA112 = """", """", GOOGLETRANSLATE(AA112, ""en"", ""mr""))"),"")</f>
        <v/>
      </c>
      <c r="AJ112" s="5" t="str">
        <f>IFERROR(__xludf.DUMMYFUNCTION("IF(AB112 = """", """", GOOGLETRANSLATE(AB112, ""en"", ""mr""))"),"")</f>
        <v/>
      </c>
      <c r="AK112" s="5" t="str">
        <f>IFERROR(__xludf.DUMMYFUNCTION("IF(Y112 = """", """", GOOGLETRANSLATE(Y112, ""en"", ""gu""))"),"")</f>
        <v/>
      </c>
      <c r="AL112" s="5" t="str">
        <f>IFERROR(__xludf.DUMMYFUNCTION("IF(Z112 = """", """", GOOGLETRANSLATE(Z112, ""en"", ""gu""))"),"")</f>
        <v/>
      </c>
      <c r="AM112" s="5" t="str">
        <f>IFERROR(__xludf.DUMMYFUNCTION("IF(AA112 = """", """", GOOGLETRANSLATE(AA112, ""en"", ""gu""))"),"")</f>
        <v/>
      </c>
      <c r="AN112" s="5" t="str">
        <f>IFERROR(__xludf.DUMMYFUNCTION("IF(AB112 = """", """", GOOGLETRANSLATE(AB112, ""en"", ""gu""))"),"")</f>
        <v/>
      </c>
      <c r="AO112" s="5" t="str">
        <f>IFERROR(__xludf.DUMMYFUNCTION("IF(Y112 = """", """", GOOGLETRANSLATE(Y112, ""en"", ""bn""))"),"")</f>
        <v/>
      </c>
      <c r="AP112" s="5" t="str">
        <f>IFERROR(__xludf.DUMMYFUNCTION("IF(Z112 = """", """", GOOGLETRANSLATE(Z112, ""en"", ""bn""))"),"")</f>
        <v/>
      </c>
      <c r="AQ112" s="5" t="str">
        <f>IFERROR(__xludf.DUMMYFUNCTION("IF(AA112 = """", """", GOOGLETRANSLATE(AA112, ""en"", ""bn""))"),"")</f>
        <v/>
      </c>
      <c r="AR112" s="5" t="str">
        <f>IFERROR(__xludf.DUMMYFUNCTION("IF(AB112 = """", """", GOOGLETRANSLATE(AB112, ""en"", ""bn""))"),"")</f>
        <v/>
      </c>
      <c r="AS112" s="5" t="str">
        <f>IFERROR(__xludf.DUMMYFUNCTION("IF(Y112 = """", """", GOOGLETRANSLATE(Y112, ""en"", ""te""))"),"")</f>
        <v/>
      </c>
      <c r="AT112" s="5" t="str">
        <f>IFERROR(__xludf.DUMMYFUNCTION("IF(Z112 = """", """", GOOGLETRANSLATE(Z112, ""en"", ""te""))"),"")</f>
        <v/>
      </c>
      <c r="AU112" s="5" t="str">
        <f>IFERROR(__xludf.DUMMYFUNCTION("IF(AA112 = """", """", GOOGLETRANSLATE(AA112, ""en"", ""te""))"),"")</f>
        <v/>
      </c>
      <c r="AV112" s="5" t="str">
        <f>IFERROR(__xludf.DUMMYFUNCTION("IF(AB112 = """", """", GOOGLETRANSLATE(AB112, ""en"", ""te""))"),"")</f>
        <v/>
      </c>
    </row>
    <row r="113">
      <c r="A113" s="1">
        <v>116.0</v>
      </c>
      <c r="B113" s="1" t="s">
        <v>56</v>
      </c>
      <c r="C113" s="2">
        <v>45778.0</v>
      </c>
      <c r="D113" s="2">
        <v>45787.0</v>
      </c>
      <c r="E113" s="1">
        <v>12.0</v>
      </c>
      <c r="G113" s="3" t="s">
        <v>57</v>
      </c>
      <c r="I113" s="6">
        <v>1.0041666666666667</v>
      </c>
      <c r="K113" s="1" t="s">
        <v>58</v>
      </c>
      <c r="L113" s="1" t="s">
        <v>82</v>
      </c>
      <c r="O113" s="1" t="s">
        <v>60</v>
      </c>
      <c r="P113" s="1" t="s">
        <v>60</v>
      </c>
      <c r="Q113" s="1" t="s">
        <v>60</v>
      </c>
      <c r="R113" s="1" t="s">
        <v>60</v>
      </c>
      <c r="S113" s="1" t="s">
        <v>60</v>
      </c>
      <c r="T113" s="1" t="s">
        <v>60</v>
      </c>
      <c r="V113" s="1" t="s">
        <v>60</v>
      </c>
      <c r="W113" s="1" t="s">
        <v>60</v>
      </c>
      <c r="X113" s="1" t="s">
        <v>60</v>
      </c>
      <c r="AC113" s="5" t="str">
        <f>IFERROR(__xludf.DUMMYFUNCTION("IF(Y113 = """", """", GOOGLETRANSLATE(Y113, ""en"", ""hi""))"),"")</f>
        <v/>
      </c>
      <c r="AD113" s="5" t="str">
        <f>IFERROR(__xludf.DUMMYFUNCTION("IF(Z113 = """", """", GOOGLETRANSLATE(Z113, ""en"", ""hi""))"),"")</f>
        <v/>
      </c>
      <c r="AE113" s="5" t="str">
        <f>IFERROR(__xludf.DUMMYFUNCTION("IF(AA113 = """", """", GOOGLETRANSLATE(AA113, ""en"", ""hi""))"),"")</f>
        <v/>
      </c>
      <c r="AF113" s="5" t="str">
        <f>IFERROR(__xludf.DUMMYFUNCTION("IF(AB113 = """", """", GOOGLETRANSLATE(AB113, ""en"", ""hi""))"),"")</f>
        <v/>
      </c>
      <c r="AG113" s="5" t="str">
        <f>IFERROR(__xludf.DUMMYFUNCTION("IF(Y113 = """", """", GOOGLETRANSLATE(Y113, ""en"", ""mr""))"),"")</f>
        <v/>
      </c>
      <c r="AH113" s="5" t="str">
        <f>IFERROR(__xludf.DUMMYFUNCTION("IF(Z113 = """", """", GOOGLETRANSLATE(Z113, ""en"", ""mr""))"),"")</f>
        <v/>
      </c>
      <c r="AI113" s="5" t="str">
        <f>IFERROR(__xludf.DUMMYFUNCTION("IF(AA113 = """", """", GOOGLETRANSLATE(AA113, ""en"", ""mr""))"),"")</f>
        <v/>
      </c>
      <c r="AJ113" s="5" t="str">
        <f>IFERROR(__xludf.DUMMYFUNCTION("IF(AB113 = """", """", GOOGLETRANSLATE(AB113, ""en"", ""mr""))"),"")</f>
        <v/>
      </c>
      <c r="AK113" s="5" t="str">
        <f>IFERROR(__xludf.DUMMYFUNCTION("IF(Y113 = """", """", GOOGLETRANSLATE(Y113, ""en"", ""gu""))"),"")</f>
        <v/>
      </c>
      <c r="AL113" s="5" t="str">
        <f>IFERROR(__xludf.DUMMYFUNCTION("IF(Z113 = """", """", GOOGLETRANSLATE(Z113, ""en"", ""gu""))"),"")</f>
        <v/>
      </c>
      <c r="AM113" s="5" t="str">
        <f>IFERROR(__xludf.DUMMYFUNCTION("IF(AA113 = """", """", GOOGLETRANSLATE(AA113, ""en"", ""gu""))"),"")</f>
        <v/>
      </c>
      <c r="AN113" s="5" t="str">
        <f>IFERROR(__xludf.DUMMYFUNCTION("IF(AB113 = """", """", GOOGLETRANSLATE(AB113, ""en"", ""gu""))"),"")</f>
        <v/>
      </c>
      <c r="AO113" s="5" t="str">
        <f>IFERROR(__xludf.DUMMYFUNCTION("IF(Y113 = """", """", GOOGLETRANSLATE(Y113, ""en"", ""bn""))"),"")</f>
        <v/>
      </c>
      <c r="AP113" s="5" t="str">
        <f>IFERROR(__xludf.DUMMYFUNCTION("IF(Z113 = """", """", GOOGLETRANSLATE(Z113, ""en"", ""bn""))"),"")</f>
        <v/>
      </c>
      <c r="AQ113" s="5" t="str">
        <f>IFERROR(__xludf.DUMMYFUNCTION("IF(AA113 = """", """", GOOGLETRANSLATE(AA113, ""en"", ""bn""))"),"")</f>
        <v/>
      </c>
      <c r="AR113" s="5" t="str">
        <f>IFERROR(__xludf.DUMMYFUNCTION("IF(AB113 = """", """", GOOGLETRANSLATE(AB113, ""en"", ""bn""))"),"")</f>
        <v/>
      </c>
      <c r="AS113" s="5" t="str">
        <f>IFERROR(__xludf.DUMMYFUNCTION("IF(Y113 = """", """", GOOGLETRANSLATE(Y113, ""en"", ""te""))"),"")</f>
        <v/>
      </c>
      <c r="AT113" s="5" t="str">
        <f>IFERROR(__xludf.DUMMYFUNCTION("IF(Z113 = """", """", GOOGLETRANSLATE(Z113, ""en"", ""te""))"),"")</f>
        <v/>
      </c>
      <c r="AU113" s="5" t="str">
        <f>IFERROR(__xludf.DUMMYFUNCTION("IF(AA113 = """", """", GOOGLETRANSLATE(AA113, ""en"", ""te""))"),"")</f>
        <v/>
      </c>
      <c r="AV113" s="5" t="str">
        <f>IFERROR(__xludf.DUMMYFUNCTION("IF(AB113 = """", """", GOOGLETRANSLATE(AB113, ""en"", ""te""))"),"")</f>
        <v/>
      </c>
    </row>
    <row r="114">
      <c r="A114" s="1">
        <v>117.0</v>
      </c>
      <c r="B114" s="1" t="s">
        <v>56</v>
      </c>
      <c r="C114" s="2">
        <v>45778.0</v>
      </c>
      <c r="D114" s="2">
        <v>45787.0</v>
      </c>
      <c r="E114" s="1">
        <v>12.0</v>
      </c>
      <c r="G114" s="3" t="s">
        <v>57</v>
      </c>
      <c r="I114" s="6">
        <v>1.0041666666666667</v>
      </c>
      <c r="K114" s="1" t="s">
        <v>58</v>
      </c>
      <c r="L114" s="1" t="s">
        <v>82</v>
      </c>
      <c r="O114" s="1" t="s">
        <v>60</v>
      </c>
      <c r="P114" s="1" t="s">
        <v>60</v>
      </c>
      <c r="Q114" s="1" t="s">
        <v>60</v>
      </c>
      <c r="R114" s="1" t="s">
        <v>60</v>
      </c>
      <c r="S114" s="1" t="s">
        <v>60</v>
      </c>
      <c r="T114" s="1" t="s">
        <v>60</v>
      </c>
      <c r="V114" s="1" t="s">
        <v>60</v>
      </c>
      <c r="W114" s="1" t="s">
        <v>60</v>
      </c>
      <c r="X114" s="1" t="s">
        <v>60</v>
      </c>
      <c r="AC114" s="5" t="str">
        <f>IFERROR(__xludf.DUMMYFUNCTION("IF(Y114 = """", """", GOOGLETRANSLATE(Y114, ""en"", ""hi""))"),"")</f>
        <v/>
      </c>
      <c r="AD114" s="5" t="str">
        <f>IFERROR(__xludf.DUMMYFUNCTION("IF(Z114 = """", """", GOOGLETRANSLATE(Z114, ""en"", ""hi""))"),"")</f>
        <v/>
      </c>
      <c r="AE114" s="5" t="str">
        <f>IFERROR(__xludf.DUMMYFUNCTION("IF(AA114 = """", """", GOOGLETRANSLATE(AA114, ""en"", ""hi""))"),"")</f>
        <v/>
      </c>
      <c r="AF114" s="5" t="str">
        <f>IFERROR(__xludf.DUMMYFUNCTION("IF(AB114 = """", """", GOOGLETRANSLATE(AB114, ""en"", ""hi""))"),"")</f>
        <v/>
      </c>
      <c r="AG114" s="5" t="str">
        <f>IFERROR(__xludf.DUMMYFUNCTION("IF(Y114 = """", """", GOOGLETRANSLATE(Y114, ""en"", ""mr""))"),"")</f>
        <v/>
      </c>
      <c r="AH114" s="5" t="str">
        <f>IFERROR(__xludf.DUMMYFUNCTION("IF(Z114 = """", """", GOOGLETRANSLATE(Z114, ""en"", ""mr""))"),"")</f>
        <v/>
      </c>
      <c r="AI114" s="5" t="str">
        <f>IFERROR(__xludf.DUMMYFUNCTION("IF(AA114 = """", """", GOOGLETRANSLATE(AA114, ""en"", ""mr""))"),"")</f>
        <v/>
      </c>
      <c r="AJ114" s="5" t="str">
        <f>IFERROR(__xludf.DUMMYFUNCTION("IF(AB114 = """", """", GOOGLETRANSLATE(AB114, ""en"", ""mr""))"),"")</f>
        <v/>
      </c>
      <c r="AK114" s="5" t="str">
        <f>IFERROR(__xludf.DUMMYFUNCTION("IF(Y114 = """", """", GOOGLETRANSLATE(Y114, ""en"", ""gu""))"),"")</f>
        <v/>
      </c>
      <c r="AL114" s="5" t="str">
        <f>IFERROR(__xludf.DUMMYFUNCTION("IF(Z114 = """", """", GOOGLETRANSLATE(Z114, ""en"", ""gu""))"),"")</f>
        <v/>
      </c>
      <c r="AM114" s="5" t="str">
        <f>IFERROR(__xludf.DUMMYFUNCTION("IF(AA114 = """", """", GOOGLETRANSLATE(AA114, ""en"", ""gu""))"),"")</f>
        <v/>
      </c>
      <c r="AN114" s="5" t="str">
        <f>IFERROR(__xludf.DUMMYFUNCTION("IF(AB114 = """", """", GOOGLETRANSLATE(AB114, ""en"", ""gu""))"),"")</f>
        <v/>
      </c>
      <c r="AO114" s="5" t="str">
        <f>IFERROR(__xludf.DUMMYFUNCTION("IF(Y114 = """", """", GOOGLETRANSLATE(Y114, ""en"", ""bn""))"),"")</f>
        <v/>
      </c>
      <c r="AP114" s="5" t="str">
        <f>IFERROR(__xludf.DUMMYFUNCTION("IF(Z114 = """", """", GOOGLETRANSLATE(Z114, ""en"", ""bn""))"),"")</f>
        <v/>
      </c>
      <c r="AQ114" s="5" t="str">
        <f>IFERROR(__xludf.DUMMYFUNCTION("IF(AA114 = """", """", GOOGLETRANSLATE(AA114, ""en"", ""bn""))"),"")</f>
        <v/>
      </c>
      <c r="AR114" s="5" t="str">
        <f>IFERROR(__xludf.DUMMYFUNCTION("IF(AB114 = """", """", GOOGLETRANSLATE(AB114, ""en"", ""bn""))"),"")</f>
        <v/>
      </c>
      <c r="AS114" s="5" t="str">
        <f>IFERROR(__xludf.DUMMYFUNCTION("IF(Y114 = """", """", GOOGLETRANSLATE(Y114, ""en"", ""te""))"),"")</f>
        <v/>
      </c>
      <c r="AT114" s="5" t="str">
        <f>IFERROR(__xludf.DUMMYFUNCTION("IF(Z114 = """", """", GOOGLETRANSLATE(Z114, ""en"", ""te""))"),"")</f>
        <v/>
      </c>
      <c r="AU114" s="5" t="str">
        <f>IFERROR(__xludf.DUMMYFUNCTION("IF(AA114 = """", """", GOOGLETRANSLATE(AA114, ""en"", ""te""))"),"")</f>
        <v/>
      </c>
      <c r="AV114" s="5" t="str">
        <f>IFERROR(__xludf.DUMMYFUNCTION("IF(AB114 = """", """", GOOGLETRANSLATE(AB114, ""en"", ""te""))"),"")</f>
        <v/>
      </c>
    </row>
    <row r="115">
      <c r="A115" s="1">
        <v>118.0</v>
      </c>
      <c r="B115" s="1" t="s">
        <v>56</v>
      </c>
      <c r="C115" s="2">
        <v>45778.0</v>
      </c>
      <c r="D115" s="2">
        <v>45787.0</v>
      </c>
      <c r="E115" s="1">
        <v>12.0</v>
      </c>
      <c r="G115" s="3" t="s">
        <v>57</v>
      </c>
      <c r="I115" s="6">
        <v>1.0041666666666667</v>
      </c>
      <c r="K115" s="1" t="s">
        <v>58</v>
      </c>
      <c r="L115" s="1" t="s">
        <v>82</v>
      </c>
      <c r="O115" s="1" t="s">
        <v>60</v>
      </c>
      <c r="P115" s="1" t="s">
        <v>60</v>
      </c>
      <c r="Q115" s="1" t="s">
        <v>60</v>
      </c>
      <c r="R115" s="1" t="s">
        <v>60</v>
      </c>
      <c r="S115" s="1" t="s">
        <v>60</v>
      </c>
      <c r="T115" s="1" t="s">
        <v>60</v>
      </c>
      <c r="V115" s="1" t="s">
        <v>60</v>
      </c>
      <c r="W115" s="1" t="s">
        <v>60</v>
      </c>
      <c r="X115" s="1" t="s">
        <v>60</v>
      </c>
      <c r="AC115" s="5" t="str">
        <f>IFERROR(__xludf.DUMMYFUNCTION("IF(Y115 = """", """", GOOGLETRANSLATE(Y115, ""en"", ""hi""))"),"")</f>
        <v/>
      </c>
      <c r="AD115" s="5" t="str">
        <f>IFERROR(__xludf.DUMMYFUNCTION("IF(Z115 = """", """", GOOGLETRANSLATE(Z115, ""en"", ""hi""))"),"")</f>
        <v/>
      </c>
      <c r="AE115" s="5" t="str">
        <f>IFERROR(__xludf.DUMMYFUNCTION("IF(AA115 = """", """", GOOGLETRANSLATE(AA115, ""en"", ""hi""))"),"")</f>
        <v/>
      </c>
      <c r="AF115" s="5" t="str">
        <f>IFERROR(__xludf.DUMMYFUNCTION("IF(AB115 = """", """", GOOGLETRANSLATE(AB115, ""en"", ""hi""))"),"")</f>
        <v/>
      </c>
      <c r="AG115" s="5" t="str">
        <f>IFERROR(__xludf.DUMMYFUNCTION("IF(Y115 = """", """", GOOGLETRANSLATE(Y115, ""en"", ""mr""))"),"")</f>
        <v/>
      </c>
      <c r="AH115" s="5" t="str">
        <f>IFERROR(__xludf.DUMMYFUNCTION("IF(Z115 = """", """", GOOGLETRANSLATE(Z115, ""en"", ""mr""))"),"")</f>
        <v/>
      </c>
      <c r="AI115" s="5" t="str">
        <f>IFERROR(__xludf.DUMMYFUNCTION("IF(AA115 = """", """", GOOGLETRANSLATE(AA115, ""en"", ""mr""))"),"")</f>
        <v/>
      </c>
      <c r="AJ115" s="5" t="str">
        <f>IFERROR(__xludf.DUMMYFUNCTION("IF(AB115 = """", """", GOOGLETRANSLATE(AB115, ""en"", ""mr""))"),"")</f>
        <v/>
      </c>
      <c r="AK115" s="5" t="str">
        <f>IFERROR(__xludf.DUMMYFUNCTION("IF(Y115 = """", """", GOOGLETRANSLATE(Y115, ""en"", ""gu""))"),"")</f>
        <v/>
      </c>
      <c r="AL115" s="5" t="str">
        <f>IFERROR(__xludf.DUMMYFUNCTION("IF(Z115 = """", """", GOOGLETRANSLATE(Z115, ""en"", ""gu""))"),"")</f>
        <v/>
      </c>
      <c r="AM115" s="5" t="str">
        <f>IFERROR(__xludf.DUMMYFUNCTION("IF(AA115 = """", """", GOOGLETRANSLATE(AA115, ""en"", ""gu""))"),"")</f>
        <v/>
      </c>
      <c r="AN115" s="5" t="str">
        <f>IFERROR(__xludf.DUMMYFUNCTION("IF(AB115 = """", """", GOOGLETRANSLATE(AB115, ""en"", ""gu""))"),"")</f>
        <v/>
      </c>
      <c r="AO115" s="5" t="str">
        <f>IFERROR(__xludf.DUMMYFUNCTION("IF(Y115 = """", """", GOOGLETRANSLATE(Y115, ""en"", ""bn""))"),"")</f>
        <v/>
      </c>
      <c r="AP115" s="5" t="str">
        <f>IFERROR(__xludf.DUMMYFUNCTION("IF(Z115 = """", """", GOOGLETRANSLATE(Z115, ""en"", ""bn""))"),"")</f>
        <v/>
      </c>
      <c r="AQ115" s="5" t="str">
        <f>IFERROR(__xludf.DUMMYFUNCTION("IF(AA115 = """", """", GOOGLETRANSLATE(AA115, ""en"", ""bn""))"),"")</f>
        <v/>
      </c>
      <c r="AR115" s="5" t="str">
        <f>IFERROR(__xludf.DUMMYFUNCTION("IF(AB115 = """", """", GOOGLETRANSLATE(AB115, ""en"", ""bn""))"),"")</f>
        <v/>
      </c>
      <c r="AS115" s="5" t="str">
        <f>IFERROR(__xludf.DUMMYFUNCTION("IF(Y115 = """", """", GOOGLETRANSLATE(Y115, ""en"", ""te""))"),"")</f>
        <v/>
      </c>
      <c r="AT115" s="5" t="str">
        <f>IFERROR(__xludf.DUMMYFUNCTION("IF(Z115 = """", """", GOOGLETRANSLATE(Z115, ""en"", ""te""))"),"")</f>
        <v/>
      </c>
      <c r="AU115" s="5" t="str">
        <f>IFERROR(__xludf.DUMMYFUNCTION("IF(AA115 = """", """", GOOGLETRANSLATE(AA115, ""en"", ""te""))"),"")</f>
        <v/>
      </c>
      <c r="AV115" s="5" t="str">
        <f>IFERROR(__xludf.DUMMYFUNCTION("IF(AB115 = """", """", GOOGLETRANSLATE(AB115, ""en"", ""te""))"),"")</f>
        <v/>
      </c>
    </row>
    <row r="116">
      <c r="A116" s="1">
        <v>119.0</v>
      </c>
      <c r="B116" s="1" t="s">
        <v>56</v>
      </c>
      <c r="C116" s="2">
        <v>45778.0</v>
      </c>
      <c r="D116" s="2">
        <v>45787.0</v>
      </c>
      <c r="E116" s="1">
        <v>12.0</v>
      </c>
      <c r="G116" s="3" t="s">
        <v>57</v>
      </c>
      <c r="I116" s="6">
        <v>1.0041666666666667</v>
      </c>
      <c r="K116" s="1" t="s">
        <v>58</v>
      </c>
      <c r="L116" s="1" t="s">
        <v>82</v>
      </c>
      <c r="O116" s="1" t="s">
        <v>60</v>
      </c>
      <c r="P116" s="1" t="s">
        <v>60</v>
      </c>
      <c r="Q116" s="1" t="s">
        <v>60</v>
      </c>
      <c r="R116" s="1" t="s">
        <v>60</v>
      </c>
      <c r="S116" s="1" t="s">
        <v>60</v>
      </c>
      <c r="T116" s="1" t="s">
        <v>60</v>
      </c>
      <c r="V116" s="1" t="s">
        <v>60</v>
      </c>
      <c r="W116" s="1" t="s">
        <v>60</v>
      </c>
      <c r="X116" s="1" t="s">
        <v>60</v>
      </c>
      <c r="AC116" s="5" t="str">
        <f>IFERROR(__xludf.DUMMYFUNCTION("IF(Y116 = """", """", GOOGLETRANSLATE(Y116, ""en"", ""hi""))"),"")</f>
        <v/>
      </c>
      <c r="AD116" s="5" t="str">
        <f>IFERROR(__xludf.DUMMYFUNCTION("IF(Z116 = """", """", GOOGLETRANSLATE(Z116, ""en"", ""hi""))"),"")</f>
        <v/>
      </c>
      <c r="AE116" s="5" t="str">
        <f>IFERROR(__xludf.DUMMYFUNCTION("IF(AA116 = """", """", GOOGLETRANSLATE(AA116, ""en"", ""hi""))"),"")</f>
        <v/>
      </c>
      <c r="AF116" s="5" t="str">
        <f>IFERROR(__xludf.DUMMYFUNCTION("IF(AB116 = """", """", GOOGLETRANSLATE(AB116, ""en"", ""hi""))"),"")</f>
        <v/>
      </c>
      <c r="AG116" s="5" t="str">
        <f>IFERROR(__xludf.DUMMYFUNCTION("IF(Y116 = """", """", GOOGLETRANSLATE(Y116, ""en"", ""mr""))"),"")</f>
        <v/>
      </c>
      <c r="AH116" s="5" t="str">
        <f>IFERROR(__xludf.DUMMYFUNCTION("IF(Z116 = """", """", GOOGLETRANSLATE(Z116, ""en"", ""mr""))"),"")</f>
        <v/>
      </c>
      <c r="AI116" s="5" t="str">
        <f>IFERROR(__xludf.DUMMYFUNCTION("IF(AA116 = """", """", GOOGLETRANSLATE(AA116, ""en"", ""mr""))"),"")</f>
        <v/>
      </c>
      <c r="AJ116" s="5" t="str">
        <f>IFERROR(__xludf.DUMMYFUNCTION("IF(AB116 = """", """", GOOGLETRANSLATE(AB116, ""en"", ""mr""))"),"")</f>
        <v/>
      </c>
      <c r="AK116" s="5" t="str">
        <f>IFERROR(__xludf.DUMMYFUNCTION("IF(Y116 = """", """", GOOGLETRANSLATE(Y116, ""en"", ""gu""))"),"")</f>
        <v/>
      </c>
      <c r="AL116" s="5" t="str">
        <f>IFERROR(__xludf.DUMMYFUNCTION("IF(Z116 = """", """", GOOGLETRANSLATE(Z116, ""en"", ""gu""))"),"")</f>
        <v/>
      </c>
      <c r="AM116" s="5" t="str">
        <f>IFERROR(__xludf.DUMMYFUNCTION("IF(AA116 = """", """", GOOGLETRANSLATE(AA116, ""en"", ""gu""))"),"")</f>
        <v/>
      </c>
      <c r="AN116" s="5" t="str">
        <f>IFERROR(__xludf.DUMMYFUNCTION("IF(AB116 = """", """", GOOGLETRANSLATE(AB116, ""en"", ""gu""))"),"")</f>
        <v/>
      </c>
      <c r="AO116" s="5" t="str">
        <f>IFERROR(__xludf.DUMMYFUNCTION("IF(Y116 = """", """", GOOGLETRANSLATE(Y116, ""en"", ""bn""))"),"")</f>
        <v/>
      </c>
      <c r="AP116" s="5" t="str">
        <f>IFERROR(__xludf.DUMMYFUNCTION("IF(Z116 = """", """", GOOGLETRANSLATE(Z116, ""en"", ""bn""))"),"")</f>
        <v/>
      </c>
      <c r="AQ116" s="5" t="str">
        <f>IFERROR(__xludf.DUMMYFUNCTION("IF(AA116 = """", """", GOOGLETRANSLATE(AA116, ""en"", ""bn""))"),"")</f>
        <v/>
      </c>
      <c r="AR116" s="5" t="str">
        <f>IFERROR(__xludf.DUMMYFUNCTION("IF(AB116 = """", """", GOOGLETRANSLATE(AB116, ""en"", ""bn""))"),"")</f>
        <v/>
      </c>
      <c r="AS116" s="5" t="str">
        <f>IFERROR(__xludf.DUMMYFUNCTION("IF(Y116 = """", """", GOOGLETRANSLATE(Y116, ""en"", ""te""))"),"")</f>
        <v/>
      </c>
      <c r="AT116" s="5" t="str">
        <f>IFERROR(__xludf.DUMMYFUNCTION("IF(Z116 = """", """", GOOGLETRANSLATE(Z116, ""en"", ""te""))"),"")</f>
        <v/>
      </c>
      <c r="AU116" s="5" t="str">
        <f>IFERROR(__xludf.DUMMYFUNCTION("IF(AA116 = """", """", GOOGLETRANSLATE(AA116, ""en"", ""te""))"),"")</f>
        <v/>
      </c>
      <c r="AV116" s="5" t="str">
        <f>IFERROR(__xludf.DUMMYFUNCTION("IF(AB116 = """", """", GOOGLETRANSLATE(AB116, ""en"", ""te""))"),"")</f>
        <v/>
      </c>
    </row>
    <row r="117">
      <c r="A117" s="1">
        <v>120.0</v>
      </c>
      <c r="B117" s="1" t="s">
        <v>56</v>
      </c>
      <c r="C117" s="2">
        <v>45778.0</v>
      </c>
      <c r="D117" s="2">
        <v>45787.0</v>
      </c>
      <c r="E117" s="1">
        <v>12.0</v>
      </c>
      <c r="G117" s="3" t="s">
        <v>57</v>
      </c>
      <c r="I117" s="6">
        <v>1.0041666666666667</v>
      </c>
      <c r="K117" s="1" t="s">
        <v>58</v>
      </c>
      <c r="L117" s="1" t="s">
        <v>82</v>
      </c>
      <c r="O117" s="1" t="s">
        <v>60</v>
      </c>
      <c r="P117" s="1" t="s">
        <v>60</v>
      </c>
      <c r="Q117" s="1" t="s">
        <v>60</v>
      </c>
      <c r="R117" s="1" t="s">
        <v>60</v>
      </c>
      <c r="S117" s="1" t="s">
        <v>60</v>
      </c>
      <c r="T117" s="1" t="s">
        <v>60</v>
      </c>
      <c r="V117" s="1" t="s">
        <v>60</v>
      </c>
      <c r="W117" s="1" t="s">
        <v>60</v>
      </c>
      <c r="X117" s="1" t="s">
        <v>60</v>
      </c>
      <c r="AC117" s="5" t="str">
        <f>IFERROR(__xludf.DUMMYFUNCTION("IF(Y117 = """", """", GOOGLETRANSLATE(Y117, ""en"", ""hi""))"),"")</f>
        <v/>
      </c>
      <c r="AD117" s="5" t="str">
        <f>IFERROR(__xludf.DUMMYFUNCTION("IF(Z117 = """", """", GOOGLETRANSLATE(Z117, ""en"", ""hi""))"),"")</f>
        <v/>
      </c>
      <c r="AE117" s="5" t="str">
        <f>IFERROR(__xludf.DUMMYFUNCTION("IF(AA117 = """", """", GOOGLETRANSLATE(AA117, ""en"", ""hi""))"),"")</f>
        <v/>
      </c>
      <c r="AF117" s="5" t="str">
        <f>IFERROR(__xludf.DUMMYFUNCTION("IF(AB117 = """", """", GOOGLETRANSLATE(AB117, ""en"", ""hi""))"),"")</f>
        <v/>
      </c>
      <c r="AG117" s="5" t="str">
        <f>IFERROR(__xludf.DUMMYFUNCTION("IF(Y117 = """", """", GOOGLETRANSLATE(Y117, ""en"", ""mr""))"),"")</f>
        <v/>
      </c>
      <c r="AH117" s="5" t="str">
        <f>IFERROR(__xludf.DUMMYFUNCTION("IF(Z117 = """", """", GOOGLETRANSLATE(Z117, ""en"", ""mr""))"),"")</f>
        <v/>
      </c>
      <c r="AI117" s="5" t="str">
        <f>IFERROR(__xludf.DUMMYFUNCTION("IF(AA117 = """", """", GOOGLETRANSLATE(AA117, ""en"", ""mr""))"),"")</f>
        <v/>
      </c>
      <c r="AJ117" s="5" t="str">
        <f>IFERROR(__xludf.DUMMYFUNCTION("IF(AB117 = """", """", GOOGLETRANSLATE(AB117, ""en"", ""mr""))"),"")</f>
        <v/>
      </c>
      <c r="AK117" s="5" t="str">
        <f>IFERROR(__xludf.DUMMYFUNCTION("IF(Y117 = """", """", GOOGLETRANSLATE(Y117, ""en"", ""gu""))"),"")</f>
        <v/>
      </c>
      <c r="AL117" s="5" t="str">
        <f>IFERROR(__xludf.DUMMYFUNCTION("IF(Z117 = """", """", GOOGLETRANSLATE(Z117, ""en"", ""gu""))"),"")</f>
        <v/>
      </c>
      <c r="AM117" s="5" t="str">
        <f>IFERROR(__xludf.DUMMYFUNCTION("IF(AA117 = """", """", GOOGLETRANSLATE(AA117, ""en"", ""gu""))"),"")</f>
        <v/>
      </c>
      <c r="AN117" s="5" t="str">
        <f>IFERROR(__xludf.DUMMYFUNCTION("IF(AB117 = """", """", GOOGLETRANSLATE(AB117, ""en"", ""gu""))"),"")</f>
        <v/>
      </c>
      <c r="AO117" s="5" t="str">
        <f>IFERROR(__xludf.DUMMYFUNCTION("IF(Y117 = """", """", GOOGLETRANSLATE(Y117, ""en"", ""bn""))"),"")</f>
        <v/>
      </c>
      <c r="AP117" s="5" t="str">
        <f>IFERROR(__xludf.DUMMYFUNCTION("IF(Z117 = """", """", GOOGLETRANSLATE(Z117, ""en"", ""bn""))"),"")</f>
        <v/>
      </c>
      <c r="AQ117" s="5" t="str">
        <f>IFERROR(__xludf.DUMMYFUNCTION("IF(AA117 = """", """", GOOGLETRANSLATE(AA117, ""en"", ""bn""))"),"")</f>
        <v/>
      </c>
      <c r="AR117" s="5" t="str">
        <f>IFERROR(__xludf.DUMMYFUNCTION("IF(AB117 = """", """", GOOGLETRANSLATE(AB117, ""en"", ""bn""))"),"")</f>
        <v/>
      </c>
      <c r="AS117" s="5" t="str">
        <f>IFERROR(__xludf.DUMMYFUNCTION("IF(Y117 = """", """", GOOGLETRANSLATE(Y117, ""en"", ""te""))"),"")</f>
        <v/>
      </c>
      <c r="AT117" s="5" t="str">
        <f>IFERROR(__xludf.DUMMYFUNCTION("IF(Z117 = """", """", GOOGLETRANSLATE(Z117, ""en"", ""te""))"),"")</f>
        <v/>
      </c>
      <c r="AU117" s="5" t="str">
        <f>IFERROR(__xludf.DUMMYFUNCTION("IF(AA117 = """", """", GOOGLETRANSLATE(AA117, ""en"", ""te""))"),"")</f>
        <v/>
      </c>
      <c r="AV117" s="5" t="str">
        <f>IFERROR(__xludf.DUMMYFUNCTION("IF(AB117 = """", """", GOOGLETRANSLATE(AB117, ""en"", ""te""))"),"")</f>
        <v/>
      </c>
    </row>
    <row r="118">
      <c r="A118" s="1">
        <v>121.0</v>
      </c>
      <c r="B118" s="1" t="s">
        <v>56</v>
      </c>
      <c r="C118" s="2">
        <v>45839.0</v>
      </c>
      <c r="D118" s="2">
        <v>45848.0</v>
      </c>
      <c r="E118" s="1">
        <v>1.0</v>
      </c>
      <c r="F118" s="1">
        <v>1.0</v>
      </c>
      <c r="G118" s="3" t="s">
        <v>83</v>
      </c>
      <c r="I118" s="7">
        <v>0.0</v>
      </c>
      <c r="J118" s="7">
        <v>0.001851851851851852</v>
      </c>
      <c r="L118" s="1" t="s">
        <v>84</v>
      </c>
      <c r="O118" s="1" t="s">
        <v>60</v>
      </c>
      <c r="P118" s="1" t="s">
        <v>60</v>
      </c>
      <c r="Q118" s="1" t="s">
        <v>60</v>
      </c>
      <c r="R118" s="1" t="s">
        <v>60</v>
      </c>
      <c r="S118" s="1" t="s">
        <v>60</v>
      </c>
      <c r="T118" s="1" t="s">
        <v>60</v>
      </c>
      <c r="V118" s="1" t="s">
        <v>60</v>
      </c>
      <c r="W118" s="1" t="s">
        <v>60</v>
      </c>
      <c r="X118" s="1" t="s">
        <v>60</v>
      </c>
      <c r="AC118" s="5" t="str">
        <f>IFERROR(__xludf.DUMMYFUNCTION("IF(Y118 = """", """", GOOGLETRANSLATE(Y118, ""en"", ""hi""))"),"")</f>
        <v/>
      </c>
      <c r="AD118" s="5" t="str">
        <f>IFERROR(__xludf.DUMMYFUNCTION("IF(Z118 = """", """", GOOGLETRANSLATE(Z118, ""en"", ""hi""))"),"")</f>
        <v/>
      </c>
      <c r="AE118" s="5" t="str">
        <f>IFERROR(__xludf.DUMMYFUNCTION("IF(AA118 = """", """", GOOGLETRANSLATE(AA118, ""en"", ""hi""))"),"")</f>
        <v/>
      </c>
      <c r="AF118" s="5" t="str">
        <f>IFERROR(__xludf.DUMMYFUNCTION("IF(AB118 = """", """", GOOGLETRANSLATE(AB118, ""en"", ""hi""))"),"")</f>
        <v/>
      </c>
      <c r="AG118" s="5" t="str">
        <f>IFERROR(__xludf.DUMMYFUNCTION("IF(Y118 = """", """", GOOGLETRANSLATE(Y118, ""en"", ""mr""))"),"")</f>
        <v/>
      </c>
      <c r="AH118" s="5" t="str">
        <f>IFERROR(__xludf.DUMMYFUNCTION("IF(Z118 = """", """", GOOGLETRANSLATE(Z118, ""en"", ""mr""))"),"")</f>
        <v/>
      </c>
      <c r="AI118" s="5" t="str">
        <f>IFERROR(__xludf.DUMMYFUNCTION("IF(AA118 = """", """", GOOGLETRANSLATE(AA118, ""en"", ""mr""))"),"")</f>
        <v/>
      </c>
      <c r="AJ118" s="5" t="str">
        <f>IFERROR(__xludf.DUMMYFUNCTION("IF(AB118 = """", """", GOOGLETRANSLATE(AB118, ""en"", ""mr""))"),"")</f>
        <v/>
      </c>
      <c r="AK118" s="5" t="str">
        <f>IFERROR(__xludf.DUMMYFUNCTION("IF(Y118 = """", """", GOOGLETRANSLATE(Y118, ""en"", ""gu""))"),"")</f>
        <v/>
      </c>
      <c r="AL118" s="5" t="str">
        <f>IFERROR(__xludf.DUMMYFUNCTION("IF(Z118 = """", """", GOOGLETRANSLATE(Z118, ""en"", ""gu""))"),"")</f>
        <v/>
      </c>
      <c r="AM118" s="5" t="str">
        <f>IFERROR(__xludf.DUMMYFUNCTION("IF(AA118 = """", """", GOOGLETRANSLATE(AA118, ""en"", ""gu""))"),"")</f>
        <v/>
      </c>
      <c r="AN118" s="5" t="str">
        <f>IFERROR(__xludf.DUMMYFUNCTION("IF(AB118 = """", """", GOOGLETRANSLATE(AB118, ""en"", ""gu""))"),"")</f>
        <v/>
      </c>
      <c r="AO118" s="5" t="str">
        <f>IFERROR(__xludf.DUMMYFUNCTION("IF(Y118 = """", """", GOOGLETRANSLATE(Y118, ""en"", ""bn""))"),"")</f>
        <v/>
      </c>
      <c r="AP118" s="5" t="str">
        <f>IFERROR(__xludf.DUMMYFUNCTION("IF(Z118 = """", """", GOOGLETRANSLATE(Z118, ""en"", ""bn""))"),"")</f>
        <v/>
      </c>
      <c r="AQ118" s="5" t="str">
        <f>IFERROR(__xludf.DUMMYFUNCTION("IF(AA118 = """", """", GOOGLETRANSLATE(AA118, ""en"", ""bn""))"),"")</f>
        <v/>
      </c>
      <c r="AR118" s="5" t="str">
        <f>IFERROR(__xludf.DUMMYFUNCTION("IF(AB118 = """", """", GOOGLETRANSLATE(AB118, ""en"", ""bn""))"),"")</f>
        <v/>
      </c>
      <c r="AS118" s="5" t="str">
        <f>IFERROR(__xludf.DUMMYFUNCTION("IF(Y118 = """", """", GOOGLETRANSLATE(Y118, ""en"", ""te""))"),"")</f>
        <v/>
      </c>
      <c r="AT118" s="5" t="str">
        <f>IFERROR(__xludf.DUMMYFUNCTION("IF(Z118 = """", """", GOOGLETRANSLATE(Z118, ""en"", ""te""))"),"")</f>
        <v/>
      </c>
      <c r="AU118" s="5" t="str">
        <f>IFERROR(__xludf.DUMMYFUNCTION("IF(AA118 = """", """", GOOGLETRANSLATE(AA118, ""en"", ""te""))"),"")</f>
        <v/>
      </c>
      <c r="AV118" s="5" t="str">
        <f>IFERROR(__xludf.DUMMYFUNCTION("IF(AB118 = """", """", GOOGLETRANSLATE(AB118, ""en"", ""te""))"),"")</f>
        <v/>
      </c>
    </row>
    <row r="119">
      <c r="A119" s="1">
        <v>122.0</v>
      </c>
      <c r="B119" s="1" t="s">
        <v>56</v>
      </c>
      <c r="C119" s="2">
        <v>45839.0</v>
      </c>
      <c r="D119" s="2">
        <v>45848.0</v>
      </c>
      <c r="E119" s="1">
        <v>1.0</v>
      </c>
      <c r="F119" s="1">
        <v>2.0</v>
      </c>
      <c r="G119" s="3" t="s">
        <v>83</v>
      </c>
      <c r="I119" s="7">
        <v>0.001851851851851852</v>
      </c>
      <c r="J119" s="7">
        <v>0.0032291666666666666</v>
      </c>
      <c r="K119" s="1" t="s">
        <v>58</v>
      </c>
      <c r="L119" s="1" t="s">
        <v>67</v>
      </c>
      <c r="O119" s="1" t="s">
        <v>85</v>
      </c>
      <c r="P119" s="1" t="s">
        <v>85</v>
      </c>
      <c r="Q119" s="1" t="s">
        <v>61</v>
      </c>
      <c r="R119" s="1" t="s">
        <v>85</v>
      </c>
      <c r="S119" s="1" t="s">
        <v>85</v>
      </c>
      <c r="T119" s="1" t="s">
        <v>85</v>
      </c>
      <c r="V119" s="1" t="s">
        <v>61</v>
      </c>
      <c r="W119" s="1" t="s">
        <v>85</v>
      </c>
      <c r="X119" s="1" t="s">
        <v>85</v>
      </c>
      <c r="Y119" s="1" t="s">
        <v>86</v>
      </c>
      <c r="Z119" s="1" t="s">
        <v>87</v>
      </c>
      <c r="AA119" s="1" t="s">
        <v>88</v>
      </c>
      <c r="AB119" s="1" t="s">
        <v>89</v>
      </c>
      <c r="AC119" s="5" t="str">
        <f>IFERROR(__xludf.DUMMYFUNCTION("IF(Y119 = """", """", GOOGLETRANSLATE(Y119, ""en"", ""hi""))"),"पिशाच योग और विवाह योग")</f>
        <v>पिशाच योग और विवाह योग</v>
      </c>
      <c r="AD119" s="5" t="str">
        <f>IFERROR(__xludf.DUMMYFUNCTION("IF(Z119 = """", """", GOOGLETRANSLATE(Z119, ""en"", ""hi""))"),"कैरियर के अवसर")</f>
        <v>कैरियर के अवसर</v>
      </c>
      <c r="AE119" s="5" t="str">
        <f>IFERROR(__xludf.DUMMYFUNCTION("IF(AA119 = """", """", GOOGLETRANSLATE(AA119, ""en"", ""hi""))"),"छात्रों के लिए औसत")</f>
        <v>छात्रों के लिए औसत</v>
      </c>
      <c r="AF119" s="5" t="str">
        <f>IFERROR(__xludf.DUMMYFUNCTION("IF(AB119 = """", """", GOOGLETRANSLATE(AB119, ""en"", ""hi""))"),"स्वास्थ्य के प्रति सावधान")</f>
        <v>स्वास्थ्य के प्रति सावधान</v>
      </c>
      <c r="AG119" s="5" t="str">
        <f>IFERROR(__xludf.DUMMYFUNCTION("IF(Y119 = """", """", GOOGLETRANSLATE(Y119, ""en"", ""mr""))"),"पिशाच योग आणि विवाह योग")</f>
        <v>पिशाच योग आणि विवाह योग</v>
      </c>
      <c r="AH119" s="5" t="str">
        <f>IFERROR(__xludf.DUMMYFUNCTION("IF(Z119 = """", """", GOOGLETRANSLATE(Z119, ""en"", ""mr""))"),"करिअरच्या संधी")</f>
        <v>करिअरच्या संधी</v>
      </c>
      <c r="AI119" s="5" t="str">
        <f>IFERROR(__xludf.DUMMYFUNCTION("IF(AA119 = """", """", GOOGLETRANSLATE(AA119, ""en"", ""mr""))"),"विद्यार्थ्यांसाठी सरासरी")</f>
        <v>विद्यार्थ्यांसाठी सरासरी</v>
      </c>
      <c r="AJ119" s="5" t="str">
        <f>IFERROR(__xludf.DUMMYFUNCTION("IF(AB119 = """", """", GOOGLETRANSLATE(AB119, ""en"", ""mr""))"),"आरोग्याची काळजी घ्या")</f>
        <v>आरोग्याची काळजी घ्या</v>
      </c>
      <c r="AK119" s="5" t="str">
        <f>IFERROR(__xludf.DUMMYFUNCTION("IF(Y119 = """", """", GOOGLETRANSLATE(Y119, ""en"", ""gu""))"),"પિશાચ યોગ અને વિવાહ યોગ")</f>
        <v>પિશાચ યોગ અને વિવાહ યોગ</v>
      </c>
      <c r="AL119" s="5" t="str">
        <f>IFERROR(__xludf.DUMMYFUNCTION("IF(Z119 = """", """", GOOGLETRANSLATE(Z119, ""en"", ""gu""))"),"કારકિર્દીની તકો")</f>
        <v>કારકિર્દીની તકો</v>
      </c>
      <c r="AM119" s="5" t="str">
        <f>IFERROR(__xludf.DUMMYFUNCTION("IF(AA119 = """", """", GOOGLETRANSLATE(AA119, ""en"", ""gu""))"),"વિદ્યાર્થીઓ માટે સરેરાશ")</f>
        <v>વિદ્યાર્થીઓ માટે સરેરાશ</v>
      </c>
      <c r="AN119" s="5" t="str">
        <f>IFERROR(__xludf.DUMMYFUNCTION("IF(AB119 = """", """", GOOGLETRANSLATE(AB119, ""en"", ""gu""))"),"સ્વાસ્થ્ય પ્રત્યે સાવચેત રહો")</f>
        <v>સ્વાસ્થ્ય પ્રત્યે સાવચેત રહો</v>
      </c>
      <c r="AO119" s="5" t="str">
        <f>IFERROR(__xludf.DUMMYFUNCTION("IF(Y119 = """", """", GOOGLETRANSLATE(Y119, ""en"", ""bn""))"),"পিশাচ যোগ এবং বিভা যোগ")</f>
        <v>পিশাচ যোগ এবং বিভা যোগ</v>
      </c>
      <c r="AP119" s="5" t="str">
        <f>IFERROR(__xludf.DUMMYFUNCTION("IF(Z119 = """", """", GOOGLETRANSLATE(Z119, ""en"", ""bn""))"),"কর্মজীবনের সুযোগ")</f>
        <v>কর্মজীবনের সুযোগ</v>
      </c>
      <c r="AQ119" s="5" t="str">
        <f>IFERROR(__xludf.DUMMYFUNCTION("IF(AA119 = """", """", GOOGLETRANSLATE(AA119, ""en"", ""bn""))"),"শিক্ষার্থীদের জন্য গড়")</f>
        <v>শিক্ষার্থীদের জন্য গড়</v>
      </c>
      <c r="AR119" s="5" t="str">
        <f>IFERROR(__xludf.DUMMYFUNCTION("IF(AB119 = """", """", GOOGLETRANSLATE(AB119, ""en"", ""bn""))"),"স্বাস্থ্যের সাথে সতর্ক থাকুন")</f>
        <v>স্বাস্থ্যের সাথে সতর্ক থাকুন</v>
      </c>
      <c r="AS119" s="5" t="str">
        <f>IFERROR(__xludf.DUMMYFUNCTION("IF(Y119 = """", """", GOOGLETRANSLATE(Y119, ""en"", ""te""))"),"పిశాచ్ యోగ్ మరియు వివాహ యోగ్")</f>
        <v>పిశాచ్ యోగ్ మరియు వివాహ యోగ్</v>
      </c>
      <c r="AT119" s="5" t="str">
        <f>IFERROR(__xludf.DUMMYFUNCTION("IF(Z119 = """", """", GOOGLETRANSLATE(Z119, ""en"", ""te""))"),"కెరీర్ అవకాశాలు")</f>
        <v>కెరీర్ అవకాశాలు</v>
      </c>
      <c r="AU119" s="5" t="str">
        <f>IFERROR(__xludf.DUMMYFUNCTION("IF(AA119 = """", """", GOOGLETRANSLATE(AA119, ""en"", ""te""))"),"విద్యార్థులకు సగటు")</f>
        <v>విద్యార్థులకు సగటు</v>
      </c>
      <c r="AV119" s="5" t="str">
        <f>IFERROR(__xludf.DUMMYFUNCTION("IF(AB119 = """", """", GOOGLETRANSLATE(AB119, ""en"", ""te""))"),"ఆరోగ్యంతో జాగ్రత్తగా ఉండండి")</f>
        <v>ఆరోగ్యంతో జాగ్రత్తగా ఉండండి</v>
      </c>
    </row>
    <row r="120">
      <c r="A120" s="1">
        <v>123.0</v>
      </c>
      <c r="B120" s="1" t="s">
        <v>56</v>
      </c>
      <c r="C120" s="2">
        <v>45839.0</v>
      </c>
      <c r="D120" s="2">
        <v>45848.0</v>
      </c>
      <c r="E120" s="1">
        <v>1.0</v>
      </c>
      <c r="F120" s="1">
        <v>3.0</v>
      </c>
      <c r="G120" s="3" t="s">
        <v>83</v>
      </c>
      <c r="I120" s="7">
        <v>0.001851851851851852</v>
      </c>
      <c r="J120" s="7">
        <v>0.0032291666666666666</v>
      </c>
      <c r="K120" s="1" t="s">
        <v>58</v>
      </c>
      <c r="L120" s="1" t="s">
        <v>67</v>
      </c>
      <c r="O120" s="1" t="s">
        <v>85</v>
      </c>
      <c r="P120" s="1" t="s">
        <v>85</v>
      </c>
      <c r="Q120" s="1" t="s">
        <v>61</v>
      </c>
      <c r="R120" s="1" t="s">
        <v>85</v>
      </c>
      <c r="S120" s="1" t="s">
        <v>85</v>
      </c>
      <c r="T120" s="1" t="s">
        <v>85</v>
      </c>
      <c r="V120" s="1" t="s">
        <v>61</v>
      </c>
      <c r="W120" s="1" t="s">
        <v>85</v>
      </c>
      <c r="X120" s="1" t="s">
        <v>85</v>
      </c>
      <c r="Y120" s="1" t="s">
        <v>86</v>
      </c>
      <c r="Z120" s="1" t="s">
        <v>87</v>
      </c>
      <c r="AA120" s="1" t="s">
        <v>88</v>
      </c>
      <c r="AB120" s="1" t="s">
        <v>89</v>
      </c>
      <c r="AC120" s="5" t="str">
        <f>IFERROR(__xludf.DUMMYFUNCTION("IF(Y120 = """", """", GOOGLETRANSLATE(Y120, ""en"", ""hi""))"),"पिशाच योग और विवाह योग")</f>
        <v>पिशाच योग और विवाह योग</v>
      </c>
      <c r="AD120" s="5" t="str">
        <f>IFERROR(__xludf.DUMMYFUNCTION("IF(Z120 = """", """", GOOGLETRANSLATE(Z120, ""en"", ""hi""))"),"कैरियर के अवसर")</f>
        <v>कैरियर के अवसर</v>
      </c>
      <c r="AE120" s="5" t="str">
        <f>IFERROR(__xludf.DUMMYFUNCTION("IF(AA120 = """", """", GOOGLETRANSLATE(AA120, ""en"", ""hi""))"),"छात्रों के लिए औसत")</f>
        <v>छात्रों के लिए औसत</v>
      </c>
      <c r="AF120" s="5" t="str">
        <f>IFERROR(__xludf.DUMMYFUNCTION("IF(AB120 = """", """", GOOGLETRANSLATE(AB120, ""en"", ""hi""))"),"स्वास्थ्य के प्रति सावधान")</f>
        <v>स्वास्थ्य के प्रति सावधान</v>
      </c>
      <c r="AG120" s="5" t="str">
        <f>IFERROR(__xludf.DUMMYFUNCTION("IF(Y120 = """", """", GOOGLETRANSLATE(Y120, ""en"", ""mr""))"),"पिशाच योग आणि विवाह योग")</f>
        <v>पिशाच योग आणि विवाह योग</v>
      </c>
      <c r="AH120" s="5" t="str">
        <f>IFERROR(__xludf.DUMMYFUNCTION("IF(Z120 = """", """", GOOGLETRANSLATE(Z120, ""en"", ""mr""))"),"करिअरच्या संधी")</f>
        <v>करिअरच्या संधी</v>
      </c>
      <c r="AI120" s="5" t="str">
        <f>IFERROR(__xludf.DUMMYFUNCTION("IF(AA120 = """", """", GOOGLETRANSLATE(AA120, ""en"", ""mr""))"),"विद्यार्थ्यांसाठी सरासरी")</f>
        <v>विद्यार्थ्यांसाठी सरासरी</v>
      </c>
      <c r="AJ120" s="5" t="str">
        <f>IFERROR(__xludf.DUMMYFUNCTION("IF(AB120 = """", """", GOOGLETRANSLATE(AB120, ""en"", ""mr""))"),"आरोग्याची काळजी घ्या")</f>
        <v>आरोग्याची काळजी घ्या</v>
      </c>
      <c r="AK120" s="5" t="str">
        <f>IFERROR(__xludf.DUMMYFUNCTION("IF(Y120 = """", """", GOOGLETRANSLATE(Y120, ""en"", ""gu""))"),"પિશાચ યોગ અને વિવાહ યોગ")</f>
        <v>પિશાચ યોગ અને વિવાહ યોગ</v>
      </c>
      <c r="AL120" s="5" t="str">
        <f>IFERROR(__xludf.DUMMYFUNCTION("IF(Z120 = """", """", GOOGLETRANSLATE(Z120, ""en"", ""gu""))"),"કારકિર્દીની તકો")</f>
        <v>કારકિર્દીની તકો</v>
      </c>
      <c r="AM120" s="5" t="str">
        <f>IFERROR(__xludf.DUMMYFUNCTION("IF(AA120 = """", """", GOOGLETRANSLATE(AA120, ""en"", ""gu""))"),"વિદ્યાર્થીઓ માટે સરેરાશ")</f>
        <v>વિદ્યાર્થીઓ માટે સરેરાશ</v>
      </c>
      <c r="AN120" s="5" t="str">
        <f>IFERROR(__xludf.DUMMYFUNCTION("IF(AB120 = """", """", GOOGLETRANSLATE(AB120, ""en"", ""gu""))"),"સ્વાસ્થ્ય પ્રત્યે સાવચેત રહો")</f>
        <v>સ્વાસ્થ્ય પ્રત્યે સાવચેત રહો</v>
      </c>
      <c r="AO120" s="5" t="str">
        <f>IFERROR(__xludf.DUMMYFUNCTION("IF(Y120 = """", """", GOOGLETRANSLATE(Y120, ""en"", ""bn""))"),"পিশাচ যোগ এবং বিভা যোগ")</f>
        <v>পিশাচ যোগ এবং বিভা যোগ</v>
      </c>
      <c r="AP120" s="5" t="str">
        <f>IFERROR(__xludf.DUMMYFUNCTION("IF(Z120 = """", """", GOOGLETRANSLATE(Z120, ""en"", ""bn""))"),"কর্মজীবনের সুযোগ")</f>
        <v>কর্মজীবনের সুযোগ</v>
      </c>
      <c r="AQ120" s="5" t="str">
        <f>IFERROR(__xludf.DUMMYFUNCTION("IF(AA120 = """", """", GOOGLETRANSLATE(AA120, ""en"", ""bn""))"),"শিক্ষার্থীদের জন্য গড়")</f>
        <v>শিক্ষার্থীদের জন্য গড়</v>
      </c>
      <c r="AR120" s="5" t="str">
        <f>IFERROR(__xludf.DUMMYFUNCTION("IF(AB120 = """", """", GOOGLETRANSLATE(AB120, ""en"", ""bn""))"),"স্বাস্থ্যের সাথে সতর্ক থাকুন")</f>
        <v>স্বাস্থ্যের সাথে সতর্ক থাকুন</v>
      </c>
      <c r="AS120" s="5" t="str">
        <f>IFERROR(__xludf.DUMMYFUNCTION("IF(Y120 = """", """", GOOGLETRANSLATE(Y120, ""en"", ""te""))"),"పిశాచ్ యోగ్ మరియు వివాహ యోగ్")</f>
        <v>పిశాచ్ యోగ్ మరియు వివాహ యోగ్</v>
      </c>
      <c r="AT120" s="5" t="str">
        <f>IFERROR(__xludf.DUMMYFUNCTION("IF(Z120 = """", """", GOOGLETRANSLATE(Z120, ""en"", ""te""))"),"కెరీర్ అవకాశాలు")</f>
        <v>కెరీర్ అవకాశాలు</v>
      </c>
      <c r="AU120" s="5" t="str">
        <f>IFERROR(__xludf.DUMMYFUNCTION("IF(AA120 = """", """", GOOGLETRANSLATE(AA120, ""en"", ""te""))"),"విద్యార్థులకు సగటు")</f>
        <v>విద్యార్థులకు సగటు</v>
      </c>
      <c r="AV120" s="5" t="str">
        <f>IFERROR(__xludf.DUMMYFUNCTION("IF(AB120 = """", """", GOOGLETRANSLATE(AB120, ""en"", ""te""))"),"ఆరోగ్యంతో జాగ్రత్తగా ఉండండి")</f>
        <v>ఆరోగ్యంతో జాగ్రత్తగా ఉండండి</v>
      </c>
    </row>
    <row r="121">
      <c r="A121" s="1">
        <v>124.0</v>
      </c>
      <c r="B121" s="1" t="s">
        <v>56</v>
      </c>
      <c r="C121" s="2">
        <v>45839.0</v>
      </c>
      <c r="D121" s="2">
        <v>45848.0</v>
      </c>
      <c r="E121" s="1">
        <v>1.0</v>
      </c>
      <c r="F121" s="1">
        <v>4.0</v>
      </c>
      <c r="G121" s="3" t="s">
        <v>83</v>
      </c>
      <c r="I121" s="7">
        <v>0.001851851851851852</v>
      </c>
      <c r="J121" s="7">
        <v>0.0032291666666666666</v>
      </c>
      <c r="K121" s="1" t="s">
        <v>58</v>
      </c>
      <c r="L121" s="1" t="s">
        <v>67</v>
      </c>
      <c r="O121" s="1" t="s">
        <v>85</v>
      </c>
      <c r="P121" s="1" t="s">
        <v>85</v>
      </c>
      <c r="Q121" s="1" t="s">
        <v>61</v>
      </c>
      <c r="R121" s="1" t="s">
        <v>85</v>
      </c>
      <c r="S121" s="1" t="s">
        <v>85</v>
      </c>
      <c r="T121" s="1" t="s">
        <v>85</v>
      </c>
      <c r="V121" s="1" t="s">
        <v>61</v>
      </c>
      <c r="W121" s="1" t="s">
        <v>85</v>
      </c>
      <c r="X121" s="1" t="s">
        <v>85</v>
      </c>
      <c r="Y121" s="1" t="s">
        <v>86</v>
      </c>
      <c r="Z121" s="1" t="s">
        <v>87</v>
      </c>
      <c r="AA121" s="1" t="s">
        <v>88</v>
      </c>
      <c r="AB121" s="1" t="s">
        <v>89</v>
      </c>
      <c r="AC121" s="5" t="str">
        <f>IFERROR(__xludf.DUMMYFUNCTION("IF(Y121 = """", """", GOOGLETRANSLATE(Y121, ""en"", ""hi""))"),"पिशाच योग और विवाह योग")</f>
        <v>पिशाच योग और विवाह योग</v>
      </c>
      <c r="AD121" s="5" t="str">
        <f>IFERROR(__xludf.DUMMYFUNCTION("IF(Z121 = """", """", GOOGLETRANSLATE(Z121, ""en"", ""hi""))"),"कैरियर के अवसर")</f>
        <v>कैरियर के अवसर</v>
      </c>
      <c r="AE121" s="5" t="str">
        <f>IFERROR(__xludf.DUMMYFUNCTION("IF(AA121 = """", """", GOOGLETRANSLATE(AA121, ""en"", ""hi""))"),"छात्रों के लिए औसत")</f>
        <v>छात्रों के लिए औसत</v>
      </c>
      <c r="AF121" s="5" t="str">
        <f>IFERROR(__xludf.DUMMYFUNCTION("IF(AB121 = """", """", GOOGLETRANSLATE(AB121, ""en"", ""hi""))"),"स्वास्थ्य के प्रति सावधान")</f>
        <v>स्वास्थ्य के प्रति सावधान</v>
      </c>
      <c r="AG121" s="5" t="str">
        <f>IFERROR(__xludf.DUMMYFUNCTION("IF(Y121 = """", """", GOOGLETRANSLATE(Y121, ""en"", ""mr""))"),"पिशाच योग आणि विवाह योग")</f>
        <v>पिशाच योग आणि विवाह योग</v>
      </c>
      <c r="AH121" s="5" t="str">
        <f>IFERROR(__xludf.DUMMYFUNCTION("IF(Z121 = """", """", GOOGLETRANSLATE(Z121, ""en"", ""mr""))"),"करिअरच्या संधी")</f>
        <v>करिअरच्या संधी</v>
      </c>
      <c r="AI121" s="5" t="str">
        <f>IFERROR(__xludf.DUMMYFUNCTION("IF(AA121 = """", """", GOOGLETRANSLATE(AA121, ""en"", ""mr""))"),"विद्यार्थ्यांसाठी सरासरी")</f>
        <v>विद्यार्थ्यांसाठी सरासरी</v>
      </c>
      <c r="AJ121" s="5" t="str">
        <f>IFERROR(__xludf.DUMMYFUNCTION("IF(AB121 = """", """", GOOGLETRANSLATE(AB121, ""en"", ""mr""))"),"आरोग्याची काळजी घ्या")</f>
        <v>आरोग्याची काळजी घ्या</v>
      </c>
      <c r="AK121" s="5" t="str">
        <f>IFERROR(__xludf.DUMMYFUNCTION("IF(Y121 = """", """", GOOGLETRANSLATE(Y121, ""en"", ""gu""))"),"પિશાચ યોગ અને વિવાહ યોગ")</f>
        <v>પિશાચ યોગ અને વિવાહ યોગ</v>
      </c>
      <c r="AL121" s="5" t="str">
        <f>IFERROR(__xludf.DUMMYFUNCTION("IF(Z121 = """", """", GOOGLETRANSLATE(Z121, ""en"", ""gu""))"),"કારકિર્દીની તકો")</f>
        <v>કારકિર્દીની તકો</v>
      </c>
      <c r="AM121" s="5" t="str">
        <f>IFERROR(__xludf.DUMMYFUNCTION("IF(AA121 = """", """", GOOGLETRANSLATE(AA121, ""en"", ""gu""))"),"વિદ્યાર્થીઓ માટે સરેરાશ")</f>
        <v>વિદ્યાર્થીઓ માટે સરેરાશ</v>
      </c>
      <c r="AN121" s="5" t="str">
        <f>IFERROR(__xludf.DUMMYFUNCTION("IF(AB121 = """", """", GOOGLETRANSLATE(AB121, ""en"", ""gu""))"),"સ્વાસ્થ્ય પ્રત્યે સાવચેત રહો")</f>
        <v>સ્વાસ્થ્ય પ્રત્યે સાવચેત રહો</v>
      </c>
      <c r="AO121" s="5" t="str">
        <f>IFERROR(__xludf.DUMMYFUNCTION("IF(Y121 = """", """", GOOGLETRANSLATE(Y121, ""en"", ""bn""))"),"পিশাচ যোগ এবং বিভা যোগ")</f>
        <v>পিশাচ যোগ এবং বিভা যোগ</v>
      </c>
      <c r="AP121" s="5" t="str">
        <f>IFERROR(__xludf.DUMMYFUNCTION("IF(Z121 = """", """", GOOGLETRANSLATE(Z121, ""en"", ""bn""))"),"কর্মজীবনের সুযোগ")</f>
        <v>কর্মজীবনের সুযোগ</v>
      </c>
      <c r="AQ121" s="5" t="str">
        <f>IFERROR(__xludf.DUMMYFUNCTION("IF(AA121 = """", """", GOOGLETRANSLATE(AA121, ""en"", ""bn""))"),"শিক্ষার্থীদের জন্য গড়")</f>
        <v>শিক্ষার্থীদের জন্য গড়</v>
      </c>
      <c r="AR121" s="5" t="str">
        <f>IFERROR(__xludf.DUMMYFUNCTION("IF(AB121 = """", """", GOOGLETRANSLATE(AB121, ""en"", ""bn""))"),"স্বাস্থ্যের সাথে সতর্ক থাকুন")</f>
        <v>স্বাস্থ্যের সাথে সতর্ক থাকুন</v>
      </c>
      <c r="AS121" s="5" t="str">
        <f>IFERROR(__xludf.DUMMYFUNCTION("IF(Y121 = """", """", GOOGLETRANSLATE(Y121, ""en"", ""te""))"),"పిశాచ్ యోగ్ మరియు వివాహ యోగ్")</f>
        <v>పిశాచ్ యోగ్ మరియు వివాహ యోగ్</v>
      </c>
      <c r="AT121" s="5" t="str">
        <f>IFERROR(__xludf.DUMMYFUNCTION("IF(Z121 = """", """", GOOGLETRANSLATE(Z121, ""en"", ""te""))"),"కెరీర్ అవకాశాలు")</f>
        <v>కెరీర్ అవకాశాలు</v>
      </c>
      <c r="AU121" s="5" t="str">
        <f>IFERROR(__xludf.DUMMYFUNCTION("IF(AA121 = """", """", GOOGLETRANSLATE(AA121, ""en"", ""te""))"),"విద్యార్థులకు సగటు")</f>
        <v>విద్యార్థులకు సగటు</v>
      </c>
      <c r="AV121" s="5" t="str">
        <f>IFERROR(__xludf.DUMMYFUNCTION("IF(AB121 = """", """", GOOGLETRANSLATE(AB121, ""en"", ""te""))"),"ఆరోగ్యంతో జాగ్రత్తగా ఉండండి")</f>
        <v>ఆరోగ్యంతో జాగ్రత్తగా ఉండండి</v>
      </c>
    </row>
    <row r="122">
      <c r="A122" s="1">
        <v>125.0</v>
      </c>
      <c r="B122" s="1" t="s">
        <v>56</v>
      </c>
      <c r="C122" s="2">
        <v>45839.0</v>
      </c>
      <c r="D122" s="2">
        <v>45848.0</v>
      </c>
      <c r="E122" s="1">
        <v>1.0</v>
      </c>
      <c r="F122" s="1">
        <v>5.0</v>
      </c>
      <c r="G122" s="3" t="s">
        <v>83</v>
      </c>
      <c r="I122" s="7">
        <v>0.001851851851851852</v>
      </c>
      <c r="J122" s="7">
        <v>0.0032291666666666666</v>
      </c>
      <c r="K122" s="1" t="s">
        <v>58</v>
      </c>
      <c r="L122" s="1" t="s">
        <v>67</v>
      </c>
      <c r="O122" s="1" t="s">
        <v>60</v>
      </c>
      <c r="P122" s="1" t="s">
        <v>85</v>
      </c>
      <c r="Q122" s="1" t="s">
        <v>61</v>
      </c>
      <c r="R122" s="1" t="s">
        <v>85</v>
      </c>
      <c r="S122" s="1" t="s">
        <v>85</v>
      </c>
      <c r="T122" s="1" t="s">
        <v>85</v>
      </c>
      <c r="V122" s="1" t="s">
        <v>61</v>
      </c>
      <c r="W122" s="1" t="s">
        <v>85</v>
      </c>
      <c r="X122" s="1" t="s">
        <v>85</v>
      </c>
      <c r="Y122" s="1" t="s">
        <v>86</v>
      </c>
      <c r="Z122" s="1" t="s">
        <v>87</v>
      </c>
      <c r="AA122" s="1" t="s">
        <v>88</v>
      </c>
      <c r="AB122" s="1" t="s">
        <v>89</v>
      </c>
      <c r="AC122" s="5" t="str">
        <f>IFERROR(__xludf.DUMMYFUNCTION("IF(Y122 = """", """", GOOGLETRANSLATE(Y122, ""en"", ""hi""))"),"पिशाच योग और विवाह योग")</f>
        <v>पिशाच योग और विवाह योग</v>
      </c>
      <c r="AD122" s="5" t="str">
        <f>IFERROR(__xludf.DUMMYFUNCTION("IF(Z122 = """", """", GOOGLETRANSLATE(Z122, ""en"", ""hi""))"),"कैरियर के अवसर")</f>
        <v>कैरियर के अवसर</v>
      </c>
      <c r="AE122" s="5" t="str">
        <f>IFERROR(__xludf.DUMMYFUNCTION("IF(AA122 = """", """", GOOGLETRANSLATE(AA122, ""en"", ""hi""))"),"छात्रों के लिए औसत")</f>
        <v>छात्रों के लिए औसत</v>
      </c>
      <c r="AF122" s="5" t="str">
        <f>IFERROR(__xludf.DUMMYFUNCTION("IF(AB122 = """", """", GOOGLETRANSLATE(AB122, ""en"", ""hi""))"),"स्वास्थ्य के प्रति सावधान")</f>
        <v>स्वास्थ्य के प्रति सावधान</v>
      </c>
      <c r="AG122" s="5" t="str">
        <f>IFERROR(__xludf.DUMMYFUNCTION("IF(Y122 = """", """", GOOGLETRANSLATE(Y122, ""en"", ""mr""))"),"पिशाच योग आणि विवाह योग")</f>
        <v>पिशाच योग आणि विवाह योग</v>
      </c>
      <c r="AH122" s="5" t="str">
        <f>IFERROR(__xludf.DUMMYFUNCTION("IF(Z122 = """", """", GOOGLETRANSLATE(Z122, ""en"", ""mr""))"),"करिअरच्या संधी")</f>
        <v>करिअरच्या संधी</v>
      </c>
      <c r="AI122" s="5" t="str">
        <f>IFERROR(__xludf.DUMMYFUNCTION("IF(AA122 = """", """", GOOGLETRANSLATE(AA122, ""en"", ""mr""))"),"विद्यार्थ्यांसाठी सरासरी")</f>
        <v>विद्यार्थ्यांसाठी सरासरी</v>
      </c>
      <c r="AJ122" s="5" t="str">
        <f>IFERROR(__xludf.DUMMYFUNCTION("IF(AB122 = """", """", GOOGLETRANSLATE(AB122, ""en"", ""mr""))"),"आरोग्याची काळजी घ्या")</f>
        <v>आरोग्याची काळजी घ्या</v>
      </c>
      <c r="AK122" s="5" t="str">
        <f>IFERROR(__xludf.DUMMYFUNCTION("IF(Y122 = """", """", GOOGLETRANSLATE(Y122, ""en"", ""gu""))"),"પિશાચ યોગ અને વિવાહ યોગ")</f>
        <v>પિશાચ યોગ અને વિવાહ યોગ</v>
      </c>
      <c r="AL122" s="5" t="str">
        <f>IFERROR(__xludf.DUMMYFUNCTION("IF(Z122 = """", """", GOOGLETRANSLATE(Z122, ""en"", ""gu""))"),"કારકિર્દીની તકો")</f>
        <v>કારકિર્દીની તકો</v>
      </c>
      <c r="AM122" s="5" t="str">
        <f>IFERROR(__xludf.DUMMYFUNCTION("IF(AA122 = """", """", GOOGLETRANSLATE(AA122, ""en"", ""gu""))"),"વિદ્યાર્થીઓ માટે સરેરાશ")</f>
        <v>વિદ્યાર્થીઓ માટે સરેરાશ</v>
      </c>
      <c r="AN122" s="5" t="str">
        <f>IFERROR(__xludf.DUMMYFUNCTION("IF(AB122 = """", """", GOOGLETRANSLATE(AB122, ""en"", ""gu""))"),"સ્વાસ્થ્ય પ્રત્યે સાવચેત રહો")</f>
        <v>સ્વાસ્થ્ય પ્રત્યે સાવચેત રહો</v>
      </c>
      <c r="AO122" s="5" t="str">
        <f>IFERROR(__xludf.DUMMYFUNCTION("IF(Y122 = """", """", GOOGLETRANSLATE(Y122, ""en"", ""bn""))"),"পিশাচ যোগ এবং বিভা যোগ")</f>
        <v>পিশাচ যোগ এবং বিভা যোগ</v>
      </c>
      <c r="AP122" s="5" t="str">
        <f>IFERROR(__xludf.DUMMYFUNCTION("IF(Z122 = """", """", GOOGLETRANSLATE(Z122, ""en"", ""bn""))"),"কর্মজীবনের সুযোগ")</f>
        <v>কর্মজীবনের সুযোগ</v>
      </c>
      <c r="AQ122" s="5" t="str">
        <f>IFERROR(__xludf.DUMMYFUNCTION("IF(AA122 = """", """", GOOGLETRANSLATE(AA122, ""en"", ""bn""))"),"শিক্ষার্থীদের জন্য গড়")</f>
        <v>শিক্ষার্থীদের জন্য গড়</v>
      </c>
      <c r="AR122" s="5" t="str">
        <f>IFERROR(__xludf.DUMMYFUNCTION("IF(AB122 = """", """", GOOGLETRANSLATE(AB122, ""en"", ""bn""))"),"স্বাস্থ্যের সাথে সতর্ক থাকুন")</f>
        <v>স্বাস্থ্যের সাথে সতর্ক থাকুন</v>
      </c>
      <c r="AS122" s="5" t="str">
        <f>IFERROR(__xludf.DUMMYFUNCTION("IF(Y122 = """", """", GOOGLETRANSLATE(Y122, ""en"", ""te""))"),"పిశాచ్ యోగ్ మరియు వివాహ యోగ్")</f>
        <v>పిశాచ్ యోగ్ మరియు వివాహ యోగ్</v>
      </c>
      <c r="AT122" s="5" t="str">
        <f>IFERROR(__xludf.DUMMYFUNCTION("IF(Z122 = """", """", GOOGLETRANSLATE(Z122, ""en"", ""te""))"),"కెరీర్ అవకాశాలు")</f>
        <v>కెరీర్ అవకాశాలు</v>
      </c>
      <c r="AU122" s="5" t="str">
        <f>IFERROR(__xludf.DUMMYFUNCTION("IF(AA122 = """", """", GOOGLETRANSLATE(AA122, ""en"", ""te""))"),"విద్యార్థులకు సగటు")</f>
        <v>విద్యార్థులకు సగటు</v>
      </c>
      <c r="AV122" s="5" t="str">
        <f>IFERROR(__xludf.DUMMYFUNCTION("IF(AB122 = """", """", GOOGLETRANSLATE(AB122, ""en"", ""te""))"),"ఆరోగ్యంతో జాగ్రత్తగా ఉండండి")</f>
        <v>ఆరోగ్యంతో జాగ్రత్తగా ఉండండి</v>
      </c>
    </row>
    <row r="123">
      <c r="A123" s="1">
        <v>126.0</v>
      </c>
      <c r="B123" s="1" t="s">
        <v>56</v>
      </c>
      <c r="C123" s="2">
        <v>45839.0</v>
      </c>
      <c r="D123" s="2">
        <v>45848.0</v>
      </c>
      <c r="E123" s="1">
        <v>1.0</v>
      </c>
      <c r="F123" s="1">
        <v>6.0</v>
      </c>
      <c r="G123" s="3" t="s">
        <v>83</v>
      </c>
      <c r="I123" s="7">
        <v>0.001851851851851852</v>
      </c>
      <c r="J123" s="7">
        <v>0.0032291666666666666</v>
      </c>
      <c r="K123" s="1" t="s">
        <v>58</v>
      </c>
      <c r="L123" s="1" t="s">
        <v>67</v>
      </c>
      <c r="O123" s="1" t="s">
        <v>85</v>
      </c>
      <c r="P123" s="1" t="s">
        <v>85</v>
      </c>
      <c r="Q123" s="1" t="s">
        <v>61</v>
      </c>
      <c r="R123" s="1" t="s">
        <v>85</v>
      </c>
      <c r="S123" s="1" t="s">
        <v>85</v>
      </c>
      <c r="T123" s="1" t="s">
        <v>85</v>
      </c>
      <c r="V123" s="1" t="s">
        <v>85</v>
      </c>
      <c r="W123" s="1" t="s">
        <v>61</v>
      </c>
      <c r="X123" s="1" t="s">
        <v>85</v>
      </c>
      <c r="Y123" s="1" t="s">
        <v>86</v>
      </c>
      <c r="Z123" s="1" t="s">
        <v>87</v>
      </c>
      <c r="AA123" s="1" t="s">
        <v>88</v>
      </c>
      <c r="AB123" s="1" t="s">
        <v>89</v>
      </c>
      <c r="AC123" s="5" t="str">
        <f>IFERROR(__xludf.DUMMYFUNCTION("IF(Y123 = """", """", GOOGLETRANSLATE(Y123, ""en"", ""hi""))"),"पिशाच योग और विवाह योग")</f>
        <v>पिशाच योग और विवाह योग</v>
      </c>
      <c r="AD123" s="5" t="str">
        <f>IFERROR(__xludf.DUMMYFUNCTION("IF(Z123 = """", """", GOOGLETRANSLATE(Z123, ""en"", ""hi""))"),"कैरियर के अवसर")</f>
        <v>कैरियर के अवसर</v>
      </c>
      <c r="AE123" s="5" t="str">
        <f>IFERROR(__xludf.DUMMYFUNCTION("IF(AA123 = """", """", GOOGLETRANSLATE(AA123, ""en"", ""hi""))"),"छात्रों के लिए औसत")</f>
        <v>छात्रों के लिए औसत</v>
      </c>
      <c r="AF123" s="5" t="str">
        <f>IFERROR(__xludf.DUMMYFUNCTION("IF(AB123 = """", """", GOOGLETRANSLATE(AB123, ""en"", ""hi""))"),"स्वास्थ्य के प्रति सावधान")</f>
        <v>स्वास्थ्य के प्रति सावधान</v>
      </c>
      <c r="AG123" s="5" t="str">
        <f>IFERROR(__xludf.DUMMYFUNCTION("IF(Y123 = """", """", GOOGLETRANSLATE(Y123, ""en"", ""mr""))"),"पिशाच योग आणि विवाह योग")</f>
        <v>पिशाच योग आणि विवाह योग</v>
      </c>
      <c r="AH123" s="5" t="str">
        <f>IFERROR(__xludf.DUMMYFUNCTION("IF(Z123 = """", """", GOOGLETRANSLATE(Z123, ""en"", ""mr""))"),"करिअरच्या संधी")</f>
        <v>करिअरच्या संधी</v>
      </c>
      <c r="AI123" s="5" t="str">
        <f>IFERROR(__xludf.DUMMYFUNCTION("IF(AA123 = """", """", GOOGLETRANSLATE(AA123, ""en"", ""mr""))"),"विद्यार्थ्यांसाठी सरासरी")</f>
        <v>विद्यार्थ्यांसाठी सरासरी</v>
      </c>
      <c r="AJ123" s="5" t="str">
        <f>IFERROR(__xludf.DUMMYFUNCTION("IF(AB123 = """", """", GOOGLETRANSLATE(AB123, ""en"", ""mr""))"),"आरोग्याची काळजी घ्या")</f>
        <v>आरोग्याची काळजी घ्या</v>
      </c>
      <c r="AK123" s="5" t="str">
        <f>IFERROR(__xludf.DUMMYFUNCTION("IF(Y123 = """", """", GOOGLETRANSLATE(Y123, ""en"", ""gu""))"),"પિશાચ યોગ અને વિવાહ યોગ")</f>
        <v>પિશાચ યોગ અને વિવાહ યોગ</v>
      </c>
      <c r="AL123" s="5" t="str">
        <f>IFERROR(__xludf.DUMMYFUNCTION("IF(Z123 = """", """", GOOGLETRANSLATE(Z123, ""en"", ""gu""))"),"કારકિર્દીની તકો")</f>
        <v>કારકિર્દીની તકો</v>
      </c>
      <c r="AM123" s="5" t="str">
        <f>IFERROR(__xludf.DUMMYFUNCTION("IF(AA123 = """", """", GOOGLETRANSLATE(AA123, ""en"", ""gu""))"),"વિદ્યાર્થીઓ માટે સરેરાશ")</f>
        <v>વિદ્યાર્થીઓ માટે સરેરાશ</v>
      </c>
      <c r="AN123" s="5" t="str">
        <f>IFERROR(__xludf.DUMMYFUNCTION("IF(AB123 = """", """", GOOGLETRANSLATE(AB123, ""en"", ""gu""))"),"સ્વાસ્થ્ય પ્રત્યે સાવચેત રહો")</f>
        <v>સ્વાસ્થ્ય પ્રત્યે સાવચેત રહો</v>
      </c>
      <c r="AO123" s="5" t="str">
        <f>IFERROR(__xludf.DUMMYFUNCTION("IF(Y123 = """", """", GOOGLETRANSLATE(Y123, ""en"", ""bn""))"),"পিশাচ যোগ এবং বিভা যোগ")</f>
        <v>পিশাচ যোগ এবং বিভা যোগ</v>
      </c>
      <c r="AP123" s="5" t="str">
        <f>IFERROR(__xludf.DUMMYFUNCTION("IF(Z123 = """", """", GOOGLETRANSLATE(Z123, ""en"", ""bn""))"),"কর্মজীবনের সুযোগ")</f>
        <v>কর্মজীবনের সুযোগ</v>
      </c>
      <c r="AQ123" s="5" t="str">
        <f>IFERROR(__xludf.DUMMYFUNCTION("IF(AA123 = """", """", GOOGLETRANSLATE(AA123, ""en"", ""bn""))"),"শিক্ষার্থীদের জন্য গড়")</f>
        <v>শিক্ষার্থীদের জন্য গড়</v>
      </c>
      <c r="AR123" s="5" t="str">
        <f>IFERROR(__xludf.DUMMYFUNCTION("IF(AB123 = """", """", GOOGLETRANSLATE(AB123, ""en"", ""bn""))"),"স্বাস্থ্যের সাথে সতর্ক থাকুন")</f>
        <v>স্বাস্থ্যের সাথে সতর্ক থাকুন</v>
      </c>
      <c r="AS123" s="5" t="str">
        <f>IFERROR(__xludf.DUMMYFUNCTION("IF(Y123 = """", """", GOOGLETRANSLATE(Y123, ""en"", ""te""))"),"పిశాచ్ యోగ్ మరియు వివాహ యోగ్")</f>
        <v>పిశాచ్ యోగ్ మరియు వివాహ యోగ్</v>
      </c>
      <c r="AT123" s="5" t="str">
        <f>IFERROR(__xludf.DUMMYFUNCTION("IF(Z123 = """", """", GOOGLETRANSLATE(Z123, ""en"", ""te""))"),"కెరీర్ అవకాశాలు")</f>
        <v>కెరీర్ అవకాశాలు</v>
      </c>
      <c r="AU123" s="5" t="str">
        <f>IFERROR(__xludf.DUMMYFUNCTION("IF(AA123 = """", """", GOOGLETRANSLATE(AA123, ""en"", ""te""))"),"విద్యార్థులకు సగటు")</f>
        <v>విద్యార్థులకు సగటు</v>
      </c>
      <c r="AV123" s="5" t="str">
        <f>IFERROR(__xludf.DUMMYFUNCTION("IF(AB123 = """", """", GOOGLETRANSLATE(AB123, ""en"", ""te""))"),"ఆరోగ్యంతో జాగ్రత్తగా ఉండండి")</f>
        <v>ఆరోగ్యంతో జాగ్రత్తగా ఉండండి</v>
      </c>
    </row>
    <row r="124">
      <c r="A124" s="1">
        <v>127.0</v>
      </c>
      <c r="B124" s="1" t="s">
        <v>56</v>
      </c>
      <c r="C124" s="2">
        <v>45839.0</v>
      </c>
      <c r="D124" s="2">
        <v>45848.0</v>
      </c>
      <c r="E124" s="1">
        <v>1.0</v>
      </c>
      <c r="F124" s="1">
        <v>7.0</v>
      </c>
      <c r="G124" s="3" t="s">
        <v>83</v>
      </c>
      <c r="I124" s="7">
        <v>0.001851851851851852</v>
      </c>
      <c r="J124" s="7">
        <v>0.0032291666666666666</v>
      </c>
      <c r="K124" s="1" t="s">
        <v>58</v>
      </c>
      <c r="L124" s="1" t="s">
        <v>67</v>
      </c>
      <c r="O124" s="1" t="s">
        <v>85</v>
      </c>
      <c r="P124" s="1" t="s">
        <v>85</v>
      </c>
      <c r="Q124" s="1" t="s">
        <v>85</v>
      </c>
      <c r="R124" s="1" t="s">
        <v>85</v>
      </c>
      <c r="S124" s="1" t="s">
        <v>85</v>
      </c>
      <c r="T124" s="1" t="s">
        <v>61</v>
      </c>
      <c r="V124" s="1" t="s">
        <v>85</v>
      </c>
      <c r="W124" s="1" t="s">
        <v>61</v>
      </c>
      <c r="X124" s="1" t="s">
        <v>85</v>
      </c>
      <c r="Y124" s="1" t="s">
        <v>86</v>
      </c>
      <c r="Z124" s="1" t="s">
        <v>87</v>
      </c>
      <c r="AA124" s="1" t="s">
        <v>88</v>
      </c>
      <c r="AB124" s="1" t="s">
        <v>89</v>
      </c>
      <c r="AC124" s="5" t="str">
        <f>IFERROR(__xludf.DUMMYFUNCTION("IF(Y124 = """", """", GOOGLETRANSLATE(Y124, ""en"", ""hi""))"),"पिशाच योग और विवाह योग")</f>
        <v>पिशाच योग और विवाह योग</v>
      </c>
      <c r="AD124" s="5" t="str">
        <f>IFERROR(__xludf.DUMMYFUNCTION("IF(Z124 = """", """", GOOGLETRANSLATE(Z124, ""en"", ""hi""))"),"कैरियर के अवसर")</f>
        <v>कैरियर के अवसर</v>
      </c>
      <c r="AE124" s="5" t="str">
        <f>IFERROR(__xludf.DUMMYFUNCTION("IF(AA124 = """", """", GOOGLETRANSLATE(AA124, ""en"", ""hi""))"),"छात्रों के लिए औसत")</f>
        <v>छात्रों के लिए औसत</v>
      </c>
      <c r="AF124" s="5" t="str">
        <f>IFERROR(__xludf.DUMMYFUNCTION("IF(AB124 = """", """", GOOGLETRANSLATE(AB124, ""en"", ""hi""))"),"स्वास्थ्य के प्रति सावधान")</f>
        <v>स्वास्थ्य के प्रति सावधान</v>
      </c>
      <c r="AG124" s="5" t="str">
        <f>IFERROR(__xludf.DUMMYFUNCTION("IF(Y124 = """", """", GOOGLETRANSLATE(Y124, ""en"", ""mr""))"),"पिशाच योग आणि विवाह योग")</f>
        <v>पिशाच योग आणि विवाह योग</v>
      </c>
      <c r="AH124" s="5" t="str">
        <f>IFERROR(__xludf.DUMMYFUNCTION("IF(Z124 = """", """", GOOGLETRANSLATE(Z124, ""en"", ""mr""))"),"करिअरच्या संधी")</f>
        <v>करिअरच्या संधी</v>
      </c>
      <c r="AI124" s="5" t="str">
        <f>IFERROR(__xludf.DUMMYFUNCTION("IF(AA124 = """", """", GOOGLETRANSLATE(AA124, ""en"", ""mr""))"),"विद्यार्थ्यांसाठी सरासरी")</f>
        <v>विद्यार्थ्यांसाठी सरासरी</v>
      </c>
      <c r="AJ124" s="5" t="str">
        <f>IFERROR(__xludf.DUMMYFUNCTION("IF(AB124 = """", """", GOOGLETRANSLATE(AB124, ""en"", ""mr""))"),"आरोग्याची काळजी घ्या")</f>
        <v>आरोग्याची काळजी घ्या</v>
      </c>
      <c r="AK124" s="5" t="str">
        <f>IFERROR(__xludf.DUMMYFUNCTION("IF(Y124 = """", """", GOOGLETRANSLATE(Y124, ""en"", ""gu""))"),"પિશાચ યોગ અને વિવાહ યોગ")</f>
        <v>પિશાચ યોગ અને વિવાહ યોગ</v>
      </c>
      <c r="AL124" s="5" t="str">
        <f>IFERROR(__xludf.DUMMYFUNCTION("IF(Z124 = """", """", GOOGLETRANSLATE(Z124, ""en"", ""gu""))"),"કારકિર્દીની તકો")</f>
        <v>કારકિર્દીની તકો</v>
      </c>
      <c r="AM124" s="5" t="str">
        <f>IFERROR(__xludf.DUMMYFUNCTION("IF(AA124 = """", """", GOOGLETRANSLATE(AA124, ""en"", ""gu""))"),"વિદ્યાર્થીઓ માટે સરેરાશ")</f>
        <v>વિદ્યાર્થીઓ માટે સરેરાશ</v>
      </c>
      <c r="AN124" s="5" t="str">
        <f>IFERROR(__xludf.DUMMYFUNCTION("IF(AB124 = """", """", GOOGLETRANSLATE(AB124, ""en"", ""gu""))"),"સ્વાસ્થ્ય પ્રત્યે સાવચેત રહો")</f>
        <v>સ્વાસ્થ્ય પ્રત્યે સાવચેત રહો</v>
      </c>
      <c r="AO124" s="5" t="str">
        <f>IFERROR(__xludf.DUMMYFUNCTION("IF(Y124 = """", """", GOOGLETRANSLATE(Y124, ""en"", ""bn""))"),"পিশাচ যোগ এবং বিভা যোগ")</f>
        <v>পিশাচ যোগ এবং বিভা যোগ</v>
      </c>
      <c r="AP124" s="5" t="str">
        <f>IFERROR(__xludf.DUMMYFUNCTION("IF(Z124 = """", """", GOOGLETRANSLATE(Z124, ""en"", ""bn""))"),"কর্মজীবনের সুযোগ")</f>
        <v>কর্মজীবনের সুযোগ</v>
      </c>
      <c r="AQ124" s="5" t="str">
        <f>IFERROR(__xludf.DUMMYFUNCTION("IF(AA124 = """", """", GOOGLETRANSLATE(AA124, ""en"", ""bn""))"),"শিক্ষার্থীদের জন্য গড়")</f>
        <v>শিক্ষার্থীদের জন্য গড়</v>
      </c>
      <c r="AR124" s="5" t="str">
        <f>IFERROR(__xludf.DUMMYFUNCTION("IF(AB124 = """", """", GOOGLETRANSLATE(AB124, ""en"", ""bn""))"),"স্বাস্থ্যের সাথে সতর্ক থাকুন")</f>
        <v>স্বাস্থ্যের সাথে সতর্ক থাকুন</v>
      </c>
      <c r="AS124" s="5" t="str">
        <f>IFERROR(__xludf.DUMMYFUNCTION("IF(Y124 = """", """", GOOGLETRANSLATE(Y124, ""en"", ""te""))"),"పిశాచ్ యోగ్ మరియు వివాహ యోగ్")</f>
        <v>పిశాచ్ యోగ్ మరియు వివాహ యోగ్</v>
      </c>
      <c r="AT124" s="5" t="str">
        <f>IFERROR(__xludf.DUMMYFUNCTION("IF(Z124 = """", """", GOOGLETRANSLATE(Z124, ""en"", ""te""))"),"కెరీర్ అవకాశాలు")</f>
        <v>కెరీర్ అవకాశాలు</v>
      </c>
      <c r="AU124" s="5" t="str">
        <f>IFERROR(__xludf.DUMMYFUNCTION("IF(AA124 = """", """", GOOGLETRANSLATE(AA124, ""en"", ""te""))"),"విద్యార్థులకు సగటు")</f>
        <v>విద్యార్థులకు సగటు</v>
      </c>
      <c r="AV124" s="5" t="str">
        <f>IFERROR(__xludf.DUMMYFUNCTION("IF(AB124 = """", """", GOOGLETRANSLATE(AB124, ""en"", ""te""))"),"ఆరోగ్యంతో జాగ్రత్తగా ఉండండి")</f>
        <v>ఆరోగ్యంతో జాగ్రత్తగా ఉండండి</v>
      </c>
    </row>
    <row r="125">
      <c r="A125" s="1">
        <v>128.0</v>
      </c>
      <c r="B125" s="1" t="s">
        <v>56</v>
      </c>
      <c r="C125" s="2">
        <v>45839.0</v>
      </c>
      <c r="D125" s="2">
        <v>45848.0</v>
      </c>
      <c r="E125" s="1">
        <v>1.0</v>
      </c>
      <c r="F125" s="1">
        <v>8.0</v>
      </c>
      <c r="G125" s="3" t="s">
        <v>83</v>
      </c>
      <c r="I125" s="7">
        <v>0.001851851851851852</v>
      </c>
      <c r="J125" s="7">
        <v>0.0032291666666666666</v>
      </c>
      <c r="K125" s="1" t="s">
        <v>58</v>
      </c>
      <c r="L125" s="1" t="s">
        <v>67</v>
      </c>
      <c r="O125" s="1" t="s">
        <v>85</v>
      </c>
      <c r="P125" s="1" t="s">
        <v>85</v>
      </c>
      <c r="Q125" s="1" t="s">
        <v>85</v>
      </c>
      <c r="R125" s="1" t="s">
        <v>85</v>
      </c>
      <c r="S125" s="1" t="s">
        <v>85</v>
      </c>
      <c r="T125" s="1" t="s">
        <v>61</v>
      </c>
      <c r="V125" s="1" t="s">
        <v>85</v>
      </c>
      <c r="W125" s="1" t="s">
        <v>61</v>
      </c>
      <c r="X125" s="1" t="s">
        <v>85</v>
      </c>
      <c r="Y125" s="1" t="s">
        <v>86</v>
      </c>
      <c r="Z125" s="1" t="s">
        <v>87</v>
      </c>
      <c r="AA125" s="1" t="s">
        <v>88</v>
      </c>
      <c r="AB125" s="1" t="s">
        <v>89</v>
      </c>
      <c r="AC125" s="5" t="str">
        <f>IFERROR(__xludf.DUMMYFUNCTION("IF(Y125 = """", """", GOOGLETRANSLATE(Y125, ""en"", ""hi""))"),"पिशाच योग और विवाह योग")</f>
        <v>पिशाच योग और विवाह योग</v>
      </c>
      <c r="AD125" s="5" t="str">
        <f>IFERROR(__xludf.DUMMYFUNCTION("IF(Z125 = """", """", GOOGLETRANSLATE(Z125, ""en"", ""hi""))"),"कैरियर के अवसर")</f>
        <v>कैरियर के अवसर</v>
      </c>
      <c r="AE125" s="5" t="str">
        <f>IFERROR(__xludf.DUMMYFUNCTION("IF(AA125 = """", """", GOOGLETRANSLATE(AA125, ""en"", ""hi""))"),"छात्रों के लिए औसत")</f>
        <v>छात्रों के लिए औसत</v>
      </c>
      <c r="AF125" s="5" t="str">
        <f>IFERROR(__xludf.DUMMYFUNCTION("IF(AB125 = """", """", GOOGLETRANSLATE(AB125, ""en"", ""hi""))"),"स्वास्थ्य के प्रति सावधान")</f>
        <v>स्वास्थ्य के प्रति सावधान</v>
      </c>
      <c r="AG125" s="5" t="str">
        <f>IFERROR(__xludf.DUMMYFUNCTION("IF(Y125 = """", """", GOOGLETRANSLATE(Y125, ""en"", ""mr""))"),"पिशाच योग आणि विवाह योग")</f>
        <v>पिशाच योग आणि विवाह योग</v>
      </c>
      <c r="AH125" s="5" t="str">
        <f>IFERROR(__xludf.DUMMYFUNCTION("IF(Z125 = """", """", GOOGLETRANSLATE(Z125, ""en"", ""mr""))"),"करिअरच्या संधी")</f>
        <v>करिअरच्या संधी</v>
      </c>
      <c r="AI125" s="5" t="str">
        <f>IFERROR(__xludf.DUMMYFUNCTION("IF(AA125 = """", """", GOOGLETRANSLATE(AA125, ""en"", ""mr""))"),"विद्यार्थ्यांसाठी सरासरी")</f>
        <v>विद्यार्थ्यांसाठी सरासरी</v>
      </c>
      <c r="AJ125" s="5" t="str">
        <f>IFERROR(__xludf.DUMMYFUNCTION("IF(AB125 = """", """", GOOGLETRANSLATE(AB125, ""en"", ""mr""))"),"आरोग्याची काळजी घ्या")</f>
        <v>आरोग्याची काळजी घ्या</v>
      </c>
      <c r="AK125" s="5" t="str">
        <f>IFERROR(__xludf.DUMMYFUNCTION("IF(Y125 = """", """", GOOGLETRANSLATE(Y125, ""en"", ""gu""))"),"પિશાચ યોગ અને વિવાહ યોગ")</f>
        <v>પિશાચ યોગ અને વિવાહ યોગ</v>
      </c>
      <c r="AL125" s="5" t="str">
        <f>IFERROR(__xludf.DUMMYFUNCTION("IF(Z125 = """", """", GOOGLETRANSLATE(Z125, ""en"", ""gu""))"),"કારકિર્દીની તકો")</f>
        <v>કારકિર્દીની તકો</v>
      </c>
      <c r="AM125" s="5" t="str">
        <f>IFERROR(__xludf.DUMMYFUNCTION("IF(AA125 = """", """", GOOGLETRANSLATE(AA125, ""en"", ""gu""))"),"વિદ્યાર્થીઓ માટે સરેરાશ")</f>
        <v>વિદ્યાર્થીઓ માટે સરેરાશ</v>
      </c>
      <c r="AN125" s="5" t="str">
        <f>IFERROR(__xludf.DUMMYFUNCTION("IF(AB125 = """", """", GOOGLETRANSLATE(AB125, ""en"", ""gu""))"),"સ્વાસ્થ્ય પ્રત્યે સાવચેત રહો")</f>
        <v>સ્વાસ્થ્ય પ્રત્યે સાવચેત રહો</v>
      </c>
      <c r="AO125" s="5" t="str">
        <f>IFERROR(__xludf.DUMMYFUNCTION("IF(Y125 = """", """", GOOGLETRANSLATE(Y125, ""en"", ""bn""))"),"পিশাচ যোগ এবং বিভা যোগ")</f>
        <v>পিশাচ যোগ এবং বিভা যোগ</v>
      </c>
      <c r="AP125" s="5" t="str">
        <f>IFERROR(__xludf.DUMMYFUNCTION("IF(Z125 = """", """", GOOGLETRANSLATE(Z125, ""en"", ""bn""))"),"কর্মজীবনের সুযোগ")</f>
        <v>কর্মজীবনের সুযোগ</v>
      </c>
      <c r="AQ125" s="5" t="str">
        <f>IFERROR(__xludf.DUMMYFUNCTION("IF(AA125 = """", """", GOOGLETRANSLATE(AA125, ""en"", ""bn""))"),"শিক্ষার্থীদের জন্য গড়")</f>
        <v>শিক্ষার্থীদের জন্য গড়</v>
      </c>
      <c r="AR125" s="5" t="str">
        <f>IFERROR(__xludf.DUMMYFUNCTION("IF(AB125 = """", """", GOOGLETRANSLATE(AB125, ""en"", ""bn""))"),"স্বাস্থ্যের সাথে সতর্ক থাকুন")</f>
        <v>স্বাস্থ্যের সাথে সতর্ক থাকুন</v>
      </c>
      <c r="AS125" s="5" t="str">
        <f>IFERROR(__xludf.DUMMYFUNCTION("IF(Y125 = """", """", GOOGLETRANSLATE(Y125, ""en"", ""te""))"),"పిశాచ్ యోగ్ మరియు వివాహ యోగ్")</f>
        <v>పిశాచ్ యోగ్ మరియు వివాహ యోగ్</v>
      </c>
      <c r="AT125" s="5" t="str">
        <f>IFERROR(__xludf.DUMMYFUNCTION("IF(Z125 = """", """", GOOGLETRANSLATE(Z125, ""en"", ""te""))"),"కెరీర్ అవకాశాలు")</f>
        <v>కెరీర్ అవకాశాలు</v>
      </c>
      <c r="AU125" s="5" t="str">
        <f>IFERROR(__xludf.DUMMYFUNCTION("IF(AA125 = """", """", GOOGLETRANSLATE(AA125, ""en"", ""te""))"),"విద్యార్థులకు సగటు")</f>
        <v>విద్యార్థులకు సగటు</v>
      </c>
      <c r="AV125" s="5" t="str">
        <f>IFERROR(__xludf.DUMMYFUNCTION("IF(AB125 = """", """", GOOGLETRANSLATE(AB125, ""en"", ""te""))"),"ఆరోగ్యంతో జాగ్రత్తగా ఉండండి")</f>
        <v>ఆరోగ్యంతో జాగ్రత్తగా ఉండండి</v>
      </c>
    </row>
    <row r="126">
      <c r="A126" s="1">
        <v>129.0</v>
      </c>
      <c r="B126" s="1" t="s">
        <v>56</v>
      </c>
      <c r="C126" s="2">
        <v>45839.0</v>
      </c>
      <c r="D126" s="2">
        <v>45848.0</v>
      </c>
      <c r="E126" s="1">
        <v>1.0</v>
      </c>
      <c r="F126" s="1">
        <v>9.0</v>
      </c>
      <c r="G126" s="3" t="s">
        <v>83</v>
      </c>
      <c r="I126" s="7">
        <v>0.001851851851851852</v>
      </c>
      <c r="J126" s="7">
        <v>0.0032291666666666666</v>
      </c>
      <c r="K126" s="1" t="s">
        <v>58</v>
      </c>
      <c r="L126" s="1" t="s">
        <v>67</v>
      </c>
      <c r="O126" s="1" t="s">
        <v>85</v>
      </c>
      <c r="P126" s="1" t="s">
        <v>85</v>
      </c>
      <c r="Q126" s="1" t="s">
        <v>85</v>
      </c>
      <c r="R126" s="1" t="s">
        <v>85</v>
      </c>
      <c r="S126" s="1" t="s">
        <v>85</v>
      </c>
      <c r="T126" s="1" t="s">
        <v>61</v>
      </c>
      <c r="V126" s="1" t="s">
        <v>85</v>
      </c>
      <c r="W126" s="1" t="s">
        <v>61</v>
      </c>
      <c r="X126" s="1" t="s">
        <v>85</v>
      </c>
      <c r="Y126" s="1" t="s">
        <v>86</v>
      </c>
      <c r="Z126" s="1" t="s">
        <v>87</v>
      </c>
      <c r="AA126" s="1" t="s">
        <v>88</v>
      </c>
      <c r="AB126" s="1" t="s">
        <v>89</v>
      </c>
      <c r="AC126" s="5" t="str">
        <f>IFERROR(__xludf.DUMMYFUNCTION("IF(Y126 = """", """", GOOGLETRANSLATE(Y126, ""en"", ""hi""))"),"पिशाच योग और विवाह योग")</f>
        <v>पिशाच योग और विवाह योग</v>
      </c>
      <c r="AD126" s="5" t="str">
        <f>IFERROR(__xludf.DUMMYFUNCTION("IF(Z126 = """", """", GOOGLETRANSLATE(Z126, ""en"", ""hi""))"),"कैरियर के अवसर")</f>
        <v>कैरियर के अवसर</v>
      </c>
      <c r="AE126" s="5" t="str">
        <f>IFERROR(__xludf.DUMMYFUNCTION("IF(AA126 = """", """", GOOGLETRANSLATE(AA126, ""en"", ""hi""))"),"छात्रों के लिए औसत")</f>
        <v>छात्रों के लिए औसत</v>
      </c>
      <c r="AF126" s="5" t="str">
        <f>IFERROR(__xludf.DUMMYFUNCTION("IF(AB126 = """", """", GOOGLETRANSLATE(AB126, ""en"", ""hi""))"),"स्वास्थ्य के प्रति सावधान")</f>
        <v>स्वास्थ्य के प्रति सावधान</v>
      </c>
      <c r="AG126" s="5" t="str">
        <f>IFERROR(__xludf.DUMMYFUNCTION("IF(Y126 = """", """", GOOGLETRANSLATE(Y126, ""en"", ""mr""))"),"पिशाच योग आणि विवाह योग")</f>
        <v>पिशाच योग आणि विवाह योग</v>
      </c>
      <c r="AH126" s="5" t="str">
        <f>IFERROR(__xludf.DUMMYFUNCTION("IF(Z126 = """", """", GOOGLETRANSLATE(Z126, ""en"", ""mr""))"),"करिअरच्या संधी")</f>
        <v>करिअरच्या संधी</v>
      </c>
      <c r="AI126" s="5" t="str">
        <f>IFERROR(__xludf.DUMMYFUNCTION("IF(AA126 = """", """", GOOGLETRANSLATE(AA126, ""en"", ""mr""))"),"विद्यार्थ्यांसाठी सरासरी")</f>
        <v>विद्यार्थ्यांसाठी सरासरी</v>
      </c>
      <c r="AJ126" s="5" t="str">
        <f>IFERROR(__xludf.DUMMYFUNCTION("IF(AB126 = """", """", GOOGLETRANSLATE(AB126, ""en"", ""mr""))"),"आरोग्याची काळजी घ्या")</f>
        <v>आरोग्याची काळजी घ्या</v>
      </c>
      <c r="AK126" s="5" t="str">
        <f>IFERROR(__xludf.DUMMYFUNCTION("IF(Y126 = """", """", GOOGLETRANSLATE(Y126, ""en"", ""gu""))"),"પિશાચ યોગ અને વિવાહ યોગ")</f>
        <v>પિશાચ યોગ અને વિવાહ યોગ</v>
      </c>
      <c r="AL126" s="5" t="str">
        <f>IFERROR(__xludf.DUMMYFUNCTION("IF(Z126 = """", """", GOOGLETRANSLATE(Z126, ""en"", ""gu""))"),"કારકિર્દીની તકો")</f>
        <v>કારકિર્દીની તકો</v>
      </c>
      <c r="AM126" s="5" t="str">
        <f>IFERROR(__xludf.DUMMYFUNCTION("IF(AA126 = """", """", GOOGLETRANSLATE(AA126, ""en"", ""gu""))"),"વિદ્યાર્થીઓ માટે સરેરાશ")</f>
        <v>વિદ્યાર્થીઓ માટે સરેરાશ</v>
      </c>
      <c r="AN126" s="5" t="str">
        <f>IFERROR(__xludf.DUMMYFUNCTION("IF(AB126 = """", """", GOOGLETRANSLATE(AB126, ""en"", ""gu""))"),"સ્વાસ્થ્ય પ્રત્યે સાવચેત રહો")</f>
        <v>સ્વાસ્થ્ય પ્રત્યે સાવચેત રહો</v>
      </c>
      <c r="AO126" s="5" t="str">
        <f>IFERROR(__xludf.DUMMYFUNCTION("IF(Y126 = """", """", GOOGLETRANSLATE(Y126, ""en"", ""bn""))"),"পিশাচ যোগ এবং বিভা যোগ")</f>
        <v>পিশাচ যোগ এবং বিভা যোগ</v>
      </c>
      <c r="AP126" s="5" t="str">
        <f>IFERROR(__xludf.DUMMYFUNCTION("IF(Z126 = """", """", GOOGLETRANSLATE(Z126, ""en"", ""bn""))"),"কর্মজীবনের সুযোগ")</f>
        <v>কর্মজীবনের সুযোগ</v>
      </c>
      <c r="AQ126" s="5" t="str">
        <f>IFERROR(__xludf.DUMMYFUNCTION("IF(AA126 = """", """", GOOGLETRANSLATE(AA126, ""en"", ""bn""))"),"শিক্ষার্থীদের জন্য গড়")</f>
        <v>শিক্ষার্থীদের জন্য গড়</v>
      </c>
      <c r="AR126" s="5" t="str">
        <f>IFERROR(__xludf.DUMMYFUNCTION("IF(AB126 = """", """", GOOGLETRANSLATE(AB126, ""en"", ""bn""))"),"স্বাস্থ্যের সাথে সতর্ক থাকুন")</f>
        <v>স্বাস্থ্যের সাথে সতর্ক থাকুন</v>
      </c>
      <c r="AS126" s="5" t="str">
        <f>IFERROR(__xludf.DUMMYFUNCTION("IF(Y126 = """", """", GOOGLETRANSLATE(Y126, ""en"", ""te""))"),"పిశాచ్ యోగ్ మరియు వివాహ యోగ్")</f>
        <v>పిశాచ్ యోగ్ మరియు వివాహ యోగ్</v>
      </c>
      <c r="AT126" s="5" t="str">
        <f>IFERROR(__xludf.DUMMYFUNCTION("IF(Z126 = """", """", GOOGLETRANSLATE(Z126, ""en"", ""te""))"),"కెరీర్ అవకాశాలు")</f>
        <v>కెరీర్ అవకాశాలు</v>
      </c>
      <c r="AU126" s="5" t="str">
        <f>IFERROR(__xludf.DUMMYFUNCTION("IF(AA126 = """", """", GOOGLETRANSLATE(AA126, ""en"", ""te""))"),"విద్యార్థులకు సగటు")</f>
        <v>విద్యార్థులకు సగటు</v>
      </c>
      <c r="AV126" s="5" t="str">
        <f>IFERROR(__xludf.DUMMYFUNCTION("IF(AB126 = """", """", GOOGLETRANSLATE(AB126, ""en"", ""te""))"),"ఆరోగ్యంతో జాగ్రత్తగా ఉండండి")</f>
        <v>ఆరోగ్యంతో జాగ్రత్తగా ఉండండి</v>
      </c>
    </row>
    <row r="127">
      <c r="A127" s="1">
        <v>130.0</v>
      </c>
      <c r="B127" s="1" t="s">
        <v>56</v>
      </c>
      <c r="C127" s="2">
        <v>45839.0</v>
      </c>
      <c r="D127" s="2">
        <v>45848.0</v>
      </c>
      <c r="E127" s="1">
        <v>1.0</v>
      </c>
      <c r="F127" s="1">
        <v>10.0</v>
      </c>
      <c r="G127" s="3" t="s">
        <v>83</v>
      </c>
      <c r="I127" s="7">
        <v>0.001851851851851852</v>
      </c>
      <c r="J127" s="7">
        <v>0.0032291666666666666</v>
      </c>
      <c r="K127" s="1" t="s">
        <v>58</v>
      </c>
      <c r="L127" s="1" t="s">
        <v>67</v>
      </c>
      <c r="O127" s="1" t="s">
        <v>85</v>
      </c>
      <c r="P127" s="1" t="s">
        <v>85</v>
      </c>
      <c r="Q127" s="1" t="s">
        <v>85</v>
      </c>
      <c r="R127" s="1" t="s">
        <v>85</v>
      </c>
      <c r="S127" s="1" t="s">
        <v>85</v>
      </c>
      <c r="T127" s="1" t="s">
        <v>61</v>
      </c>
      <c r="V127" s="1" t="s">
        <v>85</v>
      </c>
      <c r="W127" s="1" t="s">
        <v>61</v>
      </c>
      <c r="X127" s="1" t="s">
        <v>85</v>
      </c>
      <c r="Y127" s="1" t="s">
        <v>86</v>
      </c>
      <c r="Z127" s="1" t="s">
        <v>87</v>
      </c>
      <c r="AA127" s="1" t="s">
        <v>88</v>
      </c>
      <c r="AB127" s="1" t="s">
        <v>89</v>
      </c>
      <c r="AC127" s="5" t="str">
        <f>IFERROR(__xludf.DUMMYFUNCTION("IF(Y127 = """", """", GOOGLETRANSLATE(Y127, ""en"", ""hi""))"),"पिशाच योग और विवाह योग")</f>
        <v>पिशाच योग और विवाह योग</v>
      </c>
      <c r="AD127" s="5" t="str">
        <f>IFERROR(__xludf.DUMMYFUNCTION("IF(Z127 = """", """", GOOGLETRANSLATE(Z127, ""en"", ""hi""))"),"कैरियर के अवसर")</f>
        <v>कैरियर के अवसर</v>
      </c>
      <c r="AE127" s="5" t="str">
        <f>IFERROR(__xludf.DUMMYFUNCTION("IF(AA127 = """", """", GOOGLETRANSLATE(AA127, ""en"", ""hi""))"),"छात्रों के लिए औसत")</f>
        <v>छात्रों के लिए औसत</v>
      </c>
      <c r="AF127" s="5" t="str">
        <f>IFERROR(__xludf.DUMMYFUNCTION("IF(AB127 = """", """", GOOGLETRANSLATE(AB127, ""en"", ""hi""))"),"स्वास्थ्य के प्रति सावधान")</f>
        <v>स्वास्थ्य के प्रति सावधान</v>
      </c>
      <c r="AG127" s="5" t="str">
        <f>IFERROR(__xludf.DUMMYFUNCTION("IF(Y127 = """", """", GOOGLETRANSLATE(Y127, ""en"", ""mr""))"),"पिशाच योग आणि विवाह योग")</f>
        <v>पिशाच योग आणि विवाह योग</v>
      </c>
      <c r="AH127" s="5" t="str">
        <f>IFERROR(__xludf.DUMMYFUNCTION("IF(Z127 = """", """", GOOGLETRANSLATE(Z127, ""en"", ""mr""))"),"करिअरच्या संधी")</f>
        <v>करिअरच्या संधी</v>
      </c>
      <c r="AI127" s="5" t="str">
        <f>IFERROR(__xludf.DUMMYFUNCTION("IF(AA127 = """", """", GOOGLETRANSLATE(AA127, ""en"", ""mr""))"),"विद्यार्थ्यांसाठी सरासरी")</f>
        <v>विद्यार्थ्यांसाठी सरासरी</v>
      </c>
      <c r="AJ127" s="5" t="str">
        <f>IFERROR(__xludf.DUMMYFUNCTION("IF(AB127 = """", """", GOOGLETRANSLATE(AB127, ""en"", ""mr""))"),"आरोग्याची काळजी घ्या")</f>
        <v>आरोग्याची काळजी घ्या</v>
      </c>
      <c r="AK127" s="5" t="str">
        <f>IFERROR(__xludf.DUMMYFUNCTION("IF(Y127 = """", """", GOOGLETRANSLATE(Y127, ""en"", ""gu""))"),"પિશાચ યોગ અને વિવાહ યોગ")</f>
        <v>પિશાચ યોગ અને વિવાહ યોગ</v>
      </c>
      <c r="AL127" s="5" t="str">
        <f>IFERROR(__xludf.DUMMYFUNCTION("IF(Z127 = """", """", GOOGLETRANSLATE(Z127, ""en"", ""gu""))"),"કારકિર્દીની તકો")</f>
        <v>કારકિર્દીની તકો</v>
      </c>
      <c r="AM127" s="5" t="str">
        <f>IFERROR(__xludf.DUMMYFUNCTION("IF(AA127 = """", """", GOOGLETRANSLATE(AA127, ""en"", ""gu""))"),"વિદ્યાર્થીઓ માટે સરેરાશ")</f>
        <v>વિદ્યાર્થીઓ માટે સરેરાશ</v>
      </c>
      <c r="AN127" s="5" t="str">
        <f>IFERROR(__xludf.DUMMYFUNCTION("IF(AB127 = """", """", GOOGLETRANSLATE(AB127, ""en"", ""gu""))"),"સ્વાસ્થ્ય પ્રત્યે સાવચેત રહો")</f>
        <v>સ્વાસ્થ્ય પ્રત્યે સાવચેત રહો</v>
      </c>
      <c r="AO127" s="5" t="str">
        <f>IFERROR(__xludf.DUMMYFUNCTION("IF(Y127 = """", """", GOOGLETRANSLATE(Y127, ""en"", ""bn""))"),"পিশাচ যোগ এবং বিভা যোগ")</f>
        <v>পিশাচ যোগ এবং বিভা যোগ</v>
      </c>
      <c r="AP127" s="5" t="str">
        <f>IFERROR(__xludf.DUMMYFUNCTION("IF(Z127 = """", """", GOOGLETRANSLATE(Z127, ""en"", ""bn""))"),"কর্মজীবনের সুযোগ")</f>
        <v>কর্মজীবনের সুযোগ</v>
      </c>
      <c r="AQ127" s="5" t="str">
        <f>IFERROR(__xludf.DUMMYFUNCTION("IF(AA127 = """", """", GOOGLETRANSLATE(AA127, ""en"", ""bn""))"),"শিক্ষার্থীদের জন্য গড়")</f>
        <v>শিক্ষার্থীদের জন্য গড়</v>
      </c>
      <c r="AR127" s="5" t="str">
        <f>IFERROR(__xludf.DUMMYFUNCTION("IF(AB127 = """", """", GOOGLETRANSLATE(AB127, ""en"", ""bn""))"),"স্বাস্থ্যের সাথে সতর্ক থাকুন")</f>
        <v>স্বাস্থ্যের সাথে সতর্ক থাকুন</v>
      </c>
      <c r="AS127" s="5" t="str">
        <f>IFERROR(__xludf.DUMMYFUNCTION("IF(Y127 = """", """", GOOGLETRANSLATE(Y127, ""en"", ""te""))"),"పిశాచ్ యోగ్ మరియు వివాహ యోగ్")</f>
        <v>పిశాచ్ యోగ్ మరియు వివాహ యోగ్</v>
      </c>
      <c r="AT127" s="5" t="str">
        <f>IFERROR(__xludf.DUMMYFUNCTION("IF(Z127 = """", """", GOOGLETRANSLATE(Z127, ""en"", ""te""))"),"కెరీర్ అవకాశాలు")</f>
        <v>కెరీర్ అవకాశాలు</v>
      </c>
      <c r="AU127" s="5" t="str">
        <f>IFERROR(__xludf.DUMMYFUNCTION("IF(AA127 = """", """", GOOGLETRANSLATE(AA127, ""en"", ""te""))"),"విద్యార్థులకు సగటు")</f>
        <v>విద్యార్థులకు సగటు</v>
      </c>
      <c r="AV127" s="5" t="str">
        <f>IFERROR(__xludf.DUMMYFUNCTION("IF(AB127 = """", """", GOOGLETRANSLATE(AB127, ""en"", ""te""))"),"ఆరోగ్యంతో జాగ్రత్తగా ఉండండి")</f>
        <v>ఆరోగ్యంతో జాగ్రత్తగా ఉండండి</v>
      </c>
    </row>
    <row r="128">
      <c r="A128" s="1">
        <v>131.0</v>
      </c>
      <c r="B128" s="1" t="s">
        <v>56</v>
      </c>
      <c r="C128" s="2">
        <v>45839.0</v>
      </c>
      <c r="D128" s="2">
        <v>45848.0</v>
      </c>
      <c r="E128" s="1">
        <v>2.0</v>
      </c>
      <c r="F128" s="1">
        <v>1.0</v>
      </c>
      <c r="G128" s="3" t="s">
        <v>83</v>
      </c>
      <c r="I128" s="7">
        <v>0.0032291666666666666</v>
      </c>
      <c r="J128" s="7">
        <v>0.004965277777777778</v>
      </c>
      <c r="K128" s="1" t="s">
        <v>58</v>
      </c>
      <c r="L128" s="1" t="s">
        <v>72</v>
      </c>
      <c r="O128" s="1" t="s">
        <v>61</v>
      </c>
      <c r="P128" s="1" t="s">
        <v>85</v>
      </c>
      <c r="Q128" s="1" t="s">
        <v>85</v>
      </c>
      <c r="R128" s="1" t="s">
        <v>85</v>
      </c>
      <c r="S128" s="1" t="s">
        <v>85</v>
      </c>
      <c r="T128" s="1" t="s">
        <v>85</v>
      </c>
      <c r="V128" s="1" t="s">
        <v>85</v>
      </c>
      <c r="W128" s="1" t="s">
        <v>85</v>
      </c>
      <c r="X128" s="1" t="s">
        <v>61</v>
      </c>
      <c r="Y128" s="1" t="s">
        <v>90</v>
      </c>
      <c r="Z128" s="1" t="s">
        <v>91</v>
      </c>
      <c r="AA128" s="1" t="s">
        <v>92</v>
      </c>
      <c r="AB128" s="1" t="s">
        <v>93</v>
      </c>
      <c r="AC128" s="5" t="str">
        <f>IFERROR(__xludf.DUMMYFUNCTION("IF(Y128 = """", """", GOOGLETRANSLATE(Y128, ""en"", ""hi""))"),"नए करियर के अवसर")</f>
        <v>नए करियर के अवसर</v>
      </c>
      <c r="AD128" s="5" t="str">
        <f>IFERROR(__xludf.DUMMYFUNCTION("IF(Z128 = """", """", GOOGLETRANSLATE(Z128, ""en"", ""hi""))"),"पारिवारिक विवाद या बहस से बचें")</f>
        <v>पारिवारिक विवाद या बहस से बचें</v>
      </c>
      <c r="AE128" s="5" t="str">
        <f>IFERROR(__xludf.DUMMYFUNCTION("IF(AA128 = """", """", GOOGLETRANSLATE(AA128,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28" s="5" t="str">
        <f>IFERROR(__xludf.DUMMYFUNCTION("IF(AB128 = """", """", GOOGLETRANSLATE(AB128, ""en"", ""hi""))"),"विपरीत लिंग द्वारा उकसावे")</f>
        <v>विपरीत लिंग द्वारा उकसावे</v>
      </c>
      <c r="AG128" s="5" t="str">
        <f>IFERROR(__xludf.DUMMYFUNCTION("IF(Y128 = """", """", GOOGLETRANSLATE(Y128, ""en"", ""mr""))"),"नवीन करिअर संधी")</f>
        <v>नवीन करिअर संधी</v>
      </c>
      <c r="AH128" s="5" t="str">
        <f>IFERROR(__xludf.DUMMYFUNCTION("IF(Z128 = """", """", GOOGLETRANSLATE(Z128, ""en"", ""mr""))"),"कौटुंबिक वाद किंवा वाद टाळा")</f>
        <v>कौटुंबिक वाद किंवा वाद टाळा</v>
      </c>
      <c r="AI128" s="5" t="str">
        <f>IFERROR(__xludf.DUMMYFUNCTION("IF(AA128 = """", """", GOOGLETRANSLATE(AA128,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28" s="5" t="str">
        <f>IFERROR(__xludf.DUMMYFUNCTION("IF(AB128 = """", """", GOOGLETRANSLATE(AB128, ""en"", ""mr""))"),"विपरीत लिंगाद्वारे चिथावणी देणे")</f>
        <v>विपरीत लिंगाद्वारे चिथावणी देणे</v>
      </c>
      <c r="AK128" s="5" t="str">
        <f>IFERROR(__xludf.DUMMYFUNCTION("IF(Y128 = """", """", GOOGLETRANSLATE(Y128, ""en"", ""gu""))"),"કારકિર્દીની નવી તકો")</f>
        <v>કારકિર્દીની નવી તકો</v>
      </c>
      <c r="AL128" s="5" t="str">
        <f>IFERROR(__xludf.DUMMYFUNCTION("IF(Z128 = """", """", GOOGLETRANSLATE(Z128, ""en"", ""gu""))"),"કૌટુંબિક વિવાદ અથવા દલીલો ટાળો")</f>
        <v>કૌટુંબિક વિવાદ અથવા દલીલો ટાળો</v>
      </c>
      <c r="AM128" s="5" t="str">
        <f>IFERROR(__xludf.DUMMYFUNCTION("IF(AA128 = """", """", GOOGLETRANSLATE(AA128,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28" s="5" t="str">
        <f>IFERROR(__xludf.DUMMYFUNCTION("IF(AB128 = """", """", GOOGLETRANSLATE(AB128, ""en"", ""gu""))"),"વિજાતીય દ્વારા ઉશ્કેરણી")</f>
        <v>વિજાતીય દ્વારા ઉશ્કેરણી</v>
      </c>
      <c r="AO128" s="5" t="str">
        <f>IFERROR(__xludf.DUMMYFUNCTION("IF(Y128 = """", """", GOOGLETRANSLATE(Y128, ""en"", ""bn""))"),"নতুন কর্মজীবনের সুযোগ")</f>
        <v>নতুন কর্মজীবনের সুযোগ</v>
      </c>
      <c r="AP128" s="5" t="str">
        <f>IFERROR(__xludf.DUMMYFUNCTION("IF(Z128 = """", """", GOOGLETRANSLATE(Z128, ""en"", ""bn""))"),"পারিবারিক বিবাদ বা তর্ক এড়িয়ে চলুন")</f>
        <v>পারিবারিক বিবাদ বা তর্ক এড়িয়ে চলুন</v>
      </c>
      <c r="AQ128" s="5" t="str">
        <f>IFERROR(__xludf.DUMMYFUNCTION("IF(AA128 = """", """", GOOGLETRANSLATE(AA128,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28" s="5" t="str">
        <f>IFERROR(__xludf.DUMMYFUNCTION("IF(AB128 = """", """", GOOGLETRANSLATE(AB128, ""en"", ""bn""))"),"বিপরীত লিঙ্গের দ্বারা প্ররোচনা")</f>
        <v>বিপরীত লিঙ্গের দ্বারা প্ররোচনা</v>
      </c>
      <c r="AS128" s="5" t="str">
        <f>IFERROR(__xludf.DUMMYFUNCTION("IF(Y128 = """", """", GOOGLETRANSLATE(Y128, ""en"", ""te""))"),"కొత్త కెరీర్ అవకాశాలు")</f>
        <v>కొత్త కెరీర్ అవకాశాలు</v>
      </c>
      <c r="AT128" s="5" t="str">
        <f>IFERROR(__xludf.DUMMYFUNCTION("IF(Z128 = """", """", GOOGLETRANSLATE(Z128,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28" s="5" t="str">
        <f>IFERROR(__xludf.DUMMYFUNCTION("IF(AA128 = """", """", GOOGLETRANSLATE(AA128,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28" s="5" t="str">
        <f>IFERROR(__xludf.DUMMYFUNCTION("IF(AB128 = """", """", GOOGLETRANSLATE(AB128, ""en"", ""te""))"),"వ్యతిరేక లింగానికి రెచ్చగొట్టడం")</f>
        <v>వ్యతిరేక లింగానికి రెచ్చగొట్టడం</v>
      </c>
    </row>
    <row r="129">
      <c r="A129" s="1">
        <v>132.0</v>
      </c>
      <c r="B129" s="1" t="s">
        <v>56</v>
      </c>
      <c r="C129" s="2">
        <v>45839.0</v>
      </c>
      <c r="D129" s="2">
        <v>45848.0</v>
      </c>
      <c r="E129" s="1">
        <v>2.0</v>
      </c>
      <c r="F129" s="1">
        <v>2.0</v>
      </c>
      <c r="G129" s="3" t="s">
        <v>83</v>
      </c>
      <c r="I129" s="7">
        <v>0.0032291666666666666</v>
      </c>
      <c r="J129" s="7">
        <v>0.004965277777777778</v>
      </c>
      <c r="K129" s="1" t="s">
        <v>58</v>
      </c>
      <c r="L129" s="1" t="s">
        <v>72</v>
      </c>
      <c r="O129" s="1" t="s">
        <v>61</v>
      </c>
      <c r="P129" s="1" t="s">
        <v>85</v>
      </c>
      <c r="Q129" s="1" t="s">
        <v>85</v>
      </c>
      <c r="R129" s="1" t="s">
        <v>85</v>
      </c>
      <c r="S129" s="1" t="s">
        <v>85</v>
      </c>
      <c r="T129" s="1" t="s">
        <v>85</v>
      </c>
      <c r="V129" s="1" t="s">
        <v>85</v>
      </c>
      <c r="W129" s="1" t="s">
        <v>85</v>
      </c>
      <c r="X129" s="1" t="s">
        <v>61</v>
      </c>
      <c r="Y129" s="1" t="s">
        <v>90</v>
      </c>
      <c r="Z129" s="1" t="s">
        <v>91</v>
      </c>
      <c r="AA129" s="1" t="s">
        <v>92</v>
      </c>
      <c r="AB129" s="1" t="s">
        <v>93</v>
      </c>
      <c r="AC129" s="5" t="str">
        <f>IFERROR(__xludf.DUMMYFUNCTION("IF(Y129 = """", """", GOOGLETRANSLATE(Y129, ""en"", ""hi""))"),"नए करियर के अवसर")</f>
        <v>नए करियर के अवसर</v>
      </c>
      <c r="AD129" s="5" t="str">
        <f>IFERROR(__xludf.DUMMYFUNCTION("IF(Z129 = """", """", GOOGLETRANSLATE(Z129, ""en"", ""hi""))"),"पारिवारिक विवाद या बहस से बचें")</f>
        <v>पारिवारिक विवाद या बहस से बचें</v>
      </c>
      <c r="AE129" s="5" t="str">
        <f>IFERROR(__xludf.DUMMYFUNCTION("IF(AA129 = """", """", GOOGLETRANSLATE(AA129,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29" s="5" t="str">
        <f>IFERROR(__xludf.DUMMYFUNCTION("IF(AB129 = """", """", GOOGLETRANSLATE(AB129, ""en"", ""hi""))"),"विपरीत लिंग द्वारा उकसावे")</f>
        <v>विपरीत लिंग द्वारा उकसावे</v>
      </c>
      <c r="AG129" s="5" t="str">
        <f>IFERROR(__xludf.DUMMYFUNCTION("IF(Y129 = """", """", GOOGLETRANSLATE(Y129, ""en"", ""mr""))"),"नवीन करिअर संधी")</f>
        <v>नवीन करिअर संधी</v>
      </c>
      <c r="AH129" s="5" t="str">
        <f>IFERROR(__xludf.DUMMYFUNCTION("IF(Z129 = """", """", GOOGLETRANSLATE(Z129, ""en"", ""mr""))"),"कौटुंबिक वाद किंवा वाद टाळा")</f>
        <v>कौटुंबिक वाद किंवा वाद टाळा</v>
      </c>
      <c r="AI129" s="5" t="str">
        <f>IFERROR(__xludf.DUMMYFUNCTION("IF(AA129 = """", """", GOOGLETRANSLATE(AA129,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29" s="5" t="str">
        <f>IFERROR(__xludf.DUMMYFUNCTION("IF(AB129 = """", """", GOOGLETRANSLATE(AB129, ""en"", ""mr""))"),"विपरीत लिंगाद्वारे चिथावणी देणे")</f>
        <v>विपरीत लिंगाद्वारे चिथावणी देणे</v>
      </c>
      <c r="AK129" s="5" t="str">
        <f>IFERROR(__xludf.DUMMYFUNCTION("IF(Y129 = """", """", GOOGLETRANSLATE(Y129, ""en"", ""gu""))"),"કારકિર્દીની નવી તકો")</f>
        <v>કારકિર્દીની નવી તકો</v>
      </c>
      <c r="AL129" s="5" t="str">
        <f>IFERROR(__xludf.DUMMYFUNCTION("IF(Z129 = """", """", GOOGLETRANSLATE(Z129, ""en"", ""gu""))"),"કૌટુંબિક વિવાદ અથવા દલીલો ટાળો")</f>
        <v>કૌટુંબિક વિવાદ અથવા દલીલો ટાળો</v>
      </c>
      <c r="AM129" s="5" t="str">
        <f>IFERROR(__xludf.DUMMYFUNCTION("IF(AA129 = """", """", GOOGLETRANSLATE(AA129,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29" s="5" t="str">
        <f>IFERROR(__xludf.DUMMYFUNCTION("IF(AB129 = """", """", GOOGLETRANSLATE(AB129, ""en"", ""gu""))"),"વિજાતીય દ્વારા ઉશ્કેરણી")</f>
        <v>વિજાતીય દ્વારા ઉશ્કેરણી</v>
      </c>
      <c r="AO129" s="5" t="str">
        <f>IFERROR(__xludf.DUMMYFUNCTION("IF(Y129 = """", """", GOOGLETRANSLATE(Y129, ""en"", ""bn""))"),"নতুন কর্মজীবনের সুযোগ")</f>
        <v>নতুন কর্মজীবনের সুযোগ</v>
      </c>
      <c r="AP129" s="5" t="str">
        <f>IFERROR(__xludf.DUMMYFUNCTION("IF(Z129 = """", """", GOOGLETRANSLATE(Z129, ""en"", ""bn""))"),"পারিবারিক বিবাদ বা তর্ক এড়িয়ে চলুন")</f>
        <v>পারিবারিক বিবাদ বা তর্ক এড়িয়ে চলুন</v>
      </c>
      <c r="AQ129" s="5" t="str">
        <f>IFERROR(__xludf.DUMMYFUNCTION("IF(AA129 = """", """", GOOGLETRANSLATE(AA129,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29" s="5" t="str">
        <f>IFERROR(__xludf.DUMMYFUNCTION("IF(AB129 = """", """", GOOGLETRANSLATE(AB129, ""en"", ""bn""))"),"বিপরীত লিঙ্গের দ্বারা প্ররোচনা")</f>
        <v>বিপরীত লিঙ্গের দ্বারা প্ররোচনা</v>
      </c>
      <c r="AS129" s="5" t="str">
        <f>IFERROR(__xludf.DUMMYFUNCTION("IF(Y129 = """", """", GOOGLETRANSLATE(Y129, ""en"", ""te""))"),"కొత్త కెరీర్ అవకాశాలు")</f>
        <v>కొత్త కెరీర్ అవకాశాలు</v>
      </c>
      <c r="AT129" s="5" t="str">
        <f>IFERROR(__xludf.DUMMYFUNCTION("IF(Z129 = """", """", GOOGLETRANSLATE(Z129,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29" s="5" t="str">
        <f>IFERROR(__xludf.DUMMYFUNCTION("IF(AA129 = """", """", GOOGLETRANSLATE(AA129,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29" s="5" t="str">
        <f>IFERROR(__xludf.DUMMYFUNCTION("IF(AB129 = """", """", GOOGLETRANSLATE(AB129, ""en"", ""te""))"),"వ్యతిరేక లింగానికి రెచ్చగొట్టడం")</f>
        <v>వ్యతిరేక లింగానికి రెచ్చగొట్టడం</v>
      </c>
    </row>
    <row r="130">
      <c r="A130" s="1">
        <v>133.0</v>
      </c>
      <c r="B130" s="1" t="s">
        <v>56</v>
      </c>
      <c r="C130" s="2">
        <v>45839.0</v>
      </c>
      <c r="D130" s="2">
        <v>45848.0</v>
      </c>
      <c r="E130" s="1">
        <v>2.0</v>
      </c>
      <c r="F130" s="1">
        <v>3.0</v>
      </c>
      <c r="G130" s="3" t="s">
        <v>83</v>
      </c>
      <c r="I130" s="7">
        <v>0.0032291666666666666</v>
      </c>
      <c r="J130" s="7">
        <v>0.004965277777777778</v>
      </c>
      <c r="K130" s="1" t="s">
        <v>58</v>
      </c>
      <c r="L130" s="1" t="s">
        <v>72</v>
      </c>
      <c r="O130" s="1" t="s">
        <v>61</v>
      </c>
      <c r="P130" s="1" t="s">
        <v>85</v>
      </c>
      <c r="Q130" s="1" t="s">
        <v>85</v>
      </c>
      <c r="R130" s="1" t="s">
        <v>85</v>
      </c>
      <c r="S130" s="1" t="s">
        <v>85</v>
      </c>
      <c r="T130" s="1" t="s">
        <v>85</v>
      </c>
      <c r="V130" s="1" t="s">
        <v>85</v>
      </c>
      <c r="W130" s="1" t="s">
        <v>85</v>
      </c>
      <c r="X130" s="1" t="s">
        <v>61</v>
      </c>
      <c r="Y130" s="1" t="s">
        <v>90</v>
      </c>
      <c r="Z130" s="1" t="s">
        <v>91</v>
      </c>
      <c r="AA130" s="1" t="s">
        <v>92</v>
      </c>
      <c r="AB130" s="1" t="s">
        <v>93</v>
      </c>
      <c r="AC130" s="5" t="str">
        <f>IFERROR(__xludf.DUMMYFUNCTION("IF(Y130 = """", """", GOOGLETRANSLATE(Y130, ""en"", ""hi""))"),"नए करियर के अवसर")</f>
        <v>नए करियर के अवसर</v>
      </c>
      <c r="AD130" s="5" t="str">
        <f>IFERROR(__xludf.DUMMYFUNCTION("IF(Z130 = """", """", GOOGLETRANSLATE(Z130, ""en"", ""hi""))"),"पारिवारिक विवाद या बहस से बचें")</f>
        <v>पारिवारिक विवाद या बहस से बचें</v>
      </c>
      <c r="AE130" s="5" t="str">
        <f>IFERROR(__xludf.DUMMYFUNCTION("IF(AA130 = """", """", GOOGLETRANSLATE(AA130,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0" s="5" t="str">
        <f>IFERROR(__xludf.DUMMYFUNCTION("IF(AB130 = """", """", GOOGLETRANSLATE(AB130, ""en"", ""hi""))"),"विपरीत लिंग द्वारा उकसावे")</f>
        <v>विपरीत लिंग द्वारा उकसावे</v>
      </c>
      <c r="AG130" s="5" t="str">
        <f>IFERROR(__xludf.DUMMYFUNCTION("IF(Y130 = """", """", GOOGLETRANSLATE(Y130, ""en"", ""mr""))"),"नवीन करिअर संधी")</f>
        <v>नवीन करिअर संधी</v>
      </c>
      <c r="AH130" s="5" t="str">
        <f>IFERROR(__xludf.DUMMYFUNCTION("IF(Z130 = """", """", GOOGLETRANSLATE(Z130, ""en"", ""mr""))"),"कौटुंबिक वाद किंवा वाद टाळा")</f>
        <v>कौटुंबिक वाद किंवा वाद टाळा</v>
      </c>
      <c r="AI130" s="5" t="str">
        <f>IFERROR(__xludf.DUMMYFUNCTION("IF(AA130 = """", """", GOOGLETRANSLATE(AA130,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0" s="5" t="str">
        <f>IFERROR(__xludf.DUMMYFUNCTION("IF(AB130 = """", """", GOOGLETRANSLATE(AB130, ""en"", ""mr""))"),"विपरीत लिंगाद्वारे चिथावणी देणे")</f>
        <v>विपरीत लिंगाद्वारे चिथावणी देणे</v>
      </c>
      <c r="AK130" s="5" t="str">
        <f>IFERROR(__xludf.DUMMYFUNCTION("IF(Y130 = """", """", GOOGLETRANSLATE(Y130, ""en"", ""gu""))"),"કારકિર્દીની નવી તકો")</f>
        <v>કારકિર્દીની નવી તકો</v>
      </c>
      <c r="AL130" s="5" t="str">
        <f>IFERROR(__xludf.DUMMYFUNCTION("IF(Z130 = """", """", GOOGLETRANSLATE(Z130, ""en"", ""gu""))"),"કૌટુંબિક વિવાદ અથવા દલીલો ટાળો")</f>
        <v>કૌટુંબિક વિવાદ અથવા દલીલો ટાળો</v>
      </c>
      <c r="AM130" s="5" t="str">
        <f>IFERROR(__xludf.DUMMYFUNCTION("IF(AA130 = """", """", GOOGLETRANSLATE(AA130,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0" s="5" t="str">
        <f>IFERROR(__xludf.DUMMYFUNCTION("IF(AB130 = """", """", GOOGLETRANSLATE(AB130, ""en"", ""gu""))"),"વિજાતીય દ્વારા ઉશ્કેરણી")</f>
        <v>વિજાતીય દ્વારા ઉશ્કેરણી</v>
      </c>
      <c r="AO130" s="5" t="str">
        <f>IFERROR(__xludf.DUMMYFUNCTION("IF(Y130 = """", """", GOOGLETRANSLATE(Y130, ""en"", ""bn""))"),"নতুন কর্মজীবনের সুযোগ")</f>
        <v>নতুন কর্মজীবনের সুযোগ</v>
      </c>
      <c r="AP130" s="5" t="str">
        <f>IFERROR(__xludf.DUMMYFUNCTION("IF(Z130 = """", """", GOOGLETRANSLATE(Z130, ""en"", ""bn""))"),"পারিবারিক বিবাদ বা তর্ক এড়িয়ে চলুন")</f>
        <v>পারিবারিক বিবাদ বা তর্ক এড়িয়ে চলুন</v>
      </c>
      <c r="AQ130" s="5" t="str">
        <f>IFERROR(__xludf.DUMMYFUNCTION("IF(AA130 = """", """", GOOGLETRANSLATE(AA130,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0" s="5" t="str">
        <f>IFERROR(__xludf.DUMMYFUNCTION("IF(AB130 = """", """", GOOGLETRANSLATE(AB130, ""en"", ""bn""))"),"বিপরীত লিঙ্গের দ্বারা প্ররোচনা")</f>
        <v>বিপরীত লিঙ্গের দ্বারা প্ররোচনা</v>
      </c>
      <c r="AS130" s="5" t="str">
        <f>IFERROR(__xludf.DUMMYFUNCTION("IF(Y130 = """", """", GOOGLETRANSLATE(Y130, ""en"", ""te""))"),"కొత్త కెరీర్ అవకాశాలు")</f>
        <v>కొత్త కెరీర్ అవకాశాలు</v>
      </c>
      <c r="AT130" s="5" t="str">
        <f>IFERROR(__xludf.DUMMYFUNCTION("IF(Z130 = """", """", GOOGLETRANSLATE(Z130,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0" s="5" t="str">
        <f>IFERROR(__xludf.DUMMYFUNCTION("IF(AA130 = """", """", GOOGLETRANSLATE(AA130,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0" s="5" t="str">
        <f>IFERROR(__xludf.DUMMYFUNCTION("IF(AB130 = """", """", GOOGLETRANSLATE(AB130, ""en"", ""te""))"),"వ్యతిరేక లింగానికి రెచ్చగొట్టడం")</f>
        <v>వ్యతిరేక లింగానికి రెచ్చగొట్టడం</v>
      </c>
    </row>
    <row r="131">
      <c r="A131" s="1">
        <v>134.0</v>
      </c>
      <c r="B131" s="1" t="s">
        <v>56</v>
      </c>
      <c r="C131" s="2">
        <v>45839.0</v>
      </c>
      <c r="D131" s="2">
        <v>45848.0</v>
      </c>
      <c r="E131" s="1">
        <v>2.0</v>
      </c>
      <c r="F131" s="1">
        <v>4.0</v>
      </c>
      <c r="G131" s="3" t="s">
        <v>83</v>
      </c>
      <c r="I131" s="7">
        <v>0.0032291666666666666</v>
      </c>
      <c r="J131" s="7">
        <v>0.004965277777777778</v>
      </c>
      <c r="K131" s="1" t="s">
        <v>58</v>
      </c>
      <c r="L131" s="1" t="s">
        <v>72</v>
      </c>
      <c r="O131" s="1" t="s">
        <v>61</v>
      </c>
      <c r="P131" s="1" t="s">
        <v>85</v>
      </c>
      <c r="Q131" s="1" t="s">
        <v>85</v>
      </c>
      <c r="R131" s="1" t="s">
        <v>85</v>
      </c>
      <c r="S131" s="1" t="s">
        <v>85</v>
      </c>
      <c r="T131" s="1" t="s">
        <v>85</v>
      </c>
      <c r="V131" s="1" t="s">
        <v>85</v>
      </c>
      <c r="W131" s="1" t="s">
        <v>85</v>
      </c>
      <c r="X131" s="1" t="s">
        <v>61</v>
      </c>
      <c r="Y131" s="1" t="s">
        <v>90</v>
      </c>
      <c r="Z131" s="1" t="s">
        <v>91</v>
      </c>
      <c r="AA131" s="1" t="s">
        <v>92</v>
      </c>
      <c r="AB131" s="1" t="s">
        <v>93</v>
      </c>
      <c r="AC131" s="5" t="str">
        <f>IFERROR(__xludf.DUMMYFUNCTION("IF(Y131 = """", """", GOOGLETRANSLATE(Y131, ""en"", ""hi""))"),"नए करियर के अवसर")</f>
        <v>नए करियर के अवसर</v>
      </c>
      <c r="AD131" s="5" t="str">
        <f>IFERROR(__xludf.DUMMYFUNCTION("IF(Z131 = """", """", GOOGLETRANSLATE(Z131, ""en"", ""hi""))"),"पारिवारिक विवाद या बहस से बचें")</f>
        <v>पारिवारिक विवाद या बहस से बचें</v>
      </c>
      <c r="AE131" s="5" t="str">
        <f>IFERROR(__xludf.DUMMYFUNCTION("IF(AA131 = """", """", GOOGLETRANSLATE(AA131,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1" s="5" t="str">
        <f>IFERROR(__xludf.DUMMYFUNCTION("IF(AB131 = """", """", GOOGLETRANSLATE(AB131, ""en"", ""hi""))"),"विपरीत लिंग द्वारा उकसावे")</f>
        <v>विपरीत लिंग द्वारा उकसावे</v>
      </c>
      <c r="AG131" s="5" t="str">
        <f>IFERROR(__xludf.DUMMYFUNCTION("IF(Y131 = """", """", GOOGLETRANSLATE(Y131, ""en"", ""mr""))"),"नवीन करिअर संधी")</f>
        <v>नवीन करिअर संधी</v>
      </c>
      <c r="AH131" s="5" t="str">
        <f>IFERROR(__xludf.DUMMYFUNCTION("IF(Z131 = """", """", GOOGLETRANSLATE(Z131, ""en"", ""mr""))"),"कौटुंबिक वाद किंवा वाद टाळा")</f>
        <v>कौटुंबिक वाद किंवा वाद टाळा</v>
      </c>
      <c r="AI131" s="5" t="str">
        <f>IFERROR(__xludf.DUMMYFUNCTION("IF(AA131 = """", """", GOOGLETRANSLATE(AA131,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1" s="5" t="str">
        <f>IFERROR(__xludf.DUMMYFUNCTION("IF(AB131 = """", """", GOOGLETRANSLATE(AB131, ""en"", ""mr""))"),"विपरीत लिंगाद्वारे चिथावणी देणे")</f>
        <v>विपरीत लिंगाद्वारे चिथावणी देणे</v>
      </c>
      <c r="AK131" s="5" t="str">
        <f>IFERROR(__xludf.DUMMYFUNCTION("IF(Y131 = """", """", GOOGLETRANSLATE(Y131, ""en"", ""gu""))"),"કારકિર્દીની નવી તકો")</f>
        <v>કારકિર્દીની નવી તકો</v>
      </c>
      <c r="AL131" s="5" t="str">
        <f>IFERROR(__xludf.DUMMYFUNCTION("IF(Z131 = """", """", GOOGLETRANSLATE(Z131, ""en"", ""gu""))"),"કૌટુંબિક વિવાદ અથવા દલીલો ટાળો")</f>
        <v>કૌટુંબિક વિવાદ અથવા દલીલો ટાળો</v>
      </c>
      <c r="AM131" s="5" t="str">
        <f>IFERROR(__xludf.DUMMYFUNCTION("IF(AA131 = """", """", GOOGLETRANSLATE(AA131,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1" s="5" t="str">
        <f>IFERROR(__xludf.DUMMYFUNCTION("IF(AB131 = """", """", GOOGLETRANSLATE(AB131, ""en"", ""gu""))"),"વિજાતીય દ્વારા ઉશ્કેરણી")</f>
        <v>વિજાતીય દ્વારા ઉશ્કેરણી</v>
      </c>
      <c r="AO131" s="5" t="str">
        <f>IFERROR(__xludf.DUMMYFUNCTION("IF(Y131 = """", """", GOOGLETRANSLATE(Y131, ""en"", ""bn""))"),"নতুন কর্মজীবনের সুযোগ")</f>
        <v>নতুন কর্মজীবনের সুযোগ</v>
      </c>
      <c r="AP131" s="5" t="str">
        <f>IFERROR(__xludf.DUMMYFUNCTION("IF(Z131 = """", """", GOOGLETRANSLATE(Z131, ""en"", ""bn""))"),"পারিবারিক বিবাদ বা তর্ক এড়িয়ে চলুন")</f>
        <v>পারিবারিক বিবাদ বা তর্ক এড়িয়ে চলুন</v>
      </c>
      <c r="AQ131" s="5" t="str">
        <f>IFERROR(__xludf.DUMMYFUNCTION("IF(AA131 = """", """", GOOGLETRANSLATE(AA131,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1" s="5" t="str">
        <f>IFERROR(__xludf.DUMMYFUNCTION("IF(AB131 = """", """", GOOGLETRANSLATE(AB131, ""en"", ""bn""))"),"বিপরীত লিঙ্গের দ্বারা প্ররোচনা")</f>
        <v>বিপরীত লিঙ্গের দ্বারা প্ররোচনা</v>
      </c>
      <c r="AS131" s="5" t="str">
        <f>IFERROR(__xludf.DUMMYFUNCTION("IF(Y131 = """", """", GOOGLETRANSLATE(Y131, ""en"", ""te""))"),"కొత్త కెరీర్ అవకాశాలు")</f>
        <v>కొత్త కెరీర్ అవకాశాలు</v>
      </c>
      <c r="AT131" s="5" t="str">
        <f>IFERROR(__xludf.DUMMYFUNCTION("IF(Z131 = """", """", GOOGLETRANSLATE(Z131,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1" s="5" t="str">
        <f>IFERROR(__xludf.DUMMYFUNCTION("IF(AA131 = """", """", GOOGLETRANSLATE(AA131,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1" s="5" t="str">
        <f>IFERROR(__xludf.DUMMYFUNCTION("IF(AB131 = """", """", GOOGLETRANSLATE(AB131, ""en"", ""te""))"),"వ్యతిరేక లింగానికి రెచ్చగొట్టడం")</f>
        <v>వ్యతిరేక లింగానికి రెచ్చగొట్టడం</v>
      </c>
    </row>
    <row r="132">
      <c r="A132" s="1">
        <v>135.0</v>
      </c>
      <c r="B132" s="1" t="s">
        <v>56</v>
      </c>
      <c r="C132" s="2">
        <v>45839.0</v>
      </c>
      <c r="D132" s="2">
        <v>45848.0</v>
      </c>
      <c r="E132" s="1">
        <v>2.0</v>
      </c>
      <c r="F132" s="1">
        <v>5.0</v>
      </c>
      <c r="G132" s="3" t="s">
        <v>83</v>
      </c>
      <c r="I132" s="7">
        <v>0.0032291666666666666</v>
      </c>
      <c r="J132" s="7">
        <v>0.004965277777777778</v>
      </c>
      <c r="K132" s="1" t="s">
        <v>58</v>
      </c>
      <c r="L132" s="1" t="s">
        <v>72</v>
      </c>
      <c r="O132" s="1" t="s">
        <v>61</v>
      </c>
      <c r="P132" s="1" t="s">
        <v>85</v>
      </c>
      <c r="Q132" s="1" t="s">
        <v>85</v>
      </c>
      <c r="R132" s="1" t="s">
        <v>85</v>
      </c>
      <c r="S132" s="1" t="s">
        <v>85</v>
      </c>
      <c r="T132" s="1" t="s">
        <v>85</v>
      </c>
      <c r="V132" s="1" t="s">
        <v>85</v>
      </c>
      <c r="W132" s="1" t="s">
        <v>85</v>
      </c>
      <c r="X132" s="1" t="s">
        <v>61</v>
      </c>
      <c r="Y132" s="1" t="s">
        <v>90</v>
      </c>
      <c r="Z132" s="1" t="s">
        <v>91</v>
      </c>
      <c r="AA132" s="1" t="s">
        <v>92</v>
      </c>
      <c r="AB132" s="1" t="s">
        <v>93</v>
      </c>
      <c r="AC132" s="5" t="str">
        <f>IFERROR(__xludf.DUMMYFUNCTION("IF(Y132 = """", """", GOOGLETRANSLATE(Y132, ""en"", ""hi""))"),"नए करियर के अवसर")</f>
        <v>नए करियर के अवसर</v>
      </c>
      <c r="AD132" s="5" t="str">
        <f>IFERROR(__xludf.DUMMYFUNCTION("IF(Z132 = """", """", GOOGLETRANSLATE(Z132, ""en"", ""hi""))"),"पारिवारिक विवाद या बहस से बचें")</f>
        <v>पारिवारिक विवाद या बहस से बचें</v>
      </c>
      <c r="AE132" s="5" t="str">
        <f>IFERROR(__xludf.DUMMYFUNCTION("IF(AA132 = """", """", GOOGLETRANSLATE(AA132,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2" s="5" t="str">
        <f>IFERROR(__xludf.DUMMYFUNCTION("IF(AB132 = """", """", GOOGLETRANSLATE(AB132, ""en"", ""hi""))"),"विपरीत लिंग द्वारा उकसावे")</f>
        <v>विपरीत लिंग द्वारा उकसावे</v>
      </c>
      <c r="AG132" s="5" t="str">
        <f>IFERROR(__xludf.DUMMYFUNCTION("IF(Y132 = """", """", GOOGLETRANSLATE(Y132, ""en"", ""mr""))"),"नवीन करिअर संधी")</f>
        <v>नवीन करिअर संधी</v>
      </c>
      <c r="AH132" s="5" t="str">
        <f>IFERROR(__xludf.DUMMYFUNCTION("IF(Z132 = """", """", GOOGLETRANSLATE(Z132, ""en"", ""mr""))"),"कौटुंबिक वाद किंवा वाद टाळा")</f>
        <v>कौटुंबिक वाद किंवा वाद टाळा</v>
      </c>
      <c r="AI132" s="5" t="str">
        <f>IFERROR(__xludf.DUMMYFUNCTION("IF(AA132 = """", """", GOOGLETRANSLATE(AA132,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2" s="5" t="str">
        <f>IFERROR(__xludf.DUMMYFUNCTION("IF(AB132 = """", """", GOOGLETRANSLATE(AB132, ""en"", ""mr""))"),"विपरीत लिंगाद्वारे चिथावणी देणे")</f>
        <v>विपरीत लिंगाद्वारे चिथावणी देणे</v>
      </c>
      <c r="AK132" s="5" t="str">
        <f>IFERROR(__xludf.DUMMYFUNCTION("IF(Y132 = """", """", GOOGLETRANSLATE(Y132, ""en"", ""gu""))"),"કારકિર્દીની નવી તકો")</f>
        <v>કારકિર્દીની નવી તકો</v>
      </c>
      <c r="AL132" s="5" t="str">
        <f>IFERROR(__xludf.DUMMYFUNCTION("IF(Z132 = """", """", GOOGLETRANSLATE(Z132, ""en"", ""gu""))"),"કૌટુંબિક વિવાદ અથવા દલીલો ટાળો")</f>
        <v>કૌટુંબિક વિવાદ અથવા દલીલો ટાળો</v>
      </c>
      <c r="AM132" s="5" t="str">
        <f>IFERROR(__xludf.DUMMYFUNCTION("IF(AA132 = """", """", GOOGLETRANSLATE(AA132,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2" s="5" t="str">
        <f>IFERROR(__xludf.DUMMYFUNCTION("IF(AB132 = """", """", GOOGLETRANSLATE(AB132, ""en"", ""gu""))"),"વિજાતીય દ્વારા ઉશ્કેરણી")</f>
        <v>વિજાતીય દ્વારા ઉશ્કેરણી</v>
      </c>
      <c r="AO132" s="5" t="str">
        <f>IFERROR(__xludf.DUMMYFUNCTION("IF(Y132 = """", """", GOOGLETRANSLATE(Y132, ""en"", ""bn""))"),"নতুন কর্মজীবনের সুযোগ")</f>
        <v>নতুন কর্মজীবনের সুযোগ</v>
      </c>
      <c r="AP132" s="5" t="str">
        <f>IFERROR(__xludf.DUMMYFUNCTION("IF(Z132 = """", """", GOOGLETRANSLATE(Z132, ""en"", ""bn""))"),"পারিবারিক বিবাদ বা তর্ক এড়িয়ে চলুন")</f>
        <v>পারিবারিক বিবাদ বা তর্ক এড়িয়ে চলুন</v>
      </c>
      <c r="AQ132" s="5" t="str">
        <f>IFERROR(__xludf.DUMMYFUNCTION("IF(AA132 = """", """", GOOGLETRANSLATE(AA132,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2" s="5" t="str">
        <f>IFERROR(__xludf.DUMMYFUNCTION("IF(AB132 = """", """", GOOGLETRANSLATE(AB132, ""en"", ""bn""))"),"বিপরীত লিঙ্গের দ্বারা প্ররোচনা")</f>
        <v>বিপরীত লিঙ্গের দ্বারা প্ররোচনা</v>
      </c>
      <c r="AS132" s="5" t="str">
        <f>IFERROR(__xludf.DUMMYFUNCTION("IF(Y132 = """", """", GOOGLETRANSLATE(Y132, ""en"", ""te""))"),"కొత్త కెరీర్ అవకాశాలు")</f>
        <v>కొత్త కెరీర్ అవకాశాలు</v>
      </c>
      <c r="AT132" s="5" t="str">
        <f>IFERROR(__xludf.DUMMYFUNCTION("IF(Z132 = """", """", GOOGLETRANSLATE(Z132,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2" s="5" t="str">
        <f>IFERROR(__xludf.DUMMYFUNCTION("IF(AA132 = """", """", GOOGLETRANSLATE(AA132,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2" s="5" t="str">
        <f>IFERROR(__xludf.DUMMYFUNCTION("IF(AB132 = """", """", GOOGLETRANSLATE(AB132, ""en"", ""te""))"),"వ్యతిరేక లింగానికి రెచ్చగొట్టడం")</f>
        <v>వ్యతిరేక లింగానికి రెచ్చగొట్టడం</v>
      </c>
    </row>
    <row r="133">
      <c r="A133" s="1">
        <v>136.0</v>
      </c>
      <c r="B133" s="1" t="s">
        <v>56</v>
      </c>
      <c r="C133" s="2">
        <v>45839.0</v>
      </c>
      <c r="D133" s="2">
        <v>45848.0</v>
      </c>
      <c r="E133" s="1">
        <v>2.0</v>
      </c>
      <c r="F133" s="1">
        <v>6.0</v>
      </c>
      <c r="G133" s="3" t="s">
        <v>83</v>
      </c>
      <c r="I133" s="7">
        <v>0.0032291666666666666</v>
      </c>
      <c r="J133" s="7">
        <v>0.004965277777777778</v>
      </c>
      <c r="K133" s="1" t="s">
        <v>58</v>
      </c>
      <c r="L133" s="1" t="s">
        <v>72</v>
      </c>
      <c r="O133" s="1" t="s">
        <v>61</v>
      </c>
      <c r="P133" s="1" t="s">
        <v>85</v>
      </c>
      <c r="Q133" s="1" t="s">
        <v>85</v>
      </c>
      <c r="R133" s="1" t="s">
        <v>85</v>
      </c>
      <c r="S133" s="1" t="s">
        <v>85</v>
      </c>
      <c r="T133" s="1" t="s">
        <v>85</v>
      </c>
      <c r="V133" s="1" t="s">
        <v>85</v>
      </c>
      <c r="W133" s="1" t="s">
        <v>85</v>
      </c>
      <c r="X133" s="1" t="s">
        <v>61</v>
      </c>
      <c r="Y133" s="1" t="s">
        <v>90</v>
      </c>
      <c r="Z133" s="1" t="s">
        <v>91</v>
      </c>
      <c r="AA133" s="1" t="s">
        <v>92</v>
      </c>
      <c r="AB133" s="1" t="s">
        <v>93</v>
      </c>
      <c r="AC133" s="5" t="str">
        <f>IFERROR(__xludf.DUMMYFUNCTION("IF(Y133 = """", """", GOOGLETRANSLATE(Y133, ""en"", ""hi""))"),"नए करियर के अवसर")</f>
        <v>नए करियर के अवसर</v>
      </c>
      <c r="AD133" s="5" t="str">
        <f>IFERROR(__xludf.DUMMYFUNCTION("IF(Z133 = """", """", GOOGLETRANSLATE(Z133, ""en"", ""hi""))"),"पारिवारिक विवाद या बहस से बचें")</f>
        <v>पारिवारिक विवाद या बहस से बचें</v>
      </c>
      <c r="AE133" s="5" t="str">
        <f>IFERROR(__xludf.DUMMYFUNCTION("IF(AA133 = """", """", GOOGLETRANSLATE(AA133,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3" s="5" t="str">
        <f>IFERROR(__xludf.DUMMYFUNCTION("IF(AB133 = """", """", GOOGLETRANSLATE(AB133, ""en"", ""hi""))"),"विपरीत लिंग द्वारा उकसावे")</f>
        <v>विपरीत लिंग द्वारा उकसावे</v>
      </c>
      <c r="AG133" s="5" t="str">
        <f>IFERROR(__xludf.DUMMYFUNCTION("IF(Y133 = """", """", GOOGLETRANSLATE(Y133, ""en"", ""mr""))"),"नवीन करिअर संधी")</f>
        <v>नवीन करिअर संधी</v>
      </c>
      <c r="AH133" s="5" t="str">
        <f>IFERROR(__xludf.DUMMYFUNCTION("IF(Z133 = """", """", GOOGLETRANSLATE(Z133, ""en"", ""mr""))"),"कौटुंबिक वाद किंवा वाद टाळा")</f>
        <v>कौटुंबिक वाद किंवा वाद टाळा</v>
      </c>
      <c r="AI133" s="5" t="str">
        <f>IFERROR(__xludf.DUMMYFUNCTION("IF(AA133 = """", """", GOOGLETRANSLATE(AA133,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3" s="5" t="str">
        <f>IFERROR(__xludf.DUMMYFUNCTION("IF(AB133 = """", """", GOOGLETRANSLATE(AB133, ""en"", ""mr""))"),"विपरीत लिंगाद्वारे चिथावणी देणे")</f>
        <v>विपरीत लिंगाद्वारे चिथावणी देणे</v>
      </c>
      <c r="AK133" s="5" t="str">
        <f>IFERROR(__xludf.DUMMYFUNCTION("IF(Y133 = """", """", GOOGLETRANSLATE(Y133, ""en"", ""gu""))"),"કારકિર્દીની નવી તકો")</f>
        <v>કારકિર્દીની નવી તકો</v>
      </c>
      <c r="AL133" s="5" t="str">
        <f>IFERROR(__xludf.DUMMYFUNCTION("IF(Z133 = """", """", GOOGLETRANSLATE(Z133, ""en"", ""gu""))"),"કૌટુંબિક વિવાદ અથવા દલીલો ટાળો")</f>
        <v>કૌટુંબિક વિવાદ અથવા દલીલો ટાળો</v>
      </c>
      <c r="AM133" s="5" t="str">
        <f>IFERROR(__xludf.DUMMYFUNCTION("IF(AA133 = """", """", GOOGLETRANSLATE(AA133,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3" s="5" t="str">
        <f>IFERROR(__xludf.DUMMYFUNCTION("IF(AB133 = """", """", GOOGLETRANSLATE(AB133, ""en"", ""gu""))"),"વિજાતીય દ્વારા ઉશ્કેરણી")</f>
        <v>વિજાતીય દ્વારા ઉશ્કેરણી</v>
      </c>
      <c r="AO133" s="5" t="str">
        <f>IFERROR(__xludf.DUMMYFUNCTION("IF(Y133 = """", """", GOOGLETRANSLATE(Y133, ""en"", ""bn""))"),"নতুন কর্মজীবনের সুযোগ")</f>
        <v>নতুন কর্মজীবনের সুযোগ</v>
      </c>
      <c r="AP133" s="5" t="str">
        <f>IFERROR(__xludf.DUMMYFUNCTION("IF(Z133 = """", """", GOOGLETRANSLATE(Z133, ""en"", ""bn""))"),"পারিবারিক বিবাদ বা তর্ক এড়িয়ে চলুন")</f>
        <v>পারিবারিক বিবাদ বা তর্ক এড়িয়ে চলুন</v>
      </c>
      <c r="AQ133" s="5" t="str">
        <f>IFERROR(__xludf.DUMMYFUNCTION("IF(AA133 = """", """", GOOGLETRANSLATE(AA133,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3" s="5" t="str">
        <f>IFERROR(__xludf.DUMMYFUNCTION("IF(AB133 = """", """", GOOGLETRANSLATE(AB133, ""en"", ""bn""))"),"বিপরীত লিঙ্গের দ্বারা প্ররোচনা")</f>
        <v>বিপরীত লিঙ্গের দ্বারা প্ররোচনা</v>
      </c>
      <c r="AS133" s="5" t="str">
        <f>IFERROR(__xludf.DUMMYFUNCTION("IF(Y133 = """", """", GOOGLETRANSLATE(Y133, ""en"", ""te""))"),"కొత్త కెరీర్ అవకాశాలు")</f>
        <v>కొత్త కెరీర్ అవకాశాలు</v>
      </c>
      <c r="AT133" s="5" t="str">
        <f>IFERROR(__xludf.DUMMYFUNCTION("IF(Z133 = """", """", GOOGLETRANSLATE(Z133,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3" s="5" t="str">
        <f>IFERROR(__xludf.DUMMYFUNCTION("IF(AA133 = """", """", GOOGLETRANSLATE(AA133,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3" s="5" t="str">
        <f>IFERROR(__xludf.DUMMYFUNCTION("IF(AB133 = """", """", GOOGLETRANSLATE(AB133, ""en"", ""te""))"),"వ్యతిరేక లింగానికి రెచ్చగొట్టడం")</f>
        <v>వ్యతిరేక లింగానికి రెచ్చగొట్టడం</v>
      </c>
    </row>
    <row r="134">
      <c r="A134" s="1">
        <v>137.0</v>
      </c>
      <c r="B134" s="1" t="s">
        <v>56</v>
      </c>
      <c r="C134" s="2">
        <v>45839.0</v>
      </c>
      <c r="D134" s="2">
        <v>45848.0</v>
      </c>
      <c r="E134" s="1">
        <v>2.0</v>
      </c>
      <c r="F134" s="1">
        <v>7.0</v>
      </c>
      <c r="G134" s="3" t="s">
        <v>83</v>
      </c>
      <c r="I134" s="7">
        <v>0.0032291666666666666</v>
      </c>
      <c r="J134" s="7">
        <v>0.004965277777777778</v>
      </c>
      <c r="K134" s="1" t="s">
        <v>58</v>
      </c>
      <c r="L134" s="1" t="s">
        <v>72</v>
      </c>
      <c r="O134" s="1" t="s">
        <v>61</v>
      </c>
      <c r="P134" s="1" t="s">
        <v>85</v>
      </c>
      <c r="Q134" s="1" t="s">
        <v>85</v>
      </c>
      <c r="R134" s="1" t="s">
        <v>85</v>
      </c>
      <c r="S134" s="1" t="s">
        <v>85</v>
      </c>
      <c r="T134" s="1" t="s">
        <v>85</v>
      </c>
      <c r="V134" s="1" t="s">
        <v>85</v>
      </c>
      <c r="W134" s="1" t="s">
        <v>61</v>
      </c>
      <c r="X134" s="1" t="s">
        <v>85</v>
      </c>
      <c r="Y134" s="1" t="s">
        <v>90</v>
      </c>
      <c r="Z134" s="1" t="s">
        <v>91</v>
      </c>
      <c r="AA134" s="1" t="s">
        <v>92</v>
      </c>
      <c r="AB134" s="1" t="s">
        <v>93</v>
      </c>
      <c r="AC134" s="5" t="str">
        <f>IFERROR(__xludf.DUMMYFUNCTION("IF(Y134 = """", """", GOOGLETRANSLATE(Y134, ""en"", ""hi""))"),"नए करियर के अवसर")</f>
        <v>नए करियर के अवसर</v>
      </c>
      <c r="AD134" s="5" t="str">
        <f>IFERROR(__xludf.DUMMYFUNCTION("IF(Z134 = """", """", GOOGLETRANSLATE(Z134, ""en"", ""hi""))"),"पारिवारिक विवाद या बहस से बचें")</f>
        <v>पारिवारिक विवाद या बहस से बचें</v>
      </c>
      <c r="AE134" s="5" t="str">
        <f>IFERROR(__xludf.DUMMYFUNCTION("IF(AA134 = """", """", GOOGLETRANSLATE(AA134,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4" s="5" t="str">
        <f>IFERROR(__xludf.DUMMYFUNCTION("IF(AB134 = """", """", GOOGLETRANSLATE(AB134, ""en"", ""hi""))"),"विपरीत लिंग द्वारा उकसावे")</f>
        <v>विपरीत लिंग द्वारा उकसावे</v>
      </c>
      <c r="AG134" s="5" t="str">
        <f>IFERROR(__xludf.DUMMYFUNCTION("IF(Y134 = """", """", GOOGLETRANSLATE(Y134, ""en"", ""mr""))"),"नवीन करिअर संधी")</f>
        <v>नवीन करिअर संधी</v>
      </c>
      <c r="AH134" s="5" t="str">
        <f>IFERROR(__xludf.DUMMYFUNCTION("IF(Z134 = """", """", GOOGLETRANSLATE(Z134, ""en"", ""mr""))"),"कौटुंबिक वाद किंवा वाद टाळा")</f>
        <v>कौटुंबिक वाद किंवा वाद टाळा</v>
      </c>
      <c r="AI134" s="5" t="str">
        <f>IFERROR(__xludf.DUMMYFUNCTION("IF(AA134 = """", """", GOOGLETRANSLATE(AA134,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4" s="5" t="str">
        <f>IFERROR(__xludf.DUMMYFUNCTION("IF(AB134 = """", """", GOOGLETRANSLATE(AB134, ""en"", ""mr""))"),"विपरीत लिंगाद्वारे चिथावणी देणे")</f>
        <v>विपरीत लिंगाद्वारे चिथावणी देणे</v>
      </c>
      <c r="AK134" s="5" t="str">
        <f>IFERROR(__xludf.DUMMYFUNCTION("IF(Y134 = """", """", GOOGLETRANSLATE(Y134, ""en"", ""gu""))"),"કારકિર્દીની નવી તકો")</f>
        <v>કારકિર્દીની નવી તકો</v>
      </c>
      <c r="AL134" s="5" t="str">
        <f>IFERROR(__xludf.DUMMYFUNCTION("IF(Z134 = """", """", GOOGLETRANSLATE(Z134, ""en"", ""gu""))"),"કૌટુંબિક વિવાદ અથવા દલીલો ટાળો")</f>
        <v>કૌટુંબિક વિવાદ અથવા દલીલો ટાળો</v>
      </c>
      <c r="AM134" s="5" t="str">
        <f>IFERROR(__xludf.DUMMYFUNCTION("IF(AA134 = """", """", GOOGLETRANSLATE(AA134,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4" s="5" t="str">
        <f>IFERROR(__xludf.DUMMYFUNCTION("IF(AB134 = """", """", GOOGLETRANSLATE(AB134, ""en"", ""gu""))"),"વિજાતીય દ્વારા ઉશ્કેરણી")</f>
        <v>વિજાતીય દ્વારા ઉશ્કેરણી</v>
      </c>
      <c r="AO134" s="5" t="str">
        <f>IFERROR(__xludf.DUMMYFUNCTION("IF(Y134 = """", """", GOOGLETRANSLATE(Y134, ""en"", ""bn""))"),"নতুন কর্মজীবনের সুযোগ")</f>
        <v>নতুন কর্মজীবনের সুযোগ</v>
      </c>
      <c r="AP134" s="5" t="str">
        <f>IFERROR(__xludf.DUMMYFUNCTION("IF(Z134 = """", """", GOOGLETRANSLATE(Z134, ""en"", ""bn""))"),"পারিবারিক বিবাদ বা তর্ক এড়িয়ে চলুন")</f>
        <v>পারিবারিক বিবাদ বা তর্ক এড়িয়ে চলুন</v>
      </c>
      <c r="AQ134" s="5" t="str">
        <f>IFERROR(__xludf.DUMMYFUNCTION("IF(AA134 = """", """", GOOGLETRANSLATE(AA134,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4" s="5" t="str">
        <f>IFERROR(__xludf.DUMMYFUNCTION("IF(AB134 = """", """", GOOGLETRANSLATE(AB134, ""en"", ""bn""))"),"বিপরীত লিঙ্গের দ্বারা প্ররোচনা")</f>
        <v>বিপরীত লিঙ্গের দ্বারা প্ররোচনা</v>
      </c>
      <c r="AS134" s="5" t="str">
        <f>IFERROR(__xludf.DUMMYFUNCTION("IF(Y134 = """", """", GOOGLETRANSLATE(Y134, ""en"", ""te""))"),"కొత్త కెరీర్ అవకాశాలు")</f>
        <v>కొత్త కెరీర్ అవకాశాలు</v>
      </c>
      <c r="AT134" s="5" t="str">
        <f>IFERROR(__xludf.DUMMYFUNCTION("IF(Z134 = """", """", GOOGLETRANSLATE(Z134,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4" s="5" t="str">
        <f>IFERROR(__xludf.DUMMYFUNCTION("IF(AA134 = """", """", GOOGLETRANSLATE(AA134,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4" s="5" t="str">
        <f>IFERROR(__xludf.DUMMYFUNCTION("IF(AB134 = """", """", GOOGLETRANSLATE(AB134, ""en"", ""te""))"),"వ్యతిరేక లింగానికి రెచ్చగొట్టడం")</f>
        <v>వ్యతిరేక లింగానికి రెచ్చగొట్టడం</v>
      </c>
    </row>
    <row r="135">
      <c r="A135" s="1">
        <v>138.0</v>
      </c>
      <c r="B135" s="1" t="s">
        <v>56</v>
      </c>
      <c r="C135" s="2">
        <v>45839.0</v>
      </c>
      <c r="D135" s="2">
        <v>45848.0</v>
      </c>
      <c r="E135" s="1">
        <v>2.0</v>
      </c>
      <c r="F135" s="1">
        <v>8.0</v>
      </c>
      <c r="G135" s="3" t="s">
        <v>83</v>
      </c>
      <c r="I135" s="7">
        <v>0.0032291666666666666</v>
      </c>
      <c r="J135" s="7">
        <v>0.004965277777777778</v>
      </c>
      <c r="K135" s="1" t="s">
        <v>58</v>
      </c>
      <c r="L135" s="1" t="s">
        <v>72</v>
      </c>
      <c r="O135" s="1" t="s">
        <v>61</v>
      </c>
      <c r="P135" s="1" t="s">
        <v>85</v>
      </c>
      <c r="Q135" s="1" t="s">
        <v>85</v>
      </c>
      <c r="R135" s="1" t="s">
        <v>85</v>
      </c>
      <c r="S135" s="1" t="s">
        <v>85</v>
      </c>
      <c r="T135" s="1" t="s">
        <v>85</v>
      </c>
      <c r="V135" s="1" t="s">
        <v>85</v>
      </c>
      <c r="W135" s="1" t="s">
        <v>61</v>
      </c>
      <c r="X135" s="1" t="s">
        <v>85</v>
      </c>
      <c r="Y135" s="1" t="s">
        <v>90</v>
      </c>
      <c r="Z135" s="1" t="s">
        <v>91</v>
      </c>
      <c r="AA135" s="1" t="s">
        <v>92</v>
      </c>
      <c r="AB135" s="1" t="s">
        <v>93</v>
      </c>
      <c r="AC135" s="5" t="str">
        <f>IFERROR(__xludf.DUMMYFUNCTION("IF(Y135 = """", """", GOOGLETRANSLATE(Y135, ""en"", ""hi""))"),"नए करियर के अवसर")</f>
        <v>नए करियर के अवसर</v>
      </c>
      <c r="AD135" s="5" t="str">
        <f>IFERROR(__xludf.DUMMYFUNCTION("IF(Z135 = """", """", GOOGLETRANSLATE(Z135, ""en"", ""hi""))"),"पारिवारिक विवाद या बहस से बचें")</f>
        <v>पारिवारिक विवाद या बहस से बचें</v>
      </c>
      <c r="AE135" s="5" t="str">
        <f>IFERROR(__xludf.DUMMYFUNCTION("IF(AA135 = """", """", GOOGLETRANSLATE(AA135,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5" s="5" t="str">
        <f>IFERROR(__xludf.DUMMYFUNCTION("IF(AB135 = """", """", GOOGLETRANSLATE(AB135, ""en"", ""hi""))"),"विपरीत लिंग द्वारा उकसावे")</f>
        <v>विपरीत लिंग द्वारा उकसावे</v>
      </c>
      <c r="AG135" s="5" t="str">
        <f>IFERROR(__xludf.DUMMYFUNCTION("IF(Y135 = """", """", GOOGLETRANSLATE(Y135, ""en"", ""mr""))"),"नवीन करिअर संधी")</f>
        <v>नवीन करिअर संधी</v>
      </c>
      <c r="AH135" s="5" t="str">
        <f>IFERROR(__xludf.DUMMYFUNCTION("IF(Z135 = """", """", GOOGLETRANSLATE(Z135, ""en"", ""mr""))"),"कौटुंबिक वाद किंवा वाद टाळा")</f>
        <v>कौटुंबिक वाद किंवा वाद टाळा</v>
      </c>
      <c r="AI135" s="5" t="str">
        <f>IFERROR(__xludf.DUMMYFUNCTION("IF(AA135 = """", """", GOOGLETRANSLATE(AA135,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5" s="5" t="str">
        <f>IFERROR(__xludf.DUMMYFUNCTION("IF(AB135 = """", """", GOOGLETRANSLATE(AB135, ""en"", ""mr""))"),"विपरीत लिंगाद्वारे चिथावणी देणे")</f>
        <v>विपरीत लिंगाद्वारे चिथावणी देणे</v>
      </c>
      <c r="AK135" s="5" t="str">
        <f>IFERROR(__xludf.DUMMYFUNCTION("IF(Y135 = """", """", GOOGLETRANSLATE(Y135, ""en"", ""gu""))"),"કારકિર્દીની નવી તકો")</f>
        <v>કારકિર્દીની નવી તકો</v>
      </c>
      <c r="AL135" s="5" t="str">
        <f>IFERROR(__xludf.DUMMYFUNCTION("IF(Z135 = """", """", GOOGLETRANSLATE(Z135, ""en"", ""gu""))"),"કૌટુંબિક વિવાદ અથવા દલીલો ટાળો")</f>
        <v>કૌટુંબિક વિવાદ અથવા દલીલો ટાળો</v>
      </c>
      <c r="AM135" s="5" t="str">
        <f>IFERROR(__xludf.DUMMYFUNCTION("IF(AA135 = """", """", GOOGLETRANSLATE(AA135,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5" s="5" t="str">
        <f>IFERROR(__xludf.DUMMYFUNCTION("IF(AB135 = """", """", GOOGLETRANSLATE(AB135, ""en"", ""gu""))"),"વિજાતીય દ્વારા ઉશ્કેરણી")</f>
        <v>વિજાતીય દ્વારા ઉશ્કેરણી</v>
      </c>
      <c r="AO135" s="5" t="str">
        <f>IFERROR(__xludf.DUMMYFUNCTION("IF(Y135 = """", """", GOOGLETRANSLATE(Y135, ""en"", ""bn""))"),"নতুন কর্মজীবনের সুযোগ")</f>
        <v>নতুন কর্মজীবনের সুযোগ</v>
      </c>
      <c r="AP135" s="5" t="str">
        <f>IFERROR(__xludf.DUMMYFUNCTION("IF(Z135 = """", """", GOOGLETRANSLATE(Z135, ""en"", ""bn""))"),"পারিবারিক বিবাদ বা তর্ক এড়িয়ে চলুন")</f>
        <v>পারিবারিক বিবাদ বা তর্ক এড়িয়ে চলুন</v>
      </c>
      <c r="AQ135" s="5" t="str">
        <f>IFERROR(__xludf.DUMMYFUNCTION("IF(AA135 = """", """", GOOGLETRANSLATE(AA135,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5" s="5" t="str">
        <f>IFERROR(__xludf.DUMMYFUNCTION("IF(AB135 = """", """", GOOGLETRANSLATE(AB135, ""en"", ""bn""))"),"বিপরীত লিঙ্গের দ্বারা প্ররোচনা")</f>
        <v>বিপরীত লিঙ্গের দ্বারা প্ররোচনা</v>
      </c>
      <c r="AS135" s="5" t="str">
        <f>IFERROR(__xludf.DUMMYFUNCTION("IF(Y135 = """", """", GOOGLETRANSLATE(Y135, ""en"", ""te""))"),"కొత్త కెరీర్ అవకాశాలు")</f>
        <v>కొత్త కెరీర్ అవకాశాలు</v>
      </c>
      <c r="AT135" s="5" t="str">
        <f>IFERROR(__xludf.DUMMYFUNCTION("IF(Z135 = """", """", GOOGLETRANSLATE(Z135,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5" s="5" t="str">
        <f>IFERROR(__xludf.DUMMYFUNCTION("IF(AA135 = """", """", GOOGLETRANSLATE(AA135,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5" s="5" t="str">
        <f>IFERROR(__xludf.DUMMYFUNCTION("IF(AB135 = """", """", GOOGLETRANSLATE(AB135, ""en"", ""te""))"),"వ్యతిరేక లింగానికి రెచ్చగొట్టడం")</f>
        <v>వ్యతిరేక లింగానికి రెచ్చగొట్టడం</v>
      </c>
    </row>
    <row r="136">
      <c r="A136" s="1">
        <v>139.0</v>
      </c>
      <c r="B136" s="1" t="s">
        <v>56</v>
      </c>
      <c r="C136" s="2">
        <v>45839.0</v>
      </c>
      <c r="D136" s="2">
        <v>45848.0</v>
      </c>
      <c r="E136" s="1">
        <v>2.0</v>
      </c>
      <c r="F136" s="1">
        <v>9.0</v>
      </c>
      <c r="G136" s="3" t="s">
        <v>83</v>
      </c>
      <c r="I136" s="7">
        <v>0.0032291666666666666</v>
      </c>
      <c r="J136" s="7">
        <v>0.004965277777777778</v>
      </c>
      <c r="K136" s="1" t="s">
        <v>58</v>
      </c>
      <c r="L136" s="1" t="s">
        <v>72</v>
      </c>
      <c r="O136" s="1" t="s">
        <v>61</v>
      </c>
      <c r="P136" s="1" t="s">
        <v>85</v>
      </c>
      <c r="Q136" s="1" t="s">
        <v>85</v>
      </c>
      <c r="R136" s="1" t="s">
        <v>85</v>
      </c>
      <c r="S136" s="1" t="s">
        <v>85</v>
      </c>
      <c r="T136" s="1" t="s">
        <v>85</v>
      </c>
      <c r="V136" s="1" t="s">
        <v>85</v>
      </c>
      <c r="W136" s="1" t="s">
        <v>61</v>
      </c>
      <c r="X136" s="1" t="s">
        <v>85</v>
      </c>
      <c r="Y136" s="1" t="s">
        <v>90</v>
      </c>
      <c r="Z136" s="1" t="s">
        <v>91</v>
      </c>
      <c r="AA136" s="1" t="s">
        <v>92</v>
      </c>
      <c r="AB136" s="1" t="s">
        <v>93</v>
      </c>
      <c r="AC136" s="5" t="str">
        <f>IFERROR(__xludf.DUMMYFUNCTION("IF(Y136 = """", """", GOOGLETRANSLATE(Y136, ""en"", ""hi""))"),"नए करियर के अवसर")</f>
        <v>नए करियर के अवसर</v>
      </c>
      <c r="AD136" s="5" t="str">
        <f>IFERROR(__xludf.DUMMYFUNCTION("IF(Z136 = """", """", GOOGLETRANSLATE(Z136, ""en"", ""hi""))"),"पारिवारिक विवाद या बहस से बचें")</f>
        <v>पारिवारिक विवाद या बहस से बचें</v>
      </c>
      <c r="AE136" s="5" t="str">
        <f>IFERROR(__xludf.DUMMYFUNCTION("IF(AA136 = """", """", GOOGLETRANSLATE(AA136,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6" s="5" t="str">
        <f>IFERROR(__xludf.DUMMYFUNCTION("IF(AB136 = """", """", GOOGLETRANSLATE(AB136, ""en"", ""hi""))"),"विपरीत लिंग द्वारा उकसावे")</f>
        <v>विपरीत लिंग द्वारा उकसावे</v>
      </c>
      <c r="AG136" s="5" t="str">
        <f>IFERROR(__xludf.DUMMYFUNCTION("IF(Y136 = """", """", GOOGLETRANSLATE(Y136, ""en"", ""mr""))"),"नवीन करिअर संधी")</f>
        <v>नवीन करिअर संधी</v>
      </c>
      <c r="AH136" s="5" t="str">
        <f>IFERROR(__xludf.DUMMYFUNCTION("IF(Z136 = """", """", GOOGLETRANSLATE(Z136, ""en"", ""mr""))"),"कौटुंबिक वाद किंवा वाद टाळा")</f>
        <v>कौटुंबिक वाद किंवा वाद टाळा</v>
      </c>
      <c r="AI136" s="5" t="str">
        <f>IFERROR(__xludf.DUMMYFUNCTION("IF(AA136 = """", """", GOOGLETRANSLATE(AA136,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6" s="5" t="str">
        <f>IFERROR(__xludf.DUMMYFUNCTION("IF(AB136 = """", """", GOOGLETRANSLATE(AB136, ""en"", ""mr""))"),"विपरीत लिंगाद्वारे चिथावणी देणे")</f>
        <v>विपरीत लिंगाद्वारे चिथावणी देणे</v>
      </c>
      <c r="AK136" s="5" t="str">
        <f>IFERROR(__xludf.DUMMYFUNCTION("IF(Y136 = """", """", GOOGLETRANSLATE(Y136, ""en"", ""gu""))"),"કારકિર્દીની નવી તકો")</f>
        <v>કારકિર્દીની નવી તકો</v>
      </c>
      <c r="AL136" s="5" t="str">
        <f>IFERROR(__xludf.DUMMYFUNCTION("IF(Z136 = """", """", GOOGLETRANSLATE(Z136, ""en"", ""gu""))"),"કૌટુંબિક વિવાદ અથવા દલીલો ટાળો")</f>
        <v>કૌટુંબિક વિવાદ અથવા દલીલો ટાળો</v>
      </c>
      <c r="AM136" s="5" t="str">
        <f>IFERROR(__xludf.DUMMYFUNCTION("IF(AA136 = """", """", GOOGLETRANSLATE(AA136,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6" s="5" t="str">
        <f>IFERROR(__xludf.DUMMYFUNCTION("IF(AB136 = """", """", GOOGLETRANSLATE(AB136, ""en"", ""gu""))"),"વિજાતીય દ્વારા ઉશ્કેરણી")</f>
        <v>વિજાતીય દ્વારા ઉશ્કેરણી</v>
      </c>
      <c r="AO136" s="5" t="str">
        <f>IFERROR(__xludf.DUMMYFUNCTION("IF(Y136 = """", """", GOOGLETRANSLATE(Y136, ""en"", ""bn""))"),"নতুন কর্মজীবনের সুযোগ")</f>
        <v>নতুন কর্মজীবনের সুযোগ</v>
      </c>
      <c r="AP136" s="5" t="str">
        <f>IFERROR(__xludf.DUMMYFUNCTION("IF(Z136 = """", """", GOOGLETRANSLATE(Z136, ""en"", ""bn""))"),"পারিবারিক বিবাদ বা তর্ক এড়িয়ে চলুন")</f>
        <v>পারিবারিক বিবাদ বা তর্ক এড়িয়ে চলুন</v>
      </c>
      <c r="AQ136" s="5" t="str">
        <f>IFERROR(__xludf.DUMMYFUNCTION("IF(AA136 = """", """", GOOGLETRANSLATE(AA136,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6" s="5" t="str">
        <f>IFERROR(__xludf.DUMMYFUNCTION("IF(AB136 = """", """", GOOGLETRANSLATE(AB136, ""en"", ""bn""))"),"বিপরীত লিঙ্গের দ্বারা প্ররোচনা")</f>
        <v>বিপরীত লিঙ্গের দ্বারা প্ররোচনা</v>
      </c>
      <c r="AS136" s="5" t="str">
        <f>IFERROR(__xludf.DUMMYFUNCTION("IF(Y136 = """", """", GOOGLETRANSLATE(Y136, ""en"", ""te""))"),"కొత్త కెరీర్ అవకాశాలు")</f>
        <v>కొత్త కెరీర్ అవకాశాలు</v>
      </c>
      <c r="AT136" s="5" t="str">
        <f>IFERROR(__xludf.DUMMYFUNCTION("IF(Z136 = """", """", GOOGLETRANSLATE(Z136,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6" s="5" t="str">
        <f>IFERROR(__xludf.DUMMYFUNCTION("IF(AA136 = """", """", GOOGLETRANSLATE(AA136,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6" s="5" t="str">
        <f>IFERROR(__xludf.DUMMYFUNCTION("IF(AB136 = """", """", GOOGLETRANSLATE(AB136, ""en"", ""te""))"),"వ్యతిరేక లింగానికి రెచ్చగొట్టడం")</f>
        <v>వ్యతిరేక లింగానికి రెచ్చగొట్టడం</v>
      </c>
    </row>
    <row r="137">
      <c r="A137" s="1">
        <v>140.0</v>
      </c>
      <c r="B137" s="1" t="s">
        <v>56</v>
      </c>
      <c r="C137" s="2">
        <v>45839.0</v>
      </c>
      <c r="D137" s="2">
        <v>45848.0</v>
      </c>
      <c r="E137" s="1">
        <v>2.0</v>
      </c>
      <c r="F137" s="1">
        <v>10.0</v>
      </c>
      <c r="G137" s="3" t="s">
        <v>83</v>
      </c>
      <c r="I137" s="7">
        <v>0.0032291666666666666</v>
      </c>
      <c r="J137" s="7">
        <v>0.004965277777777778</v>
      </c>
      <c r="K137" s="1" t="s">
        <v>58</v>
      </c>
      <c r="L137" s="1" t="s">
        <v>72</v>
      </c>
      <c r="O137" s="1" t="s">
        <v>61</v>
      </c>
      <c r="P137" s="1" t="s">
        <v>85</v>
      </c>
      <c r="Q137" s="1" t="s">
        <v>85</v>
      </c>
      <c r="R137" s="1" t="s">
        <v>85</v>
      </c>
      <c r="S137" s="1" t="s">
        <v>85</v>
      </c>
      <c r="T137" s="1" t="s">
        <v>85</v>
      </c>
      <c r="V137" s="1" t="s">
        <v>85</v>
      </c>
      <c r="W137" s="1" t="s">
        <v>61</v>
      </c>
      <c r="X137" s="1" t="s">
        <v>85</v>
      </c>
      <c r="Y137" s="1" t="s">
        <v>90</v>
      </c>
      <c r="Z137" s="1" t="s">
        <v>91</v>
      </c>
      <c r="AA137" s="1" t="s">
        <v>92</v>
      </c>
      <c r="AB137" s="1" t="s">
        <v>93</v>
      </c>
      <c r="AC137" s="5" t="str">
        <f>IFERROR(__xludf.DUMMYFUNCTION("IF(Y137 = """", """", GOOGLETRANSLATE(Y137, ""en"", ""hi""))"),"नए करियर के अवसर")</f>
        <v>नए करियर के अवसर</v>
      </c>
      <c r="AD137" s="5" t="str">
        <f>IFERROR(__xludf.DUMMYFUNCTION("IF(Z137 = """", """", GOOGLETRANSLATE(Z137, ""en"", ""hi""))"),"पारिवारिक विवाद या बहस से बचें")</f>
        <v>पारिवारिक विवाद या बहस से बचें</v>
      </c>
      <c r="AE137" s="5" t="str">
        <f>IFERROR(__xludf.DUMMYFUNCTION("IF(AA137 = """", """", GOOGLETRANSLATE(AA137, ""en"", ""hi""))"),"यात्रा करते समय सावधानी बरतें, यह महीना यात्रा के लिए अच्छा नहीं है")</f>
        <v>यात्रा करते समय सावधानी बरतें, यह महीना यात्रा के लिए अच्छा नहीं है</v>
      </c>
      <c r="AF137" s="5" t="str">
        <f>IFERROR(__xludf.DUMMYFUNCTION("IF(AB137 = """", """", GOOGLETRANSLATE(AB137, ""en"", ""hi""))"),"विपरीत लिंग द्वारा उकसावे")</f>
        <v>विपरीत लिंग द्वारा उकसावे</v>
      </c>
      <c r="AG137" s="5" t="str">
        <f>IFERROR(__xludf.DUMMYFUNCTION("IF(Y137 = """", """", GOOGLETRANSLATE(Y137, ""en"", ""mr""))"),"नवीन करिअर संधी")</f>
        <v>नवीन करिअर संधी</v>
      </c>
      <c r="AH137" s="5" t="str">
        <f>IFERROR(__xludf.DUMMYFUNCTION("IF(Z137 = """", """", GOOGLETRANSLATE(Z137, ""en"", ""mr""))"),"कौटुंबिक वाद किंवा वाद टाळा")</f>
        <v>कौटुंबिक वाद किंवा वाद टाळा</v>
      </c>
      <c r="AI137" s="5" t="str">
        <f>IFERROR(__xludf.DUMMYFUNCTION("IF(AA137 = """", """", GOOGLETRANSLATE(AA137, ""en"", ""mr""))"),"प्रवास करताना सावधगिरी बाळगा महिना प्रवासासाठी चांगला नाही")</f>
        <v>प्रवास करताना सावधगिरी बाळगा महिना प्रवासासाठी चांगला नाही</v>
      </c>
      <c r="AJ137" s="5" t="str">
        <f>IFERROR(__xludf.DUMMYFUNCTION("IF(AB137 = """", """", GOOGLETRANSLATE(AB137, ""en"", ""mr""))"),"विपरीत लिंगाद्वारे चिथावणी देणे")</f>
        <v>विपरीत लिंगाद्वारे चिथावणी देणे</v>
      </c>
      <c r="AK137" s="5" t="str">
        <f>IFERROR(__xludf.DUMMYFUNCTION("IF(Y137 = """", """", GOOGLETRANSLATE(Y137, ""en"", ""gu""))"),"કારકિર્દીની નવી તકો")</f>
        <v>કારકિર્દીની નવી તકો</v>
      </c>
      <c r="AL137" s="5" t="str">
        <f>IFERROR(__xludf.DUMMYFUNCTION("IF(Z137 = """", """", GOOGLETRANSLATE(Z137, ""en"", ""gu""))"),"કૌટુંબિક વિવાદ અથવા દલીલો ટાળો")</f>
        <v>કૌટુંબિક વિવાદ અથવા દલીલો ટાળો</v>
      </c>
      <c r="AM137" s="5" t="str">
        <f>IFERROR(__xludf.DUMMYFUNCTION("IF(AA137 = """", """", GOOGLETRANSLATE(AA137, ""en"", ""gu""))"),"મુસાફરી દરમિયાન સાવચેત રહો મહિનો પ્રવાસ માટે સારો નથી")</f>
        <v>મુસાફરી દરમિયાન સાવચેત રહો મહિનો પ્રવાસ માટે સારો નથી</v>
      </c>
      <c r="AN137" s="5" t="str">
        <f>IFERROR(__xludf.DUMMYFUNCTION("IF(AB137 = """", """", GOOGLETRANSLATE(AB137, ""en"", ""gu""))"),"વિજાતીય દ્વારા ઉશ્કેરણી")</f>
        <v>વિજાતીય દ્વારા ઉશ્કેરણી</v>
      </c>
      <c r="AO137" s="5" t="str">
        <f>IFERROR(__xludf.DUMMYFUNCTION("IF(Y137 = """", """", GOOGLETRANSLATE(Y137, ""en"", ""bn""))"),"নতুন কর্মজীবনের সুযোগ")</f>
        <v>নতুন কর্মজীবনের সুযোগ</v>
      </c>
      <c r="AP137" s="5" t="str">
        <f>IFERROR(__xludf.DUMMYFUNCTION("IF(Z137 = """", """", GOOGLETRANSLATE(Z137, ""en"", ""bn""))"),"পারিবারিক বিবাদ বা তর্ক এড়িয়ে চলুন")</f>
        <v>পারিবারিক বিবাদ বা তর্ক এড়িয়ে চলুন</v>
      </c>
      <c r="AQ137" s="5" t="str">
        <f>IFERROR(__xludf.DUMMYFUNCTION("IF(AA137 = """", """", GOOGLETRANSLATE(AA137, ""en"", ""bn""))"),"ভ্রমণের সময় সতর্কতা অবলম্বন করা মাস ভ্রমণের জন্য ভালো নয়")</f>
        <v>ভ্রমণের সময় সতর্কতা অবলম্বন করা মাস ভ্রমণের জন্য ভালো নয়</v>
      </c>
      <c r="AR137" s="5" t="str">
        <f>IFERROR(__xludf.DUMMYFUNCTION("IF(AB137 = """", """", GOOGLETRANSLATE(AB137, ""en"", ""bn""))"),"বিপরীত লিঙ্গের দ্বারা প্ররোচনা")</f>
        <v>বিপরীত লিঙ্গের দ্বারা প্ররোচনা</v>
      </c>
      <c r="AS137" s="5" t="str">
        <f>IFERROR(__xludf.DUMMYFUNCTION("IF(Y137 = """", """", GOOGLETRANSLATE(Y137, ""en"", ""te""))"),"కొత్త కెరీర్ అవకాశాలు")</f>
        <v>కొత్త కెరీర్ అవకాశాలు</v>
      </c>
      <c r="AT137" s="5" t="str">
        <f>IFERROR(__xludf.DUMMYFUNCTION("IF(Z137 = """", """", GOOGLETRANSLATE(Z137, ""en"", ""te""))"),"కుటుంబ వివాదాలు లేదా వాదనలను నివారించండి")</f>
        <v>కుటుంబ వివాదాలు లేదా వాదనలను నివారించండి</v>
      </c>
      <c r="AU137" s="5" t="str">
        <f>IFERROR(__xludf.DUMMYFUNCTION("IF(AA137 = """", """", GOOGLETRANSLATE(AA137, ""en"", ""te""))"),"ప్రయాణిస్తున్నప్పుడు జాగ్రత్తగా ఉండటం ప్రయాణానికి నెల మంచిది కాదు")</f>
        <v>ప్రయాణిస్తున్నప్పుడు జాగ్రత్తగా ఉండటం ప్రయాణానికి నెల మంచిది కాదు</v>
      </c>
      <c r="AV137" s="5" t="str">
        <f>IFERROR(__xludf.DUMMYFUNCTION("IF(AB137 = """", """", GOOGLETRANSLATE(AB137, ""en"", ""te""))"),"వ్యతిరేక లింగానికి రెచ్చగొట్టడం")</f>
        <v>వ్యతిరేక లింగానికి రెచ్చగొట్టడం</v>
      </c>
    </row>
    <row r="138">
      <c r="A138" s="1">
        <v>141.0</v>
      </c>
      <c r="B138" s="1" t="s">
        <v>56</v>
      </c>
      <c r="C138" s="2">
        <v>45839.0</v>
      </c>
      <c r="D138" s="2">
        <v>45848.0</v>
      </c>
      <c r="E138" s="1">
        <v>3.0</v>
      </c>
      <c r="F138" s="1">
        <v>1.0</v>
      </c>
      <c r="G138" s="3" t="s">
        <v>83</v>
      </c>
      <c r="I138" s="7">
        <v>0.004965277777777778</v>
      </c>
      <c r="J138" s="7">
        <v>0.006689814814814815</v>
      </c>
      <c r="K138" s="1" t="s">
        <v>58</v>
      </c>
      <c r="L138" s="1" t="s">
        <v>59</v>
      </c>
      <c r="O138" s="1" t="s">
        <v>61</v>
      </c>
      <c r="P138" s="1" t="s">
        <v>60</v>
      </c>
      <c r="Q138" s="1" t="s">
        <v>60</v>
      </c>
      <c r="R138" s="1" t="s">
        <v>60</v>
      </c>
      <c r="S138" s="1" t="s">
        <v>60</v>
      </c>
      <c r="T138" s="1" t="s">
        <v>60</v>
      </c>
      <c r="V138" s="1" t="s">
        <v>60</v>
      </c>
      <c r="W138" s="1" t="s">
        <v>60</v>
      </c>
      <c r="X138" s="1" t="s">
        <v>60</v>
      </c>
      <c r="Y138" s="1" t="s">
        <v>94</v>
      </c>
      <c r="Z138" s="1" t="s">
        <v>95</v>
      </c>
      <c r="AA138" s="1" t="s">
        <v>96</v>
      </c>
      <c r="AB138" s="1" t="s">
        <v>97</v>
      </c>
      <c r="AC138" s="5" t="str">
        <f>IFERROR(__xludf.DUMMYFUNCTION("IF(Y138 = """", """", GOOGLETRANSLATE(Y138, ""en"", ""hi""))"),"स्वास्थ्य संबंधी सावधानी")</f>
        <v>स्वास्थ्य संबंधी सावधानी</v>
      </c>
      <c r="AD138" s="5" t="str">
        <f>IFERROR(__xludf.DUMMYFUNCTION("IF(Z138 = """", """", GOOGLETRANSLATE(Z138, ""en"", ""hi""))"),"विवाद से बचें")</f>
        <v>विवाद से बचें</v>
      </c>
      <c r="AE138" s="5" t="str">
        <f>IFERROR(__xludf.DUMMYFUNCTION("IF(AA138 = """", """", GOOGLETRANSLATE(AA138, ""en"", ""hi""))"),"दुर्घटना का खतरा (सीढ़ियाँ फिसलना)")</f>
        <v>दुर्घटना का खतरा (सीढ़ियाँ फिसलना)</v>
      </c>
      <c r="AF138" s="5" t="str">
        <f>IFERROR(__xludf.DUMMYFUNCTION("IF(AB138 = """", """", GOOGLETRANSLATE(AB138, ""en"", ""hi""))"),"नए अवसर")</f>
        <v>नए अवसर</v>
      </c>
      <c r="AG138" s="5" t="str">
        <f>IFERROR(__xludf.DUMMYFUNCTION("IF(Y138 = """", """", GOOGLETRANSLATE(Y138, ""en"", ""mr""))"),"आरोग्य खबरदारी")</f>
        <v>आरोग्य खबरदारी</v>
      </c>
      <c r="AH138" s="5" t="str">
        <f>IFERROR(__xludf.DUMMYFUNCTION("IF(Z138 = """", """", GOOGLETRANSLATE(Z138, ""en"", ""mr""))"),"वाद टाळा")</f>
        <v>वाद टाळा</v>
      </c>
      <c r="AI138" s="5" t="str">
        <f>IFERROR(__xludf.DUMMYFUNCTION("IF(AA138 = """", """", GOOGLETRANSLATE(AA138, ""en"", ""mr""))"),"अपघाताचा धोका (जिने घसरणे)")</f>
        <v>अपघाताचा धोका (जिने घसरणे)</v>
      </c>
      <c r="AJ138" s="5" t="str">
        <f>IFERROR(__xludf.DUMMYFUNCTION("IF(AB138 = """", """", GOOGLETRANSLATE(AB138, ""en"", ""mr""))"),"नवीन संधी")</f>
        <v>नवीन संधी</v>
      </c>
      <c r="AK138" s="5" t="str">
        <f>IFERROR(__xludf.DUMMYFUNCTION("IF(Y138 = """", """", GOOGLETRANSLATE(Y138, ""en"", ""gu""))"),"આરોગ્ય સાવચેતી")</f>
        <v>આરોગ્ય સાવચેતી</v>
      </c>
      <c r="AL138" s="5" t="str">
        <f>IFERROR(__xludf.DUMMYFUNCTION("IF(Z138 = """", """", GOOGLETRANSLATE(Z138, ""en"", ""gu""))"),"વિવાદ ટાળો")</f>
        <v>વિવાદ ટાળો</v>
      </c>
      <c r="AM138" s="5" t="str">
        <f>IFERROR(__xludf.DUMMYFUNCTION("IF(AA138 = """", """", GOOGLETRANSLATE(AA138, ""en"", ""gu""))"),"અકસ્માતનું જોખમ (સીડી લપસી જવું)")</f>
        <v>અકસ્માતનું જોખમ (સીડી લપસી જવું)</v>
      </c>
      <c r="AN138" s="5" t="str">
        <f>IFERROR(__xludf.DUMMYFUNCTION("IF(AB138 = """", """", GOOGLETRANSLATE(AB138, ""en"", ""gu""))"),"નવી તકો")</f>
        <v>નવી તકો</v>
      </c>
      <c r="AO138" s="5" t="str">
        <f>IFERROR(__xludf.DUMMYFUNCTION("IF(Y138 = """", """", GOOGLETRANSLATE(Y138, ""en"", ""bn""))"),"স্বাস্থ্য সতর্কতা")</f>
        <v>স্বাস্থ্য সতর্কতা</v>
      </c>
      <c r="AP138" s="5" t="str">
        <f>IFERROR(__xludf.DUMMYFUNCTION("IF(Z138 = """", """", GOOGLETRANSLATE(Z138, ""en"", ""bn""))"),"বিরোধ এড়িয়ে চলুন")</f>
        <v>বিরোধ এড়িয়ে চলুন</v>
      </c>
      <c r="AQ138" s="5" t="str">
        <f>IFERROR(__xludf.DUMMYFUNCTION("IF(AA138 = """", """", GOOGLETRANSLATE(AA138, ""en"", ""bn""))"),"দুর্ঘটনার ঝুঁকি (সিঁড়ি পিছলে যাওয়া)")</f>
        <v>দুর্ঘটনার ঝুঁকি (সিঁড়ি পিছলে যাওয়া)</v>
      </c>
      <c r="AR138" s="5" t="str">
        <f>IFERROR(__xludf.DUMMYFUNCTION("IF(AB138 = """", """", GOOGLETRANSLATE(AB138, ""en"", ""bn""))"),"নতুন সুযোগ")</f>
        <v>নতুন সুযোগ</v>
      </c>
      <c r="AS138" s="5" t="str">
        <f>IFERROR(__xludf.DUMMYFUNCTION("IF(Y138 = """", """", GOOGLETRANSLATE(Y138, ""en"", ""te""))"),"ఆరోగ్య జాగ్రత్త")</f>
        <v>ఆరోగ్య జాగ్రత్త</v>
      </c>
      <c r="AT138" s="5" t="str">
        <f>IFERROR(__xludf.DUMMYFUNCTION("IF(Z138 = """", """", GOOGLETRANSLATE(Z138, ""en"", ""te""))"),"వివాదాన్ని నివారించండి")</f>
        <v>వివాదాన్ని నివారించండి</v>
      </c>
      <c r="AU138" s="5" t="str">
        <f>IFERROR(__xludf.DUMMYFUNCTION("IF(AA138 = """", """", GOOGLETRANSLATE(AA138, ""en"", ""te""))"),"ప్రమాద ప్రమాదం (మెట్లు జారడం)")</f>
        <v>ప్రమాద ప్రమాదం (మెట్లు జారడం)</v>
      </c>
      <c r="AV138" s="5" t="str">
        <f>IFERROR(__xludf.DUMMYFUNCTION("IF(AB138 = """", """", GOOGLETRANSLATE(AB138, ""en"", ""te""))"),"కొత్త అవకాశాలు")</f>
        <v>కొత్త అవకాశాలు</v>
      </c>
    </row>
    <row r="139">
      <c r="A139" s="1">
        <v>142.0</v>
      </c>
      <c r="B139" s="1" t="s">
        <v>56</v>
      </c>
      <c r="C139" s="2">
        <v>45839.0</v>
      </c>
      <c r="D139" s="2">
        <v>45848.0</v>
      </c>
      <c r="E139" s="1">
        <v>3.0</v>
      </c>
      <c r="F139" s="1">
        <v>2.0</v>
      </c>
      <c r="G139" s="3" t="s">
        <v>83</v>
      </c>
      <c r="I139" s="7">
        <v>0.004965277777777778</v>
      </c>
      <c r="J139" s="7">
        <v>0.006689814814814815</v>
      </c>
      <c r="K139" s="1" t="s">
        <v>58</v>
      </c>
      <c r="L139" s="1" t="s">
        <v>59</v>
      </c>
      <c r="O139" s="1" t="s">
        <v>61</v>
      </c>
      <c r="P139" s="1" t="s">
        <v>60</v>
      </c>
      <c r="Q139" s="1" t="s">
        <v>60</v>
      </c>
      <c r="R139" s="1" t="s">
        <v>60</v>
      </c>
      <c r="S139" s="1" t="s">
        <v>60</v>
      </c>
      <c r="T139" s="1" t="s">
        <v>60</v>
      </c>
      <c r="V139" s="1" t="s">
        <v>61</v>
      </c>
      <c r="W139" s="1" t="s">
        <v>60</v>
      </c>
      <c r="X139" s="1" t="s">
        <v>60</v>
      </c>
      <c r="Y139" s="1" t="s">
        <v>94</v>
      </c>
      <c r="Z139" s="1" t="s">
        <v>95</v>
      </c>
      <c r="AA139" s="1" t="s">
        <v>96</v>
      </c>
      <c r="AB139" s="1" t="s">
        <v>97</v>
      </c>
      <c r="AC139" s="5" t="str">
        <f>IFERROR(__xludf.DUMMYFUNCTION("IF(Y139 = """", """", GOOGLETRANSLATE(Y139, ""en"", ""hi""))"),"स्वास्थ्य संबंधी सावधानी")</f>
        <v>स्वास्थ्य संबंधी सावधानी</v>
      </c>
      <c r="AD139" s="5" t="str">
        <f>IFERROR(__xludf.DUMMYFUNCTION("IF(Z139 = """", """", GOOGLETRANSLATE(Z139, ""en"", ""hi""))"),"विवाद से बचें")</f>
        <v>विवाद से बचें</v>
      </c>
      <c r="AE139" s="5" t="str">
        <f>IFERROR(__xludf.DUMMYFUNCTION("IF(AA139 = """", """", GOOGLETRANSLATE(AA139, ""en"", ""hi""))"),"दुर्घटना का खतरा (सीढ़ियाँ फिसलना)")</f>
        <v>दुर्घटना का खतरा (सीढ़ियाँ फिसलना)</v>
      </c>
      <c r="AF139" s="5" t="str">
        <f>IFERROR(__xludf.DUMMYFUNCTION("IF(AB139 = """", """", GOOGLETRANSLATE(AB139, ""en"", ""hi""))"),"नए अवसर")</f>
        <v>नए अवसर</v>
      </c>
      <c r="AG139" s="5" t="str">
        <f>IFERROR(__xludf.DUMMYFUNCTION("IF(Y139 = """", """", GOOGLETRANSLATE(Y139, ""en"", ""mr""))"),"आरोग्य खबरदारी")</f>
        <v>आरोग्य खबरदारी</v>
      </c>
      <c r="AH139" s="5" t="str">
        <f>IFERROR(__xludf.DUMMYFUNCTION("IF(Z139 = """", """", GOOGLETRANSLATE(Z139, ""en"", ""mr""))"),"वाद टाळा")</f>
        <v>वाद टाळा</v>
      </c>
      <c r="AI139" s="5" t="str">
        <f>IFERROR(__xludf.DUMMYFUNCTION("IF(AA139 = """", """", GOOGLETRANSLATE(AA139, ""en"", ""mr""))"),"अपघाताचा धोका (जिने घसरणे)")</f>
        <v>अपघाताचा धोका (जिने घसरणे)</v>
      </c>
      <c r="AJ139" s="5" t="str">
        <f>IFERROR(__xludf.DUMMYFUNCTION("IF(AB139 = """", """", GOOGLETRANSLATE(AB139, ""en"", ""mr""))"),"नवीन संधी")</f>
        <v>नवीन संधी</v>
      </c>
      <c r="AK139" s="5" t="str">
        <f>IFERROR(__xludf.DUMMYFUNCTION("IF(Y139 = """", """", GOOGLETRANSLATE(Y139, ""en"", ""gu""))"),"આરોગ્ય સાવચેતી")</f>
        <v>આરોગ્ય સાવચેતી</v>
      </c>
      <c r="AL139" s="5" t="str">
        <f>IFERROR(__xludf.DUMMYFUNCTION("IF(Z139 = """", """", GOOGLETRANSLATE(Z139, ""en"", ""gu""))"),"વિવાદ ટાળો")</f>
        <v>વિવાદ ટાળો</v>
      </c>
      <c r="AM139" s="5" t="str">
        <f>IFERROR(__xludf.DUMMYFUNCTION("IF(AA139 = """", """", GOOGLETRANSLATE(AA139, ""en"", ""gu""))"),"અકસ્માતનું જોખમ (સીડી લપસી જવું)")</f>
        <v>અકસ્માતનું જોખમ (સીડી લપસી જવું)</v>
      </c>
      <c r="AN139" s="5" t="str">
        <f>IFERROR(__xludf.DUMMYFUNCTION("IF(AB139 = """", """", GOOGLETRANSLATE(AB139, ""en"", ""gu""))"),"નવી તકો")</f>
        <v>નવી તકો</v>
      </c>
      <c r="AO139" s="5" t="str">
        <f>IFERROR(__xludf.DUMMYFUNCTION("IF(Y139 = """", """", GOOGLETRANSLATE(Y139, ""en"", ""bn""))"),"স্বাস্থ্য সতর্কতা")</f>
        <v>স্বাস্থ্য সতর্কতা</v>
      </c>
      <c r="AP139" s="5" t="str">
        <f>IFERROR(__xludf.DUMMYFUNCTION("IF(Z139 = """", """", GOOGLETRANSLATE(Z139, ""en"", ""bn""))"),"বিরোধ এড়িয়ে চলুন")</f>
        <v>বিরোধ এড়িয়ে চলুন</v>
      </c>
      <c r="AQ139" s="5" t="str">
        <f>IFERROR(__xludf.DUMMYFUNCTION("IF(AA139 = """", """", GOOGLETRANSLATE(AA139, ""en"", ""bn""))"),"দুর্ঘটনার ঝুঁকি (সিঁড়ি পিছলে যাওয়া)")</f>
        <v>দুর্ঘটনার ঝুঁকি (সিঁড়ি পিছলে যাওয়া)</v>
      </c>
      <c r="AR139" s="5" t="str">
        <f>IFERROR(__xludf.DUMMYFUNCTION("IF(AB139 = """", """", GOOGLETRANSLATE(AB139, ""en"", ""bn""))"),"নতুন সুযোগ")</f>
        <v>নতুন সুযোগ</v>
      </c>
      <c r="AS139" s="5" t="str">
        <f>IFERROR(__xludf.DUMMYFUNCTION("IF(Y139 = """", """", GOOGLETRANSLATE(Y139, ""en"", ""te""))"),"ఆరోగ్య జాగ్రత్త")</f>
        <v>ఆరోగ్య జాగ్రత్త</v>
      </c>
      <c r="AT139" s="5" t="str">
        <f>IFERROR(__xludf.DUMMYFUNCTION("IF(Z139 = """", """", GOOGLETRANSLATE(Z139, ""en"", ""te""))"),"వివాదాన్ని నివారించండి")</f>
        <v>వివాదాన్ని నివారించండి</v>
      </c>
      <c r="AU139" s="5" t="str">
        <f>IFERROR(__xludf.DUMMYFUNCTION("IF(AA139 = """", """", GOOGLETRANSLATE(AA139, ""en"", ""te""))"),"ప్రమాద ప్రమాదం (మెట్లు జారడం)")</f>
        <v>ప్రమాద ప్రమాదం (మెట్లు జారడం)</v>
      </c>
      <c r="AV139" s="5" t="str">
        <f>IFERROR(__xludf.DUMMYFUNCTION("IF(AB139 = """", """", GOOGLETRANSLATE(AB139, ""en"", ""te""))"),"కొత్త అవకాశాలు")</f>
        <v>కొత్త అవకాశాలు</v>
      </c>
    </row>
    <row r="140">
      <c r="A140" s="1">
        <v>143.0</v>
      </c>
      <c r="B140" s="1" t="s">
        <v>56</v>
      </c>
      <c r="C140" s="2">
        <v>45839.0</v>
      </c>
      <c r="D140" s="2">
        <v>45848.0</v>
      </c>
      <c r="E140" s="1">
        <v>3.0</v>
      </c>
      <c r="F140" s="1">
        <v>3.0</v>
      </c>
      <c r="G140" s="3" t="s">
        <v>83</v>
      </c>
      <c r="I140" s="7">
        <v>0.004965277777777778</v>
      </c>
      <c r="J140" s="7">
        <v>0.006689814814814815</v>
      </c>
      <c r="K140" s="1" t="s">
        <v>58</v>
      </c>
      <c r="L140" s="1" t="s">
        <v>59</v>
      </c>
      <c r="O140" s="1" t="s">
        <v>60</v>
      </c>
      <c r="P140" s="1" t="s">
        <v>60</v>
      </c>
      <c r="Q140" s="1" t="s">
        <v>60</v>
      </c>
      <c r="R140" s="1" t="s">
        <v>60</v>
      </c>
      <c r="S140" s="1" t="s">
        <v>60</v>
      </c>
      <c r="T140" s="1" t="s">
        <v>61</v>
      </c>
      <c r="V140" s="1" t="s">
        <v>61</v>
      </c>
      <c r="W140" s="1" t="s">
        <v>60</v>
      </c>
      <c r="X140" s="1" t="s">
        <v>60</v>
      </c>
      <c r="Y140" s="1" t="s">
        <v>94</v>
      </c>
      <c r="Z140" s="1" t="s">
        <v>95</v>
      </c>
      <c r="AA140" s="1" t="s">
        <v>96</v>
      </c>
      <c r="AB140" s="1" t="s">
        <v>97</v>
      </c>
      <c r="AC140" s="5" t="str">
        <f>IFERROR(__xludf.DUMMYFUNCTION("IF(Y140 = """", """", GOOGLETRANSLATE(Y140, ""en"", ""hi""))"),"स्वास्थ्य संबंधी सावधानी")</f>
        <v>स्वास्थ्य संबंधी सावधानी</v>
      </c>
      <c r="AD140" s="5" t="str">
        <f>IFERROR(__xludf.DUMMYFUNCTION("IF(Z140 = """", """", GOOGLETRANSLATE(Z140, ""en"", ""hi""))"),"विवाद से बचें")</f>
        <v>विवाद से बचें</v>
      </c>
      <c r="AE140" s="5" t="str">
        <f>IFERROR(__xludf.DUMMYFUNCTION("IF(AA140 = """", """", GOOGLETRANSLATE(AA140, ""en"", ""hi""))"),"दुर्घटना का खतरा (सीढ़ियाँ फिसलना)")</f>
        <v>दुर्घटना का खतरा (सीढ़ियाँ फिसलना)</v>
      </c>
      <c r="AF140" s="5" t="str">
        <f>IFERROR(__xludf.DUMMYFUNCTION("IF(AB140 = """", """", GOOGLETRANSLATE(AB140, ""en"", ""hi""))"),"नए अवसर")</f>
        <v>नए अवसर</v>
      </c>
      <c r="AG140" s="5" t="str">
        <f>IFERROR(__xludf.DUMMYFUNCTION("IF(Y140 = """", """", GOOGLETRANSLATE(Y140, ""en"", ""mr""))"),"आरोग्य खबरदारी")</f>
        <v>आरोग्य खबरदारी</v>
      </c>
      <c r="AH140" s="5" t="str">
        <f>IFERROR(__xludf.DUMMYFUNCTION("IF(Z140 = """", """", GOOGLETRANSLATE(Z140, ""en"", ""mr""))"),"वाद टाळा")</f>
        <v>वाद टाळा</v>
      </c>
      <c r="AI140" s="5" t="str">
        <f>IFERROR(__xludf.DUMMYFUNCTION("IF(AA140 = """", """", GOOGLETRANSLATE(AA140, ""en"", ""mr""))"),"अपघाताचा धोका (जिने घसरणे)")</f>
        <v>अपघाताचा धोका (जिने घसरणे)</v>
      </c>
      <c r="AJ140" s="5" t="str">
        <f>IFERROR(__xludf.DUMMYFUNCTION("IF(AB140 = """", """", GOOGLETRANSLATE(AB140, ""en"", ""mr""))"),"नवीन संधी")</f>
        <v>नवीन संधी</v>
      </c>
      <c r="AK140" s="5" t="str">
        <f>IFERROR(__xludf.DUMMYFUNCTION("IF(Y140 = """", """", GOOGLETRANSLATE(Y140, ""en"", ""gu""))"),"આરોગ્ય સાવચેતી")</f>
        <v>આરોગ્ય સાવચેતી</v>
      </c>
      <c r="AL140" s="5" t="str">
        <f>IFERROR(__xludf.DUMMYFUNCTION("IF(Z140 = """", """", GOOGLETRANSLATE(Z140, ""en"", ""gu""))"),"વિવાદ ટાળો")</f>
        <v>વિવાદ ટાળો</v>
      </c>
      <c r="AM140" s="5" t="str">
        <f>IFERROR(__xludf.DUMMYFUNCTION("IF(AA140 = """", """", GOOGLETRANSLATE(AA140, ""en"", ""gu""))"),"અકસ્માતનું જોખમ (સીડી લપસી જવું)")</f>
        <v>અકસ્માતનું જોખમ (સીડી લપસી જવું)</v>
      </c>
      <c r="AN140" s="5" t="str">
        <f>IFERROR(__xludf.DUMMYFUNCTION("IF(AB140 = """", """", GOOGLETRANSLATE(AB140, ""en"", ""gu""))"),"નવી તકો")</f>
        <v>નવી તકો</v>
      </c>
      <c r="AO140" s="5" t="str">
        <f>IFERROR(__xludf.DUMMYFUNCTION("IF(Y140 = """", """", GOOGLETRANSLATE(Y140, ""en"", ""bn""))"),"স্বাস্থ্য সতর্কতা")</f>
        <v>স্বাস্থ্য সতর্কতা</v>
      </c>
      <c r="AP140" s="5" t="str">
        <f>IFERROR(__xludf.DUMMYFUNCTION("IF(Z140 = """", """", GOOGLETRANSLATE(Z140, ""en"", ""bn""))"),"বিরোধ এড়িয়ে চলুন")</f>
        <v>বিরোধ এড়িয়ে চলুন</v>
      </c>
      <c r="AQ140" s="5" t="str">
        <f>IFERROR(__xludf.DUMMYFUNCTION("IF(AA140 = """", """", GOOGLETRANSLATE(AA140, ""en"", ""bn""))"),"দুর্ঘটনার ঝুঁকি (সিঁড়ি পিছলে যাওয়া)")</f>
        <v>দুর্ঘটনার ঝুঁকি (সিঁড়ি পিছলে যাওয়া)</v>
      </c>
      <c r="AR140" s="5" t="str">
        <f>IFERROR(__xludf.DUMMYFUNCTION("IF(AB140 = """", """", GOOGLETRANSLATE(AB140, ""en"", ""bn""))"),"নতুন সুযোগ")</f>
        <v>নতুন সুযোগ</v>
      </c>
      <c r="AS140" s="5" t="str">
        <f>IFERROR(__xludf.DUMMYFUNCTION("IF(Y140 = """", """", GOOGLETRANSLATE(Y140, ""en"", ""te""))"),"ఆరోగ్య జాగ్రత్త")</f>
        <v>ఆరోగ్య జాగ్రత్త</v>
      </c>
      <c r="AT140" s="5" t="str">
        <f>IFERROR(__xludf.DUMMYFUNCTION("IF(Z140 = """", """", GOOGLETRANSLATE(Z140, ""en"", ""te""))"),"వివాదాన్ని నివారించండి")</f>
        <v>వివాదాన్ని నివారించండి</v>
      </c>
      <c r="AU140" s="5" t="str">
        <f>IFERROR(__xludf.DUMMYFUNCTION("IF(AA140 = """", """", GOOGLETRANSLATE(AA140, ""en"", ""te""))"),"ప్రమాద ప్రమాదం (మెట్లు జారడం)")</f>
        <v>ప్రమాద ప్రమాదం (మెట్లు జారడం)</v>
      </c>
      <c r="AV140" s="5" t="str">
        <f>IFERROR(__xludf.DUMMYFUNCTION("IF(AB140 = """", """", GOOGLETRANSLATE(AB140, ""en"", ""te""))"),"కొత్త అవకాశాలు")</f>
        <v>కొత్త అవకాశాలు</v>
      </c>
    </row>
    <row r="141">
      <c r="A141" s="1">
        <v>144.0</v>
      </c>
      <c r="B141" s="1" t="s">
        <v>56</v>
      </c>
      <c r="C141" s="2">
        <v>45839.0</v>
      </c>
      <c r="D141" s="2">
        <v>45848.0</v>
      </c>
      <c r="E141" s="1">
        <v>3.0</v>
      </c>
      <c r="F141" s="1">
        <v>4.0</v>
      </c>
      <c r="G141" s="3" t="s">
        <v>83</v>
      </c>
      <c r="I141" s="7">
        <v>0.004965277777777778</v>
      </c>
      <c r="J141" s="7">
        <v>0.006689814814814815</v>
      </c>
      <c r="K141" s="1" t="s">
        <v>58</v>
      </c>
      <c r="L141" s="1" t="s">
        <v>59</v>
      </c>
      <c r="O141" s="1" t="s">
        <v>60</v>
      </c>
      <c r="P141" s="1" t="s">
        <v>60</v>
      </c>
      <c r="Q141" s="1" t="s">
        <v>60</v>
      </c>
      <c r="R141" s="1" t="s">
        <v>60</v>
      </c>
      <c r="S141" s="1" t="s">
        <v>60</v>
      </c>
      <c r="T141" s="1" t="s">
        <v>61</v>
      </c>
      <c r="V141" s="1" t="s">
        <v>61</v>
      </c>
      <c r="W141" s="1" t="s">
        <v>60</v>
      </c>
      <c r="X141" s="1" t="s">
        <v>60</v>
      </c>
      <c r="Y141" s="1" t="s">
        <v>94</v>
      </c>
      <c r="Z141" s="1" t="s">
        <v>95</v>
      </c>
      <c r="AA141" s="1" t="s">
        <v>96</v>
      </c>
      <c r="AB141" s="1" t="s">
        <v>97</v>
      </c>
      <c r="AC141" s="5" t="str">
        <f>IFERROR(__xludf.DUMMYFUNCTION("IF(Y141 = """", """", GOOGLETRANSLATE(Y141, ""en"", ""hi""))"),"स्वास्थ्य संबंधी सावधानी")</f>
        <v>स्वास्थ्य संबंधी सावधानी</v>
      </c>
      <c r="AD141" s="5" t="str">
        <f>IFERROR(__xludf.DUMMYFUNCTION("IF(Z141 = """", """", GOOGLETRANSLATE(Z141, ""en"", ""hi""))"),"विवाद से बचें")</f>
        <v>विवाद से बचें</v>
      </c>
      <c r="AE141" s="5" t="str">
        <f>IFERROR(__xludf.DUMMYFUNCTION("IF(AA141 = """", """", GOOGLETRANSLATE(AA141, ""en"", ""hi""))"),"दुर्घटना का खतरा (सीढ़ियाँ फिसलना)")</f>
        <v>दुर्घटना का खतरा (सीढ़ियाँ फिसलना)</v>
      </c>
      <c r="AF141" s="5" t="str">
        <f>IFERROR(__xludf.DUMMYFUNCTION("IF(AB141 = """", """", GOOGLETRANSLATE(AB141, ""en"", ""hi""))"),"नए अवसर")</f>
        <v>नए अवसर</v>
      </c>
      <c r="AG141" s="5" t="str">
        <f>IFERROR(__xludf.DUMMYFUNCTION("IF(Y141 = """", """", GOOGLETRANSLATE(Y141, ""en"", ""mr""))"),"आरोग्य खबरदारी")</f>
        <v>आरोग्य खबरदारी</v>
      </c>
      <c r="AH141" s="5" t="str">
        <f>IFERROR(__xludf.DUMMYFUNCTION("IF(Z141 = """", """", GOOGLETRANSLATE(Z141, ""en"", ""mr""))"),"वाद टाळा")</f>
        <v>वाद टाळा</v>
      </c>
      <c r="AI141" s="5" t="str">
        <f>IFERROR(__xludf.DUMMYFUNCTION("IF(AA141 = """", """", GOOGLETRANSLATE(AA141, ""en"", ""mr""))"),"अपघाताचा धोका (जिने घसरणे)")</f>
        <v>अपघाताचा धोका (जिने घसरणे)</v>
      </c>
      <c r="AJ141" s="5" t="str">
        <f>IFERROR(__xludf.DUMMYFUNCTION("IF(AB141 = """", """", GOOGLETRANSLATE(AB141, ""en"", ""mr""))"),"नवीन संधी")</f>
        <v>नवीन संधी</v>
      </c>
      <c r="AK141" s="5" t="str">
        <f>IFERROR(__xludf.DUMMYFUNCTION("IF(Y141 = """", """", GOOGLETRANSLATE(Y141, ""en"", ""gu""))"),"આરોગ્ય સાવચેતી")</f>
        <v>આરોગ્ય સાવચેતી</v>
      </c>
      <c r="AL141" s="5" t="str">
        <f>IFERROR(__xludf.DUMMYFUNCTION("IF(Z141 = """", """", GOOGLETRANSLATE(Z141, ""en"", ""gu""))"),"વિવાદ ટાળો")</f>
        <v>વિવાદ ટાળો</v>
      </c>
      <c r="AM141" s="5" t="str">
        <f>IFERROR(__xludf.DUMMYFUNCTION("IF(AA141 = """", """", GOOGLETRANSLATE(AA141, ""en"", ""gu""))"),"અકસ્માતનું જોખમ (સીડી લપસી જવું)")</f>
        <v>અકસ્માતનું જોખમ (સીડી લપસી જવું)</v>
      </c>
      <c r="AN141" s="5" t="str">
        <f>IFERROR(__xludf.DUMMYFUNCTION("IF(AB141 = """", """", GOOGLETRANSLATE(AB141, ""en"", ""gu""))"),"નવી તકો")</f>
        <v>નવી તકો</v>
      </c>
      <c r="AO141" s="5" t="str">
        <f>IFERROR(__xludf.DUMMYFUNCTION("IF(Y141 = """", """", GOOGLETRANSLATE(Y141, ""en"", ""bn""))"),"স্বাস্থ্য সতর্কতা")</f>
        <v>স্বাস্থ্য সতর্কতা</v>
      </c>
      <c r="AP141" s="5" t="str">
        <f>IFERROR(__xludf.DUMMYFUNCTION("IF(Z141 = """", """", GOOGLETRANSLATE(Z141, ""en"", ""bn""))"),"বিরোধ এড়িয়ে চলুন")</f>
        <v>বিরোধ এড়িয়ে চলুন</v>
      </c>
      <c r="AQ141" s="5" t="str">
        <f>IFERROR(__xludf.DUMMYFUNCTION("IF(AA141 = """", """", GOOGLETRANSLATE(AA141, ""en"", ""bn""))"),"দুর্ঘটনার ঝুঁকি (সিঁড়ি পিছলে যাওয়া)")</f>
        <v>দুর্ঘটনার ঝুঁকি (সিঁড়ি পিছলে যাওয়া)</v>
      </c>
      <c r="AR141" s="5" t="str">
        <f>IFERROR(__xludf.DUMMYFUNCTION("IF(AB141 = """", """", GOOGLETRANSLATE(AB141, ""en"", ""bn""))"),"নতুন সুযোগ")</f>
        <v>নতুন সুযোগ</v>
      </c>
      <c r="AS141" s="5" t="str">
        <f>IFERROR(__xludf.DUMMYFUNCTION("IF(Y141 = """", """", GOOGLETRANSLATE(Y141, ""en"", ""te""))"),"ఆరోగ్య జాగ్రత్త")</f>
        <v>ఆరోగ్య జాగ్రత్త</v>
      </c>
      <c r="AT141" s="5" t="str">
        <f>IFERROR(__xludf.DUMMYFUNCTION("IF(Z141 = """", """", GOOGLETRANSLATE(Z141, ""en"", ""te""))"),"వివాదాన్ని నివారించండి")</f>
        <v>వివాదాన్ని నివారించండి</v>
      </c>
      <c r="AU141" s="5" t="str">
        <f>IFERROR(__xludf.DUMMYFUNCTION("IF(AA141 = """", """", GOOGLETRANSLATE(AA141, ""en"", ""te""))"),"ప్రమాద ప్రమాదం (మెట్లు జారడం)")</f>
        <v>ప్రమాద ప్రమాదం (మెట్లు జారడం)</v>
      </c>
      <c r="AV141" s="5" t="str">
        <f>IFERROR(__xludf.DUMMYFUNCTION("IF(AB141 = """", """", GOOGLETRANSLATE(AB141, ""en"", ""te""))"),"కొత్త అవకాశాలు")</f>
        <v>కొత్త అవకాశాలు</v>
      </c>
    </row>
    <row r="142">
      <c r="A142" s="1">
        <v>145.0</v>
      </c>
      <c r="B142" s="1" t="s">
        <v>56</v>
      </c>
      <c r="C142" s="2">
        <v>45839.0</v>
      </c>
      <c r="D142" s="2">
        <v>45848.0</v>
      </c>
      <c r="E142" s="1">
        <v>3.0</v>
      </c>
      <c r="F142" s="1">
        <v>5.0</v>
      </c>
      <c r="G142" s="3" t="s">
        <v>83</v>
      </c>
      <c r="I142" s="7">
        <v>0.004965277777777778</v>
      </c>
      <c r="J142" s="7">
        <v>0.006689814814814815</v>
      </c>
      <c r="K142" s="1" t="s">
        <v>58</v>
      </c>
      <c r="L142" s="1" t="s">
        <v>59</v>
      </c>
      <c r="O142" s="1" t="s">
        <v>60</v>
      </c>
      <c r="P142" s="1" t="s">
        <v>60</v>
      </c>
      <c r="Q142" s="1" t="s">
        <v>60</v>
      </c>
      <c r="R142" s="1" t="s">
        <v>60</v>
      </c>
      <c r="S142" s="1" t="s">
        <v>60</v>
      </c>
      <c r="T142" s="1" t="s">
        <v>61</v>
      </c>
      <c r="V142" s="1" t="s">
        <v>61</v>
      </c>
      <c r="W142" s="1" t="s">
        <v>60</v>
      </c>
      <c r="X142" s="1" t="s">
        <v>60</v>
      </c>
      <c r="Y142" s="1" t="s">
        <v>94</v>
      </c>
      <c r="Z142" s="1" t="s">
        <v>95</v>
      </c>
      <c r="AA142" s="1" t="s">
        <v>96</v>
      </c>
      <c r="AB142" s="1" t="s">
        <v>97</v>
      </c>
      <c r="AC142" s="5" t="str">
        <f>IFERROR(__xludf.DUMMYFUNCTION("IF(Y142 = """", """", GOOGLETRANSLATE(Y142, ""en"", ""hi""))"),"स्वास्थ्य संबंधी सावधानी")</f>
        <v>स्वास्थ्य संबंधी सावधानी</v>
      </c>
      <c r="AD142" s="5" t="str">
        <f>IFERROR(__xludf.DUMMYFUNCTION("IF(Z142 = """", """", GOOGLETRANSLATE(Z142, ""en"", ""hi""))"),"विवाद से बचें")</f>
        <v>विवाद से बचें</v>
      </c>
      <c r="AE142" s="5" t="str">
        <f>IFERROR(__xludf.DUMMYFUNCTION("IF(AA142 = """", """", GOOGLETRANSLATE(AA142, ""en"", ""hi""))"),"दुर्घटना का खतरा (सीढ़ियाँ फिसलना)")</f>
        <v>दुर्घटना का खतरा (सीढ़ियाँ फिसलना)</v>
      </c>
      <c r="AF142" s="5" t="str">
        <f>IFERROR(__xludf.DUMMYFUNCTION("IF(AB142 = """", """", GOOGLETRANSLATE(AB142, ""en"", ""hi""))"),"नए अवसर")</f>
        <v>नए अवसर</v>
      </c>
      <c r="AG142" s="5" t="str">
        <f>IFERROR(__xludf.DUMMYFUNCTION("IF(Y142 = """", """", GOOGLETRANSLATE(Y142, ""en"", ""mr""))"),"आरोग्य खबरदारी")</f>
        <v>आरोग्य खबरदारी</v>
      </c>
      <c r="AH142" s="5" t="str">
        <f>IFERROR(__xludf.DUMMYFUNCTION("IF(Z142 = """", """", GOOGLETRANSLATE(Z142, ""en"", ""mr""))"),"वाद टाळा")</f>
        <v>वाद टाळा</v>
      </c>
      <c r="AI142" s="5" t="str">
        <f>IFERROR(__xludf.DUMMYFUNCTION("IF(AA142 = """", """", GOOGLETRANSLATE(AA142, ""en"", ""mr""))"),"अपघाताचा धोका (जिने घसरणे)")</f>
        <v>अपघाताचा धोका (जिने घसरणे)</v>
      </c>
      <c r="AJ142" s="5" t="str">
        <f>IFERROR(__xludf.DUMMYFUNCTION("IF(AB142 = """", """", GOOGLETRANSLATE(AB142, ""en"", ""mr""))"),"नवीन संधी")</f>
        <v>नवीन संधी</v>
      </c>
      <c r="AK142" s="5" t="str">
        <f>IFERROR(__xludf.DUMMYFUNCTION("IF(Y142 = """", """", GOOGLETRANSLATE(Y142, ""en"", ""gu""))"),"આરોગ્ય સાવચેતી")</f>
        <v>આરોગ્ય સાવચેતી</v>
      </c>
      <c r="AL142" s="5" t="str">
        <f>IFERROR(__xludf.DUMMYFUNCTION("IF(Z142 = """", """", GOOGLETRANSLATE(Z142, ""en"", ""gu""))"),"વિવાદ ટાળો")</f>
        <v>વિવાદ ટાળો</v>
      </c>
      <c r="AM142" s="5" t="str">
        <f>IFERROR(__xludf.DUMMYFUNCTION("IF(AA142 = """", """", GOOGLETRANSLATE(AA142, ""en"", ""gu""))"),"અકસ્માતનું જોખમ (સીડી લપસી જવું)")</f>
        <v>અકસ્માતનું જોખમ (સીડી લપસી જવું)</v>
      </c>
      <c r="AN142" s="5" t="str">
        <f>IFERROR(__xludf.DUMMYFUNCTION("IF(AB142 = """", """", GOOGLETRANSLATE(AB142, ""en"", ""gu""))"),"નવી તકો")</f>
        <v>નવી તકો</v>
      </c>
      <c r="AO142" s="5" t="str">
        <f>IFERROR(__xludf.DUMMYFUNCTION("IF(Y142 = """", """", GOOGLETRANSLATE(Y142, ""en"", ""bn""))"),"স্বাস্থ্য সতর্কতা")</f>
        <v>স্বাস্থ্য সতর্কতা</v>
      </c>
      <c r="AP142" s="5" t="str">
        <f>IFERROR(__xludf.DUMMYFUNCTION("IF(Z142 = """", """", GOOGLETRANSLATE(Z142, ""en"", ""bn""))"),"বিরোধ এড়িয়ে চলুন")</f>
        <v>বিরোধ এড়িয়ে চলুন</v>
      </c>
      <c r="AQ142" s="5" t="str">
        <f>IFERROR(__xludf.DUMMYFUNCTION("IF(AA142 = """", """", GOOGLETRANSLATE(AA142, ""en"", ""bn""))"),"দুর্ঘটনার ঝুঁকি (সিঁড়ি পিছলে যাওয়া)")</f>
        <v>দুর্ঘটনার ঝুঁকি (সিঁড়ি পিছলে যাওয়া)</v>
      </c>
      <c r="AR142" s="5" t="str">
        <f>IFERROR(__xludf.DUMMYFUNCTION("IF(AB142 = """", """", GOOGLETRANSLATE(AB142, ""en"", ""bn""))"),"নতুন সুযোগ")</f>
        <v>নতুন সুযোগ</v>
      </c>
      <c r="AS142" s="5" t="str">
        <f>IFERROR(__xludf.DUMMYFUNCTION("IF(Y142 = """", """", GOOGLETRANSLATE(Y142, ""en"", ""te""))"),"ఆరోగ్య జాగ్రత్త")</f>
        <v>ఆరోగ్య జాగ్రత్త</v>
      </c>
      <c r="AT142" s="5" t="str">
        <f>IFERROR(__xludf.DUMMYFUNCTION("IF(Z142 = """", """", GOOGLETRANSLATE(Z142, ""en"", ""te""))"),"వివాదాన్ని నివారించండి")</f>
        <v>వివాదాన్ని నివారించండి</v>
      </c>
      <c r="AU142" s="5" t="str">
        <f>IFERROR(__xludf.DUMMYFUNCTION("IF(AA142 = """", """", GOOGLETRANSLATE(AA142, ""en"", ""te""))"),"ప్రమాద ప్రమాదం (మెట్లు జారడం)")</f>
        <v>ప్రమాద ప్రమాదం (మెట్లు జారడం)</v>
      </c>
      <c r="AV142" s="5" t="str">
        <f>IFERROR(__xludf.DUMMYFUNCTION("IF(AB142 = """", """", GOOGLETRANSLATE(AB142, ""en"", ""te""))"),"కొత్త అవకాశాలు")</f>
        <v>కొత్త అవకాశాలు</v>
      </c>
    </row>
    <row r="143">
      <c r="A143" s="1">
        <v>146.0</v>
      </c>
      <c r="B143" s="1" t="s">
        <v>56</v>
      </c>
      <c r="C143" s="2">
        <v>45839.0</v>
      </c>
      <c r="D143" s="2">
        <v>45848.0</v>
      </c>
      <c r="E143" s="1">
        <v>3.0</v>
      </c>
      <c r="F143" s="1">
        <v>6.0</v>
      </c>
      <c r="G143" s="3" t="s">
        <v>83</v>
      </c>
      <c r="I143" s="7">
        <v>0.004965277777777778</v>
      </c>
      <c r="J143" s="7">
        <v>0.006689814814814815</v>
      </c>
      <c r="K143" s="1" t="s">
        <v>58</v>
      </c>
      <c r="L143" s="1" t="s">
        <v>59</v>
      </c>
      <c r="O143" s="1" t="s">
        <v>60</v>
      </c>
      <c r="P143" s="1" t="s">
        <v>60</v>
      </c>
      <c r="Q143" s="1" t="s">
        <v>60</v>
      </c>
      <c r="R143" s="1" t="s">
        <v>60</v>
      </c>
      <c r="S143" s="1" t="s">
        <v>60</v>
      </c>
      <c r="T143" s="1" t="s">
        <v>61</v>
      </c>
      <c r="V143" s="1" t="s">
        <v>61</v>
      </c>
      <c r="W143" s="1" t="s">
        <v>60</v>
      </c>
      <c r="X143" s="1" t="s">
        <v>60</v>
      </c>
      <c r="Y143" s="1" t="s">
        <v>94</v>
      </c>
      <c r="Z143" s="1" t="s">
        <v>95</v>
      </c>
      <c r="AA143" s="1" t="s">
        <v>96</v>
      </c>
      <c r="AB143" s="1" t="s">
        <v>97</v>
      </c>
      <c r="AC143" s="5" t="str">
        <f>IFERROR(__xludf.DUMMYFUNCTION("IF(Y143 = """", """", GOOGLETRANSLATE(Y143, ""en"", ""hi""))"),"स्वास्थ्य संबंधी सावधानी")</f>
        <v>स्वास्थ्य संबंधी सावधानी</v>
      </c>
      <c r="AD143" s="5" t="str">
        <f>IFERROR(__xludf.DUMMYFUNCTION("IF(Z143 = """", """", GOOGLETRANSLATE(Z143, ""en"", ""hi""))"),"विवाद से बचें")</f>
        <v>विवाद से बचें</v>
      </c>
      <c r="AE143" s="5" t="str">
        <f>IFERROR(__xludf.DUMMYFUNCTION("IF(AA143 = """", """", GOOGLETRANSLATE(AA143, ""en"", ""hi""))"),"दुर्घटना का खतरा (सीढ़ियाँ फिसलना)")</f>
        <v>दुर्घटना का खतरा (सीढ़ियाँ फिसलना)</v>
      </c>
      <c r="AF143" s="5" t="str">
        <f>IFERROR(__xludf.DUMMYFUNCTION("IF(AB143 = """", """", GOOGLETRANSLATE(AB143, ""en"", ""hi""))"),"नए अवसर")</f>
        <v>नए अवसर</v>
      </c>
      <c r="AG143" s="5" t="str">
        <f>IFERROR(__xludf.DUMMYFUNCTION("IF(Y143 = """", """", GOOGLETRANSLATE(Y143, ""en"", ""mr""))"),"आरोग्य खबरदारी")</f>
        <v>आरोग्य खबरदारी</v>
      </c>
      <c r="AH143" s="5" t="str">
        <f>IFERROR(__xludf.DUMMYFUNCTION("IF(Z143 = """", """", GOOGLETRANSLATE(Z143, ""en"", ""mr""))"),"वाद टाळा")</f>
        <v>वाद टाळा</v>
      </c>
      <c r="AI143" s="5" t="str">
        <f>IFERROR(__xludf.DUMMYFUNCTION("IF(AA143 = """", """", GOOGLETRANSLATE(AA143, ""en"", ""mr""))"),"अपघाताचा धोका (जिने घसरणे)")</f>
        <v>अपघाताचा धोका (जिने घसरणे)</v>
      </c>
      <c r="AJ143" s="5" t="str">
        <f>IFERROR(__xludf.DUMMYFUNCTION("IF(AB143 = """", """", GOOGLETRANSLATE(AB143, ""en"", ""mr""))"),"नवीन संधी")</f>
        <v>नवीन संधी</v>
      </c>
      <c r="AK143" s="5" t="str">
        <f>IFERROR(__xludf.DUMMYFUNCTION("IF(Y143 = """", """", GOOGLETRANSLATE(Y143, ""en"", ""gu""))"),"આરોગ્ય સાવચેતી")</f>
        <v>આરોગ્ય સાવચેતી</v>
      </c>
      <c r="AL143" s="5" t="str">
        <f>IFERROR(__xludf.DUMMYFUNCTION("IF(Z143 = """", """", GOOGLETRANSLATE(Z143, ""en"", ""gu""))"),"વિવાદ ટાળો")</f>
        <v>વિવાદ ટાળો</v>
      </c>
      <c r="AM143" s="5" t="str">
        <f>IFERROR(__xludf.DUMMYFUNCTION("IF(AA143 = """", """", GOOGLETRANSLATE(AA143, ""en"", ""gu""))"),"અકસ્માતનું જોખમ (સીડી લપસી જવું)")</f>
        <v>અકસ્માતનું જોખમ (સીડી લપસી જવું)</v>
      </c>
      <c r="AN143" s="5" t="str">
        <f>IFERROR(__xludf.DUMMYFUNCTION("IF(AB143 = """", """", GOOGLETRANSLATE(AB143, ""en"", ""gu""))"),"નવી તકો")</f>
        <v>નવી તકો</v>
      </c>
      <c r="AO143" s="5" t="str">
        <f>IFERROR(__xludf.DUMMYFUNCTION("IF(Y143 = """", """", GOOGLETRANSLATE(Y143, ""en"", ""bn""))"),"স্বাস্থ্য সতর্কতা")</f>
        <v>স্বাস্থ্য সতর্কতা</v>
      </c>
      <c r="AP143" s="5" t="str">
        <f>IFERROR(__xludf.DUMMYFUNCTION("IF(Z143 = """", """", GOOGLETRANSLATE(Z143, ""en"", ""bn""))"),"বিরোধ এড়িয়ে চলুন")</f>
        <v>বিরোধ এড়িয়ে চলুন</v>
      </c>
      <c r="AQ143" s="5" t="str">
        <f>IFERROR(__xludf.DUMMYFUNCTION("IF(AA143 = """", """", GOOGLETRANSLATE(AA143, ""en"", ""bn""))"),"দুর্ঘটনার ঝুঁকি (সিঁড়ি পিছলে যাওয়া)")</f>
        <v>দুর্ঘটনার ঝুঁকি (সিঁড়ি পিছলে যাওয়া)</v>
      </c>
      <c r="AR143" s="5" t="str">
        <f>IFERROR(__xludf.DUMMYFUNCTION("IF(AB143 = """", """", GOOGLETRANSLATE(AB143, ""en"", ""bn""))"),"নতুন সুযোগ")</f>
        <v>নতুন সুযোগ</v>
      </c>
      <c r="AS143" s="5" t="str">
        <f>IFERROR(__xludf.DUMMYFUNCTION("IF(Y143 = """", """", GOOGLETRANSLATE(Y143, ""en"", ""te""))"),"ఆరోగ్య జాగ్రత్త")</f>
        <v>ఆరోగ్య జాగ్రత్త</v>
      </c>
      <c r="AT143" s="5" t="str">
        <f>IFERROR(__xludf.DUMMYFUNCTION("IF(Z143 = """", """", GOOGLETRANSLATE(Z143, ""en"", ""te""))"),"వివాదాన్ని నివారించండి")</f>
        <v>వివాదాన్ని నివారించండి</v>
      </c>
      <c r="AU143" s="5" t="str">
        <f>IFERROR(__xludf.DUMMYFUNCTION("IF(AA143 = """", """", GOOGLETRANSLATE(AA143, ""en"", ""te""))"),"ప్రమాద ప్రమాదం (మెట్లు జారడం)")</f>
        <v>ప్రమాద ప్రమాదం (మెట్లు జారడం)</v>
      </c>
      <c r="AV143" s="5" t="str">
        <f>IFERROR(__xludf.DUMMYFUNCTION("IF(AB143 = """", """", GOOGLETRANSLATE(AB143, ""en"", ""te""))"),"కొత్త అవకాశాలు")</f>
        <v>కొత్త అవకాశాలు</v>
      </c>
    </row>
    <row r="144">
      <c r="A144" s="1">
        <v>147.0</v>
      </c>
      <c r="B144" s="1" t="s">
        <v>56</v>
      </c>
      <c r="C144" s="2">
        <v>45839.0</v>
      </c>
      <c r="D144" s="2">
        <v>45848.0</v>
      </c>
      <c r="E144" s="1">
        <v>3.0</v>
      </c>
      <c r="F144" s="1">
        <v>7.0</v>
      </c>
      <c r="G144" s="3" t="s">
        <v>83</v>
      </c>
      <c r="I144" s="7">
        <v>0.004965277777777778</v>
      </c>
      <c r="J144" s="7">
        <v>0.006689814814814815</v>
      </c>
      <c r="K144" s="1" t="s">
        <v>58</v>
      </c>
      <c r="L144" s="1" t="s">
        <v>59</v>
      </c>
      <c r="O144" s="1" t="s">
        <v>60</v>
      </c>
      <c r="P144" s="1" t="s">
        <v>60</v>
      </c>
      <c r="Q144" s="1" t="s">
        <v>60</v>
      </c>
      <c r="R144" s="1" t="s">
        <v>60</v>
      </c>
      <c r="S144" s="1" t="s">
        <v>61</v>
      </c>
      <c r="T144" s="1" t="s">
        <v>60</v>
      </c>
      <c r="V144" s="1" t="s">
        <v>60</v>
      </c>
      <c r="W144" s="1" t="s">
        <v>61</v>
      </c>
      <c r="X144" s="1" t="s">
        <v>60</v>
      </c>
      <c r="Y144" s="1" t="s">
        <v>94</v>
      </c>
      <c r="Z144" s="1" t="s">
        <v>95</v>
      </c>
      <c r="AA144" s="1" t="s">
        <v>96</v>
      </c>
      <c r="AB144" s="1" t="s">
        <v>97</v>
      </c>
      <c r="AC144" s="5" t="str">
        <f>IFERROR(__xludf.DUMMYFUNCTION("IF(Y144 = """", """", GOOGLETRANSLATE(Y144, ""en"", ""hi""))"),"स्वास्थ्य संबंधी सावधानी")</f>
        <v>स्वास्थ्य संबंधी सावधानी</v>
      </c>
      <c r="AD144" s="5" t="str">
        <f>IFERROR(__xludf.DUMMYFUNCTION("IF(Z144 = """", """", GOOGLETRANSLATE(Z144, ""en"", ""hi""))"),"विवाद से बचें")</f>
        <v>विवाद से बचें</v>
      </c>
      <c r="AE144" s="5" t="str">
        <f>IFERROR(__xludf.DUMMYFUNCTION("IF(AA144 = """", """", GOOGLETRANSLATE(AA144, ""en"", ""hi""))"),"दुर्घटना का खतरा (सीढ़ियाँ फिसलना)")</f>
        <v>दुर्घटना का खतरा (सीढ़ियाँ फिसलना)</v>
      </c>
      <c r="AF144" s="5" t="str">
        <f>IFERROR(__xludf.DUMMYFUNCTION("IF(AB144 = """", """", GOOGLETRANSLATE(AB144, ""en"", ""hi""))"),"नए अवसर")</f>
        <v>नए अवसर</v>
      </c>
      <c r="AG144" s="5" t="str">
        <f>IFERROR(__xludf.DUMMYFUNCTION("IF(Y144 = """", """", GOOGLETRANSLATE(Y144, ""en"", ""mr""))"),"आरोग्य खबरदारी")</f>
        <v>आरोग्य खबरदारी</v>
      </c>
      <c r="AH144" s="5" t="str">
        <f>IFERROR(__xludf.DUMMYFUNCTION("IF(Z144 = """", """", GOOGLETRANSLATE(Z144, ""en"", ""mr""))"),"वाद टाळा")</f>
        <v>वाद टाळा</v>
      </c>
      <c r="AI144" s="5" t="str">
        <f>IFERROR(__xludf.DUMMYFUNCTION("IF(AA144 = """", """", GOOGLETRANSLATE(AA144, ""en"", ""mr""))"),"अपघाताचा धोका (जिने घसरणे)")</f>
        <v>अपघाताचा धोका (जिने घसरणे)</v>
      </c>
      <c r="AJ144" s="5" t="str">
        <f>IFERROR(__xludf.DUMMYFUNCTION("IF(AB144 = """", """", GOOGLETRANSLATE(AB144, ""en"", ""mr""))"),"नवीन संधी")</f>
        <v>नवीन संधी</v>
      </c>
      <c r="AK144" s="5" t="str">
        <f>IFERROR(__xludf.DUMMYFUNCTION("IF(Y144 = """", """", GOOGLETRANSLATE(Y144, ""en"", ""gu""))"),"આરોગ્ય સાવચેતી")</f>
        <v>આરોગ્ય સાવચેતી</v>
      </c>
      <c r="AL144" s="5" t="str">
        <f>IFERROR(__xludf.DUMMYFUNCTION("IF(Z144 = """", """", GOOGLETRANSLATE(Z144, ""en"", ""gu""))"),"વિવાદ ટાળો")</f>
        <v>વિવાદ ટાળો</v>
      </c>
      <c r="AM144" s="5" t="str">
        <f>IFERROR(__xludf.DUMMYFUNCTION("IF(AA144 = """", """", GOOGLETRANSLATE(AA144, ""en"", ""gu""))"),"અકસ્માતનું જોખમ (સીડી લપસી જવું)")</f>
        <v>અકસ્માતનું જોખમ (સીડી લપસી જવું)</v>
      </c>
      <c r="AN144" s="5" t="str">
        <f>IFERROR(__xludf.DUMMYFUNCTION("IF(AB144 = """", """", GOOGLETRANSLATE(AB144, ""en"", ""gu""))"),"નવી તકો")</f>
        <v>નવી તકો</v>
      </c>
      <c r="AO144" s="5" t="str">
        <f>IFERROR(__xludf.DUMMYFUNCTION("IF(Y144 = """", """", GOOGLETRANSLATE(Y144, ""en"", ""bn""))"),"স্বাস্থ্য সতর্কতা")</f>
        <v>স্বাস্থ্য সতর্কতা</v>
      </c>
      <c r="AP144" s="5" t="str">
        <f>IFERROR(__xludf.DUMMYFUNCTION("IF(Z144 = """", """", GOOGLETRANSLATE(Z144, ""en"", ""bn""))"),"বিরোধ এড়িয়ে চলুন")</f>
        <v>বিরোধ এড়িয়ে চলুন</v>
      </c>
      <c r="AQ144" s="5" t="str">
        <f>IFERROR(__xludf.DUMMYFUNCTION("IF(AA144 = """", """", GOOGLETRANSLATE(AA144, ""en"", ""bn""))"),"দুর্ঘটনার ঝুঁকি (সিঁড়ি পিছলে যাওয়া)")</f>
        <v>দুর্ঘটনার ঝুঁকি (সিঁড়ি পিছলে যাওয়া)</v>
      </c>
      <c r="AR144" s="5" t="str">
        <f>IFERROR(__xludf.DUMMYFUNCTION("IF(AB144 = """", """", GOOGLETRANSLATE(AB144, ""en"", ""bn""))"),"নতুন সুযোগ")</f>
        <v>নতুন সুযোগ</v>
      </c>
      <c r="AS144" s="5" t="str">
        <f>IFERROR(__xludf.DUMMYFUNCTION("IF(Y144 = """", """", GOOGLETRANSLATE(Y144, ""en"", ""te""))"),"ఆరోగ్య జాగ్రత్త")</f>
        <v>ఆరోగ్య జాగ్రత్త</v>
      </c>
      <c r="AT144" s="5" t="str">
        <f>IFERROR(__xludf.DUMMYFUNCTION("IF(Z144 = """", """", GOOGLETRANSLATE(Z144, ""en"", ""te""))"),"వివాదాన్ని నివారించండి")</f>
        <v>వివాదాన్ని నివారించండి</v>
      </c>
      <c r="AU144" s="5" t="str">
        <f>IFERROR(__xludf.DUMMYFUNCTION("IF(AA144 = """", """", GOOGLETRANSLATE(AA144, ""en"", ""te""))"),"ప్రమాద ప్రమాదం (మెట్లు జారడం)")</f>
        <v>ప్రమాద ప్రమాదం (మెట్లు జారడం)</v>
      </c>
      <c r="AV144" s="5" t="str">
        <f>IFERROR(__xludf.DUMMYFUNCTION("IF(AB144 = """", """", GOOGLETRANSLATE(AB144, ""en"", ""te""))"),"కొత్త అవకాశాలు")</f>
        <v>కొత్త అవకాశాలు</v>
      </c>
    </row>
    <row r="145">
      <c r="A145" s="1">
        <v>148.0</v>
      </c>
      <c r="B145" s="1" t="s">
        <v>56</v>
      </c>
      <c r="C145" s="2">
        <v>45839.0</v>
      </c>
      <c r="D145" s="2">
        <v>45848.0</v>
      </c>
      <c r="E145" s="1">
        <v>3.0</v>
      </c>
      <c r="F145" s="1">
        <v>8.0</v>
      </c>
      <c r="G145" s="3" t="s">
        <v>83</v>
      </c>
      <c r="I145" s="7">
        <v>0.004965277777777778</v>
      </c>
      <c r="J145" s="7">
        <v>0.006689814814814815</v>
      </c>
      <c r="K145" s="1" t="s">
        <v>58</v>
      </c>
      <c r="L145" s="1" t="s">
        <v>59</v>
      </c>
      <c r="O145" s="1" t="s">
        <v>60</v>
      </c>
      <c r="P145" s="1" t="s">
        <v>60</v>
      </c>
      <c r="Q145" s="1" t="s">
        <v>60</v>
      </c>
      <c r="R145" s="1" t="s">
        <v>60</v>
      </c>
      <c r="S145" s="1" t="s">
        <v>61</v>
      </c>
      <c r="T145" s="1" t="s">
        <v>60</v>
      </c>
      <c r="V145" s="1" t="s">
        <v>60</v>
      </c>
      <c r="W145" s="1" t="s">
        <v>61</v>
      </c>
      <c r="X145" s="1" t="s">
        <v>60</v>
      </c>
      <c r="Y145" s="1" t="s">
        <v>94</v>
      </c>
      <c r="Z145" s="1" t="s">
        <v>95</v>
      </c>
      <c r="AA145" s="1" t="s">
        <v>96</v>
      </c>
      <c r="AB145" s="1" t="s">
        <v>97</v>
      </c>
      <c r="AC145" s="5" t="str">
        <f>IFERROR(__xludf.DUMMYFUNCTION("IF(Y145 = """", """", GOOGLETRANSLATE(Y145, ""en"", ""hi""))"),"स्वास्थ्य संबंधी सावधानी")</f>
        <v>स्वास्थ्य संबंधी सावधानी</v>
      </c>
      <c r="AD145" s="5" t="str">
        <f>IFERROR(__xludf.DUMMYFUNCTION("IF(Z145 = """", """", GOOGLETRANSLATE(Z145, ""en"", ""hi""))"),"विवाद से बचें")</f>
        <v>विवाद से बचें</v>
      </c>
      <c r="AE145" s="5" t="str">
        <f>IFERROR(__xludf.DUMMYFUNCTION("IF(AA145 = """", """", GOOGLETRANSLATE(AA145, ""en"", ""hi""))"),"दुर्घटना का खतरा (सीढ़ियाँ फिसलना)")</f>
        <v>दुर्घटना का खतरा (सीढ़ियाँ फिसलना)</v>
      </c>
      <c r="AF145" s="5" t="str">
        <f>IFERROR(__xludf.DUMMYFUNCTION("IF(AB145 = """", """", GOOGLETRANSLATE(AB145, ""en"", ""hi""))"),"नए अवसर")</f>
        <v>नए अवसर</v>
      </c>
      <c r="AG145" s="5" t="str">
        <f>IFERROR(__xludf.DUMMYFUNCTION("IF(Y145 = """", """", GOOGLETRANSLATE(Y145, ""en"", ""mr""))"),"आरोग्य खबरदारी")</f>
        <v>आरोग्य खबरदारी</v>
      </c>
      <c r="AH145" s="5" t="str">
        <f>IFERROR(__xludf.DUMMYFUNCTION("IF(Z145 = """", """", GOOGLETRANSLATE(Z145, ""en"", ""mr""))"),"वाद टाळा")</f>
        <v>वाद टाळा</v>
      </c>
      <c r="AI145" s="5" t="str">
        <f>IFERROR(__xludf.DUMMYFUNCTION("IF(AA145 = """", """", GOOGLETRANSLATE(AA145, ""en"", ""mr""))"),"अपघाताचा धोका (जिने घसरणे)")</f>
        <v>अपघाताचा धोका (जिने घसरणे)</v>
      </c>
      <c r="AJ145" s="5" t="str">
        <f>IFERROR(__xludf.DUMMYFUNCTION("IF(AB145 = """", """", GOOGLETRANSLATE(AB145, ""en"", ""mr""))"),"नवीन संधी")</f>
        <v>नवीन संधी</v>
      </c>
      <c r="AK145" s="5" t="str">
        <f>IFERROR(__xludf.DUMMYFUNCTION("IF(Y145 = """", """", GOOGLETRANSLATE(Y145, ""en"", ""gu""))"),"આરોગ્ય સાવચેતી")</f>
        <v>આરોગ્ય સાવચેતી</v>
      </c>
      <c r="AL145" s="5" t="str">
        <f>IFERROR(__xludf.DUMMYFUNCTION("IF(Z145 = """", """", GOOGLETRANSLATE(Z145, ""en"", ""gu""))"),"વિવાદ ટાળો")</f>
        <v>વિવાદ ટાળો</v>
      </c>
      <c r="AM145" s="5" t="str">
        <f>IFERROR(__xludf.DUMMYFUNCTION("IF(AA145 = """", """", GOOGLETRANSLATE(AA145, ""en"", ""gu""))"),"અકસ્માતનું જોખમ (સીડી લપસી જવું)")</f>
        <v>અકસ્માતનું જોખમ (સીડી લપસી જવું)</v>
      </c>
      <c r="AN145" s="5" t="str">
        <f>IFERROR(__xludf.DUMMYFUNCTION("IF(AB145 = """", """", GOOGLETRANSLATE(AB145, ""en"", ""gu""))"),"નવી તકો")</f>
        <v>નવી તકો</v>
      </c>
      <c r="AO145" s="5" t="str">
        <f>IFERROR(__xludf.DUMMYFUNCTION("IF(Y145 = """", """", GOOGLETRANSLATE(Y145, ""en"", ""bn""))"),"স্বাস্থ্য সতর্কতা")</f>
        <v>স্বাস্থ্য সতর্কতা</v>
      </c>
      <c r="AP145" s="5" t="str">
        <f>IFERROR(__xludf.DUMMYFUNCTION("IF(Z145 = """", """", GOOGLETRANSLATE(Z145, ""en"", ""bn""))"),"বিরোধ এড়িয়ে চলুন")</f>
        <v>বিরোধ এড়িয়ে চলুন</v>
      </c>
      <c r="AQ145" s="5" t="str">
        <f>IFERROR(__xludf.DUMMYFUNCTION("IF(AA145 = """", """", GOOGLETRANSLATE(AA145, ""en"", ""bn""))"),"দুর্ঘটনার ঝুঁকি (সিঁড়ি পিছলে যাওয়া)")</f>
        <v>দুর্ঘটনার ঝুঁকি (সিঁড়ি পিছলে যাওয়া)</v>
      </c>
      <c r="AR145" s="5" t="str">
        <f>IFERROR(__xludf.DUMMYFUNCTION("IF(AB145 = """", """", GOOGLETRANSLATE(AB145, ""en"", ""bn""))"),"নতুন সুযোগ")</f>
        <v>নতুন সুযোগ</v>
      </c>
      <c r="AS145" s="5" t="str">
        <f>IFERROR(__xludf.DUMMYFUNCTION("IF(Y145 = """", """", GOOGLETRANSLATE(Y145, ""en"", ""te""))"),"ఆరోగ్య జాగ్రత్త")</f>
        <v>ఆరోగ్య జాగ్రత్త</v>
      </c>
      <c r="AT145" s="5" t="str">
        <f>IFERROR(__xludf.DUMMYFUNCTION("IF(Z145 = """", """", GOOGLETRANSLATE(Z145, ""en"", ""te""))"),"వివాదాన్ని నివారించండి")</f>
        <v>వివాదాన్ని నివారించండి</v>
      </c>
      <c r="AU145" s="5" t="str">
        <f>IFERROR(__xludf.DUMMYFUNCTION("IF(AA145 = """", """", GOOGLETRANSLATE(AA145, ""en"", ""te""))"),"ప్రమాద ప్రమాదం (మెట్లు జారడం)")</f>
        <v>ప్రమాద ప్రమాదం (మెట్లు జారడం)</v>
      </c>
      <c r="AV145" s="5" t="str">
        <f>IFERROR(__xludf.DUMMYFUNCTION("IF(AB145 = """", """", GOOGLETRANSLATE(AB145, ""en"", ""te""))"),"కొత్త అవకాశాలు")</f>
        <v>కొత్త అవకాశాలు</v>
      </c>
    </row>
    <row r="146">
      <c r="A146" s="1">
        <v>149.0</v>
      </c>
      <c r="B146" s="1" t="s">
        <v>56</v>
      </c>
      <c r="C146" s="2">
        <v>45839.0</v>
      </c>
      <c r="D146" s="2">
        <v>45848.0</v>
      </c>
      <c r="E146" s="1">
        <v>3.0</v>
      </c>
      <c r="F146" s="1">
        <v>9.0</v>
      </c>
      <c r="G146" s="3" t="s">
        <v>83</v>
      </c>
      <c r="I146" s="7">
        <v>0.004965277777777778</v>
      </c>
      <c r="J146" s="7">
        <v>0.006689814814814815</v>
      </c>
      <c r="K146" s="1" t="s">
        <v>58</v>
      </c>
      <c r="L146" s="1" t="s">
        <v>59</v>
      </c>
      <c r="O146" s="1" t="s">
        <v>60</v>
      </c>
      <c r="P146" s="1" t="s">
        <v>60</v>
      </c>
      <c r="Q146" s="1" t="s">
        <v>60</v>
      </c>
      <c r="R146" s="1" t="s">
        <v>60</v>
      </c>
      <c r="S146" s="1" t="s">
        <v>61</v>
      </c>
      <c r="T146" s="1" t="s">
        <v>60</v>
      </c>
      <c r="V146" s="1" t="s">
        <v>60</v>
      </c>
      <c r="W146" s="1" t="s">
        <v>61</v>
      </c>
      <c r="X146" s="1" t="s">
        <v>60</v>
      </c>
      <c r="Y146" s="1" t="s">
        <v>94</v>
      </c>
      <c r="Z146" s="1" t="s">
        <v>95</v>
      </c>
      <c r="AA146" s="1" t="s">
        <v>96</v>
      </c>
      <c r="AB146" s="1" t="s">
        <v>97</v>
      </c>
      <c r="AC146" s="5" t="str">
        <f>IFERROR(__xludf.DUMMYFUNCTION("IF(Y146 = """", """", GOOGLETRANSLATE(Y146, ""en"", ""hi""))"),"स्वास्थ्य संबंधी सावधानी")</f>
        <v>स्वास्थ्य संबंधी सावधानी</v>
      </c>
      <c r="AD146" s="5" t="str">
        <f>IFERROR(__xludf.DUMMYFUNCTION("IF(Z146 = """", """", GOOGLETRANSLATE(Z146, ""en"", ""hi""))"),"विवाद से बचें")</f>
        <v>विवाद से बचें</v>
      </c>
      <c r="AE146" s="5" t="str">
        <f>IFERROR(__xludf.DUMMYFUNCTION("IF(AA146 = """", """", GOOGLETRANSLATE(AA146, ""en"", ""hi""))"),"दुर्घटना का खतरा (सीढ़ियाँ फिसलना)")</f>
        <v>दुर्घटना का खतरा (सीढ़ियाँ फिसलना)</v>
      </c>
      <c r="AF146" s="5" t="str">
        <f>IFERROR(__xludf.DUMMYFUNCTION("IF(AB146 = """", """", GOOGLETRANSLATE(AB146, ""en"", ""hi""))"),"नए अवसर")</f>
        <v>नए अवसर</v>
      </c>
      <c r="AG146" s="5" t="str">
        <f>IFERROR(__xludf.DUMMYFUNCTION("IF(Y146 = """", """", GOOGLETRANSLATE(Y146, ""en"", ""mr""))"),"आरोग्य खबरदारी")</f>
        <v>आरोग्य खबरदारी</v>
      </c>
      <c r="AH146" s="5" t="str">
        <f>IFERROR(__xludf.DUMMYFUNCTION("IF(Z146 = """", """", GOOGLETRANSLATE(Z146, ""en"", ""mr""))"),"वाद टाळा")</f>
        <v>वाद टाळा</v>
      </c>
      <c r="AI146" s="5" t="str">
        <f>IFERROR(__xludf.DUMMYFUNCTION("IF(AA146 = """", """", GOOGLETRANSLATE(AA146, ""en"", ""mr""))"),"अपघाताचा धोका (जिने घसरणे)")</f>
        <v>अपघाताचा धोका (जिने घसरणे)</v>
      </c>
      <c r="AJ146" s="5" t="str">
        <f>IFERROR(__xludf.DUMMYFUNCTION("IF(AB146 = """", """", GOOGLETRANSLATE(AB146, ""en"", ""mr""))"),"नवीन संधी")</f>
        <v>नवीन संधी</v>
      </c>
      <c r="AK146" s="5" t="str">
        <f>IFERROR(__xludf.DUMMYFUNCTION("IF(Y146 = """", """", GOOGLETRANSLATE(Y146, ""en"", ""gu""))"),"આરોગ્ય સાવચેતી")</f>
        <v>આરોગ્ય સાવચેતી</v>
      </c>
      <c r="AL146" s="5" t="str">
        <f>IFERROR(__xludf.DUMMYFUNCTION("IF(Z146 = """", """", GOOGLETRANSLATE(Z146, ""en"", ""gu""))"),"વિવાદ ટાળો")</f>
        <v>વિવાદ ટાળો</v>
      </c>
      <c r="AM146" s="5" t="str">
        <f>IFERROR(__xludf.DUMMYFUNCTION("IF(AA146 = """", """", GOOGLETRANSLATE(AA146, ""en"", ""gu""))"),"અકસ્માતનું જોખમ (સીડી લપસી જવું)")</f>
        <v>અકસ્માતનું જોખમ (સીડી લપસી જવું)</v>
      </c>
      <c r="AN146" s="5" t="str">
        <f>IFERROR(__xludf.DUMMYFUNCTION("IF(AB146 = """", """", GOOGLETRANSLATE(AB146, ""en"", ""gu""))"),"નવી તકો")</f>
        <v>નવી તકો</v>
      </c>
      <c r="AO146" s="5" t="str">
        <f>IFERROR(__xludf.DUMMYFUNCTION("IF(Y146 = """", """", GOOGLETRANSLATE(Y146, ""en"", ""bn""))"),"স্বাস্থ্য সতর্কতা")</f>
        <v>স্বাস্থ্য সতর্কতা</v>
      </c>
      <c r="AP146" s="5" t="str">
        <f>IFERROR(__xludf.DUMMYFUNCTION("IF(Z146 = """", """", GOOGLETRANSLATE(Z146, ""en"", ""bn""))"),"বিরোধ এড়িয়ে চলুন")</f>
        <v>বিরোধ এড়িয়ে চলুন</v>
      </c>
      <c r="AQ146" s="5" t="str">
        <f>IFERROR(__xludf.DUMMYFUNCTION("IF(AA146 = """", """", GOOGLETRANSLATE(AA146, ""en"", ""bn""))"),"দুর্ঘটনার ঝুঁকি (সিঁড়ি পিছলে যাওয়া)")</f>
        <v>দুর্ঘটনার ঝুঁকি (সিঁড়ি পিছলে যাওয়া)</v>
      </c>
      <c r="AR146" s="5" t="str">
        <f>IFERROR(__xludf.DUMMYFUNCTION("IF(AB146 = """", """", GOOGLETRANSLATE(AB146, ""en"", ""bn""))"),"নতুন সুযোগ")</f>
        <v>নতুন সুযোগ</v>
      </c>
      <c r="AS146" s="5" t="str">
        <f>IFERROR(__xludf.DUMMYFUNCTION("IF(Y146 = """", """", GOOGLETRANSLATE(Y146, ""en"", ""te""))"),"ఆరోగ్య జాగ్రత్త")</f>
        <v>ఆరోగ్య జాగ్రత్త</v>
      </c>
      <c r="AT146" s="5" t="str">
        <f>IFERROR(__xludf.DUMMYFUNCTION("IF(Z146 = """", """", GOOGLETRANSLATE(Z146, ""en"", ""te""))"),"వివాదాన్ని నివారించండి")</f>
        <v>వివాదాన్ని నివారించండి</v>
      </c>
      <c r="AU146" s="5" t="str">
        <f>IFERROR(__xludf.DUMMYFUNCTION("IF(AA146 = """", """", GOOGLETRANSLATE(AA146, ""en"", ""te""))"),"ప్రమాద ప్రమాదం (మెట్లు జారడం)")</f>
        <v>ప్రమాద ప్రమాదం (మెట్లు జారడం)</v>
      </c>
      <c r="AV146" s="5" t="str">
        <f>IFERROR(__xludf.DUMMYFUNCTION("IF(AB146 = """", """", GOOGLETRANSLATE(AB146, ""en"", ""te""))"),"కొత్త అవకాశాలు")</f>
        <v>కొత్త అవకాశాలు</v>
      </c>
    </row>
    <row r="147">
      <c r="A147" s="1">
        <v>150.0</v>
      </c>
      <c r="B147" s="1" t="s">
        <v>56</v>
      </c>
      <c r="C147" s="2">
        <v>45839.0</v>
      </c>
      <c r="D147" s="2">
        <v>45848.0</v>
      </c>
      <c r="E147" s="1">
        <v>3.0</v>
      </c>
      <c r="F147" s="1">
        <v>10.0</v>
      </c>
      <c r="G147" s="3" t="s">
        <v>83</v>
      </c>
      <c r="I147" s="7">
        <v>0.004965277777777778</v>
      </c>
      <c r="J147" s="7">
        <v>0.006689814814814815</v>
      </c>
      <c r="K147" s="1" t="s">
        <v>58</v>
      </c>
      <c r="L147" s="1" t="s">
        <v>59</v>
      </c>
      <c r="O147" s="1" t="s">
        <v>60</v>
      </c>
      <c r="P147" s="1" t="s">
        <v>60</v>
      </c>
      <c r="Q147" s="1" t="s">
        <v>60</v>
      </c>
      <c r="R147" s="1" t="s">
        <v>60</v>
      </c>
      <c r="S147" s="1" t="s">
        <v>61</v>
      </c>
      <c r="T147" s="1" t="s">
        <v>60</v>
      </c>
      <c r="V147" s="1" t="s">
        <v>60</v>
      </c>
      <c r="W147" s="1" t="s">
        <v>61</v>
      </c>
      <c r="X147" s="1" t="s">
        <v>60</v>
      </c>
      <c r="Y147" s="1" t="s">
        <v>94</v>
      </c>
      <c r="Z147" s="1" t="s">
        <v>95</v>
      </c>
      <c r="AA147" s="1" t="s">
        <v>96</v>
      </c>
      <c r="AB147" s="1" t="s">
        <v>97</v>
      </c>
      <c r="AC147" s="5" t="str">
        <f>IFERROR(__xludf.DUMMYFUNCTION("IF(Y147 = """", """", GOOGLETRANSLATE(Y147, ""en"", ""hi""))"),"स्वास्थ्य संबंधी सावधानी")</f>
        <v>स्वास्थ्य संबंधी सावधानी</v>
      </c>
      <c r="AD147" s="5" t="str">
        <f>IFERROR(__xludf.DUMMYFUNCTION("IF(Z147 = """", """", GOOGLETRANSLATE(Z147, ""en"", ""hi""))"),"विवाद से बचें")</f>
        <v>विवाद से बचें</v>
      </c>
      <c r="AE147" s="5" t="str">
        <f>IFERROR(__xludf.DUMMYFUNCTION("IF(AA147 = """", """", GOOGLETRANSLATE(AA147, ""en"", ""hi""))"),"दुर्घटना का खतरा (सीढ़ियाँ फिसलना)")</f>
        <v>दुर्घटना का खतरा (सीढ़ियाँ फिसलना)</v>
      </c>
      <c r="AF147" s="5" t="str">
        <f>IFERROR(__xludf.DUMMYFUNCTION("IF(AB147 = """", """", GOOGLETRANSLATE(AB147, ""en"", ""hi""))"),"नए अवसर")</f>
        <v>नए अवसर</v>
      </c>
      <c r="AG147" s="5" t="str">
        <f>IFERROR(__xludf.DUMMYFUNCTION("IF(Y147 = """", """", GOOGLETRANSLATE(Y147, ""en"", ""mr""))"),"आरोग्य खबरदारी")</f>
        <v>आरोग्य खबरदारी</v>
      </c>
      <c r="AH147" s="5" t="str">
        <f>IFERROR(__xludf.DUMMYFUNCTION("IF(Z147 = """", """", GOOGLETRANSLATE(Z147, ""en"", ""mr""))"),"वाद टाळा")</f>
        <v>वाद टाळा</v>
      </c>
      <c r="AI147" s="5" t="str">
        <f>IFERROR(__xludf.DUMMYFUNCTION("IF(AA147 = """", """", GOOGLETRANSLATE(AA147, ""en"", ""mr""))"),"अपघाताचा धोका (जिने घसरणे)")</f>
        <v>अपघाताचा धोका (जिने घसरणे)</v>
      </c>
      <c r="AJ147" s="5" t="str">
        <f>IFERROR(__xludf.DUMMYFUNCTION("IF(AB147 = """", """", GOOGLETRANSLATE(AB147, ""en"", ""mr""))"),"नवीन संधी")</f>
        <v>नवीन संधी</v>
      </c>
      <c r="AK147" s="5" t="str">
        <f>IFERROR(__xludf.DUMMYFUNCTION("IF(Y147 = """", """", GOOGLETRANSLATE(Y147, ""en"", ""gu""))"),"આરોગ્ય સાવચેતી")</f>
        <v>આરોગ્ય સાવચેતી</v>
      </c>
      <c r="AL147" s="5" t="str">
        <f>IFERROR(__xludf.DUMMYFUNCTION("IF(Z147 = """", """", GOOGLETRANSLATE(Z147, ""en"", ""gu""))"),"વિવાદ ટાળો")</f>
        <v>વિવાદ ટાળો</v>
      </c>
      <c r="AM147" s="5" t="str">
        <f>IFERROR(__xludf.DUMMYFUNCTION("IF(AA147 = """", """", GOOGLETRANSLATE(AA147, ""en"", ""gu""))"),"અકસ્માતનું જોખમ (સીડી લપસી જવું)")</f>
        <v>અકસ્માતનું જોખમ (સીડી લપસી જવું)</v>
      </c>
      <c r="AN147" s="5" t="str">
        <f>IFERROR(__xludf.DUMMYFUNCTION("IF(AB147 = """", """", GOOGLETRANSLATE(AB147, ""en"", ""gu""))"),"નવી તકો")</f>
        <v>નવી તકો</v>
      </c>
      <c r="AO147" s="5" t="str">
        <f>IFERROR(__xludf.DUMMYFUNCTION("IF(Y147 = """", """", GOOGLETRANSLATE(Y147, ""en"", ""bn""))"),"স্বাস্থ্য সতর্কতা")</f>
        <v>স্বাস্থ্য সতর্কতা</v>
      </c>
      <c r="AP147" s="5" t="str">
        <f>IFERROR(__xludf.DUMMYFUNCTION("IF(Z147 = """", """", GOOGLETRANSLATE(Z147, ""en"", ""bn""))"),"বিরোধ এড়িয়ে চলুন")</f>
        <v>বিরোধ এড়িয়ে চলুন</v>
      </c>
      <c r="AQ147" s="5" t="str">
        <f>IFERROR(__xludf.DUMMYFUNCTION("IF(AA147 = """", """", GOOGLETRANSLATE(AA147, ""en"", ""bn""))"),"দুর্ঘটনার ঝুঁকি (সিঁড়ি পিছলে যাওয়া)")</f>
        <v>দুর্ঘটনার ঝুঁকি (সিঁড়ি পিছলে যাওয়া)</v>
      </c>
      <c r="AR147" s="5" t="str">
        <f>IFERROR(__xludf.DUMMYFUNCTION("IF(AB147 = """", """", GOOGLETRANSLATE(AB147, ""en"", ""bn""))"),"নতুন সুযোগ")</f>
        <v>নতুন সুযোগ</v>
      </c>
      <c r="AS147" s="5" t="str">
        <f>IFERROR(__xludf.DUMMYFUNCTION("IF(Y147 = """", """", GOOGLETRANSLATE(Y147, ""en"", ""te""))"),"ఆరోగ్య జాగ్రత్త")</f>
        <v>ఆరోగ్య జాగ్రత్త</v>
      </c>
      <c r="AT147" s="5" t="str">
        <f>IFERROR(__xludf.DUMMYFUNCTION("IF(Z147 = """", """", GOOGLETRANSLATE(Z147, ""en"", ""te""))"),"వివాదాన్ని నివారించండి")</f>
        <v>వివాదాన్ని నివారించండి</v>
      </c>
      <c r="AU147" s="5" t="str">
        <f>IFERROR(__xludf.DUMMYFUNCTION("IF(AA147 = """", """", GOOGLETRANSLATE(AA147, ""en"", ""te""))"),"ప్రమాద ప్రమాదం (మెట్లు జారడం)")</f>
        <v>ప్రమాద ప్రమాదం (మెట్లు జారడం)</v>
      </c>
      <c r="AV147" s="5" t="str">
        <f>IFERROR(__xludf.DUMMYFUNCTION("IF(AB147 = """", """", GOOGLETRANSLATE(AB147, ""en"", ""te""))"),"కొత్త అవకాశాలు")</f>
        <v>కొత్త అవకాశాలు</v>
      </c>
    </row>
    <row r="148">
      <c r="A148" s="1">
        <v>151.0</v>
      </c>
      <c r="B148" s="1" t="s">
        <v>56</v>
      </c>
      <c r="C148" s="2">
        <v>45839.0</v>
      </c>
      <c r="D148" s="2">
        <v>45848.0</v>
      </c>
      <c r="E148" s="1">
        <v>4.0</v>
      </c>
      <c r="F148" s="1">
        <v>1.0</v>
      </c>
      <c r="G148" s="3" t="s">
        <v>83</v>
      </c>
      <c r="I148" s="7">
        <v>0.006689814814814815</v>
      </c>
      <c r="J148" s="7">
        <v>0.008472222222222223</v>
      </c>
      <c r="K148" s="1" t="s">
        <v>58</v>
      </c>
      <c r="L148" s="1" t="s">
        <v>65</v>
      </c>
      <c r="O148" s="1" t="s">
        <v>61</v>
      </c>
      <c r="P148" s="1" t="s">
        <v>60</v>
      </c>
      <c r="Q148" s="1" t="s">
        <v>60</v>
      </c>
      <c r="R148" s="1" t="s">
        <v>60</v>
      </c>
      <c r="S148" s="1" t="s">
        <v>60</v>
      </c>
      <c r="T148" s="1" t="s">
        <v>60</v>
      </c>
      <c r="V148" s="1" t="s">
        <v>61</v>
      </c>
      <c r="W148" s="1" t="s">
        <v>60</v>
      </c>
      <c r="X148" s="1" t="s">
        <v>60</v>
      </c>
      <c r="Y148" s="1" t="s">
        <v>98</v>
      </c>
      <c r="Z148" s="1" t="s">
        <v>99</v>
      </c>
      <c r="AA148" s="1" t="s">
        <v>100</v>
      </c>
      <c r="AB148" s="1" t="s">
        <v>101</v>
      </c>
      <c r="AC148" s="5" t="str">
        <f>IFERROR(__xludf.DUMMYFUNCTION("IF(Y148 = """", """", GOOGLETRANSLATE(Y148, ""en"", ""hi""))"),"पारिवारिक तनाव")</f>
        <v>पारिवारिक तनाव</v>
      </c>
      <c r="AD148" s="5" t="str">
        <f>IFERROR(__xludf.DUMMYFUNCTION("IF(Z148 = """", """", GOOGLETRANSLATE(Z148, ""en"", ""hi""))"),"विवादों से दूर रहें")</f>
        <v>विवादों से दूर रहें</v>
      </c>
      <c r="AE148" s="5" t="str">
        <f>IFERROR(__xludf.DUMMYFUNCTION("IF(AA148 = """", """", GOOGLETRANSLATE(AA148, ""en"", ""hi""))"),"जोखिम भरे निर्णय लेने से बचें")</f>
        <v>जोखिम भरे निर्णय लेने से बचें</v>
      </c>
      <c r="AF148" s="5" t="str">
        <f>IFERROR(__xludf.DUMMYFUNCTION("IF(AB148 = """", """", GOOGLETRANSLATE(AB148, ""en"", ""hi""))"),"स्वास्थ्य का ध्यान रखें")</f>
        <v>स्वास्थ्य का ध्यान रखें</v>
      </c>
      <c r="AG148" s="5" t="str">
        <f>IFERROR(__xludf.DUMMYFUNCTION("IF(Y148 = """", """", GOOGLETRANSLATE(Y148, ""en"", ""mr""))"),"कौटुंबिक तणाव")</f>
        <v>कौटुंबिक तणाव</v>
      </c>
      <c r="AH148" s="5" t="str">
        <f>IFERROR(__xludf.DUMMYFUNCTION("IF(Z148 = """", """", GOOGLETRANSLATE(Z148, ""en"", ""mr""))"),"वादांपासून दूर रहा")</f>
        <v>वादांपासून दूर रहा</v>
      </c>
      <c r="AI148" s="5" t="str">
        <f>IFERROR(__xludf.DUMMYFUNCTION("IF(AA148 = """", """", GOOGLETRANSLATE(AA148, ""en"", ""mr""))"),"धोका पत्करणारे निर्णय टाळा")</f>
        <v>धोका पत्करणारे निर्णय टाळा</v>
      </c>
      <c r="AJ148" s="5" t="str">
        <f>IFERROR(__xludf.DUMMYFUNCTION("IF(AB148 = """", """", GOOGLETRANSLATE(AB148, ""en"", ""mr""))"),"आरोग्याची काळजी घ्या")</f>
        <v>आरोग्याची काळजी घ्या</v>
      </c>
      <c r="AK148" s="5" t="str">
        <f>IFERROR(__xludf.DUMMYFUNCTION("IF(Y148 = """", """", GOOGLETRANSLATE(Y148, ""en"", ""gu""))"),"કૌટુંબિક તણાવ")</f>
        <v>કૌટુંબિક તણાવ</v>
      </c>
      <c r="AL148" s="5" t="str">
        <f>IFERROR(__xludf.DUMMYFUNCTION("IF(Z148 = """", """", GOOGLETRANSLATE(Z148, ""en"", ""gu""))"),"વિવાદોથી દૂર રહો")</f>
        <v>વિવાદોથી દૂર રહો</v>
      </c>
      <c r="AM148" s="5" t="str">
        <f>IFERROR(__xludf.DUMMYFUNCTION("IF(AA148 = """", """", GOOGLETRANSLATE(AA148, ""en"", ""gu""))"),"જોખમી નિર્ણયો ટાળો")</f>
        <v>જોખમી નિર્ણયો ટાળો</v>
      </c>
      <c r="AN148" s="5" t="str">
        <f>IFERROR(__xludf.DUMMYFUNCTION("IF(AB148 = """", """", GOOGLETRANSLATE(AB148, ""en"", ""gu""))"),"સ્વાસ્થ્યનું ધ્યાન રાખો")</f>
        <v>સ્વાસ્થ્યનું ધ્યાન રાખો</v>
      </c>
      <c r="AO148" s="5" t="str">
        <f>IFERROR(__xludf.DUMMYFUNCTION("IF(Y148 = """", """", GOOGLETRANSLATE(Y148, ""en"", ""bn""))"),"পারিবারিক উত্তেজনা")</f>
        <v>পারিবারিক উত্তেজনা</v>
      </c>
      <c r="AP148" s="5" t="str">
        <f>IFERROR(__xludf.DUMMYFUNCTION("IF(Z148 = """", """", GOOGLETRANSLATE(Z148, ""en"", ""bn""))"),"বিবাদ থেকে দূরে থাকুন")</f>
        <v>বিবাদ থেকে দূরে থাকুন</v>
      </c>
      <c r="AQ148" s="5" t="str">
        <f>IFERROR(__xludf.DUMMYFUNCTION("IF(AA148 = """", """", GOOGLETRANSLATE(AA148, ""en"", ""bn""))"),"ঝুঁকিপূর্ণ সিদ্ধান্ত এড়িয়ে চলুন")</f>
        <v>ঝুঁকিপূর্ণ সিদ্ধান্ত এড়িয়ে চলুন</v>
      </c>
      <c r="AR148" s="5" t="str">
        <f>IFERROR(__xludf.DUMMYFUNCTION("IF(AB148 = """", """", GOOGLETRANSLATE(AB148, ""en"", ""bn""))"),"স্বাস্থ্যের যত্ন নিন")</f>
        <v>স্বাস্থ্যের যত্ন নিন</v>
      </c>
      <c r="AS148" s="5" t="str">
        <f>IFERROR(__xludf.DUMMYFUNCTION("IF(Y148 = """", """", GOOGLETRANSLATE(Y148, ""en"", ""te""))"),"కుటుంబ ఉద్రిక్తతలు")</f>
        <v>కుటుంబ ఉద్రిక్తతలు</v>
      </c>
      <c r="AT148" s="5" t="str">
        <f>IFERROR(__xludf.DUMMYFUNCTION("IF(Z148 = """", """", GOOGLETRANSLATE(Z148, ""en"", ""te""))"),"వివాదాలకు దూరంగా ఉండండి")</f>
        <v>వివాదాలకు దూరంగా ఉండండి</v>
      </c>
      <c r="AU148" s="5" t="str">
        <f>IFERROR(__xludf.DUMMYFUNCTION("IF(AA148 = """", """", GOOGLETRANSLATE(AA148,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48" s="5" t="str">
        <f>IFERROR(__xludf.DUMMYFUNCTION("IF(AB148 = """", """", GOOGLETRANSLATE(AB148, ""en"", ""te""))"),"ఆరోగ్యం పట్ల శ్రద్ధ వహించండి")</f>
        <v>ఆరోగ్యం పట్ల శ్రద్ధ వహించండి</v>
      </c>
    </row>
    <row r="149">
      <c r="A149" s="1">
        <v>152.0</v>
      </c>
      <c r="B149" s="1" t="s">
        <v>56</v>
      </c>
      <c r="C149" s="2">
        <v>45839.0</v>
      </c>
      <c r="D149" s="2">
        <v>45848.0</v>
      </c>
      <c r="E149" s="1">
        <v>4.0</v>
      </c>
      <c r="F149" s="1">
        <v>2.0</v>
      </c>
      <c r="G149" s="3" t="s">
        <v>83</v>
      </c>
      <c r="I149" s="7">
        <v>0.006689814814814815</v>
      </c>
      <c r="J149" s="7">
        <v>0.008472222222222223</v>
      </c>
      <c r="K149" s="1" t="s">
        <v>58</v>
      </c>
      <c r="L149" s="1" t="s">
        <v>65</v>
      </c>
      <c r="O149" s="1" t="s">
        <v>61</v>
      </c>
      <c r="P149" s="1" t="s">
        <v>60</v>
      </c>
      <c r="Q149" s="1" t="s">
        <v>60</v>
      </c>
      <c r="R149" s="1" t="s">
        <v>60</v>
      </c>
      <c r="S149" s="1" t="s">
        <v>60</v>
      </c>
      <c r="T149" s="1" t="s">
        <v>60</v>
      </c>
      <c r="V149" s="1" t="s">
        <v>61</v>
      </c>
      <c r="W149" s="1" t="s">
        <v>60</v>
      </c>
      <c r="X149" s="1" t="s">
        <v>60</v>
      </c>
      <c r="Y149" s="1" t="s">
        <v>98</v>
      </c>
      <c r="Z149" s="1" t="s">
        <v>99</v>
      </c>
      <c r="AA149" s="1" t="s">
        <v>100</v>
      </c>
      <c r="AB149" s="1" t="s">
        <v>101</v>
      </c>
      <c r="AC149" s="5" t="str">
        <f>IFERROR(__xludf.DUMMYFUNCTION("IF(Y149 = """", """", GOOGLETRANSLATE(Y149, ""en"", ""hi""))"),"पारिवारिक तनाव")</f>
        <v>पारिवारिक तनाव</v>
      </c>
      <c r="AD149" s="5" t="str">
        <f>IFERROR(__xludf.DUMMYFUNCTION("IF(Z149 = """", """", GOOGLETRANSLATE(Z149, ""en"", ""hi""))"),"विवादों से दूर रहें")</f>
        <v>विवादों से दूर रहें</v>
      </c>
      <c r="AE149" s="5" t="str">
        <f>IFERROR(__xludf.DUMMYFUNCTION("IF(AA149 = """", """", GOOGLETRANSLATE(AA149, ""en"", ""hi""))"),"जोखिम भरे निर्णय लेने से बचें")</f>
        <v>जोखिम भरे निर्णय लेने से बचें</v>
      </c>
      <c r="AF149" s="5" t="str">
        <f>IFERROR(__xludf.DUMMYFUNCTION("IF(AB149 = """", """", GOOGLETRANSLATE(AB149, ""en"", ""hi""))"),"स्वास्थ्य का ध्यान रखें")</f>
        <v>स्वास्थ्य का ध्यान रखें</v>
      </c>
      <c r="AG149" s="5" t="str">
        <f>IFERROR(__xludf.DUMMYFUNCTION("IF(Y149 = """", """", GOOGLETRANSLATE(Y149, ""en"", ""mr""))"),"कौटुंबिक तणाव")</f>
        <v>कौटुंबिक तणाव</v>
      </c>
      <c r="AH149" s="5" t="str">
        <f>IFERROR(__xludf.DUMMYFUNCTION("IF(Z149 = """", """", GOOGLETRANSLATE(Z149, ""en"", ""mr""))"),"वादांपासून दूर रहा")</f>
        <v>वादांपासून दूर रहा</v>
      </c>
      <c r="AI149" s="5" t="str">
        <f>IFERROR(__xludf.DUMMYFUNCTION("IF(AA149 = """", """", GOOGLETRANSLATE(AA149, ""en"", ""mr""))"),"धोका पत्करणारे निर्णय टाळा")</f>
        <v>धोका पत्करणारे निर्णय टाळा</v>
      </c>
      <c r="AJ149" s="5" t="str">
        <f>IFERROR(__xludf.DUMMYFUNCTION("IF(AB149 = """", """", GOOGLETRANSLATE(AB149, ""en"", ""mr""))"),"आरोग्याची काळजी घ्या")</f>
        <v>आरोग्याची काळजी घ्या</v>
      </c>
      <c r="AK149" s="5" t="str">
        <f>IFERROR(__xludf.DUMMYFUNCTION("IF(Y149 = """", """", GOOGLETRANSLATE(Y149, ""en"", ""gu""))"),"કૌટુંબિક તણાવ")</f>
        <v>કૌટુંબિક તણાવ</v>
      </c>
      <c r="AL149" s="5" t="str">
        <f>IFERROR(__xludf.DUMMYFUNCTION("IF(Z149 = """", """", GOOGLETRANSLATE(Z149, ""en"", ""gu""))"),"વિવાદોથી દૂર રહો")</f>
        <v>વિવાદોથી દૂર રહો</v>
      </c>
      <c r="AM149" s="5" t="str">
        <f>IFERROR(__xludf.DUMMYFUNCTION("IF(AA149 = """", """", GOOGLETRANSLATE(AA149, ""en"", ""gu""))"),"જોખમી નિર્ણયો ટાળો")</f>
        <v>જોખમી નિર્ણયો ટાળો</v>
      </c>
      <c r="AN149" s="5" t="str">
        <f>IFERROR(__xludf.DUMMYFUNCTION("IF(AB149 = """", """", GOOGLETRANSLATE(AB149, ""en"", ""gu""))"),"સ્વાસ્થ્યનું ધ્યાન રાખો")</f>
        <v>સ્વાસ્થ્યનું ધ્યાન રાખો</v>
      </c>
      <c r="AO149" s="5" t="str">
        <f>IFERROR(__xludf.DUMMYFUNCTION("IF(Y149 = """", """", GOOGLETRANSLATE(Y149, ""en"", ""bn""))"),"পারিবারিক উত্তেজনা")</f>
        <v>পারিবারিক উত্তেজনা</v>
      </c>
      <c r="AP149" s="5" t="str">
        <f>IFERROR(__xludf.DUMMYFUNCTION("IF(Z149 = """", """", GOOGLETRANSLATE(Z149, ""en"", ""bn""))"),"বিবাদ থেকে দূরে থাকুন")</f>
        <v>বিবাদ থেকে দূরে থাকুন</v>
      </c>
      <c r="AQ149" s="5" t="str">
        <f>IFERROR(__xludf.DUMMYFUNCTION("IF(AA149 = """", """", GOOGLETRANSLATE(AA149, ""en"", ""bn""))"),"ঝুঁকিপূর্ণ সিদ্ধান্ত এড়িয়ে চলুন")</f>
        <v>ঝুঁকিপূর্ণ সিদ্ধান্ত এড়িয়ে চলুন</v>
      </c>
      <c r="AR149" s="5" t="str">
        <f>IFERROR(__xludf.DUMMYFUNCTION("IF(AB149 = """", """", GOOGLETRANSLATE(AB149, ""en"", ""bn""))"),"স্বাস্থ্যের যত্ন নিন")</f>
        <v>স্বাস্থ্যের যত্ন নিন</v>
      </c>
      <c r="AS149" s="5" t="str">
        <f>IFERROR(__xludf.DUMMYFUNCTION("IF(Y149 = """", """", GOOGLETRANSLATE(Y149, ""en"", ""te""))"),"కుటుంబ ఉద్రిక్తతలు")</f>
        <v>కుటుంబ ఉద్రిక్తతలు</v>
      </c>
      <c r="AT149" s="5" t="str">
        <f>IFERROR(__xludf.DUMMYFUNCTION("IF(Z149 = """", """", GOOGLETRANSLATE(Z149, ""en"", ""te""))"),"వివాదాలకు దూరంగా ఉండండి")</f>
        <v>వివాదాలకు దూరంగా ఉండండి</v>
      </c>
      <c r="AU149" s="5" t="str">
        <f>IFERROR(__xludf.DUMMYFUNCTION("IF(AA149 = """", """", GOOGLETRANSLATE(AA149,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49" s="5" t="str">
        <f>IFERROR(__xludf.DUMMYFUNCTION("IF(AB149 = """", """", GOOGLETRANSLATE(AB149, ""en"", ""te""))"),"ఆరోగ్యం పట్ల శ్రద్ధ వహించండి")</f>
        <v>ఆరోగ్యం పట్ల శ్రద్ధ వహించండి</v>
      </c>
    </row>
    <row r="150">
      <c r="A150" s="1">
        <v>153.0</v>
      </c>
      <c r="B150" s="1" t="s">
        <v>56</v>
      </c>
      <c r="C150" s="2">
        <v>45839.0</v>
      </c>
      <c r="D150" s="2">
        <v>45848.0</v>
      </c>
      <c r="E150" s="1">
        <v>4.0</v>
      </c>
      <c r="F150" s="1">
        <v>3.0</v>
      </c>
      <c r="G150" s="3" t="s">
        <v>83</v>
      </c>
      <c r="I150" s="7">
        <v>0.006689814814814815</v>
      </c>
      <c r="J150" s="7">
        <v>0.008472222222222223</v>
      </c>
      <c r="K150" s="1" t="s">
        <v>58</v>
      </c>
      <c r="L150" s="1" t="s">
        <v>65</v>
      </c>
      <c r="O150" s="1" t="s">
        <v>61</v>
      </c>
      <c r="P150" s="1" t="s">
        <v>60</v>
      </c>
      <c r="Q150" s="1" t="s">
        <v>60</v>
      </c>
      <c r="R150" s="1" t="s">
        <v>60</v>
      </c>
      <c r="S150" s="1" t="s">
        <v>60</v>
      </c>
      <c r="T150" s="1" t="s">
        <v>60</v>
      </c>
      <c r="V150" s="1" t="s">
        <v>61</v>
      </c>
      <c r="W150" s="1" t="s">
        <v>60</v>
      </c>
      <c r="X150" s="1" t="s">
        <v>60</v>
      </c>
      <c r="Y150" s="1" t="s">
        <v>98</v>
      </c>
      <c r="Z150" s="1" t="s">
        <v>99</v>
      </c>
      <c r="AA150" s="1" t="s">
        <v>100</v>
      </c>
      <c r="AB150" s="1" t="s">
        <v>101</v>
      </c>
      <c r="AC150" s="5" t="str">
        <f>IFERROR(__xludf.DUMMYFUNCTION("IF(Y150 = """", """", GOOGLETRANSLATE(Y150, ""en"", ""hi""))"),"पारिवारिक तनाव")</f>
        <v>पारिवारिक तनाव</v>
      </c>
      <c r="AD150" s="5" t="str">
        <f>IFERROR(__xludf.DUMMYFUNCTION("IF(Z150 = """", """", GOOGLETRANSLATE(Z150, ""en"", ""hi""))"),"विवादों से दूर रहें")</f>
        <v>विवादों से दूर रहें</v>
      </c>
      <c r="AE150" s="5" t="str">
        <f>IFERROR(__xludf.DUMMYFUNCTION("IF(AA150 = """", """", GOOGLETRANSLATE(AA150, ""en"", ""hi""))"),"जोखिम भरे निर्णय लेने से बचें")</f>
        <v>जोखिम भरे निर्णय लेने से बचें</v>
      </c>
      <c r="AF150" s="5" t="str">
        <f>IFERROR(__xludf.DUMMYFUNCTION("IF(AB150 = """", """", GOOGLETRANSLATE(AB150, ""en"", ""hi""))"),"स्वास्थ्य का ध्यान रखें")</f>
        <v>स्वास्थ्य का ध्यान रखें</v>
      </c>
      <c r="AG150" s="5" t="str">
        <f>IFERROR(__xludf.DUMMYFUNCTION("IF(Y150 = """", """", GOOGLETRANSLATE(Y150, ""en"", ""mr""))"),"कौटुंबिक तणाव")</f>
        <v>कौटुंबिक तणाव</v>
      </c>
      <c r="AH150" s="5" t="str">
        <f>IFERROR(__xludf.DUMMYFUNCTION("IF(Z150 = """", """", GOOGLETRANSLATE(Z150, ""en"", ""mr""))"),"वादांपासून दूर रहा")</f>
        <v>वादांपासून दूर रहा</v>
      </c>
      <c r="AI150" s="5" t="str">
        <f>IFERROR(__xludf.DUMMYFUNCTION("IF(AA150 = """", """", GOOGLETRANSLATE(AA150, ""en"", ""mr""))"),"धोका पत्करणारे निर्णय टाळा")</f>
        <v>धोका पत्करणारे निर्णय टाळा</v>
      </c>
      <c r="AJ150" s="5" t="str">
        <f>IFERROR(__xludf.DUMMYFUNCTION("IF(AB150 = """", """", GOOGLETRANSLATE(AB150, ""en"", ""mr""))"),"आरोग्याची काळजी घ्या")</f>
        <v>आरोग्याची काळजी घ्या</v>
      </c>
      <c r="AK150" s="5" t="str">
        <f>IFERROR(__xludf.DUMMYFUNCTION("IF(Y150 = """", """", GOOGLETRANSLATE(Y150, ""en"", ""gu""))"),"કૌટુંબિક તણાવ")</f>
        <v>કૌટુંબિક તણાવ</v>
      </c>
      <c r="AL150" s="5" t="str">
        <f>IFERROR(__xludf.DUMMYFUNCTION("IF(Z150 = """", """", GOOGLETRANSLATE(Z150, ""en"", ""gu""))"),"વિવાદોથી દૂર રહો")</f>
        <v>વિવાદોથી દૂર રહો</v>
      </c>
      <c r="AM150" s="5" t="str">
        <f>IFERROR(__xludf.DUMMYFUNCTION("IF(AA150 = """", """", GOOGLETRANSLATE(AA150, ""en"", ""gu""))"),"જોખમી નિર્ણયો ટાળો")</f>
        <v>જોખમી નિર્ણયો ટાળો</v>
      </c>
      <c r="AN150" s="5" t="str">
        <f>IFERROR(__xludf.DUMMYFUNCTION("IF(AB150 = """", """", GOOGLETRANSLATE(AB150, ""en"", ""gu""))"),"સ્વાસ્થ્યનું ધ્યાન રાખો")</f>
        <v>સ્વાસ્થ્યનું ધ્યાન રાખો</v>
      </c>
      <c r="AO150" s="5" t="str">
        <f>IFERROR(__xludf.DUMMYFUNCTION("IF(Y150 = """", """", GOOGLETRANSLATE(Y150, ""en"", ""bn""))"),"পারিবারিক উত্তেজনা")</f>
        <v>পারিবারিক উত্তেজনা</v>
      </c>
      <c r="AP150" s="5" t="str">
        <f>IFERROR(__xludf.DUMMYFUNCTION("IF(Z150 = """", """", GOOGLETRANSLATE(Z150, ""en"", ""bn""))"),"বিবাদ থেকে দূরে থাকুন")</f>
        <v>বিবাদ থেকে দূরে থাকুন</v>
      </c>
      <c r="AQ150" s="5" t="str">
        <f>IFERROR(__xludf.DUMMYFUNCTION("IF(AA150 = """", """", GOOGLETRANSLATE(AA150, ""en"", ""bn""))"),"ঝুঁকিপূর্ণ সিদ্ধান্ত এড়িয়ে চলুন")</f>
        <v>ঝুঁকিপূর্ণ সিদ্ধান্ত এড়িয়ে চলুন</v>
      </c>
      <c r="AR150" s="5" t="str">
        <f>IFERROR(__xludf.DUMMYFUNCTION("IF(AB150 = """", """", GOOGLETRANSLATE(AB150, ""en"", ""bn""))"),"স্বাস্থ্যের যত্ন নিন")</f>
        <v>স্বাস্থ্যের যত্ন নিন</v>
      </c>
      <c r="AS150" s="5" t="str">
        <f>IFERROR(__xludf.DUMMYFUNCTION("IF(Y150 = """", """", GOOGLETRANSLATE(Y150, ""en"", ""te""))"),"కుటుంబ ఉద్రిక్తతలు")</f>
        <v>కుటుంబ ఉద్రిక్తతలు</v>
      </c>
      <c r="AT150" s="5" t="str">
        <f>IFERROR(__xludf.DUMMYFUNCTION("IF(Z150 = """", """", GOOGLETRANSLATE(Z150, ""en"", ""te""))"),"వివాదాలకు దూరంగా ఉండండి")</f>
        <v>వివాదాలకు దూరంగా ఉండండి</v>
      </c>
      <c r="AU150" s="5" t="str">
        <f>IFERROR(__xludf.DUMMYFUNCTION("IF(AA150 = """", """", GOOGLETRANSLATE(AA150,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0" s="5" t="str">
        <f>IFERROR(__xludf.DUMMYFUNCTION("IF(AB150 = """", """", GOOGLETRANSLATE(AB150, ""en"", ""te""))"),"ఆరోగ్యం పట్ల శ్రద్ధ వహించండి")</f>
        <v>ఆరోగ్యం పట్ల శ్రద్ధ వహించండి</v>
      </c>
    </row>
    <row r="151">
      <c r="A151" s="1">
        <v>154.0</v>
      </c>
      <c r="B151" s="1" t="s">
        <v>56</v>
      </c>
      <c r="C151" s="2">
        <v>45839.0</v>
      </c>
      <c r="D151" s="2">
        <v>45848.0</v>
      </c>
      <c r="E151" s="1">
        <v>4.0</v>
      </c>
      <c r="F151" s="1">
        <v>4.0</v>
      </c>
      <c r="G151" s="3" t="s">
        <v>83</v>
      </c>
      <c r="I151" s="7">
        <v>0.006689814814814815</v>
      </c>
      <c r="J151" s="7">
        <v>0.008472222222222223</v>
      </c>
      <c r="K151" s="1" t="s">
        <v>58</v>
      </c>
      <c r="L151" s="1" t="s">
        <v>65</v>
      </c>
      <c r="O151" s="1" t="s">
        <v>61</v>
      </c>
      <c r="P151" s="1" t="s">
        <v>60</v>
      </c>
      <c r="Q151" s="1" t="s">
        <v>60</v>
      </c>
      <c r="R151" s="1" t="s">
        <v>60</v>
      </c>
      <c r="S151" s="1" t="s">
        <v>60</v>
      </c>
      <c r="T151" s="1" t="s">
        <v>60</v>
      </c>
      <c r="V151" s="1" t="s">
        <v>61</v>
      </c>
      <c r="W151" s="1" t="s">
        <v>60</v>
      </c>
      <c r="X151" s="1" t="s">
        <v>60</v>
      </c>
      <c r="Y151" s="1" t="s">
        <v>98</v>
      </c>
      <c r="Z151" s="1" t="s">
        <v>99</v>
      </c>
      <c r="AA151" s="1" t="s">
        <v>100</v>
      </c>
      <c r="AB151" s="1" t="s">
        <v>101</v>
      </c>
      <c r="AC151" s="5" t="str">
        <f>IFERROR(__xludf.DUMMYFUNCTION("IF(Y151 = """", """", GOOGLETRANSLATE(Y151, ""en"", ""hi""))"),"पारिवारिक तनाव")</f>
        <v>पारिवारिक तनाव</v>
      </c>
      <c r="AD151" s="5" t="str">
        <f>IFERROR(__xludf.DUMMYFUNCTION("IF(Z151 = """", """", GOOGLETRANSLATE(Z151, ""en"", ""hi""))"),"विवादों से दूर रहें")</f>
        <v>विवादों से दूर रहें</v>
      </c>
      <c r="AE151" s="5" t="str">
        <f>IFERROR(__xludf.DUMMYFUNCTION("IF(AA151 = """", """", GOOGLETRANSLATE(AA151, ""en"", ""hi""))"),"जोखिम भरे निर्णय लेने से बचें")</f>
        <v>जोखिम भरे निर्णय लेने से बचें</v>
      </c>
      <c r="AF151" s="5" t="str">
        <f>IFERROR(__xludf.DUMMYFUNCTION("IF(AB151 = """", """", GOOGLETRANSLATE(AB151, ""en"", ""hi""))"),"स्वास्थ्य का ध्यान रखें")</f>
        <v>स्वास्थ्य का ध्यान रखें</v>
      </c>
      <c r="AG151" s="5" t="str">
        <f>IFERROR(__xludf.DUMMYFUNCTION("IF(Y151 = """", """", GOOGLETRANSLATE(Y151, ""en"", ""mr""))"),"कौटुंबिक तणाव")</f>
        <v>कौटुंबिक तणाव</v>
      </c>
      <c r="AH151" s="5" t="str">
        <f>IFERROR(__xludf.DUMMYFUNCTION("IF(Z151 = """", """", GOOGLETRANSLATE(Z151, ""en"", ""mr""))"),"वादांपासून दूर रहा")</f>
        <v>वादांपासून दूर रहा</v>
      </c>
      <c r="AI151" s="5" t="str">
        <f>IFERROR(__xludf.DUMMYFUNCTION("IF(AA151 = """", """", GOOGLETRANSLATE(AA151, ""en"", ""mr""))"),"धोका पत्करणारे निर्णय टाळा")</f>
        <v>धोका पत्करणारे निर्णय टाळा</v>
      </c>
      <c r="AJ151" s="5" t="str">
        <f>IFERROR(__xludf.DUMMYFUNCTION("IF(AB151 = """", """", GOOGLETRANSLATE(AB151, ""en"", ""mr""))"),"आरोग्याची काळजी घ्या")</f>
        <v>आरोग्याची काळजी घ्या</v>
      </c>
      <c r="AK151" s="5" t="str">
        <f>IFERROR(__xludf.DUMMYFUNCTION("IF(Y151 = """", """", GOOGLETRANSLATE(Y151, ""en"", ""gu""))"),"કૌટુંબિક તણાવ")</f>
        <v>કૌટુંબિક તણાવ</v>
      </c>
      <c r="AL151" s="5" t="str">
        <f>IFERROR(__xludf.DUMMYFUNCTION("IF(Z151 = """", """", GOOGLETRANSLATE(Z151, ""en"", ""gu""))"),"વિવાદોથી દૂર રહો")</f>
        <v>વિવાદોથી દૂર રહો</v>
      </c>
      <c r="AM151" s="5" t="str">
        <f>IFERROR(__xludf.DUMMYFUNCTION("IF(AA151 = """", """", GOOGLETRANSLATE(AA151, ""en"", ""gu""))"),"જોખમી નિર્ણયો ટાળો")</f>
        <v>જોખમી નિર્ણયો ટાળો</v>
      </c>
      <c r="AN151" s="5" t="str">
        <f>IFERROR(__xludf.DUMMYFUNCTION("IF(AB151 = """", """", GOOGLETRANSLATE(AB151, ""en"", ""gu""))"),"સ્વાસ્થ્યનું ધ્યાન રાખો")</f>
        <v>સ્વાસ્થ્યનું ધ્યાન રાખો</v>
      </c>
      <c r="AO151" s="5" t="str">
        <f>IFERROR(__xludf.DUMMYFUNCTION("IF(Y151 = """", """", GOOGLETRANSLATE(Y151, ""en"", ""bn""))"),"পারিবারিক উত্তেজনা")</f>
        <v>পারিবারিক উত্তেজনা</v>
      </c>
      <c r="AP151" s="5" t="str">
        <f>IFERROR(__xludf.DUMMYFUNCTION("IF(Z151 = """", """", GOOGLETRANSLATE(Z151, ""en"", ""bn""))"),"বিবাদ থেকে দূরে থাকুন")</f>
        <v>বিবাদ থেকে দূরে থাকুন</v>
      </c>
      <c r="AQ151" s="5" t="str">
        <f>IFERROR(__xludf.DUMMYFUNCTION("IF(AA151 = """", """", GOOGLETRANSLATE(AA151, ""en"", ""bn""))"),"ঝুঁকিপূর্ণ সিদ্ধান্ত এড়িয়ে চলুন")</f>
        <v>ঝুঁকিপূর্ণ সিদ্ধান্ত এড়িয়ে চলুন</v>
      </c>
      <c r="AR151" s="5" t="str">
        <f>IFERROR(__xludf.DUMMYFUNCTION("IF(AB151 = """", """", GOOGLETRANSLATE(AB151, ""en"", ""bn""))"),"স্বাস্থ্যের যত্ন নিন")</f>
        <v>স্বাস্থ্যের যত্ন নিন</v>
      </c>
      <c r="AS151" s="5" t="str">
        <f>IFERROR(__xludf.DUMMYFUNCTION("IF(Y151 = """", """", GOOGLETRANSLATE(Y151, ""en"", ""te""))"),"కుటుంబ ఉద్రిక్తతలు")</f>
        <v>కుటుంబ ఉద్రిక్తతలు</v>
      </c>
      <c r="AT151" s="5" t="str">
        <f>IFERROR(__xludf.DUMMYFUNCTION("IF(Z151 = """", """", GOOGLETRANSLATE(Z151, ""en"", ""te""))"),"వివాదాలకు దూరంగా ఉండండి")</f>
        <v>వివాదాలకు దూరంగా ఉండండి</v>
      </c>
      <c r="AU151" s="5" t="str">
        <f>IFERROR(__xludf.DUMMYFUNCTION("IF(AA151 = """", """", GOOGLETRANSLATE(AA151,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1" s="5" t="str">
        <f>IFERROR(__xludf.DUMMYFUNCTION("IF(AB151 = """", """", GOOGLETRANSLATE(AB151, ""en"", ""te""))"),"ఆరోగ్యం పట్ల శ్రద్ధ వహించండి")</f>
        <v>ఆరోగ్యం పట్ల శ్రద్ధ వహించండి</v>
      </c>
    </row>
    <row r="152">
      <c r="A152" s="1">
        <v>155.0</v>
      </c>
      <c r="B152" s="1" t="s">
        <v>56</v>
      </c>
      <c r="C152" s="2">
        <v>45839.0</v>
      </c>
      <c r="D152" s="2">
        <v>45848.0</v>
      </c>
      <c r="E152" s="1">
        <v>4.0</v>
      </c>
      <c r="F152" s="1">
        <v>5.0</v>
      </c>
      <c r="G152" s="3" t="s">
        <v>83</v>
      </c>
      <c r="I152" s="7">
        <v>0.006689814814814815</v>
      </c>
      <c r="J152" s="7">
        <v>0.008472222222222223</v>
      </c>
      <c r="K152" s="1" t="s">
        <v>58</v>
      </c>
      <c r="L152" s="1" t="s">
        <v>65</v>
      </c>
      <c r="O152" s="1" t="s">
        <v>61</v>
      </c>
      <c r="P152" s="1" t="s">
        <v>60</v>
      </c>
      <c r="Q152" s="1" t="s">
        <v>60</v>
      </c>
      <c r="R152" s="1" t="s">
        <v>60</v>
      </c>
      <c r="S152" s="1" t="s">
        <v>60</v>
      </c>
      <c r="T152" s="1" t="s">
        <v>60</v>
      </c>
      <c r="V152" s="1" t="s">
        <v>61</v>
      </c>
      <c r="W152" s="1" t="s">
        <v>60</v>
      </c>
      <c r="X152" s="1" t="s">
        <v>60</v>
      </c>
      <c r="Y152" s="1" t="s">
        <v>98</v>
      </c>
      <c r="Z152" s="1" t="s">
        <v>99</v>
      </c>
      <c r="AA152" s="1" t="s">
        <v>100</v>
      </c>
      <c r="AB152" s="1" t="s">
        <v>101</v>
      </c>
      <c r="AC152" s="5" t="str">
        <f>IFERROR(__xludf.DUMMYFUNCTION("IF(Y152 = """", """", GOOGLETRANSLATE(Y152, ""en"", ""hi""))"),"पारिवारिक तनाव")</f>
        <v>पारिवारिक तनाव</v>
      </c>
      <c r="AD152" s="5" t="str">
        <f>IFERROR(__xludf.DUMMYFUNCTION("IF(Z152 = """", """", GOOGLETRANSLATE(Z152, ""en"", ""hi""))"),"विवादों से दूर रहें")</f>
        <v>विवादों से दूर रहें</v>
      </c>
      <c r="AE152" s="5" t="str">
        <f>IFERROR(__xludf.DUMMYFUNCTION("IF(AA152 = """", """", GOOGLETRANSLATE(AA152, ""en"", ""hi""))"),"जोखिम भरे निर्णय लेने से बचें")</f>
        <v>जोखिम भरे निर्णय लेने से बचें</v>
      </c>
      <c r="AF152" s="5" t="str">
        <f>IFERROR(__xludf.DUMMYFUNCTION("IF(AB152 = """", """", GOOGLETRANSLATE(AB152, ""en"", ""hi""))"),"स्वास्थ्य का ध्यान रखें")</f>
        <v>स्वास्थ्य का ध्यान रखें</v>
      </c>
      <c r="AG152" s="5" t="str">
        <f>IFERROR(__xludf.DUMMYFUNCTION("IF(Y152 = """", """", GOOGLETRANSLATE(Y152, ""en"", ""mr""))"),"कौटुंबिक तणाव")</f>
        <v>कौटुंबिक तणाव</v>
      </c>
      <c r="AH152" s="5" t="str">
        <f>IFERROR(__xludf.DUMMYFUNCTION("IF(Z152 = """", """", GOOGLETRANSLATE(Z152, ""en"", ""mr""))"),"वादांपासून दूर रहा")</f>
        <v>वादांपासून दूर रहा</v>
      </c>
      <c r="AI152" s="5" t="str">
        <f>IFERROR(__xludf.DUMMYFUNCTION("IF(AA152 = """", """", GOOGLETRANSLATE(AA152, ""en"", ""mr""))"),"धोका पत्करणारे निर्णय टाळा")</f>
        <v>धोका पत्करणारे निर्णय टाळा</v>
      </c>
      <c r="AJ152" s="5" t="str">
        <f>IFERROR(__xludf.DUMMYFUNCTION("IF(AB152 = """", """", GOOGLETRANSLATE(AB152, ""en"", ""mr""))"),"आरोग्याची काळजी घ्या")</f>
        <v>आरोग्याची काळजी घ्या</v>
      </c>
      <c r="AK152" s="5" t="str">
        <f>IFERROR(__xludf.DUMMYFUNCTION("IF(Y152 = """", """", GOOGLETRANSLATE(Y152, ""en"", ""gu""))"),"કૌટુંબિક તણાવ")</f>
        <v>કૌટુંબિક તણાવ</v>
      </c>
      <c r="AL152" s="5" t="str">
        <f>IFERROR(__xludf.DUMMYFUNCTION("IF(Z152 = """", """", GOOGLETRANSLATE(Z152, ""en"", ""gu""))"),"વિવાદોથી દૂર રહો")</f>
        <v>વિવાદોથી દૂર રહો</v>
      </c>
      <c r="AM152" s="5" t="str">
        <f>IFERROR(__xludf.DUMMYFUNCTION("IF(AA152 = """", """", GOOGLETRANSLATE(AA152, ""en"", ""gu""))"),"જોખમી નિર્ણયો ટાળો")</f>
        <v>જોખમી નિર્ણયો ટાળો</v>
      </c>
      <c r="AN152" s="5" t="str">
        <f>IFERROR(__xludf.DUMMYFUNCTION("IF(AB152 = """", """", GOOGLETRANSLATE(AB152, ""en"", ""gu""))"),"સ્વાસ્થ્યનું ધ્યાન રાખો")</f>
        <v>સ્વાસ્થ્યનું ધ્યાન રાખો</v>
      </c>
      <c r="AO152" s="5" t="str">
        <f>IFERROR(__xludf.DUMMYFUNCTION("IF(Y152 = """", """", GOOGLETRANSLATE(Y152, ""en"", ""bn""))"),"পারিবারিক উত্তেজনা")</f>
        <v>পারিবারিক উত্তেজনা</v>
      </c>
      <c r="AP152" s="5" t="str">
        <f>IFERROR(__xludf.DUMMYFUNCTION("IF(Z152 = """", """", GOOGLETRANSLATE(Z152, ""en"", ""bn""))"),"বিবাদ থেকে দূরে থাকুন")</f>
        <v>বিবাদ থেকে দূরে থাকুন</v>
      </c>
      <c r="AQ152" s="5" t="str">
        <f>IFERROR(__xludf.DUMMYFUNCTION("IF(AA152 = """", """", GOOGLETRANSLATE(AA152, ""en"", ""bn""))"),"ঝুঁকিপূর্ণ সিদ্ধান্ত এড়িয়ে চলুন")</f>
        <v>ঝুঁকিপূর্ণ সিদ্ধান্ত এড়িয়ে চলুন</v>
      </c>
      <c r="AR152" s="5" t="str">
        <f>IFERROR(__xludf.DUMMYFUNCTION("IF(AB152 = """", """", GOOGLETRANSLATE(AB152, ""en"", ""bn""))"),"স্বাস্থ্যের যত্ন নিন")</f>
        <v>স্বাস্থ্যের যত্ন নিন</v>
      </c>
      <c r="AS152" s="5" t="str">
        <f>IFERROR(__xludf.DUMMYFUNCTION("IF(Y152 = """", """", GOOGLETRANSLATE(Y152, ""en"", ""te""))"),"కుటుంబ ఉద్రిక్తతలు")</f>
        <v>కుటుంబ ఉద్రిక్తతలు</v>
      </c>
      <c r="AT152" s="5" t="str">
        <f>IFERROR(__xludf.DUMMYFUNCTION("IF(Z152 = """", """", GOOGLETRANSLATE(Z152, ""en"", ""te""))"),"వివాదాలకు దూరంగా ఉండండి")</f>
        <v>వివాదాలకు దూరంగా ఉండండి</v>
      </c>
      <c r="AU152" s="5" t="str">
        <f>IFERROR(__xludf.DUMMYFUNCTION("IF(AA152 = """", """", GOOGLETRANSLATE(AA152,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2" s="5" t="str">
        <f>IFERROR(__xludf.DUMMYFUNCTION("IF(AB152 = """", """", GOOGLETRANSLATE(AB152, ""en"", ""te""))"),"ఆరోగ్యం పట్ల శ్రద్ధ వహించండి")</f>
        <v>ఆరోగ్యం పట్ల శ్రద్ధ వహించండి</v>
      </c>
    </row>
    <row r="153">
      <c r="A153" s="1">
        <v>156.0</v>
      </c>
      <c r="B153" s="1" t="s">
        <v>56</v>
      </c>
      <c r="C153" s="2">
        <v>45839.0</v>
      </c>
      <c r="D153" s="2">
        <v>45848.0</v>
      </c>
      <c r="E153" s="1">
        <v>4.0</v>
      </c>
      <c r="F153" s="1">
        <v>6.0</v>
      </c>
      <c r="G153" s="3" t="s">
        <v>83</v>
      </c>
      <c r="I153" s="7">
        <v>0.006689814814814815</v>
      </c>
      <c r="J153" s="7">
        <v>0.008472222222222223</v>
      </c>
      <c r="K153" s="1" t="s">
        <v>58</v>
      </c>
      <c r="L153" s="1" t="s">
        <v>65</v>
      </c>
      <c r="O153" s="1" t="s">
        <v>61</v>
      </c>
      <c r="P153" s="1" t="s">
        <v>60</v>
      </c>
      <c r="Q153" s="1" t="s">
        <v>60</v>
      </c>
      <c r="R153" s="1" t="s">
        <v>60</v>
      </c>
      <c r="S153" s="1" t="s">
        <v>60</v>
      </c>
      <c r="T153" s="1" t="s">
        <v>60</v>
      </c>
      <c r="V153" s="1" t="s">
        <v>60</v>
      </c>
      <c r="W153" s="1" t="s">
        <v>61</v>
      </c>
      <c r="X153" s="1" t="s">
        <v>60</v>
      </c>
      <c r="Y153" s="1" t="s">
        <v>98</v>
      </c>
      <c r="Z153" s="1" t="s">
        <v>99</v>
      </c>
      <c r="AA153" s="1" t="s">
        <v>100</v>
      </c>
      <c r="AB153" s="1" t="s">
        <v>101</v>
      </c>
      <c r="AC153" s="5" t="str">
        <f>IFERROR(__xludf.DUMMYFUNCTION("IF(Y153 = """", """", GOOGLETRANSLATE(Y153, ""en"", ""hi""))"),"पारिवारिक तनाव")</f>
        <v>पारिवारिक तनाव</v>
      </c>
      <c r="AD153" s="5" t="str">
        <f>IFERROR(__xludf.DUMMYFUNCTION("IF(Z153 = """", """", GOOGLETRANSLATE(Z153, ""en"", ""hi""))"),"विवादों से दूर रहें")</f>
        <v>विवादों से दूर रहें</v>
      </c>
      <c r="AE153" s="5" t="str">
        <f>IFERROR(__xludf.DUMMYFUNCTION("IF(AA153 = """", """", GOOGLETRANSLATE(AA153, ""en"", ""hi""))"),"जोखिम भरे निर्णय लेने से बचें")</f>
        <v>जोखिम भरे निर्णय लेने से बचें</v>
      </c>
      <c r="AF153" s="5" t="str">
        <f>IFERROR(__xludf.DUMMYFUNCTION("IF(AB153 = """", """", GOOGLETRANSLATE(AB153, ""en"", ""hi""))"),"स्वास्थ्य का ध्यान रखें")</f>
        <v>स्वास्थ्य का ध्यान रखें</v>
      </c>
      <c r="AG153" s="5" t="str">
        <f>IFERROR(__xludf.DUMMYFUNCTION("IF(Y153 = """", """", GOOGLETRANSLATE(Y153, ""en"", ""mr""))"),"कौटुंबिक तणाव")</f>
        <v>कौटुंबिक तणाव</v>
      </c>
      <c r="AH153" s="5" t="str">
        <f>IFERROR(__xludf.DUMMYFUNCTION("IF(Z153 = """", """", GOOGLETRANSLATE(Z153, ""en"", ""mr""))"),"वादांपासून दूर रहा")</f>
        <v>वादांपासून दूर रहा</v>
      </c>
      <c r="AI153" s="5" t="str">
        <f>IFERROR(__xludf.DUMMYFUNCTION("IF(AA153 = """", """", GOOGLETRANSLATE(AA153, ""en"", ""mr""))"),"धोका पत्करणारे निर्णय टाळा")</f>
        <v>धोका पत्करणारे निर्णय टाळा</v>
      </c>
      <c r="AJ153" s="5" t="str">
        <f>IFERROR(__xludf.DUMMYFUNCTION("IF(AB153 = """", """", GOOGLETRANSLATE(AB153, ""en"", ""mr""))"),"आरोग्याची काळजी घ्या")</f>
        <v>आरोग्याची काळजी घ्या</v>
      </c>
      <c r="AK153" s="5" t="str">
        <f>IFERROR(__xludf.DUMMYFUNCTION("IF(Y153 = """", """", GOOGLETRANSLATE(Y153, ""en"", ""gu""))"),"કૌટુંબિક તણાવ")</f>
        <v>કૌટુંબિક તણાવ</v>
      </c>
      <c r="AL153" s="5" t="str">
        <f>IFERROR(__xludf.DUMMYFUNCTION("IF(Z153 = """", """", GOOGLETRANSLATE(Z153, ""en"", ""gu""))"),"વિવાદોથી દૂર રહો")</f>
        <v>વિવાદોથી દૂર રહો</v>
      </c>
      <c r="AM153" s="5" t="str">
        <f>IFERROR(__xludf.DUMMYFUNCTION("IF(AA153 = """", """", GOOGLETRANSLATE(AA153, ""en"", ""gu""))"),"જોખમી નિર્ણયો ટાળો")</f>
        <v>જોખમી નિર્ણયો ટાળો</v>
      </c>
      <c r="AN153" s="5" t="str">
        <f>IFERROR(__xludf.DUMMYFUNCTION("IF(AB153 = """", """", GOOGLETRANSLATE(AB153, ""en"", ""gu""))"),"સ્વાસ્થ્યનું ધ્યાન રાખો")</f>
        <v>સ્વાસ્થ્યનું ધ્યાન રાખો</v>
      </c>
      <c r="AO153" s="5" t="str">
        <f>IFERROR(__xludf.DUMMYFUNCTION("IF(Y153 = """", """", GOOGLETRANSLATE(Y153, ""en"", ""bn""))"),"পারিবারিক উত্তেজনা")</f>
        <v>পারিবারিক উত্তেজনা</v>
      </c>
      <c r="AP153" s="5" t="str">
        <f>IFERROR(__xludf.DUMMYFUNCTION("IF(Z153 = """", """", GOOGLETRANSLATE(Z153, ""en"", ""bn""))"),"বিবাদ থেকে দূরে থাকুন")</f>
        <v>বিবাদ থেকে দূরে থাকুন</v>
      </c>
      <c r="AQ153" s="5" t="str">
        <f>IFERROR(__xludf.DUMMYFUNCTION("IF(AA153 = """", """", GOOGLETRANSLATE(AA153, ""en"", ""bn""))"),"ঝুঁকিপূর্ণ সিদ্ধান্ত এড়িয়ে চলুন")</f>
        <v>ঝুঁকিপূর্ণ সিদ্ধান্ত এড়িয়ে চলুন</v>
      </c>
      <c r="AR153" s="5" t="str">
        <f>IFERROR(__xludf.DUMMYFUNCTION("IF(AB153 = """", """", GOOGLETRANSLATE(AB153, ""en"", ""bn""))"),"স্বাস্থ্যের যত্ন নিন")</f>
        <v>স্বাস্থ্যের যত্ন নিন</v>
      </c>
      <c r="AS153" s="5" t="str">
        <f>IFERROR(__xludf.DUMMYFUNCTION("IF(Y153 = """", """", GOOGLETRANSLATE(Y153, ""en"", ""te""))"),"కుటుంబ ఉద్రిక్తతలు")</f>
        <v>కుటుంబ ఉద్రిక్తతలు</v>
      </c>
      <c r="AT153" s="5" t="str">
        <f>IFERROR(__xludf.DUMMYFUNCTION("IF(Z153 = """", """", GOOGLETRANSLATE(Z153, ""en"", ""te""))"),"వివాదాలకు దూరంగా ఉండండి")</f>
        <v>వివాదాలకు దూరంగా ఉండండి</v>
      </c>
      <c r="AU153" s="5" t="str">
        <f>IFERROR(__xludf.DUMMYFUNCTION("IF(AA153 = """", """", GOOGLETRANSLATE(AA153,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3" s="5" t="str">
        <f>IFERROR(__xludf.DUMMYFUNCTION("IF(AB153 = """", """", GOOGLETRANSLATE(AB153, ""en"", ""te""))"),"ఆరోగ్యం పట్ల శ్రద్ధ వహించండి")</f>
        <v>ఆరోగ్యం పట్ల శ్రద్ధ వహించండి</v>
      </c>
    </row>
    <row r="154">
      <c r="A154" s="1">
        <v>157.0</v>
      </c>
      <c r="B154" s="1" t="s">
        <v>56</v>
      </c>
      <c r="C154" s="2">
        <v>45839.0</v>
      </c>
      <c r="D154" s="2">
        <v>45848.0</v>
      </c>
      <c r="E154" s="1">
        <v>4.0</v>
      </c>
      <c r="F154" s="1">
        <v>7.0</v>
      </c>
      <c r="G154" s="3" t="s">
        <v>83</v>
      </c>
      <c r="I154" s="7">
        <v>0.006689814814814815</v>
      </c>
      <c r="J154" s="7">
        <v>0.008472222222222223</v>
      </c>
      <c r="K154" s="1" t="s">
        <v>58</v>
      </c>
      <c r="L154" s="1" t="s">
        <v>65</v>
      </c>
      <c r="O154" s="1" t="s">
        <v>61</v>
      </c>
      <c r="P154" s="1" t="s">
        <v>60</v>
      </c>
      <c r="Q154" s="1" t="s">
        <v>60</v>
      </c>
      <c r="R154" s="1" t="s">
        <v>60</v>
      </c>
      <c r="S154" s="1" t="s">
        <v>60</v>
      </c>
      <c r="T154" s="1" t="s">
        <v>60</v>
      </c>
      <c r="V154" s="1" t="s">
        <v>60</v>
      </c>
      <c r="W154" s="1" t="s">
        <v>61</v>
      </c>
      <c r="X154" s="1" t="s">
        <v>60</v>
      </c>
      <c r="Y154" s="1" t="s">
        <v>98</v>
      </c>
      <c r="Z154" s="1" t="s">
        <v>99</v>
      </c>
      <c r="AA154" s="1" t="s">
        <v>100</v>
      </c>
      <c r="AB154" s="1" t="s">
        <v>101</v>
      </c>
      <c r="AC154" s="5" t="str">
        <f>IFERROR(__xludf.DUMMYFUNCTION("IF(Y154 = """", """", GOOGLETRANSLATE(Y154, ""en"", ""hi""))"),"पारिवारिक तनाव")</f>
        <v>पारिवारिक तनाव</v>
      </c>
      <c r="AD154" s="5" t="str">
        <f>IFERROR(__xludf.DUMMYFUNCTION("IF(Z154 = """", """", GOOGLETRANSLATE(Z154, ""en"", ""hi""))"),"विवादों से दूर रहें")</f>
        <v>विवादों से दूर रहें</v>
      </c>
      <c r="AE154" s="5" t="str">
        <f>IFERROR(__xludf.DUMMYFUNCTION("IF(AA154 = """", """", GOOGLETRANSLATE(AA154, ""en"", ""hi""))"),"जोखिम भरे निर्णय लेने से बचें")</f>
        <v>जोखिम भरे निर्णय लेने से बचें</v>
      </c>
      <c r="AF154" s="5" t="str">
        <f>IFERROR(__xludf.DUMMYFUNCTION("IF(AB154 = """", """", GOOGLETRANSLATE(AB154, ""en"", ""hi""))"),"स्वास्थ्य का ध्यान रखें")</f>
        <v>स्वास्थ्य का ध्यान रखें</v>
      </c>
      <c r="AG154" s="5" t="str">
        <f>IFERROR(__xludf.DUMMYFUNCTION("IF(Y154 = """", """", GOOGLETRANSLATE(Y154, ""en"", ""mr""))"),"कौटुंबिक तणाव")</f>
        <v>कौटुंबिक तणाव</v>
      </c>
      <c r="AH154" s="5" t="str">
        <f>IFERROR(__xludf.DUMMYFUNCTION("IF(Z154 = """", """", GOOGLETRANSLATE(Z154, ""en"", ""mr""))"),"वादांपासून दूर रहा")</f>
        <v>वादांपासून दूर रहा</v>
      </c>
      <c r="AI154" s="5" t="str">
        <f>IFERROR(__xludf.DUMMYFUNCTION("IF(AA154 = """", """", GOOGLETRANSLATE(AA154, ""en"", ""mr""))"),"धोका पत्करणारे निर्णय टाळा")</f>
        <v>धोका पत्करणारे निर्णय टाळा</v>
      </c>
      <c r="AJ154" s="5" t="str">
        <f>IFERROR(__xludf.DUMMYFUNCTION("IF(AB154 = """", """", GOOGLETRANSLATE(AB154, ""en"", ""mr""))"),"आरोग्याची काळजी घ्या")</f>
        <v>आरोग्याची काळजी घ्या</v>
      </c>
      <c r="AK154" s="5" t="str">
        <f>IFERROR(__xludf.DUMMYFUNCTION("IF(Y154 = """", """", GOOGLETRANSLATE(Y154, ""en"", ""gu""))"),"કૌટુંબિક તણાવ")</f>
        <v>કૌટુંબિક તણાવ</v>
      </c>
      <c r="AL154" s="5" t="str">
        <f>IFERROR(__xludf.DUMMYFUNCTION("IF(Z154 = """", """", GOOGLETRANSLATE(Z154, ""en"", ""gu""))"),"વિવાદોથી દૂર રહો")</f>
        <v>વિવાદોથી દૂર રહો</v>
      </c>
      <c r="AM154" s="5" t="str">
        <f>IFERROR(__xludf.DUMMYFUNCTION("IF(AA154 = """", """", GOOGLETRANSLATE(AA154, ""en"", ""gu""))"),"જોખમી નિર્ણયો ટાળો")</f>
        <v>જોખમી નિર્ણયો ટાળો</v>
      </c>
      <c r="AN154" s="5" t="str">
        <f>IFERROR(__xludf.DUMMYFUNCTION("IF(AB154 = """", """", GOOGLETRANSLATE(AB154, ""en"", ""gu""))"),"સ્વાસ્થ્યનું ધ્યાન રાખો")</f>
        <v>સ્વાસ્થ્યનું ધ્યાન રાખો</v>
      </c>
      <c r="AO154" s="5" t="str">
        <f>IFERROR(__xludf.DUMMYFUNCTION("IF(Y154 = """", """", GOOGLETRANSLATE(Y154, ""en"", ""bn""))"),"পারিবারিক উত্তেজনা")</f>
        <v>পারিবারিক উত্তেজনা</v>
      </c>
      <c r="AP154" s="5" t="str">
        <f>IFERROR(__xludf.DUMMYFUNCTION("IF(Z154 = """", """", GOOGLETRANSLATE(Z154, ""en"", ""bn""))"),"বিবাদ থেকে দূরে থাকুন")</f>
        <v>বিবাদ থেকে দূরে থাকুন</v>
      </c>
      <c r="AQ154" s="5" t="str">
        <f>IFERROR(__xludf.DUMMYFUNCTION("IF(AA154 = """", """", GOOGLETRANSLATE(AA154, ""en"", ""bn""))"),"ঝুঁকিপূর্ণ সিদ্ধান্ত এড়িয়ে চলুন")</f>
        <v>ঝুঁকিপূর্ণ সিদ্ধান্ত এড়িয়ে চলুন</v>
      </c>
      <c r="AR154" s="5" t="str">
        <f>IFERROR(__xludf.DUMMYFUNCTION("IF(AB154 = """", """", GOOGLETRANSLATE(AB154, ""en"", ""bn""))"),"স্বাস্থ্যের যত্ন নিন")</f>
        <v>স্বাস্থ্যের যত্ন নিন</v>
      </c>
      <c r="AS154" s="5" t="str">
        <f>IFERROR(__xludf.DUMMYFUNCTION("IF(Y154 = """", """", GOOGLETRANSLATE(Y154, ""en"", ""te""))"),"కుటుంబ ఉద్రిక్తతలు")</f>
        <v>కుటుంబ ఉద్రిక్తతలు</v>
      </c>
      <c r="AT154" s="5" t="str">
        <f>IFERROR(__xludf.DUMMYFUNCTION("IF(Z154 = """", """", GOOGLETRANSLATE(Z154, ""en"", ""te""))"),"వివాదాలకు దూరంగా ఉండండి")</f>
        <v>వివాదాలకు దూరంగా ఉండండి</v>
      </c>
      <c r="AU154" s="5" t="str">
        <f>IFERROR(__xludf.DUMMYFUNCTION("IF(AA154 = """", """", GOOGLETRANSLATE(AA154,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4" s="5" t="str">
        <f>IFERROR(__xludf.DUMMYFUNCTION("IF(AB154 = """", """", GOOGLETRANSLATE(AB154, ""en"", ""te""))"),"ఆరోగ్యం పట్ల శ్రద్ధ వహించండి")</f>
        <v>ఆరోగ్యం పట్ల శ్రద్ధ వహించండి</v>
      </c>
    </row>
    <row r="155">
      <c r="A155" s="1">
        <v>158.0</v>
      </c>
      <c r="B155" s="1" t="s">
        <v>56</v>
      </c>
      <c r="C155" s="2">
        <v>45839.0</v>
      </c>
      <c r="D155" s="2">
        <v>45848.0</v>
      </c>
      <c r="E155" s="1">
        <v>4.0</v>
      </c>
      <c r="F155" s="1">
        <v>8.0</v>
      </c>
      <c r="G155" s="3" t="s">
        <v>83</v>
      </c>
      <c r="I155" s="7">
        <v>0.006689814814814815</v>
      </c>
      <c r="J155" s="7">
        <v>0.008472222222222223</v>
      </c>
      <c r="K155" s="1" t="s">
        <v>58</v>
      </c>
      <c r="L155" s="1" t="s">
        <v>65</v>
      </c>
      <c r="O155" s="1" t="s">
        <v>61</v>
      </c>
      <c r="P155" s="1" t="s">
        <v>60</v>
      </c>
      <c r="Q155" s="1" t="s">
        <v>60</v>
      </c>
      <c r="R155" s="1" t="s">
        <v>60</v>
      </c>
      <c r="S155" s="1" t="s">
        <v>60</v>
      </c>
      <c r="T155" s="1" t="s">
        <v>60</v>
      </c>
      <c r="V155" s="1" t="s">
        <v>60</v>
      </c>
      <c r="W155" s="1" t="s">
        <v>61</v>
      </c>
      <c r="X155" s="1" t="s">
        <v>60</v>
      </c>
      <c r="Y155" s="1" t="s">
        <v>98</v>
      </c>
      <c r="Z155" s="1" t="s">
        <v>99</v>
      </c>
      <c r="AA155" s="1" t="s">
        <v>100</v>
      </c>
      <c r="AB155" s="1" t="s">
        <v>101</v>
      </c>
      <c r="AC155" s="5" t="str">
        <f>IFERROR(__xludf.DUMMYFUNCTION("IF(Y155 = """", """", GOOGLETRANSLATE(Y155, ""en"", ""hi""))"),"पारिवारिक तनाव")</f>
        <v>पारिवारिक तनाव</v>
      </c>
      <c r="AD155" s="5" t="str">
        <f>IFERROR(__xludf.DUMMYFUNCTION("IF(Z155 = """", """", GOOGLETRANSLATE(Z155, ""en"", ""hi""))"),"विवादों से दूर रहें")</f>
        <v>विवादों से दूर रहें</v>
      </c>
      <c r="AE155" s="5" t="str">
        <f>IFERROR(__xludf.DUMMYFUNCTION("IF(AA155 = """", """", GOOGLETRANSLATE(AA155, ""en"", ""hi""))"),"जोखिम भरे निर्णय लेने से बचें")</f>
        <v>जोखिम भरे निर्णय लेने से बचें</v>
      </c>
      <c r="AF155" s="5" t="str">
        <f>IFERROR(__xludf.DUMMYFUNCTION("IF(AB155 = """", """", GOOGLETRANSLATE(AB155, ""en"", ""hi""))"),"स्वास्थ्य का ध्यान रखें")</f>
        <v>स्वास्थ्य का ध्यान रखें</v>
      </c>
      <c r="AG155" s="5" t="str">
        <f>IFERROR(__xludf.DUMMYFUNCTION("IF(Y155 = """", """", GOOGLETRANSLATE(Y155, ""en"", ""mr""))"),"कौटुंबिक तणाव")</f>
        <v>कौटुंबिक तणाव</v>
      </c>
      <c r="AH155" s="5" t="str">
        <f>IFERROR(__xludf.DUMMYFUNCTION("IF(Z155 = """", """", GOOGLETRANSLATE(Z155, ""en"", ""mr""))"),"वादांपासून दूर रहा")</f>
        <v>वादांपासून दूर रहा</v>
      </c>
      <c r="AI155" s="5" t="str">
        <f>IFERROR(__xludf.DUMMYFUNCTION("IF(AA155 = """", """", GOOGLETRANSLATE(AA155, ""en"", ""mr""))"),"धोका पत्करणारे निर्णय टाळा")</f>
        <v>धोका पत्करणारे निर्णय टाळा</v>
      </c>
      <c r="AJ155" s="5" t="str">
        <f>IFERROR(__xludf.DUMMYFUNCTION("IF(AB155 = """", """", GOOGLETRANSLATE(AB155, ""en"", ""mr""))"),"आरोग्याची काळजी घ्या")</f>
        <v>आरोग्याची काळजी घ्या</v>
      </c>
      <c r="AK155" s="5" t="str">
        <f>IFERROR(__xludf.DUMMYFUNCTION("IF(Y155 = """", """", GOOGLETRANSLATE(Y155, ""en"", ""gu""))"),"કૌટુંબિક તણાવ")</f>
        <v>કૌટુંબિક તણાવ</v>
      </c>
      <c r="AL155" s="5" t="str">
        <f>IFERROR(__xludf.DUMMYFUNCTION("IF(Z155 = """", """", GOOGLETRANSLATE(Z155, ""en"", ""gu""))"),"વિવાદોથી દૂર રહો")</f>
        <v>વિવાદોથી દૂર રહો</v>
      </c>
      <c r="AM155" s="5" t="str">
        <f>IFERROR(__xludf.DUMMYFUNCTION("IF(AA155 = """", """", GOOGLETRANSLATE(AA155, ""en"", ""gu""))"),"જોખમી નિર્ણયો ટાળો")</f>
        <v>જોખમી નિર્ણયો ટાળો</v>
      </c>
      <c r="AN155" s="5" t="str">
        <f>IFERROR(__xludf.DUMMYFUNCTION("IF(AB155 = """", """", GOOGLETRANSLATE(AB155, ""en"", ""gu""))"),"સ્વાસ્થ્યનું ધ્યાન રાખો")</f>
        <v>સ્વાસ્થ્યનું ધ્યાન રાખો</v>
      </c>
      <c r="AO155" s="5" t="str">
        <f>IFERROR(__xludf.DUMMYFUNCTION("IF(Y155 = """", """", GOOGLETRANSLATE(Y155, ""en"", ""bn""))"),"পারিবারিক উত্তেজনা")</f>
        <v>পারিবারিক উত্তেজনা</v>
      </c>
      <c r="AP155" s="5" t="str">
        <f>IFERROR(__xludf.DUMMYFUNCTION("IF(Z155 = """", """", GOOGLETRANSLATE(Z155, ""en"", ""bn""))"),"বিবাদ থেকে দূরে থাকুন")</f>
        <v>বিবাদ থেকে দূরে থাকুন</v>
      </c>
      <c r="AQ155" s="5" t="str">
        <f>IFERROR(__xludf.DUMMYFUNCTION("IF(AA155 = """", """", GOOGLETRANSLATE(AA155, ""en"", ""bn""))"),"ঝুঁকিপূর্ণ সিদ্ধান্ত এড়িয়ে চলুন")</f>
        <v>ঝুঁকিপূর্ণ সিদ্ধান্ত এড়িয়ে চলুন</v>
      </c>
      <c r="AR155" s="5" t="str">
        <f>IFERROR(__xludf.DUMMYFUNCTION("IF(AB155 = """", """", GOOGLETRANSLATE(AB155, ""en"", ""bn""))"),"স্বাস্থ্যের যত্ন নিন")</f>
        <v>স্বাস্থ্যের যত্ন নিন</v>
      </c>
      <c r="AS155" s="5" t="str">
        <f>IFERROR(__xludf.DUMMYFUNCTION("IF(Y155 = """", """", GOOGLETRANSLATE(Y155, ""en"", ""te""))"),"కుటుంబ ఉద్రిక్తతలు")</f>
        <v>కుటుంబ ఉద్రిక్తతలు</v>
      </c>
      <c r="AT155" s="5" t="str">
        <f>IFERROR(__xludf.DUMMYFUNCTION("IF(Z155 = """", """", GOOGLETRANSLATE(Z155, ""en"", ""te""))"),"వివాదాలకు దూరంగా ఉండండి")</f>
        <v>వివాదాలకు దూరంగా ఉండండి</v>
      </c>
      <c r="AU155" s="5" t="str">
        <f>IFERROR(__xludf.DUMMYFUNCTION("IF(AA155 = """", """", GOOGLETRANSLATE(AA155,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5" s="5" t="str">
        <f>IFERROR(__xludf.DUMMYFUNCTION("IF(AB155 = """", """", GOOGLETRANSLATE(AB155, ""en"", ""te""))"),"ఆరోగ్యం పట్ల శ్రద్ధ వహించండి")</f>
        <v>ఆరోగ్యం పట్ల శ్రద్ధ వహించండి</v>
      </c>
    </row>
    <row r="156">
      <c r="A156" s="1">
        <v>159.0</v>
      </c>
      <c r="B156" s="1" t="s">
        <v>56</v>
      </c>
      <c r="C156" s="2">
        <v>45839.0</v>
      </c>
      <c r="D156" s="2">
        <v>45848.0</v>
      </c>
      <c r="E156" s="1">
        <v>4.0</v>
      </c>
      <c r="F156" s="1">
        <v>9.0</v>
      </c>
      <c r="G156" s="3" t="s">
        <v>83</v>
      </c>
      <c r="I156" s="7">
        <v>0.006689814814814815</v>
      </c>
      <c r="J156" s="7">
        <v>0.008472222222222223</v>
      </c>
      <c r="K156" s="1" t="s">
        <v>58</v>
      </c>
      <c r="L156" s="1" t="s">
        <v>65</v>
      </c>
      <c r="O156" s="1" t="s">
        <v>61</v>
      </c>
      <c r="P156" s="1" t="s">
        <v>60</v>
      </c>
      <c r="Q156" s="1" t="s">
        <v>60</v>
      </c>
      <c r="R156" s="1" t="s">
        <v>60</v>
      </c>
      <c r="S156" s="1" t="s">
        <v>61</v>
      </c>
      <c r="T156" s="1" t="s">
        <v>60</v>
      </c>
      <c r="V156" s="1" t="s">
        <v>60</v>
      </c>
      <c r="W156" s="1" t="s">
        <v>61</v>
      </c>
      <c r="X156" s="1" t="s">
        <v>60</v>
      </c>
      <c r="Y156" s="1" t="s">
        <v>98</v>
      </c>
      <c r="Z156" s="1" t="s">
        <v>99</v>
      </c>
      <c r="AA156" s="1" t="s">
        <v>100</v>
      </c>
      <c r="AB156" s="1" t="s">
        <v>101</v>
      </c>
      <c r="AC156" s="5" t="str">
        <f>IFERROR(__xludf.DUMMYFUNCTION("IF(Y156 = """", """", GOOGLETRANSLATE(Y156, ""en"", ""hi""))"),"पारिवारिक तनाव")</f>
        <v>पारिवारिक तनाव</v>
      </c>
      <c r="AD156" s="5" t="str">
        <f>IFERROR(__xludf.DUMMYFUNCTION("IF(Z156 = """", """", GOOGLETRANSLATE(Z156, ""en"", ""hi""))"),"विवादों से दूर रहें")</f>
        <v>विवादों से दूर रहें</v>
      </c>
      <c r="AE156" s="5" t="str">
        <f>IFERROR(__xludf.DUMMYFUNCTION("IF(AA156 = """", """", GOOGLETRANSLATE(AA156, ""en"", ""hi""))"),"जोखिम भरे निर्णय लेने से बचें")</f>
        <v>जोखिम भरे निर्णय लेने से बचें</v>
      </c>
      <c r="AF156" s="5" t="str">
        <f>IFERROR(__xludf.DUMMYFUNCTION("IF(AB156 = """", """", GOOGLETRANSLATE(AB156, ""en"", ""hi""))"),"स्वास्थ्य का ध्यान रखें")</f>
        <v>स्वास्थ्य का ध्यान रखें</v>
      </c>
      <c r="AG156" s="5" t="str">
        <f>IFERROR(__xludf.DUMMYFUNCTION("IF(Y156 = """", """", GOOGLETRANSLATE(Y156, ""en"", ""mr""))"),"कौटुंबिक तणाव")</f>
        <v>कौटुंबिक तणाव</v>
      </c>
      <c r="AH156" s="5" t="str">
        <f>IFERROR(__xludf.DUMMYFUNCTION("IF(Z156 = """", """", GOOGLETRANSLATE(Z156, ""en"", ""mr""))"),"वादांपासून दूर रहा")</f>
        <v>वादांपासून दूर रहा</v>
      </c>
      <c r="AI156" s="5" t="str">
        <f>IFERROR(__xludf.DUMMYFUNCTION("IF(AA156 = """", """", GOOGLETRANSLATE(AA156, ""en"", ""mr""))"),"धोका पत्करणारे निर्णय टाळा")</f>
        <v>धोका पत्करणारे निर्णय टाळा</v>
      </c>
      <c r="AJ156" s="5" t="str">
        <f>IFERROR(__xludf.DUMMYFUNCTION("IF(AB156 = """", """", GOOGLETRANSLATE(AB156, ""en"", ""mr""))"),"आरोग्याची काळजी घ्या")</f>
        <v>आरोग्याची काळजी घ्या</v>
      </c>
      <c r="AK156" s="5" t="str">
        <f>IFERROR(__xludf.DUMMYFUNCTION("IF(Y156 = """", """", GOOGLETRANSLATE(Y156, ""en"", ""gu""))"),"કૌટુંબિક તણાવ")</f>
        <v>કૌટુંબિક તણાવ</v>
      </c>
      <c r="AL156" s="5" t="str">
        <f>IFERROR(__xludf.DUMMYFUNCTION("IF(Z156 = """", """", GOOGLETRANSLATE(Z156, ""en"", ""gu""))"),"વિવાદોથી દૂર રહો")</f>
        <v>વિવાદોથી દૂર રહો</v>
      </c>
      <c r="AM156" s="5" t="str">
        <f>IFERROR(__xludf.DUMMYFUNCTION("IF(AA156 = """", """", GOOGLETRANSLATE(AA156, ""en"", ""gu""))"),"જોખમી નિર્ણયો ટાળો")</f>
        <v>જોખમી નિર્ણયો ટાળો</v>
      </c>
      <c r="AN156" s="5" t="str">
        <f>IFERROR(__xludf.DUMMYFUNCTION("IF(AB156 = """", """", GOOGLETRANSLATE(AB156, ""en"", ""gu""))"),"સ્વાસ્થ્યનું ધ્યાન રાખો")</f>
        <v>સ્વાસ્થ્યનું ધ્યાન રાખો</v>
      </c>
      <c r="AO156" s="5" t="str">
        <f>IFERROR(__xludf.DUMMYFUNCTION("IF(Y156 = """", """", GOOGLETRANSLATE(Y156, ""en"", ""bn""))"),"পারিবারিক উত্তেজনা")</f>
        <v>পারিবারিক উত্তেজনা</v>
      </c>
      <c r="AP156" s="5" t="str">
        <f>IFERROR(__xludf.DUMMYFUNCTION("IF(Z156 = """", """", GOOGLETRANSLATE(Z156, ""en"", ""bn""))"),"বিবাদ থেকে দূরে থাকুন")</f>
        <v>বিবাদ থেকে দূরে থাকুন</v>
      </c>
      <c r="AQ156" s="5" t="str">
        <f>IFERROR(__xludf.DUMMYFUNCTION("IF(AA156 = """", """", GOOGLETRANSLATE(AA156, ""en"", ""bn""))"),"ঝুঁকিপূর্ণ সিদ্ধান্ত এড়িয়ে চলুন")</f>
        <v>ঝুঁকিপূর্ণ সিদ্ধান্ত এড়িয়ে চলুন</v>
      </c>
      <c r="AR156" s="5" t="str">
        <f>IFERROR(__xludf.DUMMYFUNCTION("IF(AB156 = """", """", GOOGLETRANSLATE(AB156, ""en"", ""bn""))"),"স্বাস্থ্যের যত্ন নিন")</f>
        <v>স্বাস্থ্যের যত্ন নিন</v>
      </c>
      <c r="AS156" s="5" t="str">
        <f>IFERROR(__xludf.DUMMYFUNCTION("IF(Y156 = """", """", GOOGLETRANSLATE(Y156, ""en"", ""te""))"),"కుటుంబ ఉద్రిక్తతలు")</f>
        <v>కుటుంబ ఉద్రిక్తతలు</v>
      </c>
      <c r="AT156" s="5" t="str">
        <f>IFERROR(__xludf.DUMMYFUNCTION("IF(Z156 = """", """", GOOGLETRANSLATE(Z156, ""en"", ""te""))"),"వివాదాలకు దూరంగా ఉండండి")</f>
        <v>వివాదాలకు దూరంగా ఉండండి</v>
      </c>
      <c r="AU156" s="5" t="str">
        <f>IFERROR(__xludf.DUMMYFUNCTION("IF(AA156 = """", """", GOOGLETRANSLATE(AA156,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6" s="5" t="str">
        <f>IFERROR(__xludf.DUMMYFUNCTION("IF(AB156 = """", """", GOOGLETRANSLATE(AB156, ""en"", ""te""))"),"ఆరోగ్యం పట్ల శ్రద్ధ వహించండి")</f>
        <v>ఆరోగ్యం పట్ల శ్రద్ధ వహించండి</v>
      </c>
    </row>
    <row r="157">
      <c r="A157" s="1">
        <v>160.0</v>
      </c>
      <c r="B157" s="1" t="s">
        <v>56</v>
      </c>
      <c r="C157" s="2">
        <v>45839.0</v>
      </c>
      <c r="D157" s="2">
        <v>45848.0</v>
      </c>
      <c r="E157" s="1">
        <v>4.0</v>
      </c>
      <c r="F157" s="1">
        <v>10.0</v>
      </c>
      <c r="G157" s="3" t="s">
        <v>83</v>
      </c>
      <c r="I157" s="7">
        <v>0.006689814814814815</v>
      </c>
      <c r="J157" s="7">
        <v>0.008472222222222223</v>
      </c>
      <c r="K157" s="1" t="s">
        <v>58</v>
      </c>
      <c r="L157" s="1" t="s">
        <v>65</v>
      </c>
      <c r="O157" s="1" t="s">
        <v>61</v>
      </c>
      <c r="P157" s="1" t="s">
        <v>60</v>
      </c>
      <c r="Q157" s="1" t="s">
        <v>60</v>
      </c>
      <c r="R157" s="1" t="s">
        <v>60</v>
      </c>
      <c r="S157" s="1" t="s">
        <v>61</v>
      </c>
      <c r="T157" s="1" t="s">
        <v>60</v>
      </c>
      <c r="V157" s="1" t="s">
        <v>60</v>
      </c>
      <c r="W157" s="1" t="s">
        <v>61</v>
      </c>
      <c r="X157" s="1" t="s">
        <v>60</v>
      </c>
      <c r="Y157" s="1" t="s">
        <v>98</v>
      </c>
      <c r="Z157" s="1" t="s">
        <v>99</v>
      </c>
      <c r="AA157" s="1" t="s">
        <v>100</v>
      </c>
      <c r="AB157" s="1" t="s">
        <v>101</v>
      </c>
      <c r="AC157" s="5" t="str">
        <f>IFERROR(__xludf.DUMMYFUNCTION("IF(Y157 = """", """", GOOGLETRANSLATE(Y157, ""en"", ""hi""))"),"पारिवारिक तनाव")</f>
        <v>पारिवारिक तनाव</v>
      </c>
      <c r="AD157" s="5" t="str">
        <f>IFERROR(__xludf.DUMMYFUNCTION("IF(Z157 = """", """", GOOGLETRANSLATE(Z157, ""en"", ""hi""))"),"विवादों से दूर रहें")</f>
        <v>विवादों से दूर रहें</v>
      </c>
      <c r="AE157" s="5" t="str">
        <f>IFERROR(__xludf.DUMMYFUNCTION("IF(AA157 = """", """", GOOGLETRANSLATE(AA157, ""en"", ""hi""))"),"जोखिम भरे निर्णय लेने से बचें")</f>
        <v>जोखिम भरे निर्णय लेने से बचें</v>
      </c>
      <c r="AF157" s="5" t="str">
        <f>IFERROR(__xludf.DUMMYFUNCTION("IF(AB157 = """", """", GOOGLETRANSLATE(AB157, ""en"", ""hi""))"),"स्वास्थ्य का ध्यान रखें")</f>
        <v>स्वास्थ्य का ध्यान रखें</v>
      </c>
      <c r="AG157" s="5" t="str">
        <f>IFERROR(__xludf.DUMMYFUNCTION("IF(Y157 = """", """", GOOGLETRANSLATE(Y157, ""en"", ""mr""))"),"कौटुंबिक तणाव")</f>
        <v>कौटुंबिक तणाव</v>
      </c>
      <c r="AH157" s="5" t="str">
        <f>IFERROR(__xludf.DUMMYFUNCTION("IF(Z157 = """", """", GOOGLETRANSLATE(Z157, ""en"", ""mr""))"),"वादांपासून दूर रहा")</f>
        <v>वादांपासून दूर रहा</v>
      </c>
      <c r="AI157" s="5" t="str">
        <f>IFERROR(__xludf.DUMMYFUNCTION("IF(AA157 = """", """", GOOGLETRANSLATE(AA157, ""en"", ""mr""))"),"धोका पत्करणारे निर्णय टाळा")</f>
        <v>धोका पत्करणारे निर्णय टाळा</v>
      </c>
      <c r="AJ157" s="5" t="str">
        <f>IFERROR(__xludf.DUMMYFUNCTION("IF(AB157 = """", """", GOOGLETRANSLATE(AB157, ""en"", ""mr""))"),"आरोग्याची काळजी घ्या")</f>
        <v>आरोग्याची काळजी घ्या</v>
      </c>
      <c r="AK157" s="5" t="str">
        <f>IFERROR(__xludf.DUMMYFUNCTION("IF(Y157 = """", """", GOOGLETRANSLATE(Y157, ""en"", ""gu""))"),"કૌટુંબિક તણાવ")</f>
        <v>કૌટુંબિક તણાવ</v>
      </c>
      <c r="AL157" s="5" t="str">
        <f>IFERROR(__xludf.DUMMYFUNCTION("IF(Z157 = """", """", GOOGLETRANSLATE(Z157, ""en"", ""gu""))"),"વિવાદોથી દૂર રહો")</f>
        <v>વિવાદોથી દૂર રહો</v>
      </c>
      <c r="AM157" s="5" t="str">
        <f>IFERROR(__xludf.DUMMYFUNCTION("IF(AA157 = """", """", GOOGLETRANSLATE(AA157, ""en"", ""gu""))"),"જોખમી નિર્ણયો ટાળો")</f>
        <v>જોખમી નિર્ણયો ટાળો</v>
      </c>
      <c r="AN157" s="5" t="str">
        <f>IFERROR(__xludf.DUMMYFUNCTION("IF(AB157 = """", """", GOOGLETRANSLATE(AB157, ""en"", ""gu""))"),"સ્વાસ્થ્યનું ધ્યાન રાખો")</f>
        <v>સ્વાસ્થ્યનું ધ્યાન રાખો</v>
      </c>
      <c r="AO157" s="5" t="str">
        <f>IFERROR(__xludf.DUMMYFUNCTION("IF(Y157 = """", """", GOOGLETRANSLATE(Y157, ""en"", ""bn""))"),"পারিবারিক উত্তেজনা")</f>
        <v>পারিবারিক উত্তেজনা</v>
      </c>
      <c r="AP157" s="5" t="str">
        <f>IFERROR(__xludf.DUMMYFUNCTION("IF(Z157 = """", """", GOOGLETRANSLATE(Z157, ""en"", ""bn""))"),"বিবাদ থেকে দূরে থাকুন")</f>
        <v>বিবাদ থেকে দূরে থাকুন</v>
      </c>
      <c r="AQ157" s="5" t="str">
        <f>IFERROR(__xludf.DUMMYFUNCTION("IF(AA157 = """", """", GOOGLETRANSLATE(AA157, ""en"", ""bn""))"),"ঝুঁকিপূর্ণ সিদ্ধান্ত এড়িয়ে চলুন")</f>
        <v>ঝুঁকিপূর্ণ সিদ্ধান্ত এড়িয়ে চলুন</v>
      </c>
      <c r="AR157" s="5" t="str">
        <f>IFERROR(__xludf.DUMMYFUNCTION("IF(AB157 = """", """", GOOGLETRANSLATE(AB157, ""en"", ""bn""))"),"স্বাস্থ্যের যত্ন নিন")</f>
        <v>স্বাস্থ্যের যত্ন নিন</v>
      </c>
      <c r="AS157" s="5" t="str">
        <f>IFERROR(__xludf.DUMMYFUNCTION("IF(Y157 = """", """", GOOGLETRANSLATE(Y157, ""en"", ""te""))"),"కుటుంబ ఉద్రిక్తతలు")</f>
        <v>కుటుంబ ఉద్రిక్తతలు</v>
      </c>
      <c r="AT157" s="5" t="str">
        <f>IFERROR(__xludf.DUMMYFUNCTION("IF(Z157 = """", """", GOOGLETRANSLATE(Z157, ""en"", ""te""))"),"వివాదాలకు దూరంగా ఉండండి")</f>
        <v>వివాదాలకు దూరంగా ఉండండి</v>
      </c>
      <c r="AU157" s="5" t="str">
        <f>IFERROR(__xludf.DUMMYFUNCTION("IF(AA157 = """", """", GOOGLETRANSLATE(AA157, ""en"", ""te""))"),"రిస్క్ తీసుకునే నిర్ణయాలను నివారించండి")</f>
        <v>రిస్క్ తీసుకునే నిర్ణయాలను నివారించండి</v>
      </c>
      <c r="AV157" s="5" t="str">
        <f>IFERROR(__xludf.DUMMYFUNCTION("IF(AB157 = """", """", GOOGLETRANSLATE(AB157, ""en"", ""te""))"),"ఆరోగ్యం పట్ల శ్రద్ధ వహించండి")</f>
        <v>ఆరోగ్యం పట్ల శ్రద్ధ వహించండి</v>
      </c>
    </row>
    <row r="158">
      <c r="A158" s="1">
        <v>161.0</v>
      </c>
      <c r="B158" s="1" t="s">
        <v>56</v>
      </c>
      <c r="C158" s="2">
        <v>45839.0</v>
      </c>
      <c r="D158" s="2">
        <v>45848.0</v>
      </c>
      <c r="E158" s="1">
        <v>5.0</v>
      </c>
      <c r="F158" s="1">
        <v>1.0</v>
      </c>
      <c r="G158" s="3" t="s">
        <v>83</v>
      </c>
      <c r="I158" s="7">
        <v>0.008472222222222223</v>
      </c>
      <c r="J158" s="7">
        <v>0.010462962962962962</v>
      </c>
      <c r="K158" s="1" t="s">
        <v>58</v>
      </c>
      <c r="L158" s="1" t="s">
        <v>66</v>
      </c>
      <c r="O158" s="1" t="s">
        <v>85</v>
      </c>
      <c r="P158" s="1" t="s">
        <v>60</v>
      </c>
      <c r="Q158" s="1" t="s">
        <v>61</v>
      </c>
      <c r="R158" s="1" t="s">
        <v>60</v>
      </c>
      <c r="S158" s="1" t="s">
        <v>60</v>
      </c>
      <c r="T158" s="1" t="s">
        <v>60</v>
      </c>
      <c r="V158" s="1" t="s">
        <v>60</v>
      </c>
      <c r="W158" s="1" t="s">
        <v>60</v>
      </c>
      <c r="X158" s="1" t="s">
        <v>61</v>
      </c>
      <c r="Y158" s="1" t="s">
        <v>102</v>
      </c>
      <c r="Z158" s="1" t="s">
        <v>103</v>
      </c>
      <c r="AA158" s="1" t="s">
        <v>104</v>
      </c>
      <c r="AB158" s="1" t="s">
        <v>63</v>
      </c>
      <c r="AC158" s="5" t="str">
        <f>IFERROR(__xludf.DUMMYFUNCTION("IF(Y158 = """", """", GOOGLETRANSLATE(Y158, ""en"", ""hi""))"),"पिशाच योग")</f>
        <v>पिशाच योग</v>
      </c>
      <c r="AD158" s="5" t="str">
        <f>IFERROR(__xludf.DUMMYFUNCTION("IF(Z158 = """", """", GOOGLETRANSLATE(Z158, ""en"", ""hi""))"),"अपनी सेहत का ख्याल रखना")</f>
        <v>अपनी सेहत का ख्याल रखना</v>
      </c>
      <c r="AE158" s="5" t="str">
        <f>IFERROR(__xludf.DUMMYFUNCTION("IF(AA158 = """", """", GOOGLETRANSLATE(AA158, ""en"", ""hi""))"),"करियर की संभावनाओं के लिए अच्छा")</f>
        <v>करियर की संभावनाओं के लिए अच्छा</v>
      </c>
      <c r="AF158" s="5" t="str">
        <f>IFERROR(__xludf.DUMMYFUNCTION("IF(AB158 = """", """", GOOGLETRANSLATE(AB158, ""en"", ""hi""))"),"विवाह योग")</f>
        <v>विवाह योग</v>
      </c>
      <c r="AG158" s="5" t="str">
        <f>IFERROR(__xludf.DUMMYFUNCTION("IF(Y158 = """", """", GOOGLETRANSLATE(Y158, ""en"", ""mr""))"),"पिसाच योग")</f>
        <v>पिसाच योग</v>
      </c>
      <c r="AH158" s="5" t="str">
        <f>IFERROR(__xludf.DUMMYFUNCTION("IF(Z158 = """", """", GOOGLETRANSLATE(Z158, ""en"", ""mr""))"),"आपल्या आरोग्याची काळजी घ्या")</f>
        <v>आपल्या आरोग्याची काळजी घ्या</v>
      </c>
      <c r="AI158" s="5" t="str">
        <f>IFERROR(__xludf.DUMMYFUNCTION("IF(AA158 = """", """", GOOGLETRANSLATE(AA158, ""en"", ""mr""))"),"करिअरच्या संभाव्यतेसाठी चांगले")</f>
        <v>करिअरच्या संभाव्यतेसाठी चांगले</v>
      </c>
      <c r="AJ158" s="5" t="str">
        <f>IFERROR(__xludf.DUMMYFUNCTION("IF(AB158 = """", """", GOOGLETRANSLATE(AB158, ""en"", ""mr""))"),"विवाह योग")</f>
        <v>विवाह योग</v>
      </c>
      <c r="AK158" s="5" t="str">
        <f>IFERROR(__xludf.DUMMYFUNCTION("IF(Y158 = """", """", GOOGLETRANSLATE(Y158, ""en"", ""gu""))"),"પિસાચ યોગ")</f>
        <v>પિસાચ યોગ</v>
      </c>
      <c r="AL158" s="5" t="str">
        <f>IFERROR(__xludf.DUMMYFUNCTION("IF(Z158 = """", """", GOOGLETRANSLATE(Z158, ""en"", ""gu""))"),"તમારા સ્વાસ્થ્યનું ધ્યાન રાખો")</f>
        <v>તમારા સ્વાસ્થ્યનું ધ્યાન રાખો</v>
      </c>
      <c r="AM158" s="5" t="str">
        <f>IFERROR(__xludf.DUMMYFUNCTION("IF(AA158 = """", """", GOOGLETRANSLATE(AA158, ""en"", ""gu""))"),"કારકિર્દીની સંભાવનાઓ માટે સારું")</f>
        <v>કારકિર્દીની સંભાવનાઓ માટે સારું</v>
      </c>
      <c r="AN158" s="5" t="str">
        <f>IFERROR(__xludf.DUMMYFUNCTION("IF(AB158 = """", """", GOOGLETRANSLATE(AB158, ""en"", ""gu""))"),"વિવાહ યોગ")</f>
        <v>વિવાહ યોગ</v>
      </c>
      <c r="AO158" s="5" t="str">
        <f>IFERROR(__xludf.DUMMYFUNCTION("IF(Y158 = """", """", GOOGLETRANSLATE(Y158, ""en"", ""bn""))"),"পিসাচ যোগ")</f>
        <v>পিসাচ যোগ</v>
      </c>
      <c r="AP158" s="5" t="str">
        <f>IFERROR(__xludf.DUMMYFUNCTION("IF(Z158 = """", """", GOOGLETRANSLATE(Z158, ""en"", ""bn""))"),"আপনার স্বাস্থ্যের যত্ন নিন")</f>
        <v>আপনার স্বাস্থ্যের যত্ন নিন</v>
      </c>
      <c r="AQ158" s="5" t="str">
        <f>IFERROR(__xludf.DUMMYFUNCTION("IF(AA158 = """", """", GOOGLETRANSLATE(AA158, ""en"", ""bn""))"),"ক্যারিয়ারের সম্ভাবনার জন্য ভাল")</f>
        <v>ক্যারিয়ারের সম্ভাবনার জন্য ভাল</v>
      </c>
      <c r="AR158" s="5" t="str">
        <f>IFERROR(__xludf.DUMMYFUNCTION("IF(AB158 = """", """", GOOGLETRANSLATE(AB158, ""en"", ""bn""))"),"vivah যোগ")</f>
        <v>vivah যোগ</v>
      </c>
      <c r="AS158" s="5" t="str">
        <f>IFERROR(__xludf.DUMMYFUNCTION("IF(Y158 = """", """", GOOGLETRANSLATE(Y158, ""en"", ""te""))"),"పిసాచ్ యోగం")</f>
        <v>పిసాచ్ యోగం</v>
      </c>
      <c r="AT158" s="5" t="str">
        <f>IFERROR(__xludf.DUMMYFUNCTION("IF(Z158 = """", """", GOOGLETRANSLATE(Z158, ""en"", ""te""))"),"మీ ఆరోగ్యాన్ని జాగ్రత్తగా చూసుకోండి")</f>
        <v>మీ ఆరోగ్యాన్ని జాగ్రత్తగా చూసుకోండి</v>
      </c>
      <c r="AU158" s="5" t="str">
        <f>IFERROR(__xludf.DUMMYFUNCTION("IF(AA158 = """", """", GOOGLETRANSLATE(AA158, ""en"", ""te""))"),"కెరీర్ అవకాశాలకు మంచిది")</f>
        <v>కెరీర్ అవకాశాలకు మంచిది</v>
      </c>
      <c r="AV158" s="5" t="str">
        <f>IFERROR(__xludf.DUMMYFUNCTION("IF(AB158 = """", """", GOOGLETRANSLATE(AB158, ""en"", ""te""))"),"వివాహ యోగం")</f>
        <v>వివాహ యోగం</v>
      </c>
    </row>
    <row r="159">
      <c r="A159" s="1">
        <v>162.0</v>
      </c>
      <c r="B159" s="1" t="s">
        <v>56</v>
      </c>
      <c r="C159" s="2">
        <v>45839.0</v>
      </c>
      <c r="D159" s="2">
        <v>45848.0</v>
      </c>
      <c r="E159" s="1">
        <v>5.0</v>
      </c>
      <c r="F159" s="1">
        <v>2.0</v>
      </c>
      <c r="G159" s="3" t="s">
        <v>83</v>
      </c>
      <c r="I159" s="7">
        <v>0.008472222222222223</v>
      </c>
      <c r="J159" s="7">
        <v>0.010462962962962962</v>
      </c>
      <c r="K159" s="1" t="s">
        <v>58</v>
      </c>
      <c r="L159" s="1" t="s">
        <v>66</v>
      </c>
      <c r="O159" s="1" t="s">
        <v>85</v>
      </c>
      <c r="P159" s="1" t="s">
        <v>60</v>
      </c>
      <c r="Q159" s="1" t="s">
        <v>61</v>
      </c>
      <c r="R159" s="1" t="s">
        <v>60</v>
      </c>
      <c r="S159" s="1" t="s">
        <v>60</v>
      </c>
      <c r="T159" s="1" t="s">
        <v>60</v>
      </c>
      <c r="V159" s="1" t="s">
        <v>60</v>
      </c>
      <c r="W159" s="1" t="s">
        <v>60</v>
      </c>
      <c r="X159" s="1" t="s">
        <v>61</v>
      </c>
      <c r="Y159" s="1" t="s">
        <v>102</v>
      </c>
      <c r="Z159" s="1" t="s">
        <v>103</v>
      </c>
      <c r="AA159" s="1" t="s">
        <v>104</v>
      </c>
      <c r="AB159" s="1" t="s">
        <v>63</v>
      </c>
      <c r="AC159" s="5" t="str">
        <f>IFERROR(__xludf.DUMMYFUNCTION("IF(Y159 = """", """", GOOGLETRANSLATE(Y159, ""en"", ""hi""))"),"पिशाच योग")</f>
        <v>पिशाच योग</v>
      </c>
      <c r="AD159" s="5" t="str">
        <f>IFERROR(__xludf.DUMMYFUNCTION("IF(Z159 = """", """", GOOGLETRANSLATE(Z159, ""en"", ""hi""))"),"अपनी सेहत का ख्याल रखना")</f>
        <v>अपनी सेहत का ख्याल रखना</v>
      </c>
      <c r="AE159" s="5" t="str">
        <f>IFERROR(__xludf.DUMMYFUNCTION("IF(AA159 = """", """", GOOGLETRANSLATE(AA159, ""en"", ""hi""))"),"करियर की संभावनाओं के लिए अच्छा")</f>
        <v>करियर की संभावनाओं के लिए अच्छा</v>
      </c>
      <c r="AF159" s="5" t="str">
        <f>IFERROR(__xludf.DUMMYFUNCTION("IF(AB159 = """", """", GOOGLETRANSLATE(AB159, ""en"", ""hi""))"),"विवाह योग")</f>
        <v>विवाह योग</v>
      </c>
      <c r="AG159" s="5" t="str">
        <f>IFERROR(__xludf.DUMMYFUNCTION("IF(Y159 = """", """", GOOGLETRANSLATE(Y159, ""en"", ""mr""))"),"पिसाच योग")</f>
        <v>पिसाच योग</v>
      </c>
      <c r="AH159" s="5" t="str">
        <f>IFERROR(__xludf.DUMMYFUNCTION("IF(Z159 = """", """", GOOGLETRANSLATE(Z159, ""en"", ""mr""))"),"आपल्या आरोग्याची काळजी घ्या")</f>
        <v>आपल्या आरोग्याची काळजी घ्या</v>
      </c>
      <c r="AI159" s="5" t="str">
        <f>IFERROR(__xludf.DUMMYFUNCTION("IF(AA159 = """", """", GOOGLETRANSLATE(AA159, ""en"", ""mr""))"),"करिअरच्या संभाव्यतेसाठी चांगले")</f>
        <v>करिअरच्या संभाव्यतेसाठी चांगले</v>
      </c>
      <c r="AJ159" s="5" t="str">
        <f>IFERROR(__xludf.DUMMYFUNCTION("IF(AB159 = """", """", GOOGLETRANSLATE(AB159, ""en"", ""mr""))"),"विवाह योग")</f>
        <v>विवाह योग</v>
      </c>
      <c r="AK159" s="5" t="str">
        <f>IFERROR(__xludf.DUMMYFUNCTION("IF(Y159 = """", """", GOOGLETRANSLATE(Y159, ""en"", ""gu""))"),"પિસાચ યોગ")</f>
        <v>પિસાચ યોગ</v>
      </c>
      <c r="AL159" s="5" t="str">
        <f>IFERROR(__xludf.DUMMYFUNCTION("IF(Z159 = """", """", GOOGLETRANSLATE(Z159, ""en"", ""gu""))"),"તમારા સ્વાસ્થ્યનું ધ્યાન રાખો")</f>
        <v>તમારા સ્વાસ્થ્યનું ધ્યાન રાખો</v>
      </c>
      <c r="AM159" s="5" t="str">
        <f>IFERROR(__xludf.DUMMYFUNCTION("IF(AA159 = """", """", GOOGLETRANSLATE(AA159, ""en"", ""gu""))"),"કારકિર્દીની સંભાવનાઓ માટે સારું")</f>
        <v>કારકિર્દીની સંભાવનાઓ માટે સારું</v>
      </c>
      <c r="AN159" s="5" t="str">
        <f>IFERROR(__xludf.DUMMYFUNCTION("IF(AB159 = """", """", GOOGLETRANSLATE(AB159, ""en"", ""gu""))"),"વિવાહ યોગ")</f>
        <v>વિવાહ યોગ</v>
      </c>
      <c r="AO159" s="5" t="str">
        <f>IFERROR(__xludf.DUMMYFUNCTION("IF(Y159 = """", """", GOOGLETRANSLATE(Y159, ""en"", ""bn""))"),"পিসাচ যোগ")</f>
        <v>পিসাচ যোগ</v>
      </c>
      <c r="AP159" s="5" t="str">
        <f>IFERROR(__xludf.DUMMYFUNCTION("IF(Z159 = """", """", GOOGLETRANSLATE(Z159, ""en"", ""bn""))"),"আপনার স্বাস্থ্যের যত্ন নিন")</f>
        <v>আপনার স্বাস্থ্যের যত্ন নিন</v>
      </c>
      <c r="AQ159" s="5" t="str">
        <f>IFERROR(__xludf.DUMMYFUNCTION("IF(AA159 = """", """", GOOGLETRANSLATE(AA159, ""en"", ""bn""))"),"ক্যারিয়ারের সম্ভাবনার জন্য ভাল")</f>
        <v>ক্যারিয়ারের সম্ভাবনার জন্য ভাল</v>
      </c>
      <c r="AR159" s="5" t="str">
        <f>IFERROR(__xludf.DUMMYFUNCTION("IF(AB159 = """", """", GOOGLETRANSLATE(AB159, ""en"", ""bn""))"),"vivah যোগ")</f>
        <v>vivah যোগ</v>
      </c>
      <c r="AS159" s="5" t="str">
        <f>IFERROR(__xludf.DUMMYFUNCTION("IF(Y159 = """", """", GOOGLETRANSLATE(Y159, ""en"", ""te""))"),"పిసాచ్ యోగం")</f>
        <v>పిసాచ్ యోగం</v>
      </c>
      <c r="AT159" s="5" t="str">
        <f>IFERROR(__xludf.DUMMYFUNCTION("IF(Z159 = """", """", GOOGLETRANSLATE(Z159, ""en"", ""te""))"),"మీ ఆరోగ్యాన్ని జాగ్రత్తగా చూసుకోండి")</f>
        <v>మీ ఆరోగ్యాన్ని జాగ్రత్తగా చూసుకోండి</v>
      </c>
      <c r="AU159" s="5" t="str">
        <f>IFERROR(__xludf.DUMMYFUNCTION("IF(AA159 = """", """", GOOGLETRANSLATE(AA159, ""en"", ""te""))"),"కెరీర్ అవకాశాలకు మంచిది")</f>
        <v>కెరీర్ అవకాశాలకు మంచిది</v>
      </c>
      <c r="AV159" s="5" t="str">
        <f>IFERROR(__xludf.DUMMYFUNCTION("IF(AB159 = """", """", GOOGLETRANSLATE(AB159, ""en"", ""te""))"),"వివాహ యోగం")</f>
        <v>వివాహ యోగం</v>
      </c>
    </row>
    <row r="160">
      <c r="A160" s="1">
        <v>163.0</v>
      </c>
      <c r="B160" s="1" t="s">
        <v>56</v>
      </c>
      <c r="C160" s="2">
        <v>45839.0</v>
      </c>
      <c r="D160" s="2">
        <v>45848.0</v>
      </c>
      <c r="E160" s="1">
        <v>5.0</v>
      </c>
      <c r="F160" s="1">
        <v>3.0</v>
      </c>
      <c r="G160" s="3" t="s">
        <v>83</v>
      </c>
      <c r="I160" s="7">
        <v>0.008472222222222223</v>
      </c>
      <c r="J160" s="7">
        <v>0.010462962962962962</v>
      </c>
      <c r="K160" s="1" t="s">
        <v>58</v>
      </c>
      <c r="L160" s="1" t="s">
        <v>66</v>
      </c>
      <c r="O160" s="1" t="s">
        <v>60</v>
      </c>
      <c r="P160" s="1" t="s">
        <v>60</v>
      </c>
      <c r="Q160" s="1" t="s">
        <v>60</v>
      </c>
      <c r="R160" s="1" t="s">
        <v>60</v>
      </c>
      <c r="S160" s="1" t="s">
        <v>60</v>
      </c>
      <c r="T160" s="1" t="s">
        <v>61</v>
      </c>
      <c r="V160" s="1" t="s">
        <v>60</v>
      </c>
      <c r="W160" s="1" t="s">
        <v>60</v>
      </c>
      <c r="X160" s="1" t="s">
        <v>61</v>
      </c>
      <c r="Y160" s="1" t="s">
        <v>102</v>
      </c>
      <c r="Z160" s="1" t="s">
        <v>103</v>
      </c>
      <c r="AA160" s="1" t="s">
        <v>104</v>
      </c>
      <c r="AB160" s="1" t="s">
        <v>63</v>
      </c>
      <c r="AC160" s="5" t="str">
        <f>IFERROR(__xludf.DUMMYFUNCTION("IF(Y160 = """", """", GOOGLETRANSLATE(Y160, ""en"", ""hi""))"),"पिशाच योग")</f>
        <v>पिशाच योग</v>
      </c>
      <c r="AD160" s="5" t="str">
        <f>IFERROR(__xludf.DUMMYFUNCTION("IF(Z160 = """", """", GOOGLETRANSLATE(Z160, ""en"", ""hi""))"),"अपनी सेहत का ख्याल रखना")</f>
        <v>अपनी सेहत का ख्याल रखना</v>
      </c>
      <c r="AE160" s="5" t="str">
        <f>IFERROR(__xludf.DUMMYFUNCTION("IF(AA160 = """", """", GOOGLETRANSLATE(AA160, ""en"", ""hi""))"),"करियर की संभावनाओं के लिए अच्छा")</f>
        <v>करियर की संभावनाओं के लिए अच्छा</v>
      </c>
      <c r="AF160" s="5" t="str">
        <f>IFERROR(__xludf.DUMMYFUNCTION("IF(AB160 = """", """", GOOGLETRANSLATE(AB160, ""en"", ""hi""))"),"विवाह योग")</f>
        <v>विवाह योग</v>
      </c>
      <c r="AG160" s="5" t="str">
        <f>IFERROR(__xludf.DUMMYFUNCTION("IF(Y160 = """", """", GOOGLETRANSLATE(Y160, ""en"", ""mr""))"),"पिसाच योग")</f>
        <v>पिसाच योग</v>
      </c>
      <c r="AH160" s="5" t="str">
        <f>IFERROR(__xludf.DUMMYFUNCTION("IF(Z160 = """", """", GOOGLETRANSLATE(Z160, ""en"", ""mr""))"),"आपल्या आरोग्याची काळजी घ्या")</f>
        <v>आपल्या आरोग्याची काळजी घ्या</v>
      </c>
      <c r="AI160" s="5" t="str">
        <f>IFERROR(__xludf.DUMMYFUNCTION("IF(AA160 = """", """", GOOGLETRANSLATE(AA160, ""en"", ""mr""))"),"करिअरच्या संभाव्यतेसाठी चांगले")</f>
        <v>करिअरच्या संभाव्यतेसाठी चांगले</v>
      </c>
      <c r="AJ160" s="5" t="str">
        <f>IFERROR(__xludf.DUMMYFUNCTION("IF(AB160 = """", """", GOOGLETRANSLATE(AB160, ""en"", ""mr""))"),"विवाह योग")</f>
        <v>विवाह योग</v>
      </c>
      <c r="AK160" s="5" t="str">
        <f>IFERROR(__xludf.DUMMYFUNCTION("IF(Y160 = """", """", GOOGLETRANSLATE(Y160, ""en"", ""gu""))"),"પિસાચ યોગ")</f>
        <v>પિસાચ યોગ</v>
      </c>
      <c r="AL160" s="5" t="str">
        <f>IFERROR(__xludf.DUMMYFUNCTION("IF(Z160 = """", """", GOOGLETRANSLATE(Z160, ""en"", ""gu""))"),"તમારા સ્વાસ્થ્યનું ધ્યાન રાખો")</f>
        <v>તમારા સ્વાસ્થ્યનું ધ્યાન રાખો</v>
      </c>
      <c r="AM160" s="5" t="str">
        <f>IFERROR(__xludf.DUMMYFUNCTION("IF(AA160 = """", """", GOOGLETRANSLATE(AA160, ""en"", ""gu""))"),"કારકિર્દીની સંભાવનાઓ માટે સારું")</f>
        <v>કારકિર્દીની સંભાવનાઓ માટે સારું</v>
      </c>
      <c r="AN160" s="5" t="str">
        <f>IFERROR(__xludf.DUMMYFUNCTION("IF(AB160 = """", """", GOOGLETRANSLATE(AB160, ""en"", ""gu""))"),"વિવાહ યોગ")</f>
        <v>વિવાહ યોગ</v>
      </c>
      <c r="AO160" s="5" t="str">
        <f>IFERROR(__xludf.DUMMYFUNCTION("IF(Y160 = """", """", GOOGLETRANSLATE(Y160, ""en"", ""bn""))"),"পিসাচ যোগ")</f>
        <v>পিসাচ যোগ</v>
      </c>
      <c r="AP160" s="5" t="str">
        <f>IFERROR(__xludf.DUMMYFUNCTION("IF(Z160 = """", """", GOOGLETRANSLATE(Z160, ""en"", ""bn""))"),"আপনার স্বাস্থ্যের যত্ন নিন")</f>
        <v>আপনার স্বাস্থ্যের যত্ন নিন</v>
      </c>
      <c r="AQ160" s="5" t="str">
        <f>IFERROR(__xludf.DUMMYFUNCTION("IF(AA160 = """", """", GOOGLETRANSLATE(AA160, ""en"", ""bn""))"),"ক্যারিয়ারের সম্ভাবনার জন্য ভাল")</f>
        <v>ক্যারিয়ারের সম্ভাবনার জন্য ভাল</v>
      </c>
      <c r="AR160" s="5" t="str">
        <f>IFERROR(__xludf.DUMMYFUNCTION("IF(AB160 = """", """", GOOGLETRANSLATE(AB160, ""en"", ""bn""))"),"vivah যোগ")</f>
        <v>vivah যোগ</v>
      </c>
      <c r="AS160" s="5" t="str">
        <f>IFERROR(__xludf.DUMMYFUNCTION("IF(Y160 = """", """", GOOGLETRANSLATE(Y160, ""en"", ""te""))"),"పిసాచ్ యోగం")</f>
        <v>పిసాచ్ యోగం</v>
      </c>
      <c r="AT160" s="5" t="str">
        <f>IFERROR(__xludf.DUMMYFUNCTION("IF(Z160 = """", """", GOOGLETRANSLATE(Z160, ""en"", ""te""))"),"మీ ఆరోగ్యాన్ని జాగ్రత్తగా చూసుకోండి")</f>
        <v>మీ ఆరోగ్యాన్ని జాగ్రత్తగా చూసుకోండి</v>
      </c>
      <c r="AU160" s="5" t="str">
        <f>IFERROR(__xludf.DUMMYFUNCTION("IF(AA160 = """", """", GOOGLETRANSLATE(AA160, ""en"", ""te""))"),"కెరీర్ అవకాశాలకు మంచిది")</f>
        <v>కెరీర్ అవకాశాలకు మంచిది</v>
      </c>
      <c r="AV160" s="5" t="str">
        <f>IFERROR(__xludf.DUMMYFUNCTION("IF(AB160 = """", """", GOOGLETRANSLATE(AB160, ""en"", ""te""))"),"వివాహ యోగం")</f>
        <v>వివాహ యోగం</v>
      </c>
    </row>
    <row r="161">
      <c r="A161" s="1">
        <v>164.0</v>
      </c>
      <c r="B161" s="1" t="s">
        <v>56</v>
      </c>
      <c r="C161" s="2">
        <v>45839.0</v>
      </c>
      <c r="D161" s="2">
        <v>45848.0</v>
      </c>
      <c r="E161" s="1">
        <v>5.0</v>
      </c>
      <c r="F161" s="1">
        <v>4.0</v>
      </c>
      <c r="G161" s="3" t="s">
        <v>83</v>
      </c>
      <c r="I161" s="7">
        <v>0.008472222222222223</v>
      </c>
      <c r="J161" s="7">
        <v>0.010462962962962962</v>
      </c>
      <c r="K161" s="1" t="s">
        <v>58</v>
      </c>
      <c r="L161" s="1" t="s">
        <v>66</v>
      </c>
      <c r="O161" s="1" t="s">
        <v>60</v>
      </c>
      <c r="P161" s="1" t="s">
        <v>60</v>
      </c>
      <c r="Q161" s="1" t="s">
        <v>60</v>
      </c>
      <c r="R161" s="1" t="s">
        <v>60</v>
      </c>
      <c r="S161" s="1" t="s">
        <v>60</v>
      </c>
      <c r="T161" s="1" t="s">
        <v>61</v>
      </c>
      <c r="V161" s="1" t="s">
        <v>60</v>
      </c>
      <c r="W161" s="1" t="s">
        <v>60</v>
      </c>
      <c r="X161" s="1" t="s">
        <v>61</v>
      </c>
      <c r="Y161" s="1" t="s">
        <v>102</v>
      </c>
      <c r="Z161" s="1" t="s">
        <v>103</v>
      </c>
      <c r="AA161" s="1" t="s">
        <v>104</v>
      </c>
      <c r="AB161" s="1" t="s">
        <v>63</v>
      </c>
      <c r="AC161" s="5" t="str">
        <f>IFERROR(__xludf.DUMMYFUNCTION("IF(Y161 = """", """", GOOGLETRANSLATE(Y161, ""en"", ""hi""))"),"पिशाच योग")</f>
        <v>पिशाच योग</v>
      </c>
      <c r="AD161" s="5" t="str">
        <f>IFERROR(__xludf.DUMMYFUNCTION("IF(Z161 = """", """", GOOGLETRANSLATE(Z161, ""en"", ""hi""))"),"अपनी सेहत का ख्याल रखना")</f>
        <v>अपनी सेहत का ख्याल रखना</v>
      </c>
      <c r="AE161" s="5" t="str">
        <f>IFERROR(__xludf.DUMMYFUNCTION("IF(AA161 = """", """", GOOGLETRANSLATE(AA161, ""en"", ""hi""))"),"करियर की संभावनाओं के लिए अच्छा")</f>
        <v>करियर की संभावनाओं के लिए अच्छा</v>
      </c>
      <c r="AF161" s="5" t="str">
        <f>IFERROR(__xludf.DUMMYFUNCTION("IF(AB161 = """", """", GOOGLETRANSLATE(AB161, ""en"", ""hi""))"),"विवाह योग")</f>
        <v>विवाह योग</v>
      </c>
      <c r="AG161" s="5" t="str">
        <f>IFERROR(__xludf.DUMMYFUNCTION("IF(Y161 = """", """", GOOGLETRANSLATE(Y161, ""en"", ""mr""))"),"पिसाच योग")</f>
        <v>पिसाच योग</v>
      </c>
      <c r="AH161" s="5" t="str">
        <f>IFERROR(__xludf.DUMMYFUNCTION("IF(Z161 = """", """", GOOGLETRANSLATE(Z161, ""en"", ""mr""))"),"आपल्या आरोग्याची काळजी घ्या")</f>
        <v>आपल्या आरोग्याची काळजी घ्या</v>
      </c>
      <c r="AI161" s="5" t="str">
        <f>IFERROR(__xludf.DUMMYFUNCTION("IF(AA161 = """", """", GOOGLETRANSLATE(AA161, ""en"", ""mr""))"),"करिअरच्या संभाव्यतेसाठी चांगले")</f>
        <v>करिअरच्या संभाव्यतेसाठी चांगले</v>
      </c>
      <c r="AJ161" s="5" t="str">
        <f>IFERROR(__xludf.DUMMYFUNCTION("IF(AB161 = """", """", GOOGLETRANSLATE(AB161, ""en"", ""mr""))"),"विवाह योग")</f>
        <v>विवाह योग</v>
      </c>
      <c r="AK161" s="5" t="str">
        <f>IFERROR(__xludf.DUMMYFUNCTION("IF(Y161 = """", """", GOOGLETRANSLATE(Y161, ""en"", ""gu""))"),"પિસાચ યોગ")</f>
        <v>પિસાચ યોગ</v>
      </c>
      <c r="AL161" s="5" t="str">
        <f>IFERROR(__xludf.DUMMYFUNCTION("IF(Z161 = """", """", GOOGLETRANSLATE(Z161, ""en"", ""gu""))"),"તમારા સ્વાસ્થ્યનું ધ્યાન રાખો")</f>
        <v>તમારા સ્વાસ્થ્યનું ધ્યાન રાખો</v>
      </c>
      <c r="AM161" s="5" t="str">
        <f>IFERROR(__xludf.DUMMYFUNCTION("IF(AA161 = """", """", GOOGLETRANSLATE(AA161, ""en"", ""gu""))"),"કારકિર્દીની સંભાવનાઓ માટે સારું")</f>
        <v>કારકિર્દીની સંભાવનાઓ માટે સારું</v>
      </c>
      <c r="AN161" s="5" t="str">
        <f>IFERROR(__xludf.DUMMYFUNCTION("IF(AB161 = """", """", GOOGLETRANSLATE(AB161, ""en"", ""gu""))"),"વિવાહ યોગ")</f>
        <v>વિવાહ યોગ</v>
      </c>
      <c r="AO161" s="5" t="str">
        <f>IFERROR(__xludf.DUMMYFUNCTION("IF(Y161 = """", """", GOOGLETRANSLATE(Y161, ""en"", ""bn""))"),"পিসাচ যোগ")</f>
        <v>পিসাচ যোগ</v>
      </c>
      <c r="AP161" s="5" t="str">
        <f>IFERROR(__xludf.DUMMYFUNCTION("IF(Z161 = """", """", GOOGLETRANSLATE(Z161, ""en"", ""bn""))"),"আপনার স্বাস্থ্যের যত্ন নিন")</f>
        <v>আপনার স্বাস্থ্যের যত্ন নিন</v>
      </c>
      <c r="AQ161" s="5" t="str">
        <f>IFERROR(__xludf.DUMMYFUNCTION("IF(AA161 = """", """", GOOGLETRANSLATE(AA161, ""en"", ""bn""))"),"ক্যারিয়ারের সম্ভাবনার জন্য ভাল")</f>
        <v>ক্যারিয়ারের সম্ভাবনার জন্য ভাল</v>
      </c>
      <c r="AR161" s="5" t="str">
        <f>IFERROR(__xludf.DUMMYFUNCTION("IF(AB161 = """", """", GOOGLETRANSLATE(AB161, ""en"", ""bn""))"),"vivah যোগ")</f>
        <v>vivah যোগ</v>
      </c>
      <c r="AS161" s="5" t="str">
        <f>IFERROR(__xludf.DUMMYFUNCTION("IF(Y161 = """", """", GOOGLETRANSLATE(Y161, ""en"", ""te""))"),"పిసాచ్ యోగం")</f>
        <v>పిసాచ్ యోగం</v>
      </c>
      <c r="AT161" s="5" t="str">
        <f>IFERROR(__xludf.DUMMYFUNCTION("IF(Z161 = """", """", GOOGLETRANSLATE(Z161, ""en"", ""te""))"),"మీ ఆరోగ్యాన్ని జాగ్రత్తగా చూసుకోండి")</f>
        <v>మీ ఆరోగ్యాన్ని జాగ్రత్తగా చూసుకోండి</v>
      </c>
      <c r="AU161" s="5" t="str">
        <f>IFERROR(__xludf.DUMMYFUNCTION("IF(AA161 = """", """", GOOGLETRANSLATE(AA161, ""en"", ""te""))"),"కెరీర్ అవకాశాలకు మంచిది")</f>
        <v>కెరీర్ అవకాశాలకు మంచిది</v>
      </c>
      <c r="AV161" s="5" t="str">
        <f>IFERROR(__xludf.DUMMYFUNCTION("IF(AB161 = """", """", GOOGLETRANSLATE(AB161, ""en"", ""te""))"),"వివాహ యోగం")</f>
        <v>వివాహ యోగం</v>
      </c>
    </row>
    <row r="162">
      <c r="A162" s="1">
        <v>165.0</v>
      </c>
      <c r="B162" s="1" t="s">
        <v>56</v>
      </c>
      <c r="C162" s="2">
        <v>45839.0</v>
      </c>
      <c r="D162" s="2">
        <v>45848.0</v>
      </c>
      <c r="E162" s="1">
        <v>5.0</v>
      </c>
      <c r="F162" s="1">
        <v>5.0</v>
      </c>
      <c r="G162" s="3" t="s">
        <v>83</v>
      </c>
      <c r="I162" s="7">
        <v>0.008472222222222223</v>
      </c>
      <c r="J162" s="7">
        <v>0.010462962962962962</v>
      </c>
      <c r="K162" s="1" t="s">
        <v>58</v>
      </c>
      <c r="L162" s="1" t="s">
        <v>66</v>
      </c>
      <c r="O162" s="1" t="s">
        <v>60</v>
      </c>
      <c r="P162" s="1" t="s">
        <v>60</v>
      </c>
      <c r="Q162" s="1" t="s">
        <v>60</v>
      </c>
      <c r="R162" s="1" t="s">
        <v>60</v>
      </c>
      <c r="S162" s="1" t="s">
        <v>60</v>
      </c>
      <c r="T162" s="1" t="s">
        <v>61</v>
      </c>
      <c r="V162" s="1" t="s">
        <v>60</v>
      </c>
      <c r="W162" s="1" t="s">
        <v>60</v>
      </c>
      <c r="X162" s="1" t="s">
        <v>61</v>
      </c>
      <c r="Y162" s="1" t="s">
        <v>102</v>
      </c>
      <c r="Z162" s="1" t="s">
        <v>103</v>
      </c>
      <c r="AA162" s="1" t="s">
        <v>104</v>
      </c>
      <c r="AB162" s="1" t="s">
        <v>63</v>
      </c>
      <c r="AC162" s="5" t="str">
        <f>IFERROR(__xludf.DUMMYFUNCTION("IF(Y162 = """", """", GOOGLETRANSLATE(Y162, ""en"", ""hi""))"),"पिशाच योग")</f>
        <v>पिशाच योग</v>
      </c>
      <c r="AD162" s="5" t="str">
        <f>IFERROR(__xludf.DUMMYFUNCTION("IF(Z162 = """", """", GOOGLETRANSLATE(Z162, ""en"", ""hi""))"),"अपनी सेहत का ख्याल रखना")</f>
        <v>अपनी सेहत का ख्याल रखना</v>
      </c>
      <c r="AE162" s="5" t="str">
        <f>IFERROR(__xludf.DUMMYFUNCTION("IF(AA162 = """", """", GOOGLETRANSLATE(AA162, ""en"", ""hi""))"),"करियर की संभावनाओं के लिए अच्छा")</f>
        <v>करियर की संभावनाओं के लिए अच्छा</v>
      </c>
      <c r="AF162" s="5" t="str">
        <f>IFERROR(__xludf.DUMMYFUNCTION("IF(AB162 = """", """", GOOGLETRANSLATE(AB162, ""en"", ""hi""))"),"विवाह योग")</f>
        <v>विवाह योग</v>
      </c>
      <c r="AG162" s="5" t="str">
        <f>IFERROR(__xludf.DUMMYFUNCTION("IF(Y162 = """", """", GOOGLETRANSLATE(Y162, ""en"", ""mr""))"),"पिसाच योग")</f>
        <v>पिसाच योग</v>
      </c>
      <c r="AH162" s="5" t="str">
        <f>IFERROR(__xludf.DUMMYFUNCTION("IF(Z162 = """", """", GOOGLETRANSLATE(Z162, ""en"", ""mr""))"),"आपल्या आरोग्याची काळजी घ्या")</f>
        <v>आपल्या आरोग्याची काळजी घ्या</v>
      </c>
      <c r="AI162" s="5" t="str">
        <f>IFERROR(__xludf.DUMMYFUNCTION("IF(AA162 = """", """", GOOGLETRANSLATE(AA162, ""en"", ""mr""))"),"करिअरच्या संभाव्यतेसाठी चांगले")</f>
        <v>करिअरच्या संभाव्यतेसाठी चांगले</v>
      </c>
      <c r="AJ162" s="5" t="str">
        <f>IFERROR(__xludf.DUMMYFUNCTION("IF(AB162 = """", """", GOOGLETRANSLATE(AB162, ""en"", ""mr""))"),"विवाह योग")</f>
        <v>विवाह योग</v>
      </c>
      <c r="AK162" s="5" t="str">
        <f>IFERROR(__xludf.DUMMYFUNCTION("IF(Y162 = """", """", GOOGLETRANSLATE(Y162, ""en"", ""gu""))"),"પિસાચ યોગ")</f>
        <v>પિસાચ યોગ</v>
      </c>
      <c r="AL162" s="5" t="str">
        <f>IFERROR(__xludf.DUMMYFUNCTION("IF(Z162 = """", """", GOOGLETRANSLATE(Z162, ""en"", ""gu""))"),"તમારા સ્વાસ્થ્યનું ધ્યાન રાખો")</f>
        <v>તમારા સ્વાસ્થ્યનું ધ્યાન રાખો</v>
      </c>
      <c r="AM162" s="5" t="str">
        <f>IFERROR(__xludf.DUMMYFUNCTION("IF(AA162 = """", """", GOOGLETRANSLATE(AA162, ""en"", ""gu""))"),"કારકિર્દીની સંભાવનાઓ માટે સારું")</f>
        <v>કારકિર્દીની સંભાવનાઓ માટે સારું</v>
      </c>
      <c r="AN162" s="5" t="str">
        <f>IFERROR(__xludf.DUMMYFUNCTION("IF(AB162 = """", """", GOOGLETRANSLATE(AB162, ""en"", ""gu""))"),"વિવાહ યોગ")</f>
        <v>વિવાહ યોગ</v>
      </c>
      <c r="AO162" s="5" t="str">
        <f>IFERROR(__xludf.DUMMYFUNCTION("IF(Y162 = """", """", GOOGLETRANSLATE(Y162, ""en"", ""bn""))"),"পিসাচ যোগ")</f>
        <v>পিসাচ যোগ</v>
      </c>
      <c r="AP162" s="5" t="str">
        <f>IFERROR(__xludf.DUMMYFUNCTION("IF(Z162 = """", """", GOOGLETRANSLATE(Z162, ""en"", ""bn""))"),"আপনার স্বাস্থ্যের যত্ন নিন")</f>
        <v>আপনার স্বাস্থ্যের যত্ন নিন</v>
      </c>
      <c r="AQ162" s="5" t="str">
        <f>IFERROR(__xludf.DUMMYFUNCTION("IF(AA162 = """", """", GOOGLETRANSLATE(AA162, ""en"", ""bn""))"),"ক্যারিয়ারের সম্ভাবনার জন্য ভাল")</f>
        <v>ক্যারিয়ারের সম্ভাবনার জন্য ভাল</v>
      </c>
      <c r="AR162" s="5" t="str">
        <f>IFERROR(__xludf.DUMMYFUNCTION("IF(AB162 = """", """", GOOGLETRANSLATE(AB162, ""en"", ""bn""))"),"vivah যোগ")</f>
        <v>vivah যোগ</v>
      </c>
      <c r="AS162" s="5" t="str">
        <f>IFERROR(__xludf.DUMMYFUNCTION("IF(Y162 = """", """", GOOGLETRANSLATE(Y162, ""en"", ""te""))"),"పిసాచ్ యోగం")</f>
        <v>పిసాచ్ యోగం</v>
      </c>
      <c r="AT162" s="5" t="str">
        <f>IFERROR(__xludf.DUMMYFUNCTION("IF(Z162 = """", """", GOOGLETRANSLATE(Z162, ""en"", ""te""))"),"మీ ఆరోగ్యాన్ని జాగ్రత్తగా చూసుకోండి")</f>
        <v>మీ ఆరోగ్యాన్ని జాగ్రత్తగా చూసుకోండి</v>
      </c>
      <c r="AU162" s="5" t="str">
        <f>IFERROR(__xludf.DUMMYFUNCTION("IF(AA162 = """", """", GOOGLETRANSLATE(AA162, ""en"", ""te""))"),"కెరీర్ అవకాశాలకు మంచిది")</f>
        <v>కెరీర్ అవకాశాలకు మంచిది</v>
      </c>
      <c r="AV162" s="5" t="str">
        <f>IFERROR(__xludf.DUMMYFUNCTION("IF(AB162 = """", """", GOOGLETRANSLATE(AB162, ""en"", ""te""))"),"వివాహ యోగం")</f>
        <v>వివాహ యోగం</v>
      </c>
    </row>
    <row r="163">
      <c r="A163" s="1">
        <v>166.0</v>
      </c>
      <c r="B163" s="1" t="s">
        <v>56</v>
      </c>
      <c r="C163" s="2">
        <v>45839.0</v>
      </c>
      <c r="D163" s="2">
        <v>45848.0</v>
      </c>
      <c r="E163" s="1">
        <v>5.0</v>
      </c>
      <c r="F163" s="1">
        <v>6.0</v>
      </c>
      <c r="G163" s="3" t="s">
        <v>83</v>
      </c>
      <c r="I163" s="7">
        <v>0.008472222222222223</v>
      </c>
      <c r="J163" s="7">
        <v>0.010462962962962962</v>
      </c>
      <c r="K163" s="1" t="s">
        <v>58</v>
      </c>
      <c r="L163" s="1" t="s">
        <v>66</v>
      </c>
      <c r="O163" s="1" t="s">
        <v>60</v>
      </c>
      <c r="P163" s="1" t="s">
        <v>60</v>
      </c>
      <c r="Q163" s="1" t="s">
        <v>61</v>
      </c>
      <c r="R163" s="1" t="s">
        <v>60</v>
      </c>
      <c r="S163" s="1" t="s">
        <v>60</v>
      </c>
      <c r="T163" s="1" t="s">
        <v>60</v>
      </c>
      <c r="V163" s="1" t="s">
        <v>60</v>
      </c>
      <c r="W163" s="1" t="s">
        <v>61</v>
      </c>
      <c r="X163" s="1" t="s">
        <v>60</v>
      </c>
      <c r="Y163" s="1" t="s">
        <v>102</v>
      </c>
      <c r="Z163" s="1" t="s">
        <v>103</v>
      </c>
      <c r="AA163" s="1" t="s">
        <v>104</v>
      </c>
      <c r="AB163" s="1" t="s">
        <v>63</v>
      </c>
      <c r="AC163" s="5" t="str">
        <f>IFERROR(__xludf.DUMMYFUNCTION("IF(Y163 = """", """", GOOGLETRANSLATE(Y163, ""en"", ""hi""))"),"पिशाच योग")</f>
        <v>पिशाच योग</v>
      </c>
      <c r="AD163" s="5" t="str">
        <f>IFERROR(__xludf.DUMMYFUNCTION("IF(Z163 = """", """", GOOGLETRANSLATE(Z163, ""en"", ""hi""))"),"अपनी सेहत का ख्याल रखना")</f>
        <v>अपनी सेहत का ख्याल रखना</v>
      </c>
      <c r="AE163" s="5" t="str">
        <f>IFERROR(__xludf.DUMMYFUNCTION("IF(AA163 = """", """", GOOGLETRANSLATE(AA163, ""en"", ""hi""))"),"करियर की संभावनाओं के लिए अच्छा")</f>
        <v>करियर की संभावनाओं के लिए अच्छा</v>
      </c>
      <c r="AF163" s="5" t="str">
        <f>IFERROR(__xludf.DUMMYFUNCTION("IF(AB163 = """", """", GOOGLETRANSLATE(AB163, ""en"", ""hi""))"),"विवाह योग")</f>
        <v>विवाह योग</v>
      </c>
      <c r="AG163" s="5" t="str">
        <f>IFERROR(__xludf.DUMMYFUNCTION("IF(Y163 = """", """", GOOGLETRANSLATE(Y163, ""en"", ""mr""))"),"पिसाच योग")</f>
        <v>पिसाच योग</v>
      </c>
      <c r="AH163" s="5" t="str">
        <f>IFERROR(__xludf.DUMMYFUNCTION("IF(Z163 = """", """", GOOGLETRANSLATE(Z163, ""en"", ""mr""))"),"आपल्या आरोग्याची काळजी घ्या")</f>
        <v>आपल्या आरोग्याची काळजी घ्या</v>
      </c>
      <c r="AI163" s="5" t="str">
        <f>IFERROR(__xludf.DUMMYFUNCTION("IF(AA163 = """", """", GOOGLETRANSLATE(AA163, ""en"", ""mr""))"),"करिअरच्या संभाव्यतेसाठी चांगले")</f>
        <v>करिअरच्या संभाव्यतेसाठी चांगले</v>
      </c>
      <c r="AJ163" s="5" t="str">
        <f>IFERROR(__xludf.DUMMYFUNCTION("IF(AB163 = """", """", GOOGLETRANSLATE(AB163, ""en"", ""mr""))"),"विवाह योग")</f>
        <v>विवाह योग</v>
      </c>
      <c r="AK163" s="5" t="str">
        <f>IFERROR(__xludf.DUMMYFUNCTION("IF(Y163 = """", """", GOOGLETRANSLATE(Y163, ""en"", ""gu""))"),"પિસાચ યોગ")</f>
        <v>પિસાચ યોગ</v>
      </c>
      <c r="AL163" s="5" t="str">
        <f>IFERROR(__xludf.DUMMYFUNCTION("IF(Z163 = """", """", GOOGLETRANSLATE(Z163, ""en"", ""gu""))"),"તમારા સ્વાસ્થ્યનું ધ્યાન રાખો")</f>
        <v>તમારા સ્વાસ્થ્યનું ધ્યાન રાખો</v>
      </c>
      <c r="AM163" s="5" t="str">
        <f>IFERROR(__xludf.DUMMYFUNCTION("IF(AA163 = """", """", GOOGLETRANSLATE(AA163, ""en"", ""gu""))"),"કારકિર્દીની સંભાવનાઓ માટે સારું")</f>
        <v>કારકિર્દીની સંભાવનાઓ માટે સારું</v>
      </c>
      <c r="AN163" s="5" t="str">
        <f>IFERROR(__xludf.DUMMYFUNCTION("IF(AB163 = """", """", GOOGLETRANSLATE(AB163, ""en"", ""gu""))"),"વિવાહ યોગ")</f>
        <v>વિવાહ યોગ</v>
      </c>
      <c r="AO163" s="5" t="str">
        <f>IFERROR(__xludf.DUMMYFUNCTION("IF(Y163 = """", """", GOOGLETRANSLATE(Y163, ""en"", ""bn""))"),"পিসাচ যোগ")</f>
        <v>পিসাচ যোগ</v>
      </c>
      <c r="AP163" s="5" t="str">
        <f>IFERROR(__xludf.DUMMYFUNCTION("IF(Z163 = """", """", GOOGLETRANSLATE(Z163, ""en"", ""bn""))"),"আপনার স্বাস্থ্যের যত্ন নিন")</f>
        <v>আপনার স্বাস্থ্যের যত্ন নিন</v>
      </c>
      <c r="AQ163" s="5" t="str">
        <f>IFERROR(__xludf.DUMMYFUNCTION("IF(AA163 = """", """", GOOGLETRANSLATE(AA163, ""en"", ""bn""))"),"ক্যারিয়ারের সম্ভাবনার জন্য ভাল")</f>
        <v>ক্যারিয়ারের সম্ভাবনার জন্য ভাল</v>
      </c>
      <c r="AR163" s="5" t="str">
        <f>IFERROR(__xludf.DUMMYFUNCTION("IF(AB163 = """", """", GOOGLETRANSLATE(AB163, ""en"", ""bn""))"),"vivah যোগ")</f>
        <v>vivah যোগ</v>
      </c>
      <c r="AS163" s="5" t="str">
        <f>IFERROR(__xludf.DUMMYFUNCTION("IF(Y163 = """", """", GOOGLETRANSLATE(Y163, ""en"", ""te""))"),"పిసాచ్ యోగం")</f>
        <v>పిసాచ్ యోగం</v>
      </c>
      <c r="AT163" s="5" t="str">
        <f>IFERROR(__xludf.DUMMYFUNCTION("IF(Z163 = """", """", GOOGLETRANSLATE(Z163, ""en"", ""te""))"),"మీ ఆరోగ్యాన్ని జాగ్రత్తగా చూసుకోండి")</f>
        <v>మీ ఆరోగ్యాన్ని జాగ్రత్తగా చూసుకోండి</v>
      </c>
      <c r="AU163" s="5" t="str">
        <f>IFERROR(__xludf.DUMMYFUNCTION("IF(AA163 = """", """", GOOGLETRANSLATE(AA163, ""en"", ""te""))"),"కెరీర్ అవకాశాలకు మంచిది")</f>
        <v>కెరీర్ అవకాశాలకు మంచిది</v>
      </c>
      <c r="AV163" s="5" t="str">
        <f>IFERROR(__xludf.DUMMYFUNCTION("IF(AB163 = """", """", GOOGLETRANSLATE(AB163, ""en"", ""te""))"),"వివాహ యోగం")</f>
        <v>వివాహ యోగం</v>
      </c>
    </row>
    <row r="164">
      <c r="A164" s="1">
        <v>167.0</v>
      </c>
      <c r="B164" s="1" t="s">
        <v>56</v>
      </c>
      <c r="C164" s="2">
        <v>45839.0</v>
      </c>
      <c r="D164" s="2">
        <v>45848.0</v>
      </c>
      <c r="E164" s="1">
        <v>5.0</v>
      </c>
      <c r="F164" s="1">
        <v>7.0</v>
      </c>
      <c r="G164" s="3" t="s">
        <v>83</v>
      </c>
      <c r="I164" s="7">
        <v>0.008472222222222223</v>
      </c>
      <c r="J164" s="7">
        <v>0.010462962962962962</v>
      </c>
      <c r="K164" s="1" t="s">
        <v>58</v>
      </c>
      <c r="L164" s="1" t="s">
        <v>66</v>
      </c>
      <c r="O164" s="1" t="s">
        <v>60</v>
      </c>
      <c r="P164" s="1" t="s">
        <v>60</v>
      </c>
      <c r="Q164" s="1" t="s">
        <v>61</v>
      </c>
      <c r="R164" s="1" t="s">
        <v>60</v>
      </c>
      <c r="S164" s="1" t="s">
        <v>60</v>
      </c>
      <c r="T164" s="1" t="s">
        <v>60</v>
      </c>
      <c r="V164" s="1" t="s">
        <v>60</v>
      </c>
      <c r="W164" s="1" t="s">
        <v>61</v>
      </c>
      <c r="X164" s="1" t="s">
        <v>60</v>
      </c>
      <c r="Y164" s="1" t="s">
        <v>102</v>
      </c>
      <c r="Z164" s="1" t="s">
        <v>103</v>
      </c>
      <c r="AA164" s="1" t="s">
        <v>104</v>
      </c>
      <c r="AB164" s="1" t="s">
        <v>63</v>
      </c>
      <c r="AC164" s="5" t="str">
        <f>IFERROR(__xludf.DUMMYFUNCTION("IF(Y164 = """", """", GOOGLETRANSLATE(Y164, ""en"", ""hi""))"),"पिशाच योग")</f>
        <v>पिशाच योग</v>
      </c>
      <c r="AD164" s="5" t="str">
        <f>IFERROR(__xludf.DUMMYFUNCTION("IF(Z164 = """", """", GOOGLETRANSLATE(Z164, ""en"", ""hi""))"),"अपनी सेहत का ख्याल रखना")</f>
        <v>अपनी सेहत का ख्याल रखना</v>
      </c>
      <c r="AE164" s="5" t="str">
        <f>IFERROR(__xludf.DUMMYFUNCTION("IF(AA164 = """", """", GOOGLETRANSLATE(AA164, ""en"", ""hi""))"),"करियर की संभावनाओं के लिए अच्छा")</f>
        <v>करियर की संभावनाओं के लिए अच्छा</v>
      </c>
      <c r="AF164" s="5" t="str">
        <f>IFERROR(__xludf.DUMMYFUNCTION("IF(AB164 = """", """", GOOGLETRANSLATE(AB164, ""en"", ""hi""))"),"विवाह योग")</f>
        <v>विवाह योग</v>
      </c>
      <c r="AG164" s="5" t="str">
        <f>IFERROR(__xludf.DUMMYFUNCTION("IF(Y164 = """", """", GOOGLETRANSLATE(Y164, ""en"", ""mr""))"),"पिसाच योग")</f>
        <v>पिसाच योग</v>
      </c>
      <c r="AH164" s="5" t="str">
        <f>IFERROR(__xludf.DUMMYFUNCTION("IF(Z164 = """", """", GOOGLETRANSLATE(Z164, ""en"", ""mr""))"),"आपल्या आरोग्याची काळजी घ्या")</f>
        <v>आपल्या आरोग्याची काळजी घ्या</v>
      </c>
      <c r="AI164" s="5" t="str">
        <f>IFERROR(__xludf.DUMMYFUNCTION("IF(AA164 = """", """", GOOGLETRANSLATE(AA164, ""en"", ""mr""))"),"करिअरच्या संभाव्यतेसाठी चांगले")</f>
        <v>करिअरच्या संभाव्यतेसाठी चांगले</v>
      </c>
      <c r="AJ164" s="5" t="str">
        <f>IFERROR(__xludf.DUMMYFUNCTION("IF(AB164 = """", """", GOOGLETRANSLATE(AB164, ""en"", ""mr""))"),"विवाह योग")</f>
        <v>विवाह योग</v>
      </c>
      <c r="AK164" s="5" t="str">
        <f>IFERROR(__xludf.DUMMYFUNCTION("IF(Y164 = """", """", GOOGLETRANSLATE(Y164, ""en"", ""gu""))"),"પિસાચ યોગ")</f>
        <v>પિસાચ યોગ</v>
      </c>
      <c r="AL164" s="5" t="str">
        <f>IFERROR(__xludf.DUMMYFUNCTION("IF(Z164 = """", """", GOOGLETRANSLATE(Z164, ""en"", ""gu""))"),"તમારા સ્વાસ્થ્યનું ધ્યાન રાખો")</f>
        <v>તમારા સ્વાસ્થ્યનું ધ્યાન રાખો</v>
      </c>
      <c r="AM164" s="5" t="str">
        <f>IFERROR(__xludf.DUMMYFUNCTION("IF(AA164 = """", """", GOOGLETRANSLATE(AA164, ""en"", ""gu""))"),"કારકિર્દીની સંભાવનાઓ માટે સારું")</f>
        <v>કારકિર્દીની સંભાવનાઓ માટે સારું</v>
      </c>
      <c r="AN164" s="5" t="str">
        <f>IFERROR(__xludf.DUMMYFUNCTION("IF(AB164 = """", """", GOOGLETRANSLATE(AB164, ""en"", ""gu""))"),"વિવાહ યોગ")</f>
        <v>વિવાહ યોગ</v>
      </c>
      <c r="AO164" s="5" t="str">
        <f>IFERROR(__xludf.DUMMYFUNCTION("IF(Y164 = """", """", GOOGLETRANSLATE(Y164, ""en"", ""bn""))"),"পিসাচ যোগ")</f>
        <v>পিসাচ যোগ</v>
      </c>
      <c r="AP164" s="5" t="str">
        <f>IFERROR(__xludf.DUMMYFUNCTION("IF(Z164 = """", """", GOOGLETRANSLATE(Z164, ""en"", ""bn""))"),"আপনার স্বাস্থ্যের যত্ন নিন")</f>
        <v>আপনার স্বাস্থ্যের যত্ন নিন</v>
      </c>
      <c r="AQ164" s="5" t="str">
        <f>IFERROR(__xludf.DUMMYFUNCTION("IF(AA164 = """", """", GOOGLETRANSLATE(AA164, ""en"", ""bn""))"),"ক্যারিয়ারের সম্ভাবনার জন্য ভাল")</f>
        <v>ক্যারিয়ারের সম্ভাবনার জন্য ভাল</v>
      </c>
      <c r="AR164" s="5" t="str">
        <f>IFERROR(__xludf.DUMMYFUNCTION("IF(AB164 = """", """", GOOGLETRANSLATE(AB164, ""en"", ""bn""))"),"vivah যোগ")</f>
        <v>vivah যোগ</v>
      </c>
      <c r="AS164" s="5" t="str">
        <f>IFERROR(__xludf.DUMMYFUNCTION("IF(Y164 = """", """", GOOGLETRANSLATE(Y164, ""en"", ""te""))"),"పిసాచ్ యోగం")</f>
        <v>పిసాచ్ యోగం</v>
      </c>
      <c r="AT164" s="5" t="str">
        <f>IFERROR(__xludf.DUMMYFUNCTION("IF(Z164 = """", """", GOOGLETRANSLATE(Z164, ""en"", ""te""))"),"మీ ఆరోగ్యాన్ని జాగ్రత్తగా చూసుకోండి")</f>
        <v>మీ ఆరోగ్యాన్ని జాగ్రత్తగా చూసుకోండి</v>
      </c>
      <c r="AU164" s="5" t="str">
        <f>IFERROR(__xludf.DUMMYFUNCTION("IF(AA164 = """", """", GOOGLETRANSLATE(AA164, ""en"", ""te""))"),"కెరీర్ అవకాశాలకు మంచిది")</f>
        <v>కెరీర్ అవకాశాలకు మంచిది</v>
      </c>
      <c r="AV164" s="5" t="str">
        <f>IFERROR(__xludf.DUMMYFUNCTION("IF(AB164 = """", """", GOOGLETRANSLATE(AB164, ""en"", ""te""))"),"వివాహ యోగం")</f>
        <v>వివాహ యోగం</v>
      </c>
    </row>
    <row r="165">
      <c r="A165" s="1">
        <v>168.0</v>
      </c>
      <c r="B165" s="1" t="s">
        <v>56</v>
      </c>
      <c r="C165" s="2">
        <v>45839.0</v>
      </c>
      <c r="D165" s="2">
        <v>45848.0</v>
      </c>
      <c r="E165" s="1">
        <v>5.0</v>
      </c>
      <c r="F165" s="1">
        <v>8.0</v>
      </c>
      <c r="G165" s="3" t="s">
        <v>83</v>
      </c>
      <c r="I165" s="7">
        <v>0.008472222222222223</v>
      </c>
      <c r="J165" s="7">
        <v>0.010462962962962962</v>
      </c>
      <c r="K165" s="1" t="s">
        <v>58</v>
      </c>
      <c r="L165" s="1" t="s">
        <v>66</v>
      </c>
      <c r="O165" s="1" t="s">
        <v>60</v>
      </c>
      <c r="P165" s="1" t="s">
        <v>60</v>
      </c>
      <c r="Q165" s="1" t="s">
        <v>61</v>
      </c>
      <c r="R165" s="1" t="s">
        <v>60</v>
      </c>
      <c r="S165" s="1" t="s">
        <v>60</v>
      </c>
      <c r="T165" s="1" t="s">
        <v>60</v>
      </c>
      <c r="V165" s="1" t="s">
        <v>60</v>
      </c>
      <c r="W165" s="1" t="s">
        <v>61</v>
      </c>
      <c r="X165" s="1" t="s">
        <v>60</v>
      </c>
      <c r="Y165" s="1" t="s">
        <v>102</v>
      </c>
      <c r="Z165" s="1" t="s">
        <v>103</v>
      </c>
      <c r="AA165" s="1" t="s">
        <v>104</v>
      </c>
      <c r="AB165" s="1" t="s">
        <v>63</v>
      </c>
      <c r="AC165" s="5" t="str">
        <f>IFERROR(__xludf.DUMMYFUNCTION("IF(Y165 = """", """", GOOGLETRANSLATE(Y165, ""en"", ""hi""))"),"पिशाच योग")</f>
        <v>पिशाच योग</v>
      </c>
      <c r="AD165" s="5" t="str">
        <f>IFERROR(__xludf.DUMMYFUNCTION("IF(Z165 = """", """", GOOGLETRANSLATE(Z165, ""en"", ""hi""))"),"अपनी सेहत का ख्याल रखना")</f>
        <v>अपनी सेहत का ख्याल रखना</v>
      </c>
      <c r="AE165" s="5" t="str">
        <f>IFERROR(__xludf.DUMMYFUNCTION("IF(AA165 = """", """", GOOGLETRANSLATE(AA165, ""en"", ""hi""))"),"करियर की संभावनाओं के लिए अच्छा")</f>
        <v>करियर की संभावनाओं के लिए अच्छा</v>
      </c>
      <c r="AF165" s="5" t="str">
        <f>IFERROR(__xludf.DUMMYFUNCTION("IF(AB165 = """", """", GOOGLETRANSLATE(AB165, ""en"", ""hi""))"),"विवाह योग")</f>
        <v>विवाह योग</v>
      </c>
      <c r="AG165" s="5" t="str">
        <f>IFERROR(__xludf.DUMMYFUNCTION("IF(Y165 = """", """", GOOGLETRANSLATE(Y165, ""en"", ""mr""))"),"पिसाच योग")</f>
        <v>पिसाच योग</v>
      </c>
      <c r="AH165" s="5" t="str">
        <f>IFERROR(__xludf.DUMMYFUNCTION("IF(Z165 = """", """", GOOGLETRANSLATE(Z165, ""en"", ""mr""))"),"आपल्या आरोग्याची काळजी घ्या")</f>
        <v>आपल्या आरोग्याची काळजी घ्या</v>
      </c>
      <c r="AI165" s="5" t="str">
        <f>IFERROR(__xludf.DUMMYFUNCTION("IF(AA165 = """", """", GOOGLETRANSLATE(AA165, ""en"", ""mr""))"),"करिअरच्या संभाव्यतेसाठी चांगले")</f>
        <v>करिअरच्या संभाव्यतेसाठी चांगले</v>
      </c>
      <c r="AJ165" s="5" t="str">
        <f>IFERROR(__xludf.DUMMYFUNCTION("IF(AB165 = """", """", GOOGLETRANSLATE(AB165, ""en"", ""mr""))"),"विवाह योग")</f>
        <v>विवाह योग</v>
      </c>
      <c r="AK165" s="5" t="str">
        <f>IFERROR(__xludf.DUMMYFUNCTION("IF(Y165 = """", """", GOOGLETRANSLATE(Y165, ""en"", ""gu""))"),"પિસાચ યોગ")</f>
        <v>પિસાચ યોગ</v>
      </c>
      <c r="AL165" s="5" t="str">
        <f>IFERROR(__xludf.DUMMYFUNCTION("IF(Z165 = """", """", GOOGLETRANSLATE(Z165, ""en"", ""gu""))"),"તમારા સ્વાસ્થ્યનું ધ્યાન રાખો")</f>
        <v>તમારા સ્વાસ્થ્યનું ધ્યાન રાખો</v>
      </c>
      <c r="AM165" s="5" t="str">
        <f>IFERROR(__xludf.DUMMYFUNCTION("IF(AA165 = """", """", GOOGLETRANSLATE(AA165, ""en"", ""gu""))"),"કારકિર્દીની સંભાવનાઓ માટે સારું")</f>
        <v>કારકિર્દીની સંભાવનાઓ માટે સારું</v>
      </c>
      <c r="AN165" s="5" t="str">
        <f>IFERROR(__xludf.DUMMYFUNCTION("IF(AB165 = """", """", GOOGLETRANSLATE(AB165, ""en"", ""gu""))"),"વિવાહ યોગ")</f>
        <v>વિવાહ યોગ</v>
      </c>
      <c r="AO165" s="5" t="str">
        <f>IFERROR(__xludf.DUMMYFUNCTION("IF(Y165 = """", """", GOOGLETRANSLATE(Y165, ""en"", ""bn""))"),"পিসাচ যোগ")</f>
        <v>পিসাচ যোগ</v>
      </c>
      <c r="AP165" s="5" t="str">
        <f>IFERROR(__xludf.DUMMYFUNCTION("IF(Z165 = """", """", GOOGLETRANSLATE(Z165, ""en"", ""bn""))"),"আপনার স্বাস্থ্যের যত্ন নিন")</f>
        <v>আপনার স্বাস্থ্যের যত্ন নিন</v>
      </c>
      <c r="AQ165" s="5" t="str">
        <f>IFERROR(__xludf.DUMMYFUNCTION("IF(AA165 = """", """", GOOGLETRANSLATE(AA165, ""en"", ""bn""))"),"ক্যারিয়ারের সম্ভাবনার জন্য ভাল")</f>
        <v>ক্যারিয়ারের সম্ভাবনার জন্য ভাল</v>
      </c>
      <c r="AR165" s="5" t="str">
        <f>IFERROR(__xludf.DUMMYFUNCTION("IF(AB165 = """", """", GOOGLETRANSLATE(AB165, ""en"", ""bn""))"),"vivah যোগ")</f>
        <v>vivah যোগ</v>
      </c>
      <c r="AS165" s="5" t="str">
        <f>IFERROR(__xludf.DUMMYFUNCTION("IF(Y165 = """", """", GOOGLETRANSLATE(Y165, ""en"", ""te""))"),"పిసాచ్ యోగం")</f>
        <v>పిసాచ్ యోగం</v>
      </c>
      <c r="AT165" s="5" t="str">
        <f>IFERROR(__xludf.DUMMYFUNCTION("IF(Z165 = """", """", GOOGLETRANSLATE(Z165, ""en"", ""te""))"),"మీ ఆరోగ్యాన్ని జాగ్రత్తగా చూసుకోండి")</f>
        <v>మీ ఆరోగ్యాన్ని జాగ్రత్తగా చూసుకోండి</v>
      </c>
      <c r="AU165" s="5" t="str">
        <f>IFERROR(__xludf.DUMMYFUNCTION("IF(AA165 = """", """", GOOGLETRANSLATE(AA165, ""en"", ""te""))"),"కెరీర్ అవకాశాలకు మంచిది")</f>
        <v>కెరీర్ అవకాశాలకు మంచిది</v>
      </c>
      <c r="AV165" s="5" t="str">
        <f>IFERROR(__xludf.DUMMYFUNCTION("IF(AB165 = """", """", GOOGLETRANSLATE(AB165, ""en"", ""te""))"),"వివాహ యోగం")</f>
        <v>వివాహ యోగం</v>
      </c>
    </row>
    <row r="166">
      <c r="A166" s="1">
        <v>169.0</v>
      </c>
      <c r="B166" s="1" t="s">
        <v>56</v>
      </c>
      <c r="C166" s="2">
        <v>45839.0</v>
      </c>
      <c r="D166" s="2">
        <v>45848.0</v>
      </c>
      <c r="E166" s="1">
        <v>5.0</v>
      </c>
      <c r="F166" s="1">
        <v>9.0</v>
      </c>
      <c r="G166" s="3" t="s">
        <v>83</v>
      </c>
      <c r="I166" s="7">
        <v>0.008472222222222223</v>
      </c>
      <c r="J166" s="7">
        <v>0.010462962962962962</v>
      </c>
      <c r="K166" s="1" t="s">
        <v>58</v>
      </c>
      <c r="L166" s="1" t="s">
        <v>66</v>
      </c>
      <c r="O166" s="1" t="s">
        <v>60</v>
      </c>
      <c r="P166" s="1" t="s">
        <v>60</v>
      </c>
      <c r="Q166" s="1" t="s">
        <v>61</v>
      </c>
      <c r="R166" s="1" t="s">
        <v>60</v>
      </c>
      <c r="S166" s="1" t="s">
        <v>60</v>
      </c>
      <c r="T166" s="1" t="s">
        <v>60</v>
      </c>
      <c r="V166" s="1" t="s">
        <v>60</v>
      </c>
      <c r="W166" s="1" t="s">
        <v>61</v>
      </c>
      <c r="X166" s="1" t="s">
        <v>60</v>
      </c>
      <c r="Y166" s="1" t="s">
        <v>102</v>
      </c>
      <c r="Z166" s="1" t="s">
        <v>103</v>
      </c>
      <c r="AA166" s="1" t="s">
        <v>104</v>
      </c>
      <c r="AB166" s="1" t="s">
        <v>63</v>
      </c>
      <c r="AC166" s="5" t="str">
        <f>IFERROR(__xludf.DUMMYFUNCTION("IF(Y166 = """", """", GOOGLETRANSLATE(Y166, ""en"", ""hi""))"),"पिशाच योग")</f>
        <v>पिशाच योग</v>
      </c>
      <c r="AD166" s="5" t="str">
        <f>IFERROR(__xludf.DUMMYFUNCTION("IF(Z166 = """", """", GOOGLETRANSLATE(Z166, ""en"", ""hi""))"),"अपनी सेहत का ख्याल रखना")</f>
        <v>अपनी सेहत का ख्याल रखना</v>
      </c>
      <c r="AE166" s="5" t="str">
        <f>IFERROR(__xludf.DUMMYFUNCTION("IF(AA166 = """", """", GOOGLETRANSLATE(AA166, ""en"", ""hi""))"),"करियर की संभावनाओं के लिए अच्छा")</f>
        <v>करियर की संभावनाओं के लिए अच्छा</v>
      </c>
      <c r="AF166" s="5" t="str">
        <f>IFERROR(__xludf.DUMMYFUNCTION("IF(AB166 = """", """", GOOGLETRANSLATE(AB166, ""en"", ""hi""))"),"विवाह योग")</f>
        <v>विवाह योग</v>
      </c>
      <c r="AG166" s="5" t="str">
        <f>IFERROR(__xludf.DUMMYFUNCTION("IF(Y166 = """", """", GOOGLETRANSLATE(Y166, ""en"", ""mr""))"),"पिसाच योग")</f>
        <v>पिसाच योग</v>
      </c>
      <c r="AH166" s="5" t="str">
        <f>IFERROR(__xludf.DUMMYFUNCTION("IF(Z166 = """", """", GOOGLETRANSLATE(Z166, ""en"", ""mr""))"),"आपल्या आरोग्याची काळजी घ्या")</f>
        <v>आपल्या आरोग्याची काळजी घ्या</v>
      </c>
      <c r="AI166" s="5" t="str">
        <f>IFERROR(__xludf.DUMMYFUNCTION("IF(AA166 = """", """", GOOGLETRANSLATE(AA166, ""en"", ""mr""))"),"करिअरच्या संभाव्यतेसाठी चांगले")</f>
        <v>करिअरच्या संभाव्यतेसाठी चांगले</v>
      </c>
      <c r="AJ166" s="5" t="str">
        <f>IFERROR(__xludf.DUMMYFUNCTION("IF(AB166 = """", """", GOOGLETRANSLATE(AB166, ""en"", ""mr""))"),"विवाह योग")</f>
        <v>विवाह योग</v>
      </c>
      <c r="AK166" s="5" t="str">
        <f>IFERROR(__xludf.DUMMYFUNCTION("IF(Y166 = """", """", GOOGLETRANSLATE(Y166, ""en"", ""gu""))"),"પિસાચ યોગ")</f>
        <v>પિસાચ યોગ</v>
      </c>
      <c r="AL166" s="5" t="str">
        <f>IFERROR(__xludf.DUMMYFUNCTION("IF(Z166 = """", """", GOOGLETRANSLATE(Z166, ""en"", ""gu""))"),"તમારા સ્વાસ્થ્યનું ધ્યાન રાખો")</f>
        <v>તમારા સ્વાસ્થ્યનું ધ્યાન રાખો</v>
      </c>
      <c r="AM166" s="5" t="str">
        <f>IFERROR(__xludf.DUMMYFUNCTION("IF(AA166 = """", """", GOOGLETRANSLATE(AA166, ""en"", ""gu""))"),"કારકિર્દીની સંભાવનાઓ માટે સારું")</f>
        <v>કારકિર્દીની સંભાવનાઓ માટે સારું</v>
      </c>
      <c r="AN166" s="5" t="str">
        <f>IFERROR(__xludf.DUMMYFUNCTION("IF(AB166 = """", """", GOOGLETRANSLATE(AB166, ""en"", ""gu""))"),"વિવાહ યોગ")</f>
        <v>વિવાહ યોગ</v>
      </c>
      <c r="AO166" s="5" t="str">
        <f>IFERROR(__xludf.DUMMYFUNCTION("IF(Y166 = """", """", GOOGLETRANSLATE(Y166, ""en"", ""bn""))"),"পিসাচ যোগ")</f>
        <v>পিসাচ যোগ</v>
      </c>
      <c r="AP166" s="5" t="str">
        <f>IFERROR(__xludf.DUMMYFUNCTION("IF(Z166 = """", """", GOOGLETRANSLATE(Z166, ""en"", ""bn""))"),"আপনার স্বাস্থ্যের যত্ন নিন")</f>
        <v>আপনার স্বাস্থ্যের যত্ন নিন</v>
      </c>
      <c r="AQ166" s="5" t="str">
        <f>IFERROR(__xludf.DUMMYFUNCTION("IF(AA166 = """", """", GOOGLETRANSLATE(AA166, ""en"", ""bn""))"),"ক্যারিয়ারের সম্ভাবনার জন্য ভাল")</f>
        <v>ক্যারিয়ারের সম্ভাবনার জন্য ভাল</v>
      </c>
      <c r="AR166" s="5" t="str">
        <f>IFERROR(__xludf.DUMMYFUNCTION("IF(AB166 = """", """", GOOGLETRANSLATE(AB166, ""en"", ""bn""))"),"vivah যোগ")</f>
        <v>vivah যোগ</v>
      </c>
      <c r="AS166" s="5" t="str">
        <f>IFERROR(__xludf.DUMMYFUNCTION("IF(Y166 = """", """", GOOGLETRANSLATE(Y166, ""en"", ""te""))"),"పిసాచ్ యోగం")</f>
        <v>పిసాచ్ యోగం</v>
      </c>
      <c r="AT166" s="5" t="str">
        <f>IFERROR(__xludf.DUMMYFUNCTION("IF(Z166 = """", """", GOOGLETRANSLATE(Z166, ""en"", ""te""))"),"మీ ఆరోగ్యాన్ని జాగ్రత్తగా చూసుకోండి")</f>
        <v>మీ ఆరోగ్యాన్ని జాగ్రత్తగా చూసుకోండి</v>
      </c>
      <c r="AU166" s="5" t="str">
        <f>IFERROR(__xludf.DUMMYFUNCTION("IF(AA166 = """", """", GOOGLETRANSLATE(AA166, ""en"", ""te""))"),"కెరీర్ అవకాశాలకు మంచిది")</f>
        <v>కెరీర్ అవకాశాలకు మంచిది</v>
      </c>
      <c r="AV166" s="5" t="str">
        <f>IFERROR(__xludf.DUMMYFUNCTION("IF(AB166 = """", """", GOOGLETRANSLATE(AB166, ""en"", ""te""))"),"వివాహ యోగం")</f>
        <v>వివాహ యోగం</v>
      </c>
    </row>
    <row r="167">
      <c r="A167" s="1">
        <v>170.0</v>
      </c>
      <c r="B167" s="1" t="s">
        <v>56</v>
      </c>
      <c r="C167" s="2">
        <v>45839.0</v>
      </c>
      <c r="D167" s="2">
        <v>45848.0</v>
      </c>
      <c r="E167" s="1">
        <v>5.0</v>
      </c>
      <c r="F167" s="1">
        <v>10.0</v>
      </c>
      <c r="G167" s="3" t="s">
        <v>83</v>
      </c>
      <c r="I167" s="7">
        <v>0.008472222222222223</v>
      </c>
      <c r="J167" s="7">
        <v>0.010462962962962962</v>
      </c>
      <c r="K167" s="1" t="s">
        <v>58</v>
      </c>
      <c r="L167" s="1" t="s">
        <v>66</v>
      </c>
      <c r="O167" s="1" t="s">
        <v>60</v>
      </c>
      <c r="P167" s="1" t="s">
        <v>60</v>
      </c>
      <c r="Q167" s="1" t="s">
        <v>61</v>
      </c>
      <c r="R167" s="1" t="s">
        <v>60</v>
      </c>
      <c r="S167" s="1" t="s">
        <v>60</v>
      </c>
      <c r="T167" s="1" t="s">
        <v>60</v>
      </c>
      <c r="V167" s="1" t="s">
        <v>60</v>
      </c>
      <c r="W167" s="1" t="s">
        <v>61</v>
      </c>
      <c r="X167" s="1" t="s">
        <v>60</v>
      </c>
      <c r="Y167" s="1" t="s">
        <v>102</v>
      </c>
      <c r="Z167" s="1" t="s">
        <v>103</v>
      </c>
      <c r="AA167" s="1" t="s">
        <v>104</v>
      </c>
      <c r="AB167" s="1" t="s">
        <v>63</v>
      </c>
      <c r="AC167" s="5" t="str">
        <f>IFERROR(__xludf.DUMMYFUNCTION("IF(Y167 = """", """", GOOGLETRANSLATE(Y167, ""en"", ""hi""))"),"पिशाच योग")</f>
        <v>पिशाच योग</v>
      </c>
      <c r="AD167" s="5" t="str">
        <f>IFERROR(__xludf.DUMMYFUNCTION("IF(Z167 = """", """", GOOGLETRANSLATE(Z167, ""en"", ""hi""))"),"अपनी सेहत का ख्याल रखना")</f>
        <v>अपनी सेहत का ख्याल रखना</v>
      </c>
      <c r="AE167" s="5" t="str">
        <f>IFERROR(__xludf.DUMMYFUNCTION("IF(AA167 = """", """", GOOGLETRANSLATE(AA167, ""en"", ""hi""))"),"करियर की संभावनाओं के लिए अच्छा")</f>
        <v>करियर की संभावनाओं के लिए अच्छा</v>
      </c>
      <c r="AF167" s="5" t="str">
        <f>IFERROR(__xludf.DUMMYFUNCTION("IF(AB167 = """", """", GOOGLETRANSLATE(AB167, ""en"", ""hi""))"),"विवाह योग")</f>
        <v>विवाह योग</v>
      </c>
      <c r="AG167" s="5" t="str">
        <f>IFERROR(__xludf.DUMMYFUNCTION("IF(Y167 = """", """", GOOGLETRANSLATE(Y167, ""en"", ""mr""))"),"पिसाच योग")</f>
        <v>पिसाच योग</v>
      </c>
      <c r="AH167" s="5" t="str">
        <f>IFERROR(__xludf.DUMMYFUNCTION("IF(Z167 = """", """", GOOGLETRANSLATE(Z167, ""en"", ""mr""))"),"आपल्या आरोग्याची काळजी घ्या")</f>
        <v>आपल्या आरोग्याची काळजी घ्या</v>
      </c>
      <c r="AI167" s="5" t="str">
        <f>IFERROR(__xludf.DUMMYFUNCTION("IF(AA167 = """", """", GOOGLETRANSLATE(AA167, ""en"", ""mr""))"),"करिअरच्या संभाव्यतेसाठी चांगले")</f>
        <v>करिअरच्या संभाव्यतेसाठी चांगले</v>
      </c>
      <c r="AJ167" s="5" t="str">
        <f>IFERROR(__xludf.DUMMYFUNCTION("IF(AB167 = """", """", GOOGLETRANSLATE(AB167, ""en"", ""mr""))"),"विवाह योग")</f>
        <v>विवाह योग</v>
      </c>
      <c r="AK167" s="5" t="str">
        <f>IFERROR(__xludf.DUMMYFUNCTION("IF(Y167 = """", """", GOOGLETRANSLATE(Y167, ""en"", ""gu""))"),"પિસાચ યોગ")</f>
        <v>પિસાચ યોગ</v>
      </c>
      <c r="AL167" s="5" t="str">
        <f>IFERROR(__xludf.DUMMYFUNCTION("IF(Z167 = """", """", GOOGLETRANSLATE(Z167, ""en"", ""gu""))"),"તમારા સ્વાસ્થ્યનું ધ્યાન રાખો")</f>
        <v>તમારા સ્વાસ્થ્યનું ધ્યાન રાખો</v>
      </c>
      <c r="AM167" s="5" t="str">
        <f>IFERROR(__xludf.DUMMYFUNCTION("IF(AA167 = """", """", GOOGLETRANSLATE(AA167, ""en"", ""gu""))"),"કારકિર્દીની સંભાવનાઓ માટે સારું")</f>
        <v>કારકિર્દીની સંભાવનાઓ માટે સારું</v>
      </c>
      <c r="AN167" s="5" t="str">
        <f>IFERROR(__xludf.DUMMYFUNCTION("IF(AB167 = """", """", GOOGLETRANSLATE(AB167, ""en"", ""gu""))"),"વિવાહ યોગ")</f>
        <v>વિવાહ યોગ</v>
      </c>
      <c r="AO167" s="5" t="str">
        <f>IFERROR(__xludf.DUMMYFUNCTION("IF(Y167 = """", """", GOOGLETRANSLATE(Y167, ""en"", ""bn""))"),"পিসাচ যোগ")</f>
        <v>পিসাচ যোগ</v>
      </c>
      <c r="AP167" s="5" t="str">
        <f>IFERROR(__xludf.DUMMYFUNCTION("IF(Z167 = """", """", GOOGLETRANSLATE(Z167, ""en"", ""bn""))"),"আপনার স্বাস্থ্যের যত্ন নিন")</f>
        <v>আপনার স্বাস্থ্যের যত্ন নিন</v>
      </c>
      <c r="AQ167" s="5" t="str">
        <f>IFERROR(__xludf.DUMMYFUNCTION("IF(AA167 = """", """", GOOGLETRANSLATE(AA167, ""en"", ""bn""))"),"ক্যারিয়ারের সম্ভাবনার জন্য ভাল")</f>
        <v>ক্যারিয়ারের সম্ভাবনার জন্য ভাল</v>
      </c>
      <c r="AR167" s="5" t="str">
        <f>IFERROR(__xludf.DUMMYFUNCTION("IF(AB167 = """", """", GOOGLETRANSLATE(AB167, ""en"", ""bn""))"),"vivah যোগ")</f>
        <v>vivah যোগ</v>
      </c>
      <c r="AS167" s="5" t="str">
        <f>IFERROR(__xludf.DUMMYFUNCTION("IF(Y167 = """", """", GOOGLETRANSLATE(Y167, ""en"", ""te""))"),"పిసాచ్ యోగం")</f>
        <v>పిసాచ్ యోగం</v>
      </c>
      <c r="AT167" s="5" t="str">
        <f>IFERROR(__xludf.DUMMYFUNCTION("IF(Z167 = """", """", GOOGLETRANSLATE(Z167, ""en"", ""te""))"),"మీ ఆరోగ్యాన్ని జాగ్రత్తగా చూసుకోండి")</f>
        <v>మీ ఆరోగ్యాన్ని జాగ్రత్తగా చూసుకోండి</v>
      </c>
      <c r="AU167" s="5" t="str">
        <f>IFERROR(__xludf.DUMMYFUNCTION("IF(AA167 = """", """", GOOGLETRANSLATE(AA167, ""en"", ""te""))"),"కెరీర్ అవకాశాలకు మంచిది")</f>
        <v>కెరీర్ అవకాశాలకు మంచిది</v>
      </c>
      <c r="AV167" s="5" t="str">
        <f>IFERROR(__xludf.DUMMYFUNCTION("IF(AB167 = """", """", GOOGLETRANSLATE(AB167, ""en"", ""te""))"),"వివాహ యోగం")</f>
        <v>వివాహ యోగం</v>
      </c>
    </row>
    <row r="168">
      <c r="A168" s="1">
        <v>171.0</v>
      </c>
      <c r="B168" s="1" t="s">
        <v>56</v>
      </c>
      <c r="C168" s="2">
        <v>45839.0</v>
      </c>
      <c r="D168" s="2">
        <v>45848.0</v>
      </c>
      <c r="E168" s="1">
        <v>6.0</v>
      </c>
      <c r="F168" s="1">
        <v>1.0</v>
      </c>
      <c r="G168" s="3" t="s">
        <v>83</v>
      </c>
      <c r="I168" s="7">
        <v>0.010462962962962962</v>
      </c>
      <c r="J168" s="7">
        <v>0.011921296296296296</v>
      </c>
      <c r="K168" s="1" t="s">
        <v>58</v>
      </c>
      <c r="L168" s="1" t="s">
        <v>76</v>
      </c>
      <c r="O168" s="1" t="s">
        <v>60</v>
      </c>
      <c r="P168" s="1" t="s">
        <v>60</v>
      </c>
      <c r="Q168" s="1" t="s">
        <v>60</v>
      </c>
      <c r="R168" s="1" t="s">
        <v>61</v>
      </c>
      <c r="S168" s="1" t="s">
        <v>60</v>
      </c>
      <c r="T168" s="1" t="s">
        <v>60</v>
      </c>
      <c r="V168" s="1" t="s">
        <v>60</v>
      </c>
      <c r="W168" s="1" t="s">
        <v>60</v>
      </c>
      <c r="X168" s="1" t="s">
        <v>61</v>
      </c>
      <c r="Y168" s="1" t="s">
        <v>105</v>
      </c>
      <c r="Z168" s="1" t="s">
        <v>63</v>
      </c>
      <c r="AA168" s="1" t="s">
        <v>106</v>
      </c>
      <c r="AB168" s="1" t="s">
        <v>107</v>
      </c>
      <c r="AC168" s="5" t="str">
        <f>IFERROR(__xludf.DUMMYFUNCTION("IF(Y168 = """", """", GOOGLETRANSLATE(Y168, ""en"", ""hi""))"),"स्वास्थ्य सुधार")</f>
        <v>स्वास्थ्य सुधार</v>
      </c>
      <c r="AD168" s="5" t="str">
        <f>IFERROR(__xludf.DUMMYFUNCTION("IF(Z168 = """", """", GOOGLETRANSLATE(Z168, ""en"", ""hi""))"),"विवाह योग")</f>
        <v>विवाह योग</v>
      </c>
      <c r="AE168" s="5" t="str">
        <f>IFERROR(__xludf.DUMMYFUNCTION("IF(AA168 = """", """", GOOGLETRANSLATE(AA168, ""en"", ""hi""))"),"जीवनसाथी के साथ विवाद से बचें")</f>
        <v>जीवनसाथी के साथ विवाद से बचें</v>
      </c>
      <c r="AF168" s="5" t="str">
        <f>IFERROR(__xludf.DUMMYFUNCTION("IF(AB168 = """", """", GOOGLETRANSLATE(AB168, ""en"", ""hi""))"),"वित्तीय लाभ")</f>
        <v>वित्तीय लाभ</v>
      </c>
      <c r="AG168" s="5" t="str">
        <f>IFERROR(__xludf.DUMMYFUNCTION("IF(Y168 = """", """", GOOGLETRANSLATE(Y168, ""en"", ""mr""))"),"आरोग्य सुधारणा")</f>
        <v>आरोग्य सुधारणा</v>
      </c>
      <c r="AH168" s="5" t="str">
        <f>IFERROR(__xludf.DUMMYFUNCTION("IF(Z168 = """", """", GOOGLETRANSLATE(Z168, ""en"", ""mr""))"),"विवाह योग")</f>
        <v>विवाह योग</v>
      </c>
      <c r="AI168" s="5" t="str">
        <f>IFERROR(__xludf.DUMMYFUNCTION("IF(AA168 = """", """", GOOGLETRANSLATE(AA168, ""en"", ""mr""))"),"जोडीदाराशी वाद टाळा")</f>
        <v>जोडीदाराशी वाद टाळा</v>
      </c>
      <c r="AJ168" s="5" t="str">
        <f>IFERROR(__xludf.DUMMYFUNCTION("IF(AB168 = """", """", GOOGLETRANSLATE(AB168, ""en"", ""mr""))"),"आर्थिक लाभ")</f>
        <v>आर्थिक लाभ</v>
      </c>
      <c r="AK168" s="5" t="str">
        <f>IFERROR(__xludf.DUMMYFUNCTION("IF(Y168 = """", """", GOOGLETRANSLATE(Y168, ""en"", ""gu""))"),"આરોગ્ય સુધારણા")</f>
        <v>આરોગ્ય સુધારણા</v>
      </c>
      <c r="AL168" s="5" t="str">
        <f>IFERROR(__xludf.DUMMYFUNCTION("IF(Z168 = """", """", GOOGLETRANSLATE(Z168, ""en"", ""gu""))"),"વિવાહ યોગ")</f>
        <v>વિવાહ યોગ</v>
      </c>
      <c r="AM168" s="5" t="str">
        <f>IFERROR(__xludf.DUMMYFUNCTION("IF(AA168 = """", """", GOOGLETRANSLATE(AA168, ""en"", ""gu""))"),"જીવનસાથી સાથે વિવાદ ટાળો")</f>
        <v>જીવનસાથી સાથે વિવાદ ટાળો</v>
      </c>
      <c r="AN168" s="5" t="str">
        <f>IFERROR(__xludf.DUMMYFUNCTION("IF(AB168 = """", """", GOOGLETRANSLATE(AB168, ""en"", ""gu""))"),"નાણાકીય લાભ થાય")</f>
        <v>નાણાકીય લાભ થાય</v>
      </c>
      <c r="AO168" s="5" t="str">
        <f>IFERROR(__xludf.DUMMYFUNCTION("IF(Y168 = """", """", GOOGLETRANSLATE(Y168, ""en"", ""bn""))"),"স্বাস্থ্য উন্নতি")</f>
        <v>স্বাস্থ্য উন্নতি</v>
      </c>
      <c r="AP168" s="5" t="str">
        <f>IFERROR(__xludf.DUMMYFUNCTION("IF(Z168 = """", """", GOOGLETRANSLATE(Z168, ""en"", ""bn""))"),"vivah যোগ")</f>
        <v>vivah যোগ</v>
      </c>
      <c r="AQ168" s="5" t="str">
        <f>IFERROR(__xludf.DUMMYFUNCTION("IF(AA168 = """", """", GOOGLETRANSLATE(AA168, ""en"", ""bn""))"),"স্ত্রীর সাথে বিবাদ এড়িয়ে চলুন")</f>
        <v>স্ত্রীর সাথে বিবাদ এড়িয়ে চলুন</v>
      </c>
      <c r="AR168" s="5" t="str">
        <f>IFERROR(__xludf.DUMMYFUNCTION("IF(AB168 = """", """", GOOGLETRANSLATE(AB168, ""en"", ""bn""))"),"আর্থিক লাভ")</f>
        <v>আর্থিক লাভ</v>
      </c>
      <c r="AS168" s="5" t="str">
        <f>IFERROR(__xludf.DUMMYFUNCTION("IF(Y168 = """", """", GOOGLETRANSLATE(Y168, ""en"", ""te""))"),"ఆరోగ్య మెరుగుదల")</f>
        <v>ఆరోగ్య మెరుగుదల</v>
      </c>
      <c r="AT168" s="5" t="str">
        <f>IFERROR(__xludf.DUMMYFUNCTION("IF(Z168 = """", """", GOOGLETRANSLATE(Z168, ""en"", ""te""))"),"వివాహ యోగం")</f>
        <v>వివాహ యోగం</v>
      </c>
      <c r="AU168" s="5" t="str">
        <f>IFERROR(__xludf.DUMMYFUNCTION("IF(AA168 = """", """", GOOGLETRANSLATE(AA168,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68" s="5" t="str">
        <f>IFERROR(__xludf.DUMMYFUNCTION("IF(AB168 = """", """", GOOGLETRANSLATE(AB168, ""en"", ""te""))"),"ఆర్థిక లాభాలు")</f>
        <v>ఆర్థిక లాభాలు</v>
      </c>
    </row>
    <row r="169">
      <c r="A169" s="1">
        <v>172.0</v>
      </c>
      <c r="B169" s="1" t="s">
        <v>56</v>
      </c>
      <c r="C169" s="2">
        <v>45839.0</v>
      </c>
      <c r="D169" s="2">
        <v>45848.0</v>
      </c>
      <c r="E169" s="1">
        <v>6.0</v>
      </c>
      <c r="F169" s="1">
        <v>2.0</v>
      </c>
      <c r="G169" s="3" t="s">
        <v>83</v>
      </c>
      <c r="I169" s="7">
        <v>0.010462962962962962</v>
      </c>
      <c r="J169" s="7">
        <v>0.011921296296296296</v>
      </c>
      <c r="K169" s="1" t="s">
        <v>58</v>
      </c>
      <c r="L169" s="1" t="s">
        <v>76</v>
      </c>
      <c r="O169" s="1" t="s">
        <v>60</v>
      </c>
      <c r="P169" s="1" t="s">
        <v>60</v>
      </c>
      <c r="Q169" s="1" t="s">
        <v>60</v>
      </c>
      <c r="R169" s="1" t="s">
        <v>61</v>
      </c>
      <c r="S169" s="1" t="s">
        <v>60</v>
      </c>
      <c r="T169" s="1" t="s">
        <v>60</v>
      </c>
      <c r="V169" s="1" t="s">
        <v>60</v>
      </c>
      <c r="W169" s="1" t="s">
        <v>60</v>
      </c>
      <c r="X169" s="1" t="s">
        <v>61</v>
      </c>
      <c r="Y169" s="1" t="s">
        <v>105</v>
      </c>
      <c r="Z169" s="1" t="s">
        <v>63</v>
      </c>
      <c r="AA169" s="1" t="s">
        <v>106</v>
      </c>
      <c r="AB169" s="1" t="s">
        <v>107</v>
      </c>
      <c r="AC169" s="5" t="str">
        <f>IFERROR(__xludf.DUMMYFUNCTION("IF(Y169 = """", """", GOOGLETRANSLATE(Y169, ""en"", ""hi""))"),"स्वास्थ्य सुधार")</f>
        <v>स्वास्थ्य सुधार</v>
      </c>
      <c r="AD169" s="5" t="str">
        <f>IFERROR(__xludf.DUMMYFUNCTION("IF(Z169 = """", """", GOOGLETRANSLATE(Z169, ""en"", ""hi""))"),"विवाह योग")</f>
        <v>विवाह योग</v>
      </c>
      <c r="AE169" s="5" t="str">
        <f>IFERROR(__xludf.DUMMYFUNCTION("IF(AA169 = """", """", GOOGLETRANSLATE(AA169, ""en"", ""hi""))"),"जीवनसाथी के साथ विवाद से बचें")</f>
        <v>जीवनसाथी के साथ विवाद से बचें</v>
      </c>
      <c r="AF169" s="5" t="str">
        <f>IFERROR(__xludf.DUMMYFUNCTION("IF(AB169 = """", """", GOOGLETRANSLATE(AB169, ""en"", ""hi""))"),"वित्तीय लाभ")</f>
        <v>वित्तीय लाभ</v>
      </c>
      <c r="AG169" s="5" t="str">
        <f>IFERROR(__xludf.DUMMYFUNCTION("IF(Y169 = """", """", GOOGLETRANSLATE(Y169, ""en"", ""mr""))"),"आरोग्य सुधारणा")</f>
        <v>आरोग्य सुधारणा</v>
      </c>
      <c r="AH169" s="5" t="str">
        <f>IFERROR(__xludf.DUMMYFUNCTION("IF(Z169 = """", """", GOOGLETRANSLATE(Z169, ""en"", ""mr""))"),"विवाह योग")</f>
        <v>विवाह योग</v>
      </c>
      <c r="AI169" s="5" t="str">
        <f>IFERROR(__xludf.DUMMYFUNCTION("IF(AA169 = """", """", GOOGLETRANSLATE(AA169, ""en"", ""mr""))"),"जोडीदाराशी वाद टाळा")</f>
        <v>जोडीदाराशी वाद टाळा</v>
      </c>
      <c r="AJ169" s="5" t="str">
        <f>IFERROR(__xludf.DUMMYFUNCTION("IF(AB169 = """", """", GOOGLETRANSLATE(AB169, ""en"", ""mr""))"),"आर्थिक लाभ")</f>
        <v>आर्थिक लाभ</v>
      </c>
      <c r="AK169" s="5" t="str">
        <f>IFERROR(__xludf.DUMMYFUNCTION("IF(Y169 = """", """", GOOGLETRANSLATE(Y169, ""en"", ""gu""))"),"આરોગ્ય સુધારણા")</f>
        <v>આરોગ્ય સુધારણા</v>
      </c>
      <c r="AL169" s="5" t="str">
        <f>IFERROR(__xludf.DUMMYFUNCTION("IF(Z169 = """", """", GOOGLETRANSLATE(Z169, ""en"", ""gu""))"),"વિવાહ યોગ")</f>
        <v>વિવાહ યોગ</v>
      </c>
      <c r="AM169" s="5" t="str">
        <f>IFERROR(__xludf.DUMMYFUNCTION("IF(AA169 = """", """", GOOGLETRANSLATE(AA169, ""en"", ""gu""))"),"જીવનસાથી સાથે વિવાદ ટાળો")</f>
        <v>જીવનસાથી સાથે વિવાદ ટાળો</v>
      </c>
      <c r="AN169" s="5" t="str">
        <f>IFERROR(__xludf.DUMMYFUNCTION("IF(AB169 = """", """", GOOGLETRANSLATE(AB169, ""en"", ""gu""))"),"નાણાકીય લાભ થાય")</f>
        <v>નાણાકીય લાભ થાય</v>
      </c>
      <c r="AO169" s="5" t="str">
        <f>IFERROR(__xludf.DUMMYFUNCTION("IF(Y169 = """", """", GOOGLETRANSLATE(Y169, ""en"", ""bn""))"),"স্বাস্থ্য উন্নতি")</f>
        <v>স্বাস্থ্য উন্নতি</v>
      </c>
      <c r="AP169" s="5" t="str">
        <f>IFERROR(__xludf.DUMMYFUNCTION("IF(Z169 = """", """", GOOGLETRANSLATE(Z169, ""en"", ""bn""))"),"vivah যোগ")</f>
        <v>vivah যোগ</v>
      </c>
      <c r="AQ169" s="5" t="str">
        <f>IFERROR(__xludf.DUMMYFUNCTION("IF(AA169 = """", """", GOOGLETRANSLATE(AA169, ""en"", ""bn""))"),"স্ত্রীর সাথে বিবাদ এড়িয়ে চলুন")</f>
        <v>স্ত্রীর সাথে বিবাদ এড়িয়ে চলুন</v>
      </c>
      <c r="AR169" s="5" t="str">
        <f>IFERROR(__xludf.DUMMYFUNCTION("IF(AB169 = """", """", GOOGLETRANSLATE(AB169, ""en"", ""bn""))"),"আর্থিক লাভ")</f>
        <v>আর্থিক লাভ</v>
      </c>
      <c r="AS169" s="5" t="str">
        <f>IFERROR(__xludf.DUMMYFUNCTION("IF(Y169 = """", """", GOOGLETRANSLATE(Y169, ""en"", ""te""))"),"ఆరోగ్య మెరుగుదల")</f>
        <v>ఆరోగ్య మెరుగుదల</v>
      </c>
      <c r="AT169" s="5" t="str">
        <f>IFERROR(__xludf.DUMMYFUNCTION("IF(Z169 = """", """", GOOGLETRANSLATE(Z169, ""en"", ""te""))"),"వివాహ యోగం")</f>
        <v>వివాహ యోగం</v>
      </c>
      <c r="AU169" s="5" t="str">
        <f>IFERROR(__xludf.DUMMYFUNCTION("IF(AA169 = """", """", GOOGLETRANSLATE(AA169,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69" s="5" t="str">
        <f>IFERROR(__xludf.DUMMYFUNCTION("IF(AB169 = """", """", GOOGLETRANSLATE(AB169, ""en"", ""te""))"),"ఆర్థిక లాభాలు")</f>
        <v>ఆర్థిక లాభాలు</v>
      </c>
    </row>
    <row r="170">
      <c r="A170" s="1">
        <v>173.0</v>
      </c>
      <c r="B170" s="1" t="s">
        <v>56</v>
      </c>
      <c r="C170" s="2">
        <v>45839.0</v>
      </c>
      <c r="D170" s="2">
        <v>45848.0</v>
      </c>
      <c r="E170" s="1">
        <v>6.0</v>
      </c>
      <c r="F170" s="1">
        <v>3.0</v>
      </c>
      <c r="G170" s="3" t="s">
        <v>83</v>
      </c>
      <c r="I170" s="7">
        <v>0.010462962962962962</v>
      </c>
      <c r="J170" s="7">
        <v>0.011921296296296296</v>
      </c>
      <c r="K170" s="1" t="s">
        <v>58</v>
      </c>
      <c r="L170" s="1" t="s">
        <v>76</v>
      </c>
      <c r="O170" s="1" t="s">
        <v>60</v>
      </c>
      <c r="P170" s="1" t="s">
        <v>60</v>
      </c>
      <c r="Q170" s="1" t="s">
        <v>60</v>
      </c>
      <c r="R170" s="1" t="s">
        <v>61</v>
      </c>
      <c r="S170" s="1" t="s">
        <v>60</v>
      </c>
      <c r="T170" s="1" t="s">
        <v>60</v>
      </c>
      <c r="V170" s="1" t="s">
        <v>60</v>
      </c>
      <c r="W170" s="1" t="s">
        <v>60</v>
      </c>
      <c r="X170" s="1" t="s">
        <v>61</v>
      </c>
      <c r="Y170" s="1" t="s">
        <v>105</v>
      </c>
      <c r="Z170" s="1" t="s">
        <v>63</v>
      </c>
      <c r="AA170" s="1" t="s">
        <v>106</v>
      </c>
      <c r="AB170" s="1" t="s">
        <v>107</v>
      </c>
      <c r="AC170" s="5" t="str">
        <f>IFERROR(__xludf.DUMMYFUNCTION("IF(Y170 = """", """", GOOGLETRANSLATE(Y170, ""en"", ""hi""))"),"स्वास्थ्य सुधार")</f>
        <v>स्वास्थ्य सुधार</v>
      </c>
      <c r="AD170" s="5" t="str">
        <f>IFERROR(__xludf.DUMMYFUNCTION("IF(Z170 = """", """", GOOGLETRANSLATE(Z170, ""en"", ""hi""))"),"विवाह योग")</f>
        <v>विवाह योग</v>
      </c>
      <c r="AE170" s="5" t="str">
        <f>IFERROR(__xludf.DUMMYFUNCTION("IF(AA170 = """", """", GOOGLETRANSLATE(AA170, ""en"", ""hi""))"),"जीवनसाथी के साथ विवाद से बचें")</f>
        <v>जीवनसाथी के साथ विवाद से बचें</v>
      </c>
      <c r="AF170" s="5" t="str">
        <f>IFERROR(__xludf.DUMMYFUNCTION("IF(AB170 = """", """", GOOGLETRANSLATE(AB170, ""en"", ""hi""))"),"वित्तीय लाभ")</f>
        <v>वित्तीय लाभ</v>
      </c>
      <c r="AG170" s="5" t="str">
        <f>IFERROR(__xludf.DUMMYFUNCTION("IF(Y170 = """", """", GOOGLETRANSLATE(Y170, ""en"", ""mr""))"),"आरोग्य सुधारणा")</f>
        <v>आरोग्य सुधारणा</v>
      </c>
      <c r="AH170" s="5" t="str">
        <f>IFERROR(__xludf.DUMMYFUNCTION("IF(Z170 = """", """", GOOGLETRANSLATE(Z170, ""en"", ""mr""))"),"विवाह योग")</f>
        <v>विवाह योग</v>
      </c>
      <c r="AI170" s="5" t="str">
        <f>IFERROR(__xludf.DUMMYFUNCTION("IF(AA170 = """", """", GOOGLETRANSLATE(AA170, ""en"", ""mr""))"),"जोडीदाराशी वाद टाळा")</f>
        <v>जोडीदाराशी वाद टाळा</v>
      </c>
      <c r="AJ170" s="5" t="str">
        <f>IFERROR(__xludf.DUMMYFUNCTION("IF(AB170 = """", """", GOOGLETRANSLATE(AB170, ""en"", ""mr""))"),"आर्थिक लाभ")</f>
        <v>आर्थिक लाभ</v>
      </c>
      <c r="AK170" s="5" t="str">
        <f>IFERROR(__xludf.DUMMYFUNCTION("IF(Y170 = """", """", GOOGLETRANSLATE(Y170, ""en"", ""gu""))"),"આરોગ્ય સુધારણા")</f>
        <v>આરોગ્ય સુધારણા</v>
      </c>
      <c r="AL170" s="5" t="str">
        <f>IFERROR(__xludf.DUMMYFUNCTION("IF(Z170 = """", """", GOOGLETRANSLATE(Z170, ""en"", ""gu""))"),"વિવાહ યોગ")</f>
        <v>વિવાહ યોગ</v>
      </c>
      <c r="AM170" s="5" t="str">
        <f>IFERROR(__xludf.DUMMYFUNCTION("IF(AA170 = """", """", GOOGLETRANSLATE(AA170, ""en"", ""gu""))"),"જીવનસાથી સાથે વિવાદ ટાળો")</f>
        <v>જીવનસાથી સાથે વિવાદ ટાળો</v>
      </c>
      <c r="AN170" s="5" t="str">
        <f>IFERROR(__xludf.DUMMYFUNCTION("IF(AB170 = """", """", GOOGLETRANSLATE(AB170, ""en"", ""gu""))"),"નાણાકીય લાભ થાય")</f>
        <v>નાણાકીય લાભ થાય</v>
      </c>
      <c r="AO170" s="5" t="str">
        <f>IFERROR(__xludf.DUMMYFUNCTION("IF(Y170 = """", """", GOOGLETRANSLATE(Y170, ""en"", ""bn""))"),"স্বাস্থ্য উন্নতি")</f>
        <v>স্বাস্থ্য উন্নতি</v>
      </c>
      <c r="AP170" s="5" t="str">
        <f>IFERROR(__xludf.DUMMYFUNCTION("IF(Z170 = """", """", GOOGLETRANSLATE(Z170, ""en"", ""bn""))"),"vivah যোগ")</f>
        <v>vivah যোগ</v>
      </c>
      <c r="AQ170" s="5" t="str">
        <f>IFERROR(__xludf.DUMMYFUNCTION("IF(AA170 = """", """", GOOGLETRANSLATE(AA170, ""en"", ""bn""))"),"স্ত্রীর সাথে বিবাদ এড়িয়ে চলুন")</f>
        <v>স্ত্রীর সাথে বিবাদ এড়িয়ে চলুন</v>
      </c>
      <c r="AR170" s="5" t="str">
        <f>IFERROR(__xludf.DUMMYFUNCTION("IF(AB170 = """", """", GOOGLETRANSLATE(AB170, ""en"", ""bn""))"),"আর্থিক লাভ")</f>
        <v>আর্থিক লাভ</v>
      </c>
      <c r="AS170" s="5" t="str">
        <f>IFERROR(__xludf.DUMMYFUNCTION("IF(Y170 = """", """", GOOGLETRANSLATE(Y170, ""en"", ""te""))"),"ఆరోగ్య మెరుగుదల")</f>
        <v>ఆరోగ్య మెరుగుదల</v>
      </c>
      <c r="AT170" s="5" t="str">
        <f>IFERROR(__xludf.DUMMYFUNCTION("IF(Z170 = """", """", GOOGLETRANSLATE(Z170, ""en"", ""te""))"),"వివాహ యోగం")</f>
        <v>వివాహ యోగం</v>
      </c>
      <c r="AU170" s="5" t="str">
        <f>IFERROR(__xludf.DUMMYFUNCTION("IF(AA170 = """", """", GOOGLETRANSLATE(AA170,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0" s="5" t="str">
        <f>IFERROR(__xludf.DUMMYFUNCTION("IF(AB170 = """", """", GOOGLETRANSLATE(AB170, ""en"", ""te""))"),"ఆర్థిక లాభాలు")</f>
        <v>ఆర్థిక లాభాలు</v>
      </c>
    </row>
    <row r="171">
      <c r="A171" s="1">
        <v>174.0</v>
      </c>
      <c r="B171" s="1" t="s">
        <v>56</v>
      </c>
      <c r="C171" s="2">
        <v>45839.0</v>
      </c>
      <c r="D171" s="2">
        <v>45848.0</v>
      </c>
      <c r="E171" s="1">
        <v>6.0</v>
      </c>
      <c r="F171" s="1">
        <v>4.0</v>
      </c>
      <c r="G171" s="3" t="s">
        <v>83</v>
      </c>
      <c r="I171" s="7">
        <v>0.010462962962962962</v>
      </c>
      <c r="J171" s="7">
        <v>0.011921296296296296</v>
      </c>
      <c r="K171" s="1" t="s">
        <v>58</v>
      </c>
      <c r="L171" s="1" t="s">
        <v>76</v>
      </c>
      <c r="O171" s="1" t="s">
        <v>60</v>
      </c>
      <c r="P171" s="1" t="s">
        <v>60</v>
      </c>
      <c r="Q171" s="1" t="s">
        <v>60</v>
      </c>
      <c r="R171" s="1" t="s">
        <v>61</v>
      </c>
      <c r="S171" s="1" t="s">
        <v>60</v>
      </c>
      <c r="T171" s="1" t="s">
        <v>60</v>
      </c>
      <c r="V171" s="1" t="s">
        <v>60</v>
      </c>
      <c r="W171" s="1" t="s">
        <v>60</v>
      </c>
      <c r="X171" s="1" t="s">
        <v>61</v>
      </c>
      <c r="Y171" s="1" t="s">
        <v>105</v>
      </c>
      <c r="Z171" s="1" t="s">
        <v>63</v>
      </c>
      <c r="AA171" s="1" t="s">
        <v>106</v>
      </c>
      <c r="AB171" s="1" t="s">
        <v>107</v>
      </c>
      <c r="AC171" s="5" t="str">
        <f>IFERROR(__xludf.DUMMYFUNCTION("IF(Y171 = """", """", GOOGLETRANSLATE(Y171, ""en"", ""hi""))"),"स्वास्थ्य सुधार")</f>
        <v>स्वास्थ्य सुधार</v>
      </c>
      <c r="AD171" s="5" t="str">
        <f>IFERROR(__xludf.DUMMYFUNCTION("IF(Z171 = """", """", GOOGLETRANSLATE(Z171, ""en"", ""hi""))"),"विवाह योग")</f>
        <v>विवाह योग</v>
      </c>
      <c r="AE171" s="5" t="str">
        <f>IFERROR(__xludf.DUMMYFUNCTION("IF(AA171 = """", """", GOOGLETRANSLATE(AA171, ""en"", ""hi""))"),"जीवनसाथी के साथ विवाद से बचें")</f>
        <v>जीवनसाथी के साथ विवाद से बचें</v>
      </c>
      <c r="AF171" s="5" t="str">
        <f>IFERROR(__xludf.DUMMYFUNCTION("IF(AB171 = """", """", GOOGLETRANSLATE(AB171, ""en"", ""hi""))"),"वित्तीय लाभ")</f>
        <v>वित्तीय लाभ</v>
      </c>
      <c r="AG171" s="5" t="str">
        <f>IFERROR(__xludf.DUMMYFUNCTION("IF(Y171 = """", """", GOOGLETRANSLATE(Y171, ""en"", ""mr""))"),"आरोग्य सुधारणा")</f>
        <v>आरोग्य सुधारणा</v>
      </c>
      <c r="AH171" s="5" t="str">
        <f>IFERROR(__xludf.DUMMYFUNCTION("IF(Z171 = """", """", GOOGLETRANSLATE(Z171, ""en"", ""mr""))"),"विवाह योग")</f>
        <v>विवाह योग</v>
      </c>
      <c r="AI171" s="5" t="str">
        <f>IFERROR(__xludf.DUMMYFUNCTION("IF(AA171 = """", """", GOOGLETRANSLATE(AA171, ""en"", ""mr""))"),"जोडीदाराशी वाद टाळा")</f>
        <v>जोडीदाराशी वाद टाळा</v>
      </c>
      <c r="AJ171" s="5" t="str">
        <f>IFERROR(__xludf.DUMMYFUNCTION("IF(AB171 = """", """", GOOGLETRANSLATE(AB171, ""en"", ""mr""))"),"आर्थिक लाभ")</f>
        <v>आर्थिक लाभ</v>
      </c>
      <c r="AK171" s="5" t="str">
        <f>IFERROR(__xludf.DUMMYFUNCTION("IF(Y171 = """", """", GOOGLETRANSLATE(Y171, ""en"", ""gu""))"),"આરોગ્ય સુધારણા")</f>
        <v>આરોગ્ય સુધારણા</v>
      </c>
      <c r="AL171" s="5" t="str">
        <f>IFERROR(__xludf.DUMMYFUNCTION("IF(Z171 = """", """", GOOGLETRANSLATE(Z171, ""en"", ""gu""))"),"વિવાહ યોગ")</f>
        <v>વિવાહ યોગ</v>
      </c>
      <c r="AM171" s="5" t="str">
        <f>IFERROR(__xludf.DUMMYFUNCTION("IF(AA171 = """", """", GOOGLETRANSLATE(AA171, ""en"", ""gu""))"),"જીવનસાથી સાથે વિવાદ ટાળો")</f>
        <v>જીવનસાથી સાથે વિવાદ ટાળો</v>
      </c>
      <c r="AN171" s="5" t="str">
        <f>IFERROR(__xludf.DUMMYFUNCTION("IF(AB171 = """", """", GOOGLETRANSLATE(AB171, ""en"", ""gu""))"),"નાણાકીય લાભ થાય")</f>
        <v>નાણાકીય લાભ થાય</v>
      </c>
      <c r="AO171" s="5" t="str">
        <f>IFERROR(__xludf.DUMMYFUNCTION("IF(Y171 = """", """", GOOGLETRANSLATE(Y171, ""en"", ""bn""))"),"স্বাস্থ্য উন্নতি")</f>
        <v>স্বাস্থ্য উন্নতি</v>
      </c>
      <c r="AP171" s="5" t="str">
        <f>IFERROR(__xludf.DUMMYFUNCTION("IF(Z171 = """", """", GOOGLETRANSLATE(Z171, ""en"", ""bn""))"),"vivah যোগ")</f>
        <v>vivah যোগ</v>
      </c>
      <c r="AQ171" s="5" t="str">
        <f>IFERROR(__xludf.DUMMYFUNCTION("IF(AA171 = """", """", GOOGLETRANSLATE(AA171, ""en"", ""bn""))"),"স্ত্রীর সাথে বিবাদ এড়িয়ে চলুন")</f>
        <v>স্ত্রীর সাথে বিবাদ এড়িয়ে চলুন</v>
      </c>
      <c r="AR171" s="5" t="str">
        <f>IFERROR(__xludf.DUMMYFUNCTION("IF(AB171 = """", """", GOOGLETRANSLATE(AB171, ""en"", ""bn""))"),"আর্থিক লাভ")</f>
        <v>আর্থিক লাভ</v>
      </c>
      <c r="AS171" s="5" t="str">
        <f>IFERROR(__xludf.DUMMYFUNCTION("IF(Y171 = """", """", GOOGLETRANSLATE(Y171, ""en"", ""te""))"),"ఆరోగ్య మెరుగుదల")</f>
        <v>ఆరోగ్య మెరుగుదల</v>
      </c>
      <c r="AT171" s="5" t="str">
        <f>IFERROR(__xludf.DUMMYFUNCTION("IF(Z171 = """", """", GOOGLETRANSLATE(Z171, ""en"", ""te""))"),"వివాహ యోగం")</f>
        <v>వివాహ యోగం</v>
      </c>
      <c r="AU171" s="5" t="str">
        <f>IFERROR(__xludf.DUMMYFUNCTION("IF(AA171 = """", """", GOOGLETRANSLATE(AA171,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1" s="5" t="str">
        <f>IFERROR(__xludf.DUMMYFUNCTION("IF(AB171 = """", """", GOOGLETRANSLATE(AB171, ""en"", ""te""))"),"ఆర్థిక లాభాలు")</f>
        <v>ఆర్థిక లాభాలు</v>
      </c>
    </row>
    <row r="172">
      <c r="A172" s="1">
        <v>175.0</v>
      </c>
      <c r="B172" s="1" t="s">
        <v>56</v>
      </c>
      <c r="C172" s="2">
        <v>45839.0</v>
      </c>
      <c r="D172" s="2">
        <v>45848.0</v>
      </c>
      <c r="E172" s="1">
        <v>6.0</v>
      </c>
      <c r="F172" s="1">
        <v>5.0</v>
      </c>
      <c r="G172" s="3" t="s">
        <v>83</v>
      </c>
      <c r="I172" s="7">
        <v>0.010462962962962962</v>
      </c>
      <c r="J172" s="7">
        <v>0.011921296296296296</v>
      </c>
      <c r="K172" s="1" t="s">
        <v>58</v>
      </c>
      <c r="L172" s="1" t="s">
        <v>76</v>
      </c>
      <c r="O172" s="1" t="s">
        <v>60</v>
      </c>
      <c r="P172" s="1" t="s">
        <v>60</v>
      </c>
      <c r="Q172" s="1" t="s">
        <v>60</v>
      </c>
      <c r="R172" s="1" t="s">
        <v>61</v>
      </c>
      <c r="S172" s="1" t="s">
        <v>60</v>
      </c>
      <c r="T172" s="1" t="s">
        <v>60</v>
      </c>
      <c r="V172" s="1" t="s">
        <v>60</v>
      </c>
      <c r="W172" s="1" t="s">
        <v>60</v>
      </c>
      <c r="X172" s="1" t="s">
        <v>61</v>
      </c>
      <c r="Y172" s="1" t="s">
        <v>105</v>
      </c>
      <c r="Z172" s="1" t="s">
        <v>63</v>
      </c>
      <c r="AA172" s="1" t="s">
        <v>106</v>
      </c>
      <c r="AB172" s="1" t="s">
        <v>107</v>
      </c>
      <c r="AC172" s="5" t="str">
        <f>IFERROR(__xludf.DUMMYFUNCTION("IF(Y172 = """", """", GOOGLETRANSLATE(Y172, ""en"", ""hi""))"),"स्वास्थ्य सुधार")</f>
        <v>स्वास्थ्य सुधार</v>
      </c>
      <c r="AD172" s="5" t="str">
        <f>IFERROR(__xludf.DUMMYFUNCTION("IF(Z172 = """", """", GOOGLETRANSLATE(Z172, ""en"", ""hi""))"),"विवाह योग")</f>
        <v>विवाह योग</v>
      </c>
      <c r="AE172" s="5" t="str">
        <f>IFERROR(__xludf.DUMMYFUNCTION("IF(AA172 = """", """", GOOGLETRANSLATE(AA172, ""en"", ""hi""))"),"जीवनसाथी के साथ विवाद से बचें")</f>
        <v>जीवनसाथी के साथ विवाद से बचें</v>
      </c>
      <c r="AF172" s="5" t="str">
        <f>IFERROR(__xludf.DUMMYFUNCTION("IF(AB172 = """", """", GOOGLETRANSLATE(AB172, ""en"", ""hi""))"),"वित्तीय लाभ")</f>
        <v>वित्तीय लाभ</v>
      </c>
      <c r="AG172" s="5" t="str">
        <f>IFERROR(__xludf.DUMMYFUNCTION("IF(Y172 = """", """", GOOGLETRANSLATE(Y172, ""en"", ""mr""))"),"आरोग्य सुधारणा")</f>
        <v>आरोग्य सुधारणा</v>
      </c>
      <c r="AH172" s="5" t="str">
        <f>IFERROR(__xludf.DUMMYFUNCTION("IF(Z172 = """", """", GOOGLETRANSLATE(Z172, ""en"", ""mr""))"),"विवाह योग")</f>
        <v>विवाह योग</v>
      </c>
      <c r="AI172" s="5" t="str">
        <f>IFERROR(__xludf.DUMMYFUNCTION("IF(AA172 = """", """", GOOGLETRANSLATE(AA172, ""en"", ""mr""))"),"जोडीदाराशी वाद टाळा")</f>
        <v>जोडीदाराशी वाद टाळा</v>
      </c>
      <c r="AJ172" s="5" t="str">
        <f>IFERROR(__xludf.DUMMYFUNCTION("IF(AB172 = """", """", GOOGLETRANSLATE(AB172, ""en"", ""mr""))"),"आर्थिक लाभ")</f>
        <v>आर्थिक लाभ</v>
      </c>
      <c r="AK172" s="5" t="str">
        <f>IFERROR(__xludf.DUMMYFUNCTION("IF(Y172 = """", """", GOOGLETRANSLATE(Y172, ""en"", ""gu""))"),"આરોગ્ય સુધારણા")</f>
        <v>આરોગ્ય સુધારણા</v>
      </c>
      <c r="AL172" s="5" t="str">
        <f>IFERROR(__xludf.DUMMYFUNCTION("IF(Z172 = """", """", GOOGLETRANSLATE(Z172, ""en"", ""gu""))"),"વિવાહ યોગ")</f>
        <v>વિવાહ યોગ</v>
      </c>
      <c r="AM172" s="5" t="str">
        <f>IFERROR(__xludf.DUMMYFUNCTION("IF(AA172 = """", """", GOOGLETRANSLATE(AA172, ""en"", ""gu""))"),"જીવનસાથી સાથે વિવાદ ટાળો")</f>
        <v>જીવનસાથી સાથે વિવાદ ટાળો</v>
      </c>
      <c r="AN172" s="5" t="str">
        <f>IFERROR(__xludf.DUMMYFUNCTION("IF(AB172 = """", """", GOOGLETRANSLATE(AB172, ""en"", ""gu""))"),"નાણાકીય લાભ થાય")</f>
        <v>નાણાકીય લાભ થાય</v>
      </c>
      <c r="AO172" s="5" t="str">
        <f>IFERROR(__xludf.DUMMYFUNCTION("IF(Y172 = """", """", GOOGLETRANSLATE(Y172, ""en"", ""bn""))"),"স্বাস্থ্য উন্নতি")</f>
        <v>স্বাস্থ্য উন্নতি</v>
      </c>
      <c r="AP172" s="5" t="str">
        <f>IFERROR(__xludf.DUMMYFUNCTION("IF(Z172 = """", """", GOOGLETRANSLATE(Z172, ""en"", ""bn""))"),"vivah যোগ")</f>
        <v>vivah যোগ</v>
      </c>
      <c r="AQ172" s="5" t="str">
        <f>IFERROR(__xludf.DUMMYFUNCTION("IF(AA172 = """", """", GOOGLETRANSLATE(AA172, ""en"", ""bn""))"),"স্ত্রীর সাথে বিবাদ এড়িয়ে চলুন")</f>
        <v>স্ত্রীর সাথে বিবাদ এড়িয়ে চলুন</v>
      </c>
      <c r="AR172" s="5" t="str">
        <f>IFERROR(__xludf.DUMMYFUNCTION("IF(AB172 = """", """", GOOGLETRANSLATE(AB172, ""en"", ""bn""))"),"আর্থিক লাভ")</f>
        <v>আর্থিক লাভ</v>
      </c>
      <c r="AS172" s="5" t="str">
        <f>IFERROR(__xludf.DUMMYFUNCTION("IF(Y172 = """", """", GOOGLETRANSLATE(Y172, ""en"", ""te""))"),"ఆరోగ్య మెరుగుదల")</f>
        <v>ఆరోగ్య మెరుగుదల</v>
      </c>
      <c r="AT172" s="5" t="str">
        <f>IFERROR(__xludf.DUMMYFUNCTION("IF(Z172 = """", """", GOOGLETRANSLATE(Z172, ""en"", ""te""))"),"వివాహ యోగం")</f>
        <v>వివాహ యోగం</v>
      </c>
      <c r="AU172" s="5" t="str">
        <f>IFERROR(__xludf.DUMMYFUNCTION("IF(AA172 = """", """", GOOGLETRANSLATE(AA172,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2" s="5" t="str">
        <f>IFERROR(__xludf.DUMMYFUNCTION("IF(AB172 = """", """", GOOGLETRANSLATE(AB172, ""en"", ""te""))"),"ఆర్థిక లాభాలు")</f>
        <v>ఆర్థిక లాభాలు</v>
      </c>
    </row>
    <row r="173">
      <c r="A173" s="1">
        <v>176.0</v>
      </c>
      <c r="B173" s="1" t="s">
        <v>56</v>
      </c>
      <c r="C173" s="2">
        <v>45839.0</v>
      </c>
      <c r="D173" s="2">
        <v>45848.0</v>
      </c>
      <c r="E173" s="1">
        <v>6.0</v>
      </c>
      <c r="F173" s="1">
        <v>6.0</v>
      </c>
      <c r="G173" s="3" t="s">
        <v>83</v>
      </c>
      <c r="I173" s="7">
        <v>0.010462962962962962</v>
      </c>
      <c r="J173" s="7">
        <v>0.011921296296296296</v>
      </c>
      <c r="K173" s="1" t="s">
        <v>58</v>
      </c>
      <c r="L173" s="1" t="s">
        <v>76</v>
      </c>
      <c r="O173" s="1" t="s">
        <v>61</v>
      </c>
      <c r="P173" s="1" t="s">
        <v>60</v>
      </c>
      <c r="Q173" s="1" t="s">
        <v>60</v>
      </c>
      <c r="R173" s="1" t="s">
        <v>61</v>
      </c>
      <c r="S173" s="1" t="s">
        <v>60</v>
      </c>
      <c r="T173" s="1" t="s">
        <v>60</v>
      </c>
      <c r="V173" s="1" t="s">
        <v>61</v>
      </c>
      <c r="W173" s="1" t="s">
        <v>60</v>
      </c>
      <c r="X173" s="1" t="s">
        <v>60</v>
      </c>
      <c r="Y173" s="1" t="s">
        <v>105</v>
      </c>
      <c r="Z173" s="1" t="s">
        <v>63</v>
      </c>
      <c r="AA173" s="1" t="s">
        <v>106</v>
      </c>
      <c r="AB173" s="1" t="s">
        <v>107</v>
      </c>
      <c r="AC173" s="5" t="str">
        <f>IFERROR(__xludf.DUMMYFUNCTION("IF(Y173 = """", """", GOOGLETRANSLATE(Y173, ""en"", ""hi""))"),"स्वास्थ्य सुधार")</f>
        <v>स्वास्थ्य सुधार</v>
      </c>
      <c r="AD173" s="5" t="str">
        <f>IFERROR(__xludf.DUMMYFUNCTION("IF(Z173 = """", """", GOOGLETRANSLATE(Z173, ""en"", ""hi""))"),"विवाह योग")</f>
        <v>विवाह योग</v>
      </c>
      <c r="AE173" s="5" t="str">
        <f>IFERROR(__xludf.DUMMYFUNCTION("IF(AA173 = """", """", GOOGLETRANSLATE(AA173, ""en"", ""hi""))"),"जीवनसाथी के साथ विवाद से बचें")</f>
        <v>जीवनसाथी के साथ विवाद से बचें</v>
      </c>
      <c r="AF173" s="5" t="str">
        <f>IFERROR(__xludf.DUMMYFUNCTION("IF(AB173 = """", """", GOOGLETRANSLATE(AB173, ""en"", ""hi""))"),"वित्तीय लाभ")</f>
        <v>वित्तीय लाभ</v>
      </c>
      <c r="AG173" s="5" t="str">
        <f>IFERROR(__xludf.DUMMYFUNCTION("IF(Y173 = """", """", GOOGLETRANSLATE(Y173, ""en"", ""mr""))"),"आरोग्य सुधारणा")</f>
        <v>आरोग्य सुधारणा</v>
      </c>
      <c r="AH173" s="5" t="str">
        <f>IFERROR(__xludf.DUMMYFUNCTION("IF(Z173 = """", """", GOOGLETRANSLATE(Z173, ""en"", ""mr""))"),"विवाह योग")</f>
        <v>विवाह योग</v>
      </c>
      <c r="AI173" s="5" t="str">
        <f>IFERROR(__xludf.DUMMYFUNCTION("IF(AA173 = """", """", GOOGLETRANSLATE(AA173, ""en"", ""mr""))"),"जोडीदाराशी वाद टाळा")</f>
        <v>जोडीदाराशी वाद टाळा</v>
      </c>
      <c r="AJ173" s="5" t="str">
        <f>IFERROR(__xludf.DUMMYFUNCTION("IF(AB173 = """", """", GOOGLETRANSLATE(AB173, ""en"", ""mr""))"),"आर्थिक लाभ")</f>
        <v>आर्थिक लाभ</v>
      </c>
      <c r="AK173" s="5" t="str">
        <f>IFERROR(__xludf.DUMMYFUNCTION("IF(Y173 = """", """", GOOGLETRANSLATE(Y173, ""en"", ""gu""))"),"આરોગ્ય સુધારણા")</f>
        <v>આરોગ્ય સુધારણા</v>
      </c>
      <c r="AL173" s="5" t="str">
        <f>IFERROR(__xludf.DUMMYFUNCTION("IF(Z173 = """", """", GOOGLETRANSLATE(Z173, ""en"", ""gu""))"),"વિવાહ યોગ")</f>
        <v>વિવાહ યોગ</v>
      </c>
      <c r="AM173" s="5" t="str">
        <f>IFERROR(__xludf.DUMMYFUNCTION("IF(AA173 = """", """", GOOGLETRANSLATE(AA173, ""en"", ""gu""))"),"જીવનસાથી સાથે વિવાદ ટાળો")</f>
        <v>જીવનસાથી સાથે વિવાદ ટાળો</v>
      </c>
      <c r="AN173" s="5" t="str">
        <f>IFERROR(__xludf.DUMMYFUNCTION("IF(AB173 = """", """", GOOGLETRANSLATE(AB173, ""en"", ""gu""))"),"નાણાકીય લાભ થાય")</f>
        <v>નાણાકીય લાભ થાય</v>
      </c>
      <c r="AO173" s="5" t="str">
        <f>IFERROR(__xludf.DUMMYFUNCTION("IF(Y173 = """", """", GOOGLETRANSLATE(Y173, ""en"", ""bn""))"),"স্বাস্থ্য উন্নতি")</f>
        <v>স্বাস্থ্য উন্নতি</v>
      </c>
      <c r="AP173" s="5" t="str">
        <f>IFERROR(__xludf.DUMMYFUNCTION("IF(Z173 = """", """", GOOGLETRANSLATE(Z173, ""en"", ""bn""))"),"vivah যোগ")</f>
        <v>vivah যোগ</v>
      </c>
      <c r="AQ173" s="5" t="str">
        <f>IFERROR(__xludf.DUMMYFUNCTION("IF(AA173 = """", """", GOOGLETRANSLATE(AA173, ""en"", ""bn""))"),"স্ত্রীর সাথে বিবাদ এড়িয়ে চলুন")</f>
        <v>স্ত্রীর সাথে বিবাদ এড়িয়ে চলুন</v>
      </c>
      <c r="AR173" s="5" t="str">
        <f>IFERROR(__xludf.DUMMYFUNCTION("IF(AB173 = """", """", GOOGLETRANSLATE(AB173, ""en"", ""bn""))"),"আর্থিক লাভ")</f>
        <v>আর্থিক লাভ</v>
      </c>
      <c r="AS173" s="5" t="str">
        <f>IFERROR(__xludf.DUMMYFUNCTION("IF(Y173 = """", """", GOOGLETRANSLATE(Y173, ""en"", ""te""))"),"ఆరోగ్య మెరుగుదల")</f>
        <v>ఆరోగ్య మెరుగుదల</v>
      </c>
      <c r="AT173" s="5" t="str">
        <f>IFERROR(__xludf.DUMMYFUNCTION("IF(Z173 = """", """", GOOGLETRANSLATE(Z173, ""en"", ""te""))"),"వివాహ యోగం")</f>
        <v>వివాహ యోగం</v>
      </c>
      <c r="AU173" s="5" t="str">
        <f>IFERROR(__xludf.DUMMYFUNCTION("IF(AA173 = """", """", GOOGLETRANSLATE(AA173,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3" s="5" t="str">
        <f>IFERROR(__xludf.DUMMYFUNCTION("IF(AB173 = """", """", GOOGLETRANSLATE(AB173, ""en"", ""te""))"),"ఆర్థిక లాభాలు")</f>
        <v>ఆర్థిక లాభాలు</v>
      </c>
    </row>
    <row r="174">
      <c r="A174" s="1">
        <v>177.0</v>
      </c>
      <c r="B174" s="1" t="s">
        <v>56</v>
      </c>
      <c r="C174" s="2">
        <v>45839.0</v>
      </c>
      <c r="D174" s="2">
        <v>45848.0</v>
      </c>
      <c r="E174" s="1">
        <v>6.0</v>
      </c>
      <c r="F174" s="1">
        <v>7.0</v>
      </c>
      <c r="G174" s="3" t="s">
        <v>83</v>
      </c>
      <c r="I174" s="7">
        <v>0.010462962962962962</v>
      </c>
      <c r="J174" s="7">
        <v>0.011921296296296296</v>
      </c>
      <c r="K174" s="1" t="s">
        <v>58</v>
      </c>
      <c r="L174" s="1" t="s">
        <v>76</v>
      </c>
      <c r="O174" s="1" t="s">
        <v>61</v>
      </c>
      <c r="P174" s="1" t="s">
        <v>60</v>
      </c>
      <c r="Q174" s="1" t="s">
        <v>60</v>
      </c>
      <c r="R174" s="1" t="s">
        <v>61</v>
      </c>
      <c r="S174" s="1" t="s">
        <v>60</v>
      </c>
      <c r="T174" s="1" t="s">
        <v>60</v>
      </c>
      <c r="V174" s="1" t="s">
        <v>61</v>
      </c>
      <c r="W174" s="1" t="s">
        <v>60</v>
      </c>
      <c r="X174" s="1" t="s">
        <v>60</v>
      </c>
      <c r="Y174" s="1" t="s">
        <v>105</v>
      </c>
      <c r="Z174" s="1" t="s">
        <v>63</v>
      </c>
      <c r="AA174" s="1" t="s">
        <v>106</v>
      </c>
      <c r="AB174" s="1" t="s">
        <v>107</v>
      </c>
      <c r="AC174" s="5" t="str">
        <f>IFERROR(__xludf.DUMMYFUNCTION("IF(Y174 = """", """", GOOGLETRANSLATE(Y174, ""en"", ""hi""))"),"स्वास्थ्य सुधार")</f>
        <v>स्वास्थ्य सुधार</v>
      </c>
      <c r="AD174" s="5" t="str">
        <f>IFERROR(__xludf.DUMMYFUNCTION("IF(Z174 = """", """", GOOGLETRANSLATE(Z174, ""en"", ""hi""))"),"विवाह योग")</f>
        <v>विवाह योग</v>
      </c>
      <c r="AE174" s="5" t="str">
        <f>IFERROR(__xludf.DUMMYFUNCTION("IF(AA174 = """", """", GOOGLETRANSLATE(AA174, ""en"", ""hi""))"),"जीवनसाथी के साथ विवाद से बचें")</f>
        <v>जीवनसाथी के साथ विवाद से बचें</v>
      </c>
      <c r="AF174" s="5" t="str">
        <f>IFERROR(__xludf.DUMMYFUNCTION("IF(AB174 = """", """", GOOGLETRANSLATE(AB174, ""en"", ""hi""))"),"वित्तीय लाभ")</f>
        <v>वित्तीय लाभ</v>
      </c>
      <c r="AG174" s="5" t="str">
        <f>IFERROR(__xludf.DUMMYFUNCTION("IF(Y174 = """", """", GOOGLETRANSLATE(Y174, ""en"", ""mr""))"),"आरोग्य सुधारणा")</f>
        <v>आरोग्य सुधारणा</v>
      </c>
      <c r="AH174" s="5" t="str">
        <f>IFERROR(__xludf.DUMMYFUNCTION("IF(Z174 = """", """", GOOGLETRANSLATE(Z174, ""en"", ""mr""))"),"विवाह योग")</f>
        <v>विवाह योग</v>
      </c>
      <c r="AI174" s="5" t="str">
        <f>IFERROR(__xludf.DUMMYFUNCTION("IF(AA174 = """", """", GOOGLETRANSLATE(AA174, ""en"", ""mr""))"),"जोडीदाराशी वाद टाळा")</f>
        <v>जोडीदाराशी वाद टाळा</v>
      </c>
      <c r="AJ174" s="5" t="str">
        <f>IFERROR(__xludf.DUMMYFUNCTION("IF(AB174 = """", """", GOOGLETRANSLATE(AB174, ""en"", ""mr""))"),"आर्थिक लाभ")</f>
        <v>आर्थिक लाभ</v>
      </c>
      <c r="AK174" s="5" t="str">
        <f>IFERROR(__xludf.DUMMYFUNCTION("IF(Y174 = """", """", GOOGLETRANSLATE(Y174, ""en"", ""gu""))"),"આરોગ્ય સુધારણા")</f>
        <v>આરોગ્ય સુધારણા</v>
      </c>
      <c r="AL174" s="5" t="str">
        <f>IFERROR(__xludf.DUMMYFUNCTION("IF(Z174 = """", """", GOOGLETRANSLATE(Z174, ""en"", ""gu""))"),"વિવાહ યોગ")</f>
        <v>વિવાહ યોગ</v>
      </c>
      <c r="AM174" s="5" t="str">
        <f>IFERROR(__xludf.DUMMYFUNCTION("IF(AA174 = """", """", GOOGLETRANSLATE(AA174, ""en"", ""gu""))"),"જીવનસાથી સાથે વિવાદ ટાળો")</f>
        <v>જીવનસાથી સાથે વિવાદ ટાળો</v>
      </c>
      <c r="AN174" s="5" t="str">
        <f>IFERROR(__xludf.DUMMYFUNCTION("IF(AB174 = """", """", GOOGLETRANSLATE(AB174, ""en"", ""gu""))"),"નાણાકીય લાભ થાય")</f>
        <v>નાણાકીય લાભ થાય</v>
      </c>
      <c r="AO174" s="5" t="str">
        <f>IFERROR(__xludf.DUMMYFUNCTION("IF(Y174 = """", """", GOOGLETRANSLATE(Y174, ""en"", ""bn""))"),"স্বাস্থ্য উন্নতি")</f>
        <v>স্বাস্থ্য উন্নতি</v>
      </c>
      <c r="AP174" s="5" t="str">
        <f>IFERROR(__xludf.DUMMYFUNCTION("IF(Z174 = """", """", GOOGLETRANSLATE(Z174, ""en"", ""bn""))"),"vivah যোগ")</f>
        <v>vivah যোগ</v>
      </c>
      <c r="AQ174" s="5" t="str">
        <f>IFERROR(__xludf.DUMMYFUNCTION("IF(AA174 = """", """", GOOGLETRANSLATE(AA174, ""en"", ""bn""))"),"স্ত্রীর সাথে বিবাদ এড়িয়ে চলুন")</f>
        <v>স্ত্রীর সাথে বিবাদ এড়িয়ে চলুন</v>
      </c>
      <c r="AR174" s="5" t="str">
        <f>IFERROR(__xludf.DUMMYFUNCTION("IF(AB174 = """", """", GOOGLETRANSLATE(AB174, ""en"", ""bn""))"),"আর্থিক লাভ")</f>
        <v>আর্থিক লাভ</v>
      </c>
      <c r="AS174" s="5" t="str">
        <f>IFERROR(__xludf.DUMMYFUNCTION("IF(Y174 = """", """", GOOGLETRANSLATE(Y174, ""en"", ""te""))"),"ఆరోగ్య మెరుగుదల")</f>
        <v>ఆరోగ్య మెరుగుదల</v>
      </c>
      <c r="AT174" s="5" t="str">
        <f>IFERROR(__xludf.DUMMYFUNCTION("IF(Z174 = """", """", GOOGLETRANSLATE(Z174, ""en"", ""te""))"),"వివాహ యోగం")</f>
        <v>వివాహ యోగం</v>
      </c>
      <c r="AU174" s="5" t="str">
        <f>IFERROR(__xludf.DUMMYFUNCTION("IF(AA174 = """", """", GOOGLETRANSLATE(AA174,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4" s="5" t="str">
        <f>IFERROR(__xludf.DUMMYFUNCTION("IF(AB174 = """", """", GOOGLETRANSLATE(AB174, ""en"", ""te""))"),"ఆర్థిక లాభాలు")</f>
        <v>ఆర్థిక లాభాలు</v>
      </c>
    </row>
    <row r="175">
      <c r="A175" s="1">
        <v>178.0</v>
      </c>
      <c r="B175" s="1" t="s">
        <v>56</v>
      </c>
      <c r="C175" s="2">
        <v>45839.0</v>
      </c>
      <c r="D175" s="2">
        <v>45848.0</v>
      </c>
      <c r="E175" s="1">
        <v>6.0</v>
      </c>
      <c r="F175" s="1">
        <v>8.0</v>
      </c>
      <c r="G175" s="3" t="s">
        <v>83</v>
      </c>
      <c r="I175" s="7">
        <v>0.010462962962962962</v>
      </c>
      <c r="J175" s="7">
        <v>0.011921296296296296</v>
      </c>
      <c r="K175" s="1" t="s">
        <v>58</v>
      </c>
      <c r="L175" s="1" t="s">
        <v>76</v>
      </c>
      <c r="O175" s="1" t="s">
        <v>61</v>
      </c>
      <c r="P175" s="1" t="s">
        <v>60</v>
      </c>
      <c r="Q175" s="1" t="s">
        <v>60</v>
      </c>
      <c r="R175" s="1" t="s">
        <v>61</v>
      </c>
      <c r="S175" s="1" t="s">
        <v>60</v>
      </c>
      <c r="T175" s="1" t="s">
        <v>60</v>
      </c>
      <c r="V175" s="1" t="s">
        <v>61</v>
      </c>
      <c r="W175" s="1" t="s">
        <v>60</v>
      </c>
      <c r="X175" s="1" t="s">
        <v>60</v>
      </c>
      <c r="Y175" s="1" t="s">
        <v>105</v>
      </c>
      <c r="Z175" s="1" t="s">
        <v>63</v>
      </c>
      <c r="AA175" s="1" t="s">
        <v>106</v>
      </c>
      <c r="AB175" s="1" t="s">
        <v>107</v>
      </c>
      <c r="AC175" s="5" t="str">
        <f>IFERROR(__xludf.DUMMYFUNCTION("IF(Y175 = """", """", GOOGLETRANSLATE(Y175, ""en"", ""hi""))"),"स्वास्थ्य सुधार")</f>
        <v>स्वास्थ्य सुधार</v>
      </c>
      <c r="AD175" s="5" t="str">
        <f>IFERROR(__xludf.DUMMYFUNCTION("IF(Z175 = """", """", GOOGLETRANSLATE(Z175, ""en"", ""hi""))"),"विवाह योग")</f>
        <v>विवाह योग</v>
      </c>
      <c r="AE175" s="5" t="str">
        <f>IFERROR(__xludf.DUMMYFUNCTION("IF(AA175 = """", """", GOOGLETRANSLATE(AA175, ""en"", ""hi""))"),"जीवनसाथी के साथ विवाद से बचें")</f>
        <v>जीवनसाथी के साथ विवाद से बचें</v>
      </c>
      <c r="AF175" s="5" t="str">
        <f>IFERROR(__xludf.DUMMYFUNCTION("IF(AB175 = """", """", GOOGLETRANSLATE(AB175, ""en"", ""hi""))"),"वित्तीय लाभ")</f>
        <v>वित्तीय लाभ</v>
      </c>
      <c r="AG175" s="5" t="str">
        <f>IFERROR(__xludf.DUMMYFUNCTION("IF(Y175 = """", """", GOOGLETRANSLATE(Y175, ""en"", ""mr""))"),"आरोग्य सुधारणा")</f>
        <v>आरोग्य सुधारणा</v>
      </c>
      <c r="AH175" s="5" t="str">
        <f>IFERROR(__xludf.DUMMYFUNCTION("IF(Z175 = """", """", GOOGLETRANSLATE(Z175, ""en"", ""mr""))"),"विवाह योग")</f>
        <v>विवाह योग</v>
      </c>
      <c r="AI175" s="5" t="str">
        <f>IFERROR(__xludf.DUMMYFUNCTION("IF(AA175 = """", """", GOOGLETRANSLATE(AA175, ""en"", ""mr""))"),"जोडीदाराशी वाद टाळा")</f>
        <v>जोडीदाराशी वाद टाळा</v>
      </c>
      <c r="AJ175" s="5" t="str">
        <f>IFERROR(__xludf.DUMMYFUNCTION("IF(AB175 = """", """", GOOGLETRANSLATE(AB175, ""en"", ""mr""))"),"आर्थिक लाभ")</f>
        <v>आर्थिक लाभ</v>
      </c>
      <c r="AK175" s="5" t="str">
        <f>IFERROR(__xludf.DUMMYFUNCTION("IF(Y175 = """", """", GOOGLETRANSLATE(Y175, ""en"", ""gu""))"),"આરોગ્ય સુધારણા")</f>
        <v>આરોગ્ય સુધારણા</v>
      </c>
      <c r="AL175" s="5" t="str">
        <f>IFERROR(__xludf.DUMMYFUNCTION("IF(Z175 = """", """", GOOGLETRANSLATE(Z175, ""en"", ""gu""))"),"વિવાહ યોગ")</f>
        <v>વિવાહ યોગ</v>
      </c>
      <c r="AM175" s="5" t="str">
        <f>IFERROR(__xludf.DUMMYFUNCTION("IF(AA175 = """", """", GOOGLETRANSLATE(AA175, ""en"", ""gu""))"),"જીવનસાથી સાથે વિવાદ ટાળો")</f>
        <v>જીવનસાથી સાથે વિવાદ ટાળો</v>
      </c>
      <c r="AN175" s="5" t="str">
        <f>IFERROR(__xludf.DUMMYFUNCTION("IF(AB175 = """", """", GOOGLETRANSLATE(AB175, ""en"", ""gu""))"),"નાણાકીય લાભ થાય")</f>
        <v>નાણાકીય લાભ થાય</v>
      </c>
      <c r="AO175" s="5" t="str">
        <f>IFERROR(__xludf.DUMMYFUNCTION("IF(Y175 = """", """", GOOGLETRANSLATE(Y175, ""en"", ""bn""))"),"স্বাস্থ্য উন্নতি")</f>
        <v>স্বাস্থ্য উন্নতি</v>
      </c>
      <c r="AP175" s="5" t="str">
        <f>IFERROR(__xludf.DUMMYFUNCTION("IF(Z175 = """", """", GOOGLETRANSLATE(Z175, ""en"", ""bn""))"),"vivah যোগ")</f>
        <v>vivah যোগ</v>
      </c>
      <c r="AQ175" s="5" t="str">
        <f>IFERROR(__xludf.DUMMYFUNCTION("IF(AA175 = """", """", GOOGLETRANSLATE(AA175, ""en"", ""bn""))"),"স্ত্রীর সাথে বিবাদ এড়িয়ে চলুন")</f>
        <v>স্ত্রীর সাথে বিবাদ এড়িয়ে চলুন</v>
      </c>
      <c r="AR175" s="5" t="str">
        <f>IFERROR(__xludf.DUMMYFUNCTION("IF(AB175 = """", """", GOOGLETRANSLATE(AB175, ""en"", ""bn""))"),"আর্থিক লাভ")</f>
        <v>আর্থিক লাভ</v>
      </c>
      <c r="AS175" s="5" t="str">
        <f>IFERROR(__xludf.DUMMYFUNCTION("IF(Y175 = """", """", GOOGLETRANSLATE(Y175, ""en"", ""te""))"),"ఆరోగ్య మెరుగుదల")</f>
        <v>ఆరోగ్య మెరుగుదల</v>
      </c>
      <c r="AT175" s="5" t="str">
        <f>IFERROR(__xludf.DUMMYFUNCTION("IF(Z175 = """", """", GOOGLETRANSLATE(Z175, ""en"", ""te""))"),"వివాహ యోగం")</f>
        <v>వివాహ యోగం</v>
      </c>
      <c r="AU175" s="5" t="str">
        <f>IFERROR(__xludf.DUMMYFUNCTION("IF(AA175 = """", """", GOOGLETRANSLATE(AA175,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5" s="5" t="str">
        <f>IFERROR(__xludf.DUMMYFUNCTION("IF(AB175 = """", """", GOOGLETRANSLATE(AB175, ""en"", ""te""))"),"ఆర్థిక లాభాలు")</f>
        <v>ఆర్థిక లాభాలు</v>
      </c>
    </row>
    <row r="176">
      <c r="A176" s="1">
        <v>179.0</v>
      </c>
      <c r="B176" s="1" t="s">
        <v>56</v>
      </c>
      <c r="C176" s="2">
        <v>45839.0</v>
      </c>
      <c r="D176" s="2">
        <v>45848.0</v>
      </c>
      <c r="E176" s="1">
        <v>6.0</v>
      </c>
      <c r="F176" s="1">
        <v>9.0</v>
      </c>
      <c r="G176" s="3" t="s">
        <v>83</v>
      </c>
      <c r="I176" s="7">
        <v>0.010462962962962962</v>
      </c>
      <c r="J176" s="7">
        <v>0.011921296296296296</v>
      </c>
      <c r="K176" s="1" t="s">
        <v>58</v>
      </c>
      <c r="L176" s="1" t="s">
        <v>76</v>
      </c>
      <c r="O176" s="1" t="s">
        <v>61</v>
      </c>
      <c r="P176" s="1" t="s">
        <v>60</v>
      </c>
      <c r="Q176" s="1" t="s">
        <v>60</v>
      </c>
      <c r="R176" s="1" t="s">
        <v>61</v>
      </c>
      <c r="S176" s="1" t="s">
        <v>60</v>
      </c>
      <c r="T176" s="1" t="s">
        <v>60</v>
      </c>
      <c r="V176" s="1" t="s">
        <v>61</v>
      </c>
      <c r="W176" s="1" t="s">
        <v>60</v>
      </c>
      <c r="X176" s="1" t="s">
        <v>60</v>
      </c>
      <c r="Y176" s="1" t="s">
        <v>105</v>
      </c>
      <c r="Z176" s="1" t="s">
        <v>63</v>
      </c>
      <c r="AA176" s="1" t="s">
        <v>106</v>
      </c>
      <c r="AB176" s="1" t="s">
        <v>107</v>
      </c>
      <c r="AC176" s="5" t="str">
        <f>IFERROR(__xludf.DUMMYFUNCTION("IF(Y176 = """", """", GOOGLETRANSLATE(Y176, ""en"", ""hi""))"),"स्वास्थ्य सुधार")</f>
        <v>स्वास्थ्य सुधार</v>
      </c>
      <c r="AD176" s="5" t="str">
        <f>IFERROR(__xludf.DUMMYFUNCTION("IF(Z176 = """", """", GOOGLETRANSLATE(Z176, ""en"", ""hi""))"),"विवाह योग")</f>
        <v>विवाह योग</v>
      </c>
      <c r="AE176" s="5" t="str">
        <f>IFERROR(__xludf.DUMMYFUNCTION("IF(AA176 = """", """", GOOGLETRANSLATE(AA176, ""en"", ""hi""))"),"जीवनसाथी के साथ विवाद से बचें")</f>
        <v>जीवनसाथी के साथ विवाद से बचें</v>
      </c>
      <c r="AF176" s="5" t="str">
        <f>IFERROR(__xludf.DUMMYFUNCTION("IF(AB176 = """", """", GOOGLETRANSLATE(AB176, ""en"", ""hi""))"),"वित्तीय लाभ")</f>
        <v>वित्तीय लाभ</v>
      </c>
      <c r="AG176" s="5" t="str">
        <f>IFERROR(__xludf.DUMMYFUNCTION("IF(Y176 = """", """", GOOGLETRANSLATE(Y176, ""en"", ""mr""))"),"आरोग्य सुधारणा")</f>
        <v>आरोग्य सुधारणा</v>
      </c>
      <c r="AH176" s="5" t="str">
        <f>IFERROR(__xludf.DUMMYFUNCTION("IF(Z176 = """", """", GOOGLETRANSLATE(Z176, ""en"", ""mr""))"),"विवाह योग")</f>
        <v>विवाह योग</v>
      </c>
      <c r="AI176" s="5" t="str">
        <f>IFERROR(__xludf.DUMMYFUNCTION("IF(AA176 = """", """", GOOGLETRANSLATE(AA176, ""en"", ""mr""))"),"जोडीदाराशी वाद टाळा")</f>
        <v>जोडीदाराशी वाद टाळा</v>
      </c>
      <c r="AJ176" s="5" t="str">
        <f>IFERROR(__xludf.DUMMYFUNCTION("IF(AB176 = """", """", GOOGLETRANSLATE(AB176, ""en"", ""mr""))"),"आर्थिक लाभ")</f>
        <v>आर्थिक लाभ</v>
      </c>
      <c r="AK176" s="5" t="str">
        <f>IFERROR(__xludf.DUMMYFUNCTION("IF(Y176 = """", """", GOOGLETRANSLATE(Y176, ""en"", ""gu""))"),"આરોગ્ય સુધારણા")</f>
        <v>આરોગ્ય સુધારણા</v>
      </c>
      <c r="AL176" s="5" t="str">
        <f>IFERROR(__xludf.DUMMYFUNCTION("IF(Z176 = """", """", GOOGLETRANSLATE(Z176, ""en"", ""gu""))"),"વિવાહ યોગ")</f>
        <v>વિવાહ યોગ</v>
      </c>
      <c r="AM176" s="5" t="str">
        <f>IFERROR(__xludf.DUMMYFUNCTION("IF(AA176 = """", """", GOOGLETRANSLATE(AA176, ""en"", ""gu""))"),"જીવનસાથી સાથે વિવાદ ટાળો")</f>
        <v>જીવનસાથી સાથે વિવાદ ટાળો</v>
      </c>
      <c r="AN176" s="5" t="str">
        <f>IFERROR(__xludf.DUMMYFUNCTION("IF(AB176 = """", """", GOOGLETRANSLATE(AB176, ""en"", ""gu""))"),"નાણાકીય લાભ થાય")</f>
        <v>નાણાકીય લાભ થાય</v>
      </c>
      <c r="AO176" s="5" t="str">
        <f>IFERROR(__xludf.DUMMYFUNCTION("IF(Y176 = """", """", GOOGLETRANSLATE(Y176, ""en"", ""bn""))"),"স্বাস্থ্য উন্নতি")</f>
        <v>স্বাস্থ্য উন্নতি</v>
      </c>
      <c r="AP176" s="5" t="str">
        <f>IFERROR(__xludf.DUMMYFUNCTION("IF(Z176 = """", """", GOOGLETRANSLATE(Z176, ""en"", ""bn""))"),"vivah যোগ")</f>
        <v>vivah যোগ</v>
      </c>
      <c r="AQ176" s="5" t="str">
        <f>IFERROR(__xludf.DUMMYFUNCTION("IF(AA176 = """", """", GOOGLETRANSLATE(AA176, ""en"", ""bn""))"),"স্ত্রীর সাথে বিবাদ এড়িয়ে চলুন")</f>
        <v>স্ত্রীর সাথে বিবাদ এড়িয়ে চলুন</v>
      </c>
      <c r="AR176" s="5" t="str">
        <f>IFERROR(__xludf.DUMMYFUNCTION("IF(AB176 = """", """", GOOGLETRANSLATE(AB176, ""en"", ""bn""))"),"আর্থিক লাভ")</f>
        <v>আর্থিক লাভ</v>
      </c>
      <c r="AS176" s="5" t="str">
        <f>IFERROR(__xludf.DUMMYFUNCTION("IF(Y176 = """", """", GOOGLETRANSLATE(Y176, ""en"", ""te""))"),"ఆరోగ్య మెరుగుదల")</f>
        <v>ఆరోగ్య మెరుగుదల</v>
      </c>
      <c r="AT176" s="5" t="str">
        <f>IFERROR(__xludf.DUMMYFUNCTION("IF(Z176 = """", """", GOOGLETRANSLATE(Z176, ""en"", ""te""))"),"వివాహ యోగం")</f>
        <v>వివాహ యోగం</v>
      </c>
      <c r="AU176" s="5" t="str">
        <f>IFERROR(__xludf.DUMMYFUNCTION("IF(AA176 = """", """", GOOGLETRANSLATE(AA176,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6" s="5" t="str">
        <f>IFERROR(__xludf.DUMMYFUNCTION("IF(AB176 = """", """", GOOGLETRANSLATE(AB176, ""en"", ""te""))"),"ఆర్థిక లాభాలు")</f>
        <v>ఆర్థిక లాభాలు</v>
      </c>
    </row>
    <row r="177">
      <c r="A177" s="1">
        <v>180.0</v>
      </c>
      <c r="B177" s="1" t="s">
        <v>56</v>
      </c>
      <c r="C177" s="2">
        <v>45839.0</v>
      </c>
      <c r="D177" s="2">
        <v>45848.0</v>
      </c>
      <c r="E177" s="1">
        <v>6.0</v>
      </c>
      <c r="F177" s="1">
        <v>10.0</v>
      </c>
      <c r="G177" s="3" t="s">
        <v>83</v>
      </c>
      <c r="I177" s="7">
        <v>0.010462962962962962</v>
      </c>
      <c r="J177" s="7">
        <v>0.011921296296296296</v>
      </c>
      <c r="K177" s="1" t="s">
        <v>58</v>
      </c>
      <c r="L177" s="1" t="s">
        <v>76</v>
      </c>
      <c r="O177" s="1" t="s">
        <v>61</v>
      </c>
      <c r="P177" s="1" t="s">
        <v>60</v>
      </c>
      <c r="Q177" s="1" t="s">
        <v>60</v>
      </c>
      <c r="R177" s="1" t="s">
        <v>61</v>
      </c>
      <c r="S177" s="1" t="s">
        <v>60</v>
      </c>
      <c r="T177" s="1" t="s">
        <v>60</v>
      </c>
      <c r="V177" s="1" t="s">
        <v>61</v>
      </c>
      <c r="W177" s="1" t="s">
        <v>60</v>
      </c>
      <c r="X177" s="1" t="s">
        <v>60</v>
      </c>
      <c r="Y177" s="1" t="s">
        <v>105</v>
      </c>
      <c r="Z177" s="1" t="s">
        <v>63</v>
      </c>
      <c r="AA177" s="1" t="s">
        <v>106</v>
      </c>
      <c r="AB177" s="1" t="s">
        <v>107</v>
      </c>
      <c r="AC177" s="5" t="str">
        <f>IFERROR(__xludf.DUMMYFUNCTION("IF(Y177 = """", """", GOOGLETRANSLATE(Y177, ""en"", ""hi""))"),"स्वास्थ्य सुधार")</f>
        <v>स्वास्थ्य सुधार</v>
      </c>
      <c r="AD177" s="5" t="str">
        <f>IFERROR(__xludf.DUMMYFUNCTION("IF(Z177 = """", """", GOOGLETRANSLATE(Z177, ""en"", ""hi""))"),"विवाह योग")</f>
        <v>विवाह योग</v>
      </c>
      <c r="AE177" s="5" t="str">
        <f>IFERROR(__xludf.DUMMYFUNCTION("IF(AA177 = """", """", GOOGLETRANSLATE(AA177, ""en"", ""hi""))"),"जीवनसाथी के साथ विवाद से बचें")</f>
        <v>जीवनसाथी के साथ विवाद से बचें</v>
      </c>
      <c r="AF177" s="5" t="str">
        <f>IFERROR(__xludf.DUMMYFUNCTION("IF(AB177 = """", """", GOOGLETRANSLATE(AB177, ""en"", ""hi""))"),"वित्तीय लाभ")</f>
        <v>वित्तीय लाभ</v>
      </c>
      <c r="AG177" s="5" t="str">
        <f>IFERROR(__xludf.DUMMYFUNCTION("IF(Y177 = """", """", GOOGLETRANSLATE(Y177, ""en"", ""mr""))"),"आरोग्य सुधारणा")</f>
        <v>आरोग्य सुधारणा</v>
      </c>
      <c r="AH177" s="5" t="str">
        <f>IFERROR(__xludf.DUMMYFUNCTION("IF(Z177 = """", """", GOOGLETRANSLATE(Z177, ""en"", ""mr""))"),"विवाह योग")</f>
        <v>विवाह योग</v>
      </c>
      <c r="AI177" s="5" t="str">
        <f>IFERROR(__xludf.DUMMYFUNCTION("IF(AA177 = """", """", GOOGLETRANSLATE(AA177, ""en"", ""mr""))"),"जोडीदाराशी वाद टाळा")</f>
        <v>जोडीदाराशी वाद टाळा</v>
      </c>
      <c r="AJ177" s="5" t="str">
        <f>IFERROR(__xludf.DUMMYFUNCTION("IF(AB177 = """", """", GOOGLETRANSLATE(AB177, ""en"", ""mr""))"),"आर्थिक लाभ")</f>
        <v>आर्थिक लाभ</v>
      </c>
      <c r="AK177" s="5" t="str">
        <f>IFERROR(__xludf.DUMMYFUNCTION("IF(Y177 = """", """", GOOGLETRANSLATE(Y177, ""en"", ""gu""))"),"આરોગ્ય સુધારણા")</f>
        <v>આરોગ્ય સુધારણા</v>
      </c>
      <c r="AL177" s="5" t="str">
        <f>IFERROR(__xludf.DUMMYFUNCTION("IF(Z177 = """", """", GOOGLETRANSLATE(Z177, ""en"", ""gu""))"),"વિવાહ યોગ")</f>
        <v>વિવાહ યોગ</v>
      </c>
      <c r="AM177" s="5" t="str">
        <f>IFERROR(__xludf.DUMMYFUNCTION("IF(AA177 = """", """", GOOGLETRANSLATE(AA177, ""en"", ""gu""))"),"જીવનસાથી સાથે વિવાદ ટાળો")</f>
        <v>જીવનસાથી સાથે વિવાદ ટાળો</v>
      </c>
      <c r="AN177" s="5" t="str">
        <f>IFERROR(__xludf.DUMMYFUNCTION("IF(AB177 = """", """", GOOGLETRANSLATE(AB177, ""en"", ""gu""))"),"નાણાકીય લાભ થાય")</f>
        <v>નાણાકીય લાભ થાય</v>
      </c>
      <c r="AO177" s="5" t="str">
        <f>IFERROR(__xludf.DUMMYFUNCTION("IF(Y177 = """", """", GOOGLETRANSLATE(Y177, ""en"", ""bn""))"),"স্বাস্থ্য উন্নতি")</f>
        <v>স্বাস্থ্য উন্নতি</v>
      </c>
      <c r="AP177" s="5" t="str">
        <f>IFERROR(__xludf.DUMMYFUNCTION("IF(Z177 = """", """", GOOGLETRANSLATE(Z177, ""en"", ""bn""))"),"vivah যোগ")</f>
        <v>vivah যোগ</v>
      </c>
      <c r="AQ177" s="5" t="str">
        <f>IFERROR(__xludf.DUMMYFUNCTION("IF(AA177 = """", """", GOOGLETRANSLATE(AA177, ""en"", ""bn""))"),"স্ত্রীর সাথে বিবাদ এড়িয়ে চলুন")</f>
        <v>স্ত্রীর সাথে বিবাদ এড়িয়ে চলুন</v>
      </c>
      <c r="AR177" s="5" t="str">
        <f>IFERROR(__xludf.DUMMYFUNCTION("IF(AB177 = """", """", GOOGLETRANSLATE(AB177, ""en"", ""bn""))"),"আর্থিক লাভ")</f>
        <v>আর্থিক লাভ</v>
      </c>
      <c r="AS177" s="5" t="str">
        <f>IFERROR(__xludf.DUMMYFUNCTION("IF(Y177 = """", """", GOOGLETRANSLATE(Y177, ""en"", ""te""))"),"ఆరోగ్య మెరుగుదల")</f>
        <v>ఆరోగ్య మెరుగుదల</v>
      </c>
      <c r="AT177" s="5" t="str">
        <f>IFERROR(__xludf.DUMMYFUNCTION("IF(Z177 = """", """", GOOGLETRANSLATE(Z177, ""en"", ""te""))"),"వివాహ యోగం")</f>
        <v>వివాహ యోగం</v>
      </c>
      <c r="AU177" s="5" t="str">
        <f>IFERROR(__xludf.DUMMYFUNCTION("IF(AA177 = """", """", GOOGLETRANSLATE(AA177, ""en"", ""te""))"),"జీవిత భాగస్వామితో వివాదాలకు దూరంగా ఉండండి")</f>
        <v>జీవిత భాగస్వామితో వివాదాలకు దూరంగా ఉండండి</v>
      </c>
      <c r="AV177" s="5" t="str">
        <f>IFERROR(__xludf.DUMMYFUNCTION("IF(AB177 = """", """", GOOGLETRANSLATE(AB177, ""en"", ""te""))"),"ఆర్థిక లాభాలు")</f>
        <v>ఆర్థిక లాభాలు</v>
      </c>
    </row>
    <row r="178">
      <c r="A178" s="1">
        <v>181.0</v>
      </c>
      <c r="B178" s="1" t="s">
        <v>56</v>
      </c>
      <c r="C178" s="2">
        <v>45839.0</v>
      </c>
      <c r="D178" s="2">
        <v>45848.0</v>
      </c>
      <c r="E178" s="1">
        <v>7.0</v>
      </c>
      <c r="F178" s="1">
        <v>1.0</v>
      </c>
      <c r="G178" s="3" t="s">
        <v>108</v>
      </c>
      <c r="I178" s="7">
        <v>0.001388888888888889</v>
      </c>
      <c r="J178" s="7">
        <v>0.0033912037037037036</v>
      </c>
      <c r="K178" s="1" t="s">
        <v>58</v>
      </c>
      <c r="L178" s="1" t="s">
        <v>77</v>
      </c>
      <c r="O178" s="1" t="s">
        <v>61</v>
      </c>
      <c r="P178" s="1" t="s">
        <v>60</v>
      </c>
      <c r="Q178" s="1" t="s">
        <v>60</v>
      </c>
      <c r="R178" s="1" t="s">
        <v>60</v>
      </c>
      <c r="S178" s="1" t="s">
        <v>60</v>
      </c>
      <c r="T178" s="1" t="s">
        <v>60</v>
      </c>
      <c r="V178" s="1" t="s">
        <v>60</v>
      </c>
      <c r="W178" s="1" t="s">
        <v>60</v>
      </c>
      <c r="X178" s="1" t="s">
        <v>60</v>
      </c>
      <c r="Y178" s="1" t="s">
        <v>109</v>
      </c>
      <c r="Z178" s="1" t="s">
        <v>110</v>
      </c>
      <c r="AA178" s="1" t="s">
        <v>111</v>
      </c>
      <c r="AB178" s="1" t="s">
        <v>112</v>
      </c>
      <c r="AC178" s="5" t="str">
        <f>IFERROR(__xludf.DUMMYFUNCTION("IF(Y178 = """", """", GOOGLETRANSLATE(Y178, ""en"", ""hi""))"),"उत्पादक कार्य जारी रखें")</f>
        <v>उत्पादक कार्य जारी रखें</v>
      </c>
      <c r="AD178" s="5" t="str">
        <f>IFERROR(__xludf.DUMMYFUNCTION("IF(Z178 = """", """", GOOGLETRANSLATE(Z178, ""en"", ""hi""))"),"महत्वपूर्ण कार्यों को संभालें")</f>
        <v>महत्वपूर्ण कार्यों को संभालें</v>
      </c>
      <c r="AE178" s="5" t="str">
        <f>IFERROR(__xludf.DUMMYFUNCTION("IF(AA178 = """", """", GOOGLETRANSLATE(AA178, ""en"", ""hi""))"),"खुशी के दिन")</f>
        <v>खुशी के दिन</v>
      </c>
      <c r="AF178" s="5" t="str">
        <f>IFERROR(__xludf.DUMMYFUNCTION("IF(AB178 = """", """", GOOGLETRANSLATE(AB178, ""en"", ""hi""))"),"कोई बड़ा जोखिम नहीं")</f>
        <v>कोई बड़ा जोखिम नहीं</v>
      </c>
      <c r="AG178" s="5" t="str">
        <f>IFERROR(__xludf.DUMMYFUNCTION("IF(Y178 = """", """", GOOGLETRANSLATE(Y178, ""en"", ""mr""))"),"उत्पादक काम सुरू ठेवा")</f>
        <v>उत्पादक काम सुरू ठेवा</v>
      </c>
      <c r="AH178" s="5" t="str">
        <f>IFERROR(__xludf.DUMMYFUNCTION("IF(Z178 = """", """", GOOGLETRANSLATE(Z178, ""en"", ""mr""))"),"महत्त्वाची कामे सांभाळा")</f>
        <v>महत्त्वाची कामे सांभाळा</v>
      </c>
      <c r="AI178" s="5" t="str">
        <f>IFERROR(__xludf.DUMMYFUNCTION("IF(AA178 = """", """", GOOGLETRANSLATE(AA178, ""en"", ""mr""))"),"आनंदाचे दिवस")</f>
        <v>आनंदाचे दिवस</v>
      </c>
      <c r="AJ178" s="5" t="str">
        <f>IFERROR(__xludf.DUMMYFUNCTION("IF(AB178 = """", """", GOOGLETRANSLATE(AB178, ""en"", ""mr""))"),"कोणतेही मोठे धोके नाहीत")</f>
        <v>कोणतेही मोठे धोके नाहीत</v>
      </c>
      <c r="AK178" s="5" t="str">
        <f>IFERROR(__xludf.DUMMYFUNCTION("IF(Y178 = """", """", GOOGLETRANSLATE(Y178, ""en"", ""gu""))"),"ઉત્પાદક કાર્ય ચાલુ રાખો")</f>
        <v>ઉત્પાદક કાર્ય ચાલુ રાખો</v>
      </c>
      <c r="AL178" s="5" t="str">
        <f>IFERROR(__xludf.DUMMYFUNCTION("IF(Z178 = """", """", GOOGLETRANSLATE(Z178, ""en"", ""gu""))"),"મહત્વપૂર્ણ કાર્યો સંભાળો")</f>
        <v>મહત્વપૂર્ણ કાર્યો સંભાળો</v>
      </c>
      <c r="AM178" s="5" t="str">
        <f>IFERROR(__xludf.DUMMYFUNCTION("IF(AA178 = """", """", GOOGLETRANSLATE(AA178, ""en"", ""gu""))"),"સુખી દિવસો")</f>
        <v>સુખી દિવસો</v>
      </c>
      <c r="AN178" s="5" t="str">
        <f>IFERROR(__xludf.DUMMYFUNCTION("IF(AB178 = """", """", GOOGLETRANSLATE(AB178, ""en"", ""gu""))"),"કોઈ મોટા જોખમો નથી")</f>
        <v>કોઈ મોટા જોખમો નથી</v>
      </c>
      <c r="AO178" s="5" t="str">
        <f>IFERROR(__xludf.DUMMYFUNCTION("IF(Y178 = """", """", GOOGLETRANSLATE(Y178, ""en"", ""bn""))"),"উত্পাদনশীল কাজ চালিয়ে যান")</f>
        <v>উত্পাদনশীল কাজ চালিয়ে যান</v>
      </c>
      <c r="AP178" s="5" t="str">
        <f>IFERROR(__xludf.DUMMYFUNCTION("IF(Z178 = """", """", GOOGLETRANSLATE(Z178, ""en"", ""bn""))"),"গুরুত্বপূর্ণ কাজগুলি পরিচালনা করুন")</f>
        <v>গুরুত্বপূর্ণ কাজগুলি পরিচালনা করুন</v>
      </c>
      <c r="AQ178" s="5" t="str">
        <f>IFERROR(__xludf.DUMMYFUNCTION("IF(AA178 = """", """", GOOGLETRANSLATE(AA178, ""en"", ""bn""))"),"সুখের দিন")</f>
        <v>সুখের দিন</v>
      </c>
      <c r="AR178" s="5" t="str">
        <f>IFERROR(__xludf.DUMMYFUNCTION("IF(AB178 = """", """", GOOGLETRANSLATE(AB178, ""en"", ""bn""))"),"কোন বড় ঝুঁকি নেই")</f>
        <v>কোন বড় ঝুঁকি নেই</v>
      </c>
      <c r="AS178" s="5" t="str">
        <f>IFERROR(__xludf.DUMMYFUNCTION("IF(Y178 = """", """", GOOGLETRANSLATE(Y178, ""en"", ""te""))"),"ఉత్పాదక పనిని కొనసాగించండి")</f>
        <v>ఉత్పాదక పనిని కొనసాగించండి</v>
      </c>
      <c r="AT178" s="5" t="str">
        <f>IFERROR(__xludf.DUMMYFUNCTION("IF(Z178 = """", """", GOOGLETRANSLATE(Z178, ""en"", ""te""))"),"ముఖ్యమైన పనులను నిర్వహించండి")</f>
        <v>ముఖ్యమైన పనులను నిర్వహించండి</v>
      </c>
      <c r="AU178" s="5" t="str">
        <f>IFERROR(__xludf.DUMMYFUNCTION("IF(AA178 = """", """", GOOGLETRANSLATE(AA178, ""en"", ""te""))"),"సంతోషకరమైన రోజులు")</f>
        <v>సంతోషకరమైన రోజులు</v>
      </c>
      <c r="AV178" s="5" t="str">
        <f>IFERROR(__xludf.DUMMYFUNCTION("IF(AB178 = """", """", GOOGLETRANSLATE(AB178, ""en"", ""te""))"),"పెద్ద ప్రమాదాలు లేవు")</f>
        <v>పెద్ద ప్రమాదాలు లేవు</v>
      </c>
    </row>
    <row r="179">
      <c r="A179" s="1">
        <v>182.0</v>
      </c>
      <c r="B179" s="1" t="s">
        <v>56</v>
      </c>
      <c r="C179" s="2">
        <v>45839.0</v>
      </c>
      <c r="D179" s="2">
        <v>45848.0</v>
      </c>
      <c r="E179" s="1">
        <v>7.0</v>
      </c>
      <c r="F179" s="1">
        <v>2.0</v>
      </c>
      <c r="G179" s="3" t="s">
        <v>108</v>
      </c>
      <c r="I179" s="7">
        <v>0.001388888888888889</v>
      </c>
      <c r="J179" s="7">
        <v>0.0033912037037037036</v>
      </c>
      <c r="K179" s="1" t="s">
        <v>58</v>
      </c>
      <c r="L179" s="1" t="s">
        <v>77</v>
      </c>
      <c r="O179" s="1" t="s">
        <v>61</v>
      </c>
      <c r="P179" s="1" t="s">
        <v>60</v>
      </c>
      <c r="Q179" s="1" t="s">
        <v>60</v>
      </c>
      <c r="R179" s="1" t="s">
        <v>60</v>
      </c>
      <c r="S179" s="1" t="s">
        <v>60</v>
      </c>
      <c r="T179" s="1" t="s">
        <v>60</v>
      </c>
      <c r="V179" s="1" t="s">
        <v>60</v>
      </c>
      <c r="W179" s="1" t="s">
        <v>60</v>
      </c>
      <c r="X179" s="1" t="s">
        <v>60</v>
      </c>
      <c r="Y179" s="1" t="s">
        <v>109</v>
      </c>
      <c r="AC179" s="5" t="str">
        <f>IFERROR(__xludf.DUMMYFUNCTION("IF(Y179 = """", """", GOOGLETRANSLATE(Y179, ""en"", ""hi""))"),"उत्पादक कार्य जारी रखें")</f>
        <v>उत्पादक कार्य जारी रखें</v>
      </c>
      <c r="AD179" s="5" t="str">
        <f>IFERROR(__xludf.DUMMYFUNCTION("IF(Z179 = """", """", GOOGLETRANSLATE(Z179, ""en"", ""hi""))"),"")</f>
        <v/>
      </c>
      <c r="AE179" s="5" t="str">
        <f>IFERROR(__xludf.DUMMYFUNCTION("IF(AA179 = """", """", GOOGLETRANSLATE(AA179, ""en"", ""hi""))"),"")</f>
        <v/>
      </c>
      <c r="AF179" s="5" t="str">
        <f>IFERROR(__xludf.DUMMYFUNCTION("IF(AB179 = """", """", GOOGLETRANSLATE(AB179, ""en"", ""hi""))"),"")</f>
        <v/>
      </c>
      <c r="AG179" s="5" t="str">
        <f>IFERROR(__xludf.DUMMYFUNCTION("IF(Y179 = """", """", GOOGLETRANSLATE(Y179, ""en"", ""mr""))"),"उत्पादक काम सुरू ठेवा")</f>
        <v>उत्पादक काम सुरू ठेवा</v>
      </c>
      <c r="AH179" s="5" t="str">
        <f>IFERROR(__xludf.DUMMYFUNCTION("IF(Z179 = """", """", GOOGLETRANSLATE(Z179, ""en"", ""mr""))"),"")</f>
        <v/>
      </c>
      <c r="AI179" s="5" t="str">
        <f>IFERROR(__xludf.DUMMYFUNCTION("IF(AA179 = """", """", GOOGLETRANSLATE(AA179, ""en"", ""mr""))"),"")</f>
        <v/>
      </c>
      <c r="AJ179" s="5" t="str">
        <f>IFERROR(__xludf.DUMMYFUNCTION("IF(AB179 = """", """", GOOGLETRANSLATE(AB179, ""en"", ""mr""))"),"")</f>
        <v/>
      </c>
      <c r="AK179" s="5" t="str">
        <f>IFERROR(__xludf.DUMMYFUNCTION("IF(Y179 = """", """", GOOGLETRANSLATE(Y179, ""en"", ""gu""))"),"ઉત્પાદક કાર્ય ચાલુ રાખો")</f>
        <v>ઉત્પાદક કાર્ય ચાલુ રાખો</v>
      </c>
      <c r="AL179" s="5" t="str">
        <f>IFERROR(__xludf.DUMMYFUNCTION("IF(Z179 = """", """", GOOGLETRANSLATE(Z179, ""en"", ""gu""))"),"")</f>
        <v/>
      </c>
      <c r="AM179" s="5" t="str">
        <f>IFERROR(__xludf.DUMMYFUNCTION("IF(AA179 = """", """", GOOGLETRANSLATE(AA179, ""en"", ""gu""))"),"")</f>
        <v/>
      </c>
      <c r="AN179" s="5" t="str">
        <f>IFERROR(__xludf.DUMMYFUNCTION("IF(AB179 = """", """", GOOGLETRANSLATE(AB179, ""en"", ""gu""))"),"")</f>
        <v/>
      </c>
      <c r="AO179" s="5" t="str">
        <f>IFERROR(__xludf.DUMMYFUNCTION("IF(Y179 = """", """", GOOGLETRANSLATE(Y179, ""en"", ""bn""))"),"উত্পাদনশীল কাজ চালিয়ে যান")</f>
        <v>উত্পাদনশীল কাজ চালিয়ে যান</v>
      </c>
      <c r="AP179" s="5" t="str">
        <f>IFERROR(__xludf.DUMMYFUNCTION("IF(Z179 = """", """", GOOGLETRANSLATE(Z179, ""en"", ""bn""))"),"")</f>
        <v/>
      </c>
      <c r="AQ179" s="5" t="str">
        <f>IFERROR(__xludf.DUMMYFUNCTION("IF(AA179 = """", """", GOOGLETRANSLATE(AA179, ""en"", ""bn""))"),"")</f>
        <v/>
      </c>
      <c r="AR179" s="5" t="str">
        <f>IFERROR(__xludf.DUMMYFUNCTION("IF(AB179 = """", """", GOOGLETRANSLATE(AB179, ""en"", ""bn""))"),"")</f>
        <v/>
      </c>
      <c r="AS179" s="5" t="str">
        <f>IFERROR(__xludf.DUMMYFUNCTION("IF(Y179 = """", """", GOOGLETRANSLATE(Y179, ""en"", ""te""))"),"ఉత్పాదక పనిని కొనసాగించండి")</f>
        <v>ఉత్పాదక పనిని కొనసాగించండి</v>
      </c>
      <c r="AT179" s="5" t="str">
        <f>IFERROR(__xludf.DUMMYFUNCTION("IF(Z179 = """", """", GOOGLETRANSLATE(Z179, ""en"", ""te""))"),"")</f>
        <v/>
      </c>
      <c r="AU179" s="5" t="str">
        <f>IFERROR(__xludf.DUMMYFUNCTION("IF(AA179 = """", """", GOOGLETRANSLATE(AA179, ""en"", ""te""))"),"")</f>
        <v/>
      </c>
      <c r="AV179" s="5" t="str">
        <f>IFERROR(__xludf.DUMMYFUNCTION("IF(AB179 = """", """", GOOGLETRANSLATE(AB179, ""en"", ""te""))"),"")</f>
        <v/>
      </c>
    </row>
    <row r="180">
      <c r="A180" s="1">
        <v>183.0</v>
      </c>
      <c r="B180" s="1" t="s">
        <v>56</v>
      </c>
      <c r="C180" s="2">
        <v>45839.0</v>
      </c>
      <c r="D180" s="2">
        <v>45848.0</v>
      </c>
      <c r="E180" s="1">
        <v>7.0</v>
      </c>
      <c r="F180" s="1">
        <v>3.0</v>
      </c>
      <c r="G180" s="3" t="s">
        <v>108</v>
      </c>
      <c r="I180" s="7">
        <v>0.001388888888888889</v>
      </c>
      <c r="J180" s="7">
        <v>0.0033912037037037036</v>
      </c>
      <c r="K180" s="1" t="s">
        <v>58</v>
      </c>
      <c r="L180" s="1" t="s">
        <v>77</v>
      </c>
      <c r="O180" s="1" t="s">
        <v>61</v>
      </c>
      <c r="P180" s="1" t="s">
        <v>60</v>
      </c>
      <c r="Q180" s="1" t="s">
        <v>60</v>
      </c>
      <c r="R180" s="1" t="s">
        <v>60</v>
      </c>
      <c r="S180" s="1" t="s">
        <v>60</v>
      </c>
      <c r="T180" s="1" t="s">
        <v>60</v>
      </c>
      <c r="V180" s="1" t="s">
        <v>60</v>
      </c>
      <c r="W180" s="1" t="s">
        <v>60</v>
      </c>
      <c r="X180" s="1" t="s">
        <v>60</v>
      </c>
      <c r="Y180" s="1" t="s">
        <v>109</v>
      </c>
      <c r="AC180" s="5" t="str">
        <f>IFERROR(__xludf.DUMMYFUNCTION("IF(Y180 = """", """", GOOGLETRANSLATE(Y180, ""en"", ""hi""))"),"उत्पादक कार्य जारी रखें")</f>
        <v>उत्पादक कार्य जारी रखें</v>
      </c>
      <c r="AD180" s="5" t="str">
        <f>IFERROR(__xludf.DUMMYFUNCTION("IF(Z180 = """", """", GOOGLETRANSLATE(Z180, ""en"", ""hi""))"),"")</f>
        <v/>
      </c>
      <c r="AE180" s="5" t="str">
        <f>IFERROR(__xludf.DUMMYFUNCTION("IF(AA180 = """", """", GOOGLETRANSLATE(AA180, ""en"", ""hi""))"),"")</f>
        <v/>
      </c>
      <c r="AF180" s="5" t="str">
        <f>IFERROR(__xludf.DUMMYFUNCTION("IF(AB180 = """", """", GOOGLETRANSLATE(AB180, ""en"", ""hi""))"),"")</f>
        <v/>
      </c>
      <c r="AG180" s="5" t="str">
        <f>IFERROR(__xludf.DUMMYFUNCTION("IF(Y180 = """", """", GOOGLETRANSLATE(Y180, ""en"", ""mr""))"),"उत्पादक काम सुरू ठेवा")</f>
        <v>उत्पादक काम सुरू ठेवा</v>
      </c>
      <c r="AH180" s="5" t="str">
        <f>IFERROR(__xludf.DUMMYFUNCTION("IF(Z180 = """", """", GOOGLETRANSLATE(Z180, ""en"", ""mr""))"),"")</f>
        <v/>
      </c>
      <c r="AI180" s="5" t="str">
        <f>IFERROR(__xludf.DUMMYFUNCTION("IF(AA180 = """", """", GOOGLETRANSLATE(AA180, ""en"", ""mr""))"),"")</f>
        <v/>
      </c>
      <c r="AJ180" s="5" t="str">
        <f>IFERROR(__xludf.DUMMYFUNCTION("IF(AB180 = """", """", GOOGLETRANSLATE(AB180, ""en"", ""mr""))"),"")</f>
        <v/>
      </c>
      <c r="AK180" s="5" t="str">
        <f>IFERROR(__xludf.DUMMYFUNCTION("IF(Y180 = """", """", GOOGLETRANSLATE(Y180, ""en"", ""gu""))"),"ઉત્પાદક કાર્ય ચાલુ રાખો")</f>
        <v>ઉત્પાદક કાર્ય ચાલુ રાખો</v>
      </c>
      <c r="AL180" s="5" t="str">
        <f>IFERROR(__xludf.DUMMYFUNCTION("IF(Z180 = """", """", GOOGLETRANSLATE(Z180, ""en"", ""gu""))"),"")</f>
        <v/>
      </c>
      <c r="AM180" s="5" t="str">
        <f>IFERROR(__xludf.DUMMYFUNCTION("IF(AA180 = """", """", GOOGLETRANSLATE(AA180, ""en"", ""gu""))"),"")</f>
        <v/>
      </c>
      <c r="AN180" s="5" t="str">
        <f>IFERROR(__xludf.DUMMYFUNCTION("IF(AB180 = """", """", GOOGLETRANSLATE(AB180, ""en"", ""gu""))"),"")</f>
        <v/>
      </c>
      <c r="AO180" s="5" t="str">
        <f>IFERROR(__xludf.DUMMYFUNCTION("IF(Y180 = """", """", GOOGLETRANSLATE(Y180, ""en"", ""bn""))"),"উত্পাদনশীল কাজ চালিয়ে যান")</f>
        <v>উত্পাদনশীল কাজ চালিয়ে যান</v>
      </c>
      <c r="AP180" s="5" t="str">
        <f>IFERROR(__xludf.DUMMYFUNCTION("IF(Z180 = """", """", GOOGLETRANSLATE(Z180, ""en"", ""bn""))"),"")</f>
        <v/>
      </c>
      <c r="AQ180" s="5" t="str">
        <f>IFERROR(__xludf.DUMMYFUNCTION("IF(AA180 = """", """", GOOGLETRANSLATE(AA180, ""en"", ""bn""))"),"")</f>
        <v/>
      </c>
      <c r="AR180" s="5" t="str">
        <f>IFERROR(__xludf.DUMMYFUNCTION("IF(AB180 = """", """", GOOGLETRANSLATE(AB180, ""en"", ""bn""))"),"")</f>
        <v/>
      </c>
      <c r="AS180" s="5" t="str">
        <f>IFERROR(__xludf.DUMMYFUNCTION("IF(Y180 = """", """", GOOGLETRANSLATE(Y180, ""en"", ""te""))"),"ఉత్పాదక పనిని కొనసాగించండి")</f>
        <v>ఉత్పాదక పనిని కొనసాగించండి</v>
      </c>
      <c r="AT180" s="5" t="str">
        <f>IFERROR(__xludf.DUMMYFUNCTION("IF(Z180 = """", """", GOOGLETRANSLATE(Z180, ""en"", ""te""))"),"")</f>
        <v/>
      </c>
      <c r="AU180" s="5" t="str">
        <f>IFERROR(__xludf.DUMMYFUNCTION("IF(AA180 = """", """", GOOGLETRANSLATE(AA180, ""en"", ""te""))"),"")</f>
        <v/>
      </c>
      <c r="AV180" s="5" t="str">
        <f>IFERROR(__xludf.DUMMYFUNCTION("IF(AB180 = """", """", GOOGLETRANSLATE(AB180, ""en"", ""te""))"),"")</f>
        <v/>
      </c>
    </row>
    <row r="181">
      <c r="A181" s="1">
        <v>184.0</v>
      </c>
      <c r="B181" s="1" t="s">
        <v>56</v>
      </c>
      <c r="C181" s="2">
        <v>45839.0</v>
      </c>
      <c r="D181" s="2">
        <v>45848.0</v>
      </c>
      <c r="E181" s="1">
        <v>7.0</v>
      </c>
      <c r="F181" s="1">
        <v>4.0</v>
      </c>
      <c r="G181" s="3" t="s">
        <v>108</v>
      </c>
      <c r="I181" s="7">
        <v>0.001388888888888889</v>
      </c>
      <c r="J181" s="7">
        <v>0.0033912037037037036</v>
      </c>
      <c r="K181" s="1" t="s">
        <v>58</v>
      </c>
      <c r="L181" s="1" t="s">
        <v>77</v>
      </c>
      <c r="O181" s="1" t="s">
        <v>61</v>
      </c>
      <c r="P181" s="1" t="s">
        <v>60</v>
      </c>
      <c r="Q181" s="1" t="s">
        <v>60</v>
      </c>
      <c r="R181" s="1" t="s">
        <v>60</v>
      </c>
      <c r="S181" s="1" t="s">
        <v>60</v>
      </c>
      <c r="T181" s="1" t="s">
        <v>60</v>
      </c>
      <c r="V181" s="1" t="s">
        <v>60</v>
      </c>
      <c r="W181" s="1" t="s">
        <v>60</v>
      </c>
      <c r="X181" s="1" t="s">
        <v>60</v>
      </c>
      <c r="Y181" s="1" t="s">
        <v>109</v>
      </c>
      <c r="AC181" s="5" t="str">
        <f>IFERROR(__xludf.DUMMYFUNCTION("IF(Y181 = """", """", GOOGLETRANSLATE(Y181, ""en"", ""hi""))"),"उत्पादक कार्य जारी रखें")</f>
        <v>उत्पादक कार्य जारी रखें</v>
      </c>
      <c r="AD181" s="5" t="str">
        <f>IFERROR(__xludf.DUMMYFUNCTION("IF(Z181 = """", """", GOOGLETRANSLATE(Z181, ""en"", ""hi""))"),"")</f>
        <v/>
      </c>
      <c r="AE181" s="5" t="str">
        <f>IFERROR(__xludf.DUMMYFUNCTION("IF(AA181 = """", """", GOOGLETRANSLATE(AA181, ""en"", ""hi""))"),"")</f>
        <v/>
      </c>
      <c r="AF181" s="5" t="str">
        <f>IFERROR(__xludf.DUMMYFUNCTION("IF(AB181 = """", """", GOOGLETRANSLATE(AB181, ""en"", ""hi""))"),"")</f>
        <v/>
      </c>
      <c r="AG181" s="5" t="str">
        <f>IFERROR(__xludf.DUMMYFUNCTION("IF(Y181 = """", """", GOOGLETRANSLATE(Y181, ""en"", ""mr""))"),"उत्पादक काम सुरू ठेवा")</f>
        <v>उत्पादक काम सुरू ठेवा</v>
      </c>
      <c r="AH181" s="5" t="str">
        <f>IFERROR(__xludf.DUMMYFUNCTION("IF(Z181 = """", """", GOOGLETRANSLATE(Z181, ""en"", ""mr""))"),"")</f>
        <v/>
      </c>
      <c r="AI181" s="5" t="str">
        <f>IFERROR(__xludf.DUMMYFUNCTION("IF(AA181 = """", """", GOOGLETRANSLATE(AA181, ""en"", ""mr""))"),"")</f>
        <v/>
      </c>
      <c r="AJ181" s="5" t="str">
        <f>IFERROR(__xludf.DUMMYFUNCTION("IF(AB181 = """", """", GOOGLETRANSLATE(AB181, ""en"", ""mr""))"),"")</f>
        <v/>
      </c>
      <c r="AK181" s="5" t="str">
        <f>IFERROR(__xludf.DUMMYFUNCTION("IF(Y181 = """", """", GOOGLETRANSLATE(Y181, ""en"", ""gu""))"),"ઉત્પાદક કાર્ય ચાલુ રાખો")</f>
        <v>ઉત્પાદક કાર્ય ચાલુ રાખો</v>
      </c>
      <c r="AL181" s="5" t="str">
        <f>IFERROR(__xludf.DUMMYFUNCTION("IF(Z181 = """", """", GOOGLETRANSLATE(Z181, ""en"", ""gu""))"),"")</f>
        <v/>
      </c>
      <c r="AM181" s="5" t="str">
        <f>IFERROR(__xludf.DUMMYFUNCTION("IF(AA181 = """", """", GOOGLETRANSLATE(AA181, ""en"", ""gu""))"),"")</f>
        <v/>
      </c>
      <c r="AN181" s="5" t="str">
        <f>IFERROR(__xludf.DUMMYFUNCTION("IF(AB181 = """", """", GOOGLETRANSLATE(AB181, ""en"", ""gu""))"),"")</f>
        <v/>
      </c>
      <c r="AO181" s="5" t="str">
        <f>IFERROR(__xludf.DUMMYFUNCTION("IF(Y181 = """", """", GOOGLETRANSLATE(Y181, ""en"", ""bn""))"),"উত্পাদনশীল কাজ চালিয়ে যান")</f>
        <v>উত্পাদনশীল কাজ চালিয়ে যান</v>
      </c>
      <c r="AP181" s="5" t="str">
        <f>IFERROR(__xludf.DUMMYFUNCTION("IF(Z181 = """", """", GOOGLETRANSLATE(Z181, ""en"", ""bn""))"),"")</f>
        <v/>
      </c>
      <c r="AQ181" s="5" t="str">
        <f>IFERROR(__xludf.DUMMYFUNCTION("IF(AA181 = """", """", GOOGLETRANSLATE(AA181, ""en"", ""bn""))"),"")</f>
        <v/>
      </c>
      <c r="AR181" s="5" t="str">
        <f>IFERROR(__xludf.DUMMYFUNCTION("IF(AB181 = """", """", GOOGLETRANSLATE(AB181, ""en"", ""bn""))"),"")</f>
        <v/>
      </c>
      <c r="AS181" s="5" t="str">
        <f>IFERROR(__xludf.DUMMYFUNCTION("IF(Y181 = """", """", GOOGLETRANSLATE(Y181, ""en"", ""te""))"),"ఉత్పాదక పనిని కొనసాగించండి")</f>
        <v>ఉత్పాదక పనిని కొనసాగించండి</v>
      </c>
      <c r="AT181" s="5" t="str">
        <f>IFERROR(__xludf.DUMMYFUNCTION("IF(Z181 = """", """", GOOGLETRANSLATE(Z181, ""en"", ""te""))"),"")</f>
        <v/>
      </c>
      <c r="AU181" s="5" t="str">
        <f>IFERROR(__xludf.DUMMYFUNCTION("IF(AA181 = """", """", GOOGLETRANSLATE(AA181, ""en"", ""te""))"),"")</f>
        <v/>
      </c>
      <c r="AV181" s="5" t="str">
        <f>IFERROR(__xludf.DUMMYFUNCTION("IF(AB181 = """", """", GOOGLETRANSLATE(AB181, ""en"", ""te""))"),"")</f>
        <v/>
      </c>
    </row>
    <row r="182">
      <c r="A182" s="1">
        <v>185.0</v>
      </c>
      <c r="B182" s="1" t="s">
        <v>56</v>
      </c>
      <c r="C182" s="2">
        <v>45839.0</v>
      </c>
      <c r="D182" s="2">
        <v>45848.0</v>
      </c>
      <c r="E182" s="1">
        <v>7.0</v>
      </c>
      <c r="F182" s="1">
        <v>5.0</v>
      </c>
      <c r="G182" s="3" t="s">
        <v>108</v>
      </c>
      <c r="I182" s="7">
        <v>0.001388888888888889</v>
      </c>
      <c r="J182" s="7">
        <v>0.0033912037037037036</v>
      </c>
      <c r="K182" s="1" t="s">
        <v>58</v>
      </c>
      <c r="L182" s="1" t="s">
        <v>77</v>
      </c>
      <c r="O182" s="1" t="s">
        <v>60</v>
      </c>
      <c r="P182" s="1" t="s">
        <v>60</v>
      </c>
      <c r="Q182" s="1" t="s">
        <v>60</v>
      </c>
      <c r="R182" s="1" t="s">
        <v>60</v>
      </c>
      <c r="S182" s="1" t="s">
        <v>60</v>
      </c>
      <c r="T182" s="1" t="s">
        <v>61</v>
      </c>
      <c r="V182" s="1" t="s">
        <v>61</v>
      </c>
      <c r="W182" s="1" t="s">
        <v>60</v>
      </c>
      <c r="X182" s="1" t="s">
        <v>60</v>
      </c>
      <c r="Y182" s="1" t="s">
        <v>109</v>
      </c>
      <c r="AC182" s="5" t="str">
        <f>IFERROR(__xludf.DUMMYFUNCTION("IF(Y182 = """", """", GOOGLETRANSLATE(Y182, ""en"", ""hi""))"),"उत्पादक कार्य जारी रखें")</f>
        <v>उत्पादक कार्य जारी रखें</v>
      </c>
      <c r="AD182" s="5" t="str">
        <f>IFERROR(__xludf.DUMMYFUNCTION("IF(Z182 = """", """", GOOGLETRANSLATE(Z182, ""en"", ""hi""))"),"")</f>
        <v/>
      </c>
      <c r="AE182" s="5" t="str">
        <f>IFERROR(__xludf.DUMMYFUNCTION("IF(AA182 = """", """", GOOGLETRANSLATE(AA182, ""en"", ""hi""))"),"")</f>
        <v/>
      </c>
      <c r="AF182" s="5" t="str">
        <f>IFERROR(__xludf.DUMMYFUNCTION("IF(AB182 = """", """", GOOGLETRANSLATE(AB182, ""en"", ""hi""))"),"")</f>
        <v/>
      </c>
      <c r="AG182" s="5" t="str">
        <f>IFERROR(__xludf.DUMMYFUNCTION("IF(Y182 = """", """", GOOGLETRANSLATE(Y182, ""en"", ""mr""))"),"उत्पादक काम सुरू ठेवा")</f>
        <v>उत्पादक काम सुरू ठेवा</v>
      </c>
      <c r="AH182" s="5" t="str">
        <f>IFERROR(__xludf.DUMMYFUNCTION("IF(Z182 = """", """", GOOGLETRANSLATE(Z182, ""en"", ""mr""))"),"")</f>
        <v/>
      </c>
      <c r="AI182" s="5" t="str">
        <f>IFERROR(__xludf.DUMMYFUNCTION("IF(AA182 = """", """", GOOGLETRANSLATE(AA182, ""en"", ""mr""))"),"")</f>
        <v/>
      </c>
      <c r="AJ182" s="5" t="str">
        <f>IFERROR(__xludf.DUMMYFUNCTION("IF(AB182 = """", """", GOOGLETRANSLATE(AB182, ""en"", ""mr""))"),"")</f>
        <v/>
      </c>
      <c r="AK182" s="5" t="str">
        <f>IFERROR(__xludf.DUMMYFUNCTION("IF(Y182 = """", """", GOOGLETRANSLATE(Y182, ""en"", ""gu""))"),"ઉત્પાદક કાર્ય ચાલુ રાખો")</f>
        <v>ઉત્પાદક કાર્ય ચાલુ રાખો</v>
      </c>
      <c r="AL182" s="5" t="str">
        <f>IFERROR(__xludf.DUMMYFUNCTION("IF(Z182 = """", """", GOOGLETRANSLATE(Z182, ""en"", ""gu""))"),"")</f>
        <v/>
      </c>
      <c r="AM182" s="5" t="str">
        <f>IFERROR(__xludf.DUMMYFUNCTION("IF(AA182 = """", """", GOOGLETRANSLATE(AA182, ""en"", ""gu""))"),"")</f>
        <v/>
      </c>
      <c r="AN182" s="5" t="str">
        <f>IFERROR(__xludf.DUMMYFUNCTION("IF(AB182 = """", """", GOOGLETRANSLATE(AB182, ""en"", ""gu""))"),"")</f>
        <v/>
      </c>
      <c r="AO182" s="5" t="str">
        <f>IFERROR(__xludf.DUMMYFUNCTION("IF(Y182 = """", """", GOOGLETRANSLATE(Y182, ""en"", ""bn""))"),"উত্পাদনশীল কাজ চালিয়ে যান")</f>
        <v>উত্পাদনশীল কাজ চালিয়ে যান</v>
      </c>
      <c r="AP182" s="5" t="str">
        <f>IFERROR(__xludf.DUMMYFUNCTION("IF(Z182 = """", """", GOOGLETRANSLATE(Z182, ""en"", ""bn""))"),"")</f>
        <v/>
      </c>
      <c r="AQ182" s="5" t="str">
        <f>IFERROR(__xludf.DUMMYFUNCTION("IF(AA182 = """", """", GOOGLETRANSLATE(AA182, ""en"", ""bn""))"),"")</f>
        <v/>
      </c>
      <c r="AR182" s="5" t="str">
        <f>IFERROR(__xludf.DUMMYFUNCTION("IF(AB182 = """", """", GOOGLETRANSLATE(AB182, ""en"", ""bn""))"),"")</f>
        <v/>
      </c>
      <c r="AS182" s="5" t="str">
        <f>IFERROR(__xludf.DUMMYFUNCTION("IF(Y182 = """", """", GOOGLETRANSLATE(Y182, ""en"", ""te""))"),"ఉత్పాదక పనిని కొనసాగించండి")</f>
        <v>ఉత్పాదక పనిని కొనసాగించండి</v>
      </c>
      <c r="AT182" s="5" t="str">
        <f>IFERROR(__xludf.DUMMYFUNCTION("IF(Z182 = """", """", GOOGLETRANSLATE(Z182, ""en"", ""te""))"),"")</f>
        <v/>
      </c>
      <c r="AU182" s="5" t="str">
        <f>IFERROR(__xludf.DUMMYFUNCTION("IF(AA182 = """", """", GOOGLETRANSLATE(AA182, ""en"", ""te""))"),"")</f>
        <v/>
      </c>
      <c r="AV182" s="5" t="str">
        <f>IFERROR(__xludf.DUMMYFUNCTION("IF(AB182 = """", """", GOOGLETRANSLATE(AB182, ""en"", ""te""))"),"")</f>
        <v/>
      </c>
    </row>
    <row r="183">
      <c r="A183" s="1">
        <v>186.0</v>
      </c>
      <c r="B183" s="1" t="s">
        <v>56</v>
      </c>
      <c r="C183" s="2">
        <v>45839.0</v>
      </c>
      <c r="D183" s="2">
        <v>45848.0</v>
      </c>
      <c r="E183" s="1">
        <v>7.0</v>
      </c>
      <c r="F183" s="1">
        <v>6.0</v>
      </c>
      <c r="G183" s="3" t="s">
        <v>108</v>
      </c>
      <c r="I183" s="7">
        <v>0.001388888888888889</v>
      </c>
      <c r="J183" s="7">
        <v>0.0033912037037037036</v>
      </c>
      <c r="K183" s="1" t="s">
        <v>58</v>
      </c>
      <c r="L183" s="1" t="s">
        <v>77</v>
      </c>
      <c r="O183" s="1" t="s">
        <v>60</v>
      </c>
      <c r="P183" s="1" t="s">
        <v>60</v>
      </c>
      <c r="Q183" s="1" t="s">
        <v>60</v>
      </c>
      <c r="R183" s="1" t="s">
        <v>60</v>
      </c>
      <c r="S183" s="1" t="s">
        <v>60</v>
      </c>
      <c r="T183" s="1" t="s">
        <v>61</v>
      </c>
      <c r="V183" s="1" t="s">
        <v>60</v>
      </c>
      <c r="W183" s="1" t="s">
        <v>60</v>
      </c>
      <c r="X183" s="1" t="s">
        <v>61</v>
      </c>
      <c r="Y183" s="1" t="s">
        <v>113</v>
      </c>
      <c r="Z183" s="1" t="s">
        <v>114</v>
      </c>
      <c r="AA183" s="1" t="s">
        <v>115</v>
      </c>
      <c r="AB183" s="1" t="s">
        <v>116</v>
      </c>
      <c r="AC183" s="5" t="str">
        <f>IFERROR(__xludf.DUMMYFUNCTION("IF(Y183 = """", """", GOOGLETRANSLATE(Y183, ""en"", ""hi""))"),"वित्तीय जोखिमों से बचें")</f>
        <v>वित्तीय जोखिमों से बचें</v>
      </c>
      <c r="AD183" s="5" t="str">
        <f>IFERROR(__xludf.DUMMYFUNCTION("IF(Z183 = """", """", GOOGLETRANSLATE(Z183, ""en"", ""hi""))"),"केवल नियमित कार्य")</f>
        <v>केवल नियमित कार्य</v>
      </c>
      <c r="AE183" s="5" t="str">
        <f>IFERROR(__xludf.DUMMYFUNCTION("IF(AA183 = """", """", GOOGLETRANSLATE(AA183, ""en"", ""hi""))"),"अत्यधिक सावधानी की आवश्यकता")</f>
        <v>अत्यधिक सावधानी की आवश्यकता</v>
      </c>
      <c r="AF183" s="5" t="str">
        <f>IFERROR(__xludf.DUMMYFUNCTION("IF(AB183 = """", """", GOOGLETRANSLATE(AB183, ""en"", ""hi""))"),"स्वास्थ्य संबंधी समस्याएँ संभावित")</f>
        <v>स्वास्थ्य संबंधी समस्याएँ संभावित</v>
      </c>
      <c r="AG183" s="5" t="str">
        <f>IFERROR(__xludf.DUMMYFUNCTION("IF(Y183 = """", """", GOOGLETRANSLATE(Y183, ""en"", ""mr""))"),"आर्थिक धोके टाळा")</f>
        <v>आर्थिक धोके टाळा</v>
      </c>
      <c r="AH183" s="5" t="str">
        <f>IFERROR(__xludf.DUMMYFUNCTION("IF(Z183 = """", """", GOOGLETRANSLATE(Z183, ""en"", ""mr""))"),"फक्त रुटीन वर्क")</f>
        <v>फक्त रुटीन वर्क</v>
      </c>
      <c r="AI183" s="5" t="str">
        <f>IFERROR(__xludf.DUMMYFUNCTION("IF(AA183 = """", """", GOOGLETRANSLATE(AA183, ""en"", ""mr""))"),"उच्च सावधगिरीची आवश्यकता आहे")</f>
        <v>उच्च सावधगिरीची आवश्यकता आहे</v>
      </c>
      <c r="AJ183" s="5" t="str">
        <f>IFERROR(__xludf.DUMMYFUNCTION("IF(AB183 = """", """", GOOGLETRANSLATE(AB183, ""en"", ""mr""))"),"आरोग्याच्या समस्या संभवतात")</f>
        <v>आरोग्याच्या समस्या संभवतात</v>
      </c>
      <c r="AK183" s="5" t="str">
        <f>IFERROR(__xludf.DUMMYFUNCTION("IF(Y183 = """", """", GOOGLETRANSLATE(Y183, ""en"", ""gu""))"),"નાણાકીય જોખમો ટાળો")</f>
        <v>નાણાકીય જોખમો ટાળો</v>
      </c>
      <c r="AL183" s="5" t="str">
        <f>IFERROR(__xludf.DUMMYFUNCTION("IF(Z183 = """", """", GOOGLETRANSLATE(Z183, ""en"", ""gu""))"),"માત્ર રૂટિન વર્ક")</f>
        <v>માત્ર રૂટિન વર્ક</v>
      </c>
      <c r="AM183" s="5" t="str">
        <f>IFERROR(__xludf.DUMMYFUNCTION("IF(AA183 = """", """", GOOGLETRANSLATE(AA183, ""en"", ""gu""))"),"ઉચ્ચ સાવચેતી જરૂરી છે")</f>
        <v>ઉચ્ચ સાવચેતી જરૂરી છે</v>
      </c>
      <c r="AN183" s="5" t="str">
        <f>IFERROR(__xludf.DUMMYFUNCTION("IF(AB183 = """", """", GOOGLETRANSLATE(AB183, ""en"", ""gu""))"),"સ્વાસ્થ્ય સમસ્યાઓ થવાની સંભાવના છે")</f>
        <v>સ્વાસ્થ્ય સમસ્યાઓ થવાની સંભાવના છે</v>
      </c>
      <c r="AO183" s="5" t="str">
        <f>IFERROR(__xludf.DUMMYFUNCTION("IF(Y183 = """", """", GOOGLETRANSLATE(Y183, ""en"", ""bn""))"),"আর্থিক ঝুঁকি এড়িয়ে চলুন")</f>
        <v>আর্থিক ঝুঁকি এড়িয়ে চলুন</v>
      </c>
      <c r="AP183" s="5" t="str">
        <f>IFERROR(__xludf.DUMMYFUNCTION("IF(Z183 = """", """", GOOGLETRANSLATE(Z183, ""en"", ""bn""))"),"শুধুমাত্র রুটিন ওয়ার্ক")</f>
        <v>শুধুমাত্র রুটিন ওয়ার্ক</v>
      </c>
      <c r="AQ183" s="5" t="str">
        <f>IFERROR(__xludf.DUMMYFUNCTION("IF(AA183 = """", """", GOOGLETRANSLATE(AA183, ""en"", ""bn""))"),"উচ্চ সতর্কতা প্রয়োজন")</f>
        <v>উচ্চ সতর্কতা প্রয়োজন</v>
      </c>
      <c r="AR183" s="5" t="str">
        <f>IFERROR(__xludf.DUMMYFUNCTION("IF(AB183 = """", """", GOOGLETRANSLATE(AB183, ""en"", ""bn""))"),"স্বাস্থ্য সমস্যা হতে পারে")</f>
        <v>স্বাস্থ্য সমস্যা হতে পারে</v>
      </c>
      <c r="AS183" s="5" t="str">
        <f>IFERROR(__xludf.DUMMYFUNCTION("IF(Y183 = """", """", GOOGLETRANSLATE(Y183, ""en"", ""te""))"),"ఆర్థిక నష్టాలను నివారించండి")</f>
        <v>ఆర్థిక నష్టాలను నివారించండి</v>
      </c>
      <c r="AT183" s="5" t="str">
        <f>IFERROR(__xludf.DUMMYFUNCTION("IF(Z183 = """", """", GOOGLETRANSLATE(Z183, ""en"", ""te""))"),"రొటీన్ వర్క్ మాత్రమే")</f>
        <v>రొటీన్ వర్క్ మాత్రమే</v>
      </c>
      <c r="AU183" s="5" t="str">
        <f>IFERROR(__xludf.DUMMYFUNCTION("IF(AA183 = """", """", GOOGLETRANSLATE(AA183, ""en"", ""te""))"),"అధిక జాగ్రత్త అవసరం")</f>
        <v>అధిక జాగ్రత్త అవసరం</v>
      </c>
      <c r="AV183" s="5" t="str">
        <f>IFERROR(__xludf.DUMMYFUNCTION("IF(AB183 = """", """", GOOGLETRANSLATE(AB183, ""en"", ""te""))"),"ఆరోగ్య సమస్యలు వచ్చే అవకాశం ఉంది")</f>
        <v>ఆరోగ్య సమస్యలు వచ్చే అవకాశం ఉంది</v>
      </c>
    </row>
    <row r="184">
      <c r="A184" s="1">
        <v>187.0</v>
      </c>
      <c r="B184" s="1" t="s">
        <v>56</v>
      </c>
      <c r="C184" s="2">
        <v>45839.0</v>
      </c>
      <c r="D184" s="2">
        <v>45848.0</v>
      </c>
      <c r="E184" s="1">
        <v>7.0</v>
      </c>
      <c r="F184" s="1">
        <v>7.0</v>
      </c>
      <c r="G184" s="3" t="s">
        <v>108</v>
      </c>
      <c r="I184" s="7">
        <v>0.001388888888888889</v>
      </c>
      <c r="J184" s="7">
        <v>0.0033912037037037036</v>
      </c>
      <c r="K184" s="1" t="s">
        <v>58</v>
      </c>
      <c r="L184" s="1" t="s">
        <v>77</v>
      </c>
      <c r="O184" s="1" t="s">
        <v>60</v>
      </c>
      <c r="P184" s="1" t="s">
        <v>60</v>
      </c>
      <c r="Q184" s="1" t="s">
        <v>60</v>
      </c>
      <c r="R184" s="1" t="s">
        <v>60</v>
      </c>
      <c r="S184" s="1" t="s">
        <v>60</v>
      </c>
      <c r="T184" s="1" t="s">
        <v>61</v>
      </c>
      <c r="V184" s="1" t="s">
        <v>60</v>
      </c>
      <c r="W184" s="1" t="s">
        <v>61</v>
      </c>
      <c r="X184" s="1" t="s">
        <v>60</v>
      </c>
      <c r="Y184" s="1" t="s">
        <v>113</v>
      </c>
      <c r="AC184" s="5" t="str">
        <f>IFERROR(__xludf.DUMMYFUNCTION("IF(Y184 = """", """", GOOGLETRANSLATE(Y184, ""en"", ""hi""))"),"वित्तीय जोखिमों से बचें")</f>
        <v>वित्तीय जोखिमों से बचें</v>
      </c>
      <c r="AD184" s="5" t="str">
        <f>IFERROR(__xludf.DUMMYFUNCTION("IF(Z184 = """", """", GOOGLETRANSLATE(Z184, ""en"", ""hi""))"),"")</f>
        <v/>
      </c>
      <c r="AE184" s="5" t="str">
        <f>IFERROR(__xludf.DUMMYFUNCTION("IF(AA184 = """", """", GOOGLETRANSLATE(AA184, ""en"", ""hi""))"),"")</f>
        <v/>
      </c>
      <c r="AF184" s="5" t="str">
        <f>IFERROR(__xludf.DUMMYFUNCTION("IF(AB184 = """", """", GOOGLETRANSLATE(AB184, ""en"", ""hi""))"),"")</f>
        <v/>
      </c>
      <c r="AG184" s="5" t="str">
        <f>IFERROR(__xludf.DUMMYFUNCTION("IF(Y184 = """", """", GOOGLETRANSLATE(Y184, ""en"", ""mr""))"),"आर्थिक धोके टाळा")</f>
        <v>आर्थिक धोके टाळा</v>
      </c>
      <c r="AH184" s="5" t="str">
        <f>IFERROR(__xludf.DUMMYFUNCTION("IF(Z184 = """", """", GOOGLETRANSLATE(Z184, ""en"", ""mr""))"),"")</f>
        <v/>
      </c>
      <c r="AI184" s="5" t="str">
        <f>IFERROR(__xludf.DUMMYFUNCTION("IF(AA184 = """", """", GOOGLETRANSLATE(AA184, ""en"", ""mr""))"),"")</f>
        <v/>
      </c>
      <c r="AJ184" s="5" t="str">
        <f>IFERROR(__xludf.DUMMYFUNCTION("IF(AB184 = """", """", GOOGLETRANSLATE(AB184, ""en"", ""mr""))"),"")</f>
        <v/>
      </c>
      <c r="AK184" s="5" t="str">
        <f>IFERROR(__xludf.DUMMYFUNCTION("IF(Y184 = """", """", GOOGLETRANSLATE(Y184, ""en"", ""gu""))"),"નાણાકીય જોખમો ટાળો")</f>
        <v>નાણાકીય જોખમો ટાળો</v>
      </c>
      <c r="AL184" s="5" t="str">
        <f>IFERROR(__xludf.DUMMYFUNCTION("IF(Z184 = """", """", GOOGLETRANSLATE(Z184, ""en"", ""gu""))"),"")</f>
        <v/>
      </c>
      <c r="AM184" s="5" t="str">
        <f>IFERROR(__xludf.DUMMYFUNCTION("IF(AA184 = """", """", GOOGLETRANSLATE(AA184, ""en"", ""gu""))"),"")</f>
        <v/>
      </c>
      <c r="AN184" s="5" t="str">
        <f>IFERROR(__xludf.DUMMYFUNCTION("IF(AB184 = """", """", GOOGLETRANSLATE(AB184, ""en"", ""gu""))"),"")</f>
        <v/>
      </c>
      <c r="AO184" s="5" t="str">
        <f>IFERROR(__xludf.DUMMYFUNCTION("IF(Y184 = """", """", GOOGLETRANSLATE(Y184, ""en"", ""bn""))"),"আর্থিক ঝুঁকি এড়িয়ে চলুন")</f>
        <v>আর্থিক ঝুঁকি এড়িয়ে চলুন</v>
      </c>
      <c r="AP184" s="5" t="str">
        <f>IFERROR(__xludf.DUMMYFUNCTION("IF(Z184 = """", """", GOOGLETRANSLATE(Z184, ""en"", ""bn""))"),"")</f>
        <v/>
      </c>
      <c r="AQ184" s="5" t="str">
        <f>IFERROR(__xludf.DUMMYFUNCTION("IF(AA184 = """", """", GOOGLETRANSLATE(AA184, ""en"", ""bn""))"),"")</f>
        <v/>
      </c>
      <c r="AR184" s="5" t="str">
        <f>IFERROR(__xludf.DUMMYFUNCTION("IF(AB184 = """", """", GOOGLETRANSLATE(AB184, ""en"", ""bn""))"),"")</f>
        <v/>
      </c>
      <c r="AS184" s="5" t="str">
        <f>IFERROR(__xludf.DUMMYFUNCTION("IF(Y184 = """", """", GOOGLETRANSLATE(Y184, ""en"", ""te""))"),"ఆర్థిక నష్టాలను నివారించండి")</f>
        <v>ఆర్థిక నష్టాలను నివారించండి</v>
      </c>
      <c r="AT184" s="5" t="str">
        <f>IFERROR(__xludf.DUMMYFUNCTION("IF(Z184 = """", """", GOOGLETRANSLATE(Z184, ""en"", ""te""))"),"")</f>
        <v/>
      </c>
      <c r="AU184" s="5" t="str">
        <f>IFERROR(__xludf.DUMMYFUNCTION("IF(AA184 = """", """", GOOGLETRANSLATE(AA184, ""en"", ""te""))"),"")</f>
        <v/>
      </c>
      <c r="AV184" s="5" t="str">
        <f>IFERROR(__xludf.DUMMYFUNCTION("IF(AB184 = """", """", GOOGLETRANSLATE(AB184, ""en"", ""te""))"),"")</f>
        <v/>
      </c>
    </row>
    <row r="185">
      <c r="A185" s="1">
        <v>188.0</v>
      </c>
      <c r="B185" s="1" t="s">
        <v>56</v>
      </c>
      <c r="C185" s="2">
        <v>45839.0</v>
      </c>
      <c r="D185" s="2">
        <v>45848.0</v>
      </c>
      <c r="E185" s="1">
        <v>7.0</v>
      </c>
      <c r="F185" s="1">
        <v>8.0</v>
      </c>
      <c r="G185" s="3" t="s">
        <v>108</v>
      </c>
      <c r="I185" s="7">
        <v>0.001388888888888889</v>
      </c>
      <c r="J185" s="7">
        <v>0.0033912037037037036</v>
      </c>
      <c r="K185" s="1" t="s">
        <v>58</v>
      </c>
      <c r="L185" s="1" t="s">
        <v>77</v>
      </c>
      <c r="O185" s="1" t="s">
        <v>60</v>
      </c>
      <c r="P185" s="1" t="s">
        <v>60</v>
      </c>
      <c r="Q185" s="1" t="s">
        <v>60</v>
      </c>
      <c r="R185" s="1" t="s">
        <v>60</v>
      </c>
      <c r="S185" s="1" t="s">
        <v>60</v>
      </c>
      <c r="T185" s="1" t="s">
        <v>61</v>
      </c>
      <c r="V185" s="1" t="s">
        <v>61</v>
      </c>
      <c r="W185" s="1" t="s">
        <v>60</v>
      </c>
      <c r="X185" s="1" t="s">
        <v>60</v>
      </c>
      <c r="Y185" s="1" t="s">
        <v>113</v>
      </c>
      <c r="AC185" s="5" t="str">
        <f>IFERROR(__xludf.DUMMYFUNCTION("IF(Y185 = """", """", GOOGLETRANSLATE(Y185, ""en"", ""hi""))"),"वित्तीय जोखिमों से बचें")</f>
        <v>वित्तीय जोखिमों से बचें</v>
      </c>
      <c r="AD185" s="5" t="str">
        <f>IFERROR(__xludf.DUMMYFUNCTION("IF(Z185 = """", """", GOOGLETRANSLATE(Z185, ""en"", ""hi""))"),"")</f>
        <v/>
      </c>
      <c r="AE185" s="5" t="str">
        <f>IFERROR(__xludf.DUMMYFUNCTION("IF(AA185 = """", """", GOOGLETRANSLATE(AA185, ""en"", ""hi""))"),"")</f>
        <v/>
      </c>
      <c r="AF185" s="5" t="str">
        <f>IFERROR(__xludf.DUMMYFUNCTION("IF(AB185 = """", """", GOOGLETRANSLATE(AB185, ""en"", ""hi""))"),"")</f>
        <v/>
      </c>
      <c r="AG185" s="5" t="str">
        <f>IFERROR(__xludf.DUMMYFUNCTION("IF(Y185 = """", """", GOOGLETRANSLATE(Y185, ""en"", ""mr""))"),"आर्थिक धोके टाळा")</f>
        <v>आर्थिक धोके टाळा</v>
      </c>
      <c r="AH185" s="5" t="str">
        <f>IFERROR(__xludf.DUMMYFUNCTION("IF(Z185 = """", """", GOOGLETRANSLATE(Z185, ""en"", ""mr""))"),"")</f>
        <v/>
      </c>
      <c r="AI185" s="5" t="str">
        <f>IFERROR(__xludf.DUMMYFUNCTION("IF(AA185 = """", """", GOOGLETRANSLATE(AA185, ""en"", ""mr""))"),"")</f>
        <v/>
      </c>
      <c r="AJ185" s="5" t="str">
        <f>IFERROR(__xludf.DUMMYFUNCTION("IF(AB185 = """", """", GOOGLETRANSLATE(AB185, ""en"", ""mr""))"),"")</f>
        <v/>
      </c>
      <c r="AK185" s="5" t="str">
        <f>IFERROR(__xludf.DUMMYFUNCTION("IF(Y185 = """", """", GOOGLETRANSLATE(Y185, ""en"", ""gu""))"),"નાણાકીય જોખમો ટાળો")</f>
        <v>નાણાકીય જોખમો ટાળો</v>
      </c>
      <c r="AL185" s="5" t="str">
        <f>IFERROR(__xludf.DUMMYFUNCTION("IF(Z185 = """", """", GOOGLETRANSLATE(Z185, ""en"", ""gu""))"),"")</f>
        <v/>
      </c>
      <c r="AM185" s="5" t="str">
        <f>IFERROR(__xludf.DUMMYFUNCTION("IF(AA185 = """", """", GOOGLETRANSLATE(AA185, ""en"", ""gu""))"),"")</f>
        <v/>
      </c>
      <c r="AN185" s="5" t="str">
        <f>IFERROR(__xludf.DUMMYFUNCTION("IF(AB185 = """", """", GOOGLETRANSLATE(AB185, ""en"", ""gu""))"),"")</f>
        <v/>
      </c>
      <c r="AO185" s="5" t="str">
        <f>IFERROR(__xludf.DUMMYFUNCTION("IF(Y185 = """", """", GOOGLETRANSLATE(Y185, ""en"", ""bn""))"),"আর্থিক ঝুঁকি এড়িয়ে চলুন")</f>
        <v>আর্থিক ঝুঁকি এড়িয়ে চলুন</v>
      </c>
      <c r="AP185" s="5" t="str">
        <f>IFERROR(__xludf.DUMMYFUNCTION("IF(Z185 = """", """", GOOGLETRANSLATE(Z185, ""en"", ""bn""))"),"")</f>
        <v/>
      </c>
      <c r="AQ185" s="5" t="str">
        <f>IFERROR(__xludf.DUMMYFUNCTION("IF(AA185 = """", """", GOOGLETRANSLATE(AA185, ""en"", ""bn""))"),"")</f>
        <v/>
      </c>
      <c r="AR185" s="5" t="str">
        <f>IFERROR(__xludf.DUMMYFUNCTION("IF(AB185 = """", """", GOOGLETRANSLATE(AB185, ""en"", ""bn""))"),"")</f>
        <v/>
      </c>
      <c r="AS185" s="5" t="str">
        <f>IFERROR(__xludf.DUMMYFUNCTION("IF(Y185 = """", """", GOOGLETRANSLATE(Y185, ""en"", ""te""))"),"ఆర్థిక నష్టాలను నివారించండి")</f>
        <v>ఆర్థిక నష్టాలను నివారించండి</v>
      </c>
      <c r="AT185" s="5" t="str">
        <f>IFERROR(__xludf.DUMMYFUNCTION("IF(Z185 = """", """", GOOGLETRANSLATE(Z185, ""en"", ""te""))"),"")</f>
        <v/>
      </c>
      <c r="AU185" s="5" t="str">
        <f>IFERROR(__xludf.DUMMYFUNCTION("IF(AA185 = """", """", GOOGLETRANSLATE(AA185, ""en"", ""te""))"),"")</f>
        <v/>
      </c>
      <c r="AV185" s="5" t="str">
        <f>IFERROR(__xludf.DUMMYFUNCTION("IF(AB185 = """", """", GOOGLETRANSLATE(AB185, ""en"", ""te""))"),"")</f>
        <v/>
      </c>
    </row>
    <row r="186">
      <c r="A186" s="1">
        <v>189.0</v>
      </c>
      <c r="B186" s="1" t="s">
        <v>56</v>
      </c>
      <c r="C186" s="2">
        <v>45839.0</v>
      </c>
      <c r="D186" s="2">
        <v>45848.0</v>
      </c>
      <c r="E186" s="1">
        <v>7.0</v>
      </c>
      <c r="F186" s="1">
        <v>9.0</v>
      </c>
      <c r="G186" s="3" t="s">
        <v>108</v>
      </c>
      <c r="I186" s="7">
        <v>0.001388888888888889</v>
      </c>
      <c r="J186" s="7">
        <v>0.0033912037037037036</v>
      </c>
      <c r="K186" s="1" t="s">
        <v>58</v>
      </c>
      <c r="L186" s="1" t="s">
        <v>77</v>
      </c>
      <c r="O186" s="1" t="s">
        <v>60</v>
      </c>
      <c r="P186" s="1" t="s">
        <v>60</v>
      </c>
      <c r="Q186" s="1" t="s">
        <v>60</v>
      </c>
      <c r="R186" s="1" t="s">
        <v>60</v>
      </c>
      <c r="S186" s="1" t="s">
        <v>61</v>
      </c>
      <c r="T186" s="1" t="s">
        <v>60</v>
      </c>
      <c r="V186" s="1" t="s">
        <v>60</v>
      </c>
      <c r="W186" s="1" t="s">
        <v>60</v>
      </c>
      <c r="X186" s="1" t="s">
        <v>61</v>
      </c>
      <c r="Y186" s="1" t="s">
        <v>113</v>
      </c>
      <c r="AC186" s="5" t="str">
        <f>IFERROR(__xludf.DUMMYFUNCTION("IF(Y186 = """", """", GOOGLETRANSLATE(Y186, ""en"", ""hi""))"),"वित्तीय जोखिमों से बचें")</f>
        <v>वित्तीय जोखिमों से बचें</v>
      </c>
      <c r="AD186" s="5" t="str">
        <f>IFERROR(__xludf.DUMMYFUNCTION("IF(Z186 = """", """", GOOGLETRANSLATE(Z186, ""en"", ""hi""))"),"")</f>
        <v/>
      </c>
      <c r="AE186" s="5" t="str">
        <f>IFERROR(__xludf.DUMMYFUNCTION("IF(AA186 = """", """", GOOGLETRANSLATE(AA186, ""en"", ""hi""))"),"")</f>
        <v/>
      </c>
      <c r="AF186" s="5" t="str">
        <f>IFERROR(__xludf.DUMMYFUNCTION("IF(AB186 = """", """", GOOGLETRANSLATE(AB186, ""en"", ""hi""))"),"")</f>
        <v/>
      </c>
      <c r="AG186" s="5" t="str">
        <f>IFERROR(__xludf.DUMMYFUNCTION("IF(Y186 = """", """", GOOGLETRANSLATE(Y186, ""en"", ""mr""))"),"आर्थिक धोके टाळा")</f>
        <v>आर्थिक धोके टाळा</v>
      </c>
      <c r="AH186" s="5" t="str">
        <f>IFERROR(__xludf.DUMMYFUNCTION("IF(Z186 = """", """", GOOGLETRANSLATE(Z186, ""en"", ""mr""))"),"")</f>
        <v/>
      </c>
      <c r="AI186" s="5" t="str">
        <f>IFERROR(__xludf.DUMMYFUNCTION("IF(AA186 = """", """", GOOGLETRANSLATE(AA186, ""en"", ""mr""))"),"")</f>
        <v/>
      </c>
      <c r="AJ186" s="5" t="str">
        <f>IFERROR(__xludf.DUMMYFUNCTION("IF(AB186 = """", """", GOOGLETRANSLATE(AB186, ""en"", ""mr""))"),"")</f>
        <v/>
      </c>
      <c r="AK186" s="5" t="str">
        <f>IFERROR(__xludf.DUMMYFUNCTION("IF(Y186 = """", """", GOOGLETRANSLATE(Y186, ""en"", ""gu""))"),"નાણાકીય જોખમો ટાળો")</f>
        <v>નાણાકીય જોખમો ટાળો</v>
      </c>
      <c r="AL186" s="5" t="str">
        <f>IFERROR(__xludf.DUMMYFUNCTION("IF(Z186 = """", """", GOOGLETRANSLATE(Z186, ""en"", ""gu""))"),"")</f>
        <v/>
      </c>
      <c r="AM186" s="5" t="str">
        <f>IFERROR(__xludf.DUMMYFUNCTION("IF(AA186 = """", """", GOOGLETRANSLATE(AA186, ""en"", ""gu""))"),"")</f>
        <v/>
      </c>
      <c r="AN186" s="5" t="str">
        <f>IFERROR(__xludf.DUMMYFUNCTION("IF(AB186 = """", """", GOOGLETRANSLATE(AB186, ""en"", ""gu""))"),"")</f>
        <v/>
      </c>
      <c r="AO186" s="5" t="str">
        <f>IFERROR(__xludf.DUMMYFUNCTION("IF(Y186 = """", """", GOOGLETRANSLATE(Y186, ""en"", ""bn""))"),"আর্থিক ঝুঁকি এড়িয়ে চলুন")</f>
        <v>আর্থিক ঝুঁকি এড়িয়ে চলুন</v>
      </c>
      <c r="AP186" s="5" t="str">
        <f>IFERROR(__xludf.DUMMYFUNCTION("IF(Z186 = """", """", GOOGLETRANSLATE(Z186, ""en"", ""bn""))"),"")</f>
        <v/>
      </c>
      <c r="AQ186" s="5" t="str">
        <f>IFERROR(__xludf.DUMMYFUNCTION("IF(AA186 = """", """", GOOGLETRANSLATE(AA186, ""en"", ""bn""))"),"")</f>
        <v/>
      </c>
      <c r="AR186" s="5" t="str">
        <f>IFERROR(__xludf.DUMMYFUNCTION("IF(AB186 = """", """", GOOGLETRANSLATE(AB186, ""en"", ""bn""))"),"")</f>
        <v/>
      </c>
      <c r="AS186" s="5" t="str">
        <f>IFERROR(__xludf.DUMMYFUNCTION("IF(Y186 = """", """", GOOGLETRANSLATE(Y186, ""en"", ""te""))"),"ఆర్థిక నష్టాలను నివారించండి")</f>
        <v>ఆర్థిక నష్టాలను నివారించండి</v>
      </c>
      <c r="AT186" s="5" t="str">
        <f>IFERROR(__xludf.DUMMYFUNCTION("IF(Z186 = """", """", GOOGLETRANSLATE(Z186, ""en"", ""te""))"),"")</f>
        <v/>
      </c>
      <c r="AU186" s="5" t="str">
        <f>IFERROR(__xludf.DUMMYFUNCTION("IF(AA186 = """", """", GOOGLETRANSLATE(AA186, ""en"", ""te""))"),"")</f>
        <v/>
      </c>
      <c r="AV186" s="5" t="str">
        <f>IFERROR(__xludf.DUMMYFUNCTION("IF(AB186 = """", """", GOOGLETRANSLATE(AB186, ""en"", ""te""))"),"")</f>
        <v/>
      </c>
    </row>
    <row r="187">
      <c r="A187" s="1">
        <v>190.0</v>
      </c>
      <c r="B187" s="1" t="s">
        <v>56</v>
      </c>
      <c r="C187" s="2">
        <v>45839.0</v>
      </c>
      <c r="D187" s="2">
        <v>45848.0</v>
      </c>
      <c r="E187" s="1">
        <v>7.0</v>
      </c>
      <c r="F187" s="1">
        <v>10.0</v>
      </c>
      <c r="G187" s="3" t="s">
        <v>108</v>
      </c>
      <c r="I187" s="7">
        <v>0.001388888888888889</v>
      </c>
      <c r="J187" s="7">
        <v>0.0033912037037037036</v>
      </c>
      <c r="K187" s="1" t="s">
        <v>58</v>
      </c>
      <c r="L187" s="1" t="s">
        <v>77</v>
      </c>
      <c r="O187" s="1" t="s">
        <v>60</v>
      </c>
      <c r="P187" s="1" t="s">
        <v>60</v>
      </c>
      <c r="Q187" s="1" t="s">
        <v>60</v>
      </c>
      <c r="R187" s="1" t="s">
        <v>60</v>
      </c>
      <c r="S187" s="1" t="s">
        <v>61</v>
      </c>
      <c r="T187" s="1" t="s">
        <v>60</v>
      </c>
      <c r="V187" s="1" t="s">
        <v>61</v>
      </c>
      <c r="W187" s="1" t="s">
        <v>60</v>
      </c>
      <c r="X187" s="1" t="s">
        <v>60</v>
      </c>
      <c r="Y187" s="1" t="s">
        <v>113</v>
      </c>
      <c r="AC187" s="5" t="str">
        <f>IFERROR(__xludf.DUMMYFUNCTION("IF(Y187 = """", """", GOOGLETRANSLATE(Y187, ""en"", ""hi""))"),"वित्तीय जोखिमों से बचें")</f>
        <v>वित्तीय जोखिमों से बचें</v>
      </c>
      <c r="AD187" s="5" t="str">
        <f>IFERROR(__xludf.DUMMYFUNCTION("IF(Z187 = """", """", GOOGLETRANSLATE(Z187, ""en"", ""hi""))"),"")</f>
        <v/>
      </c>
      <c r="AE187" s="5" t="str">
        <f>IFERROR(__xludf.DUMMYFUNCTION("IF(AA187 = """", """", GOOGLETRANSLATE(AA187, ""en"", ""hi""))"),"")</f>
        <v/>
      </c>
      <c r="AF187" s="5" t="str">
        <f>IFERROR(__xludf.DUMMYFUNCTION("IF(AB187 = """", """", GOOGLETRANSLATE(AB187, ""en"", ""hi""))"),"")</f>
        <v/>
      </c>
      <c r="AG187" s="5" t="str">
        <f>IFERROR(__xludf.DUMMYFUNCTION("IF(Y187 = """", """", GOOGLETRANSLATE(Y187, ""en"", ""mr""))"),"आर्थिक धोके टाळा")</f>
        <v>आर्थिक धोके टाळा</v>
      </c>
      <c r="AH187" s="5" t="str">
        <f>IFERROR(__xludf.DUMMYFUNCTION("IF(Z187 = """", """", GOOGLETRANSLATE(Z187, ""en"", ""mr""))"),"")</f>
        <v/>
      </c>
      <c r="AI187" s="5" t="str">
        <f>IFERROR(__xludf.DUMMYFUNCTION("IF(AA187 = """", """", GOOGLETRANSLATE(AA187, ""en"", ""mr""))"),"")</f>
        <v/>
      </c>
      <c r="AJ187" s="5" t="str">
        <f>IFERROR(__xludf.DUMMYFUNCTION("IF(AB187 = """", """", GOOGLETRANSLATE(AB187, ""en"", ""mr""))"),"")</f>
        <v/>
      </c>
      <c r="AK187" s="5" t="str">
        <f>IFERROR(__xludf.DUMMYFUNCTION("IF(Y187 = """", """", GOOGLETRANSLATE(Y187, ""en"", ""gu""))"),"નાણાકીય જોખમો ટાળો")</f>
        <v>નાણાકીય જોખમો ટાળો</v>
      </c>
      <c r="AL187" s="5" t="str">
        <f>IFERROR(__xludf.DUMMYFUNCTION("IF(Z187 = """", """", GOOGLETRANSLATE(Z187, ""en"", ""gu""))"),"")</f>
        <v/>
      </c>
      <c r="AM187" s="5" t="str">
        <f>IFERROR(__xludf.DUMMYFUNCTION("IF(AA187 = """", """", GOOGLETRANSLATE(AA187, ""en"", ""gu""))"),"")</f>
        <v/>
      </c>
      <c r="AN187" s="5" t="str">
        <f>IFERROR(__xludf.DUMMYFUNCTION("IF(AB187 = """", """", GOOGLETRANSLATE(AB187, ""en"", ""gu""))"),"")</f>
        <v/>
      </c>
      <c r="AO187" s="5" t="str">
        <f>IFERROR(__xludf.DUMMYFUNCTION("IF(Y187 = """", """", GOOGLETRANSLATE(Y187, ""en"", ""bn""))"),"আর্থিক ঝুঁকি এড়িয়ে চলুন")</f>
        <v>আর্থিক ঝুঁকি এড়িয়ে চলুন</v>
      </c>
      <c r="AP187" s="5" t="str">
        <f>IFERROR(__xludf.DUMMYFUNCTION("IF(Z187 = """", """", GOOGLETRANSLATE(Z187, ""en"", ""bn""))"),"")</f>
        <v/>
      </c>
      <c r="AQ187" s="5" t="str">
        <f>IFERROR(__xludf.DUMMYFUNCTION("IF(AA187 = """", """", GOOGLETRANSLATE(AA187, ""en"", ""bn""))"),"")</f>
        <v/>
      </c>
      <c r="AR187" s="5" t="str">
        <f>IFERROR(__xludf.DUMMYFUNCTION("IF(AB187 = """", """", GOOGLETRANSLATE(AB187, ""en"", ""bn""))"),"")</f>
        <v/>
      </c>
      <c r="AS187" s="5" t="str">
        <f>IFERROR(__xludf.DUMMYFUNCTION("IF(Y187 = """", """", GOOGLETRANSLATE(Y187, ""en"", ""te""))"),"ఆర్థిక నష్టాలను నివారించండి")</f>
        <v>ఆర్థిక నష్టాలను నివారించండి</v>
      </c>
      <c r="AT187" s="5" t="str">
        <f>IFERROR(__xludf.DUMMYFUNCTION("IF(Z187 = """", """", GOOGLETRANSLATE(Z187, ""en"", ""te""))"),"")</f>
        <v/>
      </c>
      <c r="AU187" s="5" t="str">
        <f>IFERROR(__xludf.DUMMYFUNCTION("IF(AA187 = """", """", GOOGLETRANSLATE(AA187, ""en"", ""te""))"),"")</f>
        <v/>
      </c>
      <c r="AV187" s="5" t="str">
        <f>IFERROR(__xludf.DUMMYFUNCTION("IF(AB187 = """", """", GOOGLETRANSLATE(AB187, ""en"", ""te""))"),"")</f>
        <v/>
      </c>
    </row>
    <row r="188">
      <c r="A188" s="1">
        <v>191.0</v>
      </c>
      <c r="B188" s="1" t="s">
        <v>56</v>
      </c>
      <c r="C188" s="2">
        <v>45839.0</v>
      </c>
      <c r="D188" s="2">
        <v>45848.0</v>
      </c>
      <c r="E188" s="1">
        <v>8.0</v>
      </c>
      <c r="F188" s="1">
        <v>1.0</v>
      </c>
      <c r="G188" s="3" t="s">
        <v>108</v>
      </c>
      <c r="I188" s="7">
        <v>0.0033912037037037036</v>
      </c>
      <c r="J188" s="7">
        <v>0.0050347222222222225</v>
      </c>
      <c r="K188" s="1" t="s">
        <v>58</v>
      </c>
      <c r="L188" s="1" t="s">
        <v>78</v>
      </c>
      <c r="O188" s="1" t="s">
        <v>61</v>
      </c>
      <c r="P188" s="1" t="s">
        <v>60</v>
      </c>
      <c r="Q188" s="1" t="s">
        <v>60</v>
      </c>
      <c r="R188" s="1" t="s">
        <v>60</v>
      </c>
      <c r="S188" s="1" t="s">
        <v>60</v>
      </c>
      <c r="T188" s="1" t="s">
        <v>60</v>
      </c>
      <c r="V188" s="1" t="s">
        <v>60</v>
      </c>
      <c r="W188" s="1" t="s">
        <v>60</v>
      </c>
      <c r="X188" s="1" t="s">
        <v>60</v>
      </c>
      <c r="Y188" s="1" t="s">
        <v>87</v>
      </c>
      <c r="Z188" s="1" t="s">
        <v>117</v>
      </c>
      <c r="AA188" s="1" t="s">
        <v>118</v>
      </c>
      <c r="AC188" s="5" t="str">
        <f>IFERROR(__xludf.DUMMYFUNCTION("IF(Y188 = """", """", GOOGLETRANSLATE(Y188, ""en"", ""hi""))"),"कैरियर के अवसर")</f>
        <v>कैरियर के अवसर</v>
      </c>
      <c r="AD188" s="5" t="str">
        <f>IFERROR(__xludf.DUMMYFUNCTION("IF(Z188 = """", """", GOOGLETRANSLATE(Z188, ""en"", ""hi""))"),"नौकरी के प्रस्ताव स्वीकार करें")</f>
        <v>नौकरी के प्रस्ताव स्वीकार करें</v>
      </c>
      <c r="AE188" s="5" t="str">
        <f>IFERROR(__xludf.DUMMYFUNCTION("IF(AA188 = """", """", GOOGLETRANSLATE(AA188, ""en"", ""hi""))"),"स्वास्थ्य सुधार")</f>
        <v>स्वास्थ्य सुधार</v>
      </c>
      <c r="AF188" s="5" t="str">
        <f>IFERROR(__xludf.DUMMYFUNCTION("IF(AB188 = """", """", GOOGLETRANSLATE(AB188, ""en"", ""hi""))"),"")</f>
        <v/>
      </c>
      <c r="AG188" s="5" t="str">
        <f>IFERROR(__xludf.DUMMYFUNCTION("IF(Y188 = """", """", GOOGLETRANSLATE(Y188, ""en"", ""mr""))"),"करिअरच्या संधी")</f>
        <v>करिअरच्या संधी</v>
      </c>
      <c r="AH188" s="5" t="str">
        <f>IFERROR(__xludf.DUMMYFUNCTION("IF(Z188 = """", """", GOOGLETRANSLATE(Z188, ""en"", ""mr""))"),"नोकरीच्या ऑफर स्वीकारा")</f>
        <v>नोकरीच्या ऑफर स्वीकारा</v>
      </c>
      <c r="AI188" s="5" t="str">
        <f>IFERROR(__xludf.DUMMYFUNCTION("IF(AA188 = """", """", GOOGLETRANSLATE(AA188, ""en"", ""mr""))"),"आरोग्य सुधारणा")</f>
        <v>आरोग्य सुधारणा</v>
      </c>
      <c r="AJ188" s="5" t="str">
        <f>IFERROR(__xludf.DUMMYFUNCTION("IF(AB188 = """", """", GOOGLETRANSLATE(AB188, ""en"", ""mr""))"),"")</f>
        <v/>
      </c>
      <c r="AK188" s="5" t="str">
        <f>IFERROR(__xludf.DUMMYFUNCTION("IF(Y188 = """", """", GOOGLETRANSLATE(Y188, ""en"", ""gu""))"),"કારકિર્દીની તકો")</f>
        <v>કારકિર્દીની તકો</v>
      </c>
      <c r="AL188" s="5" t="str">
        <f>IFERROR(__xludf.DUMMYFUNCTION("IF(Z188 = """", """", GOOGLETRANSLATE(Z188, ""en"", ""gu""))"),"નોકરીની ઓફર સ્વીકારો")</f>
        <v>નોકરીની ઓફર સ્વીકારો</v>
      </c>
      <c r="AM188" s="5" t="str">
        <f>IFERROR(__xludf.DUMMYFUNCTION("IF(AA188 = """", """", GOOGLETRANSLATE(AA188, ""en"", ""gu""))"),"આરોગ્ય સુધારણા")</f>
        <v>આરોગ્ય સુધારણા</v>
      </c>
      <c r="AN188" s="5" t="str">
        <f>IFERROR(__xludf.DUMMYFUNCTION("IF(AB188 = """", """", GOOGLETRANSLATE(AB188, ""en"", ""gu""))"),"")</f>
        <v/>
      </c>
      <c r="AO188" s="5" t="str">
        <f>IFERROR(__xludf.DUMMYFUNCTION("IF(Y188 = """", """", GOOGLETRANSLATE(Y188, ""en"", ""bn""))"),"কর্মজীবনের সুযোগ")</f>
        <v>কর্মজীবনের সুযোগ</v>
      </c>
      <c r="AP188" s="5" t="str">
        <f>IFERROR(__xludf.DUMMYFUNCTION("IF(Z188 = """", """", GOOGLETRANSLATE(Z188, ""en"", ""bn""))"),"চাকরির প্রস্তাব গ্রহণ করুন")</f>
        <v>চাকরির প্রস্তাব গ্রহণ করুন</v>
      </c>
      <c r="AQ188" s="5" t="str">
        <f>IFERROR(__xludf.DUMMYFUNCTION("IF(AA188 = """", """", GOOGLETRANSLATE(AA188, ""en"", ""bn""))"),"স্বাস্থ্যের উন্নতি")</f>
        <v>স্বাস্থ্যের উন্নতি</v>
      </c>
      <c r="AR188" s="5" t="str">
        <f>IFERROR(__xludf.DUMMYFUNCTION("IF(AB188 = """", """", GOOGLETRANSLATE(AB188, ""en"", ""bn""))"),"")</f>
        <v/>
      </c>
      <c r="AS188" s="5" t="str">
        <f>IFERROR(__xludf.DUMMYFUNCTION("IF(Y188 = """", """", GOOGLETRANSLATE(Y188, ""en"", ""te""))"),"కెరీర్ అవకాశాలు")</f>
        <v>కెరీర్ అవకాశాలు</v>
      </c>
      <c r="AT188" s="5" t="str">
        <f>IFERROR(__xludf.DUMMYFUNCTION("IF(Z188 = """", """", GOOGLETRANSLATE(Z188, ""en"", ""te""))"),"ఉద్యోగ ఆఫర్లను అంగీకరించండి")</f>
        <v>ఉద్యోగ ఆఫర్లను అంగీకరించండి</v>
      </c>
      <c r="AU188" s="5" t="str">
        <f>IFERROR(__xludf.DUMMYFUNCTION("IF(AA188 = """", """", GOOGLETRANSLATE(AA188, ""en"", ""te""))"),"ఆరోగ్య మెరుగుదలలు")</f>
        <v>ఆరోగ్య మెరుగుదలలు</v>
      </c>
      <c r="AV188" s="5" t="str">
        <f>IFERROR(__xludf.DUMMYFUNCTION("IF(AB188 = """", """", GOOGLETRANSLATE(AB188, ""en"", ""te""))"),"")</f>
        <v/>
      </c>
    </row>
    <row r="189">
      <c r="A189" s="1">
        <v>192.0</v>
      </c>
      <c r="B189" s="1" t="s">
        <v>56</v>
      </c>
      <c r="C189" s="2">
        <v>45839.0</v>
      </c>
      <c r="D189" s="2">
        <v>45848.0</v>
      </c>
      <c r="E189" s="1">
        <v>8.0</v>
      </c>
      <c r="F189" s="1">
        <v>2.0</v>
      </c>
      <c r="G189" s="3" t="s">
        <v>108</v>
      </c>
      <c r="I189" s="7">
        <v>0.0033912037037037036</v>
      </c>
      <c r="J189" s="7">
        <v>0.0050347222222222225</v>
      </c>
      <c r="K189" s="1" t="s">
        <v>58</v>
      </c>
      <c r="L189" s="1" t="s">
        <v>78</v>
      </c>
      <c r="O189" s="1" t="s">
        <v>61</v>
      </c>
      <c r="P189" s="1" t="s">
        <v>60</v>
      </c>
      <c r="Q189" s="1" t="s">
        <v>60</v>
      </c>
      <c r="R189" s="1" t="s">
        <v>60</v>
      </c>
      <c r="S189" s="1" t="s">
        <v>60</v>
      </c>
      <c r="T189" s="1" t="s">
        <v>60</v>
      </c>
      <c r="V189" s="1" t="s">
        <v>60</v>
      </c>
      <c r="W189" s="1" t="s">
        <v>60</v>
      </c>
      <c r="X189" s="1" t="s">
        <v>60</v>
      </c>
      <c r="Y189" s="1" t="s">
        <v>87</v>
      </c>
      <c r="Z189" s="1" t="s">
        <v>117</v>
      </c>
      <c r="AA189" s="1" t="s">
        <v>118</v>
      </c>
      <c r="AC189" s="5" t="str">
        <f>IFERROR(__xludf.DUMMYFUNCTION("IF(Y189 = """", """", GOOGLETRANSLATE(Y189, ""en"", ""hi""))"),"कैरियर के अवसर")</f>
        <v>कैरियर के अवसर</v>
      </c>
      <c r="AD189" s="5" t="str">
        <f>IFERROR(__xludf.DUMMYFUNCTION("IF(Z189 = """", """", GOOGLETRANSLATE(Z189, ""en"", ""hi""))"),"नौकरी के प्रस्ताव स्वीकार करें")</f>
        <v>नौकरी के प्रस्ताव स्वीकार करें</v>
      </c>
      <c r="AE189" s="5" t="str">
        <f>IFERROR(__xludf.DUMMYFUNCTION("IF(AA189 = """", """", GOOGLETRANSLATE(AA189, ""en"", ""hi""))"),"स्वास्थ्य सुधार")</f>
        <v>स्वास्थ्य सुधार</v>
      </c>
      <c r="AF189" s="5" t="str">
        <f>IFERROR(__xludf.DUMMYFUNCTION("IF(AB189 = """", """", GOOGLETRANSLATE(AB189, ""en"", ""hi""))"),"")</f>
        <v/>
      </c>
      <c r="AG189" s="5" t="str">
        <f>IFERROR(__xludf.DUMMYFUNCTION("IF(Y189 = """", """", GOOGLETRANSLATE(Y189, ""en"", ""mr""))"),"करिअरच्या संधी")</f>
        <v>करिअरच्या संधी</v>
      </c>
      <c r="AH189" s="5" t="str">
        <f>IFERROR(__xludf.DUMMYFUNCTION("IF(Z189 = """", """", GOOGLETRANSLATE(Z189, ""en"", ""mr""))"),"नोकरीच्या ऑफर स्वीकारा")</f>
        <v>नोकरीच्या ऑफर स्वीकारा</v>
      </c>
      <c r="AI189" s="5" t="str">
        <f>IFERROR(__xludf.DUMMYFUNCTION("IF(AA189 = """", """", GOOGLETRANSLATE(AA189, ""en"", ""mr""))"),"आरोग्य सुधारणा")</f>
        <v>आरोग्य सुधारणा</v>
      </c>
      <c r="AJ189" s="5" t="str">
        <f>IFERROR(__xludf.DUMMYFUNCTION("IF(AB189 = """", """", GOOGLETRANSLATE(AB189, ""en"", ""mr""))"),"")</f>
        <v/>
      </c>
      <c r="AK189" s="5" t="str">
        <f>IFERROR(__xludf.DUMMYFUNCTION("IF(Y189 = """", """", GOOGLETRANSLATE(Y189, ""en"", ""gu""))"),"કારકિર્દીની તકો")</f>
        <v>કારકિર્દીની તકો</v>
      </c>
      <c r="AL189" s="5" t="str">
        <f>IFERROR(__xludf.DUMMYFUNCTION("IF(Z189 = """", """", GOOGLETRANSLATE(Z189, ""en"", ""gu""))"),"નોકરીની ઓફર સ્વીકારો")</f>
        <v>નોકરીની ઓફર સ્વીકારો</v>
      </c>
      <c r="AM189" s="5" t="str">
        <f>IFERROR(__xludf.DUMMYFUNCTION("IF(AA189 = """", """", GOOGLETRANSLATE(AA189, ""en"", ""gu""))"),"આરોગ્ય સુધારણા")</f>
        <v>આરોગ્ય સુધારણા</v>
      </c>
      <c r="AN189" s="5" t="str">
        <f>IFERROR(__xludf.DUMMYFUNCTION("IF(AB189 = """", """", GOOGLETRANSLATE(AB189, ""en"", ""gu""))"),"")</f>
        <v/>
      </c>
      <c r="AO189" s="5" t="str">
        <f>IFERROR(__xludf.DUMMYFUNCTION("IF(Y189 = """", """", GOOGLETRANSLATE(Y189, ""en"", ""bn""))"),"কর্মজীবনের সুযোগ")</f>
        <v>কর্মজীবনের সুযোগ</v>
      </c>
      <c r="AP189" s="5" t="str">
        <f>IFERROR(__xludf.DUMMYFUNCTION("IF(Z189 = """", """", GOOGLETRANSLATE(Z189, ""en"", ""bn""))"),"চাকরির প্রস্তাব গ্রহণ করুন")</f>
        <v>চাকরির প্রস্তাব গ্রহণ করুন</v>
      </c>
      <c r="AQ189" s="5" t="str">
        <f>IFERROR(__xludf.DUMMYFUNCTION("IF(AA189 = """", """", GOOGLETRANSLATE(AA189, ""en"", ""bn""))"),"স্বাস্থ্যের উন্নতি")</f>
        <v>স্বাস্থ্যের উন্নতি</v>
      </c>
      <c r="AR189" s="5" t="str">
        <f>IFERROR(__xludf.DUMMYFUNCTION("IF(AB189 = """", """", GOOGLETRANSLATE(AB189, ""en"", ""bn""))"),"")</f>
        <v/>
      </c>
      <c r="AS189" s="5" t="str">
        <f>IFERROR(__xludf.DUMMYFUNCTION("IF(Y189 = """", """", GOOGLETRANSLATE(Y189, ""en"", ""te""))"),"కెరీర్ అవకాశాలు")</f>
        <v>కెరీర్ అవకాశాలు</v>
      </c>
      <c r="AT189" s="5" t="str">
        <f>IFERROR(__xludf.DUMMYFUNCTION("IF(Z189 = """", """", GOOGLETRANSLATE(Z189, ""en"", ""te""))"),"ఉద్యోగ ఆఫర్లను అంగీకరించండి")</f>
        <v>ఉద్యోగ ఆఫర్లను అంగీకరించండి</v>
      </c>
      <c r="AU189" s="5" t="str">
        <f>IFERROR(__xludf.DUMMYFUNCTION("IF(AA189 = """", """", GOOGLETRANSLATE(AA189, ""en"", ""te""))"),"ఆరోగ్య మెరుగుదలలు")</f>
        <v>ఆరోగ్య మెరుగుదలలు</v>
      </c>
      <c r="AV189" s="5" t="str">
        <f>IFERROR(__xludf.DUMMYFUNCTION("IF(AB189 = """", """", GOOGLETRANSLATE(AB189, ""en"", ""te""))"),"")</f>
        <v/>
      </c>
    </row>
    <row r="190">
      <c r="A190" s="1">
        <v>193.0</v>
      </c>
      <c r="B190" s="1" t="s">
        <v>56</v>
      </c>
      <c r="C190" s="2">
        <v>45839.0</v>
      </c>
      <c r="D190" s="2">
        <v>45848.0</v>
      </c>
      <c r="E190" s="1">
        <v>8.0</v>
      </c>
      <c r="F190" s="1">
        <v>3.0</v>
      </c>
      <c r="G190" s="3" t="s">
        <v>108</v>
      </c>
      <c r="I190" s="7">
        <v>0.0033912037037037036</v>
      </c>
      <c r="J190" s="7">
        <v>0.0050347222222222225</v>
      </c>
      <c r="K190" s="1" t="s">
        <v>58</v>
      </c>
      <c r="L190" s="1" t="s">
        <v>78</v>
      </c>
      <c r="O190" s="1" t="s">
        <v>61</v>
      </c>
      <c r="P190" s="1" t="s">
        <v>60</v>
      </c>
      <c r="Q190" s="1" t="s">
        <v>60</v>
      </c>
      <c r="R190" s="1" t="s">
        <v>60</v>
      </c>
      <c r="S190" s="1" t="s">
        <v>60</v>
      </c>
      <c r="T190" s="1" t="s">
        <v>60</v>
      </c>
      <c r="V190" s="1" t="s">
        <v>60</v>
      </c>
      <c r="W190" s="1" t="s">
        <v>60</v>
      </c>
      <c r="X190" s="1" t="s">
        <v>60</v>
      </c>
      <c r="Y190" s="1" t="s">
        <v>87</v>
      </c>
      <c r="Z190" s="1" t="s">
        <v>117</v>
      </c>
      <c r="AA190" s="1" t="s">
        <v>118</v>
      </c>
      <c r="AC190" s="5" t="str">
        <f>IFERROR(__xludf.DUMMYFUNCTION("IF(Y190 = """", """", GOOGLETRANSLATE(Y190, ""en"", ""hi""))"),"कैरियर के अवसर")</f>
        <v>कैरियर के अवसर</v>
      </c>
      <c r="AD190" s="5" t="str">
        <f>IFERROR(__xludf.DUMMYFUNCTION("IF(Z190 = """", """", GOOGLETRANSLATE(Z190, ""en"", ""hi""))"),"नौकरी के प्रस्ताव स्वीकार करें")</f>
        <v>नौकरी के प्रस्ताव स्वीकार करें</v>
      </c>
      <c r="AE190" s="5" t="str">
        <f>IFERROR(__xludf.DUMMYFUNCTION("IF(AA190 = """", """", GOOGLETRANSLATE(AA190, ""en"", ""hi""))"),"स्वास्थ्य सुधार")</f>
        <v>स्वास्थ्य सुधार</v>
      </c>
      <c r="AF190" s="5" t="str">
        <f>IFERROR(__xludf.DUMMYFUNCTION("IF(AB190 = """", """", GOOGLETRANSLATE(AB190, ""en"", ""hi""))"),"")</f>
        <v/>
      </c>
      <c r="AG190" s="5" t="str">
        <f>IFERROR(__xludf.DUMMYFUNCTION("IF(Y190 = """", """", GOOGLETRANSLATE(Y190, ""en"", ""mr""))"),"करिअरच्या संधी")</f>
        <v>करिअरच्या संधी</v>
      </c>
      <c r="AH190" s="5" t="str">
        <f>IFERROR(__xludf.DUMMYFUNCTION("IF(Z190 = """", """", GOOGLETRANSLATE(Z190, ""en"", ""mr""))"),"नोकरीच्या ऑफर स्वीकारा")</f>
        <v>नोकरीच्या ऑफर स्वीकारा</v>
      </c>
      <c r="AI190" s="5" t="str">
        <f>IFERROR(__xludf.DUMMYFUNCTION("IF(AA190 = """", """", GOOGLETRANSLATE(AA190, ""en"", ""mr""))"),"आरोग्य सुधारणा")</f>
        <v>आरोग्य सुधारणा</v>
      </c>
      <c r="AJ190" s="5" t="str">
        <f>IFERROR(__xludf.DUMMYFUNCTION("IF(AB190 = """", """", GOOGLETRANSLATE(AB190, ""en"", ""mr""))"),"")</f>
        <v/>
      </c>
      <c r="AK190" s="5" t="str">
        <f>IFERROR(__xludf.DUMMYFUNCTION("IF(Y190 = """", """", GOOGLETRANSLATE(Y190, ""en"", ""gu""))"),"કારકિર્દીની તકો")</f>
        <v>કારકિર્દીની તકો</v>
      </c>
      <c r="AL190" s="5" t="str">
        <f>IFERROR(__xludf.DUMMYFUNCTION("IF(Z190 = """", """", GOOGLETRANSLATE(Z190, ""en"", ""gu""))"),"નોકરીની ઓફર સ્વીકારો")</f>
        <v>નોકરીની ઓફર સ્વીકારો</v>
      </c>
      <c r="AM190" s="5" t="str">
        <f>IFERROR(__xludf.DUMMYFUNCTION("IF(AA190 = """", """", GOOGLETRANSLATE(AA190, ""en"", ""gu""))"),"આરોગ્ય સુધારણા")</f>
        <v>આરોગ્ય સુધારણા</v>
      </c>
      <c r="AN190" s="5" t="str">
        <f>IFERROR(__xludf.DUMMYFUNCTION("IF(AB190 = """", """", GOOGLETRANSLATE(AB190, ""en"", ""gu""))"),"")</f>
        <v/>
      </c>
      <c r="AO190" s="5" t="str">
        <f>IFERROR(__xludf.DUMMYFUNCTION("IF(Y190 = """", """", GOOGLETRANSLATE(Y190, ""en"", ""bn""))"),"কর্মজীবনের সুযোগ")</f>
        <v>কর্মজীবনের সুযোগ</v>
      </c>
      <c r="AP190" s="5" t="str">
        <f>IFERROR(__xludf.DUMMYFUNCTION("IF(Z190 = """", """", GOOGLETRANSLATE(Z190, ""en"", ""bn""))"),"চাকরির প্রস্তাব গ্রহণ করুন")</f>
        <v>চাকরির প্রস্তাব গ্রহণ করুন</v>
      </c>
      <c r="AQ190" s="5" t="str">
        <f>IFERROR(__xludf.DUMMYFUNCTION("IF(AA190 = """", """", GOOGLETRANSLATE(AA190, ""en"", ""bn""))"),"স্বাস্থ্যের উন্নতি")</f>
        <v>স্বাস্থ্যের উন্নতি</v>
      </c>
      <c r="AR190" s="5" t="str">
        <f>IFERROR(__xludf.DUMMYFUNCTION("IF(AB190 = """", """", GOOGLETRANSLATE(AB190, ""en"", ""bn""))"),"")</f>
        <v/>
      </c>
      <c r="AS190" s="5" t="str">
        <f>IFERROR(__xludf.DUMMYFUNCTION("IF(Y190 = """", """", GOOGLETRANSLATE(Y190, ""en"", ""te""))"),"కెరీర్ అవకాశాలు")</f>
        <v>కెరీర్ అవకాశాలు</v>
      </c>
      <c r="AT190" s="5" t="str">
        <f>IFERROR(__xludf.DUMMYFUNCTION("IF(Z190 = """", """", GOOGLETRANSLATE(Z190, ""en"", ""te""))"),"ఉద్యోగ ఆఫర్లను అంగీకరించండి")</f>
        <v>ఉద్యోగ ఆఫర్లను అంగీకరించండి</v>
      </c>
      <c r="AU190" s="5" t="str">
        <f>IFERROR(__xludf.DUMMYFUNCTION("IF(AA190 = """", """", GOOGLETRANSLATE(AA190, ""en"", ""te""))"),"ఆరోగ్య మెరుగుదలలు")</f>
        <v>ఆరోగ్య మెరుగుదలలు</v>
      </c>
      <c r="AV190" s="5" t="str">
        <f>IFERROR(__xludf.DUMMYFUNCTION("IF(AB190 = """", """", GOOGLETRANSLATE(AB190, ""en"", ""te""))"),"")</f>
        <v/>
      </c>
    </row>
    <row r="191">
      <c r="A191" s="1">
        <v>194.0</v>
      </c>
      <c r="B191" s="1" t="s">
        <v>56</v>
      </c>
      <c r="C191" s="2">
        <v>45839.0</v>
      </c>
      <c r="D191" s="2">
        <v>45848.0</v>
      </c>
      <c r="E191" s="1">
        <v>8.0</v>
      </c>
      <c r="F191" s="1">
        <v>4.0</v>
      </c>
      <c r="G191" s="3" t="s">
        <v>108</v>
      </c>
      <c r="I191" s="7">
        <v>0.0033912037037037036</v>
      </c>
      <c r="J191" s="7">
        <v>0.0050347222222222225</v>
      </c>
      <c r="K191" s="1" t="s">
        <v>58</v>
      </c>
      <c r="L191" s="1" t="s">
        <v>78</v>
      </c>
      <c r="O191" s="1" t="s">
        <v>61</v>
      </c>
      <c r="P191" s="1" t="s">
        <v>60</v>
      </c>
      <c r="Q191" s="1" t="s">
        <v>60</v>
      </c>
      <c r="R191" s="1" t="s">
        <v>60</v>
      </c>
      <c r="S191" s="1" t="s">
        <v>60</v>
      </c>
      <c r="T191" s="1" t="s">
        <v>60</v>
      </c>
      <c r="V191" s="1" t="s">
        <v>60</v>
      </c>
      <c r="W191" s="1" t="s">
        <v>60</v>
      </c>
      <c r="X191" s="1" t="s">
        <v>60</v>
      </c>
      <c r="Y191" s="1" t="s">
        <v>87</v>
      </c>
      <c r="Z191" s="1" t="s">
        <v>117</v>
      </c>
      <c r="AA191" s="1" t="s">
        <v>118</v>
      </c>
      <c r="AC191" s="5" t="str">
        <f>IFERROR(__xludf.DUMMYFUNCTION("IF(Y191 = """", """", GOOGLETRANSLATE(Y191, ""en"", ""hi""))"),"कैरियर के अवसर")</f>
        <v>कैरियर के अवसर</v>
      </c>
      <c r="AD191" s="5" t="str">
        <f>IFERROR(__xludf.DUMMYFUNCTION("IF(Z191 = """", """", GOOGLETRANSLATE(Z191, ""en"", ""hi""))"),"नौकरी के प्रस्ताव स्वीकार करें")</f>
        <v>नौकरी के प्रस्ताव स्वीकार करें</v>
      </c>
      <c r="AE191" s="5" t="str">
        <f>IFERROR(__xludf.DUMMYFUNCTION("IF(AA191 = """", """", GOOGLETRANSLATE(AA191, ""en"", ""hi""))"),"स्वास्थ्य सुधार")</f>
        <v>स्वास्थ्य सुधार</v>
      </c>
      <c r="AF191" s="5" t="str">
        <f>IFERROR(__xludf.DUMMYFUNCTION("IF(AB191 = """", """", GOOGLETRANSLATE(AB191, ""en"", ""hi""))"),"")</f>
        <v/>
      </c>
      <c r="AG191" s="5" t="str">
        <f>IFERROR(__xludf.DUMMYFUNCTION("IF(Y191 = """", """", GOOGLETRANSLATE(Y191, ""en"", ""mr""))"),"करिअरच्या संधी")</f>
        <v>करिअरच्या संधी</v>
      </c>
      <c r="AH191" s="5" t="str">
        <f>IFERROR(__xludf.DUMMYFUNCTION("IF(Z191 = """", """", GOOGLETRANSLATE(Z191, ""en"", ""mr""))"),"नोकरीच्या ऑफर स्वीकारा")</f>
        <v>नोकरीच्या ऑफर स्वीकारा</v>
      </c>
      <c r="AI191" s="5" t="str">
        <f>IFERROR(__xludf.DUMMYFUNCTION("IF(AA191 = """", """", GOOGLETRANSLATE(AA191, ""en"", ""mr""))"),"आरोग्य सुधारणा")</f>
        <v>आरोग्य सुधारणा</v>
      </c>
      <c r="AJ191" s="5" t="str">
        <f>IFERROR(__xludf.DUMMYFUNCTION("IF(AB191 = """", """", GOOGLETRANSLATE(AB191, ""en"", ""mr""))"),"")</f>
        <v/>
      </c>
      <c r="AK191" s="5" t="str">
        <f>IFERROR(__xludf.DUMMYFUNCTION("IF(Y191 = """", """", GOOGLETRANSLATE(Y191, ""en"", ""gu""))"),"કારકિર્દીની તકો")</f>
        <v>કારકિર્દીની તકો</v>
      </c>
      <c r="AL191" s="5" t="str">
        <f>IFERROR(__xludf.DUMMYFUNCTION("IF(Z191 = """", """", GOOGLETRANSLATE(Z191, ""en"", ""gu""))"),"નોકરીની ઓફર સ્વીકારો")</f>
        <v>નોકરીની ઓફર સ્વીકારો</v>
      </c>
      <c r="AM191" s="5" t="str">
        <f>IFERROR(__xludf.DUMMYFUNCTION("IF(AA191 = """", """", GOOGLETRANSLATE(AA191, ""en"", ""gu""))"),"આરોગ્ય સુધારણા")</f>
        <v>આરોગ્ય સુધારણા</v>
      </c>
      <c r="AN191" s="5" t="str">
        <f>IFERROR(__xludf.DUMMYFUNCTION("IF(AB191 = """", """", GOOGLETRANSLATE(AB191, ""en"", ""gu""))"),"")</f>
        <v/>
      </c>
      <c r="AO191" s="5" t="str">
        <f>IFERROR(__xludf.DUMMYFUNCTION("IF(Y191 = """", """", GOOGLETRANSLATE(Y191, ""en"", ""bn""))"),"কর্মজীবনের সুযোগ")</f>
        <v>কর্মজীবনের সুযোগ</v>
      </c>
      <c r="AP191" s="5" t="str">
        <f>IFERROR(__xludf.DUMMYFUNCTION("IF(Z191 = """", """", GOOGLETRANSLATE(Z191, ""en"", ""bn""))"),"চাকরির প্রস্তাব গ্রহণ করুন")</f>
        <v>চাকরির প্রস্তাব গ্রহণ করুন</v>
      </c>
      <c r="AQ191" s="5" t="str">
        <f>IFERROR(__xludf.DUMMYFUNCTION("IF(AA191 = """", """", GOOGLETRANSLATE(AA191, ""en"", ""bn""))"),"স্বাস্থ্যের উন্নতি")</f>
        <v>স্বাস্থ্যের উন্নতি</v>
      </c>
      <c r="AR191" s="5" t="str">
        <f>IFERROR(__xludf.DUMMYFUNCTION("IF(AB191 = """", """", GOOGLETRANSLATE(AB191, ""en"", ""bn""))"),"")</f>
        <v/>
      </c>
      <c r="AS191" s="5" t="str">
        <f>IFERROR(__xludf.DUMMYFUNCTION("IF(Y191 = """", """", GOOGLETRANSLATE(Y191, ""en"", ""te""))"),"కెరీర్ అవకాశాలు")</f>
        <v>కెరీర్ అవకాశాలు</v>
      </c>
      <c r="AT191" s="5" t="str">
        <f>IFERROR(__xludf.DUMMYFUNCTION("IF(Z191 = """", """", GOOGLETRANSLATE(Z191, ""en"", ""te""))"),"ఉద్యోగ ఆఫర్లను అంగీకరించండి")</f>
        <v>ఉద్యోగ ఆఫర్లను అంగీకరించండి</v>
      </c>
      <c r="AU191" s="5" t="str">
        <f>IFERROR(__xludf.DUMMYFUNCTION("IF(AA191 = """", """", GOOGLETRANSLATE(AA191, ""en"", ""te""))"),"ఆరోగ్య మెరుగుదలలు")</f>
        <v>ఆరోగ్య మెరుగుదలలు</v>
      </c>
      <c r="AV191" s="5" t="str">
        <f>IFERROR(__xludf.DUMMYFUNCTION("IF(AB191 = """", """", GOOGLETRANSLATE(AB191, ""en"", ""te""))"),"")</f>
        <v/>
      </c>
    </row>
    <row r="192">
      <c r="A192" s="1">
        <v>195.0</v>
      </c>
      <c r="B192" s="1" t="s">
        <v>56</v>
      </c>
      <c r="C192" s="2">
        <v>45839.0</v>
      </c>
      <c r="D192" s="2">
        <v>45848.0</v>
      </c>
      <c r="E192" s="1">
        <v>8.0</v>
      </c>
      <c r="F192" s="1">
        <v>5.0</v>
      </c>
      <c r="G192" s="3" t="s">
        <v>108</v>
      </c>
      <c r="I192" s="7">
        <v>0.0033912037037037036</v>
      </c>
      <c r="J192" s="7">
        <v>0.0050347222222222225</v>
      </c>
      <c r="K192" s="1" t="s">
        <v>58</v>
      </c>
      <c r="L192" s="1" t="s">
        <v>78</v>
      </c>
      <c r="O192" s="1" t="s">
        <v>61</v>
      </c>
      <c r="P192" s="1" t="s">
        <v>60</v>
      </c>
      <c r="Q192" s="1" t="s">
        <v>60</v>
      </c>
      <c r="R192" s="1" t="s">
        <v>60</v>
      </c>
      <c r="S192" s="1" t="s">
        <v>60</v>
      </c>
      <c r="T192" s="1" t="s">
        <v>60</v>
      </c>
      <c r="V192" s="1" t="s">
        <v>60</v>
      </c>
      <c r="W192" s="1" t="s">
        <v>60</v>
      </c>
      <c r="X192" s="1" t="s">
        <v>60</v>
      </c>
      <c r="Y192" s="1" t="s">
        <v>87</v>
      </c>
      <c r="Z192" s="1" t="s">
        <v>117</v>
      </c>
      <c r="AA192" s="1" t="s">
        <v>118</v>
      </c>
      <c r="AC192" s="5" t="str">
        <f>IFERROR(__xludf.DUMMYFUNCTION("IF(Y192 = """", """", GOOGLETRANSLATE(Y192, ""en"", ""hi""))"),"कैरियर के अवसर")</f>
        <v>कैरियर के अवसर</v>
      </c>
      <c r="AD192" s="5" t="str">
        <f>IFERROR(__xludf.DUMMYFUNCTION("IF(Z192 = """", """", GOOGLETRANSLATE(Z192, ""en"", ""hi""))"),"नौकरी के प्रस्ताव स्वीकार करें")</f>
        <v>नौकरी के प्रस्ताव स्वीकार करें</v>
      </c>
      <c r="AE192" s="5" t="str">
        <f>IFERROR(__xludf.DUMMYFUNCTION("IF(AA192 = """", """", GOOGLETRANSLATE(AA192, ""en"", ""hi""))"),"स्वास्थ्य सुधार")</f>
        <v>स्वास्थ्य सुधार</v>
      </c>
      <c r="AF192" s="5" t="str">
        <f>IFERROR(__xludf.DUMMYFUNCTION("IF(AB192 = """", """", GOOGLETRANSLATE(AB192, ""en"", ""hi""))"),"")</f>
        <v/>
      </c>
      <c r="AG192" s="5" t="str">
        <f>IFERROR(__xludf.DUMMYFUNCTION("IF(Y192 = """", """", GOOGLETRANSLATE(Y192, ""en"", ""mr""))"),"करिअरच्या संधी")</f>
        <v>करिअरच्या संधी</v>
      </c>
      <c r="AH192" s="5" t="str">
        <f>IFERROR(__xludf.DUMMYFUNCTION("IF(Z192 = """", """", GOOGLETRANSLATE(Z192, ""en"", ""mr""))"),"नोकरीच्या ऑफर स्वीकारा")</f>
        <v>नोकरीच्या ऑफर स्वीकारा</v>
      </c>
      <c r="AI192" s="5" t="str">
        <f>IFERROR(__xludf.DUMMYFUNCTION("IF(AA192 = """", """", GOOGLETRANSLATE(AA192, ""en"", ""mr""))"),"आरोग्य सुधारणा")</f>
        <v>आरोग्य सुधारणा</v>
      </c>
      <c r="AJ192" s="5" t="str">
        <f>IFERROR(__xludf.DUMMYFUNCTION("IF(AB192 = """", """", GOOGLETRANSLATE(AB192, ""en"", ""mr""))"),"")</f>
        <v/>
      </c>
      <c r="AK192" s="5" t="str">
        <f>IFERROR(__xludf.DUMMYFUNCTION("IF(Y192 = """", """", GOOGLETRANSLATE(Y192, ""en"", ""gu""))"),"કારકિર્દીની તકો")</f>
        <v>કારકિર્દીની તકો</v>
      </c>
      <c r="AL192" s="5" t="str">
        <f>IFERROR(__xludf.DUMMYFUNCTION("IF(Z192 = """", """", GOOGLETRANSLATE(Z192, ""en"", ""gu""))"),"નોકરીની ઓફર સ્વીકારો")</f>
        <v>નોકરીની ઓફર સ્વીકારો</v>
      </c>
      <c r="AM192" s="5" t="str">
        <f>IFERROR(__xludf.DUMMYFUNCTION("IF(AA192 = """", """", GOOGLETRANSLATE(AA192, ""en"", ""gu""))"),"આરોગ્ય સુધારણા")</f>
        <v>આરોગ્ય સુધારણા</v>
      </c>
      <c r="AN192" s="5" t="str">
        <f>IFERROR(__xludf.DUMMYFUNCTION("IF(AB192 = """", """", GOOGLETRANSLATE(AB192, ""en"", ""gu""))"),"")</f>
        <v/>
      </c>
      <c r="AO192" s="5" t="str">
        <f>IFERROR(__xludf.DUMMYFUNCTION("IF(Y192 = """", """", GOOGLETRANSLATE(Y192, ""en"", ""bn""))"),"কর্মজীবনের সুযোগ")</f>
        <v>কর্মজীবনের সুযোগ</v>
      </c>
      <c r="AP192" s="5" t="str">
        <f>IFERROR(__xludf.DUMMYFUNCTION("IF(Z192 = """", """", GOOGLETRANSLATE(Z192, ""en"", ""bn""))"),"চাকরির প্রস্তাব গ্রহণ করুন")</f>
        <v>চাকরির প্রস্তাব গ্রহণ করুন</v>
      </c>
      <c r="AQ192" s="5" t="str">
        <f>IFERROR(__xludf.DUMMYFUNCTION("IF(AA192 = """", """", GOOGLETRANSLATE(AA192, ""en"", ""bn""))"),"স্বাস্থ্যের উন্নতি")</f>
        <v>স্বাস্থ্যের উন্নতি</v>
      </c>
      <c r="AR192" s="5" t="str">
        <f>IFERROR(__xludf.DUMMYFUNCTION("IF(AB192 = """", """", GOOGLETRANSLATE(AB192, ""en"", ""bn""))"),"")</f>
        <v/>
      </c>
      <c r="AS192" s="5" t="str">
        <f>IFERROR(__xludf.DUMMYFUNCTION("IF(Y192 = """", """", GOOGLETRANSLATE(Y192, ""en"", ""te""))"),"కెరీర్ అవకాశాలు")</f>
        <v>కెరీర్ అవకాశాలు</v>
      </c>
      <c r="AT192" s="5" t="str">
        <f>IFERROR(__xludf.DUMMYFUNCTION("IF(Z192 = """", """", GOOGLETRANSLATE(Z192, ""en"", ""te""))"),"ఉద్యోగ ఆఫర్లను అంగీకరించండి")</f>
        <v>ఉద్యోగ ఆఫర్లను అంగీకరించండి</v>
      </c>
      <c r="AU192" s="5" t="str">
        <f>IFERROR(__xludf.DUMMYFUNCTION("IF(AA192 = """", """", GOOGLETRANSLATE(AA192, ""en"", ""te""))"),"ఆరోగ్య మెరుగుదలలు")</f>
        <v>ఆరోగ్య మెరుగుదలలు</v>
      </c>
      <c r="AV192" s="5" t="str">
        <f>IFERROR(__xludf.DUMMYFUNCTION("IF(AB192 = """", """", GOOGLETRANSLATE(AB192, ""en"", ""te""))"),"")</f>
        <v/>
      </c>
    </row>
    <row r="193">
      <c r="A193" s="1">
        <v>196.0</v>
      </c>
      <c r="B193" s="1" t="s">
        <v>56</v>
      </c>
      <c r="C193" s="2">
        <v>45839.0</v>
      </c>
      <c r="D193" s="2">
        <v>45848.0</v>
      </c>
      <c r="E193" s="1">
        <v>8.0</v>
      </c>
      <c r="F193" s="1">
        <v>6.0</v>
      </c>
      <c r="G193" s="3" t="s">
        <v>108</v>
      </c>
      <c r="I193" s="7">
        <v>0.0033912037037037036</v>
      </c>
      <c r="J193" s="7">
        <v>0.0050347222222222225</v>
      </c>
      <c r="K193" s="1" t="s">
        <v>58</v>
      </c>
      <c r="L193" s="1" t="s">
        <v>78</v>
      </c>
      <c r="O193" s="1" t="s">
        <v>61</v>
      </c>
      <c r="P193" s="1" t="s">
        <v>60</v>
      </c>
      <c r="Q193" s="1" t="s">
        <v>60</v>
      </c>
      <c r="R193" s="1" t="s">
        <v>60</v>
      </c>
      <c r="S193" s="1" t="s">
        <v>60</v>
      </c>
      <c r="T193" s="1" t="s">
        <v>60</v>
      </c>
      <c r="V193" s="1" t="s">
        <v>60</v>
      </c>
      <c r="W193" s="1" t="s">
        <v>60</v>
      </c>
      <c r="X193" s="1" t="s">
        <v>60</v>
      </c>
      <c r="Y193" s="1" t="s">
        <v>87</v>
      </c>
      <c r="Z193" s="1" t="s">
        <v>117</v>
      </c>
      <c r="AA193" s="1" t="s">
        <v>118</v>
      </c>
      <c r="AC193" s="5" t="str">
        <f>IFERROR(__xludf.DUMMYFUNCTION("IF(Y193 = """", """", GOOGLETRANSLATE(Y193, ""en"", ""hi""))"),"कैरियर के अवसर")</f>
        <v>कैरियर के अवसर</v>
      </c>
      <c r="AD193" s="5" t="str">
        <f>IFERROR(__xludf.DUMMYFUNCTION("IF(Z193 = """", """", GOOGLETRANSLATE(Z193, ""en"", ""hi""))"),"नौकरी के प्रस्ताव स्वीकार करें")</f>
        <v>नौकरी के प्रस्ताव स्वीकार करें</v>
      </c>
      <c r="AE193" s="5" t="str">
        <f>IFERROR(__xludf.DUMMYFUNCTION("IF(AA193 = """", """", GOOGLETRANSLATE(AA193, ""en"", ""hi""))"),"स्वास्थ्य सुधार")</f>
        <v>स्वास्थ्य सुधार</v>
      </c>
      <c r="AF193" s="5" t="str">
        <f>IFERROR(__xludf.DUMMYFUNCTION("IF(AB193 = """", """", GOOGLETRANSLATE(AB193, ""en"", ""hi""))"),"")</f>
        <v/>
      </c>
      <c r="AG193" s="5" t="str">
        <f>IFERROR(__xludf.DUMMYFUNCTION("IF(Y193 = """", """", GOOGLETRANSLATE(Y193, ""en"", ""mr""))"),"करिअरच्या संधी")</f>
        <v>करिअरच्या संधी</v>
      </c>
      <c r="AH193" s="5" t="str">
        <f>IFERROR(__xludf.DUMMYFUNCTION("IF(Z193 = """", """", GOOGLETRANSLATE(Z193, ""en"", ""mr""))"),"नोकरीच्या ऑफर स्वीकारा")</f>
        <v>नोकरीच्या ऑफर स्वीकारा</v>
      </c>
      <c r="AI193" s="5" t="str">
        <f>IFERROR(__xludf.DUMMYFUNCTION("IF(AA193 = """", """", GOOGLETRANSLATE(AA193, ""en"", ""mr""))"),"आरोग्य सुधारणा")</f>
        <v>आरोग्य सुधारणा</v>
      </c>
      <c r="AJ193" s="5" t="str">
        <f>IFERROR(__xludf.DUMMYFUNCTION("IF(AB193 = """", """", GOOGLETRANSLATE(AB193, ""en"", ""mr""))"),"")</f>
        <v/>
      </c>
      <c r="AK193" s="5" t="str">
        <f>IFERROR(__xludf.DUMMYFUNCTION("IF(Y193 = """", """", GOOGLETRANSLATE(Y193, ""en"", ""gu""))"),"કારકિર્દીની તકો")</f>
        <v>કારકિર્દીની તકો</v>
      </c>
      <c r="AL193" s="5" t="str">
        <f>IFERROR(__xludf.DUMMYFUNCTION("IF(Z193 = """", """", GOOGLETRANSLATE(Z193, ""en"", ""gu""))"),"નોકરીની ઓફર સ્વીકારો")</f>
        <v>નોકરીની ઓફર સ્વીકારો</v>
      </c>
      <c r="AM193" s="5" t="str">
        <f>IFERROR(__xludf.DUMMYFUNCTION("IF(AA193 = """", """", GOOGLETRANSLATE(AA193, ""en"", ""gu""))"),"આરોગ્ય સુધારણા")</f>
        <v>આરોગ્ય સુધારણા</v>
      </c>
      <c r="AN193" s="5" t="str">
        <f>IFERROR(__xludf.DUMMYFUNCTION("IF(AB193 = """", """", GOOGLETRANSLATE(AB193, ""en"", ""gu""))"),"")</f>
        <v/>
      </c>
      <c r="AO193" s="5" t="str">
        <f>IFERROR(__xludf.DUMMYFUNCTION("IF(Y193 = """", """", GOOGLETRANSLATE(Y193, ""en"", ""bn""))"),"কর্মজীবনের সুযোগ")</f>
        <v>কর্মজীবনের সুযোগ</v>
      </c>
      <c r="AP193" s="5" t="str">
        <f>IFERROR(__xludf.DUMMYFUNCTION("IF(Z193 = """", """", GOOGLETRANSLATE(Z193, ""en"", ""bn""))"),"চাকরির প্রস্তাব গ্রহণ করুন")</f>
        <v>চাকরির প্রস্তাব গ্রহণ করুন</v>
      </c>
      <c r="AQ193" s="5" t="str">
        <f>IFERROR(__xludf.DUMMYFUNCTION("IF(AA193 = """", """", GOOGLETRANSLATE(AA193, ""en"", ""bn""))"),"স্বাস্থ্যের উন্নতি")</f>
        <v>স্বাস্থ্যের উন্নতি</v>
      </c>
      <c r="AR193" s="5" t="str">
        <f>IFERROR(__xludf.DUMMYFUNCTION("IF(AB193 = """", """", GOOGLETRANSLATE(AB193, ""en"", ""bn""))"),"")</f>
        <v/>
      </c>
      <c r="AS193" s="5" t="str">
        <f>IFERROR(__xludf.DUMMYFUNCTION("IF(Y193 = """", """", GOOGLETRANSLATE(Y193, ""en"", ""te""))"),"కెరీర్ అవకాశాలు")</f>
        <v>కెరీర్ అవకాశాలు</v>
      </c>
      <c r="AT193" s="5" t="str">
        <f>IFERROR(__xludf.DUMMYFUNCTION("IF(Z193 = """", """", GOOGLETRANSLATE(Z193, ""en"", ""te""))"),"ఉద్యోగ ఆఫర్లను అంగీకరించండి")</f>
        <v>ఉద్యోగ ఆఫర్లను అంగీకరించండి</v>
      </c>
      <c r="AU193" s="5" t="str">
        <f>IFERROR(__xludf.DUMMYFUNCTION("IF(AA193 = """", """", GOOGLETRANSLATE(AA193, ""en"", ""te""))"),"ఆరోగ్య మెరుగుదలలు")</f>
        <v>ఆరోగ్య మెరుగుదలలు</v>
      </c>
      <c r="AV193" s="5" t="str">
        <f>IFERROR(__xludf.DUMMYFUNCTION("IF(AB193 = """", """", GOOGLETRANSLATE(AB193, ""en"", ""te""))"),"")</f>
        <v/>
      </c>
    </row>
    <row r="194">
      <c r="A194" s="1">
        <v>197.0</v>
      </c>
      <c r="B194" s="1" t="s">
        <v>56</v>
      </c>
      <c r="C194" s="2">
        <v>45839.0</v>
      </c>
      <c r="D194" s="2">
        <v>45848.0</v>
      </c>
      <c r="E194" s="1">
        <v>8.0</v>
      </c>
      <c r="F194" s="1">
        <v>7.0</v>
      </c>
      <c r="G194" s="3" t="s">
        <v>108</v>
      </c>
      <c r="I194" s="7">
        <v>0.0033912037037037036</v>
      </c>
      <c r="J194" s="7">
        <v>0.0050347222222222225</v>
      </c>
      <c r="K194" s="1" t="s">
        <v>58</v>
      </c>
      <c r="L194" s="1" t="s">
        <v>78</v>
      </c>
      <c r="O194" s="1" t="s">
        <v>61</v>
      </c>
      <c r="P194" s="1" t="s">
        <v>60</v>
      </c>
      <c r="Q194" s="1" t="s">
        <v>60</v>
      </c>
      <c r="R194" s="1" t="s">
        <v>60</v>
      </c>
      <c r="S194" s="1" t="s">
        <v>60</v>
      </c>
      <c r="T194" s="1" t="s">
        <v>60</v>
      </c>
      <c r="V194" s="1" t="s">
        <v>60</v>
      </c>
      <c r="W194" s="1" t="s">
        <v>60</v>
      </c>
      <c r="X194" s="1" t="s">
        <v>60</v>
      </c>
      <c r="Y194" s="1" t="s">
        <v>87</v>
      </c>
      <c r="Z194" s="1" t="s">
        <v>117</v>
      </c>
      <c r="AA194" s="1" t="s">
        <v>118</v>
      </c>
      <c r="AC194" s="5" t="str">
        <f>IFERROR(__xludf.DUMMYFUNCTION("IF(Y194 = """", """", GOOGLETRANSLATE(Y194, ""en"", ""hi""))"),"कैरियर के अवसर")</f>
        <v>कैरियर के अवसर</v>
      </c>
      <c r="AD194" s="5" t="str">
        <f>IFERROR(__xludf.DUMMYFUNCTION("IF(Z194 = """", """", GOOGLETRANSLATE(Z194, ""en"", ""hi""))"),"नौकरी के प्रस्ताव स्वीकार करें")</f>
        <v>नौकरी के प्रस्ताव स्वीकार करें</v>
      </c>
      <c r="AE194" s="5" t="str">
        <f>IFERROR(__xludf.DUMMYFUNCTION("IF(AA194 = """", """", GOOGLETRANSLATE(AA194, ""en"", ""hi""))"),"स्वास्थ्य सुधार")</f>
        <v>स्वास्थ्य सुधार</v>
      </c>
      <c r="AF194" s="5" t="str">
        <f>IFERROR(__xludf.DUMMYFUNCTION("IF(AB194 = """", """", GOOGLETRANSLATE(AB194, ""en"", ""hi""))"),"")</f>
        <v/>
      </c>
      <c r="AG194" s="5" t="str">
        <f>IFERROR(__xludf.DUMMYFUNCTION("IF(Y194 = """", """", GOOGLETRANSLATE(Y194, ""en"", ""mr""))"),"करिअरच्या संधी")</f>
        <v>करिअरच्या संधी</v>
      </c>
      <c r="AH194" s="5" t="str">
        <f>IFERROR(__xludf.DUMMYFUNCTION("IF(Z194 = """", """", GOOGLETRANSLATE(Z194, ""en"", ""mr""))"),"नोकरीच्या ऑफर स्वीकारा")</f>
        <v>नोकरीच्या ऑफर स्वीकारा</v>
      </c>
      <c r="AI194" s="5" t="str">
        <f>IFERROR(__xludf.DUMMYFUNCTION("IF(AA194 = """", """", GOOGLETRANSLATE(AA194, ""en"", ""mr""))"),"आरोग्य सुधारणा")</f>
        <v>आरोग्य सुधारणा</v>
      </c>
      <c r="AJ194" s="5" t="str">
        <f>IFERROR(__xludf.DUMMYFUNCTION("IF(AB194 = """", """", GOOGLETRANSLATE(AB194, ""en"", ""mr""))"),"")</f>
        <v/>
      </c>
      <c r="AK194" s="5" t="str">
        <f>IFERROR(__xludf.DUMMYFUNCTION("IF(Y194 = """", """", GOOGLETRANSLATE(Y194, ""en"", ""gu""))"),"કારકિર્દીની તકો")</f>
        <v>કારકિર્દીની તકો</v>
      </c>
      <c r="AL194" s="5" t="str">
        <f>IFERROR(__xludf.DUMMYFUNCTION("IF(Z194 = """", """", GOOGLETRANSLATE(Z194, ""en"", ""gu""))"),"નોકરીની ઓફર સ્વીકારો")</f>
        <v>નોકરીની ઓફર સ્વીકારો</v>
      </c>
      <c r="AM194" s="5" t="str">
        <f>IFERROR(__xludf.DUMMYFUNCTION("IF(AA194 = """", """", GOOGLETRANSLATE(AA194, ""en"", ""gu""))"),"આરોગ્ય સુધારણા")</f>
        <v>આરોગ્ય સુધારણા</v>
      </c>
      <c r="AN194" s="5" t="str">
        <f>IFERROR(__xludf.DUMMYFUNCTION("IF(AB194 = """", """", GOOGLETRANSLATE(AB194, ""en"", ""gu""))"),"")</f>
        <v/>
      </c>
      <c r="AO194" s="5" t="str">
        <f>IFERROR(__xludf.DUMMYFUNCTION("IF(Y194 = """", """", GOOGLETRANSLATE(Y194, ""en"", ""bn""))"),"কর্মজীবনের সুযোগ")</f>
        <v>কর্মজীবনের সুযোগ</v>
      </c>
      <c r="AP194" s="5" t="str">
        <f>IFERROR(__xludf.DUMMYFUNCTION("IF(Z194 = """", """", GOOGLETRANSLATE(Z194, ""en"", ""bn""))"),"চাকরির প্রস্তাব গ্রহণ করুন")</f>
        <v>চাকরির প্রস্তাব গ্রহণ করুন</v>
      </c>
      <c r="AQ194" s="5" t="str">
        <f>IFERROR(__xludf.DUMMYFUNCTION("IF(AA194 = """", """", GOOGLETRANSLATE(AA194, ""en"", ""bn""))"),"স্বাস্থ্যের উন্নতি")</f>
        <v>স্বাস্থ্যের উন্নতি</v>
      </c>
      <c r="AR194" s="5" t="str">
        <f>IFERROR(__xludf.DUMMYFUNCTION("IF(AB194 = """", """", GOOGLETRANSLATE(AB194, ""en"", ""bn""))"),"")</f>
        <v/>
      </c>
      <c r="AS194" s="5" t="str">
        <f>IFERROR(__xludf.DUMMYFUNCTION("IF(Y194 = """", """", GOOGLETRANSLATE(Y194, ""en"", ""te""))"),"కెరీర్ అవకాశాలు")</f>
        <v>కెరీర్ అవకాశాలు</v>
      </c>
      <c r="AT194" s="5" t="str">
        <f>IFERROR(__xludf.DUMMYFUNCTION("IF(Z194 = """", """", GOOGLETRANSLATE(Z194, ""en"", ""te""))"),"ఉద్యోగ ఆఫర్లను అంగీకరించండి")</f>
        <v>ఉద్యోగ ఆఫర్లను అంగీకరించండి</v>
      </c>
      <c r="AU194" s="5" t="str">
        <f>IFERROR(__xludf.DUMMYFUNCTION("IF(AA194 = """", """", GOOGLETRANSLATE(AA194, ""en"", ""te""))"),"ఆరోగ్య మెరుగుదలలు")</f>
        <v>ఆరోగ్య మెరుగుదలలు</v>
      </c>
      <c r="AV194" s="5" t="str">
        <f>IFERROR(__xludf.DUMMYFUNCTION("IF(AB194 = """", """", GOOGLETRANSLATE(AB194, ""en"", ""te""))"),"")</f>
        <v/>
      </c>
    </row>
    <row r="195">
      <c r="A195" s="1">
        <v>198.0</v>
      </c>
      <c r="B195" s="1" t="s">
        <v>56</v>
      </c>
      <c r="C195" s="2">
        <v>45839.0</v>
      </c>
      <c r="D195" s="2">
        <v>45848.0</v>
      </c>
      <c r="E195" s="1">
        <v>8.0</v>
      </c>
      <c r="F195" s="1">
        <v>8.0</v>
      </c>
      <c r="G195" s="3" t="s">
        <v>108</v>
      </c>
      <c r="I195" s="7">
        <v>0.0033912037037037036</v>
      </c>
      <c r="J195" s="7">
        <v>0.0050347222222222225</v>
      </c>
      <c r="K195" s="1" t="s">
        <v>58</v>
      </c>
      <c r="L195" s="1" t="s">
        <v>78</v>
      </c>
      <c r="O195" s="1" t="s">
        <v>61</v>
      </c>
      <c r="P195" s="1" t="s">
        <v>60</v>
      </c>
      <c r="Q195" s="1" t="s">
        <v>60</v>
      </c>
      <c r="R195" s="1" t="s">
        <v>60</v>
      </c>
      <c r="S195" s="1" t="s">
        <v>60</v>
      </c>
      <c r="T195" s="1" t="s">
        <v>60</v>
      </c>
      <c r="V195" s="1" t="s">
        <v>60</v>
      </c>
      <c r="W195" s="1" t="s">
        <v>60</v>
      </c>
      <c r="X195" s="1" t="s">
        <v>60</v>
      </c>
      <c r="Y195" s="1" t="s">
        <v>87</v>
      </c>
      <c r="Z195" s="1" t="s">
        <v>117</v>
      </c>
      <c r="AA195" s="1" t="s">
        <v>118</v>
      </c>
      <c r="AC195" s="5" t="str">
        <f>IFERROR(__xludf.DUMMYFUNCTION("IF(Y195 = """", """", GOOGLETRANSLATE(Y195, ""en"", ""hi""))"),"कैरियर के अवसर")</f>
        <v>कैरियर के अवसर</v>
      </c>
      <c r="AD195" s="5" t="str">
        <f>IFERROR(__xludf.DUMMYFUNCTION("IF(Z195 = """", """", GOOGLETRANSLATE(Z195, ""en"", ""hi""))"),"नौकरी के प्रस्ताव स्वीकार करें")</f>
        <v>नौकरी के प्रस्ताव स्वीकार करें</v>
      </c>
      <c r="AE195" s="5" t="str">
        <f>IFERROR(__xludf.DUMMYFUNCTION("IF(AA195 = """", """", GOOGLETRANSLATE(AA195, ""en"", ""hi""))"),"स्वास्थ्य सुधार")</f>
        <v>स्वास्थ्य सुधार</v>
      </c>
      <c r="AF195" s="5" t="str">
        <f>IFERROR(__xludf.DUMMYFUNCTION("IF(AB195 = """", """", GOOGLETRANSLATE(AB195, ""en"", ""hi""))"),"")</f>
        <v/>
      </c>
      <c r="AG195" s="5" t="str">
        <f>IFERROR(__xludf.DUMMYFUNCTION("IF(Y195 = """", """", GOOGLETRANSLATE(Y195, ""en"", ""mr""))"),"करिअरच्या संधी")</f>
        <v>करिअरच्या संधी</v>
      </c>
      <c r="AH195" s="5" t="str">
        <f>IFERROR(__xludf.DUMMYFUNCTION("IF(Z195 = """", """", GOOGLETRANSLATE(Z195, ""en"", ""mr""))"),"नोकरीच्या ऑफर स्वीकारा")</f>
        <v>नोकरीच्या ऑफर स्वीकारा</v>
      </c>
      <c r="AI195" s="5" t="str">
        <f>IFERROR(__xludf.DUMMYFUNCTION("IF(AA195 = """", """", GOOGLETRANSLATE(AA195, ""en"", ""mr""))"),"आरोग्य सुधारणा")</f>
        <v>आरोग्य सुधारणा</v>
      </c>
      <c r="AJ195" s="5" t="str">
        <f>IFERROR(__xludf.DUMMYFUNCTION("IF(AB195 = """", """", GOOGLETRANSLATE(AB195, ""en"", ""mr""))"),"")</f>
        <v/>
      </c>
      <c r="AK195" s="5" t="str">
        <f>IFERROR(__xludf.DUMMYFUNCTION("IF(Y195 = """", """", GOOGLETRANSLATE(Y195, ""en"", ""gu""))"),"કારકિર્દીની તકો")</f>
        <v>કારકિર્દીની તકો</v>
      </c>
      <c r="AL195" s="5" t="str">
        <f>IFERROR(__xludf.DUMMYFUNCTION("IF(Z195 = """", """", GOOGLETRANSLATE(Z195, ""en"", ""gu""))"),"નોકરીની ઓફર સ્વીકારો")</f>
        <v>નોકરીની ઓફર સ્વીકારો</v>
      </c>
      <c r="AM195" s="5" t="str">
        <f>IFERROR(__xludf.DUMMYFUNCTION("IF(AA195 = """", """", GOOGLETRANSLATE(AA195, ""en"", ""gu""))"),"આરોગ્ય સુધારણા")</f>
        <v>આરોગ્ય સુધારણા</v>
      </c>
      <c r="AN195" s="5" t="str">
        <f>IFERROR(__xludf.DUMMYFUNCTION("IF(AB195 = """", """", GOOGLETRANSLATE(AB195, ""en"", ""gu""))"),"")</f>
        <v/>
      </c>
      <c r="AO195" s="5" t="str">
        <f>IFERROR(__xludf.DUMMYFUNCTION("IF(Y195 = """", """", GOOGLETRANSLATE(Y195, ""en"", ""bn""))"),"কর্মজীবনের সুযোগ")</f>
        <v>কর্মজীবনের সুযোগ</v>
      </c>
      <c r="AP195" s="5" t="str">
        <f>IFERROR(__xludf.DUMMYFUNCTION("IF(Z195 = """", """", GOOGLETRANSLATE(Z195, ""en"", ""bn""))"),"চাকরির প্রস্তাব গ্রহণ করুন")</f>
        <v>চাকরির প্রস্তাব গ্রহণ করুন</v>
      </c>
      <c r="AQ195" s="5" t="str">
        <f>IFERROR(__xludf.DUMMYFUNCTION("IF(AA195 = """", """", GOOGLETRANSLATE(AA195, ""en"", ""bn""))"),"স্বাস্থ্যের উন্নতি")</f>
        <v>স্বাস্থ্যের উন্নতি</v>
      </c>
      <c r="AR195" s="5" t="str">
        <f>IFERROR(__xludf.DUMMYFUNCTION("IF(AB195 = """", """", GOOGLETRANSLATE(AB195, ""en"", ""bn""))"),"")</f>
        <v/>
      </c>
      <c r="AS195" s="5" t="str">
        <f>IFERROR(__xludf.DUMMYFUNCTION("IF(Y195 = """", """", GOOGLETRANSLATE(Y195, ""en"", ""te""))"),"కెరీర్ అవకాశాలు")</f>
        <v>కెరీర్ అవకాశాలు</v>
      </c>
      <c r="AT195" s="5" t="str">
        <f>IFERROR(__xludf.DUMMYFUNCTION("IF(Z195 = """", """", GOOGLETRANSLATE(Z195, ""en"", ""te""))"),"ఉద్యోగ ఆఫర్లను అంగీకరించండి")</f>
        <v>ఉద్యోగ ఆఫర్లను అంగీకరించండి</v>
      </c>
      <c r="AU195" s="5" t="str">
        <f>IFERROR(__xludf.DUMMYFUNCTION("IF(AA195 = """", """", GOOGLETRANSLATE(AA195, ""en"", ""te""))"),"ఆరోగ్య మెరుగుదలలు")</f>
        <v>ఆరోగ్య మెరుగుదలలు</v>
      </c>
      <c r="AV195" s="5" t="str">
        <f>IFERROR(__xludf.DUMMYFUNCTION("IF(AB195 = """", """", GOOGLETRANSLATE(AB195, ""en"", ""te""))"),"")</f>
        <v/>
      </c>
    </row>
    <row r="196">
      <c r="A196" s="1">
        <v>199.0</v>
      </c>
      <c r="B196" s="1" t="s">
        <v>56</v>
      </c>
      <c r="C196" s="2">
        <v>45839.0</v>
      </c>
      <c r="D196" s="2">
        <v>45848.0</v>
      </c>
      <c r="E196" s="1">
        <v>8.0</v>
      </c>
      <c r="F196" s="1">
        <v>9.0</v>
      </c>
      <c r="G196" s="3" t="s">
        <v>108</v>
      </c>
      <c r="I196" s="7">
        <v>0.0033912037037037036</v>
      </c>
      <c r="J196" s="7">
        <v>0.0050347222222222225</v>
      </c>
      <c r="K196" s="1" t="s">
        <v>58</v>
      </c>
      <c r="L196" s="1" t="s">
        <v>78</v>
      </c>
      <c r="O196" s="1" t="s">
        <v>61</v>
      </c>
      <c r="P196" s="1" t="s">
        <v>60</v>
      </c>
      <c r="Q196" s="1" t="s">
        <v>60</v>
      </c>
      <c r="R196" s="1" t="s">
        <v>60</v>
      </c>
      <c r="S196" s="1" t="s">
        <v>60</v>
      </c>
      <c r="T196" s="1" t="s">
        <v>60</v>
      </c>
      <c r="V196" s="1" t="s">
        <v>60</v>
      </c>
      <c r="W196" s="1" t="s">
        <v>60</v>
      </c>
      <c r="X196" s="1" t="s">
        <v>60</v>
      </c>
      <c r="Y196" s="1" t="s">
        <v>119</v>
      </c>
      <c r="AC196" s="5" t="str">
        <f>IFERROR(__xludf.DUMMYFUNCTION("IF(Y196 = """", """", GOOGLETRANSLATE(Y196, ""en"", ""hi""))"),"शांत रहो उत्तेजित रहो")</f>
        <v>शांत रहो उत्तेजित रहो</v>
      </c>
      <c r="AD196" s="5" t="str">
        <f>IFERROR(__xludf.DUMMYFUNCTION("IF(Z196 = """", """", GOOGLETRANSLATE(Z196, ""en"", ""hi""))"),"")</f>
        <v/>
      </c>
      <c r="AE196" s="5" t="str">
        <f>IFERROR(__xludf.DUMMYFUNCTION("IF(AA196 = """", """", GOOGLETRANSLATE(AA196, ""en"", ""hi""))"),"")</f>
        <v/>
      </c>
      <c r="AF196" s="5" t="str">
        <f>IFERROR(__xludf.DUMMYFUNCTION("IF(AB196 = """", """", GOOGLETRANSLATE(AB196, ""en"", ""hi""))"),"")</f>
        <v/>
      </c>
      <c r="AG196" s="5" t="str">
        <f>IFERROR(__xludf.DUMMYFUNCTION("IF(Y196 = """", """", GOOGLETRANSLATE(Y196, ""en"", ""mr""))"),"शांत रहा")</f>
        <v>शांत रहा</v>
      </c>
      <c r="AH196" s="5" t="str">
        <f>IFERROR(__xludf.DUMMYFUNCTION("IF(Z196 = """", """", GOOGLETRANSLATE(Z196, ""en"", ""mr""))"),"")</f>
        <v/>
      </c>
      <c r="AI196" s="5" t="str">
        <f>IFERROR(__xludf.DUMMYFUNCTION("IF(AA196 = """", """", GOOGLETRANSLATE(AA196, ""en"", ""mr""))"),"")</f>
        <v/>
      </c>
      <c r="AJ196" s="5" t="str">
        <f>IFERROR(__xludf.DUMMYFUNCTION("IF(AB196 = """", """", GOOGLETRANSLATE(AB196, ""en"", ""mr""))"),"")</f>
        <v/>
      </c>
      <c r="AK196" s="5" t="str">
        <f>IFERROR(__xludf.DUMMYFUNCTION("IF(Y196 = """", """", GOOGLETRANSLATE(Y196, ""en"", ""gu""))"),"ઉશ્કેરાયેલા શાંત રહો")</f>
        <v>ઉશ્કેરાયેલા શાંત રહો</v>
      </c>
      <c r="AL196" s="5" t="str">
        <f>IFERROR(__xludf.DUMMYFUNCTION("IF(Z196 = """", """", GOOGLETRANSLATE(Z196, ""en"", ""gu""))"),"")</f>
        <v/>
      </c>
      <c r="AM196" s="5" t="str">
        <f>IFERROR(__xludf.DUMMYFUNCTION("IF(AA196 = """", """", GOOGLETRANSLATE(AA196, ""en"", ""gu""))"),"")</f>
        <v/>
      </c>
      <c r="AN196" s="5" t="str">
        <f>IFERROR(__xludf.DUMMYFUNCTION("IF(AB196 = """", """", GOOGLETRANSLATE(AB196, ""en"", ""gu""))"),"")</f>
        <v/>
      </c>
      <c r="AO196" s="5" t="str">
        <f>IFERROR(__xludf.DUMMYFUNCTION("IF(Y196 = """", """", GOOGLETRANSLATE(Y196, ""en"", ""bn""))"),"প্ররোচিত শান্ত থাকুন")</f>
        <v>প্ররোচিত শান্ত থাকুন</v>
      </c>
      <c r="AP196" s="5" t="str">
        <f>IFERROR(__xludf.DUMMYFUNCTION("IF(Z196 = """", """", GOOGLETRANSLATE(Z196, ""en"", ""bn""))"),"")</f>
        <v/>
      </c>
      <c r="AQ196" s="5" t="str">
        <f>IFERROR(__xludf.DUMMYFUNCTION("IF(AA196 = """", """", GOOGLETRANSLATE(AA196, ""en"", ""bn""))"),"")</f>
        <v/>
      </c>
      <c r="AR196" s="5" t="str">
        <f>IFERROR(__xludf.DUMMYFUNCTION("IF(AB196 = """", """", GOOGLETRANSLATE(AB196, ""en"", ""bn""))"),"")</f>
        <v/>
      </c>
      <c r="AS196" s="5" t="str">
        <f>IFERROR(__xludf.DUMMYFUNCTION("IF(Y196 = """", """", GOOGLETRANSLATE(Y196, ""en"", ""te""))"),"రెచ్చిపోయి ప్రశాంతంగా ఉండండి")</f>
        <v>రెచ్చిపోయి ప్రశాంతంగా ఉండండి</v>
      </c>
      <c r="AT196" s="5" t="str">
        <f>IFERROR(__xludf.DUMMYFUNCTION("IF(Z196 = """", """", GOOGLETRANSLATE(Z196, ""en"", ""te""))"),"")</f>
        <v/>
      </c>
      <c r="AU196" s="5" t="str">
        <f>IFERROR(__xludf.DUMMYFUNCTION("IF(AA196 = """", """", GOOGLETRANSLATE(AA196, ""en"", ""te""))"),"")</f>
        <v/>
      </c>
      <c r="AV196" s="5" t="str">
        <f>IFERROR(__xludf.DUMMYFUNCTION("IF(AB196 = """", """", GOOGLETRANSLATE(AB196, ""en"", ""te""))"),"")</f>
        <v/>
      </c>
    </row>
    <row r="197">
      <c r="A197" s="1">
        <v>200.0</v>
      </c>
      <c r="B197" s="1" t="s">
        <v>56</v>
      </c>
      <c r="C197" s="2">
        <v>45839.0</v>
      </c>
      <c r="D197" s="2">
        <v>45848.0</v>
      </c>
      <c r="E197" s="1">
        <v>8.0</v>
      </c>
      <c r="F197" s="1">
        <v>10.0</v>
      </c>
      <c r="G197" s="3" t="s">
        <v>108</v>
      </c>
      <c r="I197" s="7">
        <v>0.0033912037037037036</v>
      </c>
      <c r="J197" s="7">
        <v>0.0050347222222222225</v>
      </c>
      <c r="K197" s="1" t="s">
        <v>58</v>
      </c>
      <c r="L197" s="1" t="s">
        <v>78</v>
      </c>
      <c r="O197" s="1" t="s">
        <v>60</v>
      </c>
      <c r="P197" s="1" t="s">
        <v>60</v>
      </c>
      <c r="Q197" s="1" t="s">
        <v>61</v>
      </c>
      <c r="R197" s="1" t="s">
        <v>60</v>
      </c>
      <c r="S197" s="1" t="s">
        <v>60</v>
      </c>
      <c r="T197" s="1" t="s">
        <v>60</v>
      </c>
      <c r="V197" s="1" t="s">
        <v>60</v>
      </c>
      <c r="W197" s="1" t="s">
        <v>60</v>
      </c>
      <c r="X197" s="1" t="s">
        <v>60</v>
      </c>
      <c r="Y197" s="1" t="s">
        <v>119</v>
      </c>
      <c r="AC197" s="5" t="str">
        <f>IFERROR(__xludf.DUMMYFUNCTION("IF(Y197 = """", """", GOOGLETRANSLATE(Y197, ""en"", ""hi""))"),"शांत रहो उत्तेजित रहो")</f>
        <v>शांत रहो उत्तेजित रहो</v>
      </c>
      <c r="AD197" s="5" t="str">
        <f>IFERROR(__xludf.DUMMYFUNCTION("IF(Z197 = """", """", GOOGLETRANSLATE(Z197, ""en"", ""hi""))"),"")</f>
        <v/>
      </c>
      <c r="AE197" s="5" t="str">
        <f>IFERROR(__xludf.DUMMYFUNCTION("IF(AA197 = """", """", GOOGLETRANSLATE(AA197, ""en"", ""hi""))"),"")</f>
        <v/>
      </c>
      <c r="AF197" s="5" t="str">
        <f>IFERROR(__xludf.DUMMYFUNCTION("IF(AB197 = """", """", GOOGLETRANSLATE(AB197, ""en"", ""hi""))"),"")</f>
        <v/>
      </c>
      <c r="AG197" s="5" t="str">
        <f>IFERROR(__xludf.DUMMYFUNCTION("IF(Y197 = """", """", GOOGLETRANSLATE(Y197, ""en"", ""mr""))"),"शांत रहा")</f>
        <v>शांत रहा</v>
      </c>
      <c r="AH197" s="5" t="str">
        <f>IFERROR(__xludf.DUMMYFUNCTION("IF(Z197 = """", """", GOOGLETRANSLATE(Z197, ""en"", ""mr""))"),"")</f>
        <v/>
      </c>
      <c r="AI197" s="5" t="str">
        <f>IFERROR(__xludf.DUMMYFUNCTION("IF(AA197 = """", """", GOOGLETRANSLATE(AA197, ""en"", ""mr""))"),"")</f>
        <v/>
      </c>
      <c r="AJ197" s="5" t="str">
        <f>IFERROR(__xludf.DUMMYFUNCTION("IF(AB197 = """", """", GOOGLETRANSLATE(AB197, ""en"", ""mr""))"),"")</f>
        <v/>
      </c>
      <c r="AK197" s="5" t="str">
        <f>IFERROR(__xludf.DUMMYFUNCTION("IF(Y197 = """", """", GOOGLETRANSLATE(Y197, ""en"", ""gu""))"),"ઉશ્કેરાયેલા શાંત રહો")</f>
        <v>ઉશ્કેરાયેલા શાંત રહો</v>
      </c>
      <c r="AL197" s="5" t="str">
        <f>IFERROR(__xludf.DUMMYFUNCTION("IF(Z197 = """", """", GOOGLETRANSLATE(Z197, ""en"", ""gu""))"),"")</f>
        <v/>
      </c>
      <c r="AM197" s="5" t="str">
        <f>IFERROR(__xludf.DUMMYFUNCTION("IF(AA197 = """", """", GOOGLETRANSLATE(AA197, ""en"", ""gu""))"),"")</f>
        <v/>
      </c>
      <c r="AN197" s="5" t="str">
        <f>IFERROR(__xludf.DUMMYFUNCTION("IF(AB197 = """", """", GOOGLETRANSLATE(AB197, ""en"", ""gu""))"),"")</f>
        <v/>
      </c>
      <c r="AO197" s="5" t="str">
        <f>IFERROR(__xludf.DUMMYFUNCTION("IF(Y197 = """", """", GOOGLETRANSLATE(Y197, ""en"", ""bn""))"),"প্ররোচিত শান্ত থাকুন")</f>
        <v>প্ররোচিত শান্ত থাকুন</v>
      </c>
      <c r="AP197" s="5" t="str">
        <f>IFERROR(__xludf.DUMMYFUNCTION("IF(Z197 = """", """", GOOGLETRANSLATE(Z197, ""en"", ""bn""))"),"")</f>
        <v/>
      </c>
      <c r="AQ197" s="5" t="str">
        <f>IFERROR(__xludf.DUMMYFUNCTION("IF(AA197 = """", """", GOOGLETRANSLATE(AA197, ""en"", ""bn""))"),"")</f>
        <v/>
      </c>
      <c r="AR197" s="5" t="str">
        <f>IFERROR(__xludf.DUMMYFUNCTION("IF(AB197 = """", """", GOOGLETRANSLATE(AB197, ""en"", ""bn""))"),"")</f>
        <v/>
      </c>
      <c r="AS197" s="5" t="str">
        <f>IFERROR(__xludf.DUMMYFUNCTION("IF(Y197 = """", """", GOOGLETRANSLATE(Y197, ""en"", ""te""))"),"రెచ్చిపోయి ప్రశాంతంగా ఉండండి")</f>
        <v>రెచ్చిపోయి ప్రశాంతంగా ఉండండి</v>
      </c>
      <c r="AT197" s="5" t="str">
        <f>IFERROR(__xludf.DUMMYFUNCTION("IF(Z197 = """", """", GOOGLETRANSLATE(Z197, ""en"", ""te""))"),"")</f>
        <v/>
      </c>
      <c r="AU197" s="5" t="str">
        <f>IFERROR(__xludf.DUMMYFUNCTION("IF(AA197 = """", """", GOOGLETRANSLATE(AA197, ""en"", ""te""))"),"")</f>
        <v/>
      </c>
      <c r="AV197" s="5" t="str">
        <f>IFERROR(__xludf.DUMMYFUNCTION("IF(AB197 = """", """", GOOGLETRANSLATE(AB197, ""en"", ""te""))"),"")</f>
        <v/>
      </c>
    </row>
    <row r="198">
      <c r="A198" s="1">
        <v>201.0</v>
      </c>
      <c r="B198" s="1" t="s">
        <v>56</v>
      </c>
      <c r="C198" s="2">
        <v>45839.0</v>
      </c>
      <c r="D198" s="2">
        <v>45848.0</v>
      </c>
      <c r="E198" s="1">
        <v>9.0</v>
      </c>
      <c r="F198" s="1">
        <v>1.0</v>
      </c>
      <c r="G198" s="3" t="s">
        <v>108</v>
      </c>
      <c r="I198" s="7">
        <v>0.0050347222222222225</v>
      </c>
      <c r="J198" s="7">
        <v>0.006944444444444444</v>
      </c>
      <c r="K198" s="1" t="s">
        <v>58</v>
      </c>
      <c r="L198" s="1" t="s">
        <v>79</v>
      </c>
      <c r="O198" s="1" t="s">
        <v>61</v>
      </c>
      <c r="P198" s="1" t="s">
        <v>60</v>
      </c>
      <c r="Q198" s="1" t="s">
        <v>60</v>
      </c>
      <c r="R198" s="1" t="s">
        <v>60</v>
      </c>
      <c r="S198" s="1" t="s">
        <v>60</v>
      </c>
      <c r="T198" s="1" t="s">
        <v>60</v>
      </c>
      <c r="V198" s="1" t="s">
        <v>60</v>
      </c>
      <c r="W198" s="1" t="s">
        <v>60</v>
      </c>
      <c r="X198" s="1" t="s">
        <v>60</v>
      </c>
      <c r="Y198" s="1" t="s">
        <v>120</v>
      </c>
      <c r="Z198" s="1" t="s">
        <v>87</v>
      </c>
      <c r="AA198" s="1" t="s">
        <v>107</v>
      </c>
      <c r="AC198" s="5" t="str">
        <f>IFERROR(__xludf.DUMMYFUNCTION("IF(Y198 = """", """", GOOGLETRANSLATE(Y198, ""en"", ""hi""))"),"पारिवारिक विवादों से बचें")</f>
        <v>पारिवारिक विवादों से बचें</v>
      </c>
      <c r="AD198" s="5" t="str">
        <f>IFERROR(__xludf.DUMMYFUNCTION("IF(Z198 = """", """", GOOGLETRANSLATE(Z198, ""en"", ""hi""))"),"कैरियर के अवसर")</f>
        <v>कैरियर के अवसर</v>
      </c>
      <c r="AE198" s="5" t="str">
        <f>IFERROR(__xludf.DUMMYFUNCTION("IF(AA198 = """", """", GOOGLETRANSLATE(AA198, ""en"", ""hi""))"),"वित्तीय लाभ")</f>
        <v>वित्तीय लाभ</v>
      </c>
      <c r="AF198" s="5" t="str">
        <f>IFERROR(__xludf.DUMMYFUNCTION("IF(AB198 = """", """", GOOGLETRANSLATE(AB198, ""en"", ""hi""))"),"")</f>
        <v/>
      </c>
      <c r="AG198" s="5" t="str">
        <f>IFERROR(__xludf.DUMMYFUNCTION("IF(Y198 = """", """", GOOGLETRANSLATE(Y198, ""en"", ""mr""))"),"कौटुंबिक वाद टाळा")</f>
        <v>कौटुंबिक वाद टाळा</v>
      </c>
      <c r="AH198" s="5" t="str">
        <f>IFERROR(__xludf.DUMMYFUNCTION("IF(Z198 = """", """", GOOGLETRANSLATE(Z198, ""en"", ""mr""))"),"करिअरच्या संधी")</f>
        <v>करिअरच्या संधी</v>
      </c>
      <c r="AI198" s="5" t="str">
        <f>IFERROR(__xludf.DUMMYFUNCTION("IF(AA198 = """", """", GOOGLETRANSLATE(AA198, ""en"", ""mr""))"),"आर्थिक लाभ")</f>
        <v>आर्थिक लाभ</v>
      </c>
      <c r="AJ198" s="5" t="str">
        <f>IFERROR(__xludf.DUMMYFUNCTION("IF(AB198 = """", """", GOOGLETRANSLATE(AB198, ""en"", ""mr""))"),"")</f>
        <v/>
      </c>
      <c r="AK198" s="5" t="str">
        <f>IFERROR(__xludf.DUMMYFUNCTION("IF(Y198 = """", """", GOOGLETRANSLATE(Y198, ""en"", ""gu""))"),"પારિવારિક વિવાદો ટાળો")</f>
        <v>પારિવારિક વિવાદો ટાળો</v>
      </c>
      <c r="AL198" s="5" t="str">
        <f>IFERROR(__xludf.DUMMYFUNCTION("IF(Z198 = """", """", GOOGLETRANSLATE(Z198, ""en"", ""gu""))"),"કારકિર્દીની તકો")</f>
        <v>કારકિર્દીની તકો</v>
      </c>
      <c r="AM198" s="5" t="str">
        <f>IFERROR(__xludf.DUMMYFUNCTION("IF(AA198 = """", """", GOOGLETRANSLATE(AA198, ""en"", ""gu""))"),"નાણાકીય લાભ થાય")</f>
        <v>નાણાકીય લાભ થાય</v>
      </c>
      <c r="AN198" s="5" t="str">
        <f>IFERROR(__xludf.DUMMYFUNCTION("IF(AB198 = """", """", GOOGLETRANSLATE(AB198, ""en"", ""gu""))"),"")</f>
        <v/>
      </c>
      <c r="AO198" s="5" t="str">
        <f>IFERROR(__xludf.DUMMYFUNCTION("IF(Y198 = """", """", GOOGLETRANSLATE(Y198, ""en"", ""bn""))"),"পারিবারিক বিবাদ এড়িয়ে চলুন")</f>
        <v>পারিবারিক বিবাদ এড়িয়ে চলুন</v>
      </c>
      <c r="AP198" s="5" t="str">
        <f>IFERROR(__xludf.DUMMYFUNCTION("IF(Z198 = """", """", GOOGLETRANSLATE(Z198, ""en"", ""bn""))"),"কর্মজীবনের সুযোগ")</f>
        <v>কর্মজীবনের সুযোগ</v>
      </c>
      <c r="AQ198" s="5" t="str">
        <f>IFERROR(__xludf.DUMMYFUNCTION("IF(AA198 = """", """", GOOGLETRANSLATE(AA198, ""en"", ""bn""))"),"আর্থিক লাভ")</f>
        <v>আর্থিক লাভ</v>
      </c>
      <c r="AR198" s="5" t="str">
        <f>IFERROR(__xludf.DUMMYFUNCTION("IF(AB198 = """", """", GOOGLETRANSLATE(AB198, ""en"", ""bn""))"),"")</f>
        <v/>
      </c>
      <c r="AS198" s="5" t="str">
        <f>IFERROR(__xludf.DUMMYFUNCTION("IF(Y198 = """", """", GOOGLETRANSLATE(Y198, ""en"", ""te""))"),"కుటుంబ వివాదాలకు దూరంగా ఉండండి")</f>
        <v>కుటుంబ వివాదాలకు దూరంగా ఉండండి</v>
      </c>
      <c r="AT198" s="5" t="str">
        <f>IFERROR(__xludf.DUMMYFUNCTION("IF(Z198 = """", """", GOOGLETRANSLATE(Z198, ""en"", ""te""))"),"కెరీర్ అవకాశాలు")</f>
        <v>కెరీర్ అవకాశాలు</v>
      </c>
      <c r="AU198" s="5" t="str">
        <f>IFERROR(__xludf.DUMMYFUNCTION("IF(AA198 = """", """", GOOGLETRANSLATE(AA198, ""en"", ""te""))"),"ఆర్థిక లాభాలు")</f>
        <v>ఆర్థిక లాభాలు</v>
      </c>
      <c r="AV198" s="5" t="str">
        <f>IFERROR(__xludf.DUMMYFUNCTION("IF(AB198 = """", """", GOOGLETRANSLATE(AB198, ""en"", ""te""))"),"")</f>
        <v/>
      </c>
    </row>
    <row r="199">
      <c r="A199" s="1">
        <v>202.0</v>
      </c>
      <c r="B199" s="1" t="s">
        <v>56</v>
      </c>
      <c r="C199" s="2">
        <v>45839.0</v>
      </c>
      <c r="D199" s="2">
        <v>45848.0</v>
      </c>
      <c r="E199" s="1">
        <v>9.0</v>
      </c>
      <c r="F199" s="1">
        <v>2.0</v>
      </c>
      <c r="G199" s="3" t="s">
        <v>108</v>
      </c>
      <c r="I199" s="7">
        <v>0.0050347222222222225</v>
      </c>
      <c r="J199" s="7">
        <v>0.006944444444444444</v>
      </c>
      <c r="K199" s="1" t="s">
        <v>58</v>
      </c>
      <c r="L199" s="1" t="s">
        <v>79</v>
      </c>
      <c r="O199" s="1" t="s">
        <v>61</v>
      </c>
      <c r="P199" s="1" t="s">
        <v>60</v>
      </c>
      <c r="Q199" s="1" t="s">
        <v>60</v>
      </c>
      <c r="R199" s="1" t="s">
        <v>60</v>
      </c>
      <c r="S199" s="1" t="s">
        <v>60</v>
      </c>
      <c r="T199" s="1" t="s">
        <v>60</v>
      </c>
      <c r="V199" s="1" t="s">
        <v>60</v>
      </c>
      <c r="W199" s="1" t="s">
        <v>60</v>
      </c>
      <c r="X199" s="1" t="s">
        <v>60</v>
      </c>
      <c r="Y199" s="1" t="s">
        <v>120</v>
      </c>
      <c r="Z199" s="1" t="s">
        <v>87</v>
      </c>
      <c r="AA199" s="1" t="s">
        <v>107</v>
      </c>
      <c r="AC199" s="5" t="str">
        <f>IFERROR(__xludf.DUMMYFUNCTION("IF(Y199 = """", """", GOOGLETRANSLATE(Y199, ""en"", ""hi""))"),"पारिवारिक विवादों से बचें")</f>
        <v>पारिवारिक विवादों से बचें</v>
      </c>
      <c r="AD199" s="5" t="str">
        <f>IFERROR(__xludf.DUMMYFUNCTION("IF(Z199 = """", """", GOOGLETRANSLATE(Z199, ""en"", ""hi""))"),"कैरियर के अवसर")</f>
        <v>कैरियर के अवसर</v>
      </c>
      <c r="AE199" s="5" t="str">
        <f>IFERROR(__xludf.DUMMYFUNCTION("IF(AA199 = """", """", GOOGLETRANSLATE(AA199, ""en"", ""hi""))"),"वित्तीय लाभ")</f>
        <v>वित्तीय लाभ</v>
      </c>
      <c r="AF199" s="5" t="str">
        <f>IFERROR(__xludf.DUMMYFUNCTION("IF(AB199 = """", """", GOOGLETRANSLATE(AB199, ""en"", ""hi""))"),"")</f>
        <v/>
      </c>
      <c r="AG199" s="5" t="str">
        <f>IFERROR(__xludf.DUMMYFUNCTION("IF(Y199 = """", """", GOOGLETRANSLATE(Y199, ""en"", ""mr""))"),"कौटुंबिक वाद टाळा")</f>
        <v>कौटुंबिक वाद टाळा</v>
      </c>
      <c r="AH199" s="5" t="str">
        <f>IFERROR(__xludf.DUMMYFUNCTION("IF(Z199 = """", """", GOOGLETRANSLATE(Z199, ""en"", ""mr""))"),"करिअरच्या संधी")</f>
        <v>करिअरच्या संधी</v>
      </c>
      <c r="AI199" s="5" t="str">
        <f>IFERROR(__xludf.DUMMYFUNCTION("IF(AA199 = """", """", GOOGLETRANSLATE(AA199, ""en"", ""mr""))"),"आर्थिक लाभ")</f>
        <v>आर्थिक लाभ</v>
      </c>
      <c r="AJ199" s="5" t="str">
        <f>IFERROR(__xludf.DUMMYFUNCTION("IF(AB199 = """", """", GOOGLETRANSLATE(AB199, ""en"", ""mr""))"),"")</f>
        <v/>
      </c>
      <c r="AK199" s="5" t="str">
        <f>IFERROR(__xludf.DUMMYFUNCTION("IF(Y199 = """", """", GOOGLETRANSLATE(Y199, ""en"", ""gu""))"),"પારિવારિક વિવાદો ટાળો")</f>
        <v>પારિવારિક વિવાદો ટાળો</v>
      </c>
      <c r="AL199" s="5" t="str">
        <f>IFERROR(__xludf.DUMMYFUNCTION("IF(Z199 = """", """", GOOGLETRANSLATE(Z199, ""en"", ""gu""))"),"કારકિર્દીની તકો")</f>
        <v>કારકિર્દીની તકો</v>
      </c>
      <c r="AM199" s="5" t="str">
        <f>IFERROR(__xludf.DUMMYFUNCTION("IF(AA199 = """", """", GOOGLETRANSLATE(AA199, ""en"", ""gu""))"),"નાણાકીય લાભ થાય")</f>
        <v>નાણાકીય લાભ થાય</v>
      </c>
      <c r="AN199" s="5" t="str">
        <f>IFERROR(__xludf.DUMMYFUNCTION("IF(AB199 = """", """", GOOGLETRANSLATE(AB199, ""en"", ""gu""))"),"")</f>
        <v/>
      </c>
      <c r="AO199" s="5" t="str">
        <f>IFERROR(__xludf.DUMMYFUNCTION("IF(Y199 = """", """", GOOGLETRANSLATE(Y199, ""en"", ""bn""))"),"পারিবারিক বিবাদ এড়িয়ে চলুন")</f>
        <v>পারিবারিক বিবাদ এড়িয়ে চলুন</v>
      </c>
      <c r="AP199" s="5" t="str">
        <f>IFERROR(__xludf.DUMMYFUNCTION("IF(Z199 = """", """", GOOGLETRANSLATE(Z199, ""en"", ""bn""))"),"কর্মজীবনের সুযোগ")</f>
        <v>কর্মজীবনের সুযোগ</v>
      </c>
      <c r="AQ199" s="5" t="str">
        <f>IFERROR(__xludf.DUMMYFUNCTION("IF(AA199 = """", """", GOOGLETRANSLATE(AA199, ""en"", ""bn""))"),"আর্থিক লাভ")</f>
        <v>আর্থিক লাভ</v>
      </c>
      <c r="AR199" s="5" t="str">
        <f>IFERROR(__xludf.DUMMYFUNCTION("IF(AB199 = """", """", GOOGLETRANSLATE(AB199, ""en"", ""bn""))"),"")</f>
        <v/>
      </c>
      <c r="AS199" s="5" t="str">
        <f>IFERROR(__xludf.DUMMYFUNCTION("IF(Y199 = """", """", GOOGLETRANSLATE(Y199, ""en"", ""te""))"),"కుటుంబ వివాదాలకు దూరంగా ఉండండి")</f>
        <v>కుటుంబ వివాదాలకు దూరంగా ఉండండి</v>
      </c>
      <c r="AT199" s="5" t="str">
        <f>IFERROR(__xludf.DUMMYFUNCTION("IF(Z199 = """", """", GOOGLETRANSLATE(Z199, ""en"", ""te""))"),"కెరీర్ అవకాశాలు")</f>
        <v>కెరీర్ అవకాశాలు</v>
      </c>
      <c r="AU199" s="5" t="str">
        <f>IFERROR(__xludf.DUMMYFUNCTION("IF(AA199 = """", """", GOOGLETRANSLATE(AA199, ""en"", ""te""))"),"ఆర్థిక లాభాలు")</f>
        <v>ఆర్థిక లాభాలు</v>
      </c>
      <c r="AV199" s="5" t="str">
        <f>IFERROR(__xludf.DUMMYFUNCTION("IF(AB199 = """", """", GOOGLETRANSLATE(AB199, ""en"", ""te""))"),"")</f>
        <v/>
      </c>
    </row>
    <row r="200">
      <c r="A200" s="1">
        <v>203.0</v>
      </c>
      <c r="B200" s="1" t="s">
        <v>56</v>
      </c>
      <c r="C200" s="2">
        <v>45839.0</v>
      </c>
      <c r="D200" s="2">
        <v>45848.0</v>
      </c>
      <c r="E200" s="1">
        <v>9.0</v>
      </c>
      <c r="F200" s="1">
        <v>3.0</v>
      </c>
      <c r="G200" s="3" t="s">
        <v>108</v>
      </c>
      <c r="I200" s="7">
        <v>0.0050347222222222225</v>
      </c>
      <c r="J200" s="7">
        <v>0.006944444444444444</v>
      </c>
      <c r="K200" s="1" t="s">
        <v>58</v>
      </c>
      <c r="L200" s="1" t="s">
        <v>79</v>
      </c>
      <c r="O200" s="1" t="s">
        <v>61</v>
      </c>
      <c r="P200" s="1" t="s">
        <v>60</v>
      </c>
      <c r="Q200" s="1" t="s">
        <v>60</v>
      </c>
      <c r="R200" s="1" t="s">
        <v>60</v>
      </c>
      <c r="S200" s="1" t="s">
        <v>60</v>
      </c>
      <c r="T200" s="1" t="s">
        <v>60</v>
      </c>
      <c r="V200" s="1" t="s">
        <v>60</v>
      </c>
      <c r="W200" s="1" t="s">
        <v>60</v>
      </c>
      <c r="X200" s="1" t="s">
        <v>60</v>
      </c>
      <c r="Y200" s="1" t="s">
        <v>120</v>
      </c>
      <c r="Z200" s="1" t="s">
        <v>87</v>
      </c>
      <c r="AA200" s="1" t="s">
        <v>107</v>
      </c>
      <c r="AC200" s="5" t="str">
        <f>IFERROR(__xludf.DUMMYFUNCTION("IF(Y200 = """", """", GOOGLETRANSLATE(Y200, ""en"", ""hi""))"),"पारिवारिक विवादों से बचें")</f>
        <v>पारिवारिक विवादों से बचें</v>
      </c>
      <c r="AD200" s="5" t="str">
        <f>IFERROR(__xludf.DUMMYFUNCTION("IF(Z200 = """", """", GOOGLETRANSLATE(Z200, ""en"", ""hi""))"),"कैरियर के अवसर")</f>
        <v>कैरियर के अवसर</v>
      </c>
      <c r="AE200" s="5" t="str">
        <f>IFERROR(__xludf.DUMMYFUNCTION("IF(AA200 = """", """", GOOGLETRANSLATE(AA200, ""en"", ""hi""))"),"वित्तीय लाभ")</f>
        <v>वित्तीय लाभ</v>
      </c>
      <c r="AF200" s="5" t="str">
        <f>IFERROR(__xludf.DUMMYFUNCTION("IF(AB200 = """", """", GOOGLETRANSLATE(AB200, ""en"", ""hi""))"),"")</f>
        <v/>
      </c>
      <c r="AG200" s="5" t="str">
        <f>IFERROR(__xludf.DUMMYFUNCTION("IF(Y200 = """", """", GOOGLETRANSLATE(Y200, ""en"", ""mr""))"),"कौटुंबिक वाद टाळा")</f>
        <v>कौटुंबिक वाद टाळा</v>
      </c>
      <c r="AH200" s="5" t="str">
        <f>IFERROR(__xludf.DUMMYFUNCTION("IF(Z200 = """", """", GOOGLETRANSLATE(Z200, ""en"", ""mr""))"),"करिअरच्या संधी")</f>
        <v>करिअरच्या संधी</v>
      </c>
      <c r="AI200" s="5" t="str">
        <f>IFERROR(__xludf.DUMMYFUNCTION("IF(AA200 = """", """", GOOGLETRANSLATE(AA200, ""en"", ""mr""))"),"आर्थिक लाभ")</f>
        <v>आर्थिक लाभ</v>
      </c>
      <c r="AJ200" s="5" t="str">
        <f>IFERROR(__xludf.DUMMYFUNCTION("IF(AB200 = """", """", GOOGLETRANSLATE(AB200, ""en"", ""mr""))"),"")</f>
        <v/>
      </c>
      <c r="AK200" s="5" t="str">
        <f>IFERROR(__xludf.DUMMYFUNCTION("IF(Y200 = """", """", GOOGLETRANSLATE(Y200, ""en"", ""gu""))"),"પારિવારિક વિવાદો ટાળો")</f>
        <v>પારિવારિક વિવાદો ટાળો</v>
      </c>
      <c r="AL200" s="5" t="str">
        <f>IFERROR(__xludf.DUMMYFUNCTION("IF(Z200 = """", """", GOOGLETRANSLATE(Z200, ""en"", ""gu""))"),"કારકિર્દીની તકો")</f>
        <v>કારકિર્દીની તકો</v>
      </c>
      <c r="AM200" s="5" t="str">
        <f>IFERROR(__xludf.DUMMYFUNCTION("IF(AA200 = """", """", GOOGLETRANSLATE(AA200, ""en"", ""gu""))"),"નાણાકીય લાભ થાય")</f>
        <v>નાણાકીય લાભ થાય</v>
      </c>
      <c r="AN200" s="5" t="str">
        <f>IFERROR(__xludf.DUMMYFUNCTION("IF(AB200 = """", """", GOOGLETRANSLATE(AB200, ""en"", ""gu""))"),"")</f>
        <v/>
      </c>
      <c r="AO200" s="5" t="str">
        <f>IFERROR(__xludf.DUMMYFUNCTION("IF(Y200 = """", """", GOOGLETRANSLATE(Y200, ""en"", ""bn""))"),"পারিবারিক বিবাদ এড়িয়ে চলুন")</f>
        <v>পারিবারিক বিবাদ এড়িয়ে চলুন</v>
      </c>
      <c r="AP200" s="5" t="str">
        <f>IFERROR(__xludf.DUMMYFUNCTION("IF(Z200 = """", """", GOOGLETRANSLATE(Z200, ""en"", ""bn""))"),"কর্মজীবনের সুযোগ")</f>
        <v>কর্মজীবনের সুযোগ</v>
      </c>
      <c r="AQ200" s="5" t="str">
        <f>IFERROR(__xludf.DUMMYFUNCTION("IF(AA200 = """", """", GOOGLETRANSLATE(AA200, ""en"", ""bn""))"),"আর্থিক লাভ")</f>
        <v>আর্থিক লাভ</v>
      </c>
      <c r="AR200" s="5" t="str">
        <f>IFERROR(__xludf.DUMMYFUNCTION("IF(AB200 = """", """", GOOGLETRANSLATE(AB200, ""en"", ""bn""))"),"")</f>
        <v/>
      </c>
      <c r="AS200" s="5" t="str">
        <f>IFERROR(__xludf.DUMMYFUNCTION("IF(Y200 = """", """", GOOGLETRANSLATE(Y200, ""en"", ""te""))"),"కుటుంబ వివాదాలకు దూరంగా ఉండండి")</f>
        <v>కుటుంబ వివాదాలకు దూరంగా ఉండండి</v>
      </c>
      <c r="AT200" s="5" t="str">
        <f>IFERROR(__xludf.DUMMYFUNCTION("IF(Z200 = """", """", GOOGLETRANSLATE(Z200, ""en"", ""te""))"),"కెరీర్ అవకాశాలు")</f>
        <v>కెరీర్ అవకాశాలు</v>
      </c>
      <c r="AU200" s="5" t="str">
        <f>IFERROR(__xludf.DUMMYFUNCTION("IF(AA200 = """", """", GOOGLETRANSLATE(AA200, ""en"", ""te""))"),"ఆర్థిక లాభాలు")</f>
        <v>ఆర్థిక లాభాలు</v>
      </c>
      <c r="AV200" s="5" t="str">
        <f>IFERROR(__xludf.DUMMYFUNCTION("IF(AB200 = """", """", GOOGLETRANSLATE(AB200, ""en"", ""te""))"),"")</f>
        <v/>
      </c>
    </row>
    <row r="201">
      <c r="A201" s="1">
        <v>204.0</v>
      </c>
      <c r="B201" s="1" t="s">
        <v>56</v>
      </c>
      <c r="C201" s="2">
        <v>45839.0</v>
      </c>
      <c r="D201" s="2">
        <v>45848.0</v>
      </c>
      <c r="E201" s="1">
        <v>9.0</v>
      </c>
      <c r="F201" s="1">
        <v>4.0</v>
      </c>
      <c r="G201" s="3" t="s">
        <v>108</v>
      </c>
      <c r="I201" s="7">
        <v>0.0050347222222222225</v>
      </c>
      <c r="J201" s="7">
        <v>0.006944444444444444</v>
      </c>
      <c r="K201" s="1" t="s">
        <v>58</v>
      </c>
      <c r="L201" s="1" t="s">
        <v>79</v>
      </c>
      <c r="O201" s="1" t="s">
        <v>61</v>
      </c>
      <c r="P201" s="1" t="s">
        <v>60</v>
      </c>
      <c r="Q201" s="1" t="s">
        <v>60</v>
      </c>
      <c r="R201" s="1" t="s">
        <v>60</v>
      </c>
      <c r="S201" s="1" t="s">
        <v>60</v>
      </c>
      <c r="T201" s="1" t="s">
        <v>60</v>
      </c>
      <c r="V201" s="1" t="s">
        <v>60</v>
      </c>
      <c r="W201" s="1" t="s">
        <v>60</v>
      </c>
      <c r="X201" s="1" t="s">
        <v>60</v>
      </c>
      <c r="Y201" s="1" t="s">
        <v>120</v>
      </c>
      <c r="Z201" s="1" t="s">
        <v>87</v>
      </c>
      <c r="AA201" s="1" t="s">
        <v>107</v>
      </c>
      <c r="AC201" s="5" t="str">
        <f>IFERROR(__xludf.DUMMYFUNCTION("IF(Y201 = """", """", GOOGLETRANSLATE(Y201, ""en"", ""hi""))"),"पारिवारिक विवादों से बचें")</f>
        <v>पारिवारिक विवादों से बचें</v>
      </c>
      <c r="AD201" s="5" t="str">
        <f>IFERROR(__xludf.DUMMYFUNCTION("IF(Z201 = """", """", GOOGLETRANSLATE(Z201, ""en"", ""hi""))"),"कैरियर के अवसर")</f>
        <v>कैरियर के अवसर</v>
      </c>
      <c r="AE201" s="5" t="str">
        <f>IFERROR(__xludf.DUMMYFUNCTION("IF(AA201 = """", """", GOOGLETRANSLATE(AA201, ""en"", ""hi""))"),"वित्तीय लाभ")</f>
        <v>वित्तीय लाभ</v>
      </c>
      <c r="AF201" s="5" t="str">
        <f>IFERROR(__xludf.DUMMYFUNCTION("IF(AB201 = """", """", GOOGLETRANSLATE(AB201, ""en"", ""hi""))"),"")</f>
        <v/>
      </c>
      <c r="AG201" s="5" t="str">
        <f>IFERROR(__xludf.DUMMYFUNCTION("IF(Y201 = """", """", GOOGLETRANSLATE(Y201, ""en"", ""mr""))"),"कौटुंबिक वाद टाळा")</f>
        <v>कौटुंबिक वाद टाळा</v>
      </c>
      <c r="AH201" s="5" t="str">
        <f>IFERROR(__xludf.DUMMYFUNCTION("IF(Z201 = """", """", GOOGLETRANSLATE(Z201, ""en"", ""mr""))"),"करिअरच्या संधी")</f>
        <v>करिअरच्या संधी</v>
      </c>
      <c r="AI201" s="5" t="str">
        <f>IFERROR(__xludf.DUMMYFUNCTION("IF(AA201 = """", """", GOOGLETRANSLATE(AA201, ""en"", ""mr""))"),"आर्थिक लाभ")</f>
        <v>आर्थिक लाभ</v>
      </c>
      <c r="AJ201" s="5" t="str">
        <f>IFERROR(__xludf.DUMMYFUNCTION("IF(AB201 = """", """", GOOGLETRANSLATE(AB201, ""en"", ""mr""))"),"")</f>
        <v/>
      </c>
      <c r="AK201" s="5" t="str">
        <f>IFERROR(__xludf.DUMMYFUNCTION("IF(Y201 = """", """", GOOGLETRANSLATE(Y201, ""en"", ""gu""))"),"પારિવારિક વિવાદો ટાળો")</f>
        <v>પારિવારિક વિવાદો ટાળો</v>
      </c>
      <c r="AL201" s="5" t="str">
        <f>IFERROR(__xludf.DUMMYFUNCTION("IF(Z201 = """", """", GOOGLETRANSLATE(Z201, ""en"", ""gu""))"),"કારકિર્દીની તકો")</f>
        <v>કારકિર્દીની તકો</v>
      </c>
      <c r="AM201" s="5" t="str">
        <f>IFERROR(__xludf.DUMMYFUNCTION("IF(AA201 = """", """", GOOGLETRANSLATE(AA201, ""en"", ""gu""))"),"નાણાકીય લાભ થાય")</f>
        <v>નાણાકીય લાભ થાય</v>
      </c>
      <c r="AN201" s="5" t="str">
        <f>IFERROR(__xludf.DUMMYFUNCTION("IF(AB201 = """", """", GOOGLETRANSLATE(AB201, ""en"", ""gu""))"),"")</f>
        <v/>
      </c>
      <c r="AO201" s="5" t="str">
        <f>IFERROR(__xludf.DUMMYFUNCTION("IF(Y201 = """", """", GOOGLETRANSLATE(Y201, ""en"", ""bn""))"),"পারিবারিক বিবাদ এড়িয়ে চলুন")</f>
        <v>পারিবারিক বিবাদ এড়িয়ে চলুন</v>
      </c>
      <c r="AP201" s="5" t="str">
        <f>IFERROR(__xludf.DUMMYFUNCTION("IF(Z201 = """", """", GOOGLETRANSLATE(Z201, ""en"", ""bn""))"),"কর্মজীবনের সুযোগ")</f>
        <v>কর্মজীবনের সুযোগ</v>
      </c>
      <c r="AQ201" s="5" t="str">
        <f>IFERROR(__xludf.DUMMYFUNCTION("IF(AA201 = """", """", GOOGLETRANSLATE(AA201, ""en"", ""bn""))"),"আর্থিক লাভ")</f>
        <v>আর্থিক লাভ</v>
      </c>
      <c r="AR201" s="5" t="str">
        <f>IFERROR(__xludf.DUMMYFUNCTION("IF(AB201 = """", """", GOOGLETRANSLATE(AB201, ""en"", ""bn""))"),"")</f>
        <v/>
      </c>
      <c r="AS201" s="5" t="str">
        <f>IFERROR(__xludf.DUMMYFUNCTION("IF(Y201 = """", """", GOOGLETRANSLATE(Y201, ""en"", ""te""))"),"కుటుంబ వివాదాలకు దూరంగా ఉండండి")</f>
        <v>కుటుంబ వివాదాలకు దూరంగా ఉండండి</v>
      </c>
      <c r="AT201" s="5" t="str">
        <f>IFERROR(__xludf.DUMMYFUNCTION("IF(Z201 = """", """", GOOGLETRANSLATE(Z201, ""en"", ""te""))"),"కెరీర్ అవకాశాలు")</f>
        <v>కెరీర్ అవకాశాలు</v>
      </c>
      <c r="AU201" s="5" t="str">
        <f>IFERROR(__xludf.DUMMYFUNCTION("IF(AA201 = """", """", GOOGLETRANSLATE(AA201, ""en"", ""te""))"),"ఆర్థిక లాభాలు")</f>
        <v>ఆర్థిక లాభాలు</v>
      </c>
      <c r="AV201" s="5" t="str">
        <f>IFERROR(__xludf.DUMMYFUNCTION("IF(AB201 = """", """", GOOGLETRANSLATE(AB201, ""en"", ""te""))"),"")</f>
        <v/>
      </c>
    </row>
    <row r="202">
      <c r="A202" s="1">
        <v>205.0</v>
      </c>
      <c r="B202" s="1" t="s">
        <v>56</v>
      </c>
      <c r="C202" s="2">
        <v>45839.0</v>
      </c>
      <c r="D202" s="2">
        <v>45848.0</v>
      </c>
      <c r="E202" s="1">
        <v>9.0</v>
      </c>
      <c r="F202" s="1">
        <v>5.0</v>
      </c>
      <c r="G202" s="3" t="s">
        <v>108</v>
      </c>
      <c r="I202" s="7">
        <v>0.0050347222222222225</v>
      </c>
      <c r="J202" s="7">
        <v>0.006944444444444444</v>
      </c>
      <c r="K202" s="1" t="s">
        <v>58</v>
      </c>
      <c r="L202" s="1" t="s">
        <v>79</v>
      </c>
      <c r="O202" s="1" t="s">
        <v>61</v>
      </c>
      <c r="P202" s="1" t="s">
        <v>60</v>
      </c>
      <c r="Q202" s="1" t="s">
        <v>60</v>
      </c>
      <c r="R202" s="1" t="s">
        <v>60</v>
      </c>
      <c r="S202" s="1" t="s">
        <v>60</v>
      </c>
      <c r="T202" s="1" t="s">
        <v>60</v>
      </c>
      <c r="V202" s="1" t="s">
        <v>60</v>
      </c>
      <c r="W202" s="1" t="s">
        <v>60</v>
      </c>
      <c r="X202" s="1" t="s">
        <v>60</v>
      </c>
      <c r="Y202" s="1" t="s">
        <v>120</v>
      </c>
      <c r="Z202" s="1" t="s">
        <v>87</v>
      </c>
      <c r="AA202" s="1" t="s">
        <v>107</v>
      </c>
      <c r="AC202" s="5" t="str">
        <f>IFERROR(__xludf.DUMMYFUNCTION("IF(Y202 = """", """", GOOGLETRANSLATE(Y202, ""en"", ""hi""))"),"पारिवारिक विवादों से बचें")</f>
        <v>पारिवारिक विवादों से बचें</v>
      </c>
      <c r="AD202" s="5" t="str">
        <f>IFERROR(__xludf.DUMMYFUNCTION("IF(Z202 = """", """", GOOGLETRANSLATE(Z202, ""en"", ""hi""))"),"कैरियर के अवसर")</f>
        <v>कैरियर के अवसर</v>
      </c>
      <c r="AE202" s="5" t="str">
        <f>IFERROR(__xludf.DUMMYFUNCTION("IF(AA202 = """", """", GOOGLETRANSLATE(AA202, ""en"", ""hi""))"),"वित्तीय लाभ")</f>
        <v>वित्तीय लाभ</v>
      </c>
      <c r="AF202" s="5" t="str">
        <f>IFERROR(__xludf.DUMMYFUNCTION("IF(AB202 = """", """", GOOGLETRANSLATE(AB202, ""en"", ""hi""))"),"")</f>
        <v/>
      </c>
      <c r="AG202" s="5" t="str">
        <f>IFERROR(__xludf.DUMMYFUNCTION("IF(Y202 = """", """", GOOGLETRANSLATE(Y202, ""en"", ""mr""))"),"कौटुंबिक वाद टाळा")</f>
        <v>कौटुंबिक वाद टाळा</v>
      </c>
      <c r="AH202" s="5" t="str">
        <f>IFERROR(__xludf.DUMMYFUNCTION("IF(Z202 = """", """", GOOGLETRANSLATE(Z202, ""en"", ""mr""))"),"करिअरच्या संधी")</f>
        <v>करिअरच्या संधी</v>
      </c>
      <c r="AI202" s="5" t="str">
        <f>IFERROR(__xludf.DUMMYFUNCTION("IF(AA202 = """", """", GOOGLETRANSLATE(AA202, ""en"", ""mr""))"),"आर्थिक लाभ")</f>
        <v>आर्थिक लाभ</v>
      </c>
      <c r="AJ202" s="5" t="str">
        <f>IFERROR(__xludf.DUMMYFUNCTION("IF(AB202 = """", """", GOOGLETRANSLATE(AB202, ""en"", ""mr""))"),"")</f>
        <v/>
      </c>
      <c r="AK202" s="5" t="str">
        <f>IFERROR(__xludf.DUMMYFUNCTION("IF(Y202 = """", """", GOOGLETRANSLATE(Y202, ""en"", ""gu""))"),"પારિવારિક વિવાદો ટાળો")</f>
        <v>પારિવારિક વિવાદો ટાળો</v>
      </c>
      <c r="AL202" s="5" t="str">
        <f>IFERROR(__xludf.DUMMYFUNCTION("IF(Z202 = """", """", GOOGLETRANSLATE(Z202, ""en"", ""gu""))"),"કારકિર્દીની તકો")</f>
        <v>કારકિર્દીની તકો</v>
      </c>
      <c r="AM202" s="5" t="str">
        <f>IFERROR(__xludf.DUMMYFUNCTION("IF(AA202 = """", """", GOOGLETRANSLATE(AA202, ""en"", ""gu""))"),"નાણાકીય લાભ થાય")</f>
        <v>નાણાકીય લાભ થાય</v>
      </c>
      <c r="AN202" s="5" t="str">
        <f>IFERROR(__xludf.DUMMYFUNCTION("IF(AB202 = """", """", GOOGLETRANSLATE(AB202, ""en"", ""gu""))"),"")</f>
        <v/>
      </c>
      <c r="AO202" s="5" t="str">
        <f>IFERROR(__xludf.DUMMYFUNCTION("IF(Y202 = """", """", GOOGLETRANSLATE(Y202, ""en"", ""bn""))"),"পারিবারিক বিবাদ এড়িয়ে চলুন")</f>
        <v>পারিবারিক বিবাদ এড়িয়ে চলুন</v>
      </c>
      <c r="AP202" s="5" t="str">
        <f>IFERROR(__xludf.DUMMYFUNCTION("IF(Z202 = """", """", GOOGLETRANSLATE(Z202, ""en"", ""bn""))"),"কর্মজীবনের সুযোগ")</f>
        <v>কর্মজীবনের সুযোগ</v>
      </c>
      <c r="AQ202" s="5" t="str">
        <f>IFERROR(__xludf.DUMMYFUNCTION("IF(AA202 = """", """", GOOGLETRANSLATE(AA202, ""en"", ""bn""))"),"আর্থিক লাভ")</f>
        <v>আর্থিক লাভ</v>
      </c>
      <c r="AR202" s="5" t="str">
        <f>IFERROR(__xludf.DUMMYFUNCTION("IF(AB202 = """", """", GOOGLETRANSLATE(AB202, ""en"", ""bn""))"),"")</f>
        <v/>
      </c>
      <c r="AS202" s="5" t="str">
        <f>IFERROR(__xludf.DUMMYFUNCTION("IF(Y202 = """", """", GOOGLETRANSLATE(Y202, ""en"", ""te""))"),"కుటుంబ వివాదాలకు దూరంగా ఉండండి")</f>
        <v>కుటుంబ వివాదాలకు దూరంగా ఉండండి</v>
      </c>
      <c r="AT202" s="5" t="str">
        <f>IFERROR(__xludf.DUMMYFUNCTION("IF(Z202 = """", """", GOOGLETRANSLATE(Z202, ""en"", ""te""))"),"కెరీర్ అవకాశాలు")</f>
        <v>కెరీర్ అవకాశాలు</v>
      </c>
      <c r="AU202" s="5" t="str">
        <f>IFERROR(__xludf.DUMMYFUNCTION("IF(AA202 = """", """", GOOGLETRANSLATE(AA202, ""en"", ""te""))"),"ఆర్థిక లాభాలు")</f>
        <v>ఆర్థిక లాభాలు</v>
      </c>
      <c r="AV202" s="5" t="str">
        <f>IFERROR(__xludf.DUMMYFUNCTION("IF(AB202 = """", """", GOOGLETRANSLATE(AB202, ""en"", ""te""))"),"")</f>
        <v/>
      </c>
    </row>
    <row r="203">
      <c r="A203" s="1">
        <v>206.0</v>
      </c>
      <c r="B203" s="1" t="s">
        <v>56</v>
      </c>
      <c r="C203" s="2">
        <v>45839.0</v>
      </c>
      <c r="D203" s="2">
        <v>45848.0</v>
      </c>
      <c r="E203" s="1">
        <v>9.0</v>
      </c>
      <c r="F203" s="1">
        <v>6.0</v>
      </c>
      <c r="G203" s="3" t="s">
        <v>108</v>
      </c>
      <c r="I203" s="7">
        <v>0.0050347222222222225</v>
      </c>
      <c r="J203" s="7">
        <v>0.006944444444444444</v>
      </c>
      <c r="K203" s="1" t="s">
        <v>58</v>
      </c>
      <c r="L203" s="1" t="s">
        <v>79</v>
      </c>
      <c r="O203" s="1" t="s">
        <v>60</v>
      </c>
      <c r="P203" s="1" t="s">
        <v>60</v>
      </c>
      <c r="Q203" s="1" t="s">
        <v>61</v>
      </c>
      <c r="R203" s="1" t="s">
        <v>60</v>
      </c>
      <c r="S203" s="1" t="s">
        <v>60</v>
      </c>
      <c r="T203" s="1" t="s">
        <v>60</v>
      </c>
      <c r="V203" s="1" t="s">
        <v>60</v>
      </c>
      <c r="W203" s="1" t="s">
        <v>60</v>
      </c>
      <c r="X203" s="1" t="s">
        <v>60</v>
      </c>
      <c r="Y203" s="1" t="s">
        <v>120</v>
      </c>
      <c r="Z203" s="1" t="s">
        <v>87</v>
      </c>
      <c r="AA203" s="1" t="s">
        <v>107</v>
      </c>
      <c r="AC203" s="5" t="str">
        <f>IFERROR(__xludf.DUMMYFUNCTION("IF(Y203 = """", """", GOOGLETRANSLATE(Y203, ""en"", ""hi""))"),"पारिवारिक विवादों से बचें")</f>
        <v>पारिवारिक विवादों से बचें</v>
      </c>
      <c r="AD203" s="5" t="str">
        <f>IFERROR(__xludf.DUMMYFUNCTION("IF(Z203 = """", """", GOOGLETRANSLATE(Z203, ""en"", ""hi""))"),"कैरियर के अवसर")</f>
        <v>कैरियर के अवसर</v>
      </c>
      <c r="AE203" s="5" t="str">
        <f>IFERROR(__xludf.DUMMYFUNCTION("IF(AA203 = """", """", GOOGLETRANSLATE(AA203, ""en"", ""hi""))"),"वित्तीय लाभ")</f>
        <v>वित्तीय लाभ</v>
      </c>
      <c r="AF203" s="5" t="str">
        <f>IFERROR(__xludf.DUMMYFUNCTION("IF(AB203 = """", """", GOOGLETRANSLATE(AB203, ""en"", ""hi""))"),"")</f>
        <v/>
      </c>
      <c r="AG203" s="5" t="str">
        <f>IFERROR(__xludf.DUMMYFUNCTION("IF(Y203 = """", """", GOOGLETRANSLATE(Y203, ""en"", ""mr""))"),"कौटुंबिक वाद टाळा")</f>
        <v>कौटुंबिक वाद टाळा</v>
      </c>
      <c r="AH203" s="5" t="str">
        <f>IFERROR(__xludf.DUMMYFUNCTION("IF(Z203 = """", """", GOOGLETRANSLATE(Z203, ""en"", ""mr""))"),"करिअरच्या संधी")</f>
        <v>करिअरच्या संधी</v>
      </c>
      <c r="AI203" s="5" t="str">
        <f>IFERROR(__xludf.DUMMYFUNCTION("IF(AA203 = """", """", GOOGLETRANSLATE(AA203, ""en"", ""mr""))"),"आर्थिक लाभ")</f>
        <v>आर्थिक लाभ</v>
      </c>
      <c r="AJ203" s="5" t="str">
        <f>IFERROR(__xludf.DUMMYFUNCTION("IF(AB203 = """", """", GOOGLETRANSLATE(AB203, ""en"", ""mr""))"),"")</f>
        <v/>
      </c>
      <c r="AK203" s="5" t="str">
        <f>IFERROR(__xludf.DUMMYFUNCTION("IF(Y203 = """", """", GOOGLETRANSLATE(Y203, ""en"", ""gu""))"),"પારિવારિક વિવાદો ટાળો")</f>
        <v>પારિવારિક વિવાદો ટાળો</v>
      </c>
      <c r="AL203" s="5" t="str">
        <f>IFERROR(__xludf.DUMMYFUNCTION("IF(Z203 = """", """", GOOGLETRANSLATE(Z203, ""en"", ""gu""))"),"કારકિર્દીની તકો")</f>
        <v>કારકિર્દીની તકો</v>
      </c>
      <c r="AM203" s="5" t="str">
        <f>IFERROR(__xludf.DUMMYFUNCTION("IF(AA203 = """", """", GOOGLETRANSLATE(AA203, ""en"", ""gu""))"),"નાણાકીય લાભ થાય")</f>
        <v>નાણાકીય લાભ થાય</v>
      </c>
      <c r="AN203" s="5" t="str">
        <f>IFERROR(__xludf.DUMMYFUNCTION("IF(AB203 = """", """", GOOGLETRANSLATE(AB203, ""en"", ""gu""))"),"")</f>
        <v/>
      </c>
      <c r="AO203" s="5" t="str">
        <f>IFERROR(__xludf.DUMMYFUNCTION("IF(Y203 = """", """", GOOGLETRANSLATE(Y203, ""en"", ""bn""))"),"পারিবারিক বিবাদ এড়িয়ে চলুন")</f>
        <v>পারিবারিক বিবাদ এড়িয়ে চলুন</v>
      </c>
      <c r="AP203" s="5" t="str">
        <f>IFERROR(__xludf.DUMMYFUNCTION("IF(Z203 = """", """", GOOGLETRANSLATE(Z203, ""en"", ""bn""))"),"কর্মজীবনের সুযোগ")</f>
        <v>কর্মজীবনের সুযোগ</v>
      </c>
      <c r="AQ203" s="5" t="str">
        <f>IFERROR(__xludf.DUMMYFUNCTION("IF(AA203 = """", """", GOOGLETRANSLATE(AA203, ""en"", ""bn""))"),"আর্থিক লাভ")</f>
        <v>আর্থিক লাভ</v>
      </c>
      <c r="AR203" s="5" t="str">
        <f>IFERROR(__xludf.DUMMYFUNCTION("IF(AB203 = """", """", GOOGLETRANSLATE(AB203, ""en"", ""bn""))"),"")</f>
        <v/>
      </c>
      <c r="AS203" s="5" t="str">
        <f>IFERROR(__xludf.DUMMYFUNCTION("IF(Y203 = """", """", GOOGLETRANSLATE(Y203, ""en"", ""te""))"),"కుటుంబ వివాదాలకు దూరంగా ఉండండి")</f>
        <v>కుటుంబ వివాదాలకు దూరంగా ఉండండి</v>
      </c>
      <c r="AT203" s="5" t="str">
        <f>IFERROR(__xludf.DUMMYFUNCTION("IF(Z203 = """", """", GOOGLETRANSLATE(Z203, ""en"", ""te""))"),"కెరీర్ అవకాశాలు")</f>
        <v>కెరీర్ అవకాశాలు</v>
      </c>
      <c r="AU203" s="5" t="str">
        <f>IFERROR(__xludf.DUMMYFUNCTION("IF(AA203 = """", """", GOOGLETRANSLATE(AA203, ""en"", ""te""))"),"ఆర్థిక లాభాలు")</f>
        <v>ఆర్థిక లాభాలు</v>
      </c>
      <c r="AV203" s="5" t="str">
        <f>IFERROR(__xludf.DUMMYFUNCTION("IF(AB203 = """", """", GOOGLETRANSLATE(AB203, ""en"", ""te""))"),"")</f>
        <v/>
      </c>
    </row>
    <row r="204">
      <c r="A204" s="1">
        <v>207.0</v>
      </c>
      <c r="B204" s="1" t="s">
        <v>56</v>
      </c>
      <c r="C204" s="2">
        <v>45839.0</v>
      </c>
      <c r="D204" s="2">
        <v>45848.0</v>
      </c>
      <c r="E204" s="1">
        <v>9.0</v>
      </c>
      <c r="F204" s="1">
        <v>7.0</v>
      </c>
      <c r="G204" s="3" t="s">
        <v>108</v>
      </c>
      <c r="I204" s="7">
        <v>0.0050347222222222225</v>
      </c>
      <c r="J204" s="7">
        <v>0.006944444444444444</v>
      </c>
      <c r="K204" s="1" t="s">
        <v>58</v>
      </c>
      <c r="L204" s="1" t="s">
        <v>79</v>
      </c>
      <c r="O204" s="1" t="s">
        <v>61</v>
      </c>
      <c r="P204" s="1" t="s">
        <v>60</v>
      </c>
      <c r="Q204" s="1" t="s">
        <v>60</v>
      </c>
      <c r="R204" s="1" t="s">
        <v>60</v>
      </c>
      <c r="S204" s="1" t="s">
        <v>60</v>
      </c>
      <c r="T204" s="1" t="s">
        <v>60</v>
      </c>
      <c r="V204" s="1" t="s">
        <v>60</v>
      </c>
      <c r="W204" s="1" t="s">
        <v>60</v>
      </c>
      <c r="X204" s="1" t="s">
        <v>60</v>
      </c>
      <c r="Y204" s="1" t="s">
        <v>120</v>
      </c>
      <c r="Z204" s="1" t="s">
        <v>87</v>
      </c>
      <c r="AA204" s="1" t="s">
        <v>107</v>
      </c>
      <c r="AC204" s="5" t="str">
        <f>IFERROR(__xludf.DUMMYFUNCTION("IF(Y204 = """", """", GOOGLETRANSLATE(Y204, ""en"", ""hi""))"),"पारिवारिक विवादों से बचें")</f>
        <v>पारिवारिक विवादों से बचें</v>
      </c>
      <c r="AD204" s="5" t="str">
        <f>IFERROR(__xludf.DUMMYFUNCTION("IF(Z204 = """", """", GOOGLETRANSLATE(Z204, ""en"", ""hi""))"),"कैरियर के अवसर")</f>
        <v>कैरियर के अवसर</v>
      </c>
      <c r="AE204" s="5" t="str">
        <f>IFERROR(__xludf.DUMMYFUNCTION("IF(AA204 = """", """", GOOGLETRANSLATE(AA204, ""en"", ""hi""))"),"वित्तीय लाभ")</f>
        <v>वित्तीय लाभ</v>
      </c>
      <c r="AF204" s="5" t="str">
        <f>IFERROR(__xludf.DUMMYFUNCTION("IF(AB204 = """", """", GOOGLETRANSLATE(AB204, ""en"", ""hi""))"),"")</f>
        <v/>
      </c>
      <c r="AG204" s="5" t="str">
        <f>IFERROR(__xludf.DUMMYFUNCTION("IF(Y204 = """", """", GOOGLETRANSLATE(Y204, ""en"", ""mr""))"),"कौटुंबिक वाद टाळा")</f>
        <v>कौटुंबिक वाद टाळा</v>
      </c>
      <c r="AH204" s="5" t="str">
        <f>IFERROR(__xludf.DUMMYFUNCTION("IF(Z204 = """", """", GOOGLETRANSLATE(Z204, ""en"", ""mr""))"),"करिअरच्या संधी")</f>
        <v>करिअरच्या संधी</v>
      </c>
      <c r="AI204" s="5" t="str">
        <f>IFERROR(__xludf.DUMMYFUNCTION("IF(AA204 = """", """", GOOGLETRANSLATE(AA204, ""en"", ""mr""))"),"आर्थिक लाभ")</f>
        <v>आर्थिक लाभ</v>
      </c>
      <c r="AJ204" s="5" t="str">
        <f>IFERROR(__xludf.DUMMYFUNCTION("IF(AB204 = """", """", GOOGLETRANSLATE(AB204, ""en"", ""mr""))"),"")</f>
        <v/>
      </c>
      <c r="AK204" s="5" t="str">
        <f>IFERROR(__xludf.DUMMYFUNCTION("IF(Y204 = """", """", GOOGLETRANSLATE(Y204, ""en"", ""gu""))"),"પારિવારિક વિવાદો ટાળો")</f>
        <v>પારિવારિક વિવાદો ટાળો</v>
      </c>
      <c r="AL204" s="5" t="str">
        <f>IFERROR(__xludf.DUMMYFUNCTION("IF(Z204 = """", """", GOOGLETRANSLATE(Z204, ""en"", ""gu""))"),"કારકિર્દીની તકો")</f>
        <v>કારકિર્દીની તકો</v>
      </c>
      <c r="AM204" s="5" t="str">
        <f>IFERROR(__xludf.DUMMYFUNCTION("IF(AA204 = """", """", GOOGLETRANSLATE(AA204, ""en"", ""gu""))"),"નાણાકીય લાભ થાય")</f>
        <v>નાણાકીય લાભ થાય</v>
      </c>
      <c r="AN204" s="5" t="str">
        <f>IFERROR(__xludf.DUMMYFUNCTION("IF(AB204 = """", """", GOOGLETRANSLATE(AB204, ""en"", ""gu""))"),"")</f>
        <v/>
      </c>
      <c r="AO204" s="5" t="str">
        <f>IFERROR(__xludf.DUMMYFUNCTION("IF(Y204 = """", """", GOOGLETRANSLATE(Y204, ""en"", ""bn""))"),"পারিবারিক বিবাদ এড়িয়ে চলুন")</f>
        <v>পারিবারিক বিবাদ এড়িয়ে চলুন</v>
      </c>
      <c r="AP204" s="5" t="str">
        <f>IFERROR(__xludf.DUMMYFUNCTION("IF(Z204 = """", """", GOOGLETRANSLATE(Z204, ""en"", ""bn""))"),"কর্মজীবনের সুযোগ")</f>
        <v>কর্মজীবনের সুযোগ</v>
      </c>
      <c r="AQ204" s="5" t="str">
        <f>IFERROR(__xludf.DUMMYFUNCTION("IF(AA204 = """", """", GOOGLETRANSLATE(AA204, ""en"", ""bn""))"),"আর্থিক লাভ")</f>
        <v>আর্থিক লাভ</v>
      </c>
      <c r="AR204" s="5" t="str">
        <f>IFERROR(__xludf.DUMMYFUNCTION("IF(AB204 = """", """", GOOGLETRANSLATE(AB204, ""en"", ""bn""))"),"")</f>
        <v/>
      </c>
      <c r="AS204" s="5" t="str">
        <f>IFERROR(__xludf.DUMMYFUNCTION("IF(Y204 = """", """", GOOGLETRANSLATE(Y204, ""en"", ""te""))"),"కుటుంబ వివాదాలకు దూరంగా ఉండండి")</f>
        <v>కుటుంబ వివాదాలకు దూరంగా ఉండండి</v>
      </c>
      <c r="AT204" s="5" t="str">
        <f>IFERROR(__xludf.DUMMYFUNCTION("IF(Z204 = """", """", GOOGLETRANSLATE(Z204, ""en"", ""te""))"),"కెరీర్ అవకాశాలు")</f>
        <v>కెరీర్ అవకాశాలు</v>
      </c>
      <c r="AU204" s="5" t="str">
        <f>IFERROR(__xludf.DUMMYFUNCTION("IF(AA204 = """", """", GOOGLETRANSLATE(AA204, ""en"", ""te""))"),"ఆర్థిక లాభాలు")</f>
        <v>ఆర్థిక లాభాలు</v>
      </c>
      <c r="AV204" s="5" t="str">
        <f>IFERROR(__xludf.DUMMYFUNCTION("IF(AB204 = """", """", GOOGLETRANSLATE(AB204, ""en"", ""te""))"),"")</f>
        <v/>
      </c>
    </row>
    <row r="205">
      <c r="A205" s="1">
        <v>208.0</v>
      </c>
      <c r="B205" s="1" t="s">
        <v>56</v>
      </c>
      <c r="C205" s="2">
        <v>45839.0</v>
      </c>
      <c r="D205" s="2">
        <v>45848.0</v>
      </c>
      <c r="E205" s="1">
        <v>9.0</v>
      </c>
      <c r="F205" s="1">
        <v>8.0</v>
      </c>
      <c r="G205" s="3" t="s">
        <v>108</v>
      </c>
      <c r="I205" s="7">
        <v>0.0050347222222222225</v>
      </c>
      <c r="J205" s="7">
        <v>0.006944444444444444</v>
      </c>
      <c r="K205" s="1" t="s">
        <v>58</v>
      </c>
      <c r="L205" s="1" t="s">
        <v>79</v>
      </c>
      <c r="O205" s="1" t="s">
        <v>61</v>
      </c>
      <c r="P205" s="1" t="s">
        <v>60</v>
      </c>
      <c r="Q205" s="1" t="s">
        <v>60</v>
      </c>
      <c r="R205" s="1" t="s">
        <v>60</v>
      </c>
      <c r="S205" s="1" t="s">
        <v>60</v>
      </c>
      <c r="T205" s="1" t="s">
        <v>60</v>
      </c>
      <c r="V205" s="1" t="s">
        <v>60</v>
      </c>
      <c r="W205" s="1" t="s">
        <v>60</v>
      </c>
      <c r="X205" s="1" t="s">
        <v>60</v>
      </c>
      <c r="Y205" s="1" t="s">
        <v>120</v>
      </c>
      <c r="Z205" s="1" t="s">
        <v>87</v>
      </c>
      <c r="AA205" s="1" t="s">
        <v>107</v>
      </c>
      <c r="AC205" s="5" t="str">
        <f>IFERROR(__xludf.DUMMYFUNCTION("IF(Y205 = """", """", GOOGLETRANSLATE(Y205, ""en"", ""hi""))"),"पारिवारिक विवादों से बचें")</f>
        <v>पारिवारिक विवादों से बचें</v>
      </c>
      <c r="AD205" s="5" t="str">
        <f>IFERROR(__xludf.DUMMYFUNCTION("IF(Z205 = """", """", GOOGLETRANSLATE(Z205, ""en"", ""hi""))"),"कैरियर के अवसर")</f>
        <v>कैरियर के अवसर</v>
      </c>
      <c r="AE205" s="5" t="str">
        <f>IFERROR(__xludf.DUMMYFUNCTION("IF(AA205 = """", """", GOOGLETRANSLATE(AA205, ""en"", ""hi""))"),"वित्तीय लाभ")</f>
        <v>वित्तीय लाभ</v>
      </c>
      <c r="AF205" s="5" t="str">
        <f>IFERROR(__xludf.DUMMYFUNCTION("IF(AB205 = """", """", GOOGLETRANSLATE(AB205, ""en"", ""hi""))"),"")</f>
        <v/>
      </c>
      <c r="AG205" s="5" t="str">
        <f>IFERROR(__xludf.DUMMYFUNCTION("IF(Y205 = """", """", GOOGLETRANSLATE(Y205, ""en"", ""mr""))"),"कौटुंबिक वाद टाळा")</f>
        <v>कौटुंबिक वाद टाळा</v>
      </c>
      <c r="AH205" s="5" t="str">
        <f>IFERROR(__xludf.DUMMYFUNCTION("IF(Z205 = """", """", GOOGLETRANSLATE(Z205, ""en"", ""mr""))"),"करिअरच्या संधी")</f>
        <v>करिअरच्या संधी</v>
      </c>
      <c r="AI205" s="5" t="str">
        <f>IFERROR(__xludf.DUMMYFUNCTION("IF(AA205 = """", """", GOOGLETRANSLATE(AA205, ""en"", ""mr""))"),"आर्थिक लाभ")</f>
        <v>आर्थिक लाभ</v>
      </c>
      <c r="AJ205" s="5" t="str">
        <f>IFERROR(__xludf.DUMMYFUNCTION("IF(AB205 = """", """", GOOGLETRANSLATE(AB205, ""en"", ""mr""))"),"")</f>
        <v/>
      </c>
      <c r="AK205" s="5" t="str">
        <f>IFERROR(__xludf.DUMMYFUNCTION("IF(Y205 = """", """", GOOGLETRANSLATE(Y205, ""en"", ""gu""))"),"પારિવારિક વિવાદો ટાળો")</f>
        <v>પારિવારિક વિવાદો ટાળો</v>
      </c>
      <c r="AL205" s="5" t="str">
        <f>IFERROR(__xludf.DUMMYFUNCTION("IF(Z205 = """", """", GOOGLETRANSLATE(Z205, ""en"", ""gu""))"),"કારકિર્દીની તકો")</f>
        <v>કારકિર્દીની તકો</v>
      </c>
      <c r="AM205" s="5" t="str">
        <f>IFERROR(__xludf.DUMMYFUNCTION("IF(AA205 = """", """", GOOGLETRANSLATE(AA205, ""en"", ""gu""))"),"નાણાકીય લાભ થાય")</f>
        <v>નાણાકીય લાભ થાય</v>
      </c>
      <c r="AN205" s="5" t="str">
        <f>IFERROR(__xludf.DUMMYFUNCTION("IF(AB205 = """", """", GOOGLETRANSLATE(AB205, ""en"", ""gu""))"),"")</f>
        <v/>
      </c>
      <c r="AO205" s="5" t="str">
        <f>IFERROR(__xludf.DUMMYFUNCTION("IF(Y205 = """", """", GOOGLETRANSLATE(Y205, ""en"", ""bn""))"),"পারিবারিক বিবাদ এড়িয়ে চলুন")</f>
        <v>পারিবারিক বিবাদ এড়িয়ে চলুন</v>
      </c>
      <c r="AP205" s="5" t="str">
        <f>IFERROR(__xludf.DUMMYFUNCTION("IF(Z205 = """", """", GOOGLETRANSLATE(Z205, ""en"", ""bn""))"),"কর্মজীবনের সুযোগ")</f>
        <v>কর্মজীবনের সুযোগ</v>
      </c>
      <c r="AQ205" s="5" t="str">
        <f>IFERROR(__xludf.DUMMYFUNCTION("IF(AA205 = """", """", GOOGLETRANSLATE(AA205, ""en"", ""bn""))"),"আর্থিক লাভ")</f>
        <v>আর্থিক লাভ</v>
      </c>
      <c r="AR205" s="5" t="str">
        <f>IFERROR(__xludf.DUMMYFUNCTION("IF(AB205 = """", """", GOOGLETRANSLATE(AB205, ""en"", ""bn""))"),"")</f>
        <v/>
      </c>
      <c r="AS205" s="5" t="str">
        <f>IFERROR(__xludf.DUMMYFUNCTION("IF(Y205 = """", """", GOOGLETRANSLATE(Y205, ""en"", ""te""))"),"కుటుంబ వివాదాలకు దూరంగా ఉండండి")</f>
        <v>కుటుంబ వివాదాలకు దూరంగా ఉండండి</v>
      </c>
      <c r="AT205" s="5" t="str">
        <f>IFERROR(__xludf.DUMMYFUNCTION("IF(Z205 = """", """", GOOGLETRANSLATE(Z205, ""en"", ""te""))"),"కెరీర్ అవకాశాలు")</f>
        <v>కెరీర్ అవకాశాలు</v>
      </c>
      <c r="AU205" s="5" t="str">
        <f>IFERROR(__xludf.DUMMYFUNCTION("IF(AA205 = """", """", GOOGLETRANSLATE(AA205, ""en"", ""te""))"),"ఆర్థిక లాభాలు")</f>
        <v>ఆర్థిక లాభాలు</v>
      </c>
      <c r="AV205" s="5" t="str">
        <f>IFERROR(__xludf.DUMMYFUNCTION("IF(AB205 = """", """", GOOGLETRANSLATE(AB205, ""en"", ""te""))"),"")</f>
        <v/>
      </c>
    </row>
    <row r="206">
      <c r="A206" s="1">
        <v>209.0</v>
      </c>
      <c r="B206" s="1" t="s">
        <v>56</v>
      </c>
      <c r="C206" s="2">
        <v>45839.0</v>
      </c>
      <c r="D206" s="2">
        <v>45848.0</v>
      </c>
      <c r="E206" s="1">
        <v>9.0</v>
      </c>
      <c r="F206" s="1">
        <v>9.0</v>
      </c>
      <c r="G206" s="3" t="s">
        <v>108</v>
      </c>
      <c r="I206" s="7">
        <v>0.0050347222222222225</v>
      </c>
      <c r="J206" s="7">
        <v>0.006944444444444444</v>
      </c>
      <c r="K206" s="1" t="s">
        <v>58</v>
      </c>
      <c r="L206" s="1" t="s">
        <v>79</v>
      </c>
      <c r="O206" s="1" t="s">
        <v>61</v>
      </c>
      <c r="P206" s="1" t="s">
        <v>60</v>
      </c>
      <c r="Q206" s="1" t="s">
        <v>60</v>
      </c>
      <c r="R206" s="1" t="s">
        <v>60</v>
      </c>
      <c r="S206" s="1" t="s">
        <v>60</v>
      </c>
      <c r="T206" s="1" t="s">
        <v>60</v>
      </c>
      <c r="V206" s="1" t="s">
        <v>60</v>
      </c>
      <c r="W206" s="1" t="s">
        <v>60</v>
      </c>
      <c r="X206" s="1" t="s">
        <v>60</v>
      </c>
      <c r="Y206" s="1" t="s">
        <v>120</v>
      </c>
      <c r="Z206" s="1" t="s">
        <v>87</v>
      </c>
      <c r="AA206" s="1" t="s">
        <v>107</v>
      </c>
      <c r="AC206" s="5" t="str">
        <f>IFERROR(__xludf.DUMMYFUNCTION("IF(Y206 = """", """", GOOGLETRANSLATE(Y206, ""en"", ""hi""))"),"पारिवारिक विवादों से बचें")</f>
        <v>पारिवारिक विवादों से बचें</v>
      </c>
      <c r="AD206" s="5" t="str">
        <f>IFERROR(__xludf.DUMMYFUNCTION("IF(Z206 = """", """", GOOGLETRANSLATE(Z206, ""en"", ""hi""))"),"कैरियर के अवसर")</f>
        <v>कैरियर के अवसर</v>
      </c>
      <c r="AE206" s="5" t="str">
        <f>IFERROR(__xludf.DUMMYFUNCTION("IF(AA206 = """", """", GOOGLETRANSLATE(AA206, ""en"", ""hi""))"),"वित्तीय लाभ")</f>
        <v>वित्तीय लाभ</v>
      </c>
      <c r="AF206" s="5" t="str">
        <f>IFERROR(__xludf.DUMMYFUNCTION("IF(AB206 = """", """", GOOGLETRANSLATE(AB206, ""en"", ""hi""))"),"")</f>
        <v/>
      </c>
      <c r="AG206" s="5" t="str">
        <f>IFERROR(__xludf.DUMMYFUNCTION("IF(Y206 = """", """", GOOGLETRANSLATE(Y206, ""en"", ""mr""))"),"कौटुंबिक वाद टाळा")</f>
        <v>कौटुंबिक वाद टाळा</v>
      </c>
      <c r="AH206" s="5" t="str">
        <f>IFERROR(__xludf.DUMMYFUNCTION("IF(Z206 = """", """", GOOGLETRANSLATE(Z206, ""en"", ""mr""))"),"करिअरच्या संधी")</f>
        <v>करिअरच्या संधी</v>
      </c>
      <c r="AI206" s="5" t="str">
        <f>IFERROR(__xludf.DUMMYFUNCTION("IF(AA206 = """", """", GOOGLETRANSLATE(AA206, ""en"", ""mr""))"),"आर्थिक लाभ")</f>
        <v>आर्थिक लाभ</v>
      </c>
      <c r="AJ206" s="5" t="str">
        <f>IFERROR(__xludf.DUMMYFUNCTION("IF(AB206 = """", """", GOOGLETRANSLATE(AB206, ""en"", ""mr""))"),"")</f>
        <v/>
      </c>
      <c r="AK206" s="5" t="str">
        <f>IFERROR(__xludf.DUMMYFUNCTION("IF(Y206 = """", """", GOOGLETRANSLATE(Y206, ""en"", ""gu""))"),"પારિવારિક વિવાદો ટાળો")</f>
        <v>પારિવારિક વિવાદો ટાળો</v>
      </c>
      <c r="AL206" s="5" t="str">
        <f>IFERROR(__xludf.DUMMYFUNCTION("IF(Z206 = """", """", GOOGLETRANSLATE(Z206, ""en"", ""gu""))"),"કારકિર્દીની તકો")</f>
        <v>કારકિર્દીની તકો</v>
      </c>
      <c r="AM206" s="5" t="str">
        <f>IFERROR(__xludf.DUMMYFUNCTION("IF(AA206 = """", """", GOOGLETRANSLATE(AA206, ""en"", ""gu""))"),"નાણાકીય લાભ થાય")</f>
        <v>નાણાકીય લાભ થાય</v>
      </c>
      <c r="AN206" s="5" t="str">
        <f>IFERROR(__xludf.DUMMYFUNCTION("IF(AB206 = """", """", GOOGLETRANSLATE(AB206, ""en"", ""gu""))"),"")</f>
        <v/>
      </c>
      <c r="AO206" s="5" t="str">
        <f>IFERROR(__xludf.DUMMYFUNCTION("IF(Y206 = """", """", GOOGLETRANSLATE(Y206, ""en"", ""bn""))"),"পারিবারিক বিবাদ এড়িয়ে চলুন")</f>
        <v>পারিবারিক বিবাদ এড়িয়ে চলুন</v>
      </c>
      <c r="AP206" s="5" t="str">
        <f>IFERROR(__xludf.DUMMYFUNCTION("IF(Z206 = """", """", GOOGLETRANSLATE(Z206, ""en"", ""bn""))"),"কর্মজীবনের সুযোগ")</f>
        <v>কর্মজীবনের সুযোগ</v>
      </c>
      <c r="AQ206" s="5" t="str">
        <f>IFERROR(__xludf.DUMMYFUNCTION("IF(AA206 = """", """", GOOGLETRANSLATE(AA206, ""en"", ""bn""))"),"আর্থিক লাভ")</f>
        <v>আর্থিক লাভ</v>
      </c>
      <c r="AR206" s="5" t="str">
        <f>IFERROR(__xludf.DUMMYFUNCTION("IF(AB206 = """", """", GOOGLETRANSLATE(AB206, ""en"", ""bn""))"),"")</f>
        <v/>
      </c>
      <c r="AS206" s="5" t="str">
        <f>IFERROR(__xludf.DUMMYFUNCTION("IF(Y206 = """", """", GOOGLETRANSLATE(Y206, ""en"", ""te""))"),"కుటుంబ వివాదాలకు దూరంగా ఉండండి")</f>
        <v>కుటుంబ వివాదాలకు దూరంగా ఉండండి</v>
      </c>
      <c r="AT206" s="5" t="str">
        <f>IFERROR(__xludf.DUMMYFUNCTION("IF(Z206 = """", """", GOOGLETRANSLATE(Z206, ""en"", ""te""))"),"కెరీర్ అవకాశాలు")</f>
        <v>కెరీర్ అవకాశాలు</v>
      </c>
      <c r="AU206" s="5" t="str">
        <f>IFERROR(__xludf.DUMMYFUNCTION("IF(AA206 = """", """", GOOGLETRANSLATE(AA206, ""en"", ""te""))"),"ఆర్థిక లాభాలు")</f>
        <v>ఆర్థిక లాభాలు</v>
      </c>
      <c r="AV206" s="5" t="str">
        <f>IFERROR(__xludf.DUMMYFUNCTION("IF(AB206 = """", """", GOOGLETRANSLATE(AB206, ""en"", ""te""))"),"")</f>
        <v/>
      </c>
    </row>
    <row r="207">
      <c r="A207" s="1">
        <v>210.0</v>
      </c>
      <c r="B207" s="1" t="s">
        <v>56</v>
      </c>
      <c r="C207" s="2">
        <v>45839.0</v>
      </c>
      <c r="D207" s="2">
        <v>45848.0</v>
      </c>
      <c r="E207" s="1">
        <v>9.0</v>
      </c>
      <c r="F207" s="1">
        <v>10.0</v>
      </c>
      <c r="G207" s="3" t="s">
        <v>108</v>
      </c>
      <c r="I207" s="7">
        <v>0.0050347222222222225</v>
      </c>
      <c r="J207" s="7">
        <v>0.006944444444444444</v>
      </c>
      <c r="K207" s="1" t="s">
        <v>58</v>
      </c>
      <c r="L207" s="1" t="s">
        <v>79</v>
      </c>
      <c r="O207" s="1" t="s">
        <v>61</v>
      </c>
      <c r="P207" s="1" t="s">
        <v>60</v>
      </c>
      <c r="Q207" s="1" t="s">
        <v>60</v>
      </c>
      <c r="R207" s="1" t="s">
        <v>60</v>
      </c>
      <c r="S207" s="1" t="s">
        <v>60</v>
      </c>
      <c r="T207" s="1" t="s">
        <v>60</v>
      </c>
      <c r="V207" s="1" t="s">
        <v>60</v>
      </c>
      <c r="W207" s="1" t="s">
        <v>60</v>
      </c>
      <c r="X207" s="1" t="s">
        <v>60</v>
      </c>
      <c r="Y207" s="1" t="s">
        <v>120</v>
      </c>
      <c r="Z207" s="1" t="s">
        <v>87</v>
      </c>
      <c r="AA207" s="1" t="s">
        <v>107</v>
      </c>
      <c r="AC207" s="5" t="str">
        <f>IFERROR(__xludf.DUMMYFUNCTION("IF(Y207 = """", """", GOOGLETRANSLATE(Y207, ""en"", ""hi""))"),"पारिवारिक विवादों से बचें")</f>
        <v>पारिवारिक विवादों से बचें</v>
      </c>
      <c r="AD207" s="5" t="str">
        <f>IFERROR(__xludf.DUMMYFUNCTION("IF(Z207 = """", """", GOOGLETRANSLATE(Z207, ""en"", ""hi""))"),"कैरियर के अवसर")</f>
        <v>कैरियर के अवसर</v>
      </c>
      <c r="AE207" s="5" t="str">
        <f>IFERROR(__xludf.DUMMYFUNCTION("IF(AA207 = """", """", GOOGLETRANSLATE(AA207, ""en"", ""hi""))"),"वित्तीय लाभ")</f>
        <v>वित्तीय लाभ</v>
      </c>
      <c r="AF207" s="5" t="str">
        <f>IFERROR(__xludf.DUMMYFUNCTION("IF(AB207 = """", """", GOOGLETRANSLATE(AB207, ""en"", ""hi""))"),"")</f>
        <v/>
      </c>
      <c r="AG207" s="5" t="str">
        <f>IFERROR(__xludf.DUMMYFUNCTION("IF(Y207 = """", """", GOOGLETRANSLATE(Y207, ""en"", ""mr""))"),"कौटुंबिक वाद टाळा")</f>
        <v>कौटुंबिक वाद टाळा</v>
      </c>
      <c r="AH207" s="5" t="str">
        <f>IFERROR(__xludf.DUMMYFUNCTION("IF(Z207 = """", """", GOOGLETRANSLATE(Z207, ""en"", ""mr""))"),"करिअरच्या संधी")</f>
        <v>करिअरच्या संधी</v>
      </c>
      <c r="AI207" s="5" t="str">
        <f>IFERROR(__xludf.DUMMYFUNCTION("IF(AA207 = """", """", GOOGLETRANSLATE(AA207, ""en"", ""mr""))"),"आर्थिक लाभ")</f>
        <v>आर्थिक लाभ</v>
      </c>
      <c r="AJ207" s="5" t="str">
        <f>IFERROR(__xludf.DUMMYFUNCTION("IF(AB207 = """", """", GOOGLETRANSLATE(AB207, ""en"", ""mr""))"),"")</f>
        <v/>
      </c>
      <c r="AK207" s="5" t="str">
        <f>IFERROR(__xludf.DUMMYFUNCTION("IF(Y207 = """", """", GOOGLETRANSLATE(Y207, ""en"", ""gu""))"),"પારિવારિક વિવાદો ટાળો")</f>
        <v>પારિવારિક વિવાદો ટાળો</v>
      </c>
      <c r="AL207" s="5" t="str">
        <f>IFERROR(__xludf.DUMMYFUNCTION("IF(Z207 = """", """", GOOGLETRANSLATE(Z207, ""en"", ""gu""))"),"કારકિર્દીની તકો")</f>
        <v>કારકિર્દીની તકો</v>
      </c>
      <c r="AM207" s="5" t="str">
        <f>IFERROR(__xludf.DUMMYFUNCTION("IF(AA207 = """", """", GOOGLETRANSLATE(AA207, ""en"", ""gu""))"),"નાણાકીય લાભ થાય")</f>
        <v>નાણાકીય લાભ થાય</v>
      </c>
      <c r="AN207" s="5" t="str">
        <f>IFERROR(__xludf.DUMMYFUNCTION("IF(AB207 = """", """", GOOGLETRANSLATE(AB207, ""en"", ""gu""))"),"")</f>
        <v/>
      </c>
      <c r="AO207" s="5" t="str">
        <f>IFERROR(__xludf.DUMMYFUNCTION("IF(Y207 = """", """", GOOGLETRANSLATE(Y207, ""en"", ""bn""))"),"পারিবারিক বিবাদ এড়িয়ে চলুন")</f>
        <v>পারিবারিক বিবাদ এড়িয়ে চলুন</v>
      </c>
      <c r="AP207" s="5" t="str">
        <f>IFERROR(__xludf.DUMMYFUNCTION("IF(Z207 = """", """", GOOGLETRANSLATE(Z207, ""en"", ""bn""))"),"কর্মজীবনের সুযোগ")</f>
        <v>কর্মজীবনের সুযোগ</v>
      </c>
      <c r="AQ207" s="5" t="str">
        <f>IFERROR(__xludf.DUMMYFUNCTION("IF(AA207 = """", """", GOOGLETRANSLATE(AA207, ""en"", ""bn""))"),"আর্থিক লাভ")</f>
        <v>আর্থিক লাভ</v>
      </c>
      <c r="AR207" s="5" t="str">
        <f>IFERROR(__xludf.DUMMYFUNCTION("IF(AB207 = """", """", GOOGLETRANSLATE(AB207, ""en"", ""bn""))"),"")</f>
        <v/>
      </c>
      <c r="AS207" s="5" t="str">
        <f>IFERROR(__xludf.DUMMYFUNCTION("IF(Y207 = """", """", GOOGLETRANSLATE(Y207, ""en"", ""te""))"),"కుటుంబ వివాదాలకు దూరంగా ఉండండి")</f>
        <v>కుటుంబ వివాదాలకు దూరంగా ఉండండి</v>
      </c>
      <c r="AT207" s="5" t="str">
        <f>IFERROR(__xludf.DUMMYFUNCTION("IF(Z207 = """", """", GOOGLETRANSLATE(Z207, ""en"", ""te""))"),"కెరీర్ అవకాశాలు")</f>
        <v>కెరీర్ అవకాశాలు</v>
      </c>
      <c r="AU207" s="5" t="str">
        <f>IFERROR(__xludf.DUMMYFUNCTION("IF(AA207 = """", """", GOOGLETRANSLATE(AA207, ""en"", ""te""))"),"ఆర్థిక లాభాలు")</f>
        <v>ఆర్థిక లాభాలు</v>
      </c>
      <c r="AV207" s="5" t="str">
        <f>IFERROR(__xludf.DUMMYFUNCTION("IF(AB207 = """", """", GOOGLETRANSLATE(AB207, ""en"", ""te""))"),"")</f>
        <v/>
      </c>
    </row>
    <row r="208">
      <c r="A208" s="1">
        <v>211.0</v>
      </c>
      <c r="B208" s="1" t="s">
        <v>56</v>
      </c>
      <c r="C208" s="2">
        <v>45839.0</v>
      </c>
      <c r="D208" s="2">
        <v>45848.0</v>
      </c>
      <c r="E208" s="1">
        <v>10.0</v>
      </c>
      <c r="F208" s="1">
        <v>1.0</v>
      </c>
      <c r="G208" s="3" t="s">
        <v>108</v>
      </c>
      <c r="I208" s="7">
        <v>0.006944444444444444</v>
      </c>
      <c r="J208" s="7">
        <v>0.008969907407407407</v>
      </c>
      <c r="K208" s="1" t="s">
        <v>58</v>
      </c>
      <c r="L208" s="1" t="s">
        <v>80</v>
      </c>
      <c r="O208" s="1" t="s">
        <v>61</v>
      </c>
      <c r="P208" s="1" t="s">
        <v>60</v>
      </c>
      <c r="Q208" s="1" t="s">
        <v>60</v>
      </c>
      <c r="R208" s="1" t="s">
        <v>60</v>
      </c>
      <c r="S208" s="1" t="s">
        <v>60</v>
      </c>
      <c r="T208" s="1" t="s">
        <v>60</v>
      </c>
      <c r="V208" s="1" t="s">
        <v>60</v>
      </c>
      <c r="W208" s="1" t="s">
        <v>60</v>
      </c>
      <c r="X208" s="1" t="s">
        <v>60</v>
      </c>
      <c r="Y208" s="1" t="s">
        <v>121</v>
      </c>
      <c r="Z208" s="1" t="s">
        <v>122</v>
      </c>
      <c r="AA208" s="1" t="s">
        <v>123</v>
      </c>
      <c r="AC208" s="5" t="str">
        <f>IFERROR(__xludf.DUMMYFUNCTION("IF(Y208 = """", """", GOOGLETRANSLATE(Y208, ""en"", ""hi""))"),"नए करियर ऑप्स को अपनाएं")</f>
        <v>नए करियर ऑप्स को अपनाएं</v>
      </c>
      <c r="AD208" s="5" t="str">
        <f>IFERROR(__xludf.DUMMYFUNCTION("IF(Z208 = """", """", GOOGLETRANSLATE(Z208, ""en"", ""hi""))"),"जोखिम से बचें")</f>
        <v>जोखिम से बचें</v>
      </c>
      <c r="AE208" s="5" t="str">
        <f>IFERROR(__xludf.DUMMYFUNCTION("IF(AA208 = """", """", GOOGLETRANSLATE(AA208, ""en"", ""hi""))"),"जीवनसाथी के बीच झगड़े से बचें")</f>
        <v>जीवनसाथी के बीच झगड़े से बचें</v>
      </c>
      <c r="AF208" s="5" t="str">
        <f>IFERROR(__xludf.DUMMYFUNCTION("IF(AB208 = """", """", GOOGLETRANSLATE(AB208, ""en"", ""hi""))"),"")</f>
        <v/>
      </c>
      <c r="AG208" s="5" t="str">
        <f>IFERROR(__xludf.DUMMYFUNCTION("IF(Y208 = """", """", GOOGLETRANSLATE(Y208, ""en"", ""mr""))"),"नवीन करिअर ऑपरेशन्स स्वीकारा")</f>
        <v>नवीन करिअर ऑपरेशन्स स्वीकारा</v>
      </c>
      <c r="AH208" s="5" t="str">
        <f>IFERROR(__xludf.DUMMYFUNCTION("IF(Z208 = """", """", GOOGLETRANSLATE(Z208, ""en"", ""mr""))"),"धोके टाळा")</f>
        <v>धोके टाळा</v>
      </c>
      <c r="AI208" s="5" t="str">
        <f>IFERROR(__xludf.DUMMYFUNCTION("IF(AA208 = """", """", GOOGLETRANSLATE(AA208, ""en"", ""mr""))"),"जोडीदारातील वाद टाळा")</f>
        <v>जोडीदारातील वाद टाळा</v>
      </c>
      <c r="AJ208" s="5" t="str">
        <f>IFERROR(__xludf.DUMMYFUNCTION("IF(AB208 = """", """", GOOGLETRANSLATE(AB208, ""en"", ""mr""))"),"")</f>
        <v/>
      </c>
      <c r="AK208" s="5" t="str">
        <f>IFERROR(__xludf.DUMMYFUNCTION("IF(Y208 = """", """", GOOGLETRANSLATE(Y208, ""en"", ""gu""))"),"નવી કારકિર્દી ઓપ્સ સ્વીકારો")</f>
        <v>નવી કારકિર્દી ઓપ્સ સ્વીકારો</v>
      </c>
      <c r="AL208" s="5" t="str">
        <f>IFERROR(__xludf.DUMMYFUNCTION("IF(Z208 = """", """", GOOGLETRANSLATE(Z208, ""en"", ""gu""))"),"જોખમો ટાળો")</f>
        <v>જોખમો ટાળો</v>
      </c>
      <c r="AM208" s="5" t="str">
        <f>IFERROR(__xludf.DUMMYFUNCTION("IF(AA208 = """", """", GOOGLETRANSLATE(AA208, ""en"", ""gu""))"),"જીવનસાથીની તકરાર ટાળો")</f>
        <v>જીવનસાથીની તકરાર ટાળો</v>
      </c>
      <c r="AN208" s="5" t="str">
        <f>IFERROR(__xludf.DUMMYFUNCTION("IF(AB208 = """", """", GOOGLETRANSLATE(AB208, ""en"", ""gu""))"),"")</f>
        <v/>
      </c>
      <c r="AO208" s="5" t="str">
        <f>IFERROR(__xludf.DUMMYFUNCTION("IF(Y208 = """", """", GOOGLETRANSLATE(Y208, ""en"", ""bn""))"),"নতুন কেরিয়ার অপারেশন আলিঙ্গন")</f>
        <v>নতুন কেরিয়ার অপারেশন আলিঙ্গন</v>
      </c>
      <c r="AP208" s="5" t="str">
        <f>IFERROR(__xludf.DUMMYFUNCTION("IF(Z208 = """", """", GOOGLETRANSLATE(Z208, ""en"", ""bn""))"),"ঝুঁকি এড়িয়ে চলুন")</f>
        <v>ঝুঁকি এড়িয়ে চলুন</v>
      </c>
      <c r="AQ208" s="5" t="str">
        <f>IFERROR(__xludf.DUMMYFUNCTION("IF(AA208 = """", """", GOOGLETRANSLATE(AA208, ""en"", ""bn""))"),"স্বামী/স্ত্রীর বিবাদ এড়িয়ে চলুন")</f>
        <v>স্বামী/স্ত্রীর বিবাদ এড়িয়ে চলুন</v>
      </c>
      <c r="AR208" s="5" t="str">
        <f>IFERROR(__xludf.DUMMYFUNCTION("IF(AB208 = """", """", GOOGLETRANSLATE(AB208, ""en"", ""bn""))"),"")</f>
        <v/>
      </c>
      <c r="AS208" s="5" t="str">
        <f>IFERROR(__xludf.DUMMYFUNCTION("IF(Y208 = """", """", GOOGLETRANSLATE(Y208, ""en"", ""te""))"),"కొత్త కెరీర్ ఆప్‌లను స్వీకరించండి")</f>
        <v>కొత్త కెరీర్ ఆప్‌లను స్వీకరించండి</v>
      </c>
      <c r="AT208" s="5" t="str">
        <f>IFERROR(__xludf.DUMMYFUNCTION("IF(Z208 = """", """", GOOGLETRANSLATE(Z208, ""en"", ""te""))"),"ప్రమాదాలను నివారించండి")</f>
        <v>ప్రమాదాలను నివారించండి</v>
      </c>
      <c r="AU208" s="5" t="str">
        <f>IFERROR(__xludf.DUMMYFUNCTION("IF(AA208 = """", """", GOOGLETRANSLATE(AA208,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08" s="5" t="str">
        <f>IFERROR(__xludf.DUMMYFUNCTION("IF(AB208 = """", """", GOOGLETRANSLATE(AB208, ""en"", ""te""))"),"")</f>
        <v/>
      </c>
    </row>
    <row r="209">
      <c r="A209" s="1">
        <v>212.0</v>
      </c>
      <c r="B209" s="1" t="s">
        <v>56</v>
      </c>
      <c r="C209" s="2">
        <v>45839.0</v>
      </c>
      <c r="D209" s="2">
        <v>45848.0</v>
      </c>
      <c r="E209" s="1">
        <v>10.0</v>
      </c>
      <c r="F209" s="1">
        <v>2.0</v>
      </c>
      <c r="G209" s="3" t="s">
        <v>108</v>
      </c>
      <c r="I209" s="7">
        <v>0.006944444444444444</v>
      </c>
      <c r="J209" s="7">
        <v>0.008969907407407407</v>
      </c>
      <c r="K209" s="1" t="s">
        <v>58</v>
      </c>
      <c r="L209" s="1" t="s">
        <v>80</v>
      </c>
      <c r="O209" s="1" t="s">
        <v>61</v>
      </c>
      <c r="P209" s="1" t="s">
        <v>60</v>
      </c>
      <c r="Q209" s="1" t="s">
        <v>60</v>
      </c>
      <c r="R209" s="1" t="s">
        <v>60</v>
      </c>
      <c r="S209" s="1" t="s">
        <v>60</v>
      </c>
      <c r="T209" s="1" t="s">
        <v>60</v>
      </c>
      <c r="V209" s="1" t="s">
        <v>60</v>
      </c>
      <c r="W209" s="1" t="s">
        <v>60</v>
      </c>
      <c r="X209" s="1" t="s">
        <v>60</v>
      </c>
      <c r="Y209" s="1" t="s">
        <v>121</v>
      </c>
      <c r="Z209" s="1" t="s">
        <v>122</v>
      </c>
      <c r="AA209" s="1" t="s">
        <v>123</v>
      </c>
      <c r="AC209" s="5" t="str">
        <f>IFERROR(__xludf.DUMMYFUNCTION("IF(Y209 = """", """", GOOGLETRANSLATE(Y209, ""en"", ""hi""))"),"नए करियर ऑप्स को अपनाएं")</f>
        <v>नए करियर ऑप्स को अपनाएं</v>
      </c>
      <c r="AD209" s="5" t="str">
        <f>IFERROR(__xludf.DUMMYFUNCTION("IF(Z209 = """", """", GOOGLETRANSLATE(Z209, ""en"", ""hi""))"),"जोखिम से बचें")</f>
        <v>जोखिम से बचें</v>
      </c>
      <c r="AE209" s="5" t="str">
        <f>IFERROR(__xludf.DUMMYFUNCTION("IF(AA209 = """", """", GOOGLETRANSLATE(AA209, ""en"", ""hi""))"),"जीवनसाथी के बीच झगड़े से बचें")</f>
        <v>जीवनसाथी के बीच झगड़े से बचें</v>
      </c>
      <c r="AF209" s="5" t="str">
        <f>IFERROR(__xludf.DUMMYFUNCTION("IF(AB209 = """", """", GOOGLETRANSLATE(AB209, ""en"", ""hi""))"),"")</f>
        <v/>
      </c>
      <c r="AG209" s="5" t="str">
        <f>IFERROR(__xludf.DUMMYFUNCTION("IF(Y209 = """", """", GOOGLETRANSLATE(Y209, ""en"", ""mr""))"),"नवीन करिअर ऑपरेशन्स स्वीकारा")</f>
        <v>नवीन करिअर ऑपरेशन्स स्वीकारा</v>
      </c>
      <c r="AH209" s="5" t="str">
        <f>IFERROR(__xludf.DUMMYFUNCTION("IF(Z209 = """", """", GOOGLETRANSLATE(Z209, ""en"", ""mr""))"),"धोके टाळा")</f>
        <v>धोके टाळा</v>
      </c>
      <c r="AI209" s="5" t="str">
        <f>IFERROR(__xludf.DUMMYFUNCTION("IF(AA209 = """", """", GOOGLETRANSLATE(AA209, ""en"", ""mr""))"),"जोडीदारातील वाद टाळा")</f>
        <v>जोडीदारातील वाद टाळा</v>
      </c>
      <c r="AJ209" s="5" t="str">
        <f>IFERROR(__xludf.DUMMYFUNCTION("IF(AB209 = """", """", GOOGLETRANSLATE(AB209, ""en"", ""mr""))"),"")</f>
        <v/>
      </c>
      <c r="AK209" s="5" t="str">
        <f>IFERROR(__xludf.DUMMYFUNCTION("IF(Y209 = """", """", GOOGLETRANSLATE(Y209, ""en"", ""gu""))"),"નવી કારકિર્દી ઓપ્સ સ્વીકારો")</f>
        <v>નવી કારકિર્દી ઓપ્સ સ્વીકારો</v>
      </c>
      <c r="AL209" s="5" t="str">
        <f>IFERROR(__xludf.DUMMYFUNCTION("IF(Z209 = """", """", GOOGLETRANSLATE(Z209, ""en"", ""gu""))"),"જોખમો ટાળો")</f>
        <v>જોખમો ટાળો</v>
      </c>
      <c r="AM209" s="5" t="str">
        <f>IFERROR(__xludf.DUMMYFUNCTION("IF(AA209 = """", """", GOOGLETRANSLATE(AA209, ""en"", ""gu""))"),"જીવનસાથીની તકરાર ટાળો")</f>
        <v>જીવનસાથીની તકરાર ટાળો</v>
      </c>
      <c r="AN209" s="5" t="str">
        <f>IFERROR(__xludf.DUMMYFUNCTION("IF(AB209 = """", """", GOOGLETRANSLATE(AB209, ""en"", ""gu""))"),"")</f>
        <v/>
      </c>
      <c r="AO209" s="5" t="str">
        <f>IFERROR(__xludf.DUMMYFUNCTION("IF(Y209 = """", """", GOOGLETRANSLATE(Y209, ""en"", ""bn""))"),"নতুন কেরিয়ার অপারেশন আলিঙ্গন")</f>
        <v>নতুন কেরিয়ার অপারেশন আলিঙ্গন</v>
      </c>
      <c r="AP209" s="5" t="str">
        <f>IFERROR(__xludf.DUMMYFUNCTION("IF(Z209 = """", """", GOOGLETRANSLATE(Z209, ""en"", ""bn""))"),"ঝুঁকি এড়িয়ে চলুন")</f>
        <v>ঝুঁকি এড়িয়ে চলুন</v>
      </c>
      <c r="AQ209" s="5" t="str">
        <f>IFERROR(__xludf.DUMMYFUNCTION("IF(AA209 = """", """", GOOGLETRANSLATE(AA209, ""en"", ""bn""))"),"স্বামী/স্ত্রীর বিবাদ এড়িয়ে চলুন")</f>
        <v>স্বামী/স্ত্রীর বিবাদ এড়িয়ে চলুন</v>
      </c>
      <c r="AR209" s="5" t="str">
        <f>IFERROR(__xludf.DUMMYFUNCTION("IF(AB209 = """", """", GOOGLETRANSLATE(AB209, ""en"", ""bn""))"),"")</f>
        <v/>
      </c>
      <c r="AS209" s="5" t="str">
        <f>IFERROR(__xludf.DUMMYFUNCTION("IF(Y209 = """", """", GOOGLETRANSLATE(Y209, ""en"", ""te""))"),"కొత్త కెరీర్ ఆప్‌లను స్వీకరించండి")</f>
        <v>కొత్త కెరీర్ ఆప్‌లను స్వీకరించండి</v>
      </c>
      <c r="AT209" s="5" t="str">
        <f>IFERROR(__xludf.DUMMYFUNCTION("IF(Z209 = """", """", GOOGLETRANSLATE(Z209, ""en"", ""te""))"),"ప్రమాదాలను నివారించండి")</f>
        <v>ప్రమాదాలను నివారించండి</v>
      </c>
      <c r="AU209" s="5" t="str">
        <f>IFERROR(__xludf.DUMMYFUNCTION("IF(AA209 = """", """", GOOGLETRANSLATE(AA209,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09" s="5" t="str">
        <f>IFERROR(__xludf.DUMMYFUNCTION("IF(AB209 = """", """", GOOGLETRANSLATE(AB209, ""en"", ""te""))"),"")</f>
        <v/>
      </c>
    </row>
    <row r="210">
      <c r="A210" s="1">
        <v>213.0</v>
      </c>
      <c r="B210" s="1" t="s">
        <v>56</v>
      </c>
      <c r="C210" s="2">
        <v>45839.0</v>
      </c>
      <c r="D210" s="2">
        <v>45848.0</v>
      </c>
      <c r="E210" s="1">
        <v>10.0</v>
      </c>
      <c r="F210" s="1">
        <v>3.0</v>
      </c>
      <c r="G210" s="3" t="s">
        <v>108</v>
      </c>
      <c r="I210" s="7">
        <v>0.006944444444444444</v>
      </c>
      <c r="J210" s="7">
        <v>0.008969907407407407</v>
      </c>
      <c r="K210" s="1" t="s">
        <v>58</v>
      </c>
      <c r="L210" s="1" t="s">
        <v>80</v>
      </c>
      <c r="O210" s="1" t="s">
        <v>61</v>
      </c>
      <c r="P210" s="1" t="s">
        <v>60</v>
      </c>
      <c r="Q210" s="1" t="s">
        <v>60</v>
      </c>
      <c r="R210" s="1" t="s">
        <v>60</v>
      </c>
      <c r="S210" s="1" t="s">
        <v>60</v>
      </c>
      <c r="T210" s="1" t="s">
        <v>60</v>
      </c>
      <c r="V210" s="1" t="s">
        <v>60</v>
      </c>
      <c r="W210" s="1" t="s">
        <v>60</v>
      </c>
      <c r="X210" s="1" t="s">
        <v>60</v>
      </c>
      <c r="Y210" s="1" t="s">
        <v>121</v>
      </c>
      <c r="Z210" s="1" t="s">
        <v>122</v>
      </c>
      <c r="AA210" s="1" t="s">
        <v>123</v>
      </c>
      <c r="AC210" s="5" t="str">
        <f>IFERROR(__xludf.DUMMYFUNCTION("IF(Y210 = """", """", GOOGLETRANSLATE(Y210, ""en"", ""hi""))"),"नए करियर ऑप्स को अपनाएं")</f>
        <v>नए करियर ऑप्स को अपनाएं</v>
      </c>
      <c r="AD210" s="5" t="str">
        <f>IFERROR(__xludf.DUMMYFUNCTION("IF(Z210 = """", """", GOOGLETRANSLATE(Z210, ""en"", ""hi""))"),"जोखिम से बचें")</f>
        <v>जोखिम से बचें</v>
      </c>
      <c r="AE210" s="5" t="str">
        <f>IFERROR(__xludf.DUMMYFUNCTION("IF(AA210 = """", """", GOOGLETRANSLATE(AA210, ""en"", ""hi""))"),"जीवनसाथी के बीच झगड़े से बचें")</f>
        <v>जीवनसाथी के बीच झगड़े से बचें</v>
      </c>
      <c r="AF210" s="5" t="str">
        <f>IFERROR(__xludf.DUMMYFUNCTION("IF(AB210 = """", """", GOOGLETRANSLATE(AB210, ""en"", ""hi""))"),"")</f>
        <v/>
      </c>
      <c r="AG210" s="5" t="str">
        <f>IFERROR(__xludf.DUMMYFUNCTION("IF(Y210 = """", """", GOOGLETRANSLATE(Y210, ""en"", ""mr""))"),"नवीन करिअर ऑपरेशन्स स्वीकारा")</f>
        <v>नवीन करिअर ऑपरेशन्स स्वीकारा</v>
      </c>
      <c r="AH210" s="5" t="str">
        <f>IFERROR(__xludf.DUMMYFUNCTION("IF(Z210 = """", """", GOOGLETRANSLATE(Z210, ""en"", ""mr""))"),"धोके टाळा")</f>
        <v>धोके टाळा</v>
      </c>
      <c r="AI210" s="5" t="str">
        <f>IFERROR(__xludf.DUMMYFUNCTION("IF(AA210 = """", """", GOOGLETRANSLATE(AA210, ""en"", ""mr""))"),"जोडीदारातील वाद टाळा")</f>
        <v>जोडीदारातील वाद टाळा</v>
      </c>
      <c r="AJ210" s="5" t="str">
        <f>IFERROR(__xludf.DUMMYFUNCTION("IF(AB210 = """", """", GOOGLETRANSLATE(AB210, ""en"", ""mr""))"),"")</f>
        <v/>
      </c>
      <c r="AK210" s="5" t="str">
        <f>IFERROR(__xludf.DUMMYFUNCTION("IF(Y210 = """", """", GOOGLETRANSLATE(Y210, ""en"", ""gu""))"),"નવી કારકિર્દી ઓપ્સ સ્વીકારો")</f>
        <v>નવી કારકિર્દી ઓપ્સ સ્વીકારો</v>
      </c>
      <c r="AL210" s="5" t="str">
        <f>IFERROR(__xludf.DUMMYFUNCTION("IF(Z210 = """", """", GOOGLETRANSLATE(Z210, ""en"", ""gu""))"),"જોખમો ટાળો")</f>
        <v>જોખમો ટાળો</v>
      </c>
      <c r="AM210" s="5" t="str">
        <f>IFERROR(__xludf.DUMMYFUNCTION("IF(AA210 = """", """", GOOGLETRANSLATE(AA210, ""en"", ""gu""))"),"જીવનસાથીની તકરાર ટાળો")</f>
        <v>જીવનસાથીની તકરાર ટાળો</v>
      </c>
      <c r="AN210" s="5" t="str">
        <f>IFERROR(__xludf.DUMMYFUNCTION("IF(AB210 = """", """", GOOGLETRANSLATE(AB210, ""en"", ""gu""))"),"")</f>
        <v/>
      </c>
      <c r="AO210" s="5" t="str">
        <f>IFERROR(__xludf.DUMMYFUNCTION("IF(Y210 = """", """", GOOGLETRANSLATE(Y210, ""en"", ""bn""))"),"নতুন কেরিয়ার অপারেশন আলিঙ্গন")</f>
        <v>নতুন কেরিয়ার অপারেশন আলিঙ্গন</v>
      </c>
      <c r="AP210" s="5" t="str">
        <f>IFERROR(__xludf.DUMMYFUNCTION("IF(Z210 = """", """", GOOGLETRANSLATE(Z210, ""en"", ""bn""))"),"ঝুঁকি এড়িয়ে চলুন")</f>
        <v>ঝুঁকি এড়িয়ে চলুন</v>
      </c>
      <c r="AQ210" s="5" t="str">
        <f>IFERROR(__xludf.DUMMYFUNCTION("IF(AA210 = """", """", GOOGLETRANSLATE(AA210, ""en"", ""bn""))"),"স্বামী/স্ত্রীর বিবাদ এড়িয়ে চলুন")</f>
        <v>স্বামী/স্ত্রীর বিবাদ এড়িয়ে চলুন</v>
      </c>
      <c r="AR210" s="5" t="str">
        <f>IFERROR(__xludf.DUMMYFUNCTION("IF(AB210 = """", """", GOOGLETRANSLATE(AB210, ""en"", ""bn""))"),"")</f>
        <v/>
      </c>
      <c r="AS210" s="5" t="str">
        <f>IFERROR(__xludf.DUMMYFUNCTION("IF(Y210 = """", """", GOOGLETRANSLATE(Y210, ""en"", ""te""))"),"కొత్త కెరీర్ ఆప్‌లను స్వీకరించండి")</f>
        <v>కొత్త కెరీర్ ఆప్‌లను స్వీకరించండి</v>
      </c>
      <c r="AT210" s="5" t="str">
        <f>IFERROR(__xludf.DUMMYFUNCTION("IF(Z210 = """", """", GOOGLETRANSLATE(Z210, ""en"", ""te""))"),"ప్రమాదాలను నివారించండి")</f>
        <v>ప్రమాదాలను నివారించండి</v>
      </c>
      <c r="AU210" s="5" t="str">
        <f>IFERROR(__xludf.DUMMYFUNCTION("IF(AA210 = """", """", GOOGLETRANSLATE(AA210,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0" s="5" t="str">
        <f>IFERROR(__xludf.DUMMYFUNCTION("IF(AB210 = """", """", GOOGLETRANSLATE(AB210, ""en"", ""te""))"),"")</f>
        <v/>
      </c>
    </row>
    <row r="211">
      <c r="A211" s="1">
        <v>214.0</v>
      </c>
      <c r="B211" s="1" t="s">
        <v>56</v>
      </c>
      <c r="C211" s="2">
        <v>45839.0</v>
      </c>
      <c r="D211" s="2">
        <v>45848.0</v>
      </c>
      <c r="E211" s="1">
        <v>10.0</v>
      </c>
      <c r="F211" s="1">
        <v>4.0</v>
      </c>
      <c r="G211" s="3" t="s">
        <v>108</v>
      </c>
      <c r="I211" s="7">
        <v>0.006944444444444444</v>
      </c>
      <c r="J211" s="7">
        <v>0.008969907407407407</v>
      </c>
      <c r="K211" s="1" t="s">
        <v>58</v>
      </c>
      <c r="L211" s="1" t="s">
        <v>80</v>
      </c>
      <c r="O211" s="1" t="s">
        <v>61</v>
      </c>
      <c r="P211" s="1" t="s">
        <v>60</v>
      </c>
      <c r="Q211" s="1" t="s">
        <v>60</v>
      </c>
      <c r="R211" s="1" t="s">
        <v>60</v>
      </c>
      <c r="S211" s="1" t="s">
        <v>60</v>
      </c>
      <c r="T211" s="1" t="s">
        <v>60</v>
      </c>
      <c r="V211" s="1" t="s">
        <v>60</v>
      </c>
      <c r="W211" s="1" t="s">
        <v>60</v>
      </c>
      <c r="X211" s="1" t="s">
        <v>60</v>
      </c>
      <c r="Y211" s="1" t="s">
        <v>121</v>
      </c>
      <c r="Z211" s="1" t="s">
        <v>122</v>
      </c>
      <c r="AA211" s="1" t="s">
        <v>123</v>
      </c>
      <c r="AC211" s="5" t="str">
        <f>IFERROR(__xludf.DUMMYFUNCTION("IF(Y211 = """", """", GOOGLETRANSLATE(Y211, ""en"", ""hi""))"),"नए करियर ऑप्स को अपनाएं")</f>
        <v>नए करियर ऑप्स को अपनाएं</v>
      </c>
      <c r="AD211" s="5" t="str">
        <f>IFERROR(__xludf.DUMMYFUNCTION("IF(Z211 = """", """", GOOGLETRANSLATE(Z211, ""en"", ""hi""))"),"जोखिम से बचें")</f>
        <v>जोखिम से बचें</v>
      </c>
      <c r="AE211" s="5" t="str">
        <f>IFERROR(__xludf.DUMMYFUNCTION("IF(AA211 = """", """", GOOGLETRANSLATE(AA211, ""en"", ""hi""))"),"जीवनसाथी के बीच झगड़े से बचें")</f>
        <v>जीवनसाथी के बीच झगड़े से बचें</v>
      </c>
      <c r="AF211" s="5" t="str">
        <f>IFERROR(__xludf.DUMMYFUNCTION("IF(AB211 = """", """", GOOGLETRANSLATE(AB211, ""en"", ""hi""))"),"")</f>
        <v/>
      </c>
      <c r="AG211" s="5" t="str">
        <f>IFERROR(__xludf.DUMMYFUNCTION("IF(Y211 = """", """", GOOGLETRANSLATE(Y211, ""en"", ""mr""))"),"नवीन करिअर ऑपरेशन्स स्वीकारा")</f>
        <v>नवीन करिअर ऑपरेशन्स स्वीकारा</v>
      </c>
      <c r="AH211" s="5" t="str">
        <f>IFERROR(__xludf.DUMMYFUNCTION("IF(Z211 = """", """", GOOGLETRANSLATE(Z211, ""en"", ""mr""))"),"धोके टाळा")</f>
        <v>धोके टाळा</v>
      </c>
      <c r="AI211" s="5" t="str">
        <f>IFERROR(__xludf.DUMMYFUNCTION("IF(AA211 = """", """", GOOGLETRANSLATE(AA211, ""en"", ""mr""))"),"जोडीदारातील वाद टाळा")</f>
        <v>जोडीदारातील वाद टाळा</v>
      </c>
      <c r="AJ211" s="5" t="str">
        <f>IFERROR(__xludf.DUMMYFUNCTION("IF(AB211 = """", """", GOOGLETRANSLATE(AB211, ""en"", ""mr""))"),"")</f>
        <v/>
      </c>
      <c r="AK211" s="5" t="str">
        <f>IFERROR(__xludf.DUMMYFUNCTION("IF(Y211 = """", """", GOOGLETRANSLATE(Y211, ""en"", ""gu""))"),"નવી કારકિર્દી ઓપ્સ સ્વીકારો")</f>
        <v>નવી કારકિર્દી ઓપ્સ સ્વીકારો</v>
      </c>
      <c r="AL211" s="5" t="str">
        <f>IFERROR(__xludf.DUMMYFUNCTION("IF(Z211 = """", """", GOOGLETRANSLATE(Z211, ""en"", ""gu""))"),"જોખમો ટાળો")</f>
        <v>જોખમો ટાળો</v>
      </c>
      <c r="AM211" s="5" t="str">
        <f>IFERROR(__xludf.DUMMYFUNCTION("IF(AA211 = """", """", GOOGLETRANSLATE(AA211, ""en"", ""gu""))"),"જીવનસાથીની તકરાર ટાળો")</f>
        <v>જીવનસાથીની તકરાર ટાળો</v>
      </c>
      <c r="AN211" s="5" t="str">
        <f>IFERROR(__xludf.DUMMYFUNCTION("IF(AB211 = """", """", GOOGLETRANSLATE(AB211, ""en"", ""gu""))"),"")</f>
        <v/>
      </c>
      <c r="AO211" s="5" t="str">
        <f>IFERROR(__xludf.DUMMYFUNCTION("IF(Y211 = """", """", GOOGLETRANSLATE(Y211, ""en"", ""bn""))"),"নতুন কেরিয়ার অপারেশন আলিঙ্গন")</f>
        <v>নতুন কেরিয়ার অপারেশন আলিঙ্গন</v>
      </c>
      <c r="AP211" s="5" t="str">
        <f>IFERROR(__xludf.DUMMYFUNCTION("IF(Z211 = """", """", GOOGLETRANSLATE(Z211, ""en"", ""bn""))"),"ঝুঁকি এড়িয়ে চলুন")</f>
        <v>ঝুঁকি এড়িয়ে চলুন</v>
      </c>
      <c r="AQ211" s="5" t="str">
        <f>IFERROR(__xludf.DUMMYFUNCTION("IF(AA211 = """", """", GOOGLETRANSLATE(AA211, ""en"", ""bn""))"),"স্বামী/স্ত্রীর বিবাদ এড়িয়ে চলুন")</f>
        <v>স্বামী/স্ত্রীর বিবাদ এড়িয়ে চলুন</v>
      </c>
      <c r="AR211" s="5" t="str">
        <f>IFERROR(__xludf.DUMMYFUNCTION("IF(AB211 = """", """", GOOGLETRANSLATE(AB211, ""en"", ""bn""))"),"")</f>
        <v/>
      </c>
      <c r="AS211" s="5" t="str">
        <f>IFERROR(__xludf.DUMMYFUNCTION("IF(Y211 = """", """", GOOGLETRANSLATE(Y211, ""en"", ""te""))"),"కొత్త కెరీర్ ఆప్‌లను స్వీకరించండి")</f>
        <v>కొత్త కెరీర్ ఆప్‌లను స్వీకరించండి</v>
      </c>
      <c r="AT211" s="5" t="str">
        <f>IFERROR(__xludf.DUMMYFUNCTION("IF(Z211 = """", """", GOOGLETRANSLATE(Z211, ""en"", ""te""))"),"ప్రమాదాలను నివారించండి")</f>
        <v>ప్రమాదాలను నివారించండి</v>
      </c>
      <c r="AU211" s="5" t="str">
        <f>IFERROR(__xludf.DUMMYFUNCTION("IF(AA211 = """", """", GOOGLETRANSLATE(AA211,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1" s="5" t="str">
        <f>IFERROR(__xludf.DUMMYFUNCTION("IF(AB211 = """", """", GOOGLETRANSLATE(AB211, ""en"", ""te""))"),"")</f>
        <v/>
      </c>
    </row>
    <row r="212">
      <c r="A212" s="1">
        <v>215.0</v>
      </c>
      <c r="B212" s="1" t="s">
        <v>56</v>
      </c>
      <c r="C212" s="2">
        <v>45839.0</v>
      </c>
      <c r="D212" s="2">
        <v>45848.0</v>
      </c>
      <c r="E212" s="1">
        <v>10.0</v>
      </c>
      <c r="F212" s="1">
        <v>5.0</v>
      </c>
      <c r="G212" s="3" t="s">
        <v>108</v>
      </c>
      <c r="I212" s="7">
        <v>0.006944444444444444</v>
      </c>
      <c r="J212" s="7">
        <v>0.008969907407407407</v>
      </c>
      <c r="K212" s="1" t="s">
        <v>58</v>
      </c>
      <c r="L212" s="1" t="s">
        <v>80</v>
      </c>
      <c r="O212" s="1" t="s">
        <v>61</v>
      </c>
      <c r="P212" s="1" t="s">
        <v>60</v>
      </c>
      <c r="Q212" s="1" t="s">
        <v>60</v>
      </c>
      <c r="R212" s="1" t="s">
        <v>60</v>
      </c>
      <c r="S212" s="1" t="s">
        <v>60</v>
      </c>
      <c r="T212" s="1" t="s">
        <v>60</v>
      </c>
      <c r="V212" s="1" t="s">
        <v>60</v>
      </c>
      <c r="W212" s="1" t="s">
        <v>60</v>
      </c>
      <c r="X212" s="1" t="s">
        <v>60</v>
      </c>
      <c r="Y212" s="1" t="s">
        <v>121</v>
      </c>
      <c r="Z212" s="1" t="s">
        <v>122</v>
      </c>
      <c r="AA212" s="1" t="s">
        <v>123</v>
      </c>
      <c r="AC212" s="5" t="str">
        <f>IFERROR(__xludf.DUMMYFUNCTION("IF(Y212 = """", """", GOOGLETRANSLATE(Y212, ""en"", ""hi""))"),"नए करियर ऑप्स को अपनाएं")</f>
        <v>नए करियर ऑप्स को अपनाएं</v>
      </c>
      <c r="AD212" s="5" t="str">
        <f>IFERROR(__xludf.DUMMYFUNCTION("IF(Z212 = """", """", GOOGLETRANSLATE(Z212, ""en"", ""hi""))"),"जोखिम से बचें")</f>
        <v>जोखिम से बचें</v>
      </c>
      <c r="AE212" s="5" t="str">
        <f>IFERROR(__xludf.DUMMYFUNCTION("IF(AA212 = """", """", GOOGLETRANSLATE(AA212, ""en"", ""hi""))"),"जीवनसाथी के बीच झगड़े से बचें")</f>
        <v>जीवनसाथी के बीच झगड़े से बचें</v>
      </c>
      <c r="AF212" s="5" t="str">
        <f>IFERROR(__xludf.DUMMYFUNCTION("IF(AB212 = """", """", GOOGLETRANSLATE(AB212, ""en"", ""hi""))"),"")</f>
        <v/>
      </c>
      <c r="AG212" s="5" t="str">
        <f>IFERROR(__xludf.DUMMYFUNCTION("IF(Y212 = """", """", GOOGLETRANSLATE(Y212, ""en"", ""mr""))"),"नवीन करिअर ऑपरेशन्स स्वीकारा")</f>
        <v>नवीन करिअर ऑपरेशन्स स्वीकारा</v>
      </c>
      <c r="AH212" s="5" t="str">
        <f>IFERROR(__xludf.DUMMYFUNCTION("IF(Z212 = """", """", GOOGLETRANSLATE(Z212, ""en"", ""mr""))"),"धोके टाळा")</f>
        <v>धोके टाळा</v>
      </c>
      <c r="AI212" s="5" t="str">
        <f>IFERROR(__xludf.DUMMYFUNCTION("IF(AA212 = """", """", GOOGLETRANSLATE(AA212, ""en"", ""mr""))"),"जोडीदारातील वाद टाळा")</f>
        <v>जोडीदारातील वाद टाळा</v>
      </c>
      <c r="AJ212" s="5" t="str">
        <f>IFERROR(__xludf.DUMMYFUNCTION("IF(AB212 = """", """", GOOGLETRANSLATE(AB212, ""en"", ""mr""))"),"")</f>
        <v/>
      </c>
      <c r="AK212" s="5" t="str">
        <f>IFERROR(__xludf.DUMMYFUNCTION("IF(Y212 = """", """", GOOGLETRANSLATE(Y212, ""en"", ""gu""))"),"નવી કારકિર્દી ઓપ્સ સ્વીકારો")</f>
        <v>નવી કારકિર્દી ઓપ્સ સ્વીકારો</v>
      </c>
      <c r="AL212" s="5" t="str">
        <f>IFERROR(__xludf.DUMMYFUNCTION("IF(Z212 = """", """", GOOGLETRANSLATE(Z212, ""en"", ""gu""))"),"જોખમો ટાળો")</f>
        <v>જોખમો ટાળો</v>
      </c>
      <c r="AM212" s="5" t="str">
        <f>IFERROR(__xludf.DUMMYFUNCTION("IF(AA212 = """", """", GOOGLETRANSLATE(AA212, ""en"", ""gu""))"),"જીવનસાથીની તકરાર ટાળો")</f>
        <v>જીવનસાથીની તકરાર ટાળો</v>
      </c>
      <c r="AN212" s="5" t="str">
        <f>IFERROR(__xludf.DUMMYFUNCTION("IF(AB212 = """", """", GOOGLETRANSLATE(AB212, ""en"", ""gu""))"),"")</f>
        <v/>
      </c>
      <c r="AO212" s="5" t="str">
        <f>IFERROR(__xludf.DUMMYFUNCTION("IF(Y212 = """", """", GOOGLETRANSLATE(Y212, ""en"", ""bn""))"),"নতুন কেরিয়ার অপারেশন আলিঙ্গন")</f>
        <v>নতুন কেরিয়ার অপারেশন আলিঙ্গন</v>
      </c>
      <c r="AP212" s="5" t="str">
        <f>IFERROR(__xludf.DUMMYFUNCTION("IF(Z212 = """", """", GOOGLETRANSLATE(Z212, ""en"", ""bn""))"),"ঝুঁকি এড়িয়ে চলুন")</f>
        <v>ঝুঁকি এড়িয়ে চলুন</v>
      </c>
      <c r="AQ212" s="5" t="str">
        <f>IFERROR(__xludf.DUMMYFUNCTION("IF(AA212 = """", """", GOOGLETRANSLATE(AA212, ""en"", ""bn""))"),"স্বামী/স্ত্রীর বিবাদ এড়িয়ে চলুন")</f>
        <v>স্বামী/স্ত্রীর বিবাদ এড়িয়ে চলুন</v>
      </c>
      <c r="AR212" s="5" t="str">
        <f>IFERROR(__xludf.DUMMYFUNCTION("IF(AB212 = """", """", GOOGLETRANSLATE(AB212, ""en"", ""bn""))"),"")</f>
        <v/>
      </c>
      <c r="AS212" s="5" t="str">
        <f>IFERROR(__xludf.DUMMYFUNCTION("IF(Y212 = """", """", GOOGLETRANSLATE(Y212, ""en"", ""te""))"),"కొత్త కెరీర్ ఆప్‌లను స్వీకరించండి")</f>
        <v>కొత్త కెరీర్ ఆప్‌లను స్వీకరించండి</v>
      </c>
      <c r="AT212" s="5" t="str">
        <f>IFERROR(__xludf.DUMMYFUNCTION("IF(Z212 = """", """", GOOGLETRANSLATE(Z212, ""en"", ""te""))"),"ప్రమాదాలను నివారించండి")</f>
        <v>ప్రమాదాలను నివారించండి</v>
      </c>
      <c r="AU212" s="5" t="str">
        <f>IFERROR(__xludf.DUMMYFUNCTION("IF(AA212 = """", """", GOOGLETRANSLATE(AA212,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2" s="5" t="str">
        <f>IFERROR(__xludf.DUMMYFUNCTION("IF(AB212 = """", """", GOOGLETRANSLATE(AB212, ""en"", ""te""))"),"")</f>
        <v/>
      </c>
    </row>
    <row r="213">
      <c r="A213" s="1">
        <v>216.0</v>
      </c>
      <c r="B213" s="1" t="s">
        <v>56</v>
      </c>
      <c r="C213" s="2">
        <v>45839.0</v>
      </c>
      <c r="D213" s="2">
        <v>45848.0</v>
      </c>
      <c r="E213" s="1">
        <v>10.0</v>
      </c>
      <c r="F213" s="1">
        <v>6.0</v>
      </c>
      <c r="G213" s="3" t="s">
        <v>108</v>
      </c>
      <c r="I213" s="7">
        <v>0.006944444444444444</v>
      </c>
      <c r="J213" s="7">
        <v>0.008969907407407407</v>
      </c>
      <c r="K213" s="1" t="s">
        <v>58</v>
      </c>
      <c r="L213" s="1" t="s">
        <v>80</v>
      </c>
      <c r="O213" s="1" t="s">
        <v>61</v>
      </c>
      <c r="P213" s="1" t="s">
        <v>60</v>
      </c>
      <c r="Q213" s="1" t="s">
        <v>60</v>
      </c>
      <c r="R213" s="1" t="s">
        <v>60</v>
      </c>
      <c r="S213" s="1" t="s">
        <v>60</v>
      </c>
      <c r="T213" s="1" t="s">
        <v>60</v>
      </c>
      <c r="V213" s="1" t="s">
        <v>60</v>
      </c>
      <c r="W213" s="1" t="s">
        <v>60</v>
      </c>
      <c r="X213" s="1" t="s">
        <v>60</v>
      </c>
      <c r="Y213" s="1" t="s">
        <v>121</v>
      </c>
      <c r="Z213" s="1" t="s">
        <v>122</v>
      </c>
      <c r="AA213" s="1" t="s">
        <v>123</v>
      </c>
      <c r="AC213" s="5" t="str">
        <f>IFERROR(__xludf.DUMMYFUNCTION("IF(Y213 = """", """", GOOGLETRANSLATE(Y213, ""en"", ""hi""))"),"नए करियर ऑप्स को अपनाएं")</f>
        <v>नए करियर ऑप्स को अपनाएं</v>
      </c>
      <c r="AD213" s="5" t="str">
        <f>IFERROR(__xludf.DUMMYFUNCTION("IF(Z213 = """", """", GOOGLETRANSLATE(Z213, ""en"", ""hi""))"),"जोखिम से बचें")</f>
        <v>जोखिम से बचें</v>
      </c>
      <c r="AE213" s="5" t="str">
        <f>IFERROR(__xludf.DUMMYFUNCTION("IF(AA213 = """", """", GOOGLETRANSLATE(AA213, ""en"", ""hi""))"),"जीवनसाथी के बीच झगड़े से बचें")</f>
        <v>जीवनसाथी के बीच झगड़े से बचें</v>
      </c>
      <c r="AF213" s="5" t="str">
        <f>IFERROR(__xludf.DUMMYFUNCTION("IF(AB213 = """", """", GOOGLETRANSLATE(AB213, ""en"", ""hi""))"),"")</f>
        <v/>
      </c>
      <c r="AG213" s="5" t="str">
        <f>IFERROR(__xludf.DUMMYFUNCTION("IF(Y213 = """", """", GOOGLETRANSLATE(Y213, ""en"", ""mr""))"),"नवीन करिअर ऑपरेशन्स स्वीकारा")</f>
        <v>नवीन करिअर ऑपरेशन्स स्वीकारा</v>
      </c>
      <c r="AH213" s="5" t="str">
        <f>IFERROR(__xludf.DUMMYFUNCTION("IF(Z213 = """", """", GOOGLETRANSLATE(Z213, ""en"", ""mr""))"),"धोके टाळा")</f>
        <v>धोके टाळा</v>
      </c>
      <c r="AI213" s="5" t="str">
        <f>IFERROR(__xludf.DUMMYFUNCTION("IF(AA213 = """", """", GOOGLETRANSLATE(AA213, ""en"", ""mr""))"),"जोडीदारातील वाद टाळा")</f>
        <v>जोडीदारातील वाद टाळा</v>
      </c>
      <c r="AJ213" s="5" t="str">
        <f>IFERROR(__xludf.DUMMYFUNCTION("IF(AB213 = """", """", GOOGLETRANSLATE(AB213, ""en"", ""mr""))"),"")</f>
        <v/>
      </c>
      <c r="AK213" s="5" t="str">
        <f>IFERROR(__xludf.DUMMYFUNCTION("IF(Y213 = """", """", GOOGLETRANSLATE(Y213, ""en"", ""gu""))"),"નવી કારકિર્દી ઓપ્સ સ્વીકારો")</f>
        <v>નવી કારકિર્દી ઓપ્સ સ્વીકારો</v>
      </c>
      <c r="AL213" s="5" t="str">
        <f>IFERROR(__xludf.DUMMYFUNCTION("IF(Z213 = """", """", GOOGLETRANSLATE(Z213, ""en"", ""gu""))"),"જોખમો ટાળો")</f>
        <v>જોખમો ટાળો</v>
      </c>
      <c r="AM213" s="5" t="str">
        <f>IFERROR(__xludf.DUMMYFUNCTION("IF(AA213 = """", """", GOOGLETRANSLATE(AA213, ""en"", ""gu""))"),"જીવનસાથીની તકરાર ટાળો")</f>
        <v>જીવનસાથીની તકરાર ટાળો</v>
      </c>
      <c r="AN213" s="5" t="str">
        <f>IFERROR(__xludf.DUMMYFUNCTION("IF(AB213 = """", """", GOOGLETRANSLATE(AB213, ""en"", ""gu""))"),"")</f>
        <v/>
      </c>
      <c r="AO213" s="5" t="str">
        <f>IFERROR(__xludf.DUMMYFUNCTION("IF(Y213 = """", """", GOOGLETRANSLATE(Y213, ""en"", ""bn""))"),"নতুন কেরিয়ার অপারেশন আলিঙ্গন")</f>
        <v>নতুন কেরিয়ার অপারেশন আলিঙ্গন</v>
      </c>
      <c r="AP213" s="5" t="str">
        <f>IFERROR(__xludf.DUMMYFUNCTION("IF(Z213 = """", """", GOOGLETRANSLATE(Z213, ""en"", ""bn""))"),"ঝুঁকি এড়িয়ে চলুন")</f>
        <v>ঝুঁকি এড়িয়ে চলুন</v>
      </c>
      <c r="AQ213" s="5" t="str">
        <f>IFERROR(__xludf.DUMMYFUNCTION("IF(AA213 = """", """", GOOGLETRANSLATE(AA213, ""en"", ""bn""))"),"স্বামী/স্ত্রীর বিবাদ এড়িয়ে চলুন")</f>
        <v>স্বামী/স্ত্রীর বিবাদ এড়িয়ে চলুন</v>
      </c>
      <c r="AR213" s="5" t="str">
        <f>IFERROR(__xludf.DUMMYFUNCTION("IF(AB213 = """", """", GOOGLETRANSLATE(AB213, ""en"", ""bn""))"),"")</f>
        <v/>
      </c>
      <c r="AS213" s="5" t="str">
        <f>IFERROR(__xludf.DUMMYFUNCTION("IF(Y213 = """", """", GOOGLETRANSLATE(Y213, ""en"", ""te""))"),"కొత్త కెరీర్ ఆప్‌లను స్వీకరించండి")</f>
        <v>కొత్త కెరీర్ ఆప్‌లను స్వీకరించండి</v>
      </c>
      <c r="AT213" s="5" t="str">
        <f>IFERROR(__xludf.DUMMYFUNCTION("IF(Z213 = """", """", GOOGLETRANSLATE(Z213, ""en"", ""te""))"),"ప్రమాదాలను నివారించండి")</f>
        <v>ప్రమాదాలను నివారించండి</v>
      </c>
      <c r="AU213" s="5" t="str">
        <f>IFERROR(__xludf.DUMMYFUNCTION("IF(AA213 = """", """", GOOGLETRANSLATE(AA213,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3" s="5" t="str">
        <f>IFERROR(__xludf.DUMMYFUNCTION("IF(AB213 = """", """", GOOGLETRANSLATE(AB213, ""en"", ""te""))"),"")</f>
        <v/>
      </c>
    </row>
    <row r="214">
      <c r="A214" s="1">
        <v>217.0</v>
      </c>
      <c r="B214" s="1" t="s">
        <v>56</v>
      </c>
      <c r="C214" s="2">
        <v>45839.0</v>
      </c>
      <c r="D214" s="2">
        <v>45848.0</v>
      </c>
      <c r="E214" s="1">
        <v>10.0</v>
      </c>
      <c r="F214" s="1">
        <v>7.0</v>
      </c>
      <c r="G214" s="3" t="s">
        <v>108</v>
      </c>
      <c r="I214" s="7">
        <v>0.006944444444444444</v>
      </c>
      <c r="J214" s="7">
        <v>0.008969907407407407</v>
      </c>
      <c r="K214" s="1" t="s">
        <v>58</v>
      </c>
      <c r="L214" s="1" t="s">
        <v>80</v>
      </c>
      <c r="O214" s="1" t="s">
        <v>61</v>
      </c>
      <c r="P214" s="1" t="s">
        <v>60</v>
      </c>
      <c r="Q214" s="1" t="s">
        <v>60</v>
      </c>
      <c r="R214" s="1" t="s">
        <v>60</v>
      </c>
      <c r="S214" s="1" t="s">
        <v>60</v>
      </c>
      <c r="T214" s="1" t="s">
        <v>60</v>
      </c>
      <c r="V214" s="1" t="s">
        <v>60</v>
      </c>
      <c r="W214" s="1" t="s">
        <v>60</v>
      </c>
      <c r="X214" s="1" t="s">
        <v>60</v>
      </c>
      <c r="Y214" s="1" t="s">
        <v>121</v>
      </c>
      <c r="Z214" s="1" t="s">
        <v>122</v>
      </c>
      <c r="AA214" s="1" t="s">
        <v>123</v>
      </c>
      <c r="AC214" s="5" t="str">
        <f>IFERROR(__xludf.DUMMYFUNCTION("IF(Y214 = """", """", GOOGLETRANSLATE(Y214, ""en"", ""hi""))"),"नए करियर ऑप्स को अपनाएं")</f>
        <v>नए करियर ऑप्स को अपनाएं</v>
      </c>
      <c r="AD214" s="5" t="str">
        <f>IFERROR(__xludf.DUMMYFUNCTION("IF(Z214 = """", """", GOOGLETRANSLATE(Z214, ""en"", ""hi""))"),"जोखिम से बचें")</f>
        <v>जोखिम से बचें</v>
      </c>
      <c r="AE214" s="5" t="str">
        <f>IFERROR(__xludf.DUMMYFUNCTION("IF(AA214 = """", """", GOOGLETRANSLATE(AA214, ""en"", ""hi""))"),"जीवनसाथी के बीच झगड़े से बचें")</f>
        <v>जीवनसाथी के बीच झगड़े से बचें</v>
      </c>
      <c r="AF214" s="5" t="str">
        <f>IFERROR(__xludf.DUMMYFUNCTION("IF(AB214 = """", """", GOOGLETRANSLATE(AB214, ""en"", ""hi""))"),"")</f>
        <v/>
      </c>
      <c r="AG214" s="5" t="str">
        <f>IFERROR(__xludf.DUMMYFUNCTION("IF(Y214 = """", """", GOOGLETRANSLATE(Y214, ""en"", ""mr""))"),"नवीन करिअर ऑपरेशन्स स्वीकारा")</f>
        <v>नवीन करिअर ऑपरेशन्स स्वीकारा</v>
      </c>
      <c r="AH214" s="5" t="str">
        <f>IFERROR(__xludf.DUMMYFUNCTION("IF(Z214 = """", """", GOOGLETRANSLATE(Z214, ""en"", ""mr""))"),"धोके टाळा")</f>
        <v>धोके टाळा</v>
      </c>
      <c r="AI214" s="5" t="str">
        <f>IFERROR(__xludf.DUMMYFUNCTION("IF(AA214 = """", """", GOOGLETRANSLATE(AA214, ""en"", ""mr""))"),"जोडीदारातील वाद टाळा")</f>
        <v>जोडीदारातील वाद टाळा</v>
      </c>
      <c r="AJ214" s="5" t="str">
        <f>IFERROR(__xludf.DUMMYFUNCTION("IF(AB214 = """", """", GOOGLETRANSLATE(AB214, ""en"", ""mr""))"),"")</f>
        <v/>
      </c>
      <c r="AK214" s="5" t="str">
        <f>IFERROR(__xludf.DUMMYFUNCTION("IF(Y214 = """", """", GOOGLETRANSLATE(Y214, ""en"", ""gu""))"),"નવી કારકિર્દી ઓપ્સ સ્વીકારો")</f>
        <v>નવી કારકિર્દી ઓપ્સ સ્વીકારો</v>
      </c>
      <c r="AL214" s="5" t="str">
        <f>IFERROR(__xludf.DUMMYFUNCTION("IF(Z214 = """", """", GOOGLETRANSLATE(Z214, ""en"", ""gu""))"),"જોખમો ટાળો")</f>
        <v>જોખમો ટાળો</v>
      </c>
      <c r="AM214" s="5" t="str">
        <f>IFERROR(__xludf.DUMMYFUNCTION("IF(AA214 = """", """", GOOGLETRANSLATE(AA214, ""en"", ""gu""))"),"જીવનસાથીની તકરાર ટાળો")</f>
        <v>જીવનસાથીની તકરાર ટાળો</v>
      </c>
      <c r="AN214" s="5" t="str">
        <f>IFERROR(__xludf.DUMMYFUNCTION("IF(AB214 = """", """", GOOGLETRANSLATE(AB214, ""en"", ""gu""))"),"")</f>
        <v/>
      </c>
      <c r="AO214" s="5" t="str">
        <f>IFERROR(__xludf.DUMMYFUNCTION("IF(Y214 = """", """", GOOGLETRANSLATE(Y214, ""en"", ""bn""))"),"নতুন কেরিয়ার অপারেশন আলিঙ্গন")</f>
        <v>নতুন কেরিয়ার অপারেশন আলিঙ্গন</v>
      </c>
      <c r="AP214" s="5" t="str">
        <f>IFERROR(__xludf.DUMMYFUNCTION("IF(Z214 = """", """", GOOGLETRANSLATE(Z214, ""en"", ""bn""))"),"ঝুঁকি এড়িয়ে চলুন")</f>
        <v>ঝুঁকি এড়িয়ে চলুন</v>
      </c>
      <c r="AQ214" s="5" t="str">
        <f>IFERROR(__xludf.DUMMYFUNCTION("IF(AA214 = """", """", GOOGLETRANSLATE(AA214, ""en"", ""bn""))"),"স্বামী/স্ত্রীর বিবাদ এড়িয়ে চলুন")</f>
        <v>স্বামী/স্ত্রীর বিবাদ এড়িয়ে চলুন</v>
      </c>
      <c r="AR214" s="5" t="str">
        <f>IFERROR(__xludf.DUMMYFUNCTION("IF(AB214 = """", """", GOOGLETRANSLATE(AB214, ""en"", ""bn""))"),"")</f>
        <v/>
      </c>
      <c r="AS214" s="5" t="str">
        <f>IFERROR(__xludf.DUMMYFUNCTION("IF(Y214 = """", """", GOOGLETRANSLATE(Y214, ""en"", ""te""))"),"కొత్త కెరీర్ ఆప్‌లను స్వీకరించండి")</f>
        <v>కొత్త కెరీర్ ఆప్‌లను స్వీకరించండి</v>
      </c>
      <c r="AT214" s="5" t="str">
        <f>IFERROR(__xludf.DUMMYFUNCTION("IF(Z214 = """", """", GOOGLETRANSLATE(Z214, ""en"", ""te""))"),"ప్రమాదాలను నివారించండి")</f>
        <v>ప్రమాదాలను నివారించండి</v>
      </c>
      <c r="AU214" s="5" t="str">
        <f>IFERROR(__xludf.DUMMYFUNCTION("IF(AA214 = """", """", GOOGLETRANSLATE(AA214,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4" s="5" t="str">
        <f>IFERROR(__xludf.DUMMYFUNCTION("IF(AB214 = """", """", GOOGLETRANSLATE(AB214, ""en"", ""te""))"),"")</f>
        <v/>
      </c>
    </row>
    <row r="215">
      <c r="A215" s="1">
        <v>218.0</v>
      </c>
      <c r="B215" s="1" t="s">
        <v>56</v>
      </c>
      <c r="C215" s="2">
        <v>45839.0</v>
      </c>
      <c r="D215" s="2">
        <v>45848.0</v>
      </c>
      <c r="E215" s="1">
        <v>10.0</v>
      </c>
      <c r="F215" s="1">
        <v>8.0</v>
      </c>
      <c r="G215" s="3" t="s">
        <v>108</v>
      </c>
      <c r="I215" s="7">
        <v>0.006944444444444444</v>
      </c>
      <c r="J215" s="7">
        <v>0.008969907407407407</v>
      </c>
      <c r="K215" s="1" t="s">
        <v>58</v>
      </c>
      <c r="L215" s="1" t="s">
        <v>80</v>
      </c>
      <c r="O215" s="1" t="s">
        <v>61</v>
      </c>
      <c r="P215" s="1" t="s">
        <v>60</v>
      </c>
      <c r="Q215" s="1" t="s">
        <v>60</v>
      </c>
      <c r="R215" s="1" t="s">
        <v>60</v>
      </c>
      <c r="S215" s="1" t="s">
        <v>60</v>
      </c>
      <c r="T215" s="1" t="s">
        <v>60</v>
      </c>
      <c r="V215" s="1" t="s">
        <v>60</v>
      </c>
      <c r="W215" s="1" t="s">
        <v>60</v>
      </c>
      <c r="X215" s="1" t="s">
        <v>60</v>
      </c>
      <c r="Y215" s="1" t="s">
        <v>121</v>
      </c>
      <c r="Z215" s="1" t="s">
        <v>122</v>
      </c>
      <c r="AA215" s="1" t="s">
        <v>123</v>
      </c>
      <c r="AC215" s="5" t="str">
        <f>IFERROR(__xludf.DUMMYFUNCTION("IF(Y215 = """", """", GOOGLETRANSLATE(Y215, ""en"", ""hi""))"),"नए करियर ऑप्स को अपनाएं")</f>
        <v>नए करियर ऑप्स को अपनाएं</v>
      </c>
      <c r="AD215" s="5" t="str">
        <f>IFERROR(__xludf.DUMMYFUNCTION("IF(Z215 = """", """", GOOGLETRANSLATE(Z215, ""en"", ""hi""))"),"जोखिम से बचें")</f>
        <v>जोखिम से बचें</v>
      </c>
      <c r="AE215" s="5" t="str">
        <f>IFERROR(__xludf.DUMMYFUNCTION("IF(AA215 = """", """", GOOGLETRANSLATE(AA215, ""en"", ""hi""))"),"जीवनसाथी के बीच झगड़े से बचें")</f>
        <v>जीवनसाथी के बीच झगड़े से बचें</v>
      </c>
      <c r="AF215" s="5" t="str">
        <f>IFERROR(__xludf.DUMMYFUNCTION("IF(AB215 = """", """", GOOGLETRANSLATE(AB215, ""en"", ""hi""))"),"")</f>
        <v/>
      </c>
      <c r="AG215" s="5" t="str">
        <f>IFERROR(__xludf.DUMMYFUNCTION("IF(Y215 = """", """", GOOGLETRANSLATE(Y215, ""en"", ""mr""))"),"नवीन करिअर ऑपरेशन्स स्वीकारा")</f>
        <v>नवीन करिअर ऑपरेशन्स स्वीकारा</v>
      </c>
      <c r="AH215" s="5" t="str">
        <f>IFERROR(__xludf.DUMMYFUNCTION("IF(Z215 = """", """", GOOGLETRANSLATE(Z215, ""en"", ""mr""))"),"धोके टाळा")</f>
        <v>धोके टाळा</v>
      </c>
      <c r="AI215" s="5" t="str">
        <f>IFERROR(__xludf.DUMMYFUNCTION("IF(AA215 = """", """", GOOGLETRANSLATE(AA215, ""en"", ""mr""))"),"जोडीदारातील वाद टाळा")</f>
        <v>जोडीदारातील वाद टाळा</v>
      </c>
      <c r="AJ215" s="5" t="str">
        <f>IFERROR(__xludf.DUMMYFUNCTION("IF(AB215 = """", """", GOOGLETRANSLATE(AB215, ""en"", ""mr""))"),"")</f>
        <v/>
      </c>
      <c r="AK215" s="5" t="str">
        <f>IFERROR(__xludf.DUMMYFUNCTION("IF(Y215 = """", """", GOOGLETRANSLATE(Y215, ""en"", ""gu""))"),"નવી કારકિર્દી ઓપ્સ સ્વીકારો")</f>
        <v>નવી કારકિર્દી ઓપ્સ સ્વીકારો</v>
      </c>
      <c r="AL215" s="5" t="str">
        <f>IFERROR(__xludf.DUMMYFUNCTION("IF(Z215 = """", """", GOOGLETRANSLATE(Z215, ""en"", ""gu""))"),"જોખમો ટાળો")</f>
        <v>જોખમો ટાળો</v>
      </c>
      <c r="AM215" s="5" t="str">
        <f>IFERROR(__xludf.DUMMYFUNCTION("IF(AA215 = """", """", GOOGLETRANSLATE(AA215, ""en"", ""gu""))"),"જીવનસાથીની તકરાર ટાળો")</f>
        <v>જીવનસાથીની તકરાર ટાળો</v>
      </c>
      <c r="AN215" s="5" t="str">
        <f>IFERROR(__xludf.DUMMYFUNCTION("IF(AB215 = """", """", GOOGLETRANSLATE(AB215, ""en"", ""gu""))"),"")</f>
        <v/>
      </c>
      <c r="AO215" s="5" t="str">
        <f>IFERROR(__xludf.DUMMYFUNCTION("IF(Y215 = """", """", GOOGLETRANSLATE(Y215, ""en"", ""bn""))"),"নতুন কেরিয়ার অপারেশন আলিঙ্গন")</f>
        <v>নতুন কেরিয়ার অপারেশন আলিঙ্গন</v>
      </c>
      <c r="AP215" s="5" t="str">
        <f>IFERROR(__xludf.DUMMYFUNCTION("IF(Z215 = """", """", GOOGLETRANSLATE(Z215, ""en"", ""bn""))"),"ঝুঁকি এড়িয়ে চলুন")</f>
        <v>ঝুঁকি এড়িয়ে চলুন</v>
      </c>
      <c r="AQ215" s="5" t="str">
        <f>IFERROR(__xludf.DUMMYFUNCTION("IF(AA215 = """", """", GOOGLETRANSLATE(AA215, ""en"", ""bn""))"),"স্বামী/স্ত্রীর বিবাদ এড়িয়ে চলুন")</f>
        <v>স্বামী/স্ত্রীর বিবাদ এড়িয়ে চলুন</v>
      </c>
      <c r="AR215" s="5" t="str">
        <f>IFERROR(__xludf.DUMMYFUNCTION("IF(AB215 = """", """", GOOGLETRANSLATE(AB215, ""en"", ""bn""))"),"")</f>
        <v/>
      </c>
      <c r="AS215" s="5" t="str">
        <f>IFERROR(__xludf.DUMMYFUNCTION("IF(Y215 = """", """", GOOGLETRANSLATE(Y215, ""en"", ""te""))"),"కొత్త కెరీర్ ఆప్‌లను స్వీకరించండి")</f>
        <v>కొత్త కెరీర్ ఆప్‌లను స్వీకరించండి</v>
      </c>
      <c r="AT215" s="5" t="str">
        <f>IFERROR(__xludf.DUMMYFUNCTION("IF(Z215 = """", """", GOOGLETRANSLATE(Z215, ""en"", ""te""))"),"ప్రమాదాలను నివారించండి")</f>
        <v>ప్రమాదాలను నివారించండి</v>
      </c>
      <c r="AU215" s="5" t="str">
        <f>IFERROR(__xludf.DUMMYFUNCTION("IF(AA215 = """", """", GOOGLETRANSLATE(AA215,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5" s="5" t="str">
        <f>IFERROR(__xludf.DUMMYFUNCTION("IF(AB215 = """", """", GOOGLETRANSLATE(AB215, ""en"", ""te""))"),"")</f>
        <v/>
      </c>
    </row>
    <row r="216">
      <c r="A216" s="1">
        <v>219.0</v>
      </c>
      <c r="B216" s="1" t="s">
        <v>56</v>
      </c>
      <c r="C216" s="2">
        <v>45839.0</v>
      </c>
      <c r="D216" s="2">
        <v>45848.0</v>
      </c>
      <c r="E216" s="1">
        <v>10.0</v>
      </c>
      <c r="F216" s="1">
        <v>9.0</v>
      </c>
      <c r="G216" s="3" t="s">
        <v>108</v>
      </c>
      <c r="I216" s="7">
        <v>0.006944444444444444</v>
      </c>
      <c r="J216" s="7">
        <v>0.008969907407407407</v>
      </c>
      <c r="K216" s="1" t="s">
        <v>58</v>
      </c>
      <c r="L216" s="1" t="s">
        <v>80</v>
      </c>
      <c r="O216" s="1" t="s">
        <v>61</v>
      </c>
      <c r="P216" s="1" t="s">
        <v>60</v>
      </c>
      <c r="Q216" s="1" t="s">
        <v>60</v>
      </c>
      <c r="R216" s="1" t="s">
        <v>60</v>
      </c>
      <c r="S216" s="1" t="s">
        <v>60</v>
      </c>
      <c r="T216" s="1" t="s">
        <v>60</v>
      </c>
      <c r="V216" s="1" t="s">
        <v>60</v>
      </c>
      <c r="W216" s="1" t="s">
        <v>60</v>
      </c>
      <c r="X216" s="1" t="s">
        <v>60</v>
      </c>
      <c r="Y216" s="1" t="s">
        <v>121</v>
      </c>
      <c r="Z216" s="1" t="s">
        <v>122</v>
      </c>
      <c r="AA216" s="1" t="s">
        <v>123</v>
      </c>
      <c r="AC216" s="5" t="str">
        <f>IFERROR(__xludf.DUMMYFUNCTION("IF(Y216 = """", """", GOOGLETRANSLATE(Y216, ""en"", ""hi""))"),"नए करियर ऑप्स को अपनाएं")</f>
        <v>नए करियर ऑप्स को अपनाएं</v>
      </c>
      <c r="AD216" s="5" t="str">
        <f>IFERROR(__xludf.DUMMYFUNCTION("IF(Z216 = """", """", GOOGLETRANSLATE(Z216, ""en"", ""hi""))"),"जोखिम से बचें")</f>
        <v>जोखिम से बचें</v>
      </c>
      <c r="AE216" s="5" t="str">
        <f>IFERROR(__xludf.DUMMYFUNCTION("IF(AA216 = """", """", GOOGLETRANSLATE(AA216, ""en"", ""hi""))"),"जीवनसाथी के बीच झगड़े से बचें")</f>
        <v>जीवनसाथी के बीच झगड़े से बचें</v>
      </c>
      <c r="AF216" s="5" t="str">
        <f>IFERROR(__xludf.DUMMYFUNCTION("IF(AB216 = """", """", GOOGLETRANSLATE(AB216, ""en"", ""hi""))"),"")</f>
        <v/>
      </c>
      <c r="AG216" s="5" t="str">
        <f>IFERROR(__xludf.DUMMYFUNCTION("IF(Y216 = """", """", GOOGLETRANSLATE(Y216, ""en"", ""mr""))"),"नवीन करिअर ऑपरेशन्स स्वीकारा")</f>
        <v>नवीन करिअर ऑपरेशन्स स्वीकारा</v>
      </c>
      <c r="AH216" s="5" t="str">
        <f>IFERROR(__xludf.DUMMYFUNCTION("IF(Z216 = """", """", GOOGLETRANSLATE(Z216, ""en"", ""mr""))"),"धोके टाळा")</f>
        <v>धोके टाळा</v>
      </c>
      <c r="AI216" s="5" t="str">
        <f>IFERROR(__xludf.DUMMYFUNCTION("IF(AA216 = """", """", GOOGLETRANSLATE(AA216, ""en"", ""mr""))"),"जोडीदारातील वाद टाळा")</f>
        <v>जोडीदारातील वाद टाळा</v>
      </c>
      <c r="AJ216" s="5" t="str">
        <f>IFERROR(__xludf.DUMMYFUNCTION("IF(AB216 = """", """", GOOGLETRANSLATE(AB216, ""en"", ""mr""))"),"")</f>
        <v/>
      </c>
      <c r="AK216" s="5" t="str">
        <f>IFERROR(__xludf.DUMMYFUNCTION("IF(Y216 = """", """", GOOGLETRANSLATE(Y216, ""en"", ""gu""))"),"નવી કારકિર્દી ઓપ્સ સ્વીકારો")</f>
        <v>નવી કારકિર્દી ઓપ્સ સ્વીકારો</v>
      </c>
      <c r="AL216" s="5" t="str">
        <f>IFERROR(__xludf.DUMMYFUNCTION("IF(Z216 = """", """", GOOGLETRANSLATE(Z216, ""en"", ""gu""))"),"જોખમો ટાળો")</f>
        <v>જોખમો ટાળો</v>
      </c>
      <c r="AM216" s="5" t="str">
        <f>IFERROR(__xludf.DUMMYFUNCTION("IF(AA216 = """", """", GOOGLETRANSLATE(AA216, ""en"", ""gu""))"),"જીવનસાથીની તકરાર ટાળો")</f>
        <v>જીવનસાથીની તકરાર ટાળો</v>
      </c>
      <c r="AN216" s="5" t="str">
        <f>IFERROR(__xludf.DUMMYFUNCTION("IF(AB216 = """", """", GOOGLETRANSLATE(AB216, ""en"", ""gu""))"),"")</f>
        <v/>
      </c>
      <c r="AO216" s="5" t="str">
        <f>IFERROR(__xludf.DUMMYFUNCTION("IF(Y216 = """", """", GOOGLETRANSLATE(Y216, ""en"", ""bn""))"),"নতুন কেরিয়ার অপারেশন আলিঙ্গন")</f>
        <v>নতুন কেরিয়ার অপারেশন আলিঙ্গন</v>
      </c>
      <c r="AP216" s="5" t="str">
        <f>IFERROR(__xludf.DUMMYFUNCTION("IF(Z216 = """", """", GOOGLETRANSLATE(Z216, ""en"", ""bn""))"),"ঝুঁকি এড়িয়ে চলুন")</f>
        <v>ঝুঁকি এড়িয়ে চলুন</v>
      </c>
      <c r="AQ216" s="5" t="str">
        <f>IFERROR(__xludf.DUMMYFUNCTION("IF(AA216 = """", """", GOOGLETRANSLATE(AA216, ""en"", ""bn""))"),"স্বামী/স্ত্রীর বিবাদ এড়িয়ে চলুন")</f>
        <v>স্বামী/স্ত্রীর বিবাদ এড়িয়ে চলুন</v>
      </c>
      <c r="AR216" s="5" t="str">
        <f>IFERROR(__xludf.DUMMYFUNCTION("IF(AB216 = """", """", GOOGLETRANSLATE(AB216, ""en"", ""bn""))"),"")</f>
        <v/>
      </c>
      <c r="AS216" s="5" t="str">
        <f>IFERROR(__xludf.DUMMYFUNCTION("IF(Y216 = """", """", GOOGLETRANSLATE(Y216, ""en"", ""te""))"),"కొత్త కెరీర్ ఆప్‌లను స్వీకరించండి")</f>
        <v>కొత్త కెరీర్ ఆప్‌లను స్వీకరించండి</v>
      </c>
      <c r="AT216" s="5" t="str">
        <f>IFERROR(__xludf.DUMMYFUNCTION("IF(Z216 = """", """", GOOGLETRANSLATE(Z216, ""en"", ""te""))"),"ప్రమాదాలను నివారించండి")</f>
        <v>ప్రమాదాలను నివారించండి</v>
      </c>
      <c r="AU216" s="5" t="str">
        <f>IFERROR(__xludf.DUMMYFUNCTION("IF(AA216 = """", """", GOOGLETRANSLATE(AA216,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6" s="5" t="str">
        <f>IFERROR(__xludf.DUMMYFUNCTION("IF(AB216 = """", """", GOOGLETRANSLATE(AB216, ""en"", ""te""))"),"")</f>
        <v/>
      </c>
    </row>
    <row r="217">
      <c r="A217" s="1">
        <v>220.0</v>
      </c>
      <c r="B217" s="1" t="s">
        <v>56</v>
      </c>
      <c r="C217" s="2">
        <v>45839.0</v>
      </c>
      <c r="D217" s="2">
        <v>45848.0</v>
      </c>
      <c r="E217" s="1">
        <v>10.0</v>
      </c>
      <c r="F217" s="1">
        <v>10.0</v>
      </c>
      <c r="G217" s="3" t="s">
        <v>108</v>
      </c>
      <c r="I217" s="7">
        <v>0.006944444444444444</v>
      </c>
      <c r="J217" s="7">
        <v>0.008969907407407407</v>
      </c>
      <c r="K217" s="1" t="s">
        <v>58</v>
      </c>
      <c r="L217" s="1" t="s">
        <v>80</v>
      </c>
      <c r="O217" s="1" t="s">
        <v>61</v>
      </c>
      <c r="P217" s="1" t="s">
        <v>60</v>
      </c>
      <c r="Q217" s="1" t="s">
        <v>60</v>
      </c>
      <c r="R217" s="1" t="s">
        <v>60</v>
      </c>
      <c r="S217" s="1" t="s">
        <v>60</v>
      </c>
      <c r="T217" s="1" t="s">
        <v>60</v>
      </c>
      <c r="V217" s="1" t="s">
        <v>60</v>
      </c>
      <c r="W217" s="1" t="s">
        <v>60</v>
      </c>
      <c r="X217" s="1" t="s">
        <v>60</v>
      </c>
      <c r="Y217" s="1" t="s">
        <v>121</v>
      </c>
      <c r="Z217" s="1" t="s">
        <v>122</v>
      </c>
      <c r="AA217" s="1" t="s">
        <v>123</v>
      </c>
      <c r="AC217" s="5" t="str">
        <f>IFERROR(__xludf.DUMMYFUNCTION("IF(Y217 = """", """", GOOGLETRANSLATE(Y217, ""en"", ""hi""))"),"नए करियर ऑप्स को अपनाएं")</f>
        <v>नए करियर ऑप्स को अपनाएं</v>
      </c>
      <c r="AD217" s="5" t="str">
        <f>IFERROR(__xludf.DUMMYFUNCTION("IF(Z217 = """", """", GOOGLETRANSLATE(Z217, ""en"", ""hi""))"),"जोखिम से बचें")</f>
        <v>जोखिम से बचें</v>
      </c>
      <c r="AE217" s="5" t="str">
        <f>IFERROR(__xludf.DUMMYFUNCTION("IF(AA217 = """", """", GOOGLETRANSLATE(AA217, ""en"", ""hi""))"),"जीवनसाथी के बीच झगड़े से बचें")</f>
        <v>जीवनसाथी के बीच झगड़े से बचें</v>
      </c>
      <c r="AF217" s="5" t="str">
        <f>IFERROR(__xludf.DUMMYFUNCTION("IF(AB217 = """", """", GOOGLETRANSLATE(AB217, ""en"", ""hi""))"),"")</f>
        <v/>
      </c>
      <c r="AG217" s="5" t="str">
        <f>IFERROR(__xludf.DUMMYFUNCTION("IF(Y217 = """", """", GOOGLETRANSLATE(Y217, ""en"", ""mr""))"),"नवीन करिअर ऑपरेशन्स स्वीकारा")</f>
        <v>नवीन करिअर ऑपरेशन्स स्वीकारा</v>
      </c>
      <c r="AH217" s="5" t="str">
        <f>IFERROR(__xludf.DUMMYFUNCTION("IF(Z217 = """", """", GOOGLETRANSLATE(Z217, ""en"", ""mr""))"),"धोके टाळा")</f>
        <v>धोके टाळा</v>
      </c>
      <c r="AI217" s="5" t="str">
        <f>IFERROR(__xludf.DUMMYFUNCTION("IF(AA217 = """", """", GOOGLETRANSLATE(AA217, ""en"", ""mr""))"),"जोडीदारातील वाद टाळा")</f>
        <v>जोडीदारातील वाद टाळा</v>
      </c>
      <c r="AJ217" s="5" t="str">
        <f>IFERROR(__xludf.DUMMYFUNCTION("IF(AB217 = """", """", GOOGLETRANSLATE(AB217, ""en"", ""mr""))"),"")</f>
        <v/>
      </c>
      <c r="AK217" s="5" t="str">
        <f>IFERROR(__xludf.DUMMYFUNCTION("IF(Y217 = """", """", GOOGLETRANSLATE(Y217, ""en"", ""gu""))"),"નવી કારકિર્દી ઓપ્સ સ્વીકારો")</f>
        <v>નવી કારકિર્દી ઓપ્સ સ્વીકારો</v>
      </c>
      <c r="AL217" s="5" t="str">
        <f>IFERROR(__xludf.DUMMYFUNCTION("IF(Z217 = """", """", GOOGLETRANSLATE(Z217, ""en"", ""gu""))"),"જોખમો ટાળો")</f>
        <v>જોખમો ટાળો</v>
      </c>
      <c r="AM217" s="5" t="str">
        <f>IFERROR(__xludf.DUMMYFUNCTION("IF(AA217 = """", """", GOOGLETRANSLATE(AA217, ""en"", ""gu""))"),"જીવનસાથીની તકરાર ટાળો")</f>
        <v>જીવનસાથીની તકરાર ટાળો</v>
      </c>
      <c r="AN217" s="5" t="str">
        <f>IFERROR(__xludf.DUMMYFUNCTION("IF(AB217 = """", """", GOOGLETRANSLATE(AB217, ""en"", ""gu""))"),"")</f>
        <v/>
      </c>
      <c r="AO217" s="5" t="str">
        <f>IFERROR(__xludf.DUMMYFUNCTION("IF(Y217 = """", """", GOOGLETRANSLATE(Y217, ""en"", ""bn""))"),"নতুন কেরিয়ার অপারেশন আলিঙ্গন")</f>
        <v>নতুন কেরিয়ার অপারেশন আলিঙ্গন</v>
      </c>
      <c r="AP217" s="5" t="str">
        <f>IFERROR(__xludf.DUMMYFUNCTION("IF(Z217 = """", """", GOOGLETRANSLATE(Z217, ""en"", ""bn""))"),"ঝুঁকি এড়িয়ে চলুন")</f>
        <v>ঝুঁকি এড়িয়ে চলুন</v>
      </c>
      <c r="AQ217" s="5" t="str">
        <f>IFERROR(__xludf.DUMMYFUNCTION("IF(AA217 = """", """", GOOGLETRANSLATE(AA217, ""en"", ""bn""))"),"স্বামী/স্ত্রীর বিবাদ এড়িয়ে চলুন")</f>
        <v>স্বামী/স্ত্রীর বিবাদ এড়িয়ে চলুন</v>
      </c>
      <c r="AR217" s="5" t="str">
        <f>IFERROR(__xludf.DUMMYFUNCTION("IF(AB217 = """", """", GOOGLETRANSLATE(AB217, ""en"", ""bn""))"),"")</f>
        <v/>
      </c>
      <c r="AS217" s="5" t="str">
        <f>IFERROR(__xludf.DUMMYFUNCTION("IF(Y217 = """", """", GOOGLETRANSLATE(Y217, ""en"", ""te""))"),"కొత్త కెరీర్ ఆప్‌లను స్వీకరించండి")</f>
        <v>కొత్త కెరీర్ ఆప్‌లను స్వీకరించండి</v>
      </c>
      <c r="AT217" s="5" t="str">
        <f>IFERROR(__xludf.DUMMYFUNCTION("IF(Z217 = """", """", GOOGLETRANSLATE(Z217, ""en"", ""te""))"),"ప్రమాదాలను నివారించండి")</f>
        <v>ప్రమాదాలను నివారించండి</v>
      </c>
      <c r="AU217" s="5" t="str">
        <f>IFERROR(__xludf.DUMMYFUNCTION("IF(AA217 = """", """", GOOGLETRANSLATE(AA217,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V217" s="5" t="str">
        <f>IFERROR(__xludf.DUMMYFUNCTION("IF(AB217 = """", """", GOOGLETRANSLATE(AB217, ""en"", ""te""))"),"")</f>
        <v/>
      </c>
    </row>
    <row r="218">
      <c r="A218" s="1">
        <v>221.0</v>
      </c>
      <c r="B218" s="1" t="s">
        <v>56</v>
      </c>
      <c r="C218" s="2">
        <v>45839.0</v>
      </c>
      <c r="D218" s="2">
        <v>45848.0</v>
      </c>
      <c r="E218" s="1">
        <v>11.0</v>
      </c>
      <c r="F218" s="1">
        <v>1.0</v>
      </c>
      <c r="G218" s="3" t="s">
        <v>108</v>
      </c>
      <c r="I218" s="7">
        <v>0.008969907407407407</v>
      </c>
      <c r="J218" s="7">
        <v>0.010243055555555556</v>
      </c>
      <c r="K218" s="1" t="s">
        <v>58</v>
      </c>
      <c r="L218" s="1" t="s">
        <v>81</v>
      </c>
      <c r="O218" s="1" t="s">
        <v>61</v>
      </c>
      <c r="P218" s="1" t="s">
        <v>60</v>
      </c>
      <c r="Q218" s="1" t="s">
        <v>60</v>
      </c>
      <c r="R218" s="1" t="s">
        <v>60</v>
      </c>
      <c r="S218" s="1" t="s">
        <v>60</v>
      </c>
      <c r="T218" s="1" t="s">
        <v>60</v>
      </c>
      <c r="V218" s="1" t="s">
        <v>60</v>
      </c>
      <c r="W218" s="1" t="s">
        <v>61</v>
      </c>
      <c r="X218" s="1" t="s">
        <v>60</v>
      </c>
      <c r="Y218" s="1" t="s">
        <v>124</v>
      </c>
      <c r="Z218" s="1" t="s">
        <v>125</v>
      </c>
      <c r="AA218" s="1" t="s">
        <v>126</v>
      </c>
      <c r="AB218" s="1" t="s">
        <v>127</v>
      </c>
      <c r="AC218" s="5" t="str">
        <f>IFERROR(__xludf.DUMMYFUNCTION("IF(Y218 = """", """", GOOGLETRANSLATE(Y218, ""en"", ""hi""))"),"जीवनसाथी के बीच विवादों से बचें")</f>
        <v>जीवनसाथी के बीच विवादों से बचें</v>
      </c>
      <c r="AD218" s="5" t="str">
        <f>IFERROR(__xludf.DUMMYFUNCTION("IF(Z218 = """", """", GOOGLETRANSLATE(Z218, ""en"", ""hi""))"),"स्वास्थ्य संबंधी सावधानी")</f>
        <v>स्वास्थ्य संबंधी सावधानी</v>
      </c>
      <c r="AE218" s="5" t="str">
        <f>IFERROR(__xludf.DUMMYFUNCTION("IF(AA218 = """", """", GOOGLETRANSLATE(AA218, ""en"", ""hi""))"),"कैरियर विकास")</f>
        <v>कैरियर विकास</v>
      </c>
      <c r="AF218" s="5" t="str">
        <f>IFERROR(__xludf.DUMMYFUNCTION("IF(AB218 = """", """", GOOGLETRANSLATE(AB218, ""en"", ""hi""))"),"विवाह के अवसर")</f>
        <v>विवाह के अवसर</v>
      </c>
      <c r="AG218" s="5" t="str">
        <f>IFERROR(__xludf.DUMMYFUNCTION("IF(Y218 = """", """", GOOGLETRANSLATE(Y218, ""en"", ""mr""))"),"जोडीदारातील वाद टाळा")</f>
        <v>जोडीदारातील वाद टाळा</v>
      </c>
      <c r="AH218" s="5" t="str">
        <f>IFERROR(__xludf.DUMMYFUNCTION("IF(Z218 = """", """", GOOGLETRANSLATE(Z218, ""en"", ""mr""))"),"आरोग्याची खबरदारी")</f>
        <v>आरोग्याची खबरदारी</v>
      </c>
      <c r="AI218" s="5" t="str">
        <f>IFERROR(__xludf.DUMMYFUNCTION("IF(AA218 = """", """", GOOGLETRANSLATE(AA218, ""en"", ""mr""))"),"करिअरची वाढ")</f>
        <v>करिअरची वाढ</v>
      </c>
      <c r="AJ218" s="5" t="str">
        <f>IFERROR(__xludf.DUMMYFUNCTION("IF(AB218 = """", """", GOOGLETRANSLATE(AB218, ""en"", ""mr""))"),"विवाहाच्या संधी")</f>
        <v>विवाहाच्या संधी</v>
      </c>
      <c r="AK218" s="5" t="str">
        <f>IFERROR(__xludf.DUMMYFUNCTION("IF(Y218 = """", """", GOOGLETRANSLATE(Y218, ""en"", ""gu""))"),"જીવનસાથીના વિવાદથી બચો")</f>
        <v>જીવનસાથીના વિવાદથી બચો</v>
      </c>
      <c r="AL218" s="5" t="str">
        <f>IFERROR(__xludf.DUMMYFUNCTION("IF(Z218 = """", """", GOOGLETRANSLATE(Z218, ""en"", ""gu""))"),"સ્વાસ્થ્ય અંગે સાવચેતી રાખવી")</f>
        <v>સ્વાસ્થ્ય અંગે સાવચેતી રાખવી</v>
      </c>
      <c r="AM218" s="5" t="str">
        <f>IFERROR(__xludf.DUMMYFUNCTION("IF(AA218 = """", """", GOOGLETRANSLATE(AA218, ""en"", ""gu""))"),"કારકિર્દી વૃદ્ધિ")</f>
        <v>કારકિર્દી વૃદ્ધિ</v>
      </c>
      <c r="AN218" s="5" t="str">
        <f>IFERROR(__xludf.DUMMYFUNCTION("IF(AB218 = """", """", GOOGLETRANSLATE(AB218, ""en"", ""gu""))"),"લગ્નની તકો")</f>
        <v>લગ્નની તકો</v>
      </c>
      <c r="AO218" s="5" t="str">
        <f>IFERROR(__xludf.DUMMYFUNCTION("IF(Y218 = """", """", GOOGLETRANSLATE(Y218, ""en"", ""bn""))"),"স্ত্রীর বিবাদ এড়িয়ে চলুন")</f>
        <v>স্ত্রীর বিবাদ এড়িয়ে চলুন</v>
      </c>
      <c r="AP218" s="5" t="str">
        <f>IFERROR(__xludf.DUMMYFUNCTION("IF(Z218 = """", """", GOOGLETRANSLATE(Z218, ""en"", ""bn""))"),"স্বাস্থ্য সতর্কতা")</f>
        <v>স্বাস্থ্য সতর্কতা</v>
      </c>
      <c r="AQ218" s="5" t="str">
        <f>IFERROR(__xludf.DUMMYFUNCTION("IF(AA218 = """", """", GOOGLETRANSLATE(AA218, ""en"", ""bn""))"),"ক্যারিয়ার বৃদ্ধি")</f>
        <v>ক্যারিয়ার বৃদ্ধি</v>
      </c>
      <c r="AR218" s="5" t="str">
        <f>IFERROR(__xludf.DUMMYFUNCTION("IF(AB218 = """", """", GOOGLETRANSLATE(AB218, ""en"", ""bn""))"),"বিয়ের সুযোগ")</f>
        <v>বিয়ের সুযোগ</v>
      </c>
      <c r="AS218" s="5" t="str">
        <f>IFERROR(__xludf.DUMMYFUNCTION("IF(Y218 = """", """", GOOGLETRANSLATE(Y218,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18" s="5" t="str">
        <f>IFERROR(__xludf.DUMMYFUNCTION("IF(Z218 = """", """", GOOGLETRANSLATE(Z218, ""en"", ""te""))"),"ఆరోగ్యం జాగ్రత్త")</f>
        <v>ఆరోగ్యం జాగ్రత్త</v>
      </c>
      <c r="AU218" s="5" t="str">
        <f>IFERROR(__xludf.DUMMYFUNCTION("IF(AA218 = """", """", GOOGLETRANSLATE(AA218, ""en"", ""te""))"),"కెరీర్ వృద్ధి")</f>
        <v>కెరీర్ వృద్ధి</v>
      </c>
      <c r="AV218" s="5" t="str">
        <f>IFERROR(__xludf.DUMMYFUNCTION("IF(AB218 = """", """", GOOGLETRANSLATE(AB218, ""en"", ""te""))"),"వివాహ అవకాశాలు")</f>
        <v>వివాహ అవకాశాలు</v>
      </c>
    </row>
    <row r="219">
      <c r="A219" s="1">
        <v>222.0</v>
      </c>
      <c r="B219" s="1" t="s">
        <v>56</v>
      </c>
      <c r="C219" s="2">
        <v>45839.0</v>
      </c>
      <c r="D219" s="2">
        <v>45848.0</v>
      </c>
      <c r="E219" s="1">
        <v>11.0</v>
      </c>
      <c r="F219" s="1">
        <v>2.0</v>
      </c>
      <c r="G219" s="3" t="s">
        <v>108</v>
      </c>
      <c r="I219" s="7">
        <v>0.008969907407407407</v>
      </c>
      <c r="J219" s="7">
        <v>0.010243055555555556</v>
      </c>
      <c r="K219" s="1" t="s">
        <v>58</v>
      </c>
      <c r="L219" s="1" t="s">
        <v>81</v>
      </c>
      <c r="O219" s="1" t="s">
        <v>61</v>
      </c>
      <c r="P219" s="1" t="s">
        <v>60</v>
      </c>
      <c r="Q219" s="1" t="s">
        <v>60</v>
      </c>
      <c r="R219" s="1" t="s">
        <v>60</v>
      </c>
      <c r="S219" s="1" t="s">
        <v>60</v>
      </c>
      <c r="T219" s="1" t="s">
        <v>60</v>
      </c>
      <c r="V219" s="1" t="s">
        <v>60</v>
      </c>
      <c r="W219" s="1" t="s">
        <v>61</v>
      </c>
      <c r="X219" s="1" t="s">
        <v>60</v>
      </c>
      <c r="Y219" s="1" t="s">
        <v>124</v>
      </c>
      <c r="Z219" s="1" t="s">
        <v>125</v>
      </c>
      <c r="AA219" s="1" t="s">
        <v>126</v>
      </c>
      <c r="AB219" s="1" t="s">
        <v>127</v>
      </c>
      <c r="AC219" s="5" t="str">
        <f>IFERROR(__xludf.DUMMYFUNCTION("IF(Y219 = """", """", GOOGLETRANSLATE(Y219, ""en"", ""hi""))"),"जीवनसाथी के बीच विवादों से बचें")</f>
        <v>जीवनसाथी के बीच विवादों से बचें</v>
      </c>
      <c r="AD219" s="5" t="str">
        <f>IFERROR(__xludf.DUMMYFUNCTION("IF(Z219 = """", """", GOOGLETRANSLATE(Z219, ""en"", ""hi""))"),"स्वास्थ्य संबंधी सावधानी")</f>
        <v>स्वास्थ्य संबंधी सावधानी</v>
      </c>
      <c r="AE219" s="5" t="str">
        <f>IFERROR(__xludf.DUMMYFUNCTION("IF(AA219 = """", """", GOOGLETRANSLATE(AA219, ""en"", ""hi""))"),"कैरियर विकास")</f>
        <v>कैरियर विकास</v>
      </c>
      <c r="AF219" s="5" t="str">
        <f>IFERROR(__xludf.DUMMYFUNCTION("IF(AB219 = """", """", GOOGLETRANSLATE(AB219, ""en"", ""hi""))"),"विवाह के अवसर")</f>
        <v>विवाह के अवसर</v>
      </c>
      <c r="AG219" s="5" t="str">
        <f>IFERROR(__xludf.DUMMYFUNCTION("IF(Y219 = """", """", GOOGLETRANSLATE(Y219, ""en"", ""mr""))"),"जोडीदारातील वाद टाळा")</f>
        <v>जोडीदारातील वाद टाळा</v>
      </c>
      <c r="AH219" s="5" t="str">
        <f>IFERROR(__xludf.DUMMYFUNCTION("IF(Z219 = """", """", GOOGLETRANSLATE(Z219, ""en"", ""mr""))"),"आरोग्याची खबरदारी")</f>
        <v>आरोग्याची खबरदारी</v>
      </c>
      <c r="AI219" s="5" t="str">
        <f>IFERROR(__xludf.DUMMYFUNCTION("IF(AA219 = """", """", GOOGLETRANSLATE(AA219, ""en"", ""mr""))"),"करिअरची वाढ")</f>
        <v>करिअरची वाढ</v>
      </c>
      <c r="AJ219" s="5" t="str">
        <f>IFERROR(__xludf.DUMMYFUNCTION("IF(AB219 = """", """", GOOGLETRANSLATE(AB219, ""en"", ""mr""))"),"विवाहाच्या संधी")</f>
        <v>विवाहाच्या संधी</v>
      </c>
      <c r="AK219" s="5" t="str">
        <f>IFERROR(__xludf.DUMMYFUNCTION("IF(Y219 = """", """", GOOGLETRANSLATE(Y219, ""en"", ""gu""))"),"જીવનસાથીના વિવાદથી બચો")</f>
        <v>જીવનસાથીના વિવાદથી બચો</v>
      </c>
      <c r="AL219" s="5" t="str">
        <f>IFERROR(__xludf.DUMMYFUNCTION("IF(Z219 = """", """", GOOGLETRANSLATE(Z219, ""en"", ""gu""))"),"સ્વાસ્થ્ય અંગે સાવચેતી રાખવી")</f>
        <v>સ્વાસ્થ્ય અંગે સાવચેતી રાખવી</v>
      </c>
      <c r="AM219" s="5" t="str">
        <f>IFERROR(__xludf.DUMMYFUNCTION("IF(AA219 = """", """", GOOGLETRANSLATE(AA219, ""en"", ""gu""))"),"કારકિર્દી વૃદ્ધિ")</f>
        <v>કારકિર્દી વૃદ્ધિ</v>
      </c>
      <c r="AN219" s="5" t="str">
        <f>IFERROR(__xludf.DUMMYFUNCTION("IF(AB219 = """", """", GOOGLETRANSLATE(AB219, ""en"", ""gu""))"),"લગ્નની તકો")</f>
        <v>લગ્નની તકો</v>
      </c>
      <c r="AO219" s="5" t="str">
        <f>IFERROR(__xludf.DUMMYFUNCTION("IF(Y219 = """", """", GOOGLETRANSLATE(Y219, ""en"", ""bn""))"),"স্ত্রীর বিবাদ এড়িয়ে চলুন")</f>
        <v>স্ত্রীর বিবাদ এড়িয়ে চলুন</v>
      </c>
      <c r="AP219" s="5" t="str">
        <f>IFERROR(__xludf.DUMMYFUNCTION("IF(Z219 = """", """", GOOGLETRANSLATE(Z219, ""en"", ""bn""))"),"স্বাস্থ্য সতর্কতা")</f>
        <v>স্বাস্থ্য সতর্কতা</v>
      </c>
      <c r="AQ219" s="5" t="str">
        <f>IFERROR(__xludf.DUMMYFUNCTION("IF(AA219 = """", """", GOOGLETRANSLATE(AA219, ""en"", ""bn""))"),"ক্যারিয়ার বৃদ্ধি")</f>
        <v>ক্যারিয়ার বৃদ্ধি</v>
      </c>
      <c r="AR219" s="5" t="str">
        <f>IFERROR(__xludf.DUMMYFUNCTION("IF(AB219 = """", """", GOOGLETRANSLATE(AB219, ""en"", ""bn""))"),"বিয়ের সুযোগ")</f>
        <v>বিয়ের সুযোগ</v>
      </c>
      <c r="AS219" s="5" t="str">
        <f>IFERROR(__xludf.DUMMYFUNCTION("IF(Y219 = """", """", GOOGLETRANSLATE(Y219,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19" s="5" t="str">
        <f>IFERROR(__xludf.DUMMYFUNCTION("IF(Z219 = """", """", GOOGLETRANSLATE(Z219, ""en"", ""te""))"),"ఆరోగ్యం జాగ్రత్త")</f>
        <v>ఆరోగ్యం జాగ్రత్త</v>
      </c>
      <c r="AU219" s="5" t="str">
        <f>IFERROR(__xludf.DUMMYFUNCTION("IF(AA219 = """", """", GOOGLETRANSLATE(AA219, ""en"", ""te""))"),"కెరీర్ వృద్ధి")</f>
        <v>కెరీర్ వృద్ధి</v>
      </c>
      <c r="AV219" s="5" t="str">
        <f>IFERROR(__xludf.DUMMYFUNCTION("IF(AB219 = """", """", GOOGLETRANSLATE(AB219, ""en"", ""te""))"),"వివాహ అవకాశాలు")</f>
        <v>వివాహ అవకాశాలు</v>
      </c>
    </row>
    <row r="220">
      <c r="A220" s="1">
        <v>223.0</v>
      </c>
      <c r="B220" s="1" t="s">
        <v>56</v>
      </c>
      <c r="C220" s="2">
        <v>45839.0</v>
      </c>
      <c r="D220" s="2">
        <v>45848.0</v>
      </c>
      <c r="E220" s="1">
        <v>11.0</v>
      </c>
      <c r="F220" s="1">
        <v>3.0</v>
      </c>
      <c r="G220" s="3" t="s">
        <v>108</v>
      </c>
      <c r="I220" s="7">
        <v>0.008969907407407407</v>
      </c>
      <c r="J220" s="7">
        <v>0.010243055555555556</v>
      </c>
      <c r="K220" s="1" t="s">
        <v>58</v>
      </c>
      <c r="L220" s="1" t="s">
        <v>81</v>
      </c>
      <c r="O220" s="1" t="s">
        <v>61</v>
      </c>
      <c r="P220" s="1" t="s">
        <v>60</v>
      </c>
      <c r="Q220" s="1" t="s">
        <v>60</v>
      </c>
      <c r="R220" s="1" t="s">
        <v>60</v>
      </c>
      <c r="S220" s="1" t="s">
        <v>60</v>
      </c>
      <c r="T220" s="1" t="s">
        <v>60</v>
      </c>
      <c r="V220" s="1" t="s">
        <v>60</v>
      </c>
      <c r="W220" s="1" t="s">
        <v>61</v>
      </c>
      <c r="X220" s="1" t="s">
        <v>60</v>
      </c>
      <c r="Y220" s="1" t="s">
        <v>124</v>
      </c>
      <c r="Z220" s="1" t="s">
        <v>125</v>
      </c>
      <c r="AA220" s="1" t="s">
        <v>126</v>
      </c>
      <c r="AB220" s="1" t="s">
        <v>127</v>
      </c>
      <c r="AC220" s="5" t="str">
        <f>IFERROR(__xludf.DUMMYFUNCTION("IF(Y220 = """", """", GOOGLETRANSLATE(Y220, ""en"", ""hi""))"),"जीवनसाथी के बीच विवादों से बचें")</f>
        <v>जीवनसाथी के बीच विवादों से बचें</v>
      </c>
      <c r="AD220" s="5" t="str">
        <f>IFERROR(__xludf.DUMMYFUNCTION("IF(Z220 = """", """", GOOGLETRANSLATE(Z220, ""en"", ""hi""))"),"स्वास्थ्य संबंधी सावधानी")</f>
        <v>स्वास्थ्य संबंधी सावधानी</v>
      </c>
      <c r="AE220" s="5" t="str">
        <f>IFERROR(__xludf.DUMMYFUNCTION("IF(AA220 = """", """", GOOGLETRANSLATE(AA220, ""en"", ""hi""))"),"कैरियर विकास")</f>
        <v>कैरियर विकास</v>
      </c>
      <c r="AF220" s="5" t="str">
        <f>IFERROR(__xludf.DUMMYFUNCTION("IF(AB220 = """", """", GOOGLETRANSLATE(AB220, ""en"", ""hi""))"),"विवाह के अवसर")</f>
        <v>विवाह के अवसर</v>
      </c>
      <c r="AG220" s="5" t="str">
        <f>IFERROR(__xludf.DUMMYFUNCTION("IF(Y220 = """", """", GOOGLETRANSLATE(Y220, ""en"", ""mr""))"),"जोडीदारातील वाद टाळा")</f>
        <v>जोडीदारातील वाद टाळा</v>
      </c>
      <c r="AH220" s="5" t="str">
        <f>IFERROR(__xludf.DUMMYFUNCTION("IF(Z220 = """", """", GOOGLETRANSLATE(Z220, ""en"", ""mr""))"),"आरोग्याची खबरदारी")</f>
        <v>आरोग्याची खबरदारी</v>
      </c>
      <c r="AI220" s="5" t="str">
        <f>IFERROR(__xludf.DUMMYFUNCTION("IF(AA220 = """", """", GOOGLETRANSLATE(AA220, ""en"", ""mr""))"),"करिअरची वाढ")</f>
        <v>करिअरची वाढ</v>
      </c>
      <c r="AJ220" s="5" t="str">
        <f>IFERROR(__xludf.DUMMYFUNCTION("IF(AB220 = """", """", GOOGLETRANSLATE(AB220, ""en"", ""mr""))"),"विवाहाच्या संधी")</f>
        <v>विवाहाच्या संधी</v>
      </c>
      <c r="AK220" s="5" t="str">
        <f>IFERROR(__xludf.DUMMYFUNCTION("IF(Y220 = """", """", GOOGLETRANSLATE(Y220, ""en"", ""gu""))"),"જીવનસાથીના વિવાદથી બચો")</f>
        <v>જીવનસાથીના વિવાદથી બચો</v>
      </c>
      <c r="AL220" s="5" t="str">
        <f>IFERROR(__xludf.DUMMYFUNCTION("IF(Z220 = """", """", GOOGLETRANSLATE(Z220, ""en"", ""gu""))"),"સ્વાસ્થ્ય અંગે સાવચેતી રાખવી")</f>
        <v>સ્વાસ્થ્ય અંગે સાવચેતી રાખવી</v>
      </c>
      <c r="AM220" s="5" t="str">
        <f>IFERROR(__xludf.DUMMYFUNCTION("IF(AA220 = """", """", GOOGLETRANSLATE(AA220, ""en"", ""gu""))"),"કારકિર્દી વૃદ્ધિ")</f>
        <v>કારકિર્દી વૃદ્ધિ</v>
      </c>
      <c r="AN220" s="5" t="str">
        <f>IFERROR(__xludf.DUMMYFUNCTION("IF(AB220 = """", """", GOOGLETRANSLATE(AB220, ""en"", ""gu""))"),"લગ્નની તકો")</f>
        <v>લગ્નની તકો</v>
      </c>
      <c r="AO220" s="5" t="str">
        <f>IFERROR(__xludf.DUMMYFUNCTION("IF(Y220 = """", """", GOOGLETRANSLATE(Y220, ""en"", ""bn""))"),"স্ত্রীর বিবাদ এড়িয়ে চলুন")</f>
        <v>স্ত্রীর বিবাদ এড়িয়ে চলুন</v>
      </c>
      <c r="AP220" s="5" t="str">
        <f>IFERROR(__xludf.DUMMYFUNCTION("IF(Z220 = """", """", GOOGLETRANSLATE(Z220, ""en"", ""bn""))"),"স্বাস্থ্য সতর্কতা")</f>
        <v>স্বাস্থ্য সতর্কতা</v>
      </c>
      <c r="AQ220" s="5" t="str">
        <f>IFERROR(__xludf.DUMMYFUNCTION("IF(AA220 = """", """", GOOGLETRANSLATE(AA220, ""en"", ""bn""))"),"ক্যারিয়ার বৃদ্ধি")</f>
        <v>ক্যারিয়ার বৃদ্ধি</v>
      </c>
      <c r="AR220" s="5" t="str">
        <f>IFERROR(__xludf.DUMMYFUNCTION("IF(AB220 = """", """", GOOGLETRANSLATE(AB220, ""en"", ""bn""))"),"বিয়ের সুযোগ")</f>
        <v>বিয়ের সুযোগ</v>
      </c>
      <c r="AS220" s="5" t="str">
        <f>IFERROR(__xludf.DUMMYFUNCTION("IF(Y220 = """", """", GOOGLETRANSLATE(Y220,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0" s="5" t="str">
        <f>IFERROR(__xludf.DUMMYFUNCTION("IF(Z220 = """", """", GOOGLETRANSLATE(Z220, ""en"", ""te""))"),"ఆరోగ్యం జాగ్రత్త")</f>
        <v>ఆరోగ్యం జాగ్రత్త</v>
      </c>
      <c r="AU220" s="5" t="str">
        <f>IFERROR(__xludf.DUMMYFUNCTION("IF(AA220 = """", """", GOOGLETRANSLATE(AA220, ""en"", ""te""))"),"కెరీర్ వృద్ధి")</f>
        <v>కెరీర్ వృద్ధి</v>
      </c>
      <c r="AV220" s="5" t="str">
        <f>IFERROR(__xludf.DUMMYFUNCTION("IF(AB220 = """", """", GOOGLETRANSLATE(AB220, ""en"", ""te""))"),"వివాహ అవకాశాలు")</f>
        <v>వివాహ అవకాశాలు</v>
      </c>
    </row>
    <row r="221">
      <c r="A221" s="1">
        <v>224.0</v>
      </c>
      <c r="B221" s="1" t="s">
        <v>56</v>
      </c>
      <c r="C221" s="2">
        <v>45839.0</v>
      </c>
      <c r="D221" s="2">
        <v>45848.0</v>
      </c>
      <c r="E221" s="1">
        <v>11.0</v>
      </c>
      <c r="F221" s="1">
        <v>4.0</v>
      </c>
      <c r="G221" s="3" t="s">
        <v>108</v>
      </c>
      <c r="I221" s="7">
        <v>0.008969907407407407</v>
      </c>
      <c r="J221" s="7">
        <v>0.010243055555555556</v>
      </c>
      <c r="K221" s="1" t="s">
        <v>58</v>
      </c>
      <c r="L221" s="1" t="s">
        <v>81</v>
      </c>
      <c r="O221" s="1" t="s">
        <v>61</v>
      </c>
      <c r="P221" s="1" t="s">
        <v>60</v>
      </c>
      <c r="Q221" s="1" t="s">
        <v>60</v>
      </c>
      <c r="R221" s="1" t="s">
        <v>60</v>
      </c>
      <c r="S221" s="1" t="s">
        <v>60</v>
      </c>
      <c r="T221" s="1" t="s">
        <v>60</v>
      </c>
      <c r="V221" s="1" t="s">
        <v>60</v>
      </c>
      <c r="W221" s="1" t="s">
        <v>61</v>
      </c>
      <c r="X221" s="1" t="s">
        <v>60</v>
      </c>
      <c r="Y221" s="1" t="s">
        <v>124</v>
      </c>
      <c r="Z221" s="1" t="s">
        <v>125</v>
      </c>
      <c r="AA221" s="1" t="s">
        <v>126</v>
      </c>
      <c r="AB221" s="1" t="s">
        <v>127</v>
      </c>
      <c r="AC221" s="5" t="str">
        <f>IFERROR(__xludf.DUMMYFUNCTION("IF(Y221 = """", """", GOOGLETRANSLATE(Y221, ""en"", ""hi""))"),"जीवनसाथी के बीच विवादों से बचें")</f>
        <v>जीवनसाथी के बीच विवादों से बचें</v>
      </c>
      <c r="AD221" s="5" t="str">
        <f>IFERROR(__xludf.DUMMYFUNCTION("IF(Z221 = """", """", GOOGLETRANSLATE(Z221, ""en"", ""hi""))"),"स्वास्थ्य संबंधी सावधानी")</f>
        <v>स्वास्थ्य संबंधी सावधानी</v>
      </c>
      <c r="AE221" s="5" t="str">
        <f>IFERROR(__xludf.DUMMYFUNCTION("IF(AA221 = """", """", GOOGLETRANSLATE(AA221, ""en"", ""hi""))"),"कैरियर विकास")</f>
        <v>कैरियर विकास</v>
      </c>
      <c r="AF221" s="5" t="str">
        <f>IFERROR(__xludf.DUMMYFUNCTION("IF(AB221 = """", """", GOOGLETRANSLATE(AB221, ""en"", ""hi""))"),"विवाह के अवसर")</f>
        <v>विवाह के अवसर</v>
      </c>
      <c r="AG221" s="5" t="str">
        <f>IFERROR(__xludf.DUMMYFUNCTION("IF(Y221 = """", """", GOOGLETRANSLATE(Y221, ""en"", ""mr""))"),"जोडीदारातील वाद टाळा")</f>
        <v>जोडीदारातील वाद टाळा</v>
      </c>
      <c r="AH221" s="5" t="str">
        <f>IFERROR(__xludf.DUMMYFUNCTION("IF(Z221 = """", """", GOOGLETRANSLATE(Z221, ""en"", ""mr""))"),"आरोग्याची खबरदारी")</f>
        <v>आरोग्याची खबरदारी</v>
      </c>
      <c r="AI221" s="5" t="str">
        <f>IFERROR(__xludf.DUMMYFUNCTION("IF(AA221 = """", """", GOOGLETRANSLATE(AA221, ""en"", ""mr""))"),"करिअरची वाढ")</f>
        <v>करिअरची वाढ</v>
      </c>
      <c r="AJ221" s="5" t="str">
        <f>IFERROR(__xludf.DUMMYFUNCTION("IF(AB221 = """", """", GOOGLETRANSLATE(AB221, ""en"", ""mr""))"),"विवाहाच्या संधी")</f>
        <v>विवाहाच्या संधी</v>
      </c>
      <c r="AK221" s="5" t="str">
        <f>IFERROR(__xludf.DUMMYFUNCTION("IF(Y221 = """", """", GOOGLETRANSLATE(Y221, ""en"", ""gu""))"),"જીવનસાથીના વિવાદથી બચો")</f>
        <v>જીવનસાથીના વિવાદથી બચો</v>
      </c>
      <c r="AL221" s="5" t="str">
        <f>IFERROR(__xludf.DUMMYFUNCTION("IF(Z221 = """", """", GOOGLETRANSLATE(Z221, ""en"", ""gu""))"),"સ્વાસ્થ્ય અંગે સાવચેતી રાખવી")</f>
        <v>સ્વાસ્થ્ય અંગે સાવચેતી રાખવી</v>
      </c>
      <c r="AM221" s="5" t="str">
        <f>IFERROR(__xludf.DUMMYFUNCTION("IF(AA221 = """", """", GOOGLETRANSLATE(AA221, ""en"", ""gu""))"),"કારકિર્દી વૃદ્ધિ")</f>
        <v>કારકિર્દી વૃદ્ધિ</v>
      </c>
      <c r="AN221" s="5" t="str">
        <f>IFERROR(__xludf.DUMMYFUNCTION("IF(AB221 = """", """", GOOGLETRANSLATE(AB221, ""en"", ""gu""))"),"લગ્નની તકો")</f>
        <v>લગ્નની તકો</v>
      </c>
      <c r="AO221" s="5" t="str">
        <f>IFERROR(__xludf.DUMMYFUNCTION("IF(Y221 = """", """", GOOGLETRANSLATE(Y221, ""en"", ""bn""))"),"স্ত্রীর বিবাদ এড়িয়ে চলুন")</f>
        <v>স্ত্রীর বিবাদ এড়িয়ে চলুন</v>
      </c>
      <c r="AP221" s="5" t="str">
        <f>IFERROR(__xludf.DUMMYFUNCTION("IF(Z221 = """", """", GOOGLETRANSLATE(Z221, ""en"", ""bn""))"),"স্বাস্থ্য সতর্কতা")</f>
        <v>স্বাস্থ্য সতর্কতা</v>
      </c>
      <c r="AQ221" s="5" t="str">
        <f>IFERROR(__xludf.DUMMYFUNCTION("IF(AA221 = """", """", GOOGLETRANSLATE(AA221, ""en"", ""bn""))"),"ক্যারিয়ার বৃদ্ধি")</f>
        <v>ক্যারিয়ার বৃদ্ধি</v>
      </c>
      <c r="AR221" s="5" t="str">
        <f>IFERROR(__xludf.DUMMYFUNCTION("IF(AB221 = """", """", GOOGLETRANSLATE(AB221, ""en"", ""bn""))"),"বিয়ের সুযোগ")</f>
        <v>বিয়ের সুযোগ</v>
      </c>
      <c r="AS221" s="5" t="str">
        <f>IFERROR(__xludf.DUMMYFUNCTION("IF(Y221 = """", """", GOOGLETRANSLATE(Y221,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1" s="5" t="str">
        <f>IFERROR(__xludf.DUMMYFUNCTION("IF(Z221 = """", """", GOOGLETRANSLATE(Z221, ""en"", ""te""))"),"ఆరోగ్యం జాగ్రత్త")</f>
        <v>ఆరోగ్యం జాగ్రత్త</v>
      </c>
      <c r="AU221" s="5" t="str">
        <f>IFERROR(__xludf.DUMMYFUNCTION("IF(AA221 = """", """", GOOGLETRANSLATE(AA221, ""en"", ""te""))"),"కెరీర్ వృద్ధి")</f>
        <v>కెరీర్ వృద్ధి</v>
      </c>
      <c r="AV221" s="5" t="str">
        <f>IFERROR(__xludf.DUMMYFUNCTION("IF(AB221 = """", """", GOOGLETRANSLATE(AB221, ""en"", ""te""))"),"వివాహ అవకాశాలు")</f>
        <v>వివాహ అవకాశాలు</v>
      </c>
    </row>
    <row r="222">
      <c r="A222" s="1">
        <v>225.0</v>
      </c>
      <c r="B222" s="1" t="s">
        <v>56</v>
      </c>
      <c r="C222" s="2">
        <v>45839.0</v>
      </c>
      <c r="D222" s="2">
        <v>45848.0</v>
      </c>
      <c r="E222" s="1">
        <v>11.0</v>
      </c>
      <c r="F222" s="1">
        <v>5.0</v>
      </c>
      <c r="G222" s="3" t="s">
        <v>108</v>
      </c>
      <c r="I222" s="7">
        <v>0.008969907407407407</v>
      </c>
      <c r="J222" s="7">
        <v>0.010243055555555556</v>
      </c>
      <c r="K222" s="1" t="s">
        <v>58</v>
      </c>
      <c r="L222" s="1" t="s">
        <v>81</v>
      </c>
      <c r="O222" s="1" t="s">
        <v>61</v>
      </c>
      <c r="P222" s="1" t="s">
        <v>60</v>
      </c>
      <c r="Q222" s="1" t="s">
        <v>60</v>
      </c>
      <c r="R222" s="1" t="s">
        <v>60</v>
      </c>
      <c r="S222" s="1" t="s">
        <v>60</v>
      </c>
      <c r="T222" s="1" t="s">
        <v>60</v>
      </c>
      <c r="V222" s="1" t="s">
        <v>60</v>
      </c>
      <c r="W222" s="1" t="s">
        <v>61</v>
      </c>
      <c r="X222" s="1" t="s">
        <v>60</v>
      </c>
      <c r="Y222" s="1" t="s">
        <v>124</v>
      </c>
      <c r="Z222" s="1" t="s">
        <v>125</v>
      </c>
      <c r="AA222" s="1" t="s">
        <v>126</v>
      </c>
      <c r="AB222" s="1" t="s">
        <v>127</v>
      </c>
      <c r="AC222" s="5" t="str">
        <f>IFERROR(__xludf.DUMMYFUNCTION("IF(Y222 = """", """", GOOGLETRANSLATE(Y222, ""en"", ""hi""))"),"जीवनसाथी के बीच विवादों से बचें")</f>
        <v>जीवनसाथी के बीच विवादों से बचें</v>
      </c>
      <c r="AD222" s="5" t="str">
        <f>IFERROR(__xludf.DUMMYFUNCTION("IF(Z222 = """", """", GOOGLETRANSLATE(Z222, ""en"", ""hi""))"),"स्वास्थ्य संबंधी सावधानी")</f>
        <v>स्वास्थ्य संबंधी सावधानी</v>
      </c>
      <c r="AE222" s="5" t="str">
        <f>IFERROR(__xludf.DUMMYFUNCTION("IF(AA222 = """", """", GOOGLETRANSLATE(AA222, ""en"", ""hi""))"),"कैरियर विकास")</f>
        <v>कैरियर विकास</v>
      </c>
      <c r="AF222" s="5" t="str">
        <f>IFERROR(__xludf.DUMMYFUNCTION("IF(AB222 = """", """", GOOGLETRANSLATE(AB222, ""en"", ""hi""))"),"विवाह के अवसर")</f>
        <v>विवाह के अवसर</v>
      </c>
      <c r="AG222" s="5" t="str">
        <f>IFERROR(__xludf.DUMMYFUNCTION("IF(Y222 = """", """", GOOGLETRANSLATE(Y222, ""en"", ""mr""))"),"जोडीदारातील वाद टाळा")</f>
        <v>जोडीदारातील वाद टाळा</v>
      </c>
      <c r="AH222" s="5" t="str">
        <f>IFERROR(__xludf.DUMMYFUNCTION("IF(Z222 = """", """", GOOGLETRANSLATE(Z222, ""en"", ""mr""))"),"आरोग्याची खबरदारी")</f>
        <v>आरोग्याची खबरदारी</v>
      </c>
      <c r="AI222" s="5" t="str">
        <f>IFERROR(__xludf.DUMMYFUNCTION("IF(AA222 = """", """", GOOGLETRANSLATE(AA222, ""en"", ""mr""))"),"करिअरची वाढ")</f>
        <v>करिअरची वाढ</v>
      </c>
      <c r="AJ222" s="5" t="str">
        <f>IFERROR(__xludf.DUMMYFUNCTION("IF(AB222 = """", """", GOOGLETRANSLATE(AB222, ""en"", ""mr""))"),"विवाहाच्या संधी")</f>
        <v>विवाहाच्या संधी</v>
      </c>
      <c r="AK222" s="5" t="str">
        <f>IFERROR(__xludf.DUMMYFUNCTION("IF(Y222 = """", """", GOOGLETRANSLATE(Y222, ""en"", ""gu""))"),"જીવનસાથીના વિવાદથી બચો")</f>
        <v>જીવનસાથીના વિવાદથી બચો</v>
      </c>
      <c r="AL222" s="5" t="str">
        <f>IFERROR(__xludf.DUMMYFUNCTION("IF(Z222 = """", """", GOOGLETRANSLATE(Z222, ""en"", ""gu""))"),"સ્વાસ્થ્ય અંગે સાવચેતી રાખવી")</f>
        <v>સ્વાસ્થ્ય અંગે સાવચેતી રાખવી</v>
      </c>
      <c r="AM222" s="5" t="str">
        <f>IFERROR(__xludf.DUMMYFUNCTION("IF(AA222 = """", """", GOOGLETRANSLATE(AA222, ""en"", ""gu""))"),"કારકિર્દી વૃદ્ધિ")</f>
        <v>કારકિર્દી વૃદ્ધિ</v>
      </c>
      <c r="AN222" s="5" t="str">
        <f>IFERROR(__xludf.DUMMYFUNCTION("IF(AB222 = """", """", GOOGLETRANSLATE(AB222, ""en"", ""gu""))"),"લગ્નની તકો")</f>
        <v>લગ્નની તકો</v>
      </c>
      <c r="AO222" s="5" t="str">
        <f>IFERROR(__xludf.DUMMYFUNCTION("IF(Y222 = """", """", GOOGLETRANSLATE(Y222, ""en"", ""bn""))"),"স্ত্রীর বিবাদ এড়িয়ে চলুন")</f>
        <v>স্ত্রীর বিবাদ এড়িয়ে চলুন</v>
      </c>
      <c r="AP222" s="5" t="str">
        <f>IFERROR(__xludf.DUMMYFUNCTION("IF(Z222 = """", """", GOOGLETRANSLATE(Z222, ""en"", ""bn""))"),"স্বাস্থ্য সতর্কতা")</f>
        <v>স্বাস্থ্য সতর্কতা</v>
      </c>
      <c r="AQ222" s="5" t="str">
        <f>IFERROR(__xludf.DUMMYFUNCTION("IF(AA222 = """", """", GOOGLETRANSLATE(AA222, ""en"", ""bn""))"),"ক্যারিয়ার বৃদ্ধি")</f>
        <v>ক্যারিয়ার বৃদ্ধি</v>
      </c>
      <c r="AR222" s="5" t="str">
        <f>IFERROR(__xludf.DUMMYFUNCTION("IF(AB222 = """", """", GOOGLETRANSLATE(AB222, ""en"", ""bn""))"),"বিয়ের সুযোগ")</f>
        <v>বিয়ের সুযোগ</v>
      </c>
      <c r="AS222" s="5" t="str">
        <f>IFERROR(__xludf.DUMMYFUNCTION("IF(Y222 = """", """", GOOGLETRANSLATE(Y222,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2" s="5" t="str">
        <f>IFERROR(__xludf.DUMMYFUNCTION("IF(Z222 = """", """", GOOGLETRANSLATE(Z222, ""en"", ""te""))"),"ఆరోగ్యం జాగ్రత్త")</f>
        <v>ఆరోగ్యం జాగ్రత్త</v>
      </c>
      <c r="AU222" s="5" t="str">
        <f>IFERROR(__xludf.DUMMYFUNCTION("IF(AA222 = """", """", GOOGLETRANSLATE(AA222, ""en"", ""te""))"),"కెరీర్ వృద్ధి")</f>
        <v>కెరీర్ వృద్ధి</v>
      </c>
      <c r="AV222" s="5" t="str">
        <f>IFERROR(__xludf.DUMMYFUNCTION("IF(AB222 = """", """", GOOGLETRANSLATE(AB222, ""en"", ""te""))"),"వివాహ అవకాశాలు")</f>
        <v>వివాహ అవకాశాలు</v>
      </c>
    </row>
    <row r="223">
      <c r="A223" s="1">
        <v>226.0</v>
      </c>
      <c r="B223" s="1" t="s">
        <v>56</v>
      </c>
      <c r="C223" s="2">
        <v>45839.0</v>
      </c>
      <c r="D223" s="2">
        <v>45848.0</v>
      </c>
      <c r="E223" s="1">
        <v>11.0</v>
      </c>
      <c r="F223" s="1">
        <v>6.0</v>
      </c>
      <c r="G223" s="3" t="s">
        <v>108</v>
      </c>
      <c r="I223" s="7">
        <v>0.008969907407407407</v>
      </c>
      <c r="J223" s="7">
        <v>0.010243055555555556</v>
      </c>
      <c r="K223" s="1" t="s">
        <v>58</v>
      </c>
      <c r="L223" s="1" t="s">
        <v>81</v>
      </c>
      <c r="O223" s="1" t="s">
        <v>61</v>
      </c>
      <c r="P223" s="1" t="s">
        <v>60</v>
      </c>
      <c r="Q223" s="1" t="s">
        <v>60</v>
      </c>
      <c r="R223" s="1" t="s">
        <v>60</v>
      </c>
      <c r="S223" s="1" t="s">
        <v>60</v>
      </c>
      <c r="T223" s="1" t="s">
        <v>60</v>
      </c>
      <c r="V223" s="1" t="s">
        <v>60</v>
      </c>
      <c r="W223" s="1" t="s">
        <v>60</v>
      </c>
      <c r="X223" s="1" t="s">
        <v>60</v>
      </c>
      <c r="Y223" s="1" t="s">
        <v>124</v>
      </c>
      <c r="Z223" s="1" t="s">
        <v>125</v>
      </c>
      <c r="AA223" s="1" t="s">
        <v>126</v>
      </c>
      <c r="AB223" s="1" t="s">
        <v>127</v>
      </c>
      <c r="AC223" s="5" t="str">
        <f>IFERROR(__xludf.DUMMYFUNCTION("IF(Y223 = """", """", GOOGLETRANSLATE(Y223, ""en"", ""hi""))"),"जीवनसाथी के बीच विवादों से बचें")</f>
        <v>जीवनसाथी के बीच विवादों से बचें</v>
      </c>
      <c r="AD223" s="5" t="str">
        <f>IFERROR(__xludf.DUMMYFUNCTION("IF(Z223 = """", """", GOOGLETRANSLATE(Z223, ""en"", ""hi""))"),"स्वास्थ्य संबंधी सावधानी")</f>
        <v>स्वास्थ्य संबंधी सावधानी</v>
      </c>
      <c r="AE223" s="5" t="str">
        <f>IFERROR(__xludf.DUMMYFUNCTION("IF(AA223 = """", """", GOOGLETRANSLATE(AA223, ""en"", ""hi""))"),"कैरियर विकास")</f>
        <v>कैरियर विकास</v>
      </c>
      <c r="AF223" s="5" t="str">
        <f>IFERROR(__xludf.DUMMYFUNCTION("IF(AB223 = """", """", GOOGLETRANSLATE(AB223, ""en"", ""hi""))"),"विवाह के अवसर")</f>
        <v>विवाह के अवसर</v>
      </c>
      <c r="AG223" s="5" t="str">
        <f>IFERROR(__xludf.DUMMYFUNCTION("IF(Y223 = """", """", GOOGLETRANSLATE(Y223, ""en"", ""mr""))"),"जोडीदारातील वाद टाळा")</f>
        <v>जोडीदारातील वाद टाळा</v>
      </c>
      <c r="AH223" s="5" t="str">
        <f>IFERROR(__xludf.DUMMYFUNCTION("IF(Z223 = """", """", GOOGLETRANSLATE(Z223, ""en"", ""mr""))"),"आरोग्याची खबरदारी")</f>
        <v>आरोग्याची खबरदारी</v>
      </c>
      <c r="AI223" s="5" t="str">
        <f>IFERROR(__xludf.DUMMYFUNCTION("IF(AA223 = """", """", GOOGLETRANSLATE(AA223, ""en"", ""mr""))"),"करिअरची वाढ")</f>
        <v>करिअरची वाढ</v>
      </c>
      <c r="AJ223" s="5" t="str">
        <f>IFERROR(__xludf.DUMMYFUNCTION("IF(AB223 = """", """", GOOGLETRANSLATE(AB223, ""en"", ""mr""))"),"विवाहाच्या संधी")</f>
        <v>विवाहाच्या संधी</v>
      </c>
      <c r="AK223" s="5" t="str">
        <f>IFERROR(__xludf.DUMMYFUNCTION("IF(Y223 = """", """", GOOGLETRANSLATE(Y223, ""en"", ""gu""))"),"જીવનસાથીના વિવાદથી બચો")</f>
        <v>જીવનસાથીના વિવાદથી બચો</v>
      </c>
      <c r="AL223" s="5" t="str">
        <f>IFERROR(__xludf.DUMMYFUNCTION("IF(Z223 = """", """", GOOGLETRANSLATE(Z223, ""en"", ""gu""))"),"સ્વાસ્થ્ય અંગે સાવચેતી રાખવી")</f>
        <v>સ્વાસ્થ્ય અંગે સાવચેતી રાખવી</v>
      </c>
      <c r="AM223" s="5" t="str">
        <f>IFERROR(__xludf.DUMMYFUNCTION("IF(AA223 = """", """", GOOGLETRANSLATE(AA223, ""en"", ""gu""))"),"કારકિર્દી વૃદ્ધિ")</f>
        <v>કારકિર્દી વૃદ્ધિ</v>
      </c>
      <c r="AN223" s="5" t="str">
        <f>IFERROR(__xludf.DUMMYFUNCTION("IF(AB223 = """", """", GOOGLETRANSLATE(AB223, ""en"", ""gu""))"),"લગ્નની તકો")</f>
        <v>લગ્નની તકો</v>
      </c>
      <c r="AO223" s="5" t="str">
        <f>IFERROR(__xludf.DUMMYFUNCTION("IF(Y223 = """", """", GOOGLETRANSLATE(Y223, ""en"", ""bn""))"),"স্ত্রীর বিবাদ এড়িয়ে চলুন")</f>
        <v>স্ত্রীর বিবাদ এড়িয়ে চলুন</v>
      </c>
      <c r="AP223" s="5" t="str">
        <f>IFERROR(__xludf.DUMMYFUNCTION("IF(Z223 = """", """", GOOGLETRANSLATE(Z223, ""en"", ""bn""))"),"স্বাস্থ্য সতর্কতা")</f>
        <v>স্বাস্থ্য সতর্কতা</v>
      </c>
      <c r="AQ223" s="5" t="str">
        <f>IFERROR(__xludf.DUMMYFUNCTION("IF(AA223 = """", """", GOOGLETRANSLATE(AA223, ""en"", ""bn""))"),"ক্যারিয়ার বৃদ্ধি")</f>
        <v>ক্যারিয়ার বৃদ্ধি</v>
      </c>
      <c r="AR223" s="5" t="str">
        <f>IFERROR(__xludf.DUMMYFUNCTION("IF(AB223 = """", """", GOOGLETRANSLATE(AB223, ""en"", ""bn""))"),"বিয়ের সুযোগ")</f>
        <v>বিয়ের সুযোগ</v>
      </c>
      <c r="AS223" s="5" t="str">
        <f>IFERROR(__xludf.DUMMYFUNCTION("IF(Y223 = """", """", GOOGLETRANSLATE(Y223,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3" s="5" t="str">
        <f>IFERROR(__xludf.DUMMYFUNCTION("IF(Z223 = """", """", GOOGLETRANSLATE(Z223, ""en"", ""te""))"),"ఆరోగ్యం జాగ్రత్త")</f>
        <v>ఆరోగ్యం జాగ్రత్త</v>
      </c>
      <c r="AU223" s="5" t="str">
        <f>IFERROR(__xludf.DUMMYFUNCTION("IF(AA223 = """", """", GOOGLETRANSLATE(AA223, ""en"", ""te""))"),"కెరీర్ వృద్ధి")</f>
        <v>కెరీర్ వృద్ధి</v>
      </c>
      <c r="AV223" s="5" t="str">
        <f>IFERROR(__xludf.DUMMYFUNCTION("IF(AB223 = """", """", GOOGLETRANSLATE(AB223, ""en"", ""te""))"),"వివాహ అవకాశాలు")</f>
        <v>వివాహ అవకాశాలు</v>
      </c>
    </row>
    <row r="224">
      <c r="A224" s="1">
        <v>227.0</v>
      </c>
      <c r="B224" s="1" t="s">
        <v>56</v>
      </c>
      <c r="C224" s="2">
        <v>45839.0</v>
      </c>
      <c r="D224" s="2">
        <v>45848.0</v>
      </c>
      <c r="E224" s="1">
        <v>11.0</v>
      </c>
      <c r="F224" s="1">
        <v>7.0</v>
      </c>
      <c r="G224" s="3" t="s">
        <v>108</v>
      </c>
      <c r="I224" s="7">
        <v>0.008969907407407407</v>
      </c>
      <c r="J224" s="7">
        <v>0.010243055555555556</v>
      </c>
      <c r="K224" s="1" t="s">
        <v>58</v>
      </c>
      <c r="L224" s="1" t="s">
        <v>81</v>
      </c>
      <c r="O224" s="1" t="s">
        <v>61</v>
      </c>
      <c r="P224" s="1" t="s">
        <v>60</v>
      </c>
      <c r="Q224" s="1" t="s">
        <v>60</v>
      </c>
      <c r="R224" s="1" t="s">
        <v>60</v>
      </c>
      <c r="S224" s="1" t="s">
        <v>60</v>
      </c>
      <c r="T224" s="1" t="s">
        <v>60</v>
      </c>
      <c r="V224" s="1" t="s">
        <v>60</v>
      </c>
      <c r="W224" s="1" t="s">
        <v>60</v>
      </c>
      <c r="X224" s="1" t="s">
        <v>60</v>
      </c>
      <c r="Y224" s="1" t="s">
        <v>124</v>
      </c>
      <c r="Z224" s="1" t="s">
        <v>125</v>
      </c>
      <c r="AA224" s="1" t="s">
        <v>126</v>
      </c>
      <c r="AB224" s="1" t="s">
        <v>127</v>
      </c>
      <c r="AC224" s="5" t="str">
        <f>IFERROR(__xludf.DUMMYFUNCTION("IF(Y224 = """", """", GOOGLETRANSLATE(Y224, ""en"", ""hi""))"),"जीवनसाथी के बीच विवादों से बचें")</f>
        <v>जीवनसाथी के बीच विवादों से बचें</v>
      </c>
      <c r="AD224" s="5" t="str">
        <f>IFERROR(__xludf.DUMMYFUNCTION("IF(Z224 = """", """", GOOGLETRANSLATE(Z224, ""en"", ""hi""))"),"स्वास्थ्य संबंधी सावधानी")</f>
        <v>स्वास्थ्य संबंधी सावधानी</v>
      </c>
      <c r="AE224" s="5" t="str">
        <f>IFERROR(__xludf.DUMMYFUNCTION("IF(AA224 = """", """", GOOGLETRANSLATE(AA224, ""en"", ""hi""))"),"कैरियर विकास")</f>
        <v>कैरियर विकास</v>
      </c>
      <c r="AF224" s="5" t="str">
        <f>IFERROR(__xludf.DUMMYFUNCTION("IF(AB224 = """", """", GOOGLETRANSLATE(AB224, ""en"", ""hi""))"),"विवाह के अवसर")</f>
        <v>विवाह के अवसर</v>
      </c>
      <c r="AG224" s="5" t="str">
        <f>IFERROR(__xludf.DUMMYFUNCTION("IF(Y224 = """", """", GOOGLETRANSLATE(Y224, ""en"", ""mr""))"),"जोडीदारातील वाद टाळा")</f>
        <v>जोडीदारातील वाद टाळा</v>
      </c>
      <c r="AH224" s="5" t="str">
        <f>IFERROR(__xludf.DUMMYFUNCTION("IF(Z224 = """", """", GOOGLETRANSLATE(Z224, ""en"", ""mr""))"),"आरोग्याची खबरदारी")</f>
        <v>आरोग्याची खबरदारी</v>
      </c>
      <c r="AI224" s="5" t="str">
        <f>IFERROR(__xludf.DUMMYFUNCTION("IF(AA224 = """", """", GOOGLETRANSLATE(AA224, ""en"", ""mr""))"),"करिअरची वाढ")</f>
        <v>करिअरची वाढ</v>
      </c>
      <c r="AJ224" s="5" t="str">
        <f>IFERROR(__xludf.DUMMYFUNCTION("IF(AB224 = """", """", GOOGLETRANSLATE(AB224, ""en"", ""mr""))"),"विवाहाच्या संधी")</f>
        <v>विवाहाच्या संधी</v>
      </c>
      <c r="AK224" s="5" t="str">
        <f>IFERROR(__xludf.DUMMYFUNCTION("IF(Y224 = """", """", GOOGLETRANSLATE(Y224, ""en"", ""gu""))"),"જીવનસાથીના વિવાદથી બચો")</f>
        <v>જીવનસાથીના વિવાદથી બચો</v>
      </c>
      <c r="AL224" s="5" t="str">
        <f>IFERROR(__xludf.DUMMYFUNCTION("IF(Z224 = """", """", GOOGLETRANSLATE(Z224, ""en"", ""gu""))"),"સ્વાસ્થ્ય અંગે સાવચેતી રાખવી")</f>
        <v>સ્વાસ્થ્ય અંગે સાવચેતી રાખવી</v>
      </c>
      <c r="AM224" s="5" t="str">
        <f>IFERROR(__xludf.DUMMYFUNCTION("IF(AA224 = """", """", GOOGLETRANSLATE(AA224, ""en"", ""gu""))"),"કારકિર્દી વૃદ્ધિ")</f>
        <v>કારકિર્દી વૃદ્ધિ</v>
      </c>
      <c r="AN224" s="5" t="str">
        <f>IFERROR(__xludf.DUMMYFUNCTION("IF(AB224 = """", """", GOOGLETRANSLATE(AB224, ""en"", ""gu""))"),"લગ્નની તકો")</f>
        <v>લગ્નની તકો</v>
      </c>
      <c r="AO224" s="5" t="str">
        <f>IFERROR(__xludf.DUMMYFUNCTION("IF(Y224 = """", """", GOOGLETRANSLATE(Y224, ""en"", ""bn""))"),"স্ত্রীর বিবাদ এড়িয়ে চলুন")</f>
        <v>স্ত্রীর বিবাদ এড়িয়ে চলুন</v>
      </c>
      <c r="AP224" s="5" t="str">
        <f>IFERROR(__xludf.DUMMYFUNCTION("IF(Z224 = """", """", GOOGLETRANSLATE(Z224, ""en"", ""bn""))"),"স্বাস্থ্য সতর্কতা")</f>
        <v>স্বাস্থ্য সতর্কতা</v>
      </c>
      <c r="AQ224" s="5" t="str">
        <f>IFERROR(__xludf.DUMMYFUNCTION("IF(AA224 = """", """", GOOGLETRANSLATE(AA224, ""en"", ""bn""))"),"ক্যারিয়ার বৃদ্ধি")</f>
        <v>ক্যারিয়ার বৃদ্ধি</v>
      </c>
      <c r="AR224" s="5" t="str">
        <f>IFERROR(__xludf.DUMMYFUNCTION("IF(AB224 = """", """", GOOGLETRANSLATE(AB224, ""en"", ""bn""))"),"বিয়ের সুযোগ")</f>
        <v>বিয়ের সুযোগ</v>
      </c>
      <c r="AS224" s="5" t="str">
        <f>IFERROR(__xludf.DUMMYFUNCTION("IF(Y224 = """", """", GOOGLETRANSLATE(Y224,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4" s="5" t="str">
        <f>IFERROR(__xludf.DUMMYFUNCTION("IF(Z224 = """", """", GOOGLETRANSLATE(Z224, ""en"", ""te""))"),"ఆరోగ్యం జాగ్రత్త")</f>
        <v>ఆరోగ్యం జాగ్రత్త</v>
      </c>
      <c r="AU224" s="5" t="str">
        <f>IFERROR(__xludf.DUMMYFUNCTION("IF(AA224 = """", """", GOOGLETRANSLATE(AA224, ""en"", ""te""))"),"కెరీర్ వృద్ధి")</f>
        <v>కెరీర్ వృద్ధి</v>
      </c>
      <c r="AV224" s="5" t="str">
        <f>IFERROR(__xludf.DUMMYFUNCTION("IF(AB224 = """", """", GOOGLETRANSLATE(AB224, ""en"", ""te""))"),"వివాహ అవకాశాలు")</f>
        <v>వివాహ అవకాశాలు</v>
      </c>
    </row>
    <row r="225">
      <c r="A225" s="1">
        <v>228.0</v>
      </c>
      <c r="B225" s="1" t="s">
        <v>56</v>
      </c>
      <c r="C225" s="2">
        <v>45839.0</v>
      </c>
      <c r="D225" s="2">
        <v>45848.0</v>
      </c>
      <c r="E225" s="1">
        <v>11.0</v>
      </c>
      <c r="F225" s="1">
        <v>8.0</v>
      </c>
      <c r="G225" s="3" t="s">
        <v>108</v>
      </c>
      <c r="I225" s="7">
        <v>0.008969907407407407</v>
      </c>
      <c r="J225" s="7">
        <v>0.010243055555555556</v>
      </c>
      <c r="K225" s="1" t="s">
        <v>58</v>
      </c>
      <c r="L225" s="1" t="s">
        <v>81</v>
      </c>
      <c r="O225" s="1" t="s">
        <v>61</v>
      </c>
      <c r="P225" s="1" t="s">
        <v>60</v>
      </c>
      <c r="Q225" s="1" t="s">
        <v>60</v>
      </c>
      <c r="R225" s="1" t="s">
        <v>60</v>
      </c>
      <c r="S225" s="1" t="s">
        <v>60</v>
      </c>
      <c r="T225" s="1" t="s">
        <v>60</v>
      </c>
      <c r="V225" s="1" t="s">
        <v>60</v>
      </c>
      <c r="W225" s="1" t="s">
        <v>60</v>
      </c>
      <c r="X225" s="1" t="s">
        <v>60</v>
      </c>
      <c r="Y225" s="1" t="s">
        <v>124</v>
      </c>
      <c r="Z225" s="1" t="s">
        <v>125</v>
      </c>
      <c r="AA225" s="1" t="s">
        <v>126</v>
      </c>
      <c r="AB225" s="1" t="s">
        <v>127</v>
      </c>
      <c r="AC225" s="5" t="str">
        <f>IFERROR(__xludf.DUMMYFUNCTION("IF(Y225 = """", """", GOOGLETRANSLATE(Y225, ""en"", ""hi""))"),"जीवनसाथी के बीच विवादों से बचें")</f>
        <v>जीवनसाथी के बीच विवादों से बचें</v>
      </c>
      <c r="AD225" s="5" t="str">
        <f>IFERROR(__xludf.DUMMYFUNCTION("IF(Z225 = """", """", GOOGLETRANSLATE(Z225, ""en"", ""hi""))"),"स्वास्थ्य संबंधी सावधानी")</f>
        <v>स्वास्थ्य संबंधी सावधानी</v>
      </c>
      <c r="AE225" s="5" t="str">
        <f>IFERROR(__xludf.DUMMYFUNCTION("IF(AA225 = """", """", GOOGLETRANSLATE(AA225, ""en"", ""hi""))"),"कैरियर विकास")</f>
        <v>कैरियर विकास</v>
      </c>
      <c r="AF225" s="5" t="str">
        <f>IFERROR(__xludf.DUMMYFUNCTION("IF(AB225 = """", """", GOOGLETRANSLATE(AB225, ""en"", ""hi""))"),"विवाह के अवसर")</f>
        <v>विवाह के अवसर</v>
      </c>
      <c r="AG225" s="5" t="str">
        <f>IFERROR(__xludf.DUMMYFUNCTION("IF(Y225 = """", """", GOOGLETRANSLATE(Y225, ""en"", ""mr""))"),"जोडीदारातील वाद टाळा")</f>
        <v>जोडीदारातील वाद टाळा</v>
      </c>
      <c r="AH225" s="5" t="str">
        <f>IFERROR(__xludf.DUMMYFUNCTION("IF(Z225 = """", """", GOOGLETRANSLATE(Z225, ""en"", ""mr""))"),"आरोग्याची खबरदारी")</f>
        <v>आरोग्याची खबरदारी</v>
      </c>
      <c r="AI225" s="5" t="str">
        <f>IFERROR(__xludf.DUMMYFUNCTION("IF(AA225 = """", """", GOOGLETRANSLATE(AA225, ""en"", ""mr""))"),"करिअरची वाढ")</f>
        <v>करिअरची वाढ</v>
      </c>
      <c r="AJ225" s="5" t="str">
        <f>IFERROR(__xludf.DUMMYFUNCTION("IF(AB225 = """", """", GOOGLETRANSLATE(AB225, ""en"", ""mr""))"),"विवाहाच्या संधी")</f>
        <v>विवाहाच्या संधी</v>
      </c>
      <c r="AK225" s="5" t="str">
        <f>IFERROR(__xludf.DUMMYFUNCTION("IF(Y225 = """", """", GOOGLETRANSLATE(Y225, ""en"", ""gu""))"),"જીવનસાથીના વિવાદથી બચો")</f>
        <v>જીવનસાથીના વિવાદથી બચો</v>
      </c>
      <c r="AL225" s="5" t="str">
        <f>IFERROR(__xludf.DUMMYFUNCTION("IF(Z225 = """", """", GOOGLETRANSLATE(Z225, ""en"", ""gu""))"),"સ્વાસ્થ્ય અંગે સાવચેતી રાખવી")</f>
        <v>સ્વાસ્થ્ય અંગે સાવચેતી રાખવી</v>
      </c>
      <c r="AM225" s="5" t="str">
        <f>IFERROR(__xludf.DUMMYFUNCTION("IF(AA225 = """", """", GOOGLETRANSLATE(AA225, ""en"", ""gu""))"),"કારકિર્દી વૃદ્ધિ")</f>
        <v>કારકિર્દી વૃદ્ધિ</v>
      </c>
      <c r="AN225" s="5" t="str">
        <f>IFERROR(__xludf.DUMMYFUNCTION("IF(AB225 = """", """", GOOGLETRANSLATE(AB225, ""en"", ""gu""))"),"લગ્નની તકો")</f>
        <v>લગ્નની તકો</v>
      </c>
      <c r="AO225" s="5" t="str">
        <f>IFERROR(__xludf.DUMMYFUNCTION("IF(Y225 = """", """", GOOGLETRANSLATE(Y225, ""en"", ""bn""))"),"স্ত্রীর বিবাদ এড়িয়ে চলুন")</f>
        <v>স্ত্রীর বিবাদ এড়িয়ে চলুন</v>
      </c>
      <c r="AP225" s="5" t="str">
        <f>IFERROR(__xludf.DUMMYFUNCTION("IF(Z225 = """", """", GOOGLETRANSLATE(Z225, ""en"", ""bn""))"),"স্বাস্থ্য সতর্কতা")</f>
        <v>স্বাস্থ্য সতর্কতা</v>
      </c>
      <c r="AQ225" s="5" t="str">
        <f>IFERROR(__xludf.DUMMYFUNCTION("IF(AA225 = """", """", GOOGLETRANSLATE(AA225, ""en"", ""bn""))"),"ক্যারিয়ার বৃদ্ধি")</f>
        <v>ক্যারিয়ার বৃদ্ধি</v>
      </c>
      <c r="AR225" s="5" t="str">
        <f>IFERROR(__xludf.DUMMYFUNCTION("IF(AB225 = """", """", GOOGLETRANSLATE(AB225, ""en"", ""bn""))"),"বিয়ের সুযোগ")</f>
        <v>বিয়ের সুযোগ</v>
      </c>
      <c r="AS225" s="5" t="str">
        <f>IFERROR(__xludf.DUMMYFUNCTION("IF(Y225 = """", """", GOOGLETRANSLATE(Y225,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5" s="5" t="str">
        <f>IFERROR(__xludf.DUMMYFUNCTION("IF(Z225 = """", """", GOOGLETRANSLATE(Z225, ""en"", ""te""))"),"ఆరోగ్యం జాగ్రత్త")</f>
        <v>ఆరోగ్యం జాగ్రత్త</v>
      </c>
      <c r="AU225" s="5" t="str">
        <f>IFERROR(__xludf.DUMMYFUNCTION("IF(AA225 = """", """", GOOGLETRANSLATE(AA225, ""en"", ""te""))"),"కెరీర్ వృద్ధి")</f>
        <v>కెరీర్ వృద్ధి</v>
      </c>
      <c r="AV225" s="5" t="str">
        <f>IFERROR(__xludf.DUMMYFUNCTION("IF(AB225 = """", """", GOOGLETRANSLATE(AB225, ""en"", ""te""))"),"వివాహ అవకాశాలు")</f>
        <v>వివాహ అవకాశాలు</v>
      </c>
    </row>
    <row r="226">
      <c r="A226" s="1">
        <v>229.0</v>
      </c>
      <c r="B226" s="1" t="s">
        <v>56</v>
      </c>
      <c r="C226" s="2">
        <v>45839.0</v>
      </c>
      <c r="D226" s="2">
        <v>45848.0</v>
      </c>
      <c r="E226" s="1">
        <v>11.0</v>
      </c>
      <c r="F226" s="1">
        <v>9.0</v>
      </c>
      <c r="G226" s="3" t="s">
        <v>108</v>
      </c>
      <c r="I226" s="7">
        <v>0.008969907407407407</v>
      </c>
      <c r="J226" s="7">
        <v>0.010243055555555556</v>
      </c>
      <c r="K226" s="1" t="s">
        <v>58</v>
      </c>
      <c r="L226" s="1" t="s">
        <v>81</v>
      </c>
      <c r="O226" s="1" t="s">
        <v>61</v>
      </c>
      <c r="P226" s="1" t="s">
        <v>60</v>
      </c>
      <c r="Q226" s="1" t="s">
        <v>60</v>
      </c>
      <c r="R226" s="1" t="s">
        <v>60</v>
      </c>
      <c r="S226" s="1" t="s">
        <v>60</v>
      </c>
      <c r="T226" s="1" t="s">
        <v>60</v>
      </c>
      <c r="V226" s="1" t="s">
        <v>60</v>
      </c>
      <c r="W226" s="1" t="s">
        <v>60</v>
      </c>
      <c r="X226" s="1" t="s">
        <v>60</v>
      </c>
      <c r="Y226" s="1" t="s">
        <v>124</v>
      </c>
      <c r="Z226" s="1" t="s">
        <v>125</v>
      </c>
      <c r="AA226" s="1" t="s">
        <v>126</v>
      </c>
      <c r="AB226" s="1" t="s">
        <v>127</v>
      </c>
      <c r="AC226" s="5" t="str">
        <f>IFERROR(__xludf.DUMMYFUNCTION("IF(Y226 = """", """", GOOGLETRANSLATE(Y226, ""en"", ""hi""))"),"जीवनसाथी के बीच विवादों से बचें")</f>
        <v>जीवनसाथी के बीच विवादों से बचें</v>
      </c>
      <c r="AD226" s="5" t="str">
        <f>IFERROR(__xludf.DUMMYFUNCTION("IF(Z226 = """", """", GOOGLETRANSLATE(Z226, ""en"", ""hi""))"),"स्वास्थ्य संबंधी सावधानी")</f>
        <v>स्वास्थ्य संबंधी सावधानी</v>
      </c>
      <c r="AE226" s="5" t="str">
        <f>IFERROR(__xludf.DUMMYFUNCTION("IF(AA226 = """", """", GOOGLETRANSLATE(AA226, ""en"", ""hi""))"),"कैरियर विकास")</f>
        <v>कैरियर विकास</v>
      </c>
      <c r="AF226" s="5" t="str">
        <f>IFERROR(__xludf.DUMMYFUNCTION("IF(AB226 = """", """", GOOGLETRANSLATE(AB226, ""en"", ""hi""))"),"विवाह के अवसर")</f>
        <v>विवाह के अवसर</v>
      </c>
      <c r="AG226" s="5" t="str">
        <f>IFERROR(__xludf.DUMMYFUNCTION("IF(Y226 = """", """", GOOGLETRANSLATE(Y226, ""en"", ""mr""))"),"जोडीदारातील वाद टाळा")</f>
        <v>जोडीदारातील वाद टाळा</v>
      </c>
      <c r="AH226" s="5" t="str">
        <f>IFERROR(__xludf.DUMMYFUNCTION("IF(Z226 = """", """", GOOGLETRANSLATE(Z226, ""en"", ""mr""))"),"आरोग्याची खबरदारी")</f>
        <v>आरोग्याची खबरदारी</v>
      </c>
      <c r="AI226" s="5" t="str">
        <f>IFERROR(__xludf.DUMMYFUNCTION("IF(AA226 = """", """", GOOGLETRANSLATE(AA226, ""en"", ""mr""))"),"करिअरची वाढ")</f>
        <v>करिअरची वाढ</v>
      </c>
      <c r="AJ226" s="5" t="str">
        <f>IFERROR(__xludf.DUMMYFUNCTION("IF(AB226 = """", """", GOOGLETRANSLATE(AB226, ""en"", ""mr""))"),"विवाहाच्या संधी")</f>
        <v>विवाहाच्या संधी</v>
      </c>
      <c r="AK226" s="5" t="str">
        <f>IFERROR(__xludf.DUMMYFUNCTION("IF(Y226 = """", """", GOOGLETRANSLATE(Y226, ""en"", ""gu""))"),"જીવનસાથીના વિવાદથી બચો")</f>
        <v>જીવનસાથીના વિવાદથી બચો</v>
      </c>
      <c r="AL226" s="5" t="str">
        <f>IFERROR(__xludf.DUMMYFUNCTION("IF(Z226 = """", """", GOOGLETRANSLATE(Z226, ""en"", ""gu""))"),"સ્વાસ્થ્ય અંગે સાવચેતી રાખવી")</f>
        <v>સ્વાસ્થ્ય અંગે સાવચેતી રાખવી</v>
      </c>
      <c r="AM226" s="5" t="str">
        <f>IFERROR(__xludf.DUMMYFUNCTION("IF(AA226 = """", """", GOOGLETRANSLATE(AA226, ""en"", ""gu""))"),"કારકિર્દી વૃદ્ધિ")</f>
        <v>કારકિર્દી વૃદ્ધિ</v>
      </c>
      <c r="AN226" s="5" t="str">
        <f>IFERROR(__xludf.DUMMYFUNCTION("IF(AB226 = """", """", GOOGLETRANSLATE(AB226, ""en"", ""gu""))"),"લગ્નની તકો")</f>
        <v>લગ્નની તકો</v>
      </c>
      <c r="AO226" s="5" t="str">
        <f>IFERROR(__xludf.DUMMYFUNCTION("IF(Y226 = """", """", GOOGLETRANSLATE(Y226, ""en"", ""bn""))"),"স্ত্রীর বিবাদ এড়িয়ে চলুন")</f>
        <v>স্ত্রীর বিবাদ এড়িয়ে চলুন</v>
      </c>
      <c r="AP226" s="5" t="str">
        <f>IFERROR(__xludf.DUMMYFUNCTION("IF(Z226 = """", """", GOOGLETRANSLATE(Z226, ""en"", ""bn""))"),"স্বাস্থ্য সতর্কতা")</f>
        <v>স্বাস্থ্য সতর্কতা</v>
      </c>
      <c r="AQ226" s="5" t="str">
        <f>IFERROR(__xludf.DUMMYFUNCTION("IF(AA226 = """", """", GOOGLETRANSLATE(AA226, ""en"", ""bn""))"),"ক্যারিয়ার বৃদ্ধি")</f>
        <v>ক্যারিয়ার বৃদ্ধি</v>
      </c>
      <c r="AR226" s="5" t="str">
        <f>IFERROR(__xludf.DUMMYFUNCTION("IF(AB226 = """", """", GOOGLETRANSLATE(AB226, ""en"", ""bn""))"),"বিয়ের সুযোগ")</f>
        <v>বিয়ের সুযোগ</v>
      </c>
      <c r="AS226" s="5" t="str">
        <f>IFERROR(__xludf.DUMMYFUNCTION("IF(Y226 = """", """", GOOGLETRANSLATE(Y226,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6" s="5" t="str">
        <f>IFERROR(__xludf.DUMMYFUNCTION("IF(Z226 = """", """", GOOGLETRANSLATE(Z226, ""en"", ""te""))"),"ఆరోగ్యం జాగ్రత్త")</f>
        <v>ఆరోగ్యం జాగ్రత్త</v>
      </c>
      <c r="AU226" s="5" t="str">
        <f>IFERROR(__xludf.DUMMYFUNCTION("IF(AA226 = """", """", GOOGLETRANSLATE(AA226, ""en"", ""te""))"),"కెరీర్ వృద్ధి")</f>
        <v>కెరీర్ వృద్ధి</v>
      </c>
      <c r="AV226" s="5" t="str">
        <f>IFERROR(__xludf.DUMMYFUNCTION("IF(AB226 = """", """", GOOGLETRANSLATE(AB226, ""en"", ""te""))"),"వివాహ అవకాశాలు")</f>
        <v>వివాహ అవకాశాలు</v>
      </c>
    </row>
    <row r="227">
      <c r="A227" s="1">
        <v>230.0</v>
      </c>
      <c r="B227" s="1" t="s">
        <v>56</v>
      </c>
      <c r="C227" s="2">
        <v>45839.0</v>
      </c>
      <c r="D227" s="2">
        <v>45848.0</v>
      </c>
      <c r="E227" s="1">
        <v>11.0</v>
      </c>
      <c r="F227" s="1">
        <v>10.0</v>
      </c>
      <c r="G227" s="3" t="s">
        <v>108</v>
      </c>
      <c r="I227" s="7">
        <v>0.008969907407407407</v>
      </c>
      <c r="J227" s="7">
        <v>0.010243055555555556</v>
      </c>
      <c r="K227" s="1" t="s">
        <v>58</v>
      </c>
      <c r="L227" s="1" t="s">
        <v>81</v>
      </c>
      <c r="O227" s="1" t="s">
        <v>61</v>
      </c>
      <c r="P227" s="1" t="s">
        <v>60</v>
      </c>
      <c r="Q227" s="1" t="s">
        <v>60</v>
      </c>
      <c r="R227" s="1" t="s">
        <v>60</v>
      </c>
      <c r="S227" s="1" t="s">
        <v>60</v>
      </c>
      <c r="T227" s="1" t="s">
        <v>60</v>
      </c>
      <c r="V227" s="1" t="s">
        <v>60</v>
      </c>
      <c r="W227" s="1" t="s">
        <v>60</v>
      </c>
      <c r="X227" s="1" t="s">
        <v>60</v>
      </c>
      <c r="Y227" s="1" t="s">
        <v>124</v>
      </c>
      <c r="Z227" s="1" t="s">
        <v>125</v>
      </c>
      <c r="AA227" s="1" t="s">
        <v>126</v>
      </c>
      <c r="AB227" s="1" t="s">
        <v>127</v>
      </c>
      <c r="AC227" s="5" t="str">
        <f>IFERROR(__xludf.DUMMYFUNCTION("IF(Y227 = """", """", GOOGLETRANSLATE(Y227, ""en"", ""hi""))"),"जीवनसाथी के बीच विवादों से बचें")</f>
        <v>जीवनसाथी के बीच विवादों से बचें</v>
      </c>
      <c r="AD227" s="5" t="str">
        <f>IFERROR(__xludf.DUMMYFUNCTION("IF(Z227 = """", """", GOOGLETRANSLATE(Z227, ""en"", ""hi""))"),"स्वास्थ्य संबंधी सावधानी")</f>
        <v>स्वास्थ्य संबंधी सावधानी</v>
      </c>
      <c r="AE227" s="5" t="str">
        <f>IFERROR(__xludf.DUMMYFUNCTION("IF(AA227 = """", """", GOOGLETRANSLATE(AA227, ""en"", ""hi""))"),"कैरियर विकास")</f>
        <v>कैरियर विकास</v>
      </c>
      <c r="AF227" s="5" t="str">
        <f>IFERROR(__xludf.DUMMYFUNCTION("IF(AB227 = """", """", GOOGLETRANSLATE(AB227, ""en"", ""hi""))"),"विवाह के अवसर")</f>
        <v>विवाह के अवसर</v>
      </c>
      <c r="AG227" s="5" t="str">
        <f>IFERROR(__xludf.DUMMYFUNCTION("IF(Y227 = """", """", GOOGLETRANSLATE(Y227, ""en"", ""mr""))"),"जोडीदारातील वाद टाळा")</f>
        <v>जोडीदारातील वाद टाळा</v>
      </c>
      <c r="AH227" s="5" t="str">
        <f>IFERROR(__xludf.DUMMYFUNCTION("IF(Z227 = """", """", GOOGLETRANSLATE(Z227, ""en"", ""mr""))"),"आरोग्याची खबरदारी")</f>
        <v>आरोग्याची खबरदारी</v>
      </c>
      <c r="AI227" s="5" t="str">
        <f>IFERROR(__xludf.DUMMYFUNCTION("IF(AA227 = """", """", GOOGLETRANSLATE(AA227, ""en"", ""mr""))"),"करिअरची वाढ")</f>
        <v>करिअरची वाढ</v>
      </c>
      <c r="AJ227" s="5" t="str">
        <f>IFERROR(__xludf.DUMMYFUNCTION("IF(AB227 = """", """", GOOGLETRANSLATE(AB227, ""en"", ""mr""))"),"विवाहाच्या संधी")</f>
        <v>विवाहाच्या संधी</v>
      </c>
      <c r="AK227" s="5" t="str">
        <f>IFERROR(__xludf.DUMMYFUNCTION("IF(Y227 = """", """", GOOGLETRANSLATE(Y227, ""en"", ""gu""))"),"જીવનસાથીના વિવાદથી બચો")</f>
        <v>જીવનસાથીના વિવાદથી બચો</v>
      </c>
      <c r="AL227" s="5" t="str">
        <f>IFERROR(__xludf.DUMMYFUNCTION("IF(Z227 = """", """", GOOGLETRANSLATE(Z227, ""en"", ""gu""))"),"સ્વાસ્થ્ય અંગે સાવચેતી રાખવી")</f>
        <v>સ્વાસ્થ્ય અંગે સાવચેતી રાખવી</v>
      </c>
      <c r="AM227" s="5" t="str">
        <f>IFERROR(__xludf.DUMMYFUNCTION("IF(AA227 = """", """", GOOGLETRANSLATE(AA227, ""en"", ""gu""))"),"કારકિર્દી વૃદ્ધિ")</f>
        <v>કારકિર્દી વૃદ્ધિ</v>
      </c>
      <c r="AN227" s="5" t="str">
        <f>IFERROR(__xludf.DUMMYFUNCTION("IF(AB227 = """", """", GOOGLETRANSLATE(AB227, ""en"", ""gu""))"),"લગ્નની તકો")</f>
        <v>લગ્નની તકો</v>
      </c>
      <c r="AO227" s="5" t="str">
        <f>IFERROR(__xludf.DUMMYFUNCTION("IF(Y227 = """", """", GOOGLETRANSLATE(Y227, ""en"", ""bn""))"),"স্ত্রীর বিবাদ এড়িয়ে চলুন")</f>
        <v>স্ত্রীর বিবাদ এড়িয়ে চলুন</v>
      </c>
      <c r="AP227" s="5" t="str">
        <f>IFERROR(__xludf.DUMMYFUNCTION("IF(Z227 = """", """", GOOGLETRANSLATE(Z227, ""en"", ""bn""))"),"স্বাস্থ্য সতর্কতা")</f>
        <v>স্বাস্থ্য সতর্কতা</v>
      </c>
      <c r="AQ227" s="5" t="str">
        <f>IFERROR(__xludf.DUMMYFUNCTION("IF(AA227 = """", """", GOOGLETRANSLATE(AA227, ""en"", ""bn""))"),"ক্যারিয়ার বৃদ্ধি")</f>
        <v>ক্যারিয়ার বৃদ্ধি</v>
      </c>
      <c r="AR227" s="5" t="str">
        <f>IFERROR(__xludf.DUMMYFUNCTION("IF(AB227 = """", """", GOOGLETRANSLATE(AB227, ""en"", ""bn""))"),"বিয়ের সুযোগ")</f>
        <v>বিয়ের সুযোগ</v>
      </c>
      <c r="AS227" s="5" t="str">
        <f>IFERROR(__xludf.DUMMYFUNCTION("IF(Y227 = """", """", GOOGLETRANSLATE(Y227, ""en"", ""te""))"),"జీవిత భాగస్వామి వివాదాలకు దూరంగా ఉండండి")</f>
        <v>జీవిత భాగస్వామి వివాదాలకు దూరంగా ఉండండి</v>
      </c>
      <c r="AT227" s="5" t="str">
        <f>IFERROR(__xludf.DUMMYFUNCTION("IF(Z227 = """", """", GOOGLETRANSLATE(Z227, ""en"", ""te""))"),"ఆరోగ్యం జాగ్రత్త")</f>
        <v>ఆరోగ్యం జాగ్రత్త</v>
      </c>
      <c r="AU227" s="5" t="str">
        <f>IFERROR(__xludf.DUMMYFUNCTION("IF(AA227 = """", """", GOOGLETRANSLATE(AA227, ""en"", ""te""))"),"కెరీర్ వృద్ధి")</f>
        <v>కెరీర్ వృద్ధి</v>
      </c>
      <c r="AV227" s="5" t="str">
        <f>IFERROR(__xludf.DUMMYFUNCTION("IF(AB227 = """", """", GOOGLETRANSLATE(AB227, ""en"", ""te""))"),"వివాహ అవకాశాలు")</f>
        <v>వివాహ అవకాశాలు</v>
      </c>
    </row>
    <row r="228">
      <c r="A228" s="1">
        <v>231.0</v>
      </c>
      <c r="B228" s="1" t="s">
        <v>56</v>
      </c>
      <c r="C228" s="2">
        <v>45839.0</v>
      </c>
      <c r="D228" s="2">
        <v>45848.0</v>
      </c>
      <c r="E228" s="1">
        <v>12.0</v>
      </c>
      <c r="F228" s="1">
        <v>1.0</v>
      </c>
      <c r="G228" s="3" t="s">
        <v>108</v>
      </c>
      <c r="I228" s="7">
        <v>0.010243055555555556</v>
      </c>
      <c r="J228" s="7">
        <v>0.012037037037037037</v>
      </c>
      <c r="K228" s="1" t="s">
        <v>58</v>
      </c>
      <c r="L228" s="1" t="s">
        <v>82</v>
      </c>
      <c r="O228" s="1" t="s">
        <v>61</v>
      </c>
      <c r="P228" s="1" t="s">
        <v>60</v>
      </c>
      <c r="Q228" s="1" t="s">
        <v>60</v>
      </c>
      <c r="R228" s="1" t="s">
        <v>60</v>
      </c>
      <c r="S228" s="1" t="s">
        <v>60</v>
      </c>
      <c r="T228" s="1" t="s">
        <v>60</v>
      </c>
      <c r="V228" s="1" t="s">
        <v>61</v>
      </c>
      <c r="W228" s="1" t="s">
        <v>60</v>
      </c>
      <c r="X228" s="1" t="s">
        <v>60</v>
      </c>
      <c r="Y228" s="1" t="s">
        <v>128</v>
      </c>
      <c r="Z228" s="1" t="s">
        <v>129</v>
      </c>
      <c r="AC228" s="5" t="str">
        <f>IFERROR(__xludf.DUMMYFUNCTION("IF(Y228 = """", """", GOOGLETRANSLATE(Y228,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28" s="5" t="str">
        <f>IFERROR(__xludf.DUMMYFUNCTION("IF(Z228 = """", """", GOOGLETRANSLATE(Z228, ""en"", ""hi""))"),"अटकलों के जोखिमों पर नज़र रखें")</f>
        <v>अटकलों के जोखिमों पर नज़र रखें</v>
      </c>
      <c r="AE228" s="5" t="str">
        <f>IFERROR(__xludf.DUMMYFUNCTION("IF(AA228 = """", """", GOOGLETRANSLATE(AA228, ""en"", ""hi""))"),"")</f>
        <v/>
      </c>
      <c r="AF228" s="5" t="str">
        <f>IFERROR(__xludf.DUMMYFUNCTION("IF(AB228 = """", """", GOOGLETRANSLATE(AB228, ""en"", ""hi""))"),"")</f>
        <v/>
      </c>
      <c r="AG228" s="5" t="str">
        <f>IFERROR(__xludf.DUMMYFUNCTION("IF(Y228 = """", """", GOOGLETRANSLATE(Y228, ""en"", ""mr""))"),"मुलांशी संबंधित चिंता सोडवा")</f>
        <v>मुलांशी संबंधित चिंता सोडवा</v>
      </c>
      <c r="AH228" s="5" t="str">
        <f>IFERROR(__xludf.DUMMYFUNCTION("IF(Z228 = """", """", GOOGLETRANSLATE(Z228, ""en"", ""mr""))"),"सट्टा जोखीम पहा")</f>
        <v>सट्टा जोखीम पहा</v>
      </c>
      <c r="AI228" s="5" t="str">
        <f>IFERROR(__xludf.DUMMYFUNCTION("IF(AA228 = """", """", GOOGLETRANSLATE(AA228, ""en"", ""mr""))"),"")</f>
        <v/>
      </c>
      <c r="AJ228" s="5" t="str">
        <f>IFERROR(__xludf.DUMMYFUNCTION("IF(AB228 = """", """", GOOGLETRANSLATE(AB228, ""en"", ""mr""))"),"")</f>
        <v/>
      </c>
      <c r="AK228" s="5" t="str">
        <f>IFERROR(__xludf.DUMMYFUNCTION("IF(Y228 = """", """", GOOGLETRANSLATE(Y228, ""en"", ""gu""))"),"સંતાન સંબંધી ચિંતાઓ ઉકેલો")</f>
        <v>સંતાન સંબંધી ચિંતાઓ ઉકેલો</v>
      </c>
      <c r="AL228" s="5" t="str">
        <f>IFERROR(__xludf.DUMMYFUNCTION("IF(Z228 = """", """", GOOGLETRANSLATE(Z228, ""en"", ""gu""))"),"અટકળોના જોખમો જુઓ")</f>
        <v>અટકળોના જોખમો જુઓ</v>
      </c>
      <c r="AM228" s="5" t="str">
        <f>IFERROR(__xludf.DUMMYFUNCTION("IF(AA228 = """", """", GOOGLETRANSLATE(AA228, ""en"", ""gu""))"),"")</f>
        <v/>
      </c>
      <c r="AN228" s="5" t="str">
        <f>IFERROR(__xludf.DUMMYFUNCTION("IF(AB228 = """", """", GOOGLETRANSLATE(AB228, ""en"", ""gu""))"),"")</f>
        <v/>
      </c>
      <c r="AO228" s="5" t="str">
        <f>IFERROR(__xludf.DUMMYFUNCTION("IF(Y228 = """", """", GOOGLETRANSLATE(Y228, ""en"", ""bn""))"),"সন্তান-সম্পর্কিত দুশ্চিন্তা দূর করুন")</f>
        <v>সন্তান-সম্পর্কিত দুশ্চিন্তা দূর করুন</v>
      </c>
      <c r="AP228" s="5" t="str">
        <f>IFERROR(__xludf.DUMMYFUNCTION("IF(Z228 = """", """", GOOGLETRANSLATE(Z228, ""en"", ""bn""))"),"অনুমান ঝুঁকি দেখুন")</f>
        <v>অনুমান ঝুঁকি দেখুন</v>
      </c>
      <c r="AQ228" s="5" t="str">
        <f>IFERROR(__xludf.DUMMYFUNCTION("IF(AA228 = """", """", GOOGLETRANSLATE(AA228, ""en"", ""bn""))"),"")</f>
        <v/>
      </c>
      <c r="AR228" s="5" t="str">
        <f>IFERROR(__xludf.DUMMYFUNCTION("IF(AB228 = """", """", GOOGLETRANSLATE(AB228, ""en"", ""bn""))"),"")</f>
        <v/>
      </c>
      <c r="AS228" s="5" t="str">
        <f>IFERROR(__xludf.DUMMYFUNCTION("IF(Y228 = """", """", GOOGLETRANSLATE(Y228,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28" s="5" t="str">
        <f>IFERROR(__xludf.DUMMYFUNCTION("IF(Z228 = """", """", GOOGLETRANSLATE(Z228, ""en"", ""te""))"),"ఊహాగానాల ప్రమాదాలను చూడండి")</f>
        <v>ఊహాగానాల ప్రమాదాలను చూడండి</v>
      </c>
      <c r="AU228" s="5" t="str">
        <f>IFERROR(__xludf.DUMMYFUNCTION("IF(AA228 = """", """", GOOGLETRANSLATE(AA228, ""en"", ""te""))"),"")</f>
        <v/>
      </c>
      <c r="AV228" s="5" t="str">
        <f>IFERROR(__xludf.DUMMYFUNCTION("IF(AB228 = """", """", GOOGLETRANSLATE(AB228, ""en"", ""te""))"),"")</f>
        <v/>
      </c>
    </row>
    <row r="229">
      <c r="A229" s="1">
        <v>232.0</v>
      </c>
      <c r="B229" s="1" t="s">
        <v>56</v>
      </c>
      <c r="C229" s="2">
        <v>45839.0</v>
      </c>
      <c r="D229" s="2">
        <v>45848.0</v>
      </c>
      <c r="E229" s="1">
        <v>12.0</v>
      </c>
      <c r="F229" s="1">
        <v>2.0</v>
      </c>
      <c r="G229" s="3" t="s">
        <v>108</v>
      </c>
      <c r="I229" s="7">
        <v>0.010243055555555556</v>
      </c>
      <c r="J229" s="7">
        <v>0.012037037037037037</v>
      </c>
      <c r="K229" s="1" t="s">
        <v>58</v>
      </c>
      <c r="L229" s="1" t="s">
        <v>82</v>
      </c>
      <c r="O229" s="1" t="s">
        <v>61</v>
      </c>
      <c r="P229" s="1" t="s">
        <v>60</v>
      </c>
      <c r="Q229" s="1" t="s">
        <v>60</v>
      </c>
      <c r="R229" s="1" t="s">
        <v>60</v>
      </c>
      <c r="S229" s="1" t="s">
        <v>60</v>
      </c>
      <c r="T229" s="1" t="s">
        <v>60</v>
      </c>
      <c r="V229" s="1" t="s">
        <v>61</v>
      </c>
      <c r="W229" s="1" t="s">
        <v>60</v>
      </c>
      <c r="X229" s="1" t="s">
        <v>60</v>
      </c>
      <c r="Y229" s="1" t="s">
        <v>128</v>
      </c>
      <c r="Z229" s="1" t="s">
        <v>129</v>
      </c>
      <c r="AC229" s="5" t="str">
        <f>IFERROR(__xludf.DUMMYFUNCTION("IF(Y229 = """", """", GOOGLETRANSLATE(Y229,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29" s="5" t="str">
        <f>IFERROR(__xludf.DUMMYFUNCTION("IF(Z229 = """", """", GOOGLETRANSLATE(Z229, ""en"", ""hi""))"),"अटकलों के जोखिमों पर नज़र रखें")</f>
        <v>अटकलों के जोखिमों पर नज़र रखें</v>
      </c>
      <c r="AE229" s="5" t="str">
        <f>IFERROR(__xludf.DUMMYFUNCTION("IF(AA229 = """", """", GOOGLETRANSLATE(AA229, ""en"", ""hi""))"),"")</f>
        <v/>
      </c>
      <c r="AF229" s="5" t="str">
        <f>IFERROR(__xludf.DUMMYFUNCTION("IF(AB229 = """", """", GOOGLETRANSLATE(AB229, ""en"", ""hi""))"),"")</f>
        <v/>
      </c>
      <c r="AG229" s="5" t="str">
        <f>IFERROR(__xludf.DUMMYFUNCTION("IF(Y229 = """", """", GOOGLETRANSLATE(Y229, ""en"", ""mr""))"),"मुलांशी संबंधित चिंता सोडवा")</f>
        <v>मुलांशी संबंधित चिंता सोडवा</v>
      </c>
      <c r="AH229" s="5" t="str">
        <f>IFERROR(__xludf.DUMMYFUNCTION("IF(Z229 = """", """", GOOGLETRANSLATE(Z229, ""en"", ""mr""))"),"सट्टा जोखीम पहा")</f>
        <v>सट्टा जोखीम पहा</v>
      </c>
      <c r="AI229" s="5" t="str">
        <f>IFERROR(__xludf.DUMMYFUNCTION("IF(AA229 = """", """", GOOGLETRANSLATE(AA229, ""en"", ""mr""))"),"")</f>
        <v/>
      </c>
      <c r="AJ229" s="5" t="str">
        <f>IFERROR(__xludf.DUMMYFUNCTION("IF(AB229 = """", """", GOOGLETRANSLATE(AB229, ""en"", ""mr""))"),"")</f>
        <v/>
      </c>
      <c r="AK229" s="5" t="str">
        <f>IFERROR(__xludf.DUMMYFUNCTION("IF(Y229 = """", """", GOOGLETRANSLATE(Y229, ""en"", ""gu""))"),"સંતાન સંબંધી ચિંતાઓ ઉકેલો")</f>
        <v>સંતાન સંબંધી ચિંતાઓ ઉકેલો</v>
      </c>
      <c r="AL229" s="5" t="str">
        <f>IFERROR(__xludf.DUMMYFUNCTION("IF(Z229 = """", """", GOOGLETRANSLATE(Z229, ""en"", ""gu""))"),"અટકળોના જોખમો જુઓ")</f>
        <v>અટકળોના જોખમો જુઓ</v>
      </c>
      <c r="AM229" s="5" t="str">
        <f>IFERROR(__xludf.DUMMYFUNCTION("IF(AA229 = """", """", GOOGLETRANSLATE(AA229, ""en"", ""gu""))"),"")</f>
        <v/>
      </c>
      <c r="AN229" s="5" t="str">
        <f>IFERROR(__xludf.DUMMYFUNCTION("IF(AB229 = """", """", GOOGLETRANSLATE(AB229, ""en"", ""gu""))"),"")</f>
        <v/>
      </c>
      <c r="AO229" s="5" t="str">
        <f>IFERROR(__xludf.DUMMYFUNCTION("IF(Y229 = """", """", GOOGLETRANSLATE(Y229, ""en"", ""bn""))"),"সন্তান-সম্পর্কিত দুশ্চিন্তা দূর করুন")</f>
        <v>সন্তান-সম্পর্কিত দুশ্চিন্তা দূর করুন</v>
      </c>
      <c r="AP229" s="5" t="str">
        <f>IFERROR(__xludf.DUMMYFUNCTION("IF(Z229 = """", """", GOOGLETRANSLATE(Z229, ""en"", ""bn""))"),"অনুমান ঝুঁকি দেখুন")</f>
        <v>অনুমান ঝুঁকি দেখুন</v>
      </c>
      <c r="AQ229" s="5" t="str">
        <f>IFERROR(__xludf.DUMMYFUNCTION("IF(AA229 = """", """", GOOGLETRANSLATE(AA229, ""en"", ""bn""))"),"")</f>
        <v/>
      </c>
      <c r="AR229" s="5" t="str">
        <f>IFERROR(__xludf.DUMMYFUNCTION("IF(AB229 = """", """", GOOGLETRANSLATE(AB229, ""en"", ""bn""))"),"")</f>
        <v/>
      </c>
      <c r="AS229" s="5" t="str">
        <f>IFERROR(__xludf.DUMMYFUNCTION("IF(Y229 = """", """", GOOGLETRANSLATE(Y229,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29" s="5" t="str">
        <f>IFERROR(__xludf.DUMMYFUNCTION("IF(Z229 = """", """", GOOGLETRANSLATE(Z229, ""en"", ""te""))"),"ఊహాగానాల ప్రమాదాలను చూడండి")</f>
        <v>ఊహాగానాల ప్రమాదాలను చూడండి</v>
      </c>
      <c r="AU229" s="5" t="str">
        <f>IFERROR(__xludf.DUMMYFUNCTION("IF(AA229 = """", """", GOOGLETRANSLATE(AA229, ""en"", ""te""))"),"")</f>
        <v/>
      </c>
      <c r="AV229" s="5" t="str">
        <f>IFERROR(__xludf.DUMMYFUNCTION("IF(AB229 = """", """", GOOGLETRANSLATE(AB229, ""en"", ""te""))"),"")</f>
        <v/>
      </c>
    </row>
    <row r="230">
      <c r="A230" s="1">
        <v>233.0</v>
      </c>
      <c r="B230" s="1" t="s">
        <v>56</v>
      </c>
      <c r="C230" s="2">
        <v>45839.0</v>
      </c>
      <c r="D230" s="2">
        <v>45848.0</v>
      </c>
      <c r="E230" s="1">
        <v>12.0</v>
      </c>
      <c r="F230" s="1">
        <v>3.0</v>
      </c>
      <c r="G230" s="3" t="s">
        <v>108</v>
      </c>
      <c r="I230" s="7">
        <v>0.010243055555555556</v>
      </c>
      <c r="J230" s="7">
        <v>0.012037037037037037</v>
      </c>
      <c r="K230" s="1" t="s">
        <v>58</v>
      </c>
      <c r="L230" s="1" t="s">
        <v>82</v>
      </c>
      <c r="O230" s="1" t="s">
        <v>61</v>
      </c>
      <c r="P230" s="1" t="s">
        <v>60</v>
      </c>
      <c r="Q230" s="1" t="s">
        <v>60</v>
      </c>
      <c r="R230" s="1" t="s">
        <v>60</v>
      </c>
      <c r="S230" s="1" t="s">
        <v>60</v>
      </c>
      <c r="T230" s="1" t="s">
        <v>60</v>
      </c>
      <c r="V230" s="1" t="s">
        <v>61</v>
      </c>
      <c r="W230" s="1" t="s">
        <v>60</v>
      </c>
      <c r="X230" s="1" t="s">
        <v>60</v>
      </c>
      <c r="Y230" s="1" t="s">
        <v>128</v>
      </c>
      <c r="Z230" s="1" t="s">
        <v>129</v>
      </c>
      <c r="AC230" s="5" t="str">
        <f>IFERROR(__xludf.DUMMYFUNCTION("IF(Y230 = """", """", GOOGLETRANSLATE(Y230,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0" s="5" t="str">
        <f>IFERROR(__xludf.DUMMYFUNCTION("IF(Z230 = """", """", GOOGLETRANSLATE(Z230, ""en"", ""hi""))"),"अटकलों के जोखिमों पर नज़र रखें")</f>
        <v>अटकलों के जोखिमों पर नज़र रखें</v>
      </c>
      <c r="AE230" s="5" t="str">
        <f>IFERROR(__xludf.DUMMYFUNCTION("IF(AA230 = """", """", GOOGLETRANSLATE(AA230, ""en"", ""hi""))"),"")</f>
        <v/>
      </c>
      <c r="AF230" s="5" t="str">
        <f>IFERROR(__xludf.DUMMYFUNCTION("IF(AB230 = """", """", GOOGLETRANSLATE(AB230, ""en"", ""hi""))"),"")</f>
        <v/>
      </c>
      <c r="AG230" s="5" t="str">
        <f>IFERROR(__xludf.DUMMYFUNCTION("IF(Y230 = """", """", GOOGLETRANSLATE(Y230, ""en"", ""mr""))"),"मुलांशी संबंधित चिंता सोडवा")</f>
        <v>मुलांशी संबंधित चिंता सोडवा</v>
      </c>
      <c r="AH230" s="5" t="str">
        <f>IFERROR(__xludf.DUMMYFUNCTION("IF(Z230 = """", """", GOOGLETRANSLATE(Z230, ""en"", ""mr""))"),"सट्टा जोखीम पहा")</f>
        <v>सट्टा जोखीम पहा</v>
      </c>
      <c r="AI230" s="5" t="str">
        <f>IFERROR(__xludf.DUMMYFUNCTION("IF(AA230 = """", """", GOOGLETRANSLATE(AA230, ""en"", ""mr""))"),"")</f>
        <v/>
      </c>
      <c r="AJ230" s="5" t="str">
        <f>IFERROR(__xludf.DUMMYFUNCTION("IF(AB230 = """", """", GOOGLETRANSLATE(AB230, ""en"", ""mr""))"),"")</f>
        <v/>
      </c>
      <c r="AK230" s="5" t="str">
        <f>IFERROR(__xludf.DUMMYFUNCTION("IF(Y230 = """", """", GOOGLETRANSLATE(Y230, ""en"", ""gu""))"),"સંતાન સંબંધી ચિંતાઓ ઉકેલો")</f>
        <v>સંતાન સંબંધી ચિંતાઓ ઉકેલો</v>
      </c>
      <c r="AL230" s="5" t="str">
        <f>IFERROR(__xludf.DUMMYFUNCTION("IF(Z230 = """", """", GOOGLETRANSLATE(Z230, ""en"", ""gu""))"),"અટકળોના જોખમો જુઓ")</f>
        <v>અટકળોના જોખમો જુઓ</v>
      </c>
      <c r="AM230" s="5" t="str">
        <f>IFERROR(__xludf.DUMMYFUNCTION("IF(AA230 = """", """", GOOGLETRANSLATE(AA230, ""en"", ""gu""))"),"")</f>
        <v/>
      </c>
      <c r="AN230" s="5" t="str">
        <f>IFERROR(__xludf.DUMMYFUNCTION("IF(AB230 = """", """", GOOGLETRANSLATE(AB230, ""en"", ""gu""))"),"")</f>
        <v/>
      </c>
      <c r="AO230" s="5" t="str">
        <f>IFERROR(__xludf.DUMMYFUNCTION("IF(Y230 = """", """", GOOGLETRANSLATE(Y230, ""en"", ""bn""))"),"সন্তান-সম্পর্কিত দুশ্চিন্তা দূর করুন")</f>
        <v>সন্তান-সম্পর্কিত দুশ্চিন্তা দূর করুন</v>
      </c>
      <c r="AP230" s="5" t="str">
        <f>IFERROR(__xludf.DUMMYFUNCTION("IF(Z230 = """", """", GOOGLETRANSLATE(Z230, ""en"", ""bn""))"),"অনুমান ঝুঁকি দেখুন")</f>
        <v>অনুমান ঝুঁকি দেখুন</v>
      </c>
      <c r="AQ230" s="5" t="str">
        <f>IFERROR(__xludf.DUMMYFUNCTION("IF(AA230 = """", """", GOOGLETRANSLATE(AA230, ""en"", ""bn""))"),"")</f>
        <v/>
      </c>
      <c r="AR230" s="5" t="str">
        <f>IFERROR(__xludf.DUMMYFUNCTION("IF(AB230 = """", """", GOOGLETRANSLATE(AB230, ""en"", ""bn""))"),"")</f>
        <v/>
      </c>
      <c r="AS230" s="5" t="str">
        <f>IFERROR(__xludf.DUMMYFUNCTION("IF(Y230 = """", """", GOOGLETRANSLATE(Y230,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0" s="5" t="str">
        <f>IFERROR(__xludf.DUMMYFUNCTION("IF(Z230 = """", """", GOOGLETRANSLATE(Z230, ""en"", ""te""))"),"ఊహాగానాల ప్రమాదాలను చూడండి")</f>
        <v>ఊహాగానాల ప్రమాదాలను చూడండి</v>
      </c>
      <c r="AU230" s="5" t="str">
        <f>IFERROR(__xludf.DUMMYFUNCTION("IF(AA230 = """", """", GOOGLETRANSLATE(AA230, ""en"", ""te""))"),"")</f>
        <v/>
      </c>
      <c r="AV230" s="5" t="str">
        <f>IFERROR(__xludf.DUMMYFUNCTION("IF(AB230 = """", """", GOOGLETRANSLATE(AB230, ""en"", ""te""))"),"")</f>
        <v/>
      </c>
    </row>
    <row r="231">
      <c r="A231" s="1">
        <v>234.0</v>
      </c>
      <c r="B231" s="1" t="s">
        <v>56</v>
      </c>
      <c r="C231" s="2">
        <v>45839.0</v>
      </c>
      <c r="D231" s="2">
        <v>45848.0</v>
      </c>
      <c r="E231" s="1">
        <v>12.0</v>
      </c>
      <c r="F231" s="1">
        <v>4.0</v>
      </c>
      <c r="G231" s="3" t="s">
        <v>108</v>
      </c>
      <c r="I231" s="7">
        <v>0.010243055555555556</v>
      </c>
      <c r="J231" s="7">
        <v>0.012037037037037037</v>
      </c>
      <c r="K231" s="1" t="s">
        <v>58</v>
      </c>
      <c r="L231" s="1" t="s">
        <v>82</v>
      </c>
      <c r="O231" s="1" t="s">
        <v>61</v>
      </c>
      <c r="P231" s="1" t="s">
        <v>60</v>
      </c>
      <c r="Q231" s="1" t="s">
        <v>60</v>
      </c>
      <c r="R231" s="1" t="s">
        <v>60</v>
      </c>
      <c r="S231" s="1" t="s">
        <v>60</v>
      </c>
      <c r="T231" s="1" t="s">
        <v>60</v>
      </c>
      <c r="V231" s="1" t="s">
        <v>61</v>
      </c>
      <c r="W231" s="1" t="s">
        <v>60</v>
      </c>
      <c r="X231" s="1" t="s">
        <v>60</v>
      </c>
      <c r="Y231" s="1" t="s">
        <v>128</v>
      </c>
      <c r="Z231" s="1" t="s">
        <v>129</v>
      </c>
      <c r="AC231" s="5" t="str">
        <f>IFERROR(__xludf.DUMMYFUNCTION("IF(Y231 = """", """", GOOGLETRANSLATE(Y231,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1" s="5" t="str">
        <f>IFERROR(__xludf.DUMMYFUNCTION("IF(Z231 = """", """", GOOGLETRANSLATE(Z231, ""en"", ""hi""))"),"अटकलों के जोखिमों पर नज़र रखें")</f>
        <v>अटकलों के जोखिमों पर नज़र रखें</v>
      </c>
      <c r="AE231" s="5" t="str">
        <f>IFERROR(__xludf.DUMMYFUNCTION("IF(AA231 = """", """", GOOGLETRANSLATE(AA231, ""en"", ""hi""))"),"")</f>
        <v/>
      </c>
      <c r="AF231" s="5" t="str">
        <f>IFERROR(__xludf.DUMMYFUNCTION("IF(AB231 = """", """", GOOGLETRANSLATE(AB231, ""en"", ""hi""))"),"")</f>
        <v/>
      </c>
      <c r="AG231" s="5" t="str">
        <f>IFERROR(__xludf.DUMMYFUNCTION("IF(Y231 = """", """", GOOGLETRANSLATE(Y231, ""en"", ""mr""))"),"मुलांशी संबंधित चिंता सोडवा")</f>
        <v>मुलांशी संबंधित चिंता सोडवा</v>
      </c>
      <c r="AH231" s="5" t="str">
        <f>IFERROR(__xludf.DUMMYFUNCTION("IF(Z231 = """", """", GOOGLETRANSLATE(Z231, ""en"", ""mr""))"),"सट्टा जोखीम पहा")</f>
        <v>सट्टा जोखीम पहा</v>
      </c>
      <c r="AI231" s="5" t="str">
        <f>IFERROR(__xludf.DUMMYFUNCTION("IF(AA231 = """", """", GOOGLETRANSLATE(AA231, ""en"", ""mr""))"),"")</f>
        <v/>
      </c>
      <c r="AJ231" s="5" t="str">
        <f>IFERROR(__xludf.DUMMYFUNCTION("IF(AB231 = """", """", GOOGLETRANSLATE(AB231, ""en"", ""mr""))"),"")</f>
        <v/>
      </c>
      <c r="AK231" s="5" t="str">
        <f>IFERROR(__xludf.DUMMYFUNCTION("IF(Y231 = """", """", GOOGLETRANSLATE(Y231, ""en"", ""gu""))"),"સંતાન સંબંધી ચિંતાઓ ઉકેલો")</f>
        <v>સંતાન સંબંધી ચિંતાઓ ઉકેલો</v>
      </c>
      <c r="AL231" s="5" t="str">
        <f>IFERROR(__xludf.DUMMYFUNCTION("IF(Z231 = """", """", GOOGLETRANSLATE(Z231, ""en"", ""gu""))"),"અટકળોના જોખમો જુઓ")</f>
        <v>અટકળોના જોખમો જુઓ</v>
      </c>
      <c r="AM231" s="5" t="str">
        <f>IFERROR(__xludf.DUMMYFUNCTION("IF(AA231 = """", """", GOOGLETRANSLATE(AA231, ""en"", ""gu""))"),"")</f>
        <v/>
      </c>
      <c r="AN231" s="5" t="str">
        <f>IFERROR(__xludf.DUMMYFUNCTION("IF(AB231 = """", """", GOOGLETRANSLATE(AB231, ""en"", ""gu""))"),"")</f>
        <v/>
      </c>
      <c r="AO231" s="5" t="str">
        <f>IFERROR(__xludf.DUMMYFUNCTION("IF(Y231 = """", """", GOOGLETRANSLATE(Y231, ""en"", ""bn""))"),"সন্তান-সম্পর্কিত দুশ্চিন্তা দূর করুন")</f>
        <v>সন্তান-সম্পর্কিত দুশ্চিন্তা দূর করুন</v>
      </c>
      <c r="AP231" s="5" t="str">
        <f>IFERROR(__xludf.DUMMYFUNCTION("IF(Z231 = """", """", GOOGLETRANSLATE(Z231, ""en"", ""bn""))"),"অনুমান ঝুঁকি দেখুন")</f>
        <v>অনুমান ঝুঁকি দেখুন</v>
      </c>
      <c r="AQ231" s="5" t="str">
        <f>IFERROR(__xludf.DUMMYFUNCTION("IF(AA231 = """", """", GOOGLETRANSLATE(AA231, ""en"", ""bn""))"),"")</f>
        <v/>
      </c>
      <c r="AR231" s="5" t="str">
        <f>IFERROR(__xludf.DUMMYFUNCTION("IF(AB231 = """", """", GOOGLETRANSLATE(AB231, ""en"", ""bn""))"),"")</f>
        <v/>
      </c>
      <c r="AS231" s="5" t="str">
        <f>IFERROR(__xludf.DUMMYFUNCTION("IF(Y231 = """", """", GOOGLETRANSLATE(Y231,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1" s="5" t="str">
        <f>IFERROR(__xludf.DUMMYFUNCTION("IF(Z231 = """", """", GOOGLETRANSLATE(Z231, ""en"", ""te""))"),"ఊహాగానాల ప్రమాదాలను చూడండి")</f>
        <v>ఊహాగానాల ప్రమాదాలను చూడండి</v>
      </c>
      <c r="AU231" s="5" t="str">
        <f>IFERROR(__xludf.DUMMYFUNCTION("IF(AA231 = """", """", GOOGLETRANSLATE(AA231, ""en"", ""te""))"),"")</f>
        <v/>
      </c>
      <c r="AV231" s="5" t="str">
        <f>IFERROR(__xludf.DUMMYFUNCTION("IF(AB231 = """", """", GOOGLETRANSLATE(AB231, ""en"", ""te""))"),"")</f>
        <v/>
      </c>
    </row>
    <row r="232">
      <c r="A232" s="1">
        <v>235.0</v>
      </c>
      <c r="B232" s="1" t="s">
        <v>56</v>
      </c>
      <c r="C232" s="2">
        <v>45839.0</v>
      </c>
      <c r="D232" s="2">
        <v>45848.0</v>
      </c>
      <c r="E232" s="1">
        <v>12.0</v>
      </c>
      <c r="F232" s="1">
        <v>5.0</v>
      </c>
      <c r="G232" s="3" t="s">
        <v>108</v>
      </c>
      <c r="I232" s="7">
        <v>0.010243055555555556</v>
      </c>
      <c r="J232" s="7">
        <v>0.012037037037037037</v>
      </c>
      <c r="K232" s="1" t="s">
        <v>58</v>
      </c>
      <c r="L232" s="1" t="s">
        <v>82</v>
      </c>
      <c r="O232" s="1" t="s">
        <v>61</v>
      </c>
      <c r="P232" s="1" t="s">
        <v>60</v>
      </c>
      <c r="Q232" s="1" t="s">
        <v>60</v>
      </c>
      <c r="R232" s="1" t="s">
        <v>60</v>
      </c>
      <c r="S232" s="1" t="s">
        <v>60</v>
      </c>
      <c r="T232" s="1" t="s">
        <v>60</v>
      </c>
      <c r="V232" s="1" t="s">
        <v>61</v>
      </c>
      <c r="W232" s="1" t="s">
        <v>60</v>
      </c>
      <c r="X232" s="1" t="s">
        <v>60</v>
      </c>
      <c r="Y232" s="1" t="s">
        <v>128</v>
      </c>
      <c r="Z232" s="1" t="s">
        <v>129</v>
      </c>
      <c r="AC232" s="5" t="str">
        <f>IFERROR(__xludf.DUMMYFUNCTION("IF(Y232 = """", """", GOOGLETRANSLATE(Y232,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2" s="5" t="str">
        <f>IFERROR(__xludf.DUMMYFUNCTION("IF(Z232 = """", """", GOOGLETRANSLATE(Z232, ""en"", ""hi""))"),"अटकलों के जोखिमों पर नज़र रखें")</f>
        <v>अटकलों के जोखिमों पर नज़र रखें</v>
      </c>
      <c r="AE232" s="5" t="str">
        <f>IFERROR(__xludf.DUMMYFUNCTION("IF(AA232 = """", """", GOOGLETRANSLATE(AA232, ""en"", ""hi""))"),"")</f>
        <v/>
      </c>
      <c r="AF232" s="5" t="str">
        <f>IFERROR(__xludf.DUMMYFUNCTION("IF(AB232 = """", """", GOOGLETRANSLATE(AB232, ""en"", ""hi""))"),"")</f>
        <v/>
      </c>
      <c r="AG232" s="5" t="str">
        <f>IFERROR(__xludf.DUMMYFUNCTION("IF(Y232 = """", """", GOOGLETRANSLATE(Y232, ""en"", ""mr""))"),"मुलांशी संबंधित चिंता सोडवा")</f>
        <v>मुलांशी संबंधित चिंता सोडवा</v>
      </c>
      <c r="AH232" s="5" t="str">
        <f>IFERROR(__xludf.DUMMYFUNCTION("IF(Z232 = """", """", GOOGLETRANSLATE(Z232, ""en"", ""mr""))"),"सट्टा जोखीम पहा")</f>
        <v>सट्टा जोखीम पहा</v>
      </c>
      <c r="AI232" s="5" t="str">
        <f>IFERROR(__xludf.DUMMYFUNCTION("IF(AA232 = """", """", GOOGLETRANSLATE(AA232, ""en"", ""mr""))"),"")</f>
        <v/>
      </c>
      <c r="AJ232" s="5" t="str">
        <f>IFERROR(__xludf.DUMMYFUNCTION("IF(AB232 = """", """", GOOGLETRANSLATE(AB232, ""en"", ""mr""))"),"")</f>
        <v/>
      </c>
      <c r="AK232" s="5" t="str">
        <f>IFERROR(__xludf.DUMMYFUNCTION("IF(Y232 = """", """", GOOGLETRANSLATE(Y232, ""en"", ""gu""))"),"સંતાન સંબંધી ચિંતાઓ ઉકેલો")</f>
        <v>સંતાન સંબંધી ચિંતાઓ ઉકેલો</v>
      </c>
      <c r="AL232" s="5" t="str">
        <f>IFERROR(__xludf.DUMMYFUNCTION("IF(Z232 = """", """", GOOGLETRANSLATE(Z232, ""en"", ""gu""))"),"અટકળોના જોખમો જુઓ")</f>
        <v>અટકળોના જોખમો જુઓ</v>
      </c>
      <c r="AM232" s="5" t="str">
        <f>IFERROR(__xludf.DUMMYFUNCTION("IF(AA232 = """", """", GOOGLETRANSLATE(AA232, ""en"", ""gu""))"),"")</f>
        <v/>
      </c>
      <c r="AN232" s="5" t="str">
        <f>IFERROR(__xludf.DUMMYFUNCTION("IF(AB232 = """", """", GOOGLETRANSLATE(AB232, ""en"", ""gu""))"),"")</f>
        <v/>
      </c>
      <c r="AO232" s="5" t="str">
        <f>IFERROR(__xludf.DUMMYFUNCTION("IF(Y232 = """", """", GOOGLETRANSLATE(Y232, ""en"", ""bn""))"),"সন্তান-সম্পর্কিত দুশ্চিন্তা দূর করুন")</f>
        <v>সন্তান-সম্পর্কিত দুশ্চিন্তা দূর করুন</v>
      </c>
      <c r="AP232" s="5" t="str">
        <f>IFERROR(__xludf.DUMMYFUNCTION("IF(Z232 = """", """", GOOGLETRANSLATE(Z232, ""en"", ""bn""))"),"অনুমান ঝুঁকি দেখুন")</f>
        <v>অনুমান ঝুঁকি দেখুন</v>
      </c>
      <c r="AQ232" s="5" t="str">
        <f>IFERROR(__xludf.DUMMYFUNCTION("IF(AA232 = """", """", GOOGLETRANSLATE(AA232, ""en"", ""bn""))"),"")</f>
        <v/>
      </c>
      <c r="AR232" s="5" t="str">
        <f>IFERROR(__xludf.DUMMYFUNCTION("IF(AB232 = """", """", GOOGLETRANSLATE(AB232, ""en"", ""bn""))"),"")</f>
        <v/>
      </c>
      <c r="AS232" s="5" t="str">
        <f>IFERROR(__xludf.DUMMYFUNCTION("IF(Y232 = """", """", GOOGLETRANSLATE(Y232,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2" s="5" t="str">
        <f>IFERROR(__xludf.DUMMYFUNCTION("IF(Z232 = """", """", GOOGLETRANSLATE(Z232, ""en"", ""te""))"),"ఊహాగానాల ప్రమాదాలను చూడండి")</f>
        <v>ఊహాగానాల ప్రమాదాలను చూడండి</v>
      </c>
      <c r="AU232" s="5" t="str">
        <f>IFERROR(__xludf.DUMMYFUNCTION("IF(AA232 = """", """", GOOGLETRANSLATE(AA232, ""en"", ""te""))"),"")</f>
        <v/>
      </c>
      <c r="AV232" s="5" t="str">
        <f>IFERROR(__xludf.DUMMYFUNCTION("IF(AB232 = """", """", GOOGLETRANSLATE(AB232, ""en"", ""te""))"),"")</f>
        <v/>
      </c>
    </row>
    <row r="233">
      <c r="A233" s="1">
        <v>236.0</v>
      </c>
      <c r="B233" s="1" t="s">
        <v>56</v>
      </c>
      <c r="C233" s="2">
        <v>45839.0</v>
      </c>
      <c r="D233" s="2">
        <v>45848.0</v>
      </c>
      <c r="E233" s="1">
        <v>12.0</v>
      </c>
      <c r="F233" s="1">
        <v>6.0</v>
      </c>
      <c r="G233" s="3" t="s">
        <v>108</v>
      </c>
      <c r="I233" s="7">
        <v>0.010243055555555556</v>
      </c>
      <c r="J233" s="7">
        <v>0.012037037037037037</v>
      </c>
      <c r="K233" s="1" t="s">
        <v>58</v>
      </c>
      <c r="L233" s="1" t="s">
        <v>82</v>
      </c>
      <c r="O233" s="1" t="s">
        <v>61</v>
      </c>
      <c r="P233" s="1" t="s">
        <v>60</v>
      </c>
      <c r="Q233" s="1" t="s">
        <v>60</v>
      </c>
      <c r="R233" s="1" t="s">
        <v>60</v>
      </c>
      <c r="S233" s="1" t="s">
        <v>60</v>
      </c>
      <c r="T233" s="1" t="s">
        <v>60</v>
      </c>
      <c r="V233" s="1" t="s">
        <v>61</v>
      </c>
      <c r="W233" s="1" t="s">
        <v>60</v>
      </c>
      <c r="X233" s="1" t="s">
        <v>60</v>
      </c>
      <c r="Y233" s="1" t="s">
        <v>128</v>
      </c>
      <c r="Z233" s="1" t="s">
        <v>129</v>
      </c>
      <c r="AC233" s="5" t="str">
        <f>IFERROR(__xludf.DUMMYFUNCTION("IF(Y233 = """", """", GOOGLETRANSLATE(Y233,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3" s="5" t="str">
        <f>IFERROR(__xludf.DUMMYFUNCTION("IF(Z233 = """", """", GOOGLETRANSLATE(Z233, ""en"", ""hi""))"),"अटकलों के जोखिमों पर नज़र रखें")</f>
        <v>अटकलों के जोखिमों पर नज़र रखें</v>
      </c>
      <c r="AE233" s="5" t="str">
        <f>IFERROR(__xludf.DUMMYFUNCTION("IF(AA233 = """", """", GOOGLETRANSLATE(AA233, ""en"", ""hi""))"),"")</f>
        <v/>
      </c>
      <c r="AF233" s="5" t="str">
        <f>IFERROR(__xludf.DUMMYFUNCTION("IF(AB233 = """", """", GOOGLETRANSLATE(AB233, ""en"", ""hi""))"),"")</f>
        <v/>
      </c>
      <c r="AG233" s="5" t="str">
        <f>IFERROR(__xludf.DUMMYFUNCTION("IF(Y233 = """", """", GOOGLETRANSLATE(Y233, ""en"", ""mr""))"),"मुलांशी संबंधित चिंता सोडवा")</f>
        <v>मुलांशी संबंधित चिंता सोडवा</v>
      </c>
      <c r="AH233" s="5" t="str">
        <f>IFERROR(__xludf.DUMMYFUNCTION("IF(Z233 = """", """", GOOGLETRANSLATE(Z233, ""en"", ""mr""))"),"सट्टा जोखीम पहा")</f>
        <v>सट्टा जोखीम पहा</v>
      </c>
      <c r="AI233" s="5" t="str">
        <f>IFERROR(__xludf.DUMMYFUNCTION("IF(AA233 = """", """", GOOGLETRANSLATE(AA233, ""en"", ""mr""))"),"")</f>
        <v/>
      </c>
      <c r="AJ233" s="5" t="str">
        <f>IFERROR(__xludf.DUMMYFUNCTION("IF(AB233 = """", """", GOOGLETRANSLATE(AB233, ""en"", ""mr""))"),"")</f>
        <v/>
      </c>
      <c r="AK233" s="5" t="str">
        <f>IFERROR(__xludf.DUMMYFUNCTION("IF(Y233 = """", """", GOOGLETRANSLATE(Y233, ""en"", ""gu""))"),"સંતાન સંબંધી ચિંતાઓ ઉકેલો")</f>
        <v>સંતાન સંબંધી ચિંતાઓ ઉકેલો</v>
      </c>
      <c r="AL233" s="5" t="str">
        <f>IFERROR(__xludf.DUMMYFUNCTION("IF(Z233 = """", """", GOOGLETRANSLATE(Z233, ""en"", ""gu""))"),"અટકળોના જોખમો જુઓ")</f>
        <v>અટકળોના જોખમો જુઓ</v>
      </c>
      <c r="AM233" s="5" t="str">
        <f>IFERROR(__xludf.DUMMYFUNCTION("IF(AA233 = """", """", GOOGLETRANSLATE(AA233, ""en"", ""gu""))"),"")</f>
        <v/>
      </c>
      <c r="AN233" s="5" t="str">
        <f>IFERROR(__xludf.DUMMYFUNCTION("IF(AB233 = """", """", GOOGLETRANSLATE(AB233, ""en"", ""gu""))"),"")</f>
        <v/>
      </c>
      <c r="AO233" s="5" t="str">
        <f>IFERROR(__xludf.DUMMYFUNCTION("IF(Y233 = """", """", GOOGLETRANSLATE(Y233, ""en"", ""bn""))"),"সন্তান-সম্পর্কিত দুশ্চিন্তা দূর করুন")</f>
        <v>সন্তান-সম্পর্কিত দুশ্চিন্তা দূর করুন</v>
      </c>
      <c r="AP233" s="5" t="str">
        <f>IFERROR(__xludf.DUMMYFUNCTION("IF(Z233 = """", """", GOOGLETRANSLATE(Z233, ""en"", ""bn""))"),"অনুমান ঝুঁকি দেখুন")</f>
        <v>অনুমান ঝুঁকি দেখুন</v>
      </c>
      <c r="AQ233" s="5" t="str">
        <f>IFERROR(__xludf.DUMMYFUNCTION("IF(AA233 = """", """", GOOGLETRANSLATE(AA233, ""en"", ""bn""))"),"")</f>
        <v/>
      </c>
      <c r="AR233" s="5" t="str">
        <f>IFERROR(__xludf.DUMMYFUNCTION("IF(AB233 = """", """", GOOGLETRANSLATE(AB233, ""en"", ""bn""))"),"")</f>
        <v/>
      </c>
      <c r="AS233" s="5" t="str">
        <f>IFERROR(__xludf.DUMMYFUNCTION("IF(Y233 = """", """", GOOGLETRANSLATE(Y233,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3" s="5" t="str">
        <f>IFERROR(__xludf.DUMMYFUNCTION("IF(Z233 = """", """", GOOGLETRANSLATE(Z233, ""en"", ""te""))"),"ఊహాగానాల ప్రమాదాలను చూడండి")</f>
        <v>ఊహాగానాల ప్రమాదాలను చూడండి</v>
      </c>
      <c r="AU233" s="5" t="str">
        <f>IFERROR(__xludf.DUMMYFUNCTION("IF(AA233 = """", """", GOOGLETRANSLATE(AA233, ""en"", ""te""))"),"")</f>
        <v/>
      </c>
      <c r="AV233" s="5" t="str">
        <f>IFERROR(__xludf.DUMMYFUNCTION("IF(AB233 = """", """", GOOGLETRANSLATE(AB233, ""en"", ""te""))"),"")</f>
        <v/>
      </c>
    </row>
    <row r="234">
      <c r="A234" s="1">
        <v>237.0</v>
      </c>
      <c r="B234" s="1" t="s">
        <v>56</v>
      </c>
      <c r="C234" s="2">
        <v>45839.0</v>
      </c>
      <c r="D234" s="2">
        <v>45848.0</v>
      </c>
      <c r="E234" s="1">
        <v>12.0</v>
      </c>
      <c r="F234" s="1">
        <v>7.0</v>
      </c>
      <c r="G234" s="3" t="s">
        <v>108</v>
      </c>
      <c r="I234" s="7">
        <v>0.010243055555555556</v>
      </c>
      <c r="J234" s="7">
        <v>0.012037037037037037</v>
      </c>
      <c r="K234" s="1" t="s">
        <v>58</v>
      </c>
      <c r="L234" s="1" t="s">
        <v>82</v>
      </c>
      <c r="O234" s="1" t="s">
        <v>61</v>
      </c>
      <c r="P234" s="1" t="s">
        <v>60</v>
      </c>
      <c r="Q234" s="1" t="s">
        <v>60</v>
      </c>
      <c r="R234" s="1" t="s">
        <v>60</v>
      </c>
      <c r="S234" s="1" t="s">
        <v>60</v>
      </c>
      <c r="T234" s="1" t="s">
        <v>60</v>
      </c>
      <c r="V234" s="1" t="s">
        <v>61</v>
      </c>
      <c r="W234" s="1" t="s">
        <v>60</v>
      </c>
      <c r="X234" s="1" t="s">
        <v>60</v>
      </c>
      <c r="Y234" s="1" t="s">
        <v>128</v>
      </c>
      <c r="Z234" s="1" t="s">
        <v>129</v>
      </c>
      <c r="AC234" s="5" t="str">
        <f>IFERROR(__xludf.DUMMYFUNCTION("IF(Y234 = """", """", GOOGLETRANSLATE(Y234,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4" s="5" t="str">
        <f>IFERROR(__xludf.DUMMYFUNCTION("IF(Z234 = """", """", GOOGLETRANSLATE(Z234, ""en"", ""hi""))"),"अटकलों के जोखिमों पर नज़र रखें")</f>
        <v>अटकलों के जोखिमों पर नज़र रखें</v>
      </c>
      <c r="AE234" s="5" t="str">
        <f>IFERROR(__xludf.DUMMYFUNCTION("IF(AA234 = """", """", GOOGLETRANSLATE(AA234, ""en"", ""hi""))"),"")</f>
        <v/>
      </c>
      <c r="AF234" s="5" t="str">
        <f>IFERROR(__xludf.DUMMYFUNCTION("IF(AB234 = """", """", GOOGLETRANSLATE(AB234, ""en"", ""hi""))"),"")</f>
        <v/>
      </c>
      <c r="AG234" s="5" t="str">
        <f>IFERROR(__xludf.DUMMYFUNCTION("IF(Y234 = """", """", GOOGLETRANSLATE(Y234, ""en"", ""mr""))"),"मुलांशी संबंधित चिंता सोडवा")</f>
        <v>मुलांशी संबंधित चिंता सोडवा</v>
      </c>
      <c r="AH234" s="5" t="str">
        <f>IFERROR(__xludf.DUMMYFUNCTION("IF(Z234 = """", """", GOOGLETRANSLATE(Z234, ""en"", ""mr""))"),"सट्टा जोखीम पहा")</f>
        <v>सट्टा जोखीम पहा</v>
      </c>
      <c r="AI234" s="5" t="str">
        <f>IFERROR(__xludf.DUMMYFUNCTION("IF(AA234 = """", """", GOOGLETRANSLATE(AA234, ""en"", ""mr""))"),"")</f>
        <v/>
      </c>
      <c r="AJ234" s="5" t="str">
        <f>IFERROR(__xludf.DUMMYFUNCTION("IF(AB234 = """", """", GOOGLETRANSLATE(AB234, ""en"", ""mr""))"),"")</f>
        <v/>
      </c>
      <c r="AK234" s="5" t="str">
        <f>IFERROR(__xludf.DUMMYFUNCTION("IF(Y234 = """", """", GOOGLETRANSLATE(Y234, ""en"", ""gu""))"),"સંતાન સંબંધી ચિંતાઓ ઉકેલો")</f>
        <v>સંતાન સંબંધી ચિંતાઓ ઉકેલો</v>
      </c>
      <c r="AL234" s="5" t="str">
        <f>IFERROR(__xludf.DUMMYFUNCTION("IF(Z234 = """", """", GOOGLETRANSLATE(Z234, ""en"", ""gu""))"),"અટકળોના જોખમો જુઓ")</f>
        <v>અટકળોના જોખમો જુઓ</v>
      </c>
      <c r="AM234" s="5" t="str">
        <f>IFERROR(__xludf.DUMMYFUNCTION("IF(AA234 = """", """", GOOGLETRANSLATE(AA234, ""en"", ""gu""))"),"")</f>
        <v/>
      </c>
      <c r="AN234" s="5" t="str">
        <f>IFERROR(__xludf.DUMMYFUNCTION("IF(AB234 = """", """", GOOGLETRANSLATE(AB234, ""en"", ""gu""))"),"")</f>
        <v/>
      </c>
      <c r="AO234" s="5" t="str">
        <f>IFERROR(__xludf.DUMMYFUNCTION("IF(Y234 = """", """", GOOGLETRANSLATE(Y234, ""en"", ""bn""))"),"সন্তান-সম্পর্কিত দুশ্চিন্তা দূর করুন")</f>
        <v>সন্তান-সম্পর্কিত দুশ্চিন্তা দূর করুন</v>
      </c>
      <c r="AP234" s="5" t="str">
        <f>IFERROR(__xludf.DUMMYFUNCTION("IF(Z234 = """", """", GOOGLETRANSLATE(Z234, ""en"", ""bn""))"),"অনুমান ঝুঁকি দেখুন")</f>
        <v>অনুমান ঝুঁকি দেখুন</v>
      </c>
      <c r="AQ234" s="5" t="str">
        <f>IFERROR(__xludf.DUMMYFUNCTION("IF(AA234 = """", """", GOOGLETRANSLATE(AA234, ""en"", ""bn""))"),"")</f>
        <v/>
      </c>
      <c r="AR234" s="5" t="str">
        <f>IFERROR(__xludf.DUMMYFUNCTION("IF(AB234 = """", """", GOOGLETRANSLATE(AB234, ""en"", ""bn""))"),"")</f>
        <v/>
      </c>
      <c r="AS234" s="5" t="str">
        <f>IFERROR(__xludf.DUMMYFUNCTION("IF(Y234 = """", """", GOOGLETRANSLATE(Y234,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4" s="5" t="str">
        <f>IFERROR(__xludf.DUMMYFUNCTION("IF(Z234 = """", """", GOOGLETRANSLATE(Z234, ""en"", ""te""))"),"ఊహాగానాల ప్రమాదాలను చూడండి")</f>
        <v>ఊహాగానాల ప్రమాదాలను చూడండి</v>
      </c>
      <c r="AU234" s="5" t="str">
        <f>IFERROR(__xludf.DUMMYFUNCTION("IF(AA234 = """", """", GOOGLETRANSLATE(AA234, ""en"", ""te""))"),"")</f>
        <v/>
      </c>
      <c r="AV234" s="5" t="str">
        <f>IFERROR(__xludf.DUMMYFUNCTION("IF(AB234 = """", """", GOOGLETRANSLATE(AB234, ""en"", ""te""))"),"")</f>
        <v/>
      </c>
    </row>
    <row r="235">
      <c r="A235" s="1">
        <v>238.0</v>
      </c>
      <c r="B235" s="1" t="s">
        <v>56</v>
      </c>
      <c r="C235" s="2">
        <v>45839.0</v>
      </c>
      <c r="D235" s="2">
        <v>45848.0</v>
      </c>
      <c r="E235" s="1">
        <v>12.0</v>
      </c>
      <c r="F235" s="1">
        <v>8.0</v>
      </c>
      <c r="G235" s="3" t="s">
        <v>108</v>
      </c>
      <c r="I235" s="7">
        <v>0.010243055555555556</v>
      </c>
      <c r="J235" s="7">
        <v>0.012037037037037037</v>
      </c>
      <c r="K235" s="1" t="s">
        <v>58</v>
      </c>
      <c r="L235" s="1" t="s">
        <v>82</v>
      </c>
      <c r="O235" s="1" t="s">
        <v>61</v>
      </c>
      <c r="P235" s="1" t="s">
        <v>60</v>
      </c>
      <c r="Q235" s="1" t="s">
        <v>60</v>
      </c>
      <c r="R235" s="1" t="s">
        <v>60</v>
      </c>
      <c r="S235" s="1" t="s">
        <v>60</v>
      </c>
      <c r="T235" s="1" t="s">
        <v>60</v>
      </c>
      <c r="V235" s="1" t="s">
        <v>61</v>
      </c>
      <c r="W235" s="1" t="s">
        <v>60</v>
      </c>
      <c r="X235" s="1" t="s">
        <v>60</v>
      </c>
      <c r="Y235" s="1" t="s">
        <v>128</v>
      </c>
      <c r="Z235" s="1" t="s">
        <v>129</v>
      </c>
      <c r="AC235" s="5" t="str">
        <f>IFERROR(__xludf.DUMMYFUNCTION("IF(Y235 = """", """", GOOGLETRANSLATE(Y235,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5" s="5" t="str">
        <f>IFERROR(__xludf.DUMMYFUNCTION("IF(Z235 = """", """", GOOGLETRANSLATE(Z235, ""en"", ""hi""))"),"अटकलों के जोखिमों पर नज़र रखें")</f>
        <v>अटकलों के जोखिमों पर नज़र रखें</v>
      </c>
      <c r="AE235" s="5" t="str">
        <f>IFERROR(__xludf.DUMMYFUNCTION("IF(AA235 = """", """", GOOGLETRANSLATE(AA235, ""en"", ""hi""))"),"")</f>
        <v/>
      </c>
      <c r="AF235" s="5" t="str">
        <f>IFERROR(__xludf.DUMMYFUNCTION("IF(AB235 = """", """", GOOGLETRANSLATE(AB235, ""en"", ""hi""))"),"")</f>
        <v/>
      </c>
      <c r="AG235" s="5" t="str">
        <f>IFERROR(__xludf.DUMMYFUNCTION("IF(Y235 = """", """", GOOGLETRANSLATE(Y235, ""en"", ""mr""))"),"मुलांशी संबंधित चिंता सोडवा")</f>
        <v>मुलांशी संबंधित चिंता सोडवा</v>
      </c>
      <c r="AH235" s="5" t="str">
        <f>IFERROR(__xludf.DUMMYFUNCTION("IF(Z235 = """", """", GOOGLETRANSLATE(Z235, ""en"", ""mr""))"),"सट्टा जोखीम पहा")</f>
        <v>सट्टा जोखीम पहा</v>
      </c>
      <c r="AI235" s="5" t="str">
        <f>IFERROR(__xludf.DUMMYFUNCTION("IF(AA235 = """", """", GOOGLETRANSLATE(AA235, ""en"", ""mr""))"),"")</f>
        <v/>
      </c>
      <c r="AJ235" s="5" t="str">
        <f>IFERROR(__xludf.DUMMYFUNCTION("IF(AB235 = """", """", GOOGLETRANSLATE(AB235, ""en"", ""mr""))"),"")</f>
        <v/>
      </c>
      <c r="AK235" s="5" t="str">
        <f>IFERROR(__xludf.DUMMYFUNCTION("IF(Y235 = """", """", GOOGLETRANSLATE(Y235, ""en"", ""gu""))"),"સંતાન સંબંધી ચિંતાઓ ઉકેલો")</f>
        <v>સંતાન સંબંધી ચિંતાઓ ઉકેલો</v>
      </c>
      <c r="AL235" s="5" t="str">
        <f>IFERROR(__xludf.DUMMYFUNCTION("IF(Z235 = """", """", GOOGLETRANSLATE(Z235, ""en"", ""gu""))"),"અટકળોના જોખમો જુઓ")</f>
        <v>અટકળોના જોખમો જુઓ</v>
      </c>
      <c r="AM235" s="5" t="str">
        <f>IFERROR(__xludf.DUMMYFUNCTION("IF(AA235 = """", """", GOOGLETRANSLATE(AA235, ""en"", ""gu""))"),"")</f>
        <v/>
      </c>
      <c r="AN235" s="5" t="str">
        <f>IFERROR(__xludf.DUMMYFUNCTION("IF(AB235 = """", """", GOOGLETRANSLATE(AB235, ""en"", ""gu""))"),"")</f>
        <v/>
      </c>
      <c r="AO235" s="5" t="str">
        <f>IFERROR(__xludf.DUMMYFUNCTION("IF(Y235 = """", """", GOOGLETRANSLATE(Y235, ""en"", ""bn""))"),"সন্তান-সম্পর্কিত দুশ্চিন্তা দূর করুন")</f>
        <v>সন্তান-সম্পর্কিত দুশ্চিন্তা দূর করুন</v>
      </c>
      <c r="AP235" s="5" t="str">
        <f>IFERROR(__xludf.DUMMYFUNCTION("IF(Z235 = """", """", GOOGLETRANSLATE(Z235, ""en"", ""bn""))"),"অনুমান ঝুঁকি দেখুন")</f>
        <v>অনুমান ঝুঁকি দেখুন</v>
      </c>
      <c r="AQ235" s="5" t="str">
        <f>IFERROR(__xludf.DUMMYFUNCTION("IF(AA235 = """", """", GOOGLETRANSLATE(AA235, ""en"", ""bn""))"),"")</f>
        <v/>
      </c>
      <c r="AR235" s="5" t="str">
        <f>IFERROR(__xludf.DUMMYFUNCTION("IF(AB235 = """", """", GOOGLETRANSLATE(AB235, ""en"", ""bn""))"),"")</f>
        <v/>
      </c>
      <c r="AS235" s="5" t="str">
        <f>IFERROR(__xludf.DUMMYFUNCTION("IF(Y235 = """", """", GOOGLETRANSLATE(Y235,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5" s="5" t="str">
        <f>IFERROR(__xludf.DUMMYFUNCTION("IF(Z235 = """", """", GOOGLETRANSLATE(Z235, ""en"", ""te""))"),"ఊహాగానాల ప్రమాదాలను చూడండి")</f>
        <v>ఊహాగానాల ప్రమాదాలను చూడండి</v>
      </c>
      <c r="AU235" s="5" t="str">
        <f>IFERROR(__xludf.DUMMYFUNCTION("IF(AA235 = """", """", GOOGLETRANSLATE(AA235, ""en"", ""te""))"),"")</f>
        <v/>
      </c>
      <c r="AV235" s="5" t="str">
        <f>IFERROR(__xludf.DUMMYFUNCTION("IF(AB235 = """", """", GOOGLETRANSLATE(AB235, ""en"", ""te""))"),"")</f>
        <v/>
      </c>
    </row>
    <row r="236">
      <c r="A236" s="1">
        <v>239.0</v>
      </c>
      <c r="B236" s="1" t="s">
        <v>56</v>
      </c>
      <c r="C236" s="2">
        <v>45839.0</v>
      </c>
      <c r="D236" s="2">
        <v>45848.0</v>
      </c>
      <c r="E236" s="1">
        <v>12.0</v>
      </c>
      <c r="F236" s="1">
        <v>9.0</v>
      </c>
      <c r="G236" s="3" t="s">
        <v>108</v>
      </c>
      <c r="I236" s="7">
        <v>0.010243055555555556</v>
      </c>
      <c r="J236" s="7">
        <v>0.012037037037037037</v>
      </c>
      <c r="K236" s="1" t="s">
        <v>58</v>
      </c>
      <c r="L236" s="1" t="s">
        <v>82</v>
      </c>
      <c r="O236" s="1" t="s">
        <v>61</v>
      </c>
      <c r="P236" s="1" t="s">
        <v>60</v>
      </c>
      <c r="Q236" s="1" t="s">
        <v>60</v>
      </c>
      <c r="R236" s="1" t="s">
        <v>60</v>
      </c>
      <c r="S236" s="1" t="s">
        <v>60</v>
      </c>
      <c r="T236" s="1" t="s">
        <v>60</v>
      </c>
      <c r="V236" s="1" t="s">
        <v>61</v>
      </c>
      <c r="W236" s="1" t="s">
        <v>60</v>
      </c>
      <c r="X236" s="1" t="s">
        <v>60</v>
      </c>
      <c r="Y236" s="1" t="s">
        <v>128</v>
      </c>
      <c r="Z236" s="1" t="s">
        <v>129</v>
      </c>
      <c r="AC236" s="5" t="str">
        <f>IFERROR(__xludf.DUMMYFUNCTION("IF(Y236 = """", """", GOOGLETRANSLATE(Y236,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6" s="5" t="str">
        <f>IFERROR(__xludf.DUMMYFUNCTION("IF(Z236 = """", """", GOOGLETRANSLATE(Z236, ""en"", ""hi""))"),"अटकलों के जोखिमों पर नज़र रखें")</f>
        <v>अटकलों के जोखिमों पर नज़र रखें</v>
      </c>
      <c r="AE236" s="5" t="str">
        <f>IFERROR(__xludf.DUMMYFUNCTION("IF(AA236 = """", """", GOOGLETRANSLATE(AA236, ""en"", ""hi""))"),"")</f>
        <v/>
      </c>
      <c r="AF236" s="5" t="str">
        <f>IFERROR(__xludf.DUMMYFUNCTION("IF(AB236 = """", """", GOOGLETRANSLATE(AB236, ""en"", ""hi""))"),"")</f>
        <v/>
      </c>
      <c r="AG236" s="5" t="str">
        <f>IFERROR(__xludf.DUMMYFUNCTION("IF(Y236 = """", """", GOOGLETRANSLATE(Y236, ""en"", ""mr""))"),"मुलांशी संबंधित चिंता सोडवा")</f>
        <v>मुलांशी संबंधित चिंता सोडवा</v>
      </c>
      <c r="AH236" s="5" t="str">
        <f>IFERROR(__xludf.DUMMYFUNCTION("IF(Z236 = """", """", GOOGLETRANSLATE(Z236, ""en"", ""mr""))"),"सट्टा जोखीम पहा")</f>
        <v>सट्टा जोखीम पहा</v>
      </c>
      <c r="AI236" s="5" t="str">
        <f>IFERROR(__xludf.DUMMYFUNCTION("IF(AA236 = """", """", GOOGLETRANSLATE(AA236, ""en"", ""mr""))"),"")</f>
        <v/>
      </c>
      <c r="AJ236" s="5" t="str">
        <f>IFERROR(__xludf.DUMMYFUNCTION("IF(AB236 = """", """", GOOGLETRANSLATE(AB236, ""en"", ""mr""))"),"")</f>
        <v/>
      </c>
      <c r="AK236" s="5" t="str">
        <f>IFERROR(__xludf.DUMMYFUNCTION("IF(Y236 = """", """", GOOGLETRANSLATE(Y236, ""en"", ""gu""))"),"સંતાન સંબંધી ચિંતાઓ ઉકેલો")</f>
        <v>સંતાન સંબંધી ચિંતાઓ ઉકેલો</v>
      </c>
      <c r="AL236" s="5" t="str">
        <f>IFERROR(__xludf.DUMMYFUNCTION("IF(Z236 = """", """", GOOGLETRANSLATE(Z236, ""en"", ""gu""))"),"અટકળોના જોખમો જુઓ")</f>
        <v>અટકળોના જોખમો જુઓ</v>
      </c>
      <c r="AM236" s="5" t="str">
        <f>IFERROR(__xludf.DUMMYFUNCTION("IF(AA236 = """", """", GOOGLETRANSLATE(AA236, ""en"", ""gu""))"),"")</f>
        <v/>
      </c>
      <c r="AN236" s="5" t="str">
        <f>IFERROR(__xludf.DUMMYFUNCTION("IF(AB236 = """", """", GOOGLETRANSLATE(AB236, ""en"", ""gu""))"),"")</f>
        <v/>
      </c>
      <c r="AO236" s="5" t="str">
        <f>IFERROR(__xludf.DUMMYFUNCTION("IF(Y236 = """", """", GOOGLETRANSLATE(Y236, ""en"", ""bn""))"),"সন্তান-সম্পর্কিত দুশ্চিন্তা দূর করুন")</f>
        <v>সন্তান-সম্পর্কিত দুশ্চিন্তা দূর করুন</v>
      </c>
      <c r="AP236" s="5" t="str">
        <f>IFERROR(__xludf.DUMMYFUNCTION("IF(Z236 = """", """", GOOGLETRANSLATE(Z236, ""en"", ""bn""))"),"অনুমান ঝুঁকি দেখুন")</f>
        <v>অনুমান ঝুঁকি দেখুন</v>
      </c>
      <c r="AQ236" s="5" t="str">
        <f>IFERROR(__xludf.DUMMYFUNCTION("IF(AA236 = """", """", GOOGLETRANSLATE(AA236, ""en"", ""bn""))"),"")</f>
        <v/>
      </c>
      <c r="AR236" s="5" t="str">
        <f>IFERROR(__xludf.DUMMYFUNCTION("IF(AB236 = """", """", GOOGLETRANSLATE(AB236, ""en"", ""bn""))"),"")</f>
        <v/>
      </c>
      <c r="AS236" s="5" t="str">
        <f>IFERROR(__xludf.DUMMYFUNCTION("IF(Y236 = """", """", GOOGLETRANSLATE(Y236,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6" s="5" t="str">
        <f>IFERROR(__xludf.DUMMYFUNCTION("IF(Z236 = """", """", GOOGLETRANSLATE(Z236, ""en"", ""te""))"),"ఊహాగానాల ప్రమాదాలను చూడండి")</f>
        <v>ఊహాగానాల ప్రమాదాలను చూడండి</v>
      </c>
      <c r="AU236" s="5" t="str">
        <f>IFERROR(__xludf.DUMMYFUNCTION("IF(AA236 = """", """", GOOGLETRANSLATE(AA236, ""en"", ""te""))"),"")</f>
        <v/>
      </c>
      <c r="AV236" s="5" t="str">
        <f>IFERROR(__xludf.DUMMYFUNCTION("IF(AB236 = """", """", GOOGLETRANSLATE(AB236, ""en"", ""te""))"),"")</f>
        <v/>
      </c>
    </row>
    <row r="237">
      <c r="A237" s="1">
        <v>240.0</v>
      </c>
      <c r="B237" s="1" t="s">
        <v>56</v>
      </c>
      <c r="C237" s="2">
        <v>45839.0</v>
      </c>
      <c r="D237" s="2">
        <v>45848.0</v>
      </c>
      <c r="E237" s="1">
        <v>12.0</v>
      </c>
      <c r="F237" s="1">
        <v>10.0</v>
      </c>
      <c r="G237" s="3" t="s">
        <v>108</v>
      </c>
      <c r="I237" s="7">
        <v>0.010243055555555556</v>
      </c>
      <c r="J237" s="7">
        <v>0.012037037037037037</v>
      </c>
      <c r="K237" s="1" t="s">
        <v>58</v>
      </c>
      <c r="L237" s="1" t="s">
        <v>82</v>
      </c>
      <c r="O237" s="1" t="s">
        <v>61</v>
      </c>
      <c r="P237" s="1" t="s">
        <v>60</v>
      </c>
      <c r="Q237" s="1" t="s">
        <v>60</v>
      </c>
      <c r="R237" s="1" t="s">
        <v>60</v>
      </c>
      <c r="S237" s="1" t="s">
        <v>60</v>
      </c>
      <c r="T237" s="1" t="s">
        <v>60</v>
      </c>
      <c r="V237" s="1" t="s">
        <v>61</v>
      </c>
      <c r="W237" s="1" t="s">
        <v>60</v>
      </c>
      <c r="X237" s="1" t="s">
        <v>60</v>
      </c>
      <c r="Y237" s="1" t="s">
        <v>128</v>
      </c>
      <c r="Z237" s="1" t="s">
        <v>129</v>
      </c>
      <c r="AC237" s="5" t="str">
        <f>IFERROR(__xludf.DUMMYFUNCTION("IF(Y237 = """", """", GOOGLETRANSLATE(Y237, ""en"", ""hi""))"),"बच्चों से संबंधित चिंताओं का समाधान करें")</f>
        <v>बच्चों से संबंधित चिंताओं का समाधान करें</v>
      </c>
      <c r="AD237" s="5" t="str">
        <f>IFERROR(__xludf.DUMMYFUNCTION("IF(Z237 = """", """", GOOGLETRANSLATE(Z237, ""en"", ""hi""))"),"अटकलों के जोखिमों पर नज़र रखें")</f>
        <v>अटकलों के जोखिमों पर नज़र रखें</v>
      </c>
      <c r="AE237" s="5" t="str">
        <f>IFERROR(__xludf.DUMMYFUNCTION("IF(AA237 = """", """", GOOGLETRANSLATE(AA237, ""en"", ""hi""))"),"")</f>
        <v/>
      </c>
      <c r="AF237" s="5" t="str">
        <f>IFERROR(__xludf.DUMMYFUNCTION("IF(AB237 = """", """", GOOGLETRANSLATE(AB237, ""en"", ""hi""))"),"")</f>
        <v/>
      </c>
      <c r="AG237" s="5" t="str">
        <f>IFERROR(__xludf.DUMMYFUNCTION("IF(Y237 = """", """", GOOGLETRANSLATE(Y237, ""en"", ""mr""))"),"मुलांशी संबंधित चिंता सोडवा")</f>
        <v>मुलांशी संबंधित चिंता सोडवा</v>
      </c>
      <c r="AH237" s="5" t="str">
        <f>IFERROR(__xludf.DUMMYFUNCTION("IF(Z237 = """", """", GOOGLETRANSLATE(Z237, ""en"", ""mr""))"),"सट्टा जोखीम पहा")</f>
        <v>सट्टा जोखीम पहा</v>
      </c>
      <c r="AI237" s="5" t="str">
        <f>IFERROR(__xludf.DUMMYFUNCTION("IF(AA237 = """", """", GOOGLETRANSLATE(AA237, ""en"", ""mr""))"),"")</f>
        <v/>
      </c>
      <c r="AJ237" s="5" t="str">
        <f>IFERROR(__xludf.DUMMYFUNCTION("IF(AB237 = """", """", GOOGLETRANSLATE(AB237, ""en"", ""mr""))"),"")</f>
        <v/>
      </c>
      <c r="AK237" s="5" t="str">
        <f>IFERROR(__xludf.DUMMYFUNCTION("IF(Y237 = """", """", GOOGLETRANSLATE(Y237, ""en"", ""gu""))"),"સંતાન સંબંધી ચિંતાઓ ઉકેલો")</f>
        <v>સંતાન સંબંધી ચિંતાઓ ઉકેલો</v>
      </c>
      <c r="AL237" s="5" t="str">
        <f>IFERROR(__xludf.DUMMYFUNCTION("IF(Z237 = """", """", GOOGLETRANSLATE(Z237, ""en"", ""gu""))"),"અટકળોના જોખમો જુઓ")</f>
        <v>અટકળોના જોખમો જુઓ</v>
      </c>
      <c r="AM237" s="5" t="str">
        <f>IFERROR(__xludf.DUMMYFUNCTION("IF(AA237 = """", """", GOOGLETRANSLATE(AA237, ""en"", ""gu""))"),"")</f>
        <v/>
      </c>
      <c r="AN237" s="5" t="str">
        <f>IFERROR(__xludf.DUMMYFUNCTION("IF(AB237 = """", """", GOOGLETRANSLATE(AB237, ""en"", ""gu""))"),"")</f>
        <v/>
      </c>
      <c r="AO237" s="5" t="str">
        <f>IFERROR(__xludf.DUMMYFUNCTION("IF(Y237 = """", """", GOOGLETRANSLATE(Y237, ""en"", ""bn""))"),"সন্তান-সম্পর্কিত দুশ্চিন্তা দূর করুন")</f>
        <v>সন্তান-সম্পর্কিত দুশ্চিন্তা দূর করুন</v>
      </c>
      <c r="AP237" s="5" t="str">
        <f>IFERROR(__xludf.DUMMYFUNCTION("IF(Z237 = """", """", GOOGLETRANSLATE(Z237, ""en"", ""bn""))"),"অনুমান ঝুঁকি দেখুন")</f>
        <v>অনুমান ঝুঁকি দেখুন</v>
      </c>
      <c r="AQ237" s="5" t="str">
        <f>IFERROR(__xludf.DUMMYFUNCTION("IF(AA237 = """", """", GOOGLETRANSLATE(AA237, ""en"", ""bn""))"),"")</f>
        <v/>
      </c>
      <c r="AR237" s="5" t="str">
        <f>IFERROR(__xludf.DUMMYFUNCTION("IF(AB237 = """", """", GOOGLETRANSLATE(AB237, ""en"", ""bn""))"),"")</f>
        <v/>
      </c>
      <c r="AS237" s="5" t="str">
        <f>IFERROR(__xludf.DUMMYFUNCTION("IF(Y237 = """", """", GOOGLETRANSLATE(Y237, ""en"", ""te""))"),"పిల్లలకు సంబంధించిన ఆందోళనలను పరిష్కరించండి")</f>
        <v>పిల్లలకు సంబంధించిన ఆందోళనలను పరిష్కరించండి</v>
      </c>
      <c r="AT237" s="5" t="str">
        <f>IFERROR(__xludf.DUMMYFUNCTION("IF(Z237 = """", """", GOOGLETRANSLATE(Z237, ""en"", ""te""))"),"ఊహాగానాల ప్రమాదాలను చూడండి")</f>
        <v>ఊహాగానాల ప్రమాదాలను చూడండి</v>
      </c>
      <c r="AU237" s="5" t="str">
        <f>IFERROR(__xludf.DUMMYFUNCTION("IF(AA237 = """", """", GOOGLETRANSLATE(AA237, ""en"", ""te""))"),"")</f>
        <v/>
      </c>
      <c r="AV237" s="5" t="str">
        <f>IFERROR(__xludf.DUMMYFUNCTION("IF(AB237 = """", """", GOOGLETRANSLATE(AB237, ""en"", ""te""))"),"")</f>
        <v/>
      </c>
    </row>
    <row r="238">
      <c r="A238" s="1">
        <v>243.0</v>
      </c>
      <c r="B238" s="1" t="s">
        <v>56</v>
      </c>
      <c r="C238" s="2">
        <v>45849.0</v>
      </c>
      <c r="D238" s="8">
        <v>45858.0</v>
      </c>
      <c r="E238" s="1">
        <v>1.0</v>
      </c>
      <c r="F238" s="1">
        <v>3.0</v>
      </c>
      <c r="G238" s="3" t="s">
        <v>130</v>
      </c>
      <c r="H238" s="7">
        <v>0.010763888888888889</v>
      </c>
      <c r="I238" s="7">
        <v>0.002210648148148148</v>
      </c>
      <c r="J238" s="7">
        <v>0.003310185185185185</v>
      </c>
      <c r="L238" s="1" t="s">
        <v>67</v>
      </c>
      <c r="O238" s="1" t="s">
        <v>60</v>
      </c>
      <c r="P238" s="1" t="s">
        <v>60</v>
      </c>
      <c r="Q238" s="1" t="s">
        <v>61</v>
      </c>
      <c r="R238" s="1" t="s">
        <v>60</v>
      </c>
      <c r="S238" s="1" t="s">
        <v>60</v>
      </c>
      <c r="T238" s="1" t="s">
        <v>60</v>
      </c>
      <c r="U238" s="1" t="s">
        <v>60</v>
      </c>
      <c r="V238" s="1" t="s">
        <v>61</v>
      </c>
      <c r="W238" s="1" t="s">
        <v>60</v>
      </c>
      <c r="X238" s="1" t="s">
        <v>60</v>
      </c>
      <c r="Y238" s="1" t="s">
        <v>131</v>
      </c>
      <c r="Z238" s="1" t="s">
        <v>87</v>
      </c>
      <c r="AA238" s="1" t="s">
        <v>132</v>
      </c>
      <c r="AC238" s="5" t="str">
        <f>IFERROR(__xludf.DUMMYFUNCTION("IF(Y238 = """", """", GOOGLETRANSLATE(Y238, ""en"", ""hi""))"),"13–17: सबसे भाग्यशाली दिन")</f>
        <v>13–17: सबसे भाग्यशाली दिन</v>
      </c>
      <c r="AD238" s="5" t="str">
        <f>IFERROR(__xludf.DUMMYFUNCTION("IF(Z238 = """", """", GOOGLETRANSLATE(Z238, ""en"", ""hi""))"),"कैरियर के अवसर")</f>
        <v>कैरियर के अवसर</v>
      </c>
      <c r="AE238" s="5" t="str">
        <f>IFERROR(__xludf.DUMMYFUNCTION("IF(AA238 = """", """", GOOGLETRANSLATE(AA238, ""en"", ""hi""))"),"छात्र एवं परिवार लाभ")</f>
        <v>छात्र एवं परिवार लाभ</v>
      </c>
      <c r="AF238" s="5" t="str">
        <f>IFERROR(__xludf.DUMMYFUNCTION("IF(AB238 = """", """", GOOGLETRANSLATE(AB238, ""en"", ""hi""))"),"")</f>
        <v/>
      </c>
      <c r="AG238" s="5" t="str">
        <f>IFERROR(__xludf.DUMMYFUNCTION("IF(Y238 = """", """", GOOGLETRANSLATE(Y238, ""en"", ""mr""))"),"13-17: सर्वात भाग्यवान दिवस")</f>
        <v>13-17: सर्वात भाग्यवान दिवस</v>
      </c>
      <c r="AH238" s="5" t="str">
        <f>IFERROR(__xludf.DUMMYFUNCTION("IF(Z238 = """", """", GOOGLETRANSLATE(Z238, ""en"", ""mr""))"),"करिअरच्या संधी")</f>
        <v>करिअरच्या संधी</v>
      </c>
      <c r="AI238" s="5" t="str">
        <f>IFERROR(__xludf.DUMMYFUNCTION("IF(AA238 = """", """", GOOGLETRANSLATE(AA238, ""en"", ""mr""))"),"विद्यार्थी आणि कौटुंबिक लाभ")</f>
        <v>विद्यार्थी आणि कौटुंबिक लाभ</v>
      </c>
      <c r="AJ238" s="5" t="str">
        <f>IFERROR(__xludf.DUMMYFUNCTION("IF(AB238 = """", """", GOOGLETRANSLATE(AB238, ""en"", ""mr""))"),"")</f>
        <v/>
      </c>
      <c r="AK238" s="5" t="str">
        <f>IFERROR(__xludf.DUMMYFUNCTION("IF(Y238 = """", """", GOOGLETRANSLATE(Y238, ""en"", ""gu""))"),"13-17: સૌથી નસીબદાર દિવસો")</f>
        <v>13-17: સૌથી નસીબદાર દિવસો</v>
      </c>
      <c r="AL238" s="5" t="str">
        <f>IFERROR(__xludf.DUMMYFUNCTION("IF(Z238 = """", """", GOOGLETRANSLATE(Z238, ""en"", ""gu""))"),"કારકિર્દીની તકો")</f>
        <v>કારકિર્દીની તકો</v>
      </c>
      <c r="AM238" s="5" t="str">
        <f>IFERROR(__xludf.DUMMYFUNCTION("IF(AA238 = """", """", GOOGLETRANSLATE(AA238, ""en"", ""gu""))"),"વિદ્યાર્થી અને કૌટુંબિક લાભ")</f>
        <v>વિદ્યાર્થી અને કૌટુંબિક લાભ</v>
      </c>
      <c r="AN238" s="5" t="str">
        <f>IFERROR(__xludf.DUMMYFUNCTION("IF(AB238 = """", """", GOOGLETRANSLATE(AB238, ""en"", ""gu""))"),"")</f>
        <v/>
      </c>
      <c r="AO238" s="5" t="str">
        <f>IFERROR(__xludf.DUMMYFUNCTION("IF(Y238 = """", """", GOOGLETRANSLATE(Y238, ""en"", ""bn""))"),"13-17: সবচেয়ে ভাগ্যবান দিন")</f>
        <v>13-17: সবচেয়ে ভাগ্যবান দিন</v>
      </c>
      <c r="AP238" s="5" t="str">
        <f>IFERROR(__xludf.DUMMYFUNCTION("IF(Z238 = """", """", GOOGLETRANSLATE(Z238, ""en"", ""bn""))"),"কর্মজীবনের সুযোগ")</f>
        <v>কর্মজীবনের সুযোগ</v>
      </c>
      <c r="AQ238" s="5" t="str">
        <f>IFERROR(__xludf.DUMMYFUNCTION("IF(AA238 = """", """", GOOGLETRANSLATE(AA238, ""en"", ""bn""))"),"ছাত্র এবং পারিবারিক লাভ")</f>
        <v>ছাত্র এবং পারিবারিক লাভ</v>
      </c>
      <c r="AR238" s="5" t="str">
        <f>IFERROR(__xludf.DUMMYFUNCTION("IF(AB238 = """", """", GOOGLETRANSLATE(AB238, ""en"", ""bn""))"),"")</f>
        <v/>
      </c>
      <c r="AS238" s="5" t="str">
        <f>IFERROR(__xludf.DUMMYFUNCTION("IF(Y238 = """", """", GOOGLETRANSLATE(Y238, ""en"", ""te""))"),"13–17: అత్యంత అదృష్ట రోజులు")</f>
        <v>13–17: అత్యంత అదృష్ట రోజులు</v>
      </c>
      <c r="AT238" s="5" t="str">
        <f>IFERROR(__xludf.DUMMYFUNCTION("IF(Z238 = """", """", GOOGLETRANSLATE(Z238, ""en"", ""te""))"),"కెరీర్ అవకాశాలు")</f>
        <v>కెరీర్ అవకాశాలు</v>
      </c>
      <c r="AU238" s="5" t="str">
        <f>IFERROR(__xludf.DUMMYFUNCTION("IF(AA238 = """", """", GOOGLETRANSLATE(AA238, ""en"", ""te""))"),"విద్యార్థి &amp; కుటుంబ లాభం")</f>
        <v>విద్యార్థి &amp; కుటుంబ లాభం</v>
      </c>
      <c r="AV238" s="5" t="str">
        <f>IFERROR(__xludf.DUMMYFUNCTION("IF(AB238 = """", """", GOOGLETRANSLATE(AB238, ""en"", ""te""))"),"")</f>
        <v/>
      </c>
    </row>
    <row r="239">
      <c r="A239" s="1">
        <v>244.0</v>
      </c>
      <c r="B239" s="1" t="s">
        <v>56</v>
      </c>
      <c r="C239" s="2">
        <v>45849.0</v>
      </c>
      <c r="D239" s="8">
        <v>45858.0</v>
      </c>
      <c r="E239" s="1">
        <v>1.0</v>
      </c>
      <c r="F239" s="1">
        <v>4.0</v>
      </c>
      <c r="G239" s="3" t="s">
        <v>130</v>
      </c>
      <c r="H239" s="7">
        <v>0.010763888888888889</v>
      </c>
      <c r="I239" s="7">
        <v>0.002210648148148148</v>
      </c>
      <c r="J239" s="7">
        <v>0.003310185185185185</v>
      </c>
      <c r="L239" s="1" t="s">
        <v>67</v>
      </c>
      <c r="O239" s="1" t="s">
        <v>60</v>
      </c>
      <c r="P239" s="1" t="s">
        <v>60</v>
      </c>
      <c r="Q239" s="1" t="s">
        <v>61</v>
      </c>
      <c r="R239" s="1" t="s">
        <v>60</v>
      </c>
      <c r="S239" s="1" t="s">
        <v>60</v>
      </c>
      <c r="T239" s="1" t="s">
        <v>60</v>
      </c>
      <c r="U239" s="1" t="s">
        <v>60</v>
      </c>
      <c r="V239" s="1" t="s">
        <v>61</v>
      </c>
      <c r="W239" s="1" t="s">
        <v>60</v>
      </c>
      <c r="X239" s="1" t="s">
        <v>60</v>
      </c>
      <c r="Y239" s="1" t="s">
        <v>131</v>
      </c>
      <c r="Z239" s="1" t="s">
        <v>87</v>
      </c>
      <c r="AA239" s="1" t="s">
        <v>132</v>
      </c>
      <c r="AC239" s="5" t="str">
        <f>IFERROR(__xludf.DUMMYFUNCTION("IF(Y239 = """", """", GOOGLETRANSLATE(Y239, ""en"", ""hi""))"),"13–17: सबसे भाग्यशाली दिन")</f>
        <v>13–17: सबसे भाग्यशाली दिन</v>
      </c>
      <c r="AD239" s="5" t="str">
        <f>IFERROR(__xludf.DUMMYFUNCTION("IF(Z239 = """", """", GOOGLETRANSLATE(Z239, ""en"", ""hi""))"),"कैरियर के अवसर")</f>
        <v>कैरियर के अवसर</v>
      </c>
      <c r="AE239" s="5" t="str">
        <f>IFERROR(__xludf.DUMMYFUNCTION("IF(AA239 = """", """", GOOGLETRANSLATE(AA239, ""en"", ""hi""))"),"छात्र एवं परिवार लाभ")</f>
        <v>छात्र एवं परिवार लाभ</v>
      </c>
      <c r="AF239" s="5" t="str">
        <f>IFERROR(__xludf.DUMMYFUNCTION("IF(AB239 = """", """", GOOGLETRANSLATE(AB239, ""en"", ""hi""))"),"")</f>
        <v/>
      </c>
      <c r="AG239" s="5" t="str">
        <f>IFERROR(__xludf.DUMMYFUNCTION("IF(Y239 = """", """", GOOGLETRANSLATE(Y239, ""en"", ""mr""))"),"13-17: सर्वात भाग्यवान दिवस")</f>
        <v>13-17: सर्वात भाग्यवान दिवस</v>
      </c>
      <c r="AH239" s="5" t="str">
        <f>IFERROR(__xludf.DUMMYFUNCTION("IF(Z239 = """", """", GOOGLETRANSLATE(Z239, ""en"", ""mr""))"),"करिअरच्या संधी")</f>
        <v>करिअरच्या संधी</v>
      </c>
      <c r="AI239" s="5" t="str">
        <f>IFERROR(__xludf.DUMMYFUNCTION("IF(AA239 = """", """", GOOGLETRANSLATE(AA239, ""en"", ""mr""))"),"विद्यार्थी आणि कौटुंबिक लाभ")</f>
        <v>विद्यार्थी आणि कौटुंबिक लाभ</v>
      </c>
      <c r="AJ239" s="5" t="str">
        <f>IFERROR(__xludf.DUMMYFUNCTION("IF(AB239 = """", """", GOOGLETRANSLATE(AB239, ""en"", ""mr""))"),"")</f>
        <v/>
      </c>
      <c r="AK239" s="5" t="str">
        <f>IFERROR(__xludf.DUMMYFUNCTION("IF(Y239 = """", """", GOOGLETRANSLATE(Y239, ""en"", ""gu""))"),"13-17: સૌથી નસીબદાર દિવસો")</f>
        <v>13-17: સૌથી નસીબદાર દિવસો</v>
      </c>
      <c r="AL239" s="5" t="str">
        <f>IFERROR(__xludf.DUMMYFUNCTION("IF(Z239 = """", """", GOOGLETRANSLATE(Z239, ""en"", ""gu""))"),"કારકિર્દીની તકો")</f>
        <v>કારકિર્દીની તકો</v>
      </c>
      <c r="AM239" s="5" t="str">
        <f>IFERROR(__xludf.DUMMYFUNCTION("IF(AA239 = """", """", GOOGLETRANSLATE(AA239, ""en"", ""gu""))"),"વિદ્યાર્થી અને કૌટુંબિક લાભ")</f>
        <v>વિદ્યાર્થી અને કૌટુંબિક લાભ</v>
      </c>
      <c r="AN239" s="5" t="str">
        <f>IFERROR(__xludf.DUMMYFUNCTION("IF(AB239 = """", """", GOOGLETRANSLATE(AB239, ""en"", ""gu""))"),"")</f>
        <v/>
      </c>
      <c r="AO239" s="5" t="str">
        <f>IFERROR(__xludf.DUMMYFUNCTION("IF(Y239 = """", """", GOOGLETRANSLATE(Y239, ""en"", ""bn""))"),"13-17: সবচেয়ে ভাগ্যবান দিন")</f>
        <v>13-17: সবচেয়ে ভাগ্যবান দিন</v>
      </c>
      <c r="AP239" s="5" t="str">
        <f>IFERROR(__xludf.DUMMYFUNCTION("IF(Z239 = """", """", GOOGLETRANSLATE(Z239, ""en"", ""bn""))"),"কর্মজীবনের সুযোগ")</f>
        <v>কর্মজীবনের সুযোগ</v>
      </c>
      <c r="AQ239" s="5" t="str">
        <f>IFERROR(__xludf.DUMMYFUNCTION("IF(AA239 = """", """", GOOGLETRANSLATE(AA239, ""en"", ""bn""))"),"ছাত্র এবং পারিবারিক লাভ")</f>
        <v>ছাত্র এবং পারিবারিক লাভ</v>
      </c>
      <c r="AR239" s="5" t="str">
        <f>IFERROR(__xludf.DUMMYFUNCTION("IF(AB239 = """", """", GOOGLETRANSLATE(AB239, ""en"", ""bn""))"),"")</f>
        <v/>
      </c>
      <c r="AS239" s="5" t="str">
        <f>IFERROR(__xludf.DUMMYFUNCTION("IF(Y239 = """", """", GOOGLETRANSLATE(Y239, ""en"", ""te""))"),"13–17: అత్యంత అదృష్ట రోజులు")</f>
        <v>13–17: అత్యంత అదృష్ట రోజులు</v>
      </c>
      <c r="AT239" s="5" t="str">
        <f>IFERROR(__xludf.DUMMYFUNCTION("IF(Z239 = """", """", GOOGLETRANSLATE(Z239, ""en"", ""te""))"),"కెరీర్ అవకాశాలు")</f>
        <v>కెరీర్ అవకాశాలు</v>
      </c>
      <c r="AU239" s="5" t="str">
        <f>IFERROR(__xludf.DUMMYFUNCTION("IF(AA239 = """", """", GOOGLETRANSLATE(AA239, ""en"", ""te""))"),"విద్యార్థి &amp; కుటుంబ లాభం")</f>
        <v>విద్యార్థి &amp; కుటుంబ లాభం</v>
      </c>
      <c r="AV239" s="5" t="str">
        <f>IFERROR(__xludf.DUMMYFUNCTION("IF(AB239 = """", """", GOOGLETRANSLATE(AB239, ""en"", ""te""))"),"")</f>
        <v/>
      </c>
    </row>
    <row r="240">
      <c r="A240" s="1">
        <v>245.0</v>
      </c>
      <c r="B240" s="1" t="s">
        <v>56</v>
      </c>
      <c r="C240" s="2">
        <v>45849.0</v>
      </c>
      <c r="D240" s="8">
        <v>45858.0</v>
      </c>
      <c r="E240" s="1">
        <v>1.0</v>
      </c>
      <c r="F240" s="1">
        <v>5.0</v>
      </c>
      <c r="G240" s="3" t="s">
        <v>130</v>
      </c>
      <c r="H240" s="7">
        <v>0.010763888888888889</v>
      </c>
      <c r="I240" s="7">
        <v>0.002210648148148148</v>
      </c>
      <c r="J240" s="7">
        <v>0.003310185185185185</v>
      </c>
      <c r="L240" s="1" t="s">
        <v>67</v>
      </c>
      <c r="O240" s="1" t="s">
        <v>60</v>
      </c>
      <c r="P240" s="1" t="s">
        <v>60</v>
      </c>
      <c r="Q240" s="1" t="s">
        <v>61</v>
      </c>
      <c r="R240" s="1" t="s">
        <v>60</v>
      </c>
      <c r="S240" s="1" t="s">
        <v>60</v>
      </c>
      <c r="T240" s="1" t="s">
        <v>60</v>
      </c>
      <c r="U240" s="1" t="s">
        <v>60</v>
      </c>
      <c r="V240" s="1" t="s">
        <v>61</v>
      </c>
      <c r="W240" s="1" t="s">
        <v>60</v>
      </c>
      <c r="X240" s="1" t="s">
        <v>60</v>
      </c>
      <c r="Y240" s="1" t="s">
        <v>131</v>
      </c>
      <c r="Z240" s="1" t="s">
        <v>87</v>
      </c>
      <c r="AA240" s="1" t="s">
        <v>132</v>
      </c>
      <c r="AC240" s="5" t="str">
        <f>IFERROR(__xludf.DUMMYFUNCTION("IF(Y240 = """", """", GOOGLETRANSLATE(Y240, ""en"", ""hi""))"),"13–17: सबसे भाग्यशाली दिन")</f>
        <v>13–17: सबसे भाग्यशाली दिन</v>
      </c>
      <c r="AD240" s="5" t="str">
        <f>IFERROR(__xludf.DUMMYFUNCTION("IF(Z240 = """", """", GOOGLETRANSLATE(Z240, ""en"", ""hi""))"),"कैरियर के अवसर")</f>
        <v>कैरियर के अवसर</v>
      </c>
      <c r="AE240" s="5" t="str">
        <f>IFERROR(__xludf.DUMMYFUNCTION("IF(AA240 = """", """", GOOGLETRANSLATE(AA240, ""en"", ""hi""))"),"छात्र एवं परिवार लाभ")</f>
        <v>छात्र एवं परिवार लाभ</v>
      </c>
      <c r="AF240" s="5" t="str">
        <f>IFERROR(__xludf.DUMMYFUNCTION("IF(AB240 = """", """", GOOGLETRANSLATE(AB240, ""en"", ""hi""))"),"")</f>
        <v/>
      </c>
      <c r="AG240" s="5" t="str">
        <f>IFERROR(__xludf.DUMMYFUNCTION("IF(Y240 = """", """", GOOGLETRANSLATE(Y240, ""en"", ""mr""))"),"13-17: सर्वात भाग्यवान दिवस")</f>
        <v>13-17: सर्वात भाग्यवान दिवस</v>
      </c>
      <c r="AH240" s="5" t="str">
        <f>IFERROR(__xludf.DUMMYFUNCTION("IF(Z240 = """", """", GOOGLETRANSLATE(Z240, ""en"", ""mr""))"),"करिअरच्या संधी")</f>
        <v>करिअरच्या संधी</v>
      </c>
      <c r="AI240" s="5" t="str">
        <f>IFERROR(__xludf.DUMMYFUNCTION("IF(AA240 = """", """", GOOGLETRANSLATE(AA240, ""en"", ""mr""))"),"विद्यार्थी आणि कौटुंबिक लाभ")</f>
        <v>विद्यार्थी आणि कौटुंबिक लाभ</v>
      </c>
      <c r="AJ240" s="5" t="str">
        <f>IFERROR(__xludf.DUMMYFUNCTION("IF(AB240 = """", """", GOOGLETRANSLATE(AB240, ""en"", ""mr""))"),"")</f>
        <v/>
      </c>
      <c r="AK240" s="5" t="str">
        <f>IFERROR(__xludf.DUMMYFUNCTION("IF(Y240 = """", """", GOOGLETRANSLATE(Y240, ""en"", ""gu""))"),"13-17: સૌથી નસીબદાર દિવસો")</f>
        <v>13-17: સૌથી નસીબદાર દિવસો</v>
      </c>
      <c r="AL240" s="5" t="str">
        <f>IFERROR(__xludf.DUMMYFUNCTION("IF(Z240 = """", """", GOOGLETRANSLATE(Z240, ""en"", ""gu""))"),"કારકિર્દીની તકો")</f>
        <v>કારકિર્દીની તકો</v>
      </c>
      <c r="AM240" s="5" t="str">
        <f>IFERROR(__xludf.DUMMYFUNCTION("IF(AA240 = """", """", GOOGLETRANSLATE(AA240, ""en"", ""gu""))"),"વિદ્યાર્થી અને કૌટુંબિક લાભ")</f>
        <v>વિદ્યાર્થી અને કૌટુંબિક લાભ</v>
      </c>
      <c r="AN240" s="5" t="str">
        <f>IFERROR(__xludf.DUMMYFUNCTION("IF(AB240 = """", """", GOOGLETRANSLATE(AB240, ""en"", ""gu""))"),"")</f>
        <v/>
      </c>
      <c r="AO240" s="5" t="str">
        <f>IFERROR(__xludf.DUMMYFUNCTION("IF(Y240 = """", """", GOOGLETRANSLATE(Y240, ""en"", ""bn""))"),"13-17: সবচেয়ে ভাগ্যবান দিন")</f>
        <v>13-17: সবচেয়ে ভাগ্যবান দিন</v>
      </c>
      <c r="AP240" s="5" t="str">
        <f>IFERROR(__xludf.DUMMYFUNCTION("IF(Z240 = """", """", GOOGLETRANSLATE(Z240, ""en"", ""bn""))"),"কর্মজীবনের সুযোগ")</f>
        <v>কর্মজীবনের সুযোগ</v>
      </c>
      <c r="AQ240" s="5" t="str">
        <f>IFERROR(__xludf.DUMMYFUNCTION("IF(AA240 = """", """", GOOGLETRANSLATE(AA240, ""en"", ""bn""))"),"ছাত্র এবং পারিবারিক লাভ")</f>
        <v>ছাত্র এবং পারিবারিক লাভ</v>
      </c>
      <c r="AR240" s="5" t="str">
        <f>IFERROR(__xludf.DUMMYFUNCTION("IF(AB240 = """", """", GOOGLETRANSLATE(AB240, ""en"", ""bn""))"),"")</f>
        <v/>
      </c>
      <c r="AS240" s="5" t="str">
        <f>IFERROR(__xludf.DUMMYFUNCTION("IF(Y240 = """", """", GOOGLETRANSLATE(Y240, ""en"", ""te""))"),"13–17: అత్యంత అదృష్ట రోజులు")</f>
        <v>13–17: అత్యంత అదృష్ట రోజులు</v>
      </c>
      <c r="AT240" s="5" t="str">
        <f>IFERROR(__xludf.DUMMYFUNCTION("IF(Z240 = """", """", GOOGLETRANSLATE(Z240, ""en"", ""te""))"),"కెరీర్ అవకాశాలు")</f>
        <v>కెరీర్ అవకాశాలు</v>
      </c>
      <c r="AU240" s="5" t="str">
        <f>IFERROR(__xludf.DUMMYFUNCTION("IF(AA240 = """", """", GOOGLETRANSLATE(AA240, ""en"", ""te""))"),"విద్యార్థి &amp; కుటుంబ లాభం")</f>
        <v>విద్యార్థి &amp; కుటుంబ లాభం</v>
      </c>
      <c r="AV240" s="5" t="str">
        <f>IFERROR(__xludf.DUMMYFUNCTION("IF(AB240 = """", """", GOOGLETRANSLATE(AB240, ""en"", ""te""))"),"")</f>
        <v/>
      </c>
    </row>
    <row r="241">
      <c r="A241" s="1">
        <v>246.0</v>
      </c>
      <c r="B241" s="1" t="s">
        <v>56</v>
      </c>
      <c r="C241" s="2">
        <v>45849.0</v>
      </c>
      <c r="D241" s="8">
        <v>45858.0</v>
      </c>
      <c r="E241" s="1">
        <v>1.0</v>
      </c>
      <c r="F241" s="1">
        <v>6.0</v>
      </c>
      <c r="G241" s="3" t="s">
        <v>130</v>
      </c>
      <c r="H241" s="7">
        <v>0.010763888888888889</v>
      </c>
      <c r="I241" s="7">
        <v>0.002210648148148148</v>
      </c>
      <c r="J241" s="7">
        <v>0.003310185185185185</v>
      </c>
      <c r="L241" s="1" t="s">
        <v>67</v>
      </c>
      <c r="O241" s="1" t="s">
        <v>60</v>
      </c>
      <c r="P241" s="1" t="s">
        <v>60</v>
      </c>
      <c r="Q241" s="1" t="s">
        <v>61</v>
      </c>
      <c r="R241" s="1" t="s">
        <v>60</v>
      </c>
      <c r="S241" s="1" t="s">
        <v>60</v>
      </c>
      <c r="T241" s="1" t="s">
        <v>60</v>
      </c>
      <c r="U241" s="1" t="s">
        <v>60</v>
      </c>
      <c r="V241" s="1" t="s">
        <v>61</v>
      </c>
      <c r="W241" s="1" t="s">
        <v>60</v>
      </c>
      <c r="X241" s="1" t="s">
        <v>60</v>
      </c>
      <c r="Y241" s="1" t="s">
        <v>131</v>
      </c>
      <c r="Z241" s="1" t="s">
        <v>87</v>
      </c>
      <c r="AA241" s="1" t="s">
        <v>132</v>
      </c>
      <c r="AC241" s="5" t="str">
        <f>IFERROR(__xludf.DUMMYFUNCTION("IF(Y241 = """", """", GOOGLETRANSLATE(Y241, ""en"", ""hi""))"),"13–17: सबसे भाग्यशाली दिन")</f>
        <v>13–17: सबसे भाग्यशाली दिन</v>
      </c>
      <c r="AD241" s="5" t="str">
        <f>IFERROR(__xludf.DUMMYFUNCTION("IF(Z241 = """", """", GOOGLETRANSLATE(Z241, ""en"", ""hi""))"),"कैरियर के अवसर")</f>
        <v>कैरियर के अवसर</v>
      </c>
      <c r="AE241" s="5" t="str">
        <f>IFERROR(__xludf.DUMMYFUNCTION("IF(AA241 = """", """", GOOGLETRANSLATE(AA241, ""en"", ""hi""))"),"छात्र एवं परिवार लाभ")</f>
        <v>छात्र एवं परिवार लाभ</v>
      </c>
      <c r="AF241" s="5" t="str">
        <f>IFERROR(__xludf.DUMMYFUNCTION("IF(AB241 = """", """", GOOGLETRANSLATE(AB241, ""en"", ""hi""))"),"")</f>
        <v/>
      </c>
      <c r="AG241" s="5" t="str">
        <f>IFERROR(__xludf.DUMMYFUNCTION("IF(Y241 = """", """", GOOGLETRANSLATE(Y241, ""en"", ""mr""))"),"13-17: सर्वात भाग्यवान दिवस")</f>
        <v>13-17: सर्वात भाग्यवान दिवस</v>
      </c>
      <c r="AH241" s="5" t="str">
        <f>IFERROR(__xludf.DUMMYFUNCTION("IF(Z241 = """", """", GOOGLETRANSLATE(Z241, ""en"", ""mr""))"),"करिअरच्या संधी")</f>
        <v>करिअरच्या संधी</v>
      </c>
      <c r="AI241" s="5" t="str">
        <f>IFERROR(__xludf.DUMMYFUNCTION("IF(AA241 = """", """", GOOGLETRANSLATE(AA241, ""en"", ""mr""))"),"विद्यार्थी आणि कौटुंबिक लाभ")</f>
        <v>विद्यार्थी आणि कौटुंबिक लाभ</v>
      </c>
      <c r="AJ241" s="5" t="str">
        <f>IFERROR(__xludf.DUMMYFUNCTION("IF(AB241 = """", """", GOOGLETRANSLATE(AB241, ""en"", ""mr""))"),"")</f>
        <v/>
      </c>
      <c r="AK241" s="5" t="str">
        <f>IFERROR(__xludf.DUMMYFUNCTION("IF(Y241 = """", """", GOOGLETRANSLATE(Y241, ""en"", ""gu""))"),"13-17: સૌથી નસીબદાર દિવસો")</f>
        <v>13-17: સૌથી નસીબદાર દિવસો</v>
      </c>
      <c r="AL241" s="5" t="str">
        <f>IFERROR(__xludf.DUMMYFUNCTION("IF(Z241 = """", """", GOOGLETRANSLATE(Z241, ""en"", ""gu""))"),"કારકિર્દીની તકો")</f>
        <v>કારકિર્દીની તકો</v>
      </c>
      <c r="AM241" s="5" t="str">
        <f>IFERROR(__xludf.DUMMYFUNCTION("IF(AA241 = """", """", GOOGLETRANSLATE(AA241, ""en"", ""gu""))"),"વિદ્યાર્થી અને કૌટુંબિક લાભ")</f>
        <v>વિદ્યાર્થી અને કૌટુંબિક લાભ</v>
      </c>
      <c r="AN241" s="5" t="str">
        <f>IFERROR(__xludf.DUMMYFUNCTION("IF(AB241 = """", """", GOOGLETRANSLATE(AB241, ""en"", ""gu""))"),"")</f>
        <v/>
      </c>
      <c r="AO241" s="5" t="str">
        <f>IFERROR(__xludf.DUMMYFUNCTION("IF(Y241 = """", """", GOOGLETRANSLATE(Y241, ""en"", ""bn""))"),"13-17: সবচেয়ে ভাগ্যবান দিন")</f>
        <v>13-17: সবচেয়ে ভাগ্যবান দিন</v>
      </c>
      <c r="AP241" s="5" t="str">
        <f>IFERROR(__xludf.DUMMYFUNCTION("IF(Z241 = """", """", GOOGLETRANSLATE(Z241, ""en"", ""bn""))"),"কর্মজীবনের সুযোগ")</f>
        <v>কর্মজীবনের সুযোগ</v>
      </c>
      <c r="AQ241" s="5" t="str">
        <f>IFERROR(__xludf.DUMMYFUNCTION("IF(AA241 = """", """", GOOGLETRANSLATE(AA241, ""en"", ""bn""))"),"ছাত্র এবং পারিবারিক লাভ")</f>
        <v>ছাত্র এবং পারিবারিক লাভ</v>
      </c>
      <c r="AR241" s="5" t="str">
        <f>IFERROR(__xludf.DUMMYFUNCTION("IF(AB241 = """", """", GOOGLETRANSLATE(AB241, ""en"", ""bn""))"),"")</f>
        <v/>
      </c>
      <c r="AS241" s="5" t="str">
        <f>IFERROR(__xludf.DUMMYFUNCTION("IF(Y241 = """", """", GOOGLETRANSLATE(Y241, ""en"", ""te""))"),"13–17: అత్యంత అదృష్ట రోజులు")</f>
        <v>13–17: అత్యంత అదృష్ట రోజులు</v>
      </c>
      <c r="AT241" s="5" t="str">
        <f>IFERROR(__xludf.DUMMYFUNCTION("IF(Z241 = """", """", GOOGLETRANSLATE(Z241, ""en"", ""te""))"),"కెరీర్ అవకాశాలు")</f>
        <v>కెరీర్ అవకాశాలు</v>
      </c>
      <c r="AU241" s="5" t="str">
        <f>IFERROR(__xludf.DUMMYFUNCTION("IF(AA241 = """", """", GOOGLETRANSLATE(AA241, ""en"", ""te""))"),"విద్యార్థి &amp; కుటుంబ లాభం")</f>
        <v>విద్యార్థి &amp; కుటుంబ లాభం</v>
      </c>
      <c r="AV241" s="5" t="str">
        <f>IFERROR(__xludf.DUMMYFUNCTION("IF(AB241 = """", """", GOOGLETRANSLATE(AB241, ""en"", ""te""))"),"")</f>
        <v/>
      </c>
    </row>
    <row r="242">
      <c r="A242" s="1">
        <v>247.0</v>
      </c>
      <c r="B242" s="1" t="s">
        <v>56</v>
      </c>
      <c r="C242" s="2">
        <v>45849.0</v>
      </c>
      <c r="D242" s="8">
        <v>45858.0</v>
      </c>
      <c r="E242" s="1">
        <v>1.0</v>
      </c>
      <c r="F242" s="1">
        <v>7.0</v>
      </c>
      <c r="G242" s="3" t="s">
        <v>130</v>
      </c>
      <c r="H242" s="7">
        <v>0.010763888888888889</v>
      </c>
      <c r="I242" s="7">
        <v>0.002210648148148148</v>
      </c>
      <c r="J242" s="7">
        <v>0.003310185185185185</v>
      </c>
      <c r="L242" s="1" t="s">
        <v>67</v>
      </c>
      <c r="O242" s="1" t="s">
        <v>60</v>
      </c>
      <c r="P242" s="1" t="s">
        <v>60</v>
      </c>
      <c r="Q242" s="1" t="s">
        <v>61</v>
      </c>
      <c r="R242" s="1" t="s">
        <v>60</v>
      </c>
      <c r="S242" s="1" t="s">
        <v>60</v>
      </c>
      <c r="T242" s="1" t="s">
        <v>60</v>
      </c>
      <c r="U242" s="1" t="s">
        <v>60</v>
      </c>
      <c r="V242" s="1" t="s">
        <v>61</v>
      </c>
      <c r="W242" s="1" t="s">
        <v>60</v>
      </c>
      <c r="X242" s="1" t="s">
        <v>60</v>
      </c>
      <c r="Y242" s="1" t="s">
        <v>131</v>
      </c>
      <c r="Z242" s="1" t="s">
        <v>87</v>
      </c>
      <c r="AA242" s="1" t="s">
        <v>132</v>
      </c>
      <c r="AC242" s="5" t="str">
        <f>IFERROR(__xludf.DUMMYFUNCTION("IF(Y242 = """", """", GOOGLETRANSLATE(Y242, ""en"", ""hi""))"),"13–17: सबसे भाग्यशाली दिन")</f>
        <v>13–17: सबसे भाग्यशाली दिन</v>
      </c>
      <c r="AD242" s="5" t="str">
        <f>IFERROR(__xludf.DUMMYFUNCTION("IF(Z242 = """", """", GOOGLETRANSLATE(Z242, ""en"", ""hi""))"),"कैरियर के अवसर")</f>
        <v>कैरियर के अवसर</v>
      </c>
      <c r="AE242" s="5" t="str">
        <f>IFERROR(__xludf.DUMMYFUNCTION("IF(AA242 = """", """", GOOGLETRANSLATE(AA242, ""en"", ""hi""))"),"छात्र एवं परिवार लाभ")</f>
        <v>छात्र एवं परिवार लाभ</v>
      </c>
      <c r="AF242" s="5" t="str">
        <f>IFERROR(__xludf.DUMMYFUNCTION("IF(AB242 = """", """", GOOGLETRANSLATE(AB242, ""en"", ""hi""))"),"")</f>
        <v/>
      </c>
      <c r="AG242" s="5" t="str">
        <f>IFERROR(__xludf.DUMMYFUNCTION("IF(Y242 = """", """", GOOGLETRANSLATE(Y242, ""en"", ""mr""))"),"13-17: सर्वात भाग्यवान दिवस")</f>
        <v>13-17: सर्वात भाग्यवान दिवस</v>
      </c>
      <c r="AH242" s="5" t="str">
        <f>IFERROR(__xludf.DUMMYFUNCTION("IF(Z242 = """", """", GOOGLETRANSLATE(Z242, ""en"", ""mr""))"),"करिअरच्या संधी")</f>
        <v>करिअरच्या संधी</v>
      </c>
      <c r="AI242" s="5" t="str">
        <f>IFERROR(__xludf.DUMMYFUNCTION("IF(AA242 = """", """", GOOGLETRANSLATE(AA242, ""en"", ""mr""))"),"विद्यार्थी आणि कौटुंबिक लाभ")</f>
        <v>विद्यार्थी आणि कौटुंबिक लाभ</v>
      </c>
      <c r="AJ242" s="5" t="str">
        <f>IFERROR(__xludf.DUMMYFUNCTION("IF(AB242 = """", """", GOOGLETRANSLATE(AB242, ""en"", ""mr""))"),"")</f>
        <v/>
      </c>
      <c r="AK242" s="5" t="str">
        <f>IFERROR(__xludf.DUMMYFUNCTION("IF(Y242 = """", """", GOOGLETRANSLATE(Y242, ""en"", ""gu""))"),"13-17: સૌથી નસીબદાર દિવસો")</f>
        <v>13-17: સૌથી નસીબદાર દિવસો</v>
      </c>
      <c r="AL242" s="5" t="str">
        <f>IFERROR(__xludf.DUMMYFUNCTION("IF(Z242 = """", """", GOOGLETRANSLATE(Z242, ""en"", ""gu""))"),"કારકિર્દીની તકો")</f>
        <v>કારકિર્દીની તકો</v>
      </c>
      <c r="AM242" s="5" t="str">
        <f>IFERROR(__xludf.DUMMYFUNCTION("IF(AA242 = """", """", GOOGLETRANSLATE(AA242, ""en"", ""gu""))"),"વિદ્યાર્થી અને કૌટુંબિક લાભ")</f>
        <v>વિદ્યાર્થી અને કૌટુંબિક લાભ</v>
      </c>
      <c r="AN242" s="5" t="str">
        <f>IFERROR(__xludf.DUMMYFUNCTION("IF(AB242 = """", """", GOOGLETRANSLATE(AB242, ""en"", ""gu""))"),"")</f>
        <v/>
      </c>
      <c r="AO242" s="5" t="str">
        <f>IFERROR(__xludf.DUMMYFUNCTION("IF(Y242 = """", """", GOOGLETRANSLATE(Y242, ""en"", ""bn""))"),"13-17: সবচেয়ে ভাগ্যবান দিন")</f>
        <v>13-17: সবচেয়ে ভাগ্যবান দিন</v>
      </c>
      <c r="AP242" s="5" t="str">
        <f>IFERROR(__xludf.DUMMYFUNCTION("IF(Z242 = """", """", GOOGLETRANSLATE(Z242, ""en"", ""bn""))"),"কর্মজীবনের সুযোগ")</f>
        <v>কর্মজীবনের সুযোগ</v>
      </c>
      <c r="AQ242" s="5" t="str">
        <f>IFERROR(__xludf.DUMMYFUNCTION("IF(AA242 = """", """", GOOGLETRANSLATE(AA242, ""en"", ""bn""))"),"ছাত্র এবং পারিবারিক লাভ")</f>
        <v>ছাত্র এবং পারিবারিক লাভ</v>
      </c>
      <c r="AR242" s="5" t="str">
        <f>IFERROR(__xludf.DUMMYFUNCTION("IF(AB242 = """", """", GOOGLETRANSLATE(AB242, ""en"", ""bn""))"),"")</f>
        <v/>
      </c>
      <c r="AS242" s="5" t="str">
        <f>IFERROR(__xludf.DUMMYFUNCTION("IF(Y242 = """", """", GOOGLETRANSLATE(Y242, ""en"", ""te""))"),"13–17: అత్యంత అదృష్ట రోజులు")</f>
        <v>13–17: అత్యంత అదృష్ట రోజులు</v>
      </c>
      <c r="AT242" s="5" t="str">
        <f>IFERROR(__xludf.DUMMYFUNCTION("IF(Z242 = """", """", GOOGLETRANSLATE(Z242, ""en"", ""te""))"),"కెరీర్ అవకాశాలు")</f>
        <v>కెరీర్ అవకాశాలు</v>
      </c>
      <c r="AU242" s="5" t="str">
        <f>IFERROR(__xludf.DUMMYFUNCTION("IF(AA242 = """", """", GOOGLETRANSLATE(AA242, ""en"", ""te""))"),"విద్యార్థి &amp; కుటుంబ లాభం")</f>
        <v>విద్యార్థి &amp; కుటుంబ లాభం</v>
      </c>
      <c r="AV242" s="5" t="str">
        <f>IFERROR(__xludf.DUMMYFUNCTION("IF(AB242 = """", """", GOOGLETRANSLATE(AB242, ""en"", ""te""))"),"")</f>
        <v/>
      </c>
    </row>
    <row r="243">
      <c r="A243" s="1">
        <v>248.0</v>
      </c>
      <c r="B243" s="1" t="s">
        <v>56</v>
      </c>
      <c r="C243" s="2">
        <v>45849.0</v>
      </c>
      <c r="D243" s="8">
        <v>45858.0</v>
      </c>
      <c r="E243" s="1">
        <v>1.0</v>
      </c>
      <c r="F243" s="1">
        <v>8.0</v>
      </c>
      <c r="G243" s="3" t="s">
        <v>130</v>
      </c>
      <c r="H243" s="7">
        <v>0.010763888888888889</v>
      </c>
      <c r="I243" s="7">
        <v>0.002210648148148148</v>
      </c>
      <c r="J243" s="7">
        <v>0.003310185185185185</v>
      </c>
      <c r="L243" s="1" t="s">
        <v>67</v>
      </c>
      <c r="O243" s="1" t="s">
        <v>60</v>
      </c>
      <c r="P243" s="1" t="s">
        <v>60</v>
      </c>
      <c r="Q243" s="1" t="s">
        <v>60</v>
      </c>
      <c r="R243" s="1" t="s">
        <v>60</v>
      </c>
      <c r="S243" s="1" t="s">
        <v>60</v>
      </c>
      <c r="T243" s="1" t="s">
        <v>61</v>
      </c>
      <c r="U243" s="1" t="s">
        <v>60</v>
      </c>
      <c r="V243" s="1" t="s">
        <v>60</v>
      </c>
      <c r="W243" s="1" t="s">
        <v>60</v>
      </c>
      <c r="X243" s="1" t="s">
        <v>61</v>
      </c>
      <c r="Y243" s="1" t="s">
        <v>133</v>
      </c>
      <c r="Z243" s="1" t="s">
        <v>134</v>
      </c>
      <c r="AC243" s="5" t="str">
        <f>IFERROR(__xludf.DUMMYFUNCTION("IF(Y243 = """", """", GOOGLETRANSLATE(Y243, ""en"", ""hi""))"),"ध्यान से चलाएं")</f>
        <v>ध्यान से चलाएं</v>
      </c>
      <c r="AD243" s="5" t="str">
        <f>IFERROR(__xludf.DUMMYFUNCTION("IF(Z243 = """", """", GOOGLETRANSLATE(Z243, ""en"", ""hi""))"),"कठिन दौर")</f>
        <v>कठिन दौर</v>
      </c>
      <c r="AE243" s="5" t="str">
        <f>IFERROR(__xludf.DUMMYFUNCTION("IF(AA243 = """", """", GOOGLETRANSLATE(AA243, ""en"", ""hi""))"),"")</f>
        <v/>
      </c>
      <c r="AF243" s="5" t="str">
        <f>IFERROR(__xludf.DUMMYFUNCTION("IF(AB243 = """", """", GOOGLETRANSLATE(AB243, ""en"", ""hi""))"),"")</f>
        <v/>
      </c>
      <c r="AG243" s="5" t="str">
        <f>IFERROR(__xludf.DUMMYFUNCTION("IF(Y243 = """", """", GOOGLETRANSLATE(Y243, ""en"", ""mr""))"),"जपून चालवा")</f>
        <v>जपून चालवा</v>
      </c>
      <c r="AH243" s="5" t="str">
        <f>IFERROR(__xludf.DUMMYFUNCTION("IF(Z243 = """", """", GOOGLETRANSLATE(Z243, ""en"", ""mr""))"),"कठीण टप्पा")</f>
        <v>कठीण टप्पा</v>
      </c>
      <c r="AI243" s="5" t="str">
        <f>IFERROR(__xludf.DUMMYFUNCTION("IF(AA243 = """", """", GOOGLETRANSLATE(AA243, ""en"", ""mr""))"),"")</f>
        <v/>
      </c>
      <c r="AJ243" s="5" t="str">
        <f>IFERROR(__xludf.DUMMYFUNCTION("IF(AB243 = """", """", GOOGLETRANSLATE(AB243, ""en"", ""mr""))"),"")</f>
        <v/>
      </c>
      <c r="AK243" s="5" t="str">
        <f>IFERROR(__xludf.DUMMYFUNCTION("IF(Y243 = """", """", GOOGLETRANSLATE(Y243, ""en"", ""gu""))"),"ધ્યાનથી વાહન ચલાવો")</f>
        <v>ધ્યાનથી વાહન ચલાવો</v>
      </c>
      <c r="AL243" s="5" t="str">
        <f>IFERROR(__xludf.DUMMYFUNCTION("IF(Z243 = """", """", GOOGLETRANSLATE(Z243, ""en"", ""gu""))"),"કઠિન તબક્કો")</f>
        <v>કઠિન તબક્કો</v>
      </c>
      <c r="AM243" s="5" t="str">
        <f>IFERROR(__xludf.DUMMYFUNCTION("IF(AA243 = """", """", GOOGLETRANSLATE(AA243, ""en"", ""gu""))"),"")</f>
        <v/>
      </c>
      <c r="AN243" s="5" t="str">
        <f>IFERROR(__xludf.DUMMYFUNCTION("IF(AB243 = """", """", GOOGLETRANSLATE(AB243, ""en"", ""gu""))"),"")</f>
        <v/>
      </c>
      <c r="AO243" s="5" t="str">
        <f>IFERROR(__xludf.DUMMYFUNCTION("IF(Y243 = """", """", GOOGLETRANSLATE(Y243, ""en"", ""bn""))"),"সাবধানে চালান")</f>
        <v>সাবধানে চালান</v>
      </c>
      <c r="AP243" s="5" t="str">
        <f>IFERROR(__xludf.DUMMYFUNCTION("IF(Z243 = """", """", GOOGLETRANSLATE(Z243, ""en"", ""bn""))"),"কঠিন পর্যায়")</f>
        <v>কঠিন পর্যায়</v>
      </c>
      <c r="AQ243" s="5" t="str">
        <f>IFERROR(__xludf.DUMMYFUNCTION("IF(AA243 = """", """", GOOGLETRANSLATE(AA243, ""en"", ""bn""))"),"")</f>
        <v/>
      </c>
      <c r="AR243" s="5" t="str">
        <f>IFERROR(__xludf.DUMMYFUNCTION("IF(AB243 = """", """", GOOGLETRANSLATE(AB243, ""en"", ""bn""))"),"")</f>
        <v/>
      </c>
      <c r="AS243" s="5" t="str">
        <f>IFERROR(__xludf.DUMMYFUNCTION("IF(Y243 = """", """", GOOGLETRANSLATE(Y243, ""en"", ""te""))"),"జాగ్రత్తగా డ్రైవ్ చేయండి")</f>
        <v>జాగ్రత్తగా డ్రైవ్ చేయండి</v>
      </c>
      <c r="AT243" s="5" t="str">
        <f>IFERROR(__xludf.DUMMYFUNCTION("IF(Z243 = """", """", GOOGLETRANSLATE(Z243, ""en"", ""te""))"),"కఠినమైన దశ")</f>
        <v>కఠినమైన దశ</v>
      </c>
      <c r="AU243" s="5" t="str">
        <f>IFERROR(__xludf.DUMMYFUNCTION("IF(AA243 = """", """", GOOGLETRANSLATE(AA243, ""en"", ""te""))"),"")</f>
        <v/>
      </c>
      <c r="AV243" s="5" t="str">
        <f>IFERROR(__xludf.DUMMYFUNCTION("IF(AB243 = """", """", GOOGLETRANSLATE(AB243, ""en"", ""te""))"),"")</f>
        <v/>
      </c>
    </row>
    <row r="244">
      <c r="A244" s="1">
        <v>249.0</v>
      </c>
      <c r="B244" s="1" t="s">
        <v>56</v>
      </c>
      <c r="C244" s="2">
        <v>45849.0</v>
      </c>
      <c r="D244" s="8">
        <v>45858.0</v>
      </c>
      <c r="E244" s="1">
        <v>1.0</v>
      </c>
      <c r="F244" s="1">
        <v>9.0</v>
      </c>
      <c r="G244" s="3" t="s">
        <v>130</v>
      </c>
      <c r="H244" s="7">
        <v>0.010763888888888889</v>
      </c>
      <c r="I244" s="7">
        <v>0.002210648148148148</v>
      </c>
      <c r="J244" s="7">
        <v>0.003310185185185185</v>
      </c>
      <c r="L244" s="1" t="s">
        <v>67</v>
      </c>
      <c r="O244" s="1" t="s">
        <v>60</v>
      </c>
      <c r="P244" s="1" t="s">
        <v>60</v>
      </c>
      <c r="Q244" s="1" t="s">
        <v>60</v>
      </c>
      <c r="R244" s="1" t="s">
        <v>60</v>
      </c>
      <c r="S244" s="1" t="s">
        <v>60</v>
      </c>
      <c r="T244" s="1" t="s">
        <v>61</v>
      </c>
      <c r="U244" s="1" t="s">
        <v>60</v>
      </c>
      <c r="V244" s="1" t="s">
        <v>60</v>
      </c>
      <c r="W244" s="1" t="s">
        <v>60</v>
      </c>
      <c r="X244" s="1" t="s">
        <v>61</v>
      </c>
      <c r="Y244" s="1" t="s">
        <v>133</v>
      </c>
      <c r="Z244" s="1" t="s">
        <v>134</v>
      </c>
      <c r="AC244" s="5" t="str">
        <f>IFERROR(__xludf.DUMMYFUNCTION("IF(Y244 = """", """", GOOGLETRANSLATE(Y244, ""en"", ""hi""))"),"ध्यान से चलाएं")</f>
        <v>ध्यान से चलाएं</v>
      </c>
      <c r="AD244" s="5" t="str">
        <f>IFERROR(__xludf.DUMMYFUNCTION("IF(Z244 = """", """", GOOGLETRANSLATE(Z244, ""en"", ""hi""))"),"कठिन दौर")</f>
        <v>कठिन दौर</v>
      </c>
      <c r="AE244" s="5" t="str">
        <f>IFERROR(__xludf.DUMMYFUNCTION("IF(AA244 = """", """", GOOGLETRANSLATE(AA244, ""en"", ""hi""))"),"")</f>
        <v/>
      </c>
      <c r="AF244" s="5" t="str">
        <f>IFERROR(__xludf.DUMMYFUNCTION("IF(AB244 = """", """", GOOGLETRANSLATE(AB244, ""en"", ""hi""))"),"")</f>
        <v/>
      </c>
      <c r="AG244" s="5" t="str">
        <f>IFERROR(__xludf.DUMMYFUNCTION("IF(Y244 = """", """", GOOGLETRANSLATE(Y244, ""en"", ""mr""))"),"जपून चालवा")</f>
        <v>जपून चालवा</v>
      </c>
      <c r="AH244" s="5" t="str">
        <f>IFERROR(__xludf.DUMMYFUNCTION("IF(Z244 = """", """", GOOGLETRANSLATE(Z244, ""en"", ""mr""))"),"कठीण टप्पा")</f>
        <v>कठीण टप्पा</v>
      </c>
      <c r="AI244" s="5" t="str">
        <f>IFERROR(__xludf.DUMMYFUNCTION("IF(AA244 = """", """", GOOGLETRANSLATE(AA244, ""en"", ""mr""))"),"")</f>
        <v/>
      </c>
      <c r="AJ244" s="5" t="str">
        <f>IFERROR(__xludf.DUMMYFUNCTION("IF(AB244 = """", """", GOOGLETRANSLATE(AB244, ""en"", ""mr""))"),"")</f>
        <v/>
      </c>
      <c r="AK244" s="5" t="str">
        <f>IFERROR(__xludf.DUMMYFUNCTION("IF(Y244 = """", """", GOOGLETRANSLATE(Y244, ""en"", ""gu""))"),"ધ્યાનથી વાહન ચલાવો")</f>
        <v>ધ્યાનથી વાહન ચલાવો</v>
      </c>
      <c r="AL244" s="5" t="str">
        <f>IFERROR(__xludf.DUMMYFUNCTION("IF(Z244 = """", """", GOOGLETRANSLATE(Z244, ""en"", ""gu""))"),"કઠિન તબક્કો")</f>
        <v>કઠિન તબક્કો</v>
      </c>
      <c r="AM244" s="5" t="str">
        <f>IFERROR(__xludf.DUMMYFUNCTION("IF(AA244 = """", """", GOOGLETRANSLATE(AA244, ""en"", ""gu""))"),"")</f>
        <v/>
      </c>
      <c r="AN244" s="5" t="str">
        <f>IFERROR(__xludf.DUMMYFUNCTION("IF(AB244 = """", """", GOOGLETRANSLATE(AB244, ""en"", ""gu""))"),"")</f>
        <v/>
      </c>
      <c r="AO244" s="5" t="str">
        <f>IFERROR(__xludf.DUMMYFUNCTION("IF(Y244 = """", """", GOOGLETRANSLATE(Y244, ""en"", ""bn""))"),"সাবধানে চালান")</f>
        <v>সাবধানে চালান</v>
      </c>
      <c r="AP244" s="5" t="str">
        <f>IFERROR(__xludf.DUMMYFUNCTION("IF(Z244 = """", """", GOOGLETRANSLATE(Z244, ""en"", ""bn""))"),"কঠিন পর্যায়")</f>
        <v>কঠিন পর্যায়</v>
      </c>
      <c r="AQ244" s="5" t="str">
        <f>IFERROR(__xludf.DUMMYFUNCTION("IF(AA244 = """", """", GOOGLETRANSLATE(AA244, ""en"", ""bn""))"),"")</f>
        <v/>
      </c>
      <c r="AR244" s="5" t="str">
        <f>IFERROR(__xludf.DUMMYFUNCTION("IF(AB244 = """", """", GOOGLETRANSLATE(AB244, ""en"", ""bn""))"),"")</f>
        <v/>
      </c>
      <c r="AS244" s="5" t="str">
        <f>IFERROR(__xludf.DUMMYFUNCTION("IF(Y244 = """", """", GOOGLETRANSLATE(Y244, ""en"", ""te""))"),"జాగ్రత్తగా డ్రైవ్ చేయండి")</f>
        <v>జాగ్రత్తగా డ్రైవ్ చేయండి</v>
      </c>
      <c r="AT244" s="5" t="str">
        <f>IFERROR(__xludf.DUMMYFUNCTION("IF(Z244 = """", """", GOOGLETRANSLATE(Z244, ""en"", ""te""))"),"కఠినమైన దశ")</f>
        <v>కఠినమైన దశ</v>
      </c>
      <c r="AU244" s="5" t="str">
        <f>IFERROR(__xludf.DUMMYFUNCTION("IF(AA244 = """", """", GOOGLETRANSLATE(AA244, ""en"", ""te""))"),"")</f>
        <v/>
      </c>
      <c r="AV244" s="5" t="str">
        <f>IFERROR(__xludf.DUMMYFUNCTION("IF(AB244 = """", """", GOOGLETRANSLATE(AB244, ""en"", ""te""))"),"")</f>
        <v/>
      </c>
    </row>
    <row r="245">
      <c r="A245" s="1">
        <v>250.0</v>
      </c>
      <c r="B245" s="1" t="s">
        <v>56</v>
      </c>
      <c r="C245" s="2">
        <v>45849.0</v>
      </c>
      <c r="D245" s="8">
        <v>45858.0</v>
      </c>
      <c r="E245" s="1">
        <v>1.0</v>
      </c>
      <c r="F245" s="1">
        <v>10.0</v>
      </c>
      <c r="G245" s="3" t="s">
        <v>130</v>
      </c>
      <c r="H245" s="7">
        <v>0.010763888888888889</v>
      </c>
      <c r="I245" s="7">
        <v>0.002210648148148148</v>
      </c>
      <c r="J245" s="7">
        <v>0.003310185185185185</v>
      </c>
      <c r="L245" s="1" t="s">
        <v>67</v>
      </c>
      <c r="O245" s="1" t="s">
        <v>60</v>
      </c>
      <c r="P245" s="1" t="s">
        <v>60</v>
      </c>
      <c r="Q245" s="1" t="s">
        <v>60</v>
      </c>
      <c r="R245" s="1" t="s">
        <v>60</v>
      </c>
      <c r="S245" s="1" t="s">
        <v>60</v>
      </c>
      <c r="T245" s="1" t="s">
        <v>61</v>
      </c>
      <c r="U245" s="1" t="s">
        <v>60</v>
      </c>
      <c r="V245" s="1" t="s">
        <v>60</v>
      </c>
      <c r="W245" s="1" t="s">
        <v>60</v>
      </c>
      <c r="X245" s="1" t="s">
        <v>61</v>
      </c>
      <c r="Y245" s="1" t="s">
        <v>133</v>
      </c>
      <c r="Z245" s="1" t="s">
        <v>134</v>
      </c>
      <c r="AC245" s="5" t="str">
        <f>IFERROR(__xludf.DUMMYFUNCTION("IF(Y245 = """", """", GOOGLETRANSLATE(Y245, ""en"", ""hi""))"),"ध्यान से चलाएं")</f>
        <v>ध्यान से चलाएं</v>
      </c>
      <c r="AD245" s="5" t="str">
        <f>IFERROR(__xludf.DUMMYFUNCTION("IF(Z245 = """", """", GOOGLETRANSLATE(Z245, ""en"", ""hi""))"),"कठिन दौर")</f>
        <v>कठिन दौर</v>
      </c>
      <c r="AE245" s="5" t="str">
        <f>IFERROR(__xludf.DUMMYFUNCTION("IF(AA245 = """", """", GOOGLETRANSLATE(AA245, ""en"", ""hi""))"),"")</f>
        <v/>
      </c>
      <c r="AF245" s="5" t="str">
        <f>IFERROR(__xludf.DUMMYFUNCTION("IF(AB245 = """", """", GOOGLETRANSLATE(AB245, ""en"", ""hi""))"),"")</f>
        <v/>
      </c>
      <c r="AG245" s="5" t="str">
        <f>IFERROR(__xludf.DUMMYFUNCTION("IF(Y245 = """", """", GOOGLETRANSLATE(Y245, ""en"", ""mr""))"),"जपून चालवा")</f>
        <v>जपून चालवा</v>
      </c>
      <c r="AH245" s="5" t="str">
        <f>IFERROR(__xludf.DUMMYFUNCTION("IF(Z245 = """", """", GOOGLETRANSLATE(Z245, ""en"", ""mr""))"),"कठीण टप्पा")</f>
        <v>कठीण टप्पा</v>
      </c>
      <c r="AI245" s="5" t="str">
        <f>IFERROR(__xludf.DUMMYFUNCTION("IF(AA245 = """", """", GOOGLETRANSLATE(AA245, ""en"", ""mr""))"),"")</f>
        <v/>
      </c>
      <c r="AJ245" s="5" t="str">
        <f>IFERROR(__xludf.DUMMYFUNCTION("IF(AB245 = """", """", GOOGLETRANSLATE(AB245, ""en"", ""mr""))"),"")</f>
        <v/>
      </c>
      <c r="AK245" s="5" t="str">
        <f>IFERROR(__xludf.DUMMYFUNCTION("IF(Y245 = """", """", GOOGLETRANSLATE(Y245, ""en"", ""gu""))"),"ધ્યાનથી વાહન ચલાવો")</f>
        <v>ધ્યાનથી વાહન ચલાવો</v>
      </c>
      <c r="AL245" s="5" t="str">
        <f>IFERROR(__xludf.DUMMYFUNCTION("IF(Z245 = """", """", GOOGLETRANSLATE(Z245, ""en"", ""gu""))"),"કઠિન તબક્કો")</f>
        <v>કઠિન તબક્કો</v>
      </c>
      <c r="AM245" s="5" t="str">
        <f>IFERROR(__xludf.DUMMYFUNCTION("IF(AA245 = """", """", GOOGLETRANSLATE(AA245, ""en"", ""gu""))"),"")</f>
        <v/>
      </c>
      <c r="AN245" s="5" t="str">
        <f>IFERROR(__xludf.DUMMYFUNCTION("IF(AB245 = """", """", GOOGLETRANSLATE(AB245, ""en"", ""gu""))"),"")</f>
        <v/>
      </c>
      <c r="AO245" s="5" t="str">
        <f>IFERROR(__xludf.DUMMYFUNCTION("IF(Y245 = """", """", GOOGLETRANSLATE(Y245, ""en"", ""bn""))"),"সাবধানে চালান")</f>
        <v>সাবধানে চালান</v>
      </c>
      <c r="AP245" s="5" t="str">
        <f>IFERROR(__xludf.DUMMYFUNCTION("IF(Z245 = """", """", GOOGLETRANSLATE(Z245, ""en"", ""bn""))"),"কঠিন পর্যায়")</f>
        <v>কঠিন পর্যায়</v>
      </c>
      <c r="AQ245" s="5" t="str">
        <f>IFERROR(__xludf.DUMMYFUNCTION("IF(AA245 = """", """", GOOGLETRANSLATE(AA245, ""en"", ""bn""))"),"")</f>
        <v/>
      </c>
      <c r="AR245" s="5" t="str">
        <f>IFERROR(__xludf.DUMMYFUNCTION("IF(AB245 = """", """", GOOGLETRANSLATE(AB245, ""en"", ""bn""))"),"")</f>
        <v/>
      </c>
      <c r="AS245" s="5" t="str">
        <f>IFERROR(__xludf.DUMMYFUNCTION("IF(Y245 = """", """", GOOGLETRANSLATE(Y245, ""en"", ""te""))"),"జాగ్రత్తగా డ్రైవ్ చేయండి")</f>
        <v>జాగ్రత్తగా డ్రైవ్ చేయండి</v>
      </c>
      <c r="AT245" s="5" t="str">
        <f>IFERROR(__xludf.DUMMYFUNCTION("IF(Z245 = """", """", GOOGLETRANSLATE(Z245, ""en"", ""te""))"),"కఠినమైన దశ")</f>
        <v>కఠినమైన దశ</v>
      </c>
      <c r="AU245" s="5" t="str">
        <f>IFERROR(__xludf.DUMMYFUNCTION("IF(AA245 = """", """", GOOGLETRANSLATE(AA245, ""en"", ""te""))"),"")</f>
        <v/>
      </c>
      <c r="AV245" s="5" t="str">
        <f>IFERROR(__xludf.DUMMYFUNCTION("IF(AB245 = """", """", GOOGLETRANSLATE(AB245, ""en"", ""te""))"),"")</f>
        <v/>
      </c>
    </row>
    <row r="246">
      <c r="A246" s="1">
        <v>251.0</v>
      </c>
      <c r="B246" s="1" t="s">
        <v>56</v>
      </c>
      <c r="C246" s="2">
        <v>45849.0</v>
      </c>
      <c r="D246" s="8">
        <v>45858.0</v>
      </c>
      <c r="E246" s="1">
        <v>2.0</v>
      </c>
      <c r="F246" s="1">
        <v>1.0</v>
      </c>
      <c r="G246" s="3" t="s">
        <v>130</v>
      </c>
      <c r="H246" s="7">
        <v>0.010763888888888889</v>
      </c>
      <c r="I246" s="7">
        <v>0.0035069444444444445</v>
      </c>
      <c r="J246" s="7">
        <v>0.004618055555555556</v>
      </c>
      <c r="L246" s="1" t="s">
        <v>72</v>
      </c>
      <c r="O246" s="1" t="s">
        <v>60</v>
      </c>
      <c r="P246" s="1" t="s">
        <v>60</v>
      </c>
      <c r="Q246" s="1" t="s">
        <v>60</v>
      </c>
      <c r="R246" s="1" t="s">
        <v>60</v>
      </c>
      <c r="S246" s="1" t="s">
        <v>60</v>
      </c>
      <c r="T246" s="1" t="s">
        <v>61</v>
      </c>
      <c r="U246" s="1" t="s">
        <v>60</v>
      </c>
      <c r="V246" s="1" t="s">
        <v>60</v>
      </c>
      <c r="W246" s="1" t="s">
        <v>61</v>
      </c>
      <c r="X246" s="1" t="s">
        <v>60</v>
      </c>
      <c r="Y246" s="1" t="s">
        <v>135</v>
      </c>
      <c r="AC246" s="5" t="str">
        <f>IFERROR(__xludf.DUMMYFUNCTION("IF(Y246 = """", """", GOOGLETRANSLATE(Y246, ""en"", ""hi""))"),"11वीं शाम 5:30 बजे तक ही कठिन")</f>
        <v>11वीं शाम 5:30 बजे तक ही कठिन</v>
      </c>
      <c r="AD246" s="5" t="str">
        <f>IFERROR(__xludf.DUMMYFUNCTION("IF(Z246 = """", """", GOOGLETRANSLATE(Z246, ""en"", ""hi""))"),"")</f>
        <v/>
      </c>
      <c r="AE246" s="5" t="str">
        <f>IFERROR(__xludf.DUMMYFUNCTION("IF(AA246 = """", """", GOOGLETRANSLATE(AA246, ""en"", ""hi""))"),"")</f>
        <v/>
      </c>
      <c r="AF246" s="5" t="str">
        <f>IFERROR(__xludf.DUMMYFUNCTION("IF(AB246 = """", """", GOOGLETRANSLATE(AB246, ""en"", ""hi""))"),"")</f>
        <v/>
      </c>
      <c r="AG246" s="5" t="str">
        <f>IFERROR(__xludf.DUMMYFUNCTION("IF(Y246 = """", """", GOOGLETRANSLATE(Y246, ""en"", ""mr""))"),"11वी फक्त संध्याकाळी 5:30 पर्यंत कठीण")</f>
        <v>11वी फक्त संध्याकाळी 5:30 पर्यंत कठीण</v>
      </c>
      <c r="AH246" s="5" t="str">
        <f>IFERROR(__xludf.DUMMYFUNCTION("IF(Z246 = """", """", GOOGLETRANSLATE(Z246, ""en"", ""mr""))"),"")</f>
        <v/>
      </c>
      <c r="AI246" s="5" t="str">
        <f>IFERROR(__xludf.DUMMYFUNCTION("IF(AA246 = """", """", GOOGLETRANSLATE(AA246, ""en"", ""mr""))"),"")</f>
        <v/>
      </c>
      <c r="AJ246" s="5" t="str">
        <f>IFERROR(__xludf.DUMMYFUNCTION("IF(AB246 = """", """", GOOGLETRANSLATE(AB246, ""en"", ""mr""))"),"")</f>
        <v/>
      </c>
      <c r="AK246" s="5" t="str">
        <f>IFERROR(__xludf.DUMMYFUNCTION("IF(Y246 = """", """", GOOGLETRANSLATE(Y246, ""en"", ""gu""))"),"11મી માત્ર સાંજે 5:30 સુધી અઘરી")</f>
        <v>11મી માત્ર સાંજે 5:30 સુધી અઘરી</v>
      </c>
      <c r="AL246" s="5" t="str">
        <f>IFERROR(__xludf.DUMMYFUNCTION("IF(Z246 = """", """", GOOGLETRANSLATE(Z246, ""en"", ""gu""))"),"")</f>
        <v/>
      </c>
      <c r="AM246" s="5" t="str">
        <f>IFERROR(__xludf.DUMMYFUNCTION("IF(AA246 = """", """", GOOGLETRANSLATE(AA246, ""en"", ""gu""))"),"")</f>
        <v/>
      </c>
      <c r="AN246" s="5" t="str">
        <f>IFERROR(__xludf.DUMMYFUNCTION("IF(AB246 = """", """", GOOGLETRANSLATE(AB246, ""en"", ""gu""))"),"")</f>
        <v/>
      </c>
      <c r="AO246" s="5" t="str">
        <f>IFERROR(__xludf.DUMMYFUNCTION("IF(Y246 = """", """", GOOGLETRANSLATE(Y246, ""en"", ""bn""))"),"11th শুধুমাত্র 5:30 PM পর্যন্ত কঠিন")</f>
        <v>11th শুধুমাত্র 5:30 PM পর্যন্ত কঠিন</v>
      </c>
      <c r="AP246" s="5" t="str">
        <f>IFERROR(__xludf.DUMMYFUNCTION("IF(Z246 = """", """", GOOGLETRANSLATE(Z246, ""en"", ""bn""))"),"")</f>
        <v/>
      </c>
      <c r="AQ246" s="5" t="str">
        <f>IFERROR(__xludf.DUMMYFUNCTION("IF(AA246 = """", """", GOOGLETRANSLATE(AA246, ""en"", ""bn""))"),"")</f>
        <v/>
      </c>
      <c r="AR246" s="5" t="str">
        <f>IFERROR(__xludf.DUMMYFUNCTION("IF(AB246 = """", """", GOOGLETRANSLATE(AB246, ""en"", ""bn""))"),"")</f>
        <v/>
      </c>
      <c r="AS246" s="5" t="str">
        <f>IFERROR(__xludf.DUMMYFUNCTION("IF(Y246 = """", """", GOOGLETRANSLATE(Y246, ""en"", ""te""))"),"11వ తేదీ సాయంత్రం 5:30 వరకు మాత్రమే కఠినమైనది")</f>
        <v>11వ తేదీ సాయంత్రం 5:30 వరకు మాత్రమే కఠినమైనది</v>
      </c>
      <c r="AT246" s="5" t="str">
        <f>IFERROR(__xludf.DUMMYFUNCTION("IF(Z246 = """", """", GOOGLETRANSLATE(Z246, ""en"", ""te""))"),"")</f>
        <v/>
      </c>
      <c r="AU246" s="5" t="str">
        <f>IFERROR(__xludf.DUMMYFUNCTION("IF(AA246 = """", """", GOOGLETRANSLATE(AA246, ""en"", ""te""))"),"")</f>
        <v/>
      </c>
      <c r="AV246" s="5" t="str">
        <f>IFERROR(__xludf.DUMMYFUNCTION("IF(AB246 = """", """", GOOGLETRANSLATE(AB246, ""en"", ""te""))"),"")</f>
        <v/>
      </c>
    </row>
    <row r="247">
      <c r="A247" s="1">
        <v>252.0</v>
      </c>
      <c r="B247" s="1" t="s">
        <v>56</v>
      </c>
      <c r="C247" s="2">
        <v>45849.0</v>
      </c>
      <c r="D247" s="8">
        <v>45858.0</v>
      </c>
      <c r="E247" s="1">
        <v>2.0</v>
      </c>
      <c r="F247" s="1">
        <v>2.0</v>
      </c>
      <c r="G247" s="3" t="s">
        <v>130</v>
      </c>
      <c r="H247" s="7">
        <v>0.010763888888888889</v>
      </c>
      <c r="I247" s="7">
        <v>0.0035069444444444445</v>
      </c>
      <c r="J247" s="7">
        <v>0.004618055555555556</v>
      </c>
      <c r="L247" s="1" t="s">
        <v>72</v>
      </c>
      <c r="O247" s="1" t="s">
        <v>60</v>
      </c>
      <c r="P247" s="1" t="s">
        <v>60</v>
      </c>
      <c r="Q247" s="1" t="s">
        <v>61</v>
      </c>
      <c r="R247" s="1" t="s">
        <v>60</v>
      </c>
      <c r="S247" s="1" t="s">
        <v>60</v>
      </c>
      <c r="T247" s="1" t="s">
        <v>60</v>
      </c>
      <c r="U247" s="1" t="s">
        <v>60</v>
      </c>
      <c r="V247" s="1" t="s">
        <v>61</v>
      </c>
      <c r="W247" s="1" t="s">
        <v>60</v>
      </c>
      <c r="X247" s="1" t="s">
        <v>60</v>
      </c>
      <c r="Y247" s="1" t="s">
        <v>136</v>
      </c>
      <c r="Z247" s="1" t="s">
        <v>137</v>
      </c>
      <c r="AC247" s="5" t="str">
        <f>IFERROR(__xludf.DUMMYFUNCTION("IF(Y247 = """", """", GOOGLETRANSLATE(Y247, ""en"", ""hi""))"),"12–20: करियर में वृद्धि, अचानक लाभ")</f>
        <v>12–20: करियर में वृद्धि, अचानक लाभ</v>
      </c>
      <c r="AD247" s="5" t="str">
        <f>IFERROR(__xludf.DUMMYFUNCTION("IF(Z247 = """", """", GOOGLETRANSLATE(Z247, ""en"", ""hi""))"),"यात्रा योजना, विवाह की संभावनाएं")</f>
        <v>यात्रा योजना, विवाह की संभावनाएं</v>
      </c>
      <c r="AE247" s="5" t="str">
        <f>IFERROR(__xludf.DUMMYFUNCTION("IF(AA247 = """", """", GOOGLETRANSLATE(AA247, ""en"", ""hi""))"),"")</f>
        <v/>
      </c>
      <c r="AF247" s="5" t="str">
        <f>IFERROR(__xludf.DUMMYFUNCTION("IF(AB247 = """", """", GOOGLETRANSLATE(AB247, ""en"", ""hi""))"),"")</f>
        <v/>
      </c>
      <c r="AG247" s="5" t="str">
        <f>IFERROR(__xludf.DUMMYFUNCTION("IF(Y247 = """", """", GOOGLETRANSLATE(Y247, ""en"", ""mr""))"),"12-20: करिअर वाढ, अचानक फायदा ")</f>
        <v>12-20: करिअर वाढ, अचानक फायदा </v>
      </c>
      <c r="AH247" s="5" t="str">
        <f>IFERROR(__xludf.DUMMYFUNCTION("IF(Z247 = """", """", GOOGLETRANSLATE(Z247, ""en"", ""mr""))")," प्रवास योजना, लग्नाची शक्यता")</f>
        <v> प्रवास योजना, लग्नाची शक्यता</v>
      </c>
      <c r="AI247" s="5" t="str">
        <f>IFERROR(__xludf.DUMMYFUNCTION("IF(AA247 = """", """", GOOGLETRANSLATE(AA247, ""en"", ""mr""))"),"")</f>
        <v/>
      </c>
      <c r="AJ247" s="5" t="str">
        <f>IFERROR(__xludf.DUMMYFUNCTION("IF(AB247 = """", """", GOOGLETRANSLATE(AB247, ""en"", ""mr""))"),"")</f>
        <v/>
      </c>
      <c r="AK247" s="5" t="str">
        <f>IFERROR(__xludf.DUMMYFUNCTION("IF(Y247 = """", """", GOOGLETRANSLATE(Y247, ""en"", ""gu""))"),"12-20: કારકિર્દી વૃદ્ધિ, અચાનક લાભ ")</f>
        <v>12-20: કારકિર્દી વૃદ્ધિ, અચાનક લાભ </v>
      </c>
      <c r="AL247" s="5" t="str">
        <f>IFERROR(__xludf.DUMMYFUNCTION("IF(Z247 = """", """", GOOGLETRANSLATE(Z247, ""en"", ""gu""))")," પ્રવાસ યોજના, લગ્નની સંભાવનાઓ")</f>
        <v> પ્રવાસ યોજના, લગ્નની સંભાવનાઓ</v>
      </c>
      <c r="AM247" s="5" t="str">
        <f>IFERROR(__xludf.DUMMYFUNCTION("IF(AA247 = """", """", GOOGLETRANSLATE(AA247, ""en"", ""gu""))"),"")</f>
        <v/>
      </c>
      <c r="AN247" s="5" t="str">
        <f>IFERROR(__xludf.DUMMYFUNCTION("IF(AB247 = """", """", GOOGLETRANSLATE(AB247, ""en"", ""gu""))"),"")</f>
        <v/>
      </c>
      <c r="AO247" s="5" t="str">
        <f>IFERROR(__xludf.DUMMYFUNCTION("IF(Y247 = """", """", GOOGLETRANSLATE(Y247, ""en"", ""bn""))"),"12-20: ক্যারিয়ার বৃদ্ধি, হঠাৎ লাভ ")</f>
        <v>12-20: ক্যারিয়ার বৃদ্ধি, হঠাৎ লাভ </v>
      </c>
      <c r="AP247" s="5" t="str">
        <f>IFERROR(__xludf.DUMMYFUNCTION("IF(Z247 = """", """", GOOGLETRANSLATE(Z247, ""en"", ""bn""))")," ভ্রমণ পরিকল্পনা, বিবাহের সম্ভাবনা")</f>
        <v> ভ্রমণ পরিকল্পনা, বিবাহের সম্ভাবনা</v>
      </c>
      <c r="AQ247" s="5" t="str">
        <f>IFERROR(__xludf.DUMMYFUNCTION("IF(AA247 = """", """", GOOGLETRANSLATE(AA247, ""en"", ""bn""))"),"")</f>
        <v/>
      </c>
      <c r="AR247" s="5" t="str">
        <f>IFERROR(__xludf.DUMMYFUNCTION("IF(AB247 = """", """", GOOGLETRANSLATE(AB247, ""en"", ""bn""))"),"")</f>
        <v/>
      </c>
      <c r="AS247" s="5" t="str">
        <f>IFERROR(__xludf.DUMMYFUNCTION("IF(Y247 = """", """", GOOGLETRANSLATE(Y247, ""en"", ""te""))"),"12–20: కెరీర్ వృద్ధి , ఆకస్మిక లాభం ")</f>
        <v>12–20: కెరీర్ వృద్ధి , ఆకస్మిక లాభం </v>
      </c>
      <c r="AT247" s="5" t="str">
        <f>IFERROR(__xludf.DUMMYFUNCTION("IF(Z247 = """", """", GOOGLETRANSLATE(Z247, ""en"", ""te""))")," ప్రయాణ ప్రణాళిక, వివాహ అవకాశాలు")</f>
        <v> ప్రయాణ ప్రణాళిక, వివాహ అవకాశాలు</v>
      </c>
      <c r="AU247" s="5" t="str">
        <f>IFERROR(__xludf.DUMMYFUNCTION("IF(AA247 = """", """", GOOGLETRANSLATE(AA247, ""en"", ""te""))"),"")</f>
        <v/>
      </c>
      <c r="AV247" s="5" t="str">
        <f>IFERROR(__xludf.DUMMYFUNCTION("IF(AB247 = """", """", GOOGLETRANSLATE(AB247, ""en"", ""te""))"),"")</f>
        <v/>
      </c>
    </row>
    <row r="248">
      <c r="A248" s="1">
        <v>253.0</v>
      </c>
      <c r="B248" s="1" t="s">
        <v>56</v>
      </c>
      <c r="C248" s="2">
        <v>45849.0</v>
      </c>
      <c r="D248" s="8">
        <v>45858.0</v>
      </c>
      <c r="E248" s="1">
        <v>2.0</v>
      </c>
      <c r="F248" s="1">
        <v>3.0</v>
      </c>
      <c r="G248" s="3" t="s">
        <v>130</v>
      </c>
      <c r="H248" s="7">
        <v>0.010763888888888889</v>
      </c>
      <c r="I248" s="7">
        <v>0.0035069444444444445</v>
      </c>
      <c r="J248" s="7">
        <v>0.004618055555555556</v>
      </c>
      <c r="L248" s="1" t="s">
        <v>72</v>
      </c>
      <c r="O248" s="1" t="s">
        <v>60</v>
      </c>
      <c r="P248" s="1" t="s">
        <v>60</v>
      </c>
      <c r="Q248" s="1" t="s">
        <v>61</v>
      </c>
      <c r="R248" s="1" t="s">
        <v>60</v>
      </c>
      <c r="S248" s="1" t="s">
        <v>60</v>
      </c>
      <c r="T248" s="1" t="s">
        <v>60</v>
      </c>
      <c r="U248" s="1" t="s">
        <v>60</v>
      </c>
      <c r="V248" s="1" t="s">
        <v>61</v>
      </c>
      <c r="W248" s="1" t="s">
        <v>60</v>
      </c>
      <c r="X248" s="1" t="s">
        <v>60</v>
      </c>
      <c r="Y248" s="1" t="s">
        <v>136</v>
      </c>
      <c r="Z248" s="1" t="s">
        <v>137</v>
      </c>
      <c r="AC248" s="5" t="str">
        <f>IFERROR(__xludf.DUMMYFUNCTION("IF(Y248 = """", """", GOOGLETRANSLATE(Y248, ""en"", ""hi""))"),"12–20: करियर में वृद्धि, अचानक लाभ")</f>
        <v>12–20: करियर में वृद्धि, अचानक लाभ</v>
      </c>
      <c r="AD248" s="5" t="str">
        <f>IFERROR(__xludf.DUMMYFUNCTION("IF(Z248 = """", """", GOOGLETRANSLATE(Z248, ""en"", ""hi""))"),"यात्रा योजना, विवाह की संभावनाएं")</f>
        <v>यात्रा योजना, विवाह की संभावनाएं</v>
      </c>
      <c r="AE248" s="5" t="str">
        <f>IFERROR(__xludf.DUMMYFUNCTION("IF(AA248 = """", """", GOOGLETRANSLATE(AA248, ""en"", ""hi""))"),"")</f>
        <v/>
      </c>
      <c r="AF248" s="5" t="str">
        <f>IFERROR(__xludf.DUMMYFUNCTION("IF(AB248 = """", """", GOOGLETRANSLATE(AB248, ""en"", ""hi""))"),"")</f>
        <v/>
      </c>
      <c r="AG248" s="5" t="str">
        <f>IFERROR(__xludf.DUMMYFUNCTION("IF(Y248 = """", """", GOOGLETRANSLATE(Y248, ""en"", ""mr""))"),"12-20: करिअर वाढ, अचानक फायदा ")</f>
        <v>12-20: करिअर वाढ, अचानक फायदा </v>
      </c>
      <c r="AH248" s="5" t="str">
        <f>IFERROR(__xludf.DUMMYFUNCTION("IF(Z248 = """", """", GOOGLETRANSLATE(Z248, ""en"", ""mr""))")," प्रवास योजना, लग्नाची शक्यता")</f>
        <v> प्रवास योजना, लग्नाची शक्यता</v>
      </c>
      <c r="AI248" s="5" t="str">
        <f>IFERROR(__xludf.DUMMYFUNCTION("IF(AA248 = """", """", GOOGLETRANSLATE(AA248, ""en"", ""mr""))"),"")</f>
        <v/>
      </c>
      <c r="AJ248" s="5" t="str">
        <f>IFERROR(__xludf.DUMMYFUNCTION("IF(AB248 = """", """", GOOGLETRANSLATE(AB248, ""en"", ""mr""))"),"")</f>
        <v/>
      </c>
      <c r="AK248" s="5" t="str">
        <f>IFERROR(__xludf.DUMMYFUNCTION("IF(Y248 = """", """", GOOGLETRANSLATE(Y248, ""en"", ""gu""))"),"12-20: કારકિર્દી વૃદ્ધિ, અચાનક લાભ ")</f>
        <v>12-20: કારકિર્દી વૃદ્ધિ, અચાનક લાભ </v>
      </c>
      <c r="AL248" s="5" t="str">
        <f>IFERROR(__xludf.DUMMYFUNCTION("IF(Z248 = """", """", GOOGLETRANSLATE(Z248, ""en"", ""gu""))")," પ્રવાસ યોજના, લગ્નની સંભાવનાઓ")</f>
        <v> પ્રવાસ યોજના, લગ્નની સંભાવનાઓ</v>
      </c>
      <c r="AM248" s="5" t="str">
        <f>IFERROR(__xludf.DUMMYFUNCTION("IF(AA248 = """", """", GOOGLETRANSLATE(AA248, ""en"", ""gu""))"),"")</f>
        <v/>
      </c>
      <c r="AN248" s="5" t="str">
        <f>IFERROR(__xludf.DUMMYFUNCTION("IF(AB248 = """", """", GOOGLETRANSLATE(AB248, ""en"", ""gu""))"),"")</f>
        <v/>
      </c>
      <c r="AO248" s="5" t="str">
        <f>IFERROR(__xludf.DUMMYFUNCTION("IF(Y248 = """", """", GOOGLETRANSLATE(Y248, ""en"", ""bn""))"),"12-20: ক্যারিয়ার বৃদ্ধি, হঠাৎ লাভ ")</f>
        <v>12-20: ক্যারিয়ার বৃদ্ধি, হঠাৎ লাভ </v>
      </c>
      <c r="AP248" s="5" t="str">
        <f>IFERROR(__xludf.DUMMYFUNCTION("IF(Z248 = """", """", GOOGLETRANSLATE(Z248, ""en"", ""bn""))")," ভ্রমণ পরিকল্পনা, বিবাহের সম্ভাবনা")</f>
        <v> ভ্রমণ পরিকল্পনা, বিবাহের সম্ভাবনা</v>
      </c>
      <c r="AQ248" s="5" t="str">
        <f>IFERROR(__xludf.DUMMYFUNCTION("IF(AA248 = """", """", GOOGLETRANSLATE(AA248, ""en"", ""bn""))"),"")</f>
        <v/>
      </c>
      <c r="AR248" s="5" t="str">
        <f>IFERROR(__xludf.DUMMYFUNCTION("IF(AB248 = """", """", GOOGLETRANSLATE(AB248, ""en"", ""bn""))"),"")</f>
        <v/>
      </c>
      <c r="AS248" s="5" t="str">
        <f>IFERROR(__xludf.DUMMYFUNCTION("IF(Y248 = """", """", GOOGLETRANSLATE(Y248, ""en"", ""te""))"),"12–20: కెరీర్ వృద్ధి , ఆకస్మిక లాభం ")</f>
        <v>12–20: కెరీర్ వృద్ధి , ఆకస్మిక లాభం </v>
      </c>
      <c r="AT248" s="5" t="str">
        <f>IFERROR(__xludf.DUMMYFUNCTION("IF(Z248 = """", """", GOOGLETRANSLATE(Z248, ""en"", ""te""))")," ప్రయాణ ప్రణాళిక, వివాహ అవకాశాలు")</f>
        <v> ప్రయాణ ప్రణాళిక, వివాహ అవకాశాలు</v>
      </c>
      <c r="AU248" s="5" t="str">
        <f>IFERROR(__xludf.DUMMYFUNCTION("IF(AA248 = """", """", GOOGLETRANSLATE(AA248, ""en"", ""te""))"),"")</f>
        <v/>
      </c>
      <c r="AV248" s="5" t="str">
        <f>IFERROR(__xludf.DUMMYFUNCTION("IF(AB248 = """", """", GOOGLETRANSLATE(AB248, ""en"", ""te""))"),"")</f>
        <v/>
      </c>
    </row>
    <row r="249">
      <c r="A249" s="1">
        <v>254.0</v>
      </c>
      <c r="B249" s="1" t="s">
        <v>56</v>
      </c>
      <c r="C249" s="2">
        <v>45849.0</v>
      </c>
      <c r="D249" s="8">
        <v>45858.0</v>
      </c>
      <c r="E249" s="1">
        <v>2.0</v>
      </c>
      <c r="F249" s="1">
        <v>4.0</v>
      </c>
      <c r="G249" s="3" t="s">
        <v>130</v>
      </c>
      <c r="H249" s="7">
        <v>0.010763888888888889</v>
      </c>
      <c r="I249" s="7">
        <v>0.0035069444444444445</v>
      </c>
      <c r="J249" s="7">
        <v>0.004618055555555556</v>
      </c>
      <c r="L249" s="1" t="s">
        <v>72</v>
      </c>
      <c r="O249" s="1" t="s">
        <v>60</v>
      </c>
      <c r="P249" s="1" t="s">
        <v>60</v>
      </c>
      <c r="Q249" s="1" t="s">
        <v>61</v>
      </c>
      <c r="R249" s="1" t="s">
        <v>60</v>
      </c>
      <c r="S249" s="1" t="s">
        <v>60</v>
      </c>
      <c r="T249" s="1" t="s">
        <v>60</v>
      </c>
      <c r="U249" s="1" t="s">
        <v>60</v>
      </c>
      <c r="V249" s="1" t="s">
        <v>61</v>
      </c>
      <c r="W249" s="1" t="s">
        <v>60</v>
      </c>
      <c r="X249" s="1" t="s">
        <v>60</v>
      </c>
      <c r="Y249" s="1" t="s">
        <v>136</v>
      </c>
      <c r="Z249" s="1" t="s">
        <v>137</v>
      </c>
      <c r="AC249" s="5" t="str">
        <f>IFERROR(__xludf.DUMMYFUNCTION("IF(Y249 = """", """", GOOGLETRANSLATE(Y249, ""en"", ""hi""))"),"12–20: करियर में वृद्धि, अचानक लाभ")</f>
        <v>12–20: करियर में वृद्धि, अचानक लाभ</v>
      </c>
      <c r="AD249" s="5" t="str">
        <f>IFERROR(__xludf.DUMMYFUNCTION("IF(Z249 = """", """", GOOGLETRANSLATE(Z249, ""en"", ""hi""))"),"यात्रा योजना, विवाह की संभावनाएं")</f>
        <v>यात्रा योजना, विवाह की संभावनाएं</v>
      </c>
      <c r="AE249" s="5" t="str">
        <f>IFERROR(__xludf.DUMMYFUNCTION("IF(AA249 = """", """", GOOGLETRANSLATE(AA249, ""en"", ""hi""))"),"")</f>
        <v/>
      </c>
      <c r="AF249" s="5" t="str">
        <f>IFERROR(__xludf.DUMMYFUNCTION("IF(AB249 = """", """", GOOGLETRANSLATE(AB249, ""en"", ""hi""))"),"")</f>
        <v/>
      </c>
      <c r="AG249" s="5" t="str">
        <f>IFERROR(__xludf.DUMMYFUNCTION("IF(Y249 = """", """", GOOGLETRANSLATE(Y249, ""en"", ""mr""))"),"12-20: करिअर वाढ, अचानक फायदा ")</f>
        <v>12-20: करिअर वाढ, अचानक फायदा </v>
      </c>
      <c r="AH249" s="5" t="str">
        <f>IFERROR(__xludf.DUMMYFUNCTION("IF(Z249 = """", """", GOOGLETRANSLATE(Z249, ""en"", ""mr""))")," प्रवास योजना, लग्नाची शक्यता")</f>
        <v> प्रवास योजना, लग्नाची शक्यता</v>
      </c>
      <c r="AI249" s="5" t="str">
        <f>IFERROR(__xludf.DUMMYFUNCTION("IF(AA249 = """", """", GOOGLETRANSLATE(AA249, ""en"", ""mr""))"),"")</f>
        <v/>
      </c>
      <c r="AJ249" s="5" t="str">
        <f>IFERROR(__xludf.DUMMYFUNCTION("IF(AB249 = """", """", GOOGLETRANSLATE(AB249, ""en"", ""mr""))"),"")</f>
        <v/>
      </c>
      <c r="AK249" s="5" t="str">
        <f>IFERROR(__xludf.DUMMYFUNCTION("IF(Y249 = """", """", GOOGLETRANSLATE(Y249, ""en"", ""gu""))"),"12-20: કારકિર્દી વૃદ્ધિ, અચાનક લાભ ")</f>
        <v>12-20: કારકિર્દી વૃદ્ધિ, અચાનક લાભ </v>
      </c>
      <c r="AL249" s="5" t="str">
        <f>IFERROR(__xludf.DUMMYFUNCTION("IF(Z249 = """", """", GOOGLETRANSLATE(Z249, ""en"", ""gu""))")," પ્રવાસ યોજના, લગ્નની સંભાવનાઓ")</f>
        <v> પ્રવાસ યોજના, લગ્નની સંભાવનાઓ</v>
      </c>
      <c r="AM249" s="5" t="str">
        <f>IFERROR(__xludf.DUMMYFUNCTION("IF(AA249 = """", """", GOOGLETRANSLATE(AA249, ""en"", ""gu""))"),"")</f>
        <v/>
      </c>
      <c r="AN249" s="5" t="str">
        <f>IFERROR(__xludf.DUMMYFUNCTION("IF(AB249 = """", """", GOOGLETRANSLATE(AB249, ""en"", ""gu""))"),"")</f>
        <v/>
      </c>
      <c r="AO249" s="5" t="str">
        <f>IFERROR(__xludf.DUMMYFUNCTION("IF(Y249 = """", """", GOOGLETRANSLATE(Y249, ""en"", ""bn""))"),"12-20: ক্যারিয়ার বৃদ্ধি, হঠাৎ লাভ ")</f>
        <v>12-20: ক্যারিয়ার বৃদ্ধি, হঠাৎ লাভ </v>
      </c>
      <c r="AP249" s="5" t="str">
        <f>IFERROR(__xludf.DUMMYFUNCTION("IF(Z249 = """", """", GOOGLETRANSLATE(Z249, ""en"", ""bn""))")," ভ্রমণ পরিকল্পনা, বিবাহের সম্ভাবনা")</f>
        <v> ভ্রমণ পরিকল্পনা, বিবাহের সম্ভাবনা</v>
      </c>
      <c r="AQ249" s="5" t="str">
        <f>IFERROR(__xludf.DUMMYFUNCTION("IF(AA249 = """", """", GOOGLETRANSLATE(AA249, ""en"", ""bn""))"),"")</f>
        <v/>
      </c>
      <c r="AR249" s="5" t="str">
        <f>IFERROR(__xludf.DUMMYFUNCTION("IF(AB249 = """", """", GOOGLETRANSLATE(AB249, ""en"", ""bn""))"),"")</f>
        <v/>
      </c>
      <c r="AS249" s="5" t="str">
        <f>IFERROR(__xludf.DUMMYFUNCTION("IF(Y249 = """", """", GOOGLETRANSLATE(Y249, ""en"", ""te""))"),"12–20: కెరీర్ వృద్ధి , ఆకస్మిక లాభం ")</f>
        <v>12–20: కెరీర్ వృద్ధి , ఆకస్మిక లాభం </v>
      </c>
      <c r="AT249" s="5" t="str">
        <f>IFERROR(__xludf.DUMMYFUNCTION("IF(Z249 = """", """", GOOGLETRANSLATE(Z249, ""en"", ""te""))")," ప్రయాణ ప్రణాళిక, వివాహ అవకాశాలు")</f>
        <v> ప్రయాణ ప్రణాళిక, వివాహ అవకాశాలు</v>
      </c>
      <c r="AU249" s="5" t="str">
        <f>IFERROR(__xludf.DUMMYFUNCTION("IF(AA249 = """", """", GOOGLETRANSLATE(AA249, ""en"", ""te""))"),"")</f>
        <v/>
      </c>
      <c r="AV249" s="5" t="str">
        <f>IFERROR(__xludf.DUMMYFUNCTION("IF(AB249 = """", """", GOOGLETRANSLATE(AB249, ""en"", ""te""))"),"")</f>
        <v/>
      </c>
    </row>
    <row r="250">
      <c r="A250" s="1">
        <v>255.0</v>
      </c>
      <c r="B250" s="1" t="s">
        <v>56</v>
      </c>
      <c r="C250" s="2">
        <v>45849.0</v>
      </c>
      <c r="D250" s="8">
        <v>45858.0</v>
      </c>
      <c r="E250" s="1">
        <v>2.0</v>
      </c>
      <c r="F250" s="1">
        <v>5.0</v>
      </c>
      <c r="G250" s="3" t="s">
        <v>130</v>
      </c>
      <c r="H250" s="7">
        <v>0.010763888888888889</v>
      </c>
      <c r="I250" s="7">
        <v>0.0035069444444444445</v>
      </c>
      <c r="J250" s="7">
        <v>0.004618055555555556</v>
      </c>
      <c r="L250" s="1" t="s">
        <v>72</v>
      </c>
      <c r="O250" s="1" t="s">
        <v>60</v>
      </c>
      <c r="P250" s="1" t="s">
        <v>60</v>
      </c>
      <c r="Q250" s="1" t="s">
        <v>61</v>
      </c>
      <c r="R250" s="1" t="s">
        <v>60</v>
      </c>
      <c r="S250" s="1" t="s">
        <v>60</v>
      </c>
      <c r="T250" s="1" t="s">
        <v>60</v>
      </c>
      <c r="U250" s="1" t="s">
        <v>60</v>
      </c>
      <c r="V250" s="1" t="s">
        <v>61</v>
      </c>
      <c r="W250" s="1" t="s">
        <v>60</v>
      </c>
      <c r="X250" s="1" t="s">
        <v>60</v>
      </c>
      <c r="Y250" s="1" t="s">
        <v>136</v>
      </c>
      <c r="Z250" s="1" t="s">
        <v>137</v>
      </c>
      <c r="AC250" s="5" t="str">
        <f>IFERROR(__xludf.DUMMYFUNCTION("IF(Y250 = """", """", GOOGLETRANSLATE(Y250, ""en"", ""hi""))"),"12–20: करियर में वृद्धि, अचानक लाभ")</f>
        <v>12–20: करियर में वृद्धि, अचानक लाभ</v>
      </c>
      <c r="AD250" s="5" t="str">
        <f>IFERROR(__xludf.DUMMYFUNCTION("IF(Z250 = """", """", GOOGLETRANSLATE(Z250, ""en"", ""hi""))"),"यात्रा योजना, विवाह की संभावनाएं")</f>
        <v>यात्रा योजना, विवाह की संभावनाएं</v>
      </c>
      <c r="AE250" s="5" t="str">
        <f>IFERROR(__xludf.DUMMYFUNCTION("IF(AA250 = """", """", GOOGLETRANSLATE(AA250, ""en"", ""hi""))"),"")</f>
        <v/>
      </c>
      <c r="AF250" s="5" t="str">
        <f>IFERROR(__xludf.DUMMYFUNCTION("IF(AB250 = """", """", GOOGLETRANSLATE(AB250, ""en"", ""hi""))"),"")</f>
        <v/>
      </c>
      <c r="AG250" s="5" t="str">
        <f>IFERROR(__xludf.DUMMYFUNCTION("IF(Y250 = """", """", GOOGLETRANSLATE(Y250, ""en"", ""mr""))"),"12-20: करिअर वाढ, अचानक फायदा ")</f>
        <v>12-20: करिअर वाढ, अचानक फायदा </v>
      </c>
      <c r="AH250" s="5" t="str">
        <f>IFERROR(__xludf.DUMMYFUNCTION("IF(Z250 = """", """", GOOGLETRANSLATE(Z250, ""en"", ""mr""))")," प्रवास योजना, लग्नाची शक्यता")</f>
        <v> प्रवास योजना, लग्नाची शक्यता</v>
      </c>
      <c r="AI250" s="5" t="str">
        <f>IFERROR(__xludf.DUMMYFUNCTION("IF(AA250 = """", """", GOOGLETRANSLATE(AA250, ""en"", ""mr""))"),"")</f>
        <v/>
      </c>
      <c r="AJ250" s="5" t="str">
        <f>IFERROR(__xludf.DUMMYFUNCTION("IF(AB250 = """", """", GOOGLETRANSLATE(AB250, ""en"", ""mr""))"),"")</f>
        <v/>
      </c>
      <c r="AK250" s="5" t="str">
        <f>IFERROR(__xludf.DUMMYFUNCTION("IF(Y250 = """", """", GOOGLETRANSLATE(Y250, ""en"", ""gu""))"),"12-20: કારકિર્દી વૃદ્ધિ, અચાનક લાભ ")</f>
        <v>12-20: કારકિર્દી વૃદ્ધિ, અચાનક લાભ </v>
      </c>
      <c r="AL250" s="5" t="str">
        <f>IFERROR(__xludf.DUMMYFUNCTION("IF(Z250 = """", """", GOOGLETRANSLATE(Z250, ""en"", ""gu""))")," પ્રવાસ યોજના, લગ્નની સંભાવનાઓ")</f>
        <v> પ્રવાસ યોજના, લગ્નની સંભાવનાઓ</v>
      </c>
      <c r="AM250" s="5" t="str">
        <f>IFERROR(__xludf.DUMMYFUNCTION("IF(AA250 = """", """", GOOGLETRANSLATE(AA250, ""en"", ""gu""))"),"")</f>
        <v/>
      </c>
      <c r="AN250" s="5" t="str">
        <f>IFERROR(__xludf.DUMMYFUNCTION("IF(AB250 = """", """", GOOGLETRANSLATE(AB250, ""en"", ""gu""))"),"")</f>
        <v/>
      </c>
      <c r="AO250" s="5" t="str">
        <f>IFERROR(__xludf.DUMMYFUNCTION("IF(Y250 = """", """", GOOGLETRANSLATE(Y250, ""en"", ""bn""))"),"12-20: ক্যারিয়ার বৃদ্ধি, হঠাৎ লাভ ")</f>
        <v>12-20: ক্যারিয়ার বৃদ্ধি, হঠাৎ লাভ </v>
      </c>
      <c r="AP250" s="5" t="str">
        <f>IFERROR(__xludf.DUMMYFUNCTION("IF(Z250 = """", """", GOOGLETRANSLATE(Z250, ""en"", ""bn""))")," ভ্রমণ পরিকল্পনা, বিবাহের সম্ভাবনা")</f>
        <v> ভ্রমণ পরিকল্পনা, বিবাহের সম্ভাবনা</v>
      </c>
      <c r="AQ250" s="5" t="str">
        <f>IFERROR(__xludf.DUMMYFUNCTION("IF(AA250 = """", """", GOOGLETRANSLATE(AA250, ""en"", ""bn""))"),"")</f>
        <v/>
      </c>
      <c r="AR250" s="5" t="str">
        <f>IFERROR(__xludf.DUMMYFUNCTION("IF(AB250 = """", """", GOOGLETRANSLATE(AB250, ""en"", ""bn""))"),"")</f>
        <v/>
      </c>
      <c r="AS250" s="5" t="str">
        <f>IFERROR(__xludf.DUMMYFUNCTION("IF(Y250 = """", """", GOOGLETRANSLATE(Y250, ""en"", ""te""))"),"12–20: కెరీర్ వృద్ధి , ఆకస్మిక లాభం ")</f>
        <v>12–20: కెరీర్ వృద్ధి , ఆకస్మిక లాభం </v>
      </c>
      <c r="AT250" s="5" t="str">
        <f>IFERROR(__xludf.DUMMYFUNCTION("IF(Z250 = """", """", GOOGLETRANSLATE(Z250, ""en"", ""te""))")," ప్రయాణ ప్రణాళిక, వివాహ అవకాశాలు")</f>
        <v> ప్రయాణ ప్రణాళిక, వివాహ అవకాశాలు</v>
      </c>
      <c r="AU250" s="5" t="str">
        <f>IFERROR(__xludf.DUMMYFUNCTION("IF(AA250 = """", """", GOOGLETRANSLATE(AA250, ""en"", ""te""))"),"")</f>
        <v/>
      </c>
      <c r="AV250" s="5" t="str">
        <f>IFERROR(__xludf.DUMMYFUNCTION("IF(AB250 = """", """", GOOGLETRANSLATE(AB250, ""en"", ""te""))"),"")</f>
        <v/>
      </c>
    </row>
    <row r="251">
      <c r="A251" s="1">
        <v>256.0</v>
      </c>
      <c r="B251" s="1" t="s">
        <v>56</v>
      </c>
      <c r="C251" s="2">
        <v>45849.0</v>
      </c>
      <c r="D251" s="8">
        <v>45858.0</v>
      </c>
      <c r="E251" s="1">
        <v>2.0</v>
      </c>
      <c r="F251" s="1">
        <v>6.0</v>
      </c>
      <c r="G251" s="3" t="s">
        <v>130</v>
      </c>
      <c r="H251" s="7">
        <v>0.010763888888888889</v>
      </c>
      <c r="I251" s="7">
        <v>0.0035069444444444445</v>
      </c>
      <c r="J251" s="7">
        <v>0.004618055555555556</v>
      </c>
      <c r="L251" s="1" t="s">
        <v>72</v>
      </c>
      <c r="O251" s="1" t="s">
        <v>60</v>
      </c>
      <c r="P251" s="1" t="s">
        <v>60</v>
      </c>
      <c r="Q251" s="1" t="s">
        <v>61</v>
      </c>
      <c r="R251" s="1" t="s">
        <v>60</v>
      </c>
      <c r="S251" s="1" t="s">
        <v>60</v>
      </c>
      <c r="T251" s="1" t="s">
        <v>60</v>
      </c>
      <c r="U251" s="1" t="s">
        <v>60</v>
      </c>
      <c r="V251" s="1" t="s">
        <v>61</v>
      </c>
      <c r="W251" s="1" t="s">
        <v>60</v>
      </c>
      <c r="X251" s="1" t="s">
        <v>60</v>
      </c>
      <c r="Y251" s="1" t="s">
        <v>136</v>
      </c>
      <c r="Z251" s="1" t="s">
        <v>137</v>
      </c>
      <c r="AC251" s="5" t="str">
        <f>IFERROR(__xludf.DUMMYFUNCTION("IF(Y251 = """", """", GOOGLETRANSLATE(Y251, ""en"", ""hi""))"),"12–20: करियर में वृद्धि, अचानक लाभ")</f>
        <v>12–20: करियर में वृद्धि, अचानक लाभ</v>
      </c>
      <c r="AD251" s="5" t="str">
        <f>IFERROR(__xludf.DUMMYFUNCTION("IF(Z251 = """", """", GOOGLETRANSLATE(Z251, ""en"", ""hi""))"),"यात्रा योजना, विवाह की संभावनाएं")</f>
        <v>यात्रा योजना, विवाह की संभावनाएं</v>
      </c>
      <c r="AE251" s="5" t="str">
        <f>IFERROR(__xludf.DUMMYFUNCTION("IF(AA251 = """", """", GOOGLETRANSLATE(AA251, ""en"", ""hi""))"),"")</f>
        <v/>
      </c>
      <c r="AF251" s="5" t="str">
        <f>IFERROR(__xludf.DUMMYFUNCTION("IF(AB251 = """", """", GOOGLETRANSLATE(AB251, ""en"", ""hi""))"),"")</f>
        <v/>
      </c>
      <c r="AG251" s="5" t="str">
        <f>IFERROR(__xludf.DUMMYFUNCTION("IF(Y251 = """", """", GOOGLETRANSLATE(Y251, ""en"", ""mr""))"),"12-20: करिअर वाढ, अचानक फायदा ")</f>
        <v>12-20: करिअर वाढ, अचानक फायदा </v>
      </c>
      <c r="AH251" s="5" t="str">
        <f>IFERROR(__xludf.DUMMYFUNCTION("IF(Z251 = """", """", GOOGLETRANSLATE(Z251, ""en"", ""mr""))")," प्रवास योजना, लग्नाची शक्यता")</f>
        <v> प्रवास योजना, लग्नाची शक्यता</v>
      </c>
      <c r="AI251" s="5" t="str">
        <f>IFERROR(__xludf.DUMMYFUNCTION("IF(AA251 = """", """", GOOGLETRANSLATE(AA251, ""en"", ""mr""))"),"")</f>
        <v/>
      </c>
      <c r="AJ251" s="5" t="str">
        <f>IFERROR(__xludf.DUMMYFUNCTION("IF(AB251 = """", """", GOOGLETRANSLATE(AB251, ""en"", ""mr""))"),"")</f>
        <v/>
      </c>
      <c r="AK251" s="5" t="str">
        <f>IFERROR(__xludf.DUMMYFUNCTION("IF(Y251 = """", """", GOOGLETRANSLATE(Y251, ""en"", ""gu""))"),"12-20: કારકિર્દી વૃદ્ધિ, અચાનક લાભ ")</f>
        <v>12-20: કારકિર્દી વૃદ્ધિ, અચાનક લાભ </v>
      </c>
      <c r="AL251" s="5" t="str">
        <f>IFERROR(__xludf.DUMMYFUNCTION("IF(Z251 = """", """", GOOGLETRANSLATE(Z251, ""en"", ""gu""))")," પ્રવાસ યોજના, લગ્નની સંભાવનાઓ")</f>
        <v> પ્રવાસ યોજના, લગ્નની સંભાવનાઓ</v>
      </c>
      <c r="AM251" s="5" t="str">
        <f>IFERROR(__xludf.DUMMYFUNCTION("IF(AA251 = """", """", GOOGLETRANSLATE(AA251, ""en"", ""gu""))"),"")</f>
        <v/>
      </c>
      <c r="AN251" s="5" t="str">
        <f>IFERROR(__xludf.DUMMYFUNCTION("IF(AB251 = """", """", GOOGLETRANSLATE(AB251, ""en"", ""gu""))"),"")</f>
        <v/>
      </c>
      <c r="AO251" s="5" t="str">
        <f>IFERROR(__xludf.DUMMYFUNCTION("IF(Y251 = """", """", GOOGLETRANSLATE(Y251, ""en"", ""bn""))"),"12-20: ক্যারিয়ার বৃদ্ধি, হঠাৎ লাভ ")</f>
        <v>12-20: ক্যারিয়ার বৃদ্ধি, হঠাৎ লাভ </v>
      </c>
      <c r="AP251" s="5" t="str">
        <f>IFERROR(__xludf.DUMMYFUNCTION("IF(Z251 = """", """", GOOGLETRANSLATE(Z251, ""en"", ""bn""))")," ভ্রমণ পরিকল্পনা, বিবাহের সম্ভাবনা")</f>
        <v> ভ্রমণ পরিকল্পনা, বিবাহের সম্ভাবনা</v>
      </c>
      <c r="AQ251" s="5" t="str">
        <f>IFERROR(__xludf.DUMMYFUNCTION("IF(AA251 = """", """", GOOGLETRANSLATE(AA251, ""en"", ""bn""))"),"")</f>
        <v/>
      </c>
      <c r="AR251" s="5" t="str">
        <f>IFERROR(__xludf.DUMMYFUNCTION("IF(AB251 = """", """", GOOGLETRANSLATE(AB251, ""en"", ""bn""))"),"")</f>
        <v/>
      </c>
      <c r="AS251" s="5" t="str">
        <f>IFERROR(__xludf.DUMMYFUNCTION("IF(Y251 = """", """", GOOGLETRANSLATE(Y251, ""en"", ""te""))"),"12–20: కెరీర్ వృద్ధి , ఆకస్మిక లాభం ")</f>
        <v>12–20: కెరీర్ వృద్ధి , ఆకస్మిక లాభం </v>
      </c>
      <c r="AT251" s="5" t="str">
        <f>IFERROR(__xludf.DUMMYFUNCTION("IF(Z251 = """", """", GOOGLETRANSLATE(Z251, ""en"", ""te""))")," ప్రయాణ ప్రణాళిక, వివాహ అవకాశాలు")</f>
        <v> ప్రయాణ ప్రణాళిక, వివాహ అవకాశాలు</v>
      </c>
      <c r="AU251" s="5" t="str">
        <f>IFERROR(__xludf.DUMMYFUNCTION("IF(AA251 = """", """", GOOGLETRANSLATE(AA251, ""en"", ""te""))"),"")</f>
        <v/>
      </c>
      <c r="AV251" s="5" t="str">
        <f>IFERROR(__xludf.DUMMYFUNCTION("IF(AB251 = """", """", GOOGLETRANSLATE(AB251, ""en"", ""te""))"),"")</f>
        <v/>
      </c>
    </row>
    <row r="252">
      <c r="A252" s="1">
        <v>257.0</v>
      </c>
      <c r="B252" s="1" t="s">
        <v>56</v>
      </c>
      <c r="C252" s="2">
        <v>45849.0</v>
      </c>
      <c r="D252" s="8">
        <v>45858.0</v>
      </c>
      <c r="E252" s="1">
        <v>2.0</v>
      </c>
      <c r="F252" s="1">
        <v>7.0</v>
      </c>
      <c r="G252" s="3" t="s">
        <v>130</v>
      </c>
      <c r="H252" s="7">
        <v>0.010763888888888889</v>
      </c>
      <c r="I252" s="7">
        <v>0.0035069444444444445</v>
      </c>
      <c r="J252" s="7">
        <v>0.004618055555555556</v>
      </c>
      <c r="L252" s="1" t="s">
        <v>72</v>
      </c>
      <c r="O252" s="1" t="s">
        <v>60</v>
      </c>
      <c r="P252" s="1" t="s">
        <v>60</v>
      </c>
      <c r="Q252" s="1" t="s">
        <v>61</v>
      </c>
      <c r="R252" s="1" t="s">
        <v>60</v>
      </c>
      <c r="S252" s="1" t="s">
        <v>60</v>
      </c>
      <c r="T252" s="1" t="s">
        <v>60</v>
      </c>
      <c r="U252" s="1" t="s">
        <v>60</v>
      </c>
      <c r="V252" s="1" t="s">
        <v>61</v>
      </c>
      <c r="W252" s="1" t="s">
        <v>60</v>
      </c>
      <c r="X252" s="1" t="s">
        <v>60</v>
      </c>
      <c r="Y252" s="1" t="s">
        <v>136</v>
      </c>
      <c r="Z252" s="1" t="s">
        <v>137</v>
      </c>
      <c r="AC252" s="5" t="str">
        <f>IFERROR(__xludf.DUMMYFUNCTION("IF(Y252 = """", """", GOOGLETRANSLATE(Y252, ""en"", ""hi""))"),"12–20: करियर में वृद्धि, अचानक लाभ")</f>
        <v>12–20: करियर में वृद्धि, अचानक लाभ</v>
      </c>
      <c r="AD252" s="5" t="str">
        <f>IFERROR(__xludf.DUMMYFUNCTION("IF(Z252 = """", """", GOOGLETRANSLATE(Z252, ""en"", ""hi""))"),"यात्रा योजना, विवाह की संभावनाएं")</f>
        <v>यात्रा योजना, विवाह की संभावनाएं</v>
      </c>
      <c r="AE252" s="5" t="str">
        <f>IFERROR(__xludf.DUMMYFUNCTION("IF(AA252 = """", """", GOOGLETRANSLATE(AA252, ""en"", ""hi""))"),"")</f>
        <v/>
      </c>
      <c r="AF252" s="5" t="str">
        <f>IFERROR(__xludf.DUMMYFUNCTION("IF(AB252 = """", """", GOOGLETRANSLATE(AB252, ""en"", ""hi""))"),"")</f>
        <v/>
      </c>
      <c r="AG252" s="5" t="str">
        <f>IFERROR(__xludf.DUMMYFUNCTION("IF(Y252 = """", """", GOOGLETRANSLATE(Y252, ""en"", ""mr""))"),"12-20: करिअर वाढ, अचानक फायदा ")</f>
        <v>12-20: करिअर वाढ, अचानक फायदा </v>
      </c>
      <c r="AH252" s="5" t="str">
        <f>IFERROR(__xludf.DUMMYFUNCTION("IF(Z252 = """", """", GOOGLETRANSLATE(Z252, ""en"", ""mr""))")," प्रवास योजना, लग्नाची शक्यता")</f>
        <v> प्रवास योजना, लग्नाची शक्यता</v>
      </c>
      <c r="AI252" s="5" t="str">
        <f>IFERROR(__xludf.DUMMYFUNCTION("IF(AA252 = """", """", GOOGLETRANSLATE(AA252, ""en"", ""mr""))"),"")</f>
        <v/>
      </c>
      <c r="AJ252" s="5" t="str">
        <f>IFERROR(__xludf.DUMMYFUNCTION("IF(AB252 = """", """", GOOGLETRANSLATE(AB252, ""en"", ""mr""))"),"")</f>
        <v/>
      </c>
      <c r="AK252" s="5" t="str">
        <f>IFERROR(__xludf.DUMMYFUNCTION("IF(Y252 = """", """", GOOGLETRANSLATE(Y252, ""en"", ""gu""))"),"12-20: કારકિર્દી વૃદ્ધિ, અચાનક લાભ ")</f>
        <v>12-20: કારકિર્દી વૃદ્ધિ, અચાનક લાભ </v>
      </c>
      <c r="AL252" s="5" t="str">
        <f>IFERROR(__xludf.DUMMYFUNCTION("IF(Z252 = """", """", GOOGLETRANSLATE(Z252, ""en"", ""gu""))")," પ્રવાસ યોજના, લગ્નની સંભાવનાઓ")</f>
        <v> પ્રવાસ યોજના, લગ્નની સંભાવનાઓ</v>
      </c>
      <c r="AM252" s="5" t="str">
        <f>IFERROR(__xludf.DUMMYFUNCTION("IF(AA252 = """", """", GOOGLETRANSLATE(AA252, ""en"", ""gu""))"),"")</f>
        <v/>
      </c>
      <c r="AN252" s="5" t="str">
        <f>IFERROR(__xludf.DUMMYFUNCTION("IF(AB252 = """", """", GOOGLETRANSLATE(AB252, ""en"", ""gu""))"),"")</f>
        <v/>
      </c>
      <c r="AO252" s="5" t="str">
        <f>IFERROR(__xludf.DUMMYFUNCTION("IF(Y252 = """", """", GOOGLETRANSLATE(Y252, ""en"", ""bn""))"),"12-20: ক্যারিয়ার বৃদ্ধি, হঠাৎ লাভ ")</f>
        <v>12-20: ক্যারিয়ার বৃদ্ধি, হঠাৎ লাভ </v>
      </c>
      <c r="AP252" s="5" t="str">
        <f>IFERROR(__xludf.DUMMYFUNCTION("IF(Z252 = """", """", GOOGLETRANSLATE(Z252, ""en"", ""bn""))")," ভ্রমণ পরিকল্পনা, বিবাহের সম্ভাবনা")</f>
        <v> ভ্রমণ পরিকল্পনা, বিবাহের সম্ভাবনা</v>
      </c>
      <c r="AQ252" s="5" t="str">
        <f>IFERROR(__xludf.DUMMYFUNCTION("IF(AA252 = """", """", GOOGLETRANSLATE(AA252, ""en"", ""bn""))"),"")</f>
        <v/>
      </c>
      <c r="AR252" s="5" t="str">
        <f>IFERROR(__xludf.DUMMYFUNCTION("IF(AB252 = """", """", GOOGLETRANSLATE(AB252, ""en"", ""bn""))"),"")</f>
        <v/>
      </c>
      <c r="AS252" s="5" t="str">
        <f>IFERROR(__xludf.DUMMYFUNCTION("IF(Y252 = """", """", GOOGLETRANSLATE(Y252, ""en"", ""te""))"),"12–20: కెరీర్ వృద్ధి , ఆకస్మిక లాభం ")</f>
        <v>12–20: కెరీర్ వృద్ధి , ఆకస్మిక లాభం </v>
      </c>
      <c r="AT252" s="5" t="str">
        <f>IFERROR(__xludf.DUMMYFUNCTION("IF(Z252 = """", """", GOOGLETRANSLATE(Z252, ""en"", ""te""))")," ప్రయాణ ప్రణాళిక, వివాహ అవకాశాలు")</f>
        <v> ప్రయాణ ప్రణాళిక, వివాహ అవకాశాలు</v>
      </c>
      <c r="AU252" s="5" t="str">
        <f>IFERROR(__xludf.DUMMYFUNCTION("IF(AA252 = """", """", GOOGLETRANSLATE(AA252, ""en"", ""te""))"),"")</f>
        <v/>
      </c>
      <c r="AV252" s="5" t="str">
        <f>IFERROR(__xludf.DUMMYFUNCTION("IF(AB252 = """", """", GOOGLETRANSLATE(AB252, ""en"", ""te""))"),"")</f>
        <v/>
      </c>
    </row>
    <row r="253">
      <c r="A253" s="1">
        <v>258.0</v>
      </c>
      <c r="B253" s="1" t="s">
        <v>56</v>
      </c>
      <c r="C253" s="2">
        <v>45849.0</v>
      </c>
      <c r="D253" s="8">
        <v>45858.0</v>
      </c>
      <c r="E253" s="1">
        <v>2.0</v>
      </c>
      <c r="F253" s="1">
        <v>8.0</v>
      </c>
      <c r="G253" s="3" t="s">
        <v>130</v>
      </c>
      <c r="H253" s="7">
        <v>0.010763888888888889</v>
      </c>
      <c r="I253" s="7">
        <v>0.0035069444444444445</v>
      </c>
      <c r="J253" s="7">
        <v>0.004618055555555556</v>
      </c>
      <c r="L253" s="1" t="s">
        <v>72</v>
      </c>
      <c r="O253" s="1" t="s">
        <v>60</v>
      </c>
      <c r="P253" s="1" t="s">
        <v>60</v>
      </c>
      <c r="Q253" s="1" t="s">
        <v>61</v>
      </c>
      <c r="R253" s="1" t="s">
        <v>60</v>
      </c>
      <c r="S253" s="1" t="s">
        <v>60</v>
      </c>
      <c r="T253" s="1" t="s">
        <v>60</v>
      </c>
      <c r="U253" s="1" t="s">
        <v>60</v>
      </c>
      <c r="V253" s="1" t="s">
        <v>61</v>
      </c>
      <c r="W253" s="1" t="s">
        <v>60</v>
      </c>
      <c r="X253" s="1" t="s">
        <v>60</v>
      </c>
      <c r="Y253" s="1" t="s">
        <v>136</v>
      </c>
      <c r="Z253" s="1" t="s">
        <v>137</v>
      </c>
      <c r="AC253" s="5" t="str">
        <f>IFERROR(__xludf.DUMMYFUNCTION("IF(Y253 = """", """", GOOGLETRANSLATE(Y253, ""en"", ""hi""))"),"12–20: करियर में वृद्धि, अचानक लाभ")</f>
        <v>12–20: करियर में वृद्धि, अचानक लाभ</v>
      </c>
      <c r="AD253" s="5" t="str">
        <f>IFERROR(__xludf.DUMMYFUNCTION("IF(Z253 = """", """", GOOGLETRANSLATE(Z253, ""en"", ""hi""))"),"यात्रा योजना, विवाह की संभावनाएं")</f>
        <v>यात्रा योजना, विवाह की संभावनाएं</v>
      </c>
      <c r="AE253" s="5" t="str">
        <f>IFERROR(__xludf.DUMMYFUNCTION("IF(AA253 = """", """", GOOGLETRANSLATE(AA253, ""en"", ""hi""))"),"")</f>
        <v/>
      </c>
      <c r="AF253" s="5" t="str">
        <f>IFERROR(__xludf.DUMMYFUNCTION("IF(AB253 = """", """", GOOGLETRANSLATE(AB253, ""en"", ""hi""))"),"")</f>
        <v/>
      </c>
      <c r="AG253" s="5" t="str">
        <f>IFERROR(__xludf.DUMMYFUNCTION("IF(Y253 = """", """", GOOGLETRANSLATE(Y253, ""en"", ""mr""))"),"12-20: करिअर वाढ, अचानक फायदा ")</f>
        <v>12-20: करिअर वाढ, अचानक फायदा </v>
      </c>
      <c r="AH253" s="5" t="str">
        <f>IFERROR(__xludf.DUMMYFUNCTION("IF(Z253 = """", """", GOOGLETRANSLATE(Z253, ""en"", ""mr""))")," प्रवास योजना, लग्नाची शक्यता")</f>
        <v> प्रवास योजना, लग्नाची शक्यता</v>
      </c>
      <c r="AI253" s="5" t="str">
        <f>IFERROR(__xludf.DUMMYFUNCTION("IF(AA253 = """", """", GOOGLETRANSLATE(AA253, ""en"", ""mr""))"),"")</f>
        <v/>
      </c>
      <c r="AJ253" s="5" t="str">
        <f>IFERROR(__xludf.DUMMYFUNCTION("IF(AB253 = """", """", GOOGLETRANSLATE(AB253, ""en"", ""mr""))"),"")</f>
        <v/>
      </c>
      <c r="AK253" s="5" t="str">
        <f>IFERROR(__xludf.DUMMYFUNCTION("IF(Y253 = """", """", GOOGLETRANSLATE(Y253, ""en"", ""gu""))"),"12-20: કારકિર્દી વૃદ્ધિ, અચાનક લાભ ")</f>
        <v>12-20: કારકિર્દી વૃદ્ધિ, અચાનક લાભ </v>
      </c>
      <c r="AL253" s="5" t="str">
        <f>IFERROR(__xludf.DUMMYFUNCTION("IF(Z253 = """", """", GOOGLETRANSLATE(Z253, ""en"", ""gu""))")," પ્રવાસ યોજના, લગ્નની સંભાવનાઓ")</f>
        <v> પ્રવાસ યોજના, લગ્નની સંભાવનાઓ</v>
      </c>
      <c r="AM253" s="5" t="str">
        <f>IFERROR(__xludf.DUMMYFUNCTION("IF(AA253 = """", """", GOOGLETRANSLATE(AA253, ""en"", ""gu""))"),"")</f>
        <v/>
      </c>
      <c r="AN253" s="5" t="str">
        <f>IFERROR(__xludf.DUMMYFUNCTION("IF(AB253 = """", """", GOOGLETRANSLATE(AB253, ""en"", ""gu""))"),"")</f>
        <v/>
      </c>
      <c r="AO253" s="5" t="str">
        <f>IFERROR(__xludf.DUMMYFUNCTION("IF(Y253 = """", """", GOOGLETRANSLATE(Y253, ""en"", ""bn""))"),"12-20: ক্যারিয়ার বৃদ্ধি, হঠাৎ লাভ ")</f>
        <v>12-20: ক্যারিয়ার বৃদ্ধি, হঠাৎ লাভ </v>
      </c>
      <c r="AP253" s="5" t="str">
        <f>IFERROR(__xludf.DUMMYFUNCTION("IF(Z253 = """", """", GOOGLETRANSLATE(Z253, ""en"", ""bn""))")," ভ্রমণ পরিকল্পনা, বিবাহের সম্ভাবনা")</f>
        <v> ভ্রমণ পরিকল্পনা, বিবাহের সম্ভাবনা</v>
      </c>
      <c r="AQ253" s="5" t="str">
        <f>IFERROR(__xludf.DUMMYFUNCTION("IF(AA253 = """", """", GOOGLETRANSLATE(AA253, ""en"", ""bn""))"),"")</f>
        <v/>
      </c>
      <c r="AR253" s="5" t="str">
        <f>IFERROR(__xludf.DUMMYFUNCTION("IF(AB253 = """", """", GOOGLETRANSLATE(AB253, ""en"", ""bn""))"),"")</f>
        <v/>
      </c>
      <c r="AS253" s="5" t="str">
        <f>IFERROR(__xludf.DUMMYFUNCTION("IF(Y253 = """", """", GOOGLETRANSLATE(Y253, ""en"", ""te""))"),"12–20: కెరీర్ వృద్ధి , ఆకస్మిక లాభం ")</f>
        <v>12–20: కెరీర్ వృద్ధి , ఆకస్మిక లాభం </v>
      </c>
      <c r="AT253" s="5" t="str">
        <f>IFERROR(__xludf.DUMMYFUNCTION("IF(Z253 = """", """", GOOGLETRANSLATE(Z253, ""en"", ""te""))")," ప్రయాణ ప్రణాళిక, వివాహ అవకాశాలు")</f>
        <v> ప్రయాణ ప్రణాళిక, వివాహ అవకాశాలు</v>
      </c>
      <c r="AU253" s="5" t="str">
        <f>IFERROR(__xludf.DUMMYFUNCTION("IF(AA253 = """", """", GOOGLETRANSLATE(AA253, ""en"", ""te""))"),"")</f>
        <v/>
      </c>
      <c r="AV253" s="5" t="str">
        <f>IFERROR(__xludf.DUMMYFUNCTION("IF(AB253 = """", """", GOOGLETRANSLATE(AB253, ""en"", ""te""))"),"")</f>
        <v/>
      </c>
    </row>
    <row r="254">
      <c r="A254" s="1">
        <v>259.0</v>
      </c>
      <c r="B254" s="1" t="s">
        <v>56</v>
      </c>
      <c r="C254" s="2">
        <v>45849.0</v>
      </c>
      <c r="D254" s="8">
        <v>45858.0</v>
      </c>
      <c r="E254" s="1">
        <v>2.0</v>
      </c>
      <c r="F254" s="1">
        <v>9.0</v>
      </c>
      <c r="G254" s="3" t="s">
        <v>130</v>
      </c>
      <c r="H254" s="7">
        <v>0.010763888888888889</v>
      </c>
      <c r="I254" s="7">
        <v>0.0035069444444444445</v>
      </c>
      <c r="J254" s="7">
        <v>0.004618055555555556</v>
      </c>
      <c r="L254" s="1" t="s">
        <v>72</v>
      </c>
      <c r="O254" s="1" t="s">
        <v>60</v>
      </c>
      <c r="P254" s="1" t="s">
        <v>60</v>
      </c>
      <c r="Q254" s="1" t="s">
        <v>61</v>
      </c>
      <c r="R254" s="1" t="s">
        <v>60</v>
      </c>
      <c r="S254" s="1" t="s">
        <v>60</v>
      </c>
      <c r="T254" s="1" t="s">
        <v>60</v>
      </c>
      <c r="U254" s="1" t="s">
        <v>60</v>
      </c>
      <c r="V254" s="1" t="s">
        <v>61</v>
      </c>
      <c r="W254" s="1" t="s">
        <v>60</v>
      </c>
      <c r="X254" s="1" t="s">
        <v>60</v>
      </c>
      <c r="Y254" s="1" t="s">
        <v>136</v>
      </c>
      <c r="Z254" s="1" t="s">
        <v>137</v>
      </c>
      <c r="AC254" s="5" t="str">
        <f>IFERROR(__xludf.DUMMYFUNCTION("IF(Y254 = """", """", GOOGLETRANSLATE(Y254, ""en"", ""hi""))"),"12–20: करियर में वृद्धि, अचानक लाभ")</f>
        <v>12–20: करियर में वृद्धि, अचानक लाभ</v>
      </c>
      <c r="AD254" s="5" t="str">
        <f>IFERROR(__xludf.DUMMYFUNCTION("IF(Z254 = """", """", GOOGLETRANSLATE(Z254, ""en"", ""hi""))"),"यात्रा योजना, विवाह की संभावनाएं")</f>
        <v>यात्रा योजना, विवाह की संभावनाएं</v>
      </c>
      <c r="AE254" s="5" t="str">
        <f>IFERROR(__xludf.DUMMYFUNCTION("IF(AA254 = """", """", GOOGLETRANSLATE(AA254, ""en"", ""hi""))"),"")</f>
        <v/>
      </c>
      <c r="AF254" s="5" t="str">
        <f>IFERROR(__xludf.DUMMYFUNCTION("IF(AB254 = """", """", GOOGLETRANSLATE(AB254, ""en"", ""hi""))"),"")</f>
        <v/>
      </c>
      <c r="AG254" s="5" t="str">
        <f>IFERROR(__xludf.DUMMYFUNCTION("IF(Y254 = """", """", GOOGLETRANSLATE(Y254, ""en"", ""mr""))"),"12-20: करिअर वाढ, अचानक फायदा ")</f>
        <v>12-20: करिअर वाढ, अचानक फायदा </v>
      </c>
      <c r="AH254" s="5" t="str">
        <f>IFERROR(__xludf.DUMMYFUNCTION("IF(Z254 = """", """", GOOGLETRANSLATE(Z254, ""en"", ""mr""))")," प्रवास योजना, लग्नाची शक्यता")</f>
        <v> प्रवास योजना, लग्नाची शक्यता</v>
      </c>
      <c r="AI254" s="5" t="str">
        <f>IFERROR(__xludf.DUMMYFUNCTION("IF(AA254 = """", """", GOOGLETRANSLATE(AA254, ""en"", ""mr""))"),"")</f>
        <v/>
      </c>
      <c r="AJ254" s="5" t="str">
        <f>IFERROR(__xludf.DUMMYFUNCTION("IF(AB254 = """", """", GOOGLETRANSLATE(AB254, ""en"", ""mr""))"),"")</f>
        <v/>
      </c>
      <c r="AK254" s="5" t="str">
        <f>IFERROR(__xludf.DUMMYFUNCTION("IF(Y254 = """", """", GOOGLETRANSLATE(Y254, ""en"", ""gu""))"),"12-20: કારકિર્દી વૃદ્ધિ, અચાનક લાભ ")</f>
        <v>12-20: કારકિર્દી વૃદ્ધિ, અચાનક લાભ </v>
      </c>
      <c r="AL254" s="5" t="str">
        <f>IFERROR(__xludf.DUMMYFUNCTION("IF(Z254 = """", """", GOOGLETRANSLATE(Z254, ""en"", ""gu""))")," પ્રવાસ યોજના, લગ્નની સંભાવનાઓ")</f>
        <v> પ્રવાસ યોજના, લગ્નની સંભાવનાઓ</v>
      </c>
      <c r="AM254" s="5" t="str">
        <f>IFERROR(__xludf.DUMMYFUNCTION("IF(AA254 = """", """", GOOGLETRANSLATE(AA254, ""en"", ""gu""))"),"")</f>
        <v/>
      </c>
      <c r="AN254" s="5" t="str">
        <f>IFERROR(__xludf.DUMMYFUNCTION("IF(AB254 = """", """", GOOGLETRANSLATE(AB254, ""en"", ""gu""))"),"")</f>
        <v/>
      </c>
      <c r="AO254" s="5" t="str">
        <f>IFERROR(__xludf.DUMMYFUNCTION("IF(Y254 = """", """", GOOGLETRANSLATE(Y254, ""en"", ""bn""))"),"12-20: ক্যারিয়ার বৃদ্ধি, হঠাৎ লাভ ")</f>
        <v>12-20: ক্যারিয়ার বৃদ্ধি, হঠাৎ লাভ </v>
      </c>
      <c r="AP254" s="5" t="str">
        <f>IFERROR(__xludf.DUMMYFUNCTION("IF(Z254 = """", """", GOOGLETRANSLATE(Z254, ""en"", ""bn""))")," ভ্রমণ পরিকল্পনা, বিবাহের সম্ভাবনা")</f>
        <v> ভ্রমণ পরিকল্পনা, বিবাহের সম্ভাবনা</v>
      </c>
      <c r="AQ254" s="5" t="str">
        <f>IFERROR(__xludf.DUMMYFUNCTION("IF(AA254 = """", """", GOOGLETRANSLATE(AA254, ""en"", ""bn""))"),"")</f>
        <v/>
      </c>
      <c r="AR254" s="5" t="str">
        <f>IFERROR(__xludf.DUMMYFUNCTION("IF(AB254 = """", """", GOOGLETRANSLATE(AB254, ""en"", ""bn""))"),"")</f>
        <v/>
      </c>
      <c r="AS254" s="5" t="str">
        <f>IFERROR(__xludf.DUMMYFUNCTION("IF(Y254 = """", """", GOOGLETRANSLATE(Y254, ""en"", ""te""))"),"12–20: కెరీర్ వృద్ధి , ఆకస్మిక లాభం ")</f>
        <v>12–20: కెరీర్ వృద్ధి , ఆకస్మిక లాభం </v>
      </c>
      <c r="AT254" s="5" t="str">
        <f>IFERROR(__xludf.DUMMYFUNCTION("IF(Z254 = """", """", GOOGLETRANSLATE(Z254, ""en"", ""te""))")," ప్రయాణ ప్రణాళిక, వివాహ అవకాశాలు")</f>
        <v> ప్రయాణ ప్రణాళిక, వివాహ అవకాశాలు</v>
      </c>
      <c r="AU254" s="5" t="str">
        <f>IFERROR(__xludf.DUMMYFUNCTION("IF(AA254 = """", """", GOOGLETRANSLATE(AA254, ""en"", ""te""))"),"")</f>
        <v/>
      </c>
      <c r="AV254" s="5" t="str">
        <f>IFERROR(__xludf.DUMMYFUNCTION("IF(AB254 = """", """", GOOGLETRANSLATE(AB254, ""en"", ""te""))"),"")</f>
        <v/>
      </c>
    </row>
    <row r="255">
      <c r="A255" s="1">
        <v>260.0</v>
      </c>
      <c r="B255" s="1" t="s">
        <v>56</v>
      </c>
      <c r="C255" s="2">
        <v>45849.0</v>
      </c>
      <c r="D255" s="8">
        <v>45858.0</v>
      </c>
      <c r="E255" s="1">
        <v>2.0</v>
      </c>
      <c r="F255" s="1">
        <v>10.0</v>
      </c>
      <c r="G255" s="3" t="s">
        <v>130</v>
      </c>
      <c r="H255" s="7">
        <v>0.010763888888888889</v>
      </c>
      <c r="I255" s="7">
        <v>0.0035069444444444445</v>
      </c>
      <c r="J255" s="7">
        <v>0.004618055555555556</v>
      </c>
      <c r="L255" s="1" t="s">
        <v>72</v>
      </c>
      <c r="O255" s="1" t="s">
        <v>60</v>
      </c>
      <c r="P255" s="1" t="s">
        <v>60</v>
      </c>
      <c r="Q255" s="1" t="s">
        <v>61</v>
      </c>
      <c r="R255" s="1" t="s">
        <v>60</v>
      </c>
      <c r="S255" s="1" t="s">
        <v>60</v>
      </c>
      <c r="T255" s="1" t="s">
        <v>60</v>
      </c>
      <c r="U255" s="1" t="s">
        <v>60</v>
      </c>
      <c r="V255" s="1" t="s">
        <v>60</v>
      </c>
      <c r="W255" s="1" t="s">
        <v>60</v>
      </c>
      <c r="X255" s="1" t="s">
        <v>60</v>
      </c>
      <c r="AC255" s="5" t="str">
        <f>IFERROR(__xludf.DUMMYFUNCTION("IF(Y255 = """", """", GOOGLETRANSLATE(Y255, ""en"", ""hi""))"),"")</f>
        <v/>
      </c>
      <c r="AD255" s="5" t="str">
        <f>IFERROR(__xludf.DUMMYFUNCTION("IF(Z255 = """", """", GOOGLETRANSLATE(Z255, ""en"", ""hi""))"),"")</f>
        <v/>
      </c>
      <c r="AE255" s="5" t="str">
        <f>IFERROR(__xludf.DUMMYFUNCTION("IF(AA255 = """", """", GOOGLETRANSLATE(AA255, ""en"", ""hi""))"),"")</f>
        <v/>
      </c>
      <c r="AF255" s="5" t="str">
        <f>IFERROR(__xludf.DUMMYFUNCTION("IF(AB255 = """", """", GOOGLETRANSLATE(AB255, ""en"", ""hi""))"),"")</f>
        <v/>
      </c>
      <c r="AG255" s="5" t="str">
        <f>IFERROR(__xludf.DUMMYFUNCTION("IF(Y255 = """", """", GOOGLETRANSLATE(Y255, ""en"", ""mr""))"),"")</f>
        <v/>
      </c>
      <c r="AH255" s="5" t="str">
        <f>IFERROR(__xludf.DUMMYFUNCTION("IF(Z255 = """", """", GOOGLETRANSLATE(Z255, ""en"", ""mr""))"),"")</f>
        <v/>
      </c>
      <c r="AI255" s="5" t="str">
        <f>IFERROR(__xludf.DUMMYFUNCTION("IF(AA255 = """", """", GOOGLETRANSLATE(AA255, ""en"", ""mr""))"),"")</f>
        <v/>
      </c>
      <c r="AJ255" s="5" t="str">
        <f>IFERROR(__xludf.DUMMYFUNCTION("IF(AB255 = """", """", GOOGLETRANSLATE(AB255, ""en"", ""mr""))"),"")</f>
        <v/>
      </c>
      <c r="AK255" s="5" t="str">
        <f>IFERROR(__xludf.DUMMYFUNCTION("IF(Y255 = """", """", GOOGLETRANSLATE(Y255, ""en"", ""gu""))"),"")</f>
        <v/>
      </c>
      <c r="AL255" s="5" t="str">
        <f>IFERROR(__xludf.DUMMYFUNCTION("IF(Z255 = """", """", GOOGLETRANSLATE(Z255, ""en"", ""gu""))"),"")</f>
        <v/>
      </c>
      <c r="AM255" s="5" t="str">
        <f>IFERROR(__xludf.DUMMYFUNCTION("IF(AA255 = """", """", GOOGLETRANSLATE(AA255, ""en"", ""gu""))"),"")</f>
        <v/>
      </c>
      <c r="AN255" s="5" t="str">
        <f>IFERROR(__xludf.DUMMYFUNCTION("IF(AB255 = """", """", GOOGLETRANSLATE(AB255, ""en"", ""gu""))"),"")</f>
        <v/>
      </c>
      <c r="AO255" s="5" t="str">
        <f>IFERROR(__xludf.DUMMYFUNCTION("IF(Y255 = """", """", GOOGLETRANSLATE(Y255, ""en"", ""bn""))"),"")</f>
        <v/>
      </c>
      <c r="AP255" s="5" t="str">
        <f>IFERROR(__xludf.DUMMYFUNCTION("IF(Z255 = """", """", GOOGLETRANSLATE(Z255, ""en"", ""bn""))"),"")</f>
        <v/>
      </c>
      <c r="AQ255" s="5" t="str">
        <f>IFERROR(__xludf.DUMMYFUNCTION("IF(AA255 = """", """", GOOGLETRANSLATE(AA255, ""en"", ""bn""))"),"")</f>
        <v/>
      </c>
      <c r="AR255" s="5" t="str">
        <f>IFERROR(__xludf.DUMMYFUNCTION("IF(AB255 = """", """", GOOGLETRANSLATE(AB255, ""en"", ""bn""))"),"")</f>
        <v/>
      </c>
      <c r="AS255" s="5" t="str">
        <f>IFERROR(__xludf.DUMMYFUNCTION("IF(Y255 = """", """", GOOGLETRANSLATE(Y255, ""en"", ""te""))"),"")</f>
        <v/>
      </c>
      <c r="AT255" s="5" t="str">
        <f>IFERROR(__xludf.DUMMYFUNCTION("IF(Z255 = """", """", GOOGLETRANSLATE(Z255, ""en"", ""te""))"),"")</f>
        <v/>
      </c>
      <c r="AU255" s="5" t="str">
        <f>IFERROR(__xludf.DUMMYFUNCTION("IF(AA255 = """", """", GOOGLETRANSLATE(AA255, ""en"", ""te""))"),"")</f>
        <v/>
      </c>
      <c r="AV255" s="5" t="str">
        <f>IFERROR(__xludf.DUMMYFUNCTION("IF(AB255 = """", """", GOOGLETRANSLATE(AB255, ""en"", ""te""))"),"")</f>
        <v/>
      </c>
    </row>
    <row r="256">
      <c r="A256" s="1">
        <v>261.0</v>
      </c>
      <c r="B256" s="1" t="s">
        <v>56</v>
      </c>
      <c r="C256" s="2">
        <v>45849.0</v>
      </c>
      <c r="D256" s="8">
        <v>45858.0</v>
      </c>
      <c r="E256" s="1">
        <v>3.0</v>
      </c>
      <c r="F256" s="1">
        <v>1.0</v>
      </c>
      <c r="G256" s="3" t="s">
        <v>130</v>
      </c>
      <c r="H256" s="7">
        <v>0.010763888888888889</v>
      </c>
      <c r="I256" s="7">
        <v>0.004618055555555556</v>
      </c>
      <c r="J256" s="7">
        <v>0.0061342592592592594</v>
      </c>
      <c r="L256" s="1" t="s">
        <v>59</v>
      </c>
      <c r="O256" s="1" t="s">
        <v>60</v>
      </c>
      <c r="P256" s="1" t="s">
        <v>60</v>
      </c>
      <c r="Q256" s="1" t="s">
        <v>60</v>
      </c>
      <c r="R256" s="1" t="s">
        <v>60</v>
      </c>
      <c r="S256" s="1" t="s">
        <v>60</v>
      </c>
      <c r="T256" s="1" t="s">
        <v>60</v>
      </c>
      <c r="U256" s="1" t="s">
        <v>61</v>
      </c>
      <c r="V256" s="1" t="s">
        <v>60</v>
      </c>
      <c r="W256" s="1" t="s">
        <v>60</v>
      </c>
      <c r="X256" s="1" t="s">
        <v>61</v>
      </c>
      <c r="Y256" s="1" t="s">
        <v>138</v>
      </c>
      <c r="Z256" s="1" t="s">
        <v>139</v>
      </c>
      <c r="AA256" s="1" t="s">
        <v>140</v>
      </c>
      <c r="AB256" s="1" t="s">
        <v>141</v>
      </c>
      <c r="AC256" s="5" t="str">
        <f>IFERROR(__xludf.DUMMYFUNCTION("IF(Y256 = """", """", GOOGLETRANSLATE(Y256, ""en"", ""hi""))"),"निरंतर तनाव")</f>
        <v>निरंतर तनाव</v>
      </c>
      <c r="AD256" s="5" t="str">
        <f>IFERROR(__xludf.DUMMYFUNCTION("IF(Z256 = """", """", GOOGLETRANSLATE(Z256, ""en"", ""hi""))"),"बस दैनिक कार्यों को शांति से पूरा करें")</f>
        <v>बस दैनिक कार्यों को शांति से पूरा करें</v>
      </c>
      <c r="AE256" s="5" t="str">
        <f>IFERROR(__xludf.DUMMYFUNCTION("IF(AA256 = """", """", GOOGLETRANSLATE(AA256, ""en"", ""hi""))"),"बहस और प्रतिक्रियाओं से बचें")</f>
        <v>बहस और प्रतिक्रियाओं से बचें</v>
      </c>
      <c r="AF256" s="5" t="str">
        <f>IFERROR(__xludf.DUMMYFUNCTION("IF(AB256 = """", """", GOOGLETRANSLATE(AB256, ""en"", ""hi""))"),"भावनात्मक रूप से दर्दनाक दिन")</f>
        <v>भावनात्मक रूप से दर्दनाक दिन</v>
      </c>
      <c r="AG256" s="5" t="str">
        <f>IFERROR(__xludf.DUMMYFUNCTION("IF(Y256 = """", """", GOOGLETRANSLATE(Y256, ""en"", ""mr""))"),"सतत ताण")</f>
        <v>सतत ताण</v>
      </c>
      <c r="AH256" s="5" t="str">
        <f>IFERROR(__xludf.DUMMYFUNCTION("IF(Z256 = """", """", GOOGLETRANSLATE(Z256, ""en"", ""mr""))"),"रोजची कामे शांतपणे पूर्ण करा")</f>
        <v>रोजची कामे शांतपणे पूर्ण करा</v>
      </c>
      <c r="AI256" s="5" t="str">
        <f>IFERROR(__xludf.DUMMYFUNCTION("IF(AA256 = """", """", GOOGLETRANSLATE(AA256, ""en"", ""mr""))"),"वाद आणि प्रतिक्रिया टाळा")</f>
        <v>वाद आणि प्रतिक्रिया टाळा</v>
      </c>
      <c r="AJ256" s="5" t="str">
        <f>IFERROR(__xludf.DUMMYFUNCTION("IF(AB256 = """", """", GOOGLETRANSLATE(AB256, ""en"", ""mr""))"),"भावनिक वेदनादायक दिवस")</f>
        <v>भावनिक वेदनादायक दिवस</v>
      </c>
      <c r="AK256" s="5" t="str">
        <f>IFERROR(__xludf.DUMMYFUNCTION("IF(Y256 = """", """", GOOGLETRANSLATE(Y256, ""en"", ""gu""))"),"સતત તણાવ")</f>
        <v>સતત તણાવ</v>
      </c>
      <c r="AL256" s="5" t="str">
        <f>IFERROR(__xludf.DUMMYFUNCTION("IF(Z256 = """", """", GOOGLETRANSLATE(Z256, ""en"", ""gu""))"),"ફક્ત રોજિંદા કાર્યો શાંતિથી પૂર્ણ કરો")</f>
        <v>ફક્ત રોજિંદા કાર્યો શાંતિથી પૂર્ણ કરો</v>
      </c>
      <c r="AM256" s="5" t="str">
        <f>IFERROR(__xludf.DUMMYFUNCTION("IF(AA256 = """", """", GOOGLETRANSLATE(AA256, ""en"", ""gu""))"),"દલીલો અને પ્રતિક્રિયાઓ ટાળો")</f>
        <v>દલીલો અને પ્રતિક્રિયાઓ ટાળો</v>
      </c>
      <c r="AN256" s="5" t="str">
        <f>IFERROR(__xludf.DUMMYFUNCTION("IF(AB256 = """", """", GOOGLETRANSLATE(AB256, ""en"", ""gu""))"),"ભાવનાત્મક રીતે પીડાદાયક દિવસો")</f>
        <v>ભાવનાત્મક રીતે પીડાદાયક દિવસો</v>
      </c>
      <c r="AO256" s="5" t="str">
        <f>IFERROR(__xludf.DUMMYFUNCTION("IF(Y256 = """", """", GOOGLETRANSLATE(Y256, ""en"", ""bn""))"),"ক্রমাগত মানসিক চাপ")</f>
        <v>ক্রমাগত মানসিক চাপ</v>
      </c>
      <c r="AP256" s="5" t="str">
        <f>IFERROR(__xludf.DUMMYFUNCTION("IF(Z256 = """", """", GOOGLETRANSLATE(Z256,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56" s="5" t="str">
        <f>IFERROR(__xludf.DUMMYFUNCTION("IF(AA256 = """", """", GOOGLETRANSLATE(AA256, ""en"", ""bn""))"),"তর্ক ও প্রতিক্রিয়া এড়িয়ে চলুন")</f>
        <v>তর্ক ও প্রতিক্রিয়া এড়িয়ে চলুন</v>
      </c>
      <c r="AR256" s="5" t="str">
        <f>IFERROR(__xludf.DUMMYFUNCTION("IF(AB256 = """", """", GOOGLETRANSLATE(AB256, ""en"", ""bn""))"),"মানসিকভাবে বেদনাদায়ক দিনগুলি")</f>
        <v>মানসিকভাবে বেদনাদায়ক দিনগুলি</v>
      </c>
      <c r="AS256" s="5" t="str">
        <f>IFERROR(__xludf.DUMMYFUNCTION("IF(Y256 = """", """", GOOGLETRANSLATE(Y256, ""en"", ""te""))"),"నిరంతర ఒత్తిడి")</f>
        <v>నిరంతర ఒత్తిడి</v>
      </c>
      <c r="AT256" s="5" t="str">
        <f>IFERROR(__xludf.DUMMYFUNCTION("IF(Z256 = """", """", GOOGLETRANSLATE(Z256,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56" s="5" t="str">
        <f>IFERROR(__xludf.DUMMYFUNCTION("IF(AA256 = """", """", GOOGLETRANSLATE(AA256, ""en"", ""te""))"),"వాదనలు &amp; ప్రతిచర్యలను నివారించండి")</f>
        <v>వాదనలు &amp; ప్రతిచర్యలను నివారించండి</v>
      </c>
      <c r="AV256" s="5" t="str">
        <f>IFERROR(__xludf.DUMMYFUNCTION("IF(AB256 = """", """", GOOGLETRANSLATE(AB256, ""en"", ""te""))"),"మానసికంగా బాధాకరమైన రోజులు")</f>
        <v>మానసికంగా బాధాకరమైన రోజులు</v>
      </c>
    </row>
    <row r="257">
      <c r="A257" s="1">
        <v>262.0</v>
      </c>
      <c r="B257" s="1" t="s">
        <v>56</v>
      </c>
      <c r="C257" s="2">
        <v>45849.0</v>
      </c>
      <c r="D257" s="8">
        <v>45858.0</v>
      </c>
      <c r="E257" s="1">
        <v>3.0</v>
      </c>
      <c r="F257" s="1">
        <v>2.0</v>
      </c>
      <c r="G257" s="3" t="s">
        <v>130</v>
      </c>
      <c r="H257" s="7">
        <v>0.010763888888888889</v>
      </c>
      <c r="I257" s="7">
        <v>0.004618055555555556</v>
      </c>
      <c r="J257" s="7">
        <v>0.0061342592592592594</v>
      </c>
      <c r="L257" s="1" t="s">
        <v>59</v>
      </c>
      <c r="O257" s="1" t="s">
        <v>60</v>
      </c>
      <c r="P257" s="1" t="s">
        <v>60</v>
      </c>
      <c r="Q257" s="1" t="s">
        <v>60</v>
      </c>
      <c r="R257" s="1" t="s">
        <v>60</v>
      </c>
      <c r="S257" s="1" t="s">
        <v>60</v>
      </c>
      <c r="T257" s="1" t="s">
        <v>60</v>
      </c>
      <c r="U257" s="1" t="s">
        <v>61</v>
      </c>
      <c r="V257" s="1" t="s">
        <v>60</v>
      </c>
      <c r="W257" s="1" t="s">
        <v>60</v>
      </c>
      <c r="X257" s="1" t="s">
        <v>61</v>
      </c>
      <c r="Y257" s="1" t="s">
        <v>138</v>
      </c>
      <c r="Z257" s="1" t="s">
        <v>139</v>
      </c>
      <c r="AA257" s="1" t="s">
        <v>140</v>
      </c>
      <c r="AB257" s="1" t="s">
        <v>141</v>
      </c>
      <c r="AC257" s="5" t="str">
        <f>IFERROR(__xludf.DUMMYFUNCTION("IF(Y257 = """", """", GOOGLETRANSLATE(Y257, ""en"", ""hi""))"),"निरंतर तनाव")</f>
        <v>निरंतर तनाव</v>
      </c>
      <c r="AD257" s="5" t="str">
        <f>IFERROR(__xludf.DUMMYFUNCTION("IF(Z257 = """", """", GOOGLETRANSLATE(Z257, ""en"", ""hi""))"),"बस दैनिक कार्यों को शांति से पूरा करें")</f>
        <v>बस दैनिक कार्यों को शांति से पूरा करें</v>
      </c>
      <c r="AE257" s="5" t="str">
        <f>IFERROR(__xludf.DUMMYFUNCTION("IF(AA257 = """", """", GOOGLETRANSLATE(AA257, ""en"", ""hi""))"),"बहस और प्रतिक्रियाओं से बचें")</f>
        <v>बहस और प्रतिक्रियाओं से बचें</v>
      </c>
      <c r="AF257" s="5" t="str">
        <f>IFERROR(__xludf.DUMMYFUNCTION("IF(AB257 = """", """", GOOGLETRANSLATE(AB257, ""en"", ""hi""))"),"भावनात्मक रूप से दर्दनाक दिन")</f>
        <v>भावनात्मक रूप से दर्दनाक दिन</v>
      </c>
      <c r="AG257" s="5" t="str">
        <f>IFERROR(__xludf.DUMMYFUNCTION("IF(Y257 = """", """", GOOGLETRANSLATE(Y257, ""en"", ""mr""))"),"सतत ताण")</f>
        <v>सतत ताण</v>
      </c>
      <c r="AH257" s="5" t="str">
        <f>IFERROR(__xludf.DUMMYFUNCTION("IF(Z257 = """", """", GOOGLETRANSLATE(Z257, ""en"", ""mr""))"),"रोजची कामे शांतपणे पूर्ण करा")</f>
        <v>रोजची कामे शांतपणे पूर्ण करा</v>
      </c>
      <c r="AI257" s="5" t="str">
        <f>IFERROR(__xludf.DUMMYFUNCTION("IF(AA257 = """", """", GOOGLETRANSLATE(AA257, ""en"", ""mr""))"),"वाद आणि प्रतिक्रिया टाळा")</f>
        <v>वाद आणि प्रतिक्रिया टाळा</v>
      </c>
      <c r="AJ257" s="5" t="str">
        <f>IFERROR(__xludf.DUMMYFUNCTION("IF(AB257 = """", """", GOOGLETRANSLATE(AB257, ""en"", ""mr""))"),"भावनिक वेदनादायक दिवस")</f>
        <v>भावनिक वेदनादायक दिवस</v>
      </c>
      <c r="AK257" s="5" t="str">
        <f>IFERROR(__xludf.DUMMYFUNCTION("IF(Y257 = """", """", GOOGLETRANSLATE(Y257, ""en"", ""gu""))"),"સતત તણાવ")</f>
        <v>સતત તણાવ</v>
      </c>
      <c r="AL257" s="5" t="str">
        <f>IFERROR(__xludf.DUMMYFUNCTION("IF(Z257 = """", """", GOOGLETRANSLATE(Z257, ""en"", ""gu""))"),"ફક્ત રોજિંદા કાર્યો શાંતિથી પૂર્ણ કરો")</f>
        <v>ફક્ત રોજિંદા કાર્યો શાંતિથી પૂર્ણ કરો</v>
      </c>
      <c r="AM257" s="5" t="str">
        <f>IFERROR(__xludf.DUMMYFUNCTION("IF(AA257 = """", """", GOOGLETRANSLATE(AA257, ""en"", ""gu""))"),"દલીલો અને પ્રતિક્રિયાઓ ટાળો")</f>
        <v>દલીલો અને પ્રતિક્રિયાઓ ટાળો</v>
      </c>
      <c r="AN257" s="5" t="str">
        <f>IFERROR(__xludf.DUMMYFUNCTION("IF(AB257 = """", """", GOOGLETRANSLATE(AB257, ""en"", ""gu""))"),"ભાવનાત્મક રીતે પીડાદાયક દિવસો")</f>
        <v>ભાવનાત્મક રીતે પીડાદાયક દિવસો</v>
      </c>
      <c r="AO257" s="5" t="str">
        <f>IFERROR(__xludf.DUMMYFUNCTION("IF(Y257 = """", """", GOOGLETRANSLATE(Y257, ""en"", ""bn""))"),"ক্রমাগত মানসিক চাপ")</f>
        <v>ক্রমাগত মানসিক চাপ</v>
      </c>
      <c r="AP257" s="5" t="str">
        <f>IFERROR(__xludf.DUMMYFUNCTION("IF(Z257 = """", """", GOOGLETRANSLATE(Z257,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57" s="5" t="str">
        <f>IFERROR(__xludf.DUMMYFUNCTION("IF(AA257 = """", """", GOOGLETRANSLATE(AA257, ""en"", ""bn""))"),"তর্ক ও প্রতিক্রিয়া এড়িয়ে চলুন")</f>
        <v>তর্ক ও প্রতিক্রিয়া এড়িয়ে চলুন</v>
      </c>
      <c r="AR257" s="5" t="str">
        <f>IFERROR(__xludf.DUMMYFUNCTION("IF(AB257 = """", """", GOOGLETRANSLATE(AB257, ""en"", ""bn""))"),"মানসিকভাবে বেদনাদায়ক দিনগুলি")</f>
        <v>মানসিকভাবে বেদনাদায়ক দিনগুলি</v>
      </c>
      <c r="AS257" s="5" t="str">
        <f>IFERROR(__xludf.DUMMYFUNCTION("IF(Y257 = """", """", GOOGLETRANSLATE(Y257, ""en"", ""te""))"),"నిరంతర ఒత్తిడి")</f>
        <v>నిరంతర ఒత్తిడి</v>
      </c>
      <c r="AT257" s="5" t="str">
        <f>IFERROR(__xludf.DUMMYFUNCTION("IF(Z257 = """", """", GOOGLETRANSLATE(Z257,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57" s="5" t="str">
        <f>IFERROR(__xludf.DUMMYFUNCTION("IF(AA257 = """", """", GOOGLETRANSLATE(AA257, ""en"", ""te""))"),"వాదనలు &amp; ప్రతిచర్యలను నివారించండి")</f>
        <v>వాదనలు &amp; ప్రతిచర్యలను నివారించండి</v>
      </c>
      <c r="AV257" s="5" t="str">
        <f>IFERROR(__xludf.DUMMYFUNCTION("IF(AB257 = """", """", GOOGLETRANSLATE(AB257, ""en"", ""te""))"),"మానసికంగా బాధాకరమైన రోజులు")</f>
        <v>మానసికంగా బాధాకరమైన రోజులు</v>
      </c>
    </row>
    <row r="258">
      <c r="A258" s="1">
        <v>263.0</v>
      </c>
      <c r="B258" s="1" t="s">
        <v>56</v>
      </c>
      <c r="C258" s="2">
        <v>45849.0</v>
      </c>
      <c r="D258" s="8">
        <v>45858.0</v>
      </c>
      <c r="E258" s="1">
        <v>3.0</v>
      </c>
      <c r="F258" s="1">
        <v>3.0</v>
      </c>
      <c r="G258" s="3" t="s">
        <v>130</v>
      </c>
      <c r="H258" s="7">
        <v>0.010763888888888889</v>
      </c>
      <c r="I258" s="7">
        <v>0.004618055555555556</v>
      </c>
      <c r="J258" s="7">
        <v>0.0061342592592592594</v>
      </c>
      <c r="L258" s="1" t="s">
        <v>59</v>
      </c>
      <c r="O258" s="1" t="s">
        <v>60</v>
      </c>
      <c r="P258" s="1" t="s">
        <v>60</v>
      </c>
      <c r="Q258" s="1" t="s">
        <v>60</v>
      </c>
      <c r="R258" s="1" t="s">
        <v>60</v>
      </c>
      <c r="S258" s="1" t="s">
        <v>60</v>
      </c>
      <c r="T258" s="1" t="s">
        <v>60</v>
      </c>
      <c r="U258" s="1" t="s">
        <v>61</v>
      </c>
      <c r="V258" s="1" t="s">
        <v>60</v>
      </c>
      <c r="W258" s="1" t="s">
        <v>60</v>
      </c>
      <c r="X258" s="1" t="s">
        <v>61</v>
      </c>
      <c r="Y258" s="1" t="s">
        <v>138</v>
      </c>
      <c r="Z258" s="1" t="s">
        <v>139</v>
      </c>
      <c r="AA258" s="1" t="s">
        <v>140</v>
      </c>
      <c r="AB258" s="1" t="s">
        <v>141</v>
      </c>
      <c r="AC258" s="5" t="str">
        <f>IFERROR(__xludf.DUMMYFUNCTION("IF(Y258 = """", """", GOOGLETRANSLATE(Y258, ""en"", ""hi""))"),"निरंतर तनाव")</f>
        <v>निरंतर तनाव</v>
      </c>
      <c r="AD258" s="5" t="str">
        <f>IFERROR(__xludf.DUMMYFUNCTION("IF(Z258 = """", """", GOOGLETRANSLATE(Z258, ""en"", ""hi""))"),"बस दैनिक कार्यों को शांति से पूरा करें")</f>
        <v>बस दैनिक कार्यों को शांति से पूरा करें</v>
      </c>
      <c r="AE258" s="5" t="str">
        <f>IFERROR(__xludf.DUMMYFUNCTION("IF(AA258 = """", """", GOOGLETRANSLATE(AA258, ""en"", ""hi""))"),"बहस और प्रतिक्रियाओं से बचें")</f>
        <v>बहस और प्रतिक्रियाओं से बचें</v>
      </c>
      <c r="AF258" s="5" t="str">
        <f>IFERROR(__xludf.DUMMYFUNCTION("IF(AB258 = """", """", GOOGLETRANSLATE(AB258, ""en"", ""hi""))"),"भावनात्मक रूप से दर्दनाक दिन")</f>
        <v>भावनात्मक रूप से दर्दनाक दिन</v>
      </c>
      <c r="AG258" s="5" t="str">
        <f>IFERROR(__xludf.DUMMYFUNCTION("IF(Y258 = """", """", GOOGLETRANSLATE(Y258, ""en"", ""mr""))"),"सतत ताण")</f>
        <v>सतत ताण</v>
      </c>
      <c r="AH258" s="5" t="str">
        <f>IFERROR(__xludf.DUMMYFUNCTION("IF(Z258 = """", """", GOOGLETRANSLATE(Z258, ""en"", ""mr""))"),"रोजची कामे शांतपणे पूर्ण करा")</f>
        <v>रोजची कामे शांतपणे पूर्ण करा</v>
      </c>
      <c r="AI258" s="5" t="str">
        <f>IFERROR(__xludf.DUMMYFUNCTION("IF(AA258 = """", """", GOOGLETRANSLATE(AA258, ""en"", ""mr""))"),"वाद आणि प्रतिक्रिया टाळा")</f>
        <v>वाद आणि प्रतिक्रिया टाळा</v>
      </c>
      <c r="AJ258" s="5" t="str">
        <f>IFERROR(__xludf.DUMMYFUNCTION("IF(AB258 = """", """", GOOGLETRANSLATE(AB258, ""en"", ""mr""))"),"भावनिक वेदनादायक दिवस")</f>
        <v>भावनिक वेदनादायक दिवस</v>
      </c>
      <c r="AK258" s="5" t="str">
        <f>IFERROR(__xludf.DUMMYFUNCTION("IF(Y258 = """", """", GOOGLETRANSLATE(Y258, ""en"", ""gu""))"),"સતત તણાવ")</f>
        <v>સતત તણાવ</v>
      </c>
      <c r="AL258" s="5" t="str">
        <f>IFERROR(__xludf.DUMMYFUNCTION("IF(Z258 = """", """", GOOGLETRANSLATE(Z258, ""en"", ""gu""))"),"ફક્ત રોજિંદા કાર્યો શાંતિથી પૂર્ણ કરો")</f>
        <v>ફક્ત રોજિંદા કાર્યો શાંતિથી પૂર્ણ કરો</v>
      </c>
      <c r="AM258" s="5" t="str">
        <f>IFERROR(__xludf.DUMMYFUNCTION("IF(AA258 = """", """", GOOGLETRANSLATE(AA258, ""en"", ""gu""))"),"દલીલો અને પ્રતિક્રિયાઓ ટાળો")</f>
        <v>દલીલો અને પ્રતિક્રિયાઓ ટાળો</v>
      </c>
      <c r="AN258" s="5" t="str">
        <f>IFERROR(__xludf.DUMMYFUNCTION("IF(AB258 = """", """", GOOGLETRANSLATE(AB258, ""en"", ""gu""))"),"ભાવનાત્મક રીતે પીડાદાયક દિવસો")</f>
        <v>ભાવનાત્મક રીતે પીડાદાયક દિવસો</v>
      </c>
      <c r="AO258" s="5" t="str">
        <f>IFERROR(__xludf.DUMMYFUNCTION("IF(Y258 = """", """", GOOGLETRANSLATE(Y258, ""en"", ""bn""))"),"ক্রমাগত মানসিক চাপ")</f>
        <v>ক্রমাগত মানসিক চাপ</v>
      </c>
      <c r="AP258" s="5" t="str">
        <f>IFERROR(__xludf.DUMMYFUNCTION("IF(Z258 = """", """", GOOGLETRANSLATE(Z258,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58" s="5" t="str">
        <f>IFERROR(__xludf.DUMMYFUNCTION("IF(AA258 = """", """", GOOGLETRANSLATE(AA258, ""en"", ""bn""))"),"তর্ক ও প্রতিক্রিয়া এড়িয়ে চলুন")</f>
        <v>তর্ক ও প্রতিক্রিয়া এড়িয়ে চলুন</v>
      </c>
      <c r="AR258" s="5" t="str">
        <f>IFERROR(__xludf.DUMMYFUNCTION("IF(AB258 = """", """", GOOGLETRANSLATE(AB258, ""en"", ""bn""))"),"মানসিকভাবে বেদনাদায়ক দিনগুলি")</f>
        <v>মানসিকভাবে বেদনাদায়ক দিনগুলি</v>
      </c>
      <c r="AS258" s="5" t="str">
        <f>IFERROR(__xludf.DUMMYFUNCTION("IF(Y258 = """", """", GOOGLETRANSLATE(Y258, ""en"", ""te""))"),"నిరంతర ఒత్తిడి")</f>
        <v>నిరంతర ఒత్తిడి</v>
      </c>
      <c r="AT258" s="5" t="str">
        <f>IFERROR(__xludf.DUMMYFUNCTION("IF(Z258 = """", """", GOOGLETRANSLATE(Z258,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58" s="5" t="str">
        <f>IFERROR(__xludf.DUMMYFUNCTION("IF(AA258 = """", """", GOOGLETRANSLATE(AA258, ""en"", ""te""))"),"వాదనలు &amp; ప్రతిచర్యలను నివారించండి")</f>
        <v>వాదనలు &amp; ప్రతిచర్యలను నివారించండి</v>
      </c>
      <c r="AV258" s="5" t="str">
        <f>IFERROR(__xludf.DUMMYFUNCTION("IF(AB258 = """", """", GOOGLETRANSLATE(AB258, ""en"", ""te""))"),"మానసికంగా బాధాకరమైన రోజులు")</f>
        <v>మానసికంగా బాధాకరమైన రోజులు</v>
      </c>
    </row>
    <row r="259">
      <c r="A259" s="1">
        <v>264.0</v>
      </c>
      <c r="B259" s="1" t="s">
        <v>56</v>
      </c>
      <c r="C259" s="2">
        <v>45849.0</v>
      </c>
      <c r="D259" s="8">
        <v>45858.0</v>
      </c>
      <c r="E259" s="1">
        <v>3.0</v>
      </c>
      <c r="F259" s="1">
        <v>4.0</v>
      </c>
      <c r="G259" s="3" t="s">
        <v>130</v>
      </c>
      <c r="H259" s="7">
        <v>0.010763888888888889</v>
      </c>
      <c r="I259" s="7">
        <v>0.004618055555555556</v>
      </c>
      <c r="J259" s="7">
        <v>0.0061342592592592594</v>
      </c>
      <c r="L259" s="1" t="s">
        <v>59</v>
      </c>
      <c r="O259" s="1" t="s">
        <v>60</v>
      </c>
      <c r="P259" s="1" t="s">
        <v>60</v>
      </c>
      <c r="Q259" s="1" t="s">
        <v>60</v>
      </c>
      <c r="R259" s="1" t="s">
        <v>60</v>
      </c>
      <c r="S259" s="1" t="s">
        <v>60</v>
      </c>
      <c r="T259" s="1" t="s">
        <v>60</v>
      </c>
      <c r="U259" s="1" t="s">
        <v>61</v>
      </c>
      <c r="V259" s="1" t="s">
        <v>60</v>
      </c>
      <c r="W259" s="1" t="s">
        <v>60</v>
      </c>
      <c r="X259" s="1" t="s">
        <v>61</v>
      </c>
      <c r="Y259" s="1" t="s">
        <v>138</v>
      </c>
      <c r="Z259" s="1" t="s">
        <v>139</v>
      </c>
      <c r="AA259" s="1" t="s">
        <v>140</v>
      </c>
      <c r="AB259" s="1" t="s">
        <v>141</v>
      </c>
      <c r="AC259" s="5" t="str">
        <f>IFERROR(__xludf.DUMMYFUNCTION("IF(Y259 = """", """", GOOGLETRANSLATE(Y259, ""en"", ""hi""))"),"निरंतर तनाव")</f>
        <v>निरंतर तनाव</v>
      </c>
      <c r="AD259" s="5" t="str">
        <f>IFERROR(__xludf.DUMMYFUNCTION("IF(Z259 = """", """", GOOGLETRANSLATE(Z259, ""en"", ""hi""))"),"बस दैनिक कार्यों को शांति से पूरा करें")</f>
        <v>बस दैनिक कार्यों को शांति से पूरा करें</v>
      </c>
      <c r="AE259" s="5" t="str">
        <f>IFERROR(__xludf.DUMMYFUNCTION("IF(AA259 = """", """", GOOGLETRANSLATE(AA259, ""en"", ""hi""))"),"बहस और प्रतिक्रियाओं से बचें")</f>
        <v>बहस और प्रतिक्रियाओं से बचें</v>
      </c>
      <c r="AF259" s="5" t="str">
        <f>IFERROR(__xludf.DUMMYFUNCTION("IF(AB259 = """", """", GOOGLETRANSLATE(AB259, ""en"", ""hi""))"),"भावनात्मक रूप से दर्दनाक दिन")</f>
        <v>भावनात्मक रूप से दर्दनाक दिन</v>
      </c>
      <c r="AG259" s="5" t="str">
        <f>IFERROR(__xludf.DUMMYFUNCTION("IF(Y259 = """", """", GOOGLETRANSLATE(Y259, ""en"", ""mr""))"),"सतत ताण")</f>
        <v>सतत ताण</v>
      </c>
      <c r="AH259" s="5" t="str">
        <f>IFERROR(__xludf.DUMMYFUNCTION("IF(Z259 = """", """", GOOGLETRANSLATE(Z259, ""en"", ""mr""))"),"रोजची कामे शांतपणे पूर्ण करा")</f>
        <v>रोजची कामे शांतपणे पूर्ण करा</v>
      </c>
      <c r="AI259" s="5" t="str">
        <f>IFERROR(__xludf.DUMMYFUNCTION("IF(AA259 = """", """", GOOGLETRANSLATE(AA259, ""en"", ""mr""))"),"वाद आणि प्रतिक्रिया टाळा")</f>
        <v>वाद आणि प्रतिक्रिया टाळा</v>
      </c>
      <c r="AJ259" s="5" t="str">
        <f>IFERROR(__xludf.DUMMYFUNCTION("IF(AB259 = """", """", GOOGLETRANSLATE(AB259, ""en"", ""mr""))"),"भावनिक वेदनादायक दिवस")</f>
        <v>भावनिक वेदनादायक दिवस</v>
      </c>
      <c r="AK259" s="5" t="str">
        <f>IFERROR(__xludf.DUMMYFUNCTION("IF(Y259 = """", """", GOOGLETRANSLATE(Y259, ""en"", ""gu""))"),"સતત તણાવ")</f>
        <v>સતત તણાવ</v>
      </c>
      <c r="AL259" s="5" t="str">
        <f>IFERROR(__xludf.DUMMYFUNCTION("IF(Z259 = """", """", GOOGLETRANSLATE(Z259, ""en"", ""gu""))"),"ફક્ત રોજિંદા કાર્યો શાંતિથી પૂર્ણ કરો")</f>
        <v>ફક્ત રોજિંદા કાર્યો શાંતિથી પૂર્ણ કરો</v>
      </c>
      <c r="AM259" s="5" t="str">
        <f>IFERROR(__xludf.DUMMYFUNCTION("IF(AA259 = """", """", GOOGLETRANSLATE(AA259, ""en"", ""gu""))"),"દલીલો અને પ્રતિક્રિયાઓ ટાળો")</f>
        <v>દલીલો અને પ્રતિક્રિયાઓ ટાળો</v>
      </c>
      <c r="AN259" s="5" t="str">
        <f>IFERROR(__xludf.DUMMYFUNCTION("IF(AB259 = """", """", GOOGLETRANSLATE(AB259, ""en"", ""gu""))"),"ભાવનાત્મક રીતે પીડાદાયક દિવસો")</f>
        <v>ભાવનાત્મક રીતે પીડાદાયક દિવસો</v>
      </c>
      <c r="AO259" s="5" t="str">
        <f>IFERROR(__xludf.DUMMYFUNCTION("IF(Y259 = """", """", GOOGLETRANSLATE(Y259, ""en"", ""bn""))"),"ক্রমাগত মানসিক চাপ")</f>
        <v>ক্রমাগত মানসিক চাপ</v>
      </c>
      <c r="AP259" s="5" t="str">
        <f>IFERROR(__xludf.DUMMYFUNCTION("IF(Z259 = """", """", GOOGLETRANSLATE(Z259,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59" s="5" t="str">
        <f>IFERROR(__xludf.DUMMYFUNCTION("IF(AA259 = """", """", GOOGLETRANSLATE(AA259, ""en"", ""bn""))"),"তর্ক ও প্রতিক্রিয়া এড়িয়ে চলুন")</f>
        <v>তর্ক ও প্রতিক্রিয়া এড়িয়ে চলুন</v>
      </c>
      <c r="AR259" s="5" t="str">
        <f>IFERROR(__xludf.DUMMYFUNCTION("IF(AB259 = """", """", GOOGLETRANSLATE(AB259, ""en"", ""bn""))"),"মানসিকভাবে বেদনাদায়ক দিনগুলি")</f>
        <v>মানসিকভাবে বেদনাদায়ক দিনগুলি</v>
      </c>
      <c r="AS259" s="5" t="str">
        <f>IFERROR(__xludf.DUMMYFUNCTION("IF(Y259 = """", """", GOOGLETRANSLATE(Y259, ""en"", ""te""))"),"నిరంతర ఒత్తిడి")</f>
        <v>నిరంతర ఒత్తిడి</v>
      </c>
      <c r="AT259" s="5" t="str">
        <f>IFERROR(__xludf.DUMMYFUNCTION("IF(Z259 = """", """", GOOGLETRANSLATE(Z259,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59" s="5" t="str">
        <f>IFERROR(__xludf.DUMMYFUNCTION("IF(AA259 = """", """", GOOGLETRANSLATE(AA259, ""en"", ""te""))"),"వాదనలు &amp; ప్రతిచర్యలను నివారించండి")</f>
        <v>వాదనలు &amp; ప్రతిచర్యలను నివారించండి</v>
      </c>
      <c r="AV259" s="5" t="str">
        <f>IFERROR(__xludf.DUMMYFUNCTION("IF(AB259 = """", """", GOOGLETRANSLATE(AB259, ""en"", ""te""))"),"మానసికంగా బాధాకరమైన రోజులు")</f>
        <v>మానసికంగా బాధాకరమైన రోజులు</v>
      </c>
    </row>
    <row r="260">
      <c r="A260" s="1">
        <v>265.0</v>
      </c>
      <c r="B260" s="1" t="s">
        <v>56</v>
      </c>
      <c r="C260" s="2">
        <v>45849.0</v>
      </c>
      <c r="D260" s="8">
        <v>45858.0</v>
      </c>
      <c r="E260" s="1">
        <v>3.0</v>
      </c>
      <c r="F260" s="1">
        <v>5.0</v>
      </c>
      <c r="G260" s="3" t="s">
        <v>130</v>
      </c>
      <c r="H260" s="7">
        <v>0.010763888888888889</v>
      </c>
      <c r="I260" s="7">
        <v>0.004618055555555556</v>
      </c>
      <c r="J260" s="7">
        <v>0.0061342592592592594</v>
      </c>
      <c r="L260" s="1" t="s">
        <v>59</v>
      </c>
      <c r="O260" s="1" t="s">
        <v>60</v>
      </c>
      <c r="P260" s="1" t="s">
        <v>60</v>
      </c>
      <c r="Q260" s="1" t="s">
        <v>60</v>
      </c>
      <c r="R260" s="1" t="s">
        <v>60</v>
      </c>
      <c r="S260" s="1" t="s">
        <v>60</v>
      </c>
      <c r="T260" s="1" t="s">
        <v>60</v>
      </c>
      <c r="U260" s="1" t="s">
        <v>61</v>
      </c>
      <c r="V260" s="1" t="s">
        <v>60</v>
      </c>
      <c r="W260" s="1" t="s">
        <v>60</v>
      </c>
      <c r="X260" s="1" t="s">
        <v>61</v>
      </c>
      <c r="Y260" s="1" t="s">
        <v>138</v>
      </c>
      <c r="Z260" s="1" t="s">
        <v>139</v>
      </c>
      <c r="AA260" s="1" t="s">
        <v>140</v>
      </c>
      <c r="AB260" s="1" t="s">
        <v>141</v>
      </c>
      <c r="AC260" s="5" t="str">
        <f>IFERROR(__xludf.DUMMYFUNCTION("IF(Y260 = """", """", GOOGLETRANSLATE(Y260, ""en"", ""hi""))"),"निरंतर तनाव")</f>
        <v>निरंतर तनाव</v>
      </c>
      <c r="AD260" s="5" t="str">
        <f>IFERROR(__xludf.DUMMYFUNCTION("IF(Z260 = """", """", GOOGLETRANSLATE(Z260, ""en"", ""hi""))"),"बस दैनिक कार्यों को शांति से पूरा करें")</f>
        <v>बस दैनिक कार्यों को शांति से पूरा करें</v>
      </c>
      <c r="AE260" s="5" t="str">
        <f>IFERROR(__xludf.DUMMYFUNCTION("IF(AA260 = """", """", GOOGLETRANSLATE(AA260, ""en"", ""hi""))"),"बहस और प्रतिक्रियाओं से बचें")</f>
        <v>बहस और प्रतिक्रियाओं से बचें</v>
      </c>
      <c r="AF260" s="5" t="str">
        <f>IFERROR(__xludf.DUMMYFUNCTION("IF(AB260 = """", """", GOOGLETRANSLATE(AB260, ""en"", ""hi""))"),"भावनात्मक रूप से दर्दनाक दिन")</f>
        <v>भावनात्मक रूप से दर्दनाक दिन</v>
      </c>
      <c r="AG260" s="5" t="str">
        <f>IFERROR(__xludf.DUMMYFUNCTION("IF(Y260 = """", """", GOOGLETRANSLATE(Y260, ""en"", ""mr""))"),"सतत ताण")</f>
        <v>सतत ताण</v>
      </c>
      <c r="AH260" s="5" t="str">
        <f>IFERROR(__xludf.DUMMYFUNCTION("IF(Z260 = """", """", GOOGLETRANSLATE(Z260, ""en"", ""mr""))"),"रोजची कामे शांतपणे पूर्ण करा")</f>
        <v>रोजची कामे शांतपणे पूर्ण करा</v>
      </c>
      <c r="AI260" s="5" t="str">
        <f>IFERROR(__xludf.DUMMYFUNCTION("IF(AA260 = """", """", GOOGLETRANSLATE(AA260, ""en"", ""mr""))"),"वाद आणि प्रतिक्रिया टाळा")</f>
        <v>वाद आणि प्रतिक्रिया टाळा</v>
      </c>
      <c r="AJ260" s="5" t="str">
        <f>IFERROR(__xludf.DUMMYFUNCTION("IF(AB260 = """", """", GOOGLETRANSLATE(AB260, ""en"", ""mr""))"),"भावनिक वेदनादायक दिवस")</f>
        <v>भावनिक वेदनादायक दिवस</v>
      </c>
      <c r="AK260" s="5" t="str">
        <f>IFERROR(__xludf.DUMMYFUNCTION("IF(Y260 = """", """", GOOGLETRANSLATE(Y260, ""en"", ""gu""))"),"સતત તણાવ")</f>
        <v>સતત તણાવ</v>
      </c>
      <c r="AL260" s="5" t="str">
        <f>IFERROR(__xludf.DUMMYFUNCTION("IF(Z260 = """", """", GOOGLETRANSLATE(Z260, ""en"", ""gu""))"),"ફક્ત રોજિંદા કાર્યો શાંતિથી પૂર્ણ કરો")</f>
        <v>ફક્ત રોજિંદા કાર્યો શાંતિથી પૂર્ણ કરો</v>
      </c>
      <c r="AM260" s="5" t="str">
        <f>IFERROR(__xludf.DUMMYFUNCTION("IF(AA260 = """", """", GOOGLETRANSLATE(AA260, ""en"", ""gu""))"),"દલીલો અને પ્રતિક્રિયાઓ ટાળો")</f>
        <v>દલીલો અને પ્રતિક્રિયાઓ ટાળો</v>
      </c>
      <c r="AN260" s="5" t="str">
        <f>IFERROR(__xludf.DUMMYFUNCTION("IF(AB260 = """", """", GOOGLETRANSLATE(AB260, ""en"", ""gu""))"),"ભાવનાત્મક રીતે પીડાદાયક દિવસો")</f>
        <v>ભાવનાત્મક રીતે પીડાદાયક દિવસો</v>
      </c>
      <c r="AO260" s="5" t="str">
        <f>IFERROR(__xludf.DUMMYFUNCTION("IF(Y260 = """", """", GOOGLETRANSLATE(Y260, ""en"", ""bn""))"),"ক্রমাগত মানসিক চাপ")</f>
        <v>ক্রমাগত মানসিক চাপ</v>
      </c>
      <c r="AP260" s="5" t="str">
        <f>IFERROR(__xludf.DUMMYFUNCTION("IF(Z260 = """", """", GOOGLETRANSLATE(Z260,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60" s="5" t="str">
        <f>IFERROR(__xludf.DUMMYFUNCTION("IF(AA260 = """", """", GOOGLETRANSLATE(AA260, ""en"", ""bn""))"),"তর্ক ও প্রতিক্রিয়া এড়িয়ে চলুন")</f>
        <v>তর্ক ও প্রতিক্রিয়া এড়িয়ে চলুন</v>
      </c>
      <c r="AR260" s="5" t="str">
        <f>IFERROR(__xludf.DUMMYFUNCTION("IF(AB260 = """", """", GOOGLETRANSLATE(AB260, ""en"", ""bn""))"),"মানসিকভাবে বেদনাদায়ক দিনগুলি")</f>
        <v>মানসিকভাবে বেদনাদায়ক দিনগুলি</v>
      </c>
      <c r="AS260" s="5" t="str">
        <f>IFERROR(__xludf.DUMMYFUNCTION("IF(Y260 = """", """", GOOGLETRANSLATE(Y260, ""en"", ""te""))"),"నిరంతర ఒత్తిడి")</f>
        <v>నిరంతర ఒత్తిడి</v>
      </c>
      <c r="AT260" s="5" t="str">
        <f>IFERROR(__xludf.DUMMYFUNCTION("IF(Z260 = """", """", GOOGLETRANSLATE(Z260,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60" s="5" t="str">
        <f>IFERROR(__xludf.DUMMYFUNCTION("IF(AA260 = """", """", GOOGLETRANSLATE(AA260, ""en"", ""te""))"),"వాదనలు &amp; ప్రతిచర్యలను నివారించండి")</f>
        <v>వాదనలు &amp; ప్రతిచర్యలను నివారించండి</v>
      </c>
      <c r="AV260" s="5" t="str">
        <f>IFERROR(__xludf.DUMMYFUNCTION("IF(AB260 = """", """", GOOGLETRANSLATE(AB260, ""en"", ""te""))"),"మానసికంగా బాధాకరమైన రోజులు")</f>
        <v>మానసికంగా బాధాకరమైన రోజులు</v>
      </c>
    </row>
    <row r="261">
      <c r="A261" s="1">
        <v>266.0</v>
      </c>
      <c r="B261" s="1" t="s">
        <v>56</v>
      </c>
      <c r="C261" s="2">
        <v>45849.0</v>
      </c>
      <c r="D261" s="8">
        <v>45858.0</v>
      </c>
      <c r="E261" s="1">
        <v>3.0</v>
      </c>
      <c r="F261" s="1">
        <v>6.0</v>
      </c>
      <c r="G261" s="3" t="s">
        <v>130</v>
      </c>
      <c r="H261" s="7">
        <v>0.010763888888888889</v>
      </c>
      <c r="I261" s="7">
        <v>0.004618055555555556</v>
      </c>
      <c r="J261" s="7">
        <v>0.0061342592592592594</v>
      </c>
      <c r="L261" s="1" t="s">
        <v>59</v>
      </c>
      <c r="O261" s="1" t="s">
        <v>60</v>
      </c>
      <c r="P261" s="1" t="s">
        <v>60</v>
      </c>
      <c r="Q261" s="1" t="s">
        <v>60</v>
      </c>
      <c r="R261" s="1" t="s">
        <v>60</v>
      </c>
      <c r="S261" s="1" t="s">
        <v>60</v>
      </c>
      <c r="T261" s="1" t="s">
        <v>60</v>
      </c>
      <c r="U261" s="1" t="s">
        <v>61</v>
      </c>
      <c r="V261" s="1" t="s">
        <v>60</v>
      </c>
      <c r="W261" s="1" t="s">
        <v>60</v>
      </c>
      <c r="X261" s="1" t="s">
        <v>61</v>
      </c>
      <c r="Y261" s="1" t="s">
        <v>138</v>
      </c>
      <c r="Z261" s="1" t="s">
        <v>139</v>
      </c>
      <c r="AA261" s="1" t="s">
        <v>140</v>
      </c>
      <c r="AB261" s="1" t="s">
        <v>141</v>
      </c>
      <c r="AC261" s="5" t="str">
        <f>IFERROR(__xludf.DUMMYFUNCTION("IF(Y261 = """", """", GOOGLETRANSLATE(Y261, ""en"", ""hi""))"),"निरंतर तनाव")</f>
        <v>निरंतर तनाव</v>
      </c>
      <c r="AD261" s="5" t="str">
        <f>IFERROR(__xludf.DUMMYFUNCTION("IF(Z261 = """", """", GOOGLETRANSLATE(Z261, ""en"", ""hi""))"),"बस दैनिक कार्यों को शांति से पूरा करें")</f>
        <v>बस दैनिक कार्यों को शांति से पूरा करें</v>
      </c>
      <c r="AE261" s="5" t="str">
        <f>IFERROR(__xludf.DUMMYFUNCTION("IF(AA261 = """", """", GOOGLETRANSLATE(AA261, ""en"", ""hi""))"),"बहस और प्रतिक्रियाओं से बचें")</f>
        <v>बहस और प्रतिक्रियाओं से बचें</v>
      </c>
      <c r="AF261" s="5" t="str">
        <f>IFERROR(__xludf.DUMMYFUNCTION("IF(AB261 = """", """", GOOGLETRANSLATE(AB261, ""en"", ""hi""))"),"भावनात्मक रूप से दर्दनाक दिन")</f>
        <v>भावनात्मक रूप से दर्दनाक दिन</v>
      </c>
      <c r="AG261" s="5" t="str">
        <f>IFERROR(__xludf.DUMMYFUNCTION("IF(Y261 = """", """", GOOGLETRANSLATE(Y261, ""en"", ""mr""))"),"सतत ताण")</f>
        <v>सतत ताण</v>
      </c>
      <c r="AH261" s="5" t="str">
        <f>IFERROR(__xludf.DUMMYFUNCTION("IF(Z261 = """", """", GOOGLETRANSLATE(Z261, ""en"", ""mr""))"),"रोजची कामे शांतपणे पूर्ण करा")</f>
        <v>रोजची कामे शांतपणे पूर्ण करा</v>
      </c>
      <c r="AI261" s="5" t="str">
        <f>IFERROR(__xludf.DUMMYFUNCTION("IF(AA261 = """", """", GOOGLETRANSLATE(AA261, ""en"", ""mr""))"),"वाद आणि प्रतिक्रिया टाळा")</f>
        <v>वाद आणि प्रतिक्रिया टाळा</v>
      </c>
      <c r="AJ261" s="5" t="str">
        <f>IFERROR(__xludf.DUMMYFUNCTION("IF(AB261 = """", """", GOOGLETRANSLATE(AB261, ""en"", ""mr""))"),"भावनिक वेदनादायक दिवस")</f>
        <v>भावनिक वेदनादायक दिवस</v>
      </c>
      <c r="AK261" s="5" t="str">
        <f>IFERROR(__xludf.DUMMYFUNCTION("IF(Y261 = """", """", GOOGLETRANSLATE(Y261, ""en"", ""gu""))"),"સતત તણાવ")</f>
        <v>સતત તણાવ</v>
      </c>
      <c r="AL261" s="5" t="str">
        <f>IFERROR(__xludf.DUMMYFUNCTION("IF(Z261 = """", """", GOOGLETRANSLATE(Z261, ""en"", ""gu""))"),"ફક્ત રોજિંદા કાર્યો શાંતિથી પૂર્ણ કરો")</f>
        <v>ફક્ત રોજિંદા કાર્યો શાંતિથી પૂર્ણ કરો</v>
      </c>
      <c r="AM261" s="5" t="str">
        <f>IFERROR(__xludf.DUMMYFUNCTION("IF(AA261 = """", """", GOOGLETRANSLATE(AA261, ""en"", ""gu""))"),"દલીલો અને પ્રતિક્રિયાઓ ટાળો")</f>
        <v>દલીલો અને પ્રતિક્રિયાઓ ટાળો</v>
      </c>
      <c r="AN261" s="5" t="str">
        <f>IFERROR(__xludf.DUMMYFUNCTION("IF(AB261 = """", """", GOOGLETRANSLATE(AB261, ""en"", ""gu""))"),"ભાવનાત્મક રીતે પીડાદાયક દિવસો")</f>
        <v>ભાવનાત્મક રીતે પીડાદાયક દિવસો</v>
      </c>
      <c r="AO261" s="5" t="str">
        <f>IFERROR(__xludf.DUMMYFUNCTION("IF(Y261 = """", """", GOOGLETRANSLATE(Y261, ""en"", ""bn""))"),"ক্রমাগত মানসিক চাপ")</f>
        <v>ক্রমাগত মানসিক চাপ</v>
      </c>
      <c r="AP261" s="5" t="str">
        <f>IFERROR(__xludf.DUMMYFUNCTION("IF(Z261 = """", """", GOOGLETRANSLATE(Z261,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61" s="5" t="str">
        <f>IFERROR(__xludf.DUMMYFUNCTION("IF(AA261 = """", """", GOOGLETRANSLATE(AA261, ""en"", ""bn""))"),"তর্ক ও প্রতিক্রিয়া এড়িয়ে চলুন")</f>
        <v>তর্ক ও প্রতিক্রিয়া এড়িয়ে চলুন</v>
      </c>
      <c r="AR261" s="5" t="str">
        <f>IFERROR(__xludf.DUMMYFUNCTION("IF(AB261 = """", """", GOOGLETRANSLATE(AB261, ""en"", ""bn""))"),"মানসিকভাবে বেদনাদায়ক দিনগুলি")</f>
        <v>মানসিকভাবে বেদনাদায়ক দিনগুলি</v>
      </c>
      <c r="AS261" s="5" t="str">
        <f>IFERROR(__xludf.DUMMYFUNCTION("IF(Y261 = """", """", GOOGLETRANSLATE(Y261, ""en"", ""te""))"),"నిరంతర ఒత్తిడి")</f>
        <v>నిరంతర ఒత్తిడి</v>
      </c>
      <c r="AT261" s="5" t="str">
        <f>IFERROR(__xludf.DUMMYFUNCTION("IF(Z261 = """", """", GOOGLETRANSLATE(Z261,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61" s="5" t="str">
        <f>IFERROR(__xludf.DUMMYFUNCTION("IF(AA261 = """", """", GOOGLETRANSLATE(AA261, ""en"", ""te""))"),"వాదనలు &amp; ప్రతిచర్యలను నివారించండి")</f>
        <v>వాదనలు &amp; ప్రతిచర్యలను నివారించండి</v>
      </c>
      <c r="AV261" s="5" t="str">
        <f>IFERROR(__xludf.DUMMYFUNCTION("IF(AB261 = """", """", GOOGLETRANSLATE(AB261, ""en"", ""te""))"),"మానసికంగా బాధాకరమైన రోజులు")</f>
        <v>మానసికంగా బాధాకరమైన రోజులు</v>
      </c>
    </row>
    <row r="262">
      <c r="A262" s="1">
        <v>267.0</v>
      </c>
      <c r="B262" s="1" t="s">
        <v>56</v>
      </c>
      <c r="C262" s="2">
        <v>45849.0</v>
      </c>
      <c r="D262" s="8">
        <v>45858.0</v>
      </c>
      <c r="E262" s="1">
        <v>3.0</v>
      </c>
      <c r="F262" s="1">
        <v>7.0</v>
      </c>
      <c r="G262" s="3" t="s">
        <v>130</v>
      </c>
      <c r="H262" s="7">
        <v>0.010763888888888889</v>
      </c>
      <c r="I262" s="7">
        <v>0.004618055555555556</v>
      </c>
      <c r="J262" s="7">
        <v>0.0061342592592592594</v>
      </c>
      <c r="L262" s="1" t="s">
        <v>59</v>
      </c>
      <c r="O262" s="1" t="s">
        <v>60</v>
      </c>
      <c r="P262" s="1" t="s">
        <v>60</v>
      </c>
      <c r="Q262" s="1" t="s">
        <v>60</v>
      </c>
      <c r="R262" s="1" t="s">
        <v>60</v>
      </c>
      <c r="S262" s="1" t="s">
        <v>60</v>
      </c>
      <c r="T262" s="1" t="s">
        <v>60</v>
      </c>
      <c r="U262" s="1" t="s">
        <v>61</v>
      </c>
      <c r="V262" s="1" t="s">
        <v>60</v>
      </c>
      <c r="W262" s="1" t="s">
        <v>60</v>
      </c>
      <c r="X262" s="1" t="s">
        <v>61</v>
      </c>
      <c r="Y262" s="1" t="s">
        <v>138</v>
      </c>
      <c r="Z262" s="1" t="s">
        <v>139</v>
      </c>
      <c r="AA262" s="1" t="s">
        <v>140</v>
      </c>
      <c r="AB262" s="1" t="s">
        <v>141</v>
      </c>
      <c r="AC262" s="5" t="str">
        <f>IFERROR(__xludf.DUMMYFUNCTION("IF(Y262 = """", """", GOOGLETRANSLATE(Y262, ""en"", ""hi""))"),"निरंतर तनाव")</f>
        <v>निरंतर तनाव</v>
      </c>
      <c r="AD262" s="5" t="str">
        <f>IFERROR(__xludf.DUMMYFUNCTION("IF(Z262 = """", """", GOOGLETRANSLATE(Z262, ""en"", ""hi""))"),"बस दैनिक कार्यों को शांति से पूरा करें")</f>
        <v>बस दैनिक कार्यों को शांति से पूरा करें</v>
      </c>
      <c r="AE262" s="5" t="str">
        <f>IFERROR(__xludf.DUMMYFUNCTION("IF(AA262 = """", """", GOOGLETRANSLATE(AA262, ""en"", ""hi""))"),"बहस और प्रतिक्रियाओं से बचें")</f>
        <v>बहस और प्रतिक्रियाओं से बचें</v>
      </c>
      <c r="AF262" s="5" t="str">
        <f>IFERROR(__xludf.DUMMYFUNCTION("IF(AB262 = """", """", GOOGLETRANSLATE(AB262, ""en"", ""hi""))"),"भावनात्मक रूप से दर्दनाक दिन")</f>
        <v>भावनात्मक रूप से दर्दनाक दिन</v>
      </c>
      <c r="AG262" s="5" t="str">
        <f>IFERROR(__xludf.DUMMYFUNCTION("IF(Y262 = """", """", GOOGLETRANSLATE(Y262, ""en"", ""mr""))"),"सतत ताण")</f>
        <v>सतत ताण</v>
      </c>
      <c r="AH262" s="5" t="str">
        <f>IFERROR(__xludf.DUMMYFUNCTION("IF(Z262 = """", """", GOOGLETRANSLATE(Z262, ""en"", ""mr""))"),"रोजची कामे शांतपणे पूर्ण करा")</f>
        <v>रोजची कामे शांतपणे पूर्ण करा</v>
      </c>
      <c r="AI262" s="5" t="str">
        <f>IFERROR(__xludf.DUMMYFUNCTION("IF(AA262 = """", """", GOOGLETRANSLATE(AA262, ""en"", ""mr""))"),"वाद आणि प्रतिक्रिया टाळा")</f>
        <v>वाद आणि प्रतिक्रिया टाळा</v>
      </c>
      <c r="AJ262" s="5" t="str">
        <f>IFERROR(__xludf.DUMMYFUNCTION("IF(AB262 = """", """", GOOGLETRANSLATE(AB262, ""en"", ""mr""))"),"भावनिक वेदनादायक दिवस")</f>
        <v>भावनिक वेदनादायक दिवस</v>
      </c>
      <c r="AK262" s="5" t="str">
        <f>IFERROR(__xludf.DUMMYFUNCTION("IF(Y262 = """", """", GOOGLETRANSLATE(Y262, ""en"", ""gu""))"),"સતત તણાવ")</f>
        <v>સતત તણાવ</v>
      </c>
      <c r="AL262" s="5" t="str">
        <f>IFERROR(__xludf.DUMMYFUNCTION("IF(Z262 = """", """", GOOGLETRANSLATE(Z262, ""en"", ""gu""))"),"ફક્ત રોજિંદા કાર્યો શાંતિથી પૂર્ણ કરો")</f>
        <v>ફક્ત રોજિંદા કાર્યો શાંતિથી પૂર્ણ કરો</v>
      </c>
      <c r="AM262" s="5" t="str">
        <f>IFERROR(__xludf.DUMMYFUNCTION("IF(AA262 = """", """", GOOGLETRANSLATE(AA262, ""en"", ""gu""))"),"દલીલો અને પ્રતિક્રિયાઓ ટાળો")</f>
        <v>દલીલો અને પ્રતિક્રિયાઓ ટાળો</v>
      </c>
      <c r="AN262" s="5" t="str">
        <f>IFERROR(__xludf.DUMMYFUNCTION("IF(AB262 = """", """", GOOGLETRANSLATE(AB262, ""en"", ""gu""))"),"ભાવનાત્મક રીતે પીડાદાયક દિવસો")</f>
        <v>ભાવનાત્મક રીતે પીડાદાયક દિવસો</v>
      </c>
      <c r="AO262" s="5" t="str">
        <f>IFERROR(__xludf.DUMMYFUNCTION("IF(Y262 = """", """", GOOGLETRANSLATE(Y262, ""en"", ""bn""))"),"ক্রমাগত মানসিক চাপ")</f>
        <v>ক্রমাগত মানসিক চাপ</v>
      </c>
      <c r="AP262" s="5" t="str">
        <f>IFERROR(__xludf.DUMMYFUNCTION("IF(Z262 = """", """", GOOGLETRANSLATE(Z262,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62" s="5" t="str">
        <f>IFERROR(__xludf.DUMMYFUNCTION("IF(AA262 = """", """", GOOGLETRANSLATE(AA262, ""en"", ""bn""))"),"তর্ক ও প্রতিক্রিয়া এড়িয়ে চলুন")</f>
        <v>তর্ক ও প্রতিক্রিয়া এড়িয়ে চলুন</v>
      </c>
      <c r="AR262" s="5" t="str">
        <f>IFERROR(__xludf.DUMMYFUNCTION("IF(AB262 = """", """", GOOGLETRANSLATE(AB262, ""en"", ""bn""))"),"মানসিকভাবে বেদনাদায়ক দিনগুলি")</f>
        <v>মানসিকভাবে বেদনাদায়ক দিনগুলি</v>
      </c>
      <c r="AS262" s="5" t="str">
        <f>IFERROR(__xludf.DUMMYFUNCTION("IF(Y262 = """", """", GOOGLETRANSLATE(Y262, ""en"", ""te""))"),"నిరంతర ఒత్తిడి")</f>
        <v>నిరంతర ఒత్తిడి</v>
      </c>
      <c r="AT262" s="5" t="str">
        <f>IFERROR(__xludf.DUMMYFUNCTION("IF(Z262 = """", """", GOOGLETRANSLATE(Z262,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62" s="5" t="str">
        <f>IFERROR(__xludf.DUMMYFUNCTION("IF(AA262 = """", """", GOOGLETRANSLATE(AA262, ""en"", ""te""))"),"వాదనలు &amp; ప్రతిచర్యలను నివారించండి")</f>
        <v>వాదనలు &amp; ప్రతిచర్యలను నివారించండి</v>
      </c>
      <c r="AV262" s="5" t="str">
        <f>IFERROR(__xludf.DUMMYFUNCTION("IF(AB262 = """", """", GOOGLETRANSLATE(AB262, ""en"", ""te""))"),"మానసికంగా బాధాకరమైన రోజులు")</f>
        <v>మానసికంగా బాధాకరమైన రోజులు</v>
      </c>
    </row>
    <row r="263">
      <c r="A263" s="1">
        <v>268.0</v>
      </c>
      <c r="B263" s="1" t="s">
        <v>56</v>
      </c>
      <c r="C263" s="2">
        <v>45849.0</v>
      </c>
      <c r="D263" s="8">
        <v>45858.0</v>
      </c>
      <c r="E263" s="1">
        <v>3.0</v>
      </c>
      <c r="F263" s="1">
        <v>8.0</v>
      </c>
      <c r="G263" s="3" t="s">
        <v>130</v>
      </c>
      <c r="H263" s="7">
        <v>0.010763888888888889</v>
      </c>
      <c r="I263" s="7">
        <v>0.004618055555555556</v>
      </c>
      <c r="J263" s="7">
        <v>0.0061342592592592594</v>
      </c>
      <c r="L263" s="1" t="s">
        <v>59</v>
      </c>
      <c r="O263" s="1" t="s">
        <v>60</v>
      </c>
      <c r="P263" s="1" t="s">
        <v>60</v>
      </c>
      <c r="Q263" s="1" t="s">
        <v>60</v>
      </c>
      <c r="R263" s="1" t="s">
        <v>60</v>
      </c>
      <c r="S263" s="1" t="s">
        <v>60</v>
      </c>
      <c r="T263" s="1" t="s">
        <v>60</v>
      </c>
      <c r="U263" s="1" t="s">
        <v>61</v>
      </c>
      <c r="V263" s="1" t="s">
        <v>60</v>
      </c>
      <c r="W263" s="1" t="s">
        <v>60</v>
      </c>
      <c r="X263" s="1" t="s">
        <v>61</v>
      </c>
      <c r="Y263" s="1" t="s">
        <v>138</v>
      </c>
      <c r="Z263" s="1" t="s">
        <v>139</v>
      </c>
      <c r="AA263" s="1" t="s">
        <v>140</v>
      </c>
      <c r="AB263" s="1" t="s">
        <v>141</v>
      </c>
      <c r="AC263" s="5" t="str">
        <f>IFERROR(__xludf.DUMMYFUNCTION("IF(Y263 = """", """", GOOGLETRANSLATE(Y263, ""en"", ""hi""))"),"निरंतर तनाव")</f>
        <v>निरंतर तनाव</v>
      </c>
      <c r="AD263" s="5" t="str">
        <f>IFERROR(__xludf.DUMMYFUNCTION("IF(Z263 = """", """", GOOGLETRANSLATE(Z263, ""en"", ""hi""))"),"बस दैनिक कार्यों को शांति से पूरा करें")</f>
        <v>बस दैनिक कार्यों को शांति से पूरा करें</v>
      </c>
      <c r="AE263" s="5" t="str">
        <f>IFERROR(__xludf.DUMMYFUNCTION("IF(AA263 = """", """", GOOGLETRANSLATE(AA263, ""en"", ""hi""))"),"बहस और प्रतिक्रियाओं से बचें")</f>
        <v>बहस और प्रतिक्रियाओं से बचें</v>
      </c>
      <c r="AF263" s="5" t="str">
        <f>IFERROR(__xludf.DUMMYFUNCTION("IF(AB263 = """", """", GOOGLETRANSLATE(AB263, ""en"", ""hi""))"),"भावनात्मक रूप से दर्दनाक दिन")</f>
        <v>भावनात्मक रूप से दर्दनाक दिन</v>
      </c>
      <c r="AG263" s="5" t="str">
        <f>IFERROR(__xludf.DUMMYFUNCTION("IF(Y263 = """", """", GOOGLETRANSLATE(Y263, ""en"", ""mr""))"),"सतत ताण")</f>
        <v>सतत ताण</v>
      </c>
      <c r="AH263" s="5" t="str">
        <f>IFERROR(__xludf.DUMMYFUNCTION("IF(Z263 = """", """", GOOGLETRANSLATE(Z263, ""en"", ""mr""))"),"रोजची कामे शांतपणे पूर्ण करा")</f>
        <v>रोजची कामे शांतपणे पूर्ण करा</v>
      </c>
      <c r="AI263" s="5" t="str">
        <f>IFERROR(__xludf.DUMMYFUNCTION("IF(AA263 = """", """", GOOGLETRANSLATE(AA263, ""en"", ""mr""))"),"वाद आणि प्रतिक्रिया टाळा")</f>
        <v>वाद आणि प्रतिक्रिया टाळा</v>
      </c>
      <c r="AJ263" s="5" t="str">
        <f>IFERROR(__xludf.DUMMYFUNCTION("IF(AB263 = """", """", GOOGLETRANSLATE(AB263, ""en"", ""mr""))"),"भावनिक वेदनादायक दिवस")</f>
        <v>भावनिक वेदनादायक दिवस</v>
      </c>
      <c r="AK263" s="5" t="str">
        <f>IFERROR(__xludf.DUMMYFUNCTION("IF(Y263 = """", """", GOOGLETRANSLATE(Y263, ""en"", ""gu""))"),"સતત તણાવ")</f>
        <v>સતત તણાવ</v>
      </c>
      <c r="AL263" s="5" t="str">
        <f>IFERROR(__xludf.DUMMYFUNCTION("IF(Z263 = """", """", GOOGLETRANSLATE(Z263, ""en"", ""gu""))"),"ફક્ત રોજિંદા કાર્યો શાંતિથી પૂર્ણ કરો")</f>
        <v>ફક્ત રોજિંદા કાર્યો શાંતિથી પૂર્ણ કરો</v>
      </c>
      <c r="AM263" s="5" t="str">
        <f>IFERROR(__xludf.DUMMYFUNCTION("IF(AA263 = """", """", GOOGLETRANSLATE(AA263, ""en"", ""gu""))"),"દલીલો અને પ્રતિક્રિયાઓ ટાળો")</f>
        <v>દલીલો અને પ્રતિક્રિયાઓ ટાળો</v>
      </c>
      <c r="AN263" s="5" t="str">
        <f>IFERROR(__xludf.DUMMYFUNCTION("IF(AB263 = """", """", GOOGLETRANSLATE(AB263, ""en"", ""gu""))"),"ભાવનાત્મક રીતે પીડાદાયક દિવસો")</f>
        <v>ભાવનાત્મક રીતે પીડાદાયક દિવસો</v>
      </c>
      <c r="AO263" s="5" t="str">
        <f>IFERROR(__xludf.DUMMYFUNCTION("IF(Y263 = """", """", GOOGLETRANSLATE(Y263, ""en"", ""bn""))"),"ক্রমাগত মানসিক চাপ")</f>
        <v>ক্রমাগত মানসিক চাপ</v>
      </c>
      <c r="AP263" s="5" t="str">
        <f>IFERROR(__xludf.DUMMYFUNCTION("IF(Z263 = """", """", GOOGLETRANSLATE(Z263,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63" s="5" t="str">
        <f>IFERROR(__xludf.DUMMYFUNCTION("IF(AA263 = """", """", GOOGLETRANSLATE(AA263, ""en"", ""bn""))"),"তর্ক ও প্রতিক্রিয়া এড়িয়ে চলুন")</f>
        <v>তর্ক ও প্রতিক্রিয়া এড়িয়ে চলুন</v>
      </c>
      <c r="AR263" s="5" t="str">
        <f>IFERROR(__xludf.DUMMYFUNCTION("IF(AB263 = """", """", GOOGLETRANSLATE(AB263, ""en"", ""bn""))"),"মানসিকভাবে বেদনাদায়ক দিনগুলি")</f>
        <v>মানসিকভাবে বেদনাদায়ক দিনগুলি</v>
      </c>
      <c r="AS263" s="5" t="str">
        <f>IFERROR(__xludf.DUMMYFUNCTION("IF(Y263 = """", """", GOOGLETRANSLATE(Y263, ""en"", ""te""))"),"నిరంతర ఒత్తిడి")</f>
        <v>నిరంతర ఒత్తిడి</v>
      </c>
      <c r="AT263" s="5" t="str">
        <f>IFERROR(__xludf.DUMMYFUNCTION("IF(Z263 = """", """", GOOGLETRANSLATE(Z263,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63" s="5" t="str">
        <f>IFERROR(__xludf.DUMMYFUNCTION("IF(AA263 = """", """", GOOGLETRANSLATE(AA263, ""en"", ""te""))"),"వాదనలు &amp; ప్రతిచర్యలను నివారించండి")</f>
        <v>వాదనలు &amp; ప్రతిచర్యలను నివారించండి</v>
      </c>
      <c r="AV263" s="5" t="str">
        <f>IFERROR(__xludf.DUMMYFUNCTION("IF(AB263 = """", """", GOOGLETRANSLATE(AB263, ""en"", ""te""))"),"మానసికంగా బాధాకరమైన రోజులు")</f>
        <v>మానసికంగా బాధాకరమైన రోజులు</v>
      </c>
    </row>
    <row r="264">
      <c r="A264" s="1">
        <v>269.0</v>
      </c>
      <c r="B264" s="1" t="s">
        <v>56</v>
      </c>
      <c r="C264" s="2">
        <v>45849.0</v>
      </c>
      <c r="D264" s="8">
        <v>45858.0</v>
      </c>
      <c r="E264" s="1">
        <v>3.0</v>
      </c>
      <c r="F264" s="1">
        <v>9.0</v>
      </c>
      <c r="G264" s="3" t="s">
        <v>130</v>
      </c>
      <c r="H264" s="7">
        <v>0.010763888888888889</v>
      </c>
      <c r="I264" s="7">
        <v>0.004618055555555556</v>
      </c>
      <c r="J264" s="7">
        <v>0.0061342592592592594</v>
      </c>
      <c r="L264" s="1" t="s">
        <v>59</v>
      </c>
      <c r="O264" s="1" t="s">
        <v>60</v>
      </c>
      <c r="P264" s="1" t="s">
        <v>60</v>
      </c>
      <c r="Q264" s="1" t="s">
        <v>60</v>
      </c>
      <c r="R264" s="1" t="s">
        <v>60</v>
      </c>
      <c r="S264" s="1" t="s">
        <v>60</v>
      </c>
      <c r="T264" s="1" t="s">
        <v>60</v>
      </c>
      <c r="U264" s="1" t="s">
        <v>61</v>
      </c>
      <c r="V264" s="1" t="s">
        <v>60</v>
      </c>
      <c r="W264" s="1" t="s">
        <v>60</v>
      </c>
      <c r="X264" s="1" t="s">
        <v>61</v>
      </c>
      <c r="Y264" s="1" t="s">
        <v>138</v>
      </c>
      <c r="Z264" s="1" t="s">
        <v>139</v>
      </c>
      <c r="AA264" s="1" t="s">
        <v>140</v>
      </c>
      <c r="AB264" s="1" t="s">
        <v>141</v>
      </c>
      <c r="AC264" s="5" t="str">
        <f>IFERROR(__xludf.DUMMYFUNCTION("IF(Y264 = """", """", GOOGLETRANSLATE(Y264, ""en"", ""hi""))"),"निरंतर तनाव")</f>
        <v>निरंतर तनाव</v>
      </c>
      <c r="AD264" s="5" t="str">
        <f>IFERROR(__xludf.DUMMYFUNCTION("IF(Z264 = """", """", GOOGLETRANSLATE(Z264, ""en"", ""hi""))"),"बस दैनिक कार्यों को शांति से पूरा करें")</f>
        <v>बस दैनिक कार्यों को शांति से पूरा करें</v>
      </c>
      <c r="AE264" s="5" t="str">
        <f>IFERROR(__xludf.DUMMYFUNCTION("IF(AA264 = """", """", GOOGLETRANSLATE(AA264, ""en"", ""hi""))"),"बहस और प्रतिक्रियाओं से बचें")</f>
        <v>बहस और प्रतिक्रियाओं से बचें</v>
      </c>
      <c r="AF264" s="5" t="str">
        <f>IFERROR(__xludf.DUMMYFUNCTION("IF(AB264 = """", """", GOOGLETRANSLATE(AB264, ""en"", ""hi""))"),"भावनात्मक रूप से दर्दनाक दिन")</f>
        <v>भावनात्मक रूप से दर्दनाक दिन</v>
      </c>
      <c r="AG264" s="5" t="str">
        <f>IFERROR(__xludf.DUMMYFUNCTION("IF(Y264 = """", """", GOOGLETRANSLATE(Y264, ""en"", ""mr""))"),"सतत ताण")</f>
        <v>सतत ताण</v>
      </c>
      <c r="AH264" s="5" t="str">
        <f>IFERROR(__xludf.DUMMYFUNCTION("IF(Z264 = """", """", GOOGLETRANSLATE(Z264, ""en"", ""mr""))"),"रोजची कामे शांतपणे पूर्ण करा")</f>
        <v>रोजची कामे शांतपणे पूर्ण करा</v>
      </c>
      <c r="AI264" s="5" t="str">
        <f>IFERROR(__xludf.DUMMYFUNCTION("IF(AA264 = """", """", GOOGLETRANSLATE(AA264, ""en"", ""mr""))"),"वाद आणि प्रतिक्रिया टाळा")</f>
        <v>वाद आणि प्रतिक्रिया टाळा</v>
      </c>
      <c r="AJ264" s="5" t="str">
        <f>IFERROR(__xludf.DUMMYFUNCTION("IF(AB264 = """", """", GOOGLETRANSLATE(AB264, ""en"", ""mr""))"),"भावनिक वेदनादायक दिवस")</f>
        <v>भावनिक वेदनादायक दिवस</v>
      </c>
      <c r="AK264" s="5" t="str">
        <f>IFERROR(__xludf.DUMMYFUNCTION("IF(Y264 = """", """", GOOGLETRANSLATE(Y264, ""en"", ""gu""))"),"સતત તણાવ")</f>
        <v>સતત તણાવ</v>
      </c>
      <c r="AL264" s="5" t="str">
        <f>IFERROR(__xludf.DUMMYFUNCTION("IF(Z264 = """", """", GOOGLETRANSLATE(Z264, ""en"", ""gu""))"),"ફક્ત રોજિંદા કાર્યો શાંતિથી પૂર્ણ કરો")</f>
        <v>ફક્ત રોજિંદા કાર્યો શાંતિથી પૂર્ણ કરો</v>
      </c>
      <c r="AM264" s="5" t="str">
        <f>IFERROR(__xludf.DUMMYFUNCTION("IF(AA264 = """", """", GOOGLETRANSLATE(AA264, ""en"", ""gu""))"),"દલીલો અને પ્રતિક્રિયાઓ ટાળો")</f>
        <v>દલીલો અને પ્રતિક્રિયાઓ ટાળો</v>
      </c>
      <c r="AN264" s="5" t="str">
        <f>IFERROR(__xludf.DUMMYFUNCTION("IF(AB264 = """", """", GOOGLETRANSLATE(AB264, ""en"", ""gu""))"),"ભાવનાત્મક રીતે પીડાદાયક દિવસો")</f>
        <v>ભાવનાત્મક રીતે પીડાદાયક દિવસો</v>
      </c>
      <c r="AO264" s="5" t="str">
        <f>IFERROR(__xludf.DUMMYFUNCTION("IF(Y264 = """", """", GOOGLETRANSLATE(Y264, ""en"", ""bn""))"),"ক্রমাগত মানসিক চাপ")</f>
        <v>ক্রমাগত মানসিক চাপ</v>
      </c>
      <c r="AP264" s="5" t="str">
        <f>IFERROR(__xludf.DUMMYFUNCTION("IF(Z264 = """", """", GOOGLETRANSLATE(Z264,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64" s="5" t="str">
        <f>IFERROR(__xludf.DUMMYFUNCTION("IF(AA264 = """", """", GOOGLETRANSLATE(AA264, ""en"", ""bn""))"),"তর্ক ও প্রতিক্রিয়া এড়িয়ে চলুন")</f>
        <v>তর্ক ও প্রতিক্রিয়া এড়িয়ে চলুন</v>
      </c>
      <c r="AR264" s="5" t="str">
        <f>IFERROR(__xludf.DUMMYFUNCTION("IF(AB264 = """", """", GOOGLETRANSLATE(AB264, ""en"", ""bn""))"),"মানসিকভাবে বেদনাদায়ক দিনগুলি")</f>
        <v>মানসিকভাবে বেদনাদায়ক দিনগুলি</v>
      </c>
      <c r="AS264" s="5" t="str">
        <f>IFERROR(__xludf.DUMMYFUNCTION("IF(Y264 = """", """", GOOGLETRANSLATE(Y264, ""en"", ""te""))"),"నిరంతర ఒత్తిడి")</f>
        <v>నిరంతర ఒత్తిడి</v>
      </c>
      <c r="AT264" s="5" t="str">
        <f>IFERROR(__xludf.DUMMYFUNCTION("IF(Z264 = """", """", GOOGLETRANSLATE(Z264,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64" s="5" t="str">
        <f>IFERROR(__xludf.DUMMYFUNCTION("IF(AA264 = """", """", GOOGLETRANSLATE(AA264, ""en"", ""te""))"),"వాదనలు &amp; ప్రతిచర్యలను నివారించండి")</f>
        <v>వాదనలు &amp; ప్రతిచర్యలను నివారించండి</v>
      </c>
      <c r="AV264" s="5" t="str">
        <f>IFERROR(__xludf.DUMMYFUNCTION("IF(AB264 = """", """", GOOGLETRANSLATE(AB264, ""en"", ""te""))"),"మానసికంగా బాధాకరమైన రోజులు")</f>
        <v>మానసికంగా బాధాకరమైన రోజులు</v>
      </c>
    </row>
    <row r="265">
      <c r="A265" s="1">
        <v>241.0</v>
      </c>
      <c r="B265" s="1" t="s">
        <v>56</v>
      </c>
      <c r="C265" s="2">
        <v>45849.0</v>
      </c>
      <c r="D265" s="8">
        <v>45858.0</v>
      </c>
      <c r="E265" s="1">
        <v>1.0</v>
      </c>
      <c r="F265" s="1">
        <v>1.0</v>
      </c>
      <c r="G265" s="3" t="s">
        <v>130</v>
      </c>
      <c r="H265" s="7">
        <v>0.010763888888888889</v>
      </c>
      <c r="I265" s="7">
        <v>0.002210648148148148</v>
      </c>
      <c r="J265" s="7">
        <v>0.003310185185185185</v>
      </c>
      <c r="L265" s="1" t="s">
        <v>67</v>
      </c>
      <c r="O265" s="1" t="s">
        <v>60</v>
      </c>
      <c r="P265" s="1" t="s">
        <v>60</v>
      </c>
      <c r="Q265" s="1" t="s">
        <v>60</v>
      </c>
      <c r="R265" s="1" t="s">
        <v>60</v>
      </c>
      <c r="S265" s="1" t="s">
        <v>60</v>
      </c>
      <c r="T265" s="1" t="s">
        <v>61</v>
      </c>
      <c r="U265" s="1" t="s">
        <v>60</v>
      </c>
      <c r="V265" s="1" t="s">
        <v>60</v>
      </c>
      <c r="W265" s="1" t="s">
        <v>60</v>
      </c>
      <c r="X265" s="1" t="s">
        <v>61</v>
      </c>
      <c r="Y265" s="1" t="s">
        <v>133</v>
      </c>
      <c r="Z265" s="1" t="s">
        <v>134</v>
      </c>
      <c r="AC265" s="5" t="str">
        <f>IFERROR(__xludf.DUMMYFUNCTION("IF(Y265 = """", """", GOOGLETRANSLATE(Y265, ""en"", ""hi""))"),"ध्यान से चलाएं")</f>
        <v>ध्यान से चलाएं</v>
      </c>
      <c r="AD265" s="5" t="str">
        <f>IFERROR(__xludf.DUMMYFUNCTION("IF(Z265 = """", """", GOOGLETRANSLATE(Z265, ""en"", ""hi""))"),"कठिन दौर")</f>
        <v>कठिन दौर</v>
      </c>
      <c r="AE265" s="5" t="str">
        <f>IFERROR(__xludf.DUMMYFUNCTION("IF(AA265 = """", """", GOOGLETRANSLATE(AA265, ""en"", ""hi""))"),"")</f>
        <v/>
      </c>
      <c r="AF265" s="5" t="str">
        <f>IFERROR(__xludf.DUMMYFUNCTION("IF(AB265 = """", """", GOOGLETRANSLATE(AB265, ""en"", ""hi""))"),"")</f>
        <v/>
      </c>
      <c r="AG265" s="5" t="str">
        <f>IFERROR(__xludf.DUMMYFUNCTION("IF(Y265 = """", """", GOOGLETRANSLATE(Y265, ""en"", ""mr""))"),"जपून चालवा")</f>
        <v>जपून चालवा</v>
      </c>
      <c r="AH265" s="5" t="str">
        <f>IFERROR(__xludf.DUMMYFUNCTION("IF(Z265 = """", """", GOOGLETRANSLATE(Z265, ""en"", ""mr""))"),"कठीण टप्पा")</f>
        <v>कठीण टप्पा</v>
      </c>
      <c r="AI265" s="5" t="str">
        <f>IFERROR(__xludf.DUMMYFUNCTION("IF(AA265 = """", """", GOOGLETRANSLATE(AA265, ""en"", ""mr""))"),"")</f>
        <v/>
      </c>
      <c r="AJ265" s="5" t="str">
        <f>IFERROR(__xludf.DUMMYFUNCTION("IF(AB265 = """", """", GOOGLETRANSLATE(AB265, ""en"", ""mr""))"),"")</f>
        <v/>
      </c>
      <c r="AK265" s="5" t="str">
        <f>IFERROR(__xludf.DUMMYFUNCTION("IF(Y265 = """", """", GOOGLETRANSLATE(Y265, ""en"", ""gu""))"),"ધ્યાનથી વાહન ચલાવો")</f>
        <v>ધ્યાનથી વાહન ચલાવો</v>
      </c>
      <c r="AL265" s="5" t="str">
        <f>IFERROR(__xludf.DUMMYFUNCTION("IF(Z265 = """", """", GOOGLETRANSLATE(Z265, ""en"", ""gu""))"),"કઠિન તબક્કો")</f>
        <v>કઠિન તબક્કો</v>
      </c>
      <c r="AM265" s="5" t="str">
        <f>IFERROR(__xludf.DUMMYFUNCTION("IF(AA265 = """", """", GOOGLETRANSLATE(AA265, ""en"", ""gu""))"),"")</f>
        <v/>
      </c>
      <c r="AN265" s="5" t="str">
        <f>IFERROR(__xludf.DUMMYFUNCTION("IF(AB265 = """", """", GOOGLETRANSLATE(AB265, ""en"", ""gu""))"),"")</f>
        <v/>
      </c>
      <c r="AO265" s="5" t="str">
        <f>IFERROR(__xludf.DUMMYFUNCTION("IF(Y265 = """", """", GOOGLETRANSLATE(Y265, ""en"", ""bn""))"),"সাবধানে চালান")</f>
        <v>সাবধানে চালান</v>
      </c>
      <c r="AP265" s="5" t="str">
        <f>IFERROR(__xludf.DUMMYFUNCTION("IF(Z265 = """", """", GOOGLETRANSLATE(Z265, ""en"", ""bn""))"),"কঠিন পর্যায়")</f>
        <v>কঠিন পর্যায়</v>
      </c>
      <c r="AQ265" s="5" t="str">
        <f>IFERROR(__xludf.DUMMYFUNCTION("IF(AA265 = """", """", GOOGLETRANSLATE(AA265, ""en"", ""bn""))"),"")</f>
        <v/>
      </c>
      <c r="AR265" s="5" t="str">
        <f>IFERROR(__xludf.DUMMYFUNCTION("IF(AB265 = """", """", GOOGLETRANSLATE(AB265, ""en"", ""bn""))"),"")</f>
        <v/>
      </c>
      <c r="AS265" s="5" t="str">
        <f>IFERROR(__xludf.DUMMYFUNCTION("IF(Y265 = """", """", GOOGLETRANSLATE(Y265, ""en"", ""te""))"),"జాగ్రత్తగా డ్రైవ్ చేయండి")</f>
        <v>జాగ్రత్తగా డ్రైవ్ చేయండి</v>
      </c>
      <c r="AT265" s="5" t="str">
        <f>IFERROR(__xludf.DUMMYFUNCTION("IF(Z265 = """", """", GOOGLETRANSLATE(Z265, ""en"", ""te""))"),"కఠినమైన దశ")</f>
        <v>కఠినమైన దశ</v>
      </c>
      <c r="AU265" s="5" t="str">
        <f>IFERROR(__xludf.DUMMYFUNCTION("IF(AA265 = """", """", GOOGLETRANSLATE(AA265, ""en"", ""te""))"),"")</f>
        <v/>
      </c>
      <c r="AV265" s="5" t="str">
        <f>IFERROR(__xludf.DUMMYFUNCTION("IF(AB265 = """", """", GOOGLETRANSLATE(AB265, ""en"", ""te""))"),"")</f>
        <v/>
      </c>
    </row>
    <row r="266">
      <c r="A266" s="1">
        <v>242.0</v>
      </c>
      <c r="B266" s="1" t="s">
        <v>56</v>
      </c>
      <c r="C266" s="2">
        <v>45849.0</v>
      </c>
      <c r="D266" s="8">
        <v>45858.0</v>
      </c>
      <c r="E266" s="1">
        <v>1.0</v>
      </c>
      <c r="F266" s="1">
        <v>2.0</v>
      </c>
      <c r="G266" s="3" t="s">
        <v>130</v>
      </c>
      <c r="H266" s="7">
        <v>0.010763888888888889</v>
      </c>
      <c r="I266" s="7">
        <v>0.002210648148148148</v>
      </c>
      <c r="J266" s="7">
        <v>0.003310185185185185</v>
      </c>
      <c r="L266" s="1" t="s">
        <v>67</v>
      </c>
      <c r="O266" s="1" t="s">
        <v>60</v>
      </c>
      <c r="P266" s="1" t="s">
        <v>60</v>
      </c>
      <c r="Q266" s="1" t="s">
        <v>60</v>
      </c>
      <c r="R266" s="1" t="s">
        <v>60</v>
      </c>
      <c r="S266" s="1" t="s">
        <v>60</v>
      </c>
      <c r="T266" s="1" t="s">
        <v>61</v>
      </c>
      <c r="U266" s="1" t="s">
        <v>60</v>
      </c>
      <c r="V266" s="1" t="s">
        <v>60</v>
      </c>
      <c r="W266" s="1" t="s">
        <v>60</v>
      </c>
      <c r="X266" s="1" t="s">
        <v>61</v>
      </c>
      <c r="Y266" s="1" t="s">
        <v>133</v>
      </c>
      <c r="Z266" s="1" t="s">
        <v>134</v>
      </c>
      <c r="AC266" s="5" t="str">
        <f>IFERROR(__xludf.DUMMYFUNCTION("IF(Y266 = """", """", GOOGLETRANSLATE(Y266, ""en"", ""hi""))"),"ध्यान से चलाएं")</f>
        <v>ध्यान से चलाएं</v>
      </c>
      <c r="AD266" s="5" t="str">
        <f>IFERROR(__xludf.DUMMYFUNCTION("IF(Z266 = """", """", GOOGLETRANSLATE(Z266, ""en"", ""hi""))"),"कठिन दौर")</f>
        <v>कठिन दौर</v>
      </c>
      <c r="AE266" s="5" t="str">
        <f>IFERROR(__xludf.DUMMYFUNCTION("IF(AA266 = """", """", GOOGLETRANSLATE(AA266, ""en"", ""hi""))"),"")</f>
        <v/>
      </c>
      <c r="AF266" s="5" t="str">
        <f>IFERROR(__xludf.DUMMYFUNCTION("IF(AB266 = """", """", GOOGLETRANSLATE(AB266, ""en"", ""hi""))"),"")</f>
        <v/>
      </c>
      <c r="AG266" s="5" t="str">
        <f>IFERROR(__xludf.DUMMYFUNCTION("IF(Y266 = """", """", GOOGLETRANSLATE(Y266, ""en"", ""mr""))"),"जपून चालवा")</f>
        <v>जपून चालवा</v>
      </c>
      <c r="AH266" s="5" t="str">
        <f>IFERROR(__xludf.DUMMYFUNCTION("IF(Z266 = """", """", GOOGLETRANSLATE(Z266, ""en"", ""mr""))"),"कठीण टप्पा")</f>
        <v>कठीण टप्पा</v>
      </c>
      <c r="AI266" s="5" t="str">
        <f>IFERROR(__xludf.DUMMYFUNCTION("IF(AA266 = """", """", GOOGLETRANSLATE(AA266, ""en"", ""mr""))"),"")</f>
        <v/>
      </c>
      <c r="AJ266" s="5" t="str">
        <f>IFERROR(__xludf.DUMMYFUNCTION("IF(AB266 = """", """", GOOGLETRANSLATE(AB266, ""en"", ""mr""))"),"")</f>
        <v/>
      </c>
      <c r="AK266" s="5" t="str">
        <f>IFERROR(__xludf.DUMMYFUNCTION("IF(Y266 = """", """", GOOGLETRANSLATE(Y266, ""en"", ""gu""))"),"ધ્યાનથી વાહન ચલાવો")</f>
        <v>ધ્યાનથી વાહન ચલાવો</v>
      </c>
      <c r="AL266" s="5" t="str">
        <f>IFERROR(__xludf.DUMMYFUNCTION("IF(Z266 = """", """", GOOGLETRANSLATE(Z266, ""en"", ""gu""))"),"કઠિન તબક્કો")</f>
        <v>કઠિન તબક્કો</v>
      </c>
      <c r="AM266" s="5" t="str">
        <f>IFERROR(__xludf.DUMMYFUNCTION("IF(AA266 = """", """", GOOGLETRANSLATE(AA266, ""en"", ""gu""))"),"")</f>
        <v/>
      </c>
      <c r="AN266" s="5" t="str">
        <f>IFERROR(__xludf.DUMMYFUNCTION("IF(AB266 = """", """", GOOGLETRANSLATE(AB266, ""en"", ""gu""))"),"")</f>
        <v/>
      </c>
      <c r="AO266" s="5" t="str">
        <f>IFERROR(__xludf.DUMMYFUNCTION("IF(Y266 = """", """", GOOGLETRANSLATE(Y266, ""en"", ""bn""))"),"সাবধানে চালান")</f>
        <v>সাবধানে চালান</v>
      </c>
      <c r="AP266" s="5" t="str">
        <f>IFERROR(__xludf.DUMMYFUNCTION("IF(Z266 = """", """", GOOGLETRANSLATE(Z266, ""en"", ""bn""))"),"কঠিন পর্যায়")</f>
        <v>কঠিন পর্যায়</v>
      </c>
      <c r="AQ266" s="5" t="str">
        <f>IFERROR(__xludf.DUMMYFUNCTION("IF(AA266 = """", """", GOOGLETRANSLATE(AA266, ""en"", ""bn""))"),"")</f>
        <v/>
      </c>
      <c r="AR266" s="5" t="str">
        <f>IFERROR(__xludf.DUMMYFUNCTION("IF(AB266 = """", """", GOOGLETRANSLATE(AB266, ""en"", ""bn""))"),"")</f>
        <v/>
      </c>
      <c r="AS266" s="5" t="str">
        <f>IFERROR(__xludf.DUMMYFUNCTION("IF(Y266 = """", """", GOOGLETRANSLATE(Y266, ""en"", ""te""))"),"జాగ్రత్తగా డ్రైవ్ చేయండి")</f>
        <v>జాగ్రత్తగా డ్రైవ్ చేయండి</v>
      </c>
      <c r="AT266" s="5" t="str">
        <f>IFERROR(__xludf.DUMMYFUNCTION("IF(Z266 = """", """", GOOGLETRANSLATE(Z266, ""en"", ""te""))"),"కఠినమైన దశ")</f>
        <v>కఠినమైన దశ</v>
      </c>
      <c r="AU266" s="5" t="str">
        <f>IFERROR(__xludf.DUMMYFUNCTION("IF(AA266 = """", """", GOOGLETRANSLATE(AA266, ""en"", ""te""))"),"")</f>
        <v/>
      </c>
      <c r="AV266" s="5" t="str">
        <f>IFERROR(__xludf.DUMMYFUNCTION("IF(AB266 = """", """", GOOGLETRANSLATE(AB266, ""en"", ""te""))"),"")</f>
        <v/>
      </c>
    </row>
    <row r="267">
      <c r="A267" s="1">
        <v>1.0</v>
      </c>
      <c r="B267" s="1" t="s">
        <v>56</v>
      </c>
      <c r="C267" s="2">
        <v>45778.0</v>
      </c>
      <c r="D267" s="2">
        <v>45787.0</v>
      </c>
      <c r="E267" s="1">
        <v>1.0</v>
      </c>
      <c r="F267" s="1">
        <v>1.0</v>
      </c>
      <c r="G267" s="3" t="s">
        <v>57</v>
      </c>
      <c r="I267" s="4">
        <v>0.05138888888888889</v>
      </c>
      <c r="J267" s="4">
        <v>0.17291666666666666</v>
      </c>
      <c r="K267" s="1" t="s">
        <v>58</v>
      </c>
      <c r="L267" s="1" t="s">
        <v>67</v>
      </c>
      <c r="O267" s="1" t="s">
        <v>61</v>
      </c>
      <c r="P267" s="1" t="s">
        <v>61</v>
      </c>
      <c r="Q267" s="1" t="s">
        <v>61</v>
      </c>
      <c r="R267" s="1" t="s">
        <v>60</v>
      </c>
      <c r="S267" s="1" t="s">
        <v>60</v>
      </c>
      <c r="T267" s="1" t="s">
        <v>60</v>
      </c>
      <c r="V267" s="1" t="s">
        <v>60</v>
      </c>
      <c r="W267" s="1" t="s">
        <v>60</v>
      </c>
      <c r="X267" s="1" t="s">
        <v>61</v>
      </c>
      <c r="AC267" s="5" t="str">
        <f>IFERROR(__xludf.DUMMYFUNCTION("IF(Y267 = """", """", GOOGLETRANSLATE(Y267, ""en"", ""hi""))"),"")</f>
        <v/>
      </c>
      <c r="AD267" s="5" t="str">
        <f>IFERROR(__xludf.DUMMYFUNCTION("IF(Z267 = """", """", GOOGLETRANSLATE(Z267, ""en"", ""hi""))"),"")</f>
        <v/>
      </c>
      <c r="AE267" s="5" t="str">
        <f>IFERROR(__xludf.DUMMYFUNCTION("IF(AA267 = """", """", GOOGLETRANSLATE(AA267, ""en"", ""hi""))"),"")</f>
        <v/>
      </c>
      <c r="AF267" s="5" t="str">
        <f>IFERROR(__xludf.DUMMYFUNCTION("IF(AB267 = """", """", GOOGLETRANSLATE(AB267, ""en"", ""hi""))"),"")</f>
        <v/>
      </c>
      <c r="AG267" s="5" t="str">
        <f>IFERROR(__xludf.DUMMYFUNCTION("IF(Y267 = """", """", GOOGLETRANSLATE(Y267, ""en"", ""mr""))"),"")</f>
        <v/>
      </c>
      <c r="AH267" s="5" t="str">
        <f>IFERROR(__xludf.DUMMYFUNCTION("IF(Z267 = """", """", GOOGLETRANSLATE(Z267, ""en"", ""mr""))"),"")</f>
        <v/>
      </c>
      <c r="AI267" s="5" t="str">
        <f>IFERROR(__xludf.DUMMYFUNCTION("IF(AA267 = """", """", GOOGLETRANSLATE(AA267, ""en"", ""mr""))"),"")</f>
        <v/>
      </c>
      <c r="AJ267" s="5" t="str">
        <f>IFERROR(__xludf.DUMMYFUNCTION("IF(AB267 = """", """", GOOGLETRANSLATE(AB267, ""en"", ""mr""))"),"")</f>
        <v/>
      </c>
      <c r="AK267" s="5" t="str">
        <f>IFERROR(__xludf.DUMMYFUNCTION("IF(Y267 = """", """", GOOGLETRANSLATE(Y267, ""en"", ""gu""))"),"")</f>
        <v/>
      </c>
      <c r="AL267" s="5" t="str">
        <f>IFERROR(__xludf.DUMMYFUNCTION("IF(Z267 = """", """", GOOGLETRANSLATE(Z267, ""en"", ""gu""))"),"")</f>
        <v/>
      </c>
      <c r="AM267" s="5" t="str">
        <f>IFERROR(__xludf.DUMMYFUNCTION("IF(AA267 = """", """", GOOGLETRANSLATE(AA267, ""en"", ""gu""))"),"")</f>
        <v/>
      </c>
      <c r="AN267" s="5" t="str">
        <f>IFERROR(__xludf.DUMMYFUNCTION("IF(AB267 = """", """", GOOGLETRANSLATE(AB267, ""en"", ""gu""))"),"")</f>
        <v/>
      </c>
      <c r="AO267" s="5" t="str">
        <f>IFERROR(__xludf.DUMMYFUNCTION("IF(Y267 = """", """", GOOGLETRANSLATE(Y267, ""en"", ""bn""))"),"")</f>
        <v/>
      </c>
      <c r="AP267" s="5" t="str">
        <f>IFERROR(__xludf.DUMMYFUNCTION("IF(Z267 = """", """", GOOGLETRANSLATE(Z267, ""en"", ""bn""))"),"")</f>
        <v/>
      </c>
      <c r="AQ267" s="5" t="str">
        <f>IFERROR(__xludf.DUMMYFUNCTION("IF(AA267 = """", """", GOOGLETRANSLATE(AA267, ""en"", ""bn""))"),"")</f>
        <v/>
      </c>
      <c r="AR267" s="5" t="str">
        <f>IFERROR(__xludf.DUMMYFUNCTION("IF(AB267 = """", """", GOOGLETRANSLATE(AB267, ""en"", ""bn""))"),"")</f>
        <v/>
      </c>
      <c r="AS267" s="5" t="str">
        <f>IFERROR(__xludf.DUMMYFUNCTION("IF(Y267 = """", """", GOOGLETRANSLATE(Y267, ""en"", ""te""))"),"")</f>
        <v/>
      </c>
      <c r="AT267" s="5" t="str">
        <f>IFERROR(__xludf.DUMMYFUNCTION("IF(Z267 = """", """", GOOGLETRANSLATE(Z267, ""en"", ""te""))"),"")</f>
        <v/>
      </c>
      <c r="AU267" s="5" t="str">
        <f>IFERROR(__xludf.DUMMYFUNCTION("IF(AA267 = """", """", GOOGLETRANSLATE(AA267, ""en"", ""te""))"),"")</f>
        <v/>
      </c>
      <c r="AV267" s="5" t="str">
        <f>IFERROR(__xludf.DUMMYFUNCTION("IF(AB267 = """", """", GOOGLETRANSLATE(AB267, ""en"", ""te""))"),"")</f>
        <v/>
      </c>
      <c r="AW267" s="1" t="s">
        <v>68</v>
      </c>
      <c r="AX267" s="1" t="s">
        <v>69</v>
      </c>
    </row>
    <row r="268">
      <c r="A268" s="1">
        <v>270.0</v>
      </c>
      <c r="B268" s="1" t="s">
        <v>56</v>
      </c>
      <c r="C268" s="2">
        <v>45849.0</v>
      </c>
      <c r="D268" s="8">
        <v>45858.0</v>
      </c>
      <c r="E268" s="1">
        <v>3.0</v>
      </c>
      <c r="F268" s="1">
        <v>10.0</v>
      </c>
      <c r="G268" s="3" t="s">
        <v>130</v>
      </c>
      <c r="H268" s="7">
        <v>0.010763888888888889</v>
      </c>
      <c r="I268" s="7">
        <v>0.004618055555555556</v>
      </c>
      <c r="J268" s="7">
        <v>0.0061342592592592594</v>
      </c>
      <c r="L268" s="1" t="s">
        <v>59</v>
      </c>
      <c r="O268" s="1" t="s">
        <v>60</v>
      </c>
      <c r="P268" s="1" t="s">
        <v>60</v>
      </c>
      <c r="Q268" s="1" t="s">
        <v>60</v>
      </c>
      <c r="R268" s="1" t="s">
        <v>60</v>
      </c>
      <c r="S268" s="1" t="s">
        <v>60</v>
      </c>
      <c r="T268" s="1" t="s">
        <v>60</v>
      </c>
      <c r="U268" s="1" t="s">
        <v>61</v>
      </c>
      <c r="V268" s="1" t="s">
        <v>60</v>
      </c>
      <c r="W268" s="1" t="s">
        <v>60</v>
      </c>
      <c r="X268" s="1" t="s">
        <v>61</v>
      </c>
      <c r="Y268" s="1" t="s">
        <v>138</v>
      </c>
      <c r="Z268" s="1" t="s">
        <v>139</v>
      </c>
      <c r="AA268" s="1" t="s">
        <v>140</v>
      </c>
      <c r="AB268" s="1" t="s">
        <v>141</v>
      </c>
      <c r="AC268" s="5" t="str">
        <f>IFERROR(__xludf.DUMMYFUNCTION("IF(Y268 = """", """", GOOGLETRANSLATE(Y268, ""en"", ""hi""))"),"निरंतर तनाव")</f>
        <v>निरंतर तनाव</v>
      </c>
      <c r="AD268" s="5" t="str">
        <f>IFERROR(__xludf.DUMMYFUNCTION("IF(Z268 = """", """", GOOGLETRANSLATE(Z268, ""en"", ""hi""))"),"बस दैनिक कार्यों को शांति से पूरा करें")</f>
        <v>बस दैनिक कार्यों को शांति से पूरा करें</v>
      </c>
      <c r="AE268" s="5" t="str">
        <f>IFERROR(__xludf.DUMMYFUNCTION("IF(AA268 = """", """", GOOGLETRANSLATE(AA268, ""en"", ""hi""))"),"बहस और प्रतिक्रियाओं से बचें")</f>
        <v>बहस और प्रतिक्रियाओं से बचें</v>
      </c>
      <c r="AF268" s="5" t="str">
        <f>IFERROR(__xludf.DUMMYFUNCTION("IF(AB268 = """", """", GOOGLETRANSLATE(AB268, ""en"", ""hi""))"),"भावनात्मक रूप से दर्दनाक दिन")</f>
        <v>भावनात्मक रूप से दर्दनाक दिन</v>
      </c>
      <c r="AG268" s="5" t="str">
        <f>IFERROR(__xludf.DUMMYFUNCTION("IF(Y268 = """", """", GOOGLETRANSLATE(Y268, ""en"", ""mr""))"),"सतत ताण")</f>
        <v>सतत ताण</v>
      </c>
      <c r="AH268" s="5" t="str">
        <f>IFERROR(__xludf.DUMMYFUNCTION("IF(Z268 = """", """", GOOGLETRANSLATE(Z268, ""en"", ""mr""))"),"रोजची कामे शांतपणे पूर्ण करा")</f>
        <v>रोजची कामे शांतपणे पूर्ण करा</v>
      </c>
      <c r="AI268" s="5" t="str">
        <f>IFERROR(__xludf.DUMMYFUNCTION("IF(AA268 = """", """", GOOGLETRANSLATE(AA268, ""en"", ""mr""))"),"वाद आणि प्रतिक्रिया टाळा")</f>
        <v>वाद आणि प्रतिक्रिया टाळा</v>
      </c>
      <c r="AJ268" s="5" t="str">
        <f>IFERROR(__xludf.DUMMYFUNCTION("IF(AB268 = """", """", GOOGLETRANSLATE(AB268, ""en"", ""mr""))"),"भावनिक वेदनादायक दिवस")</f>
        <v>भावनिक वेदनादायक दिवस</v>
      </c>
      <c r="AK268" s="5" t="str">
        <f>IFERROR(__xludf.DUMMYFUNCTION("IF(Y268 = """", """", GOOGLETRANSLATE(Y268, ""en"", ""gu""))"),"સતત તણાવ")</f>
        <v>સતત તણાવ</v>
      </c>
      <c r="AL268" s="5" t="str">
        <f>IFERROR(__xludf.DUMMYFUNCTION("IF(Z268 = """", """", GOOGLETRANSLATE(Z268, ""en"", ""gu""))"),"ફક્ત રોજિંદા કાર્યો શાંતિથી પૂર્ણ કરો")</f>
        <v>ફક્ત રોજિંદા કાર્યો શાંતિથી પૂર્ણ કરો</v>
      </c>
      <c r="AM268" s="5" t="str">
        <f>IFERROR(__xludf.DUMMYFUNCTION("IF(AA268 = """", """", GOOGLETRANSLATE(AA268, ""en"", ""gu""))"),"દલીલો અને પ્રતિક્રિયાઓ ટાળો")</f>
        <v>દલીલો અને પ્રતિક્રિયાઓ ટાળો</v>
      </c>
      <c r="AN268" s="5" t="str">
        <f>IFERROR(__xludf.DUMMYFUNCTION("IF(AB268 = """", """", GOOGLETRANSLATE(AB268, ""en"", ""gu""))"),"ભાવનાત્મક રીતે પીડાદાયક દિવસો")</f>
        <v>ભાવનાત્મક રીતે પીડાદાયક દિવસો</v>
      </c>
      <c r="AO268" s="5" t="str">
        <f>IFERROR(__xludf.DUMMYFUNCTION("IF(Y268 = """", """", GOOGLETRANSLATE(Y268, ""en"", ""bn""))"),"ক্রমাগত মানসিক চাপ")</f>
        <v>ক্রমাগত মানসিক চাপ</v>
      </c>
      <c r="AP268" s="5" t="str">
        <f>IFERROR(__xludf.DUMMYFUNCTION("IF(Z268 = """", """", GOOGLETRANSLATE(Z268, ""en"", ""bn""))"),"প্রতিদিনের কাজগুলো শান্তভাবে সম্পন্ন করুন")</f>
        <v>প্রতিদিনের কাজগুলো শান্তভাবে সম্পন্ন করুন</v>
      </c>
      <c r="AQ268" s="5" t="str">
        <f>IFERROR(__xludf.DUMMYFUNCTION("IF(AA268 = """", """", GOOGLETRANSLATE(AA268, ""en"", ""bn""))"),"তর্ক ও প্রতিক্রিয়া এড়িয়ে চলুন")</f>
        <v>তর্ক ও প্রতিক্রিয়া এড়িয়ে চলুন</v>
      </c>
      <c r="AR268" s="5" t="str">
        <f>IFERROR(__xludf.DUMMYFUNCTION("IF(AB268 = """", """", GOOGLETRANSLATE(AB268, ""en"", ""bn""))"),"মানসিকভাবে বেদনাদায়ক দিনগুলি")</f>
        <v>মানসিকভাবে বেদনাদায়ক দিনগুলি</v>
      </c>
      <c r="AS268" s="5" t="str">
        <f>IFERROR(__xludf.DUMMYFUNCTION("IF(Y268 = """", """", GOOGLETRANSLATE(Y268, ""en"", ""te""))"),"నిరంతర ఒత్తిడి")</f>
        <v>నిరంతర ఒత్తిడి</v>
      </c>
      <c r="AT268" s="5" t="str">
        <f>IFERROR(__xludf.DUMMYFUNCTION("IF(Z268 = """", """", GOOGLETRANSLATE(Z268, ""en"", ""te""))"),"రోజువారీ పనులను ప్రశాంతంగా పూర్తి చేయండి")</f>
        <v>రోజువారీ పనులను ప్రశాంతంగా పూర్తి చేయండి</v>
      </c>
      <c r="AU268" s="5" t="str">
        <f>IFERROR(__xludf.DUMMYFUNCTION("IF(AA268 = """", """", GOOGLETRANSLATE(AA268, ""en"", ""te""))"),"వాదనలు &amp; ప్రతిచర్యలను నివారించండి")</f>
        <v>వాదనలు &amp; ప్రతిచర్యలను నివారించండి</v>
      </c>
      <c r="AV268" s="5" t="str">
        <f>IFERROR(__xludf.DUMMYFUNCTION("IF(AB268 = """", """", GOOGLETRANSLATE(AB268, ""en"", ""te""))"),"మానసికంగా బాధాకరమైన రోజులు")</f>
        <v>మానసికంగా బాధాకరమైన రోజులు</v>
      </c>
    </row>
    <row r="269">
      <c r="A269" s="1">
        <v>271.0</v>
      </c>
      <c r="B269" s="1" t="s">
        <v>56</v>
      </c>
      <c r="C269" s="2">
        <v>45849.0</v>
      </c>
      <c r="D269" s="8">
        <v>45858.0</v>
      </c>
      <c r="E269" s="1">
        <v>4.0</v>
      </c>
      <c r="F269" s="1">
        <v>1.0</v>
      </c>
      <c r="G269" s="3" t="s">
        <v>130</v>
      </c>
      <c r="H269" s="7">
        <v>0.010763888888888889</v>
      </c>
      <c r="I269" s="7">
        <v>0.0061342592592592594</v>
      </c>
      <c r="J269" s="7">
        <v>0.007175925925925926</v>
      </c>
      <c r="L269" s="1" t="s">
        <v>65</v>
      </c>
      <c r="O269" s="1" t="s">
        <v>60</v>
      </c>
      <c r="P269" s="1" t="s">
        <v>60</v>
      </c>
      <c r="Q269" s="1" t="s">
        <v>60</v>
      </c>
      <c r="R269" s="1" t="s">
        <v>61</v>
      </c>
      <c r="S269" s="1" t="s">
        <v>60</v>
      </c>
      <c r="T269" s="1" t="s">
        <v>60</v>
      </c>
      <c r="U269" s="1" t="s">
        <v>60</v>
      </c>
      <c r="V269" s="1" t="s">
        <v>60</v>
      </c>
      <c r="W269" s="1" t="s">
        <v>60</v>
      </c>
      <c r="X269" s="1" t="s">
        <v>60</v>
      </c>
      <c r="Y269" s="1" t="s">
        <v>142</v>
      </c>
      <c r="Z269" s="1" t="s">
        <v>143</v>
      </c>
      <c r="AC269" s="5" t="str">
        <f>IFERROR(__xludf.DUMMYFUNCTION("IF(Y269 = """", """", GOOGLETRANSLATE(Y269, ""en"", ""hi""))"),"पारिवारिक विवाद संभव")</f>
        <v>पारिवारिक विवाद संभव</v>
      </c>
      <c r="AD269" s="5" t="str">
        <f>IFERROR(__xludf.DUMMYFUNCTION("IF(Z269 = """", """", GOOGLETRANSLATE(Z269, ""en"", ""hi""))"),"जोखिम से बचें")</f>
        <v>जोखिम से बचें</v>
      </c>
      <c r="AE269" s="5" t="str">
        <f>IFERROR(__xludf.DUMMYFUNCTION("IF(AA269 = """", """", GOOGLETRANSLATE(AA269, ""en"", ""hi""))"),"")</f>
        <v/>
      </c>
      <c r="AF269" s="5" t="str">
        <f>IFERROR(__xludf.DUMMYFUNCTION("IF(AB269 = """", """", GOOGLETRANSLATE(AB269, ""en"", ""hi""))"),"")</f>
        <v/>
      </c>
      <c r="AG269" s="5" t="str">
        <f>IFERROR(__xludf.DUMMYFUNCTION("IF(Y269 = """", """", GOOGLETRANSLATE(Y269, ""en"", ""mr""))"),"कौटुंबिक वाद संभवतात")</f>
        <v>कौटुंबिक वाद संभवतात</v>
      </c>
      <c r="AH269" s="5" t="str">
        <f>IFERROR(__xludf.DUMMYFUNCTION("IF(Z269 = """", """", GOOGLETRANSLATE(Z269, ""en"", ""mr""))"),"जोखीम टाळा")</f>
        <v>जोखीम टाळा</v>
      </c>
      <c r="AI269" s="5" t="str">
        <f>IFERROR(__xludf.DUMMYFUNCTION("IF(AA269 = """", """", GOOGLETRANSLATE(AA269, ""en"", ""mr""))"),"")</f>
        <v/>
      </c>
      <c r="AJ269" s="5" t="str">
        <f>IFERROR(__xludf.DUMMYFUNCTION("IF(AB269 = """", """", GOOGLETRANSLATE(AB269, ""en"", ""mr""))"),"")</f>
        <v/>
      </c>
      <c r="AK269" s="5" t="str">
        <f>IFERROR(__xludf.DUMMYFUNCTION("IF(Y269 = """", """", GOOGLETRANSLATE(Y269, ""en"", ""gu""))"),"પારિવારિક વિવાદ શક્ય છે")</f>
        <v>પારિવારિક વિવાદ શક્ય છે</v>
      </c>
      <c r="AL269" s="5" t="str">
        <f>IFERROR(__xludf.DUMMYFUNCTION("IF(Z269 = """", """", GOOGLETRANSLATE(Z269, ""en"", ""gu""))"),"જોખમો ટાળો")</f>
        <v>જોખમો ટાળો</v>
      </c>
      <c r="AM269" s="5" t="str">
        <f>IFERROR(__xludf.DUMMYFUNCTION("IF(AA269 = """", """", GOOGLETRANSLATE(AA269, ""en"", ""gu""))"),"")</f>
        <v/>
      </c>
      <c r="AN269" s="5" t="str">
        <f>IFERROR(__xludf.DUMMYFUNCTION("IF(AB269 = """", """", GOOGLETRANSLATE(AB269, ""en"", ""gu""))"),"")</f>
        <v/>
      </c>
      <c r="AO269" s="5" t="str">
        <f>IFERROR(__xludf.DUMMYFUNCTION("IF(Y269 = """", """", GOOGLETRANSLATE(Y269, ""en"", ""bn""))"),"পারিবারিক কলহের সম্ভাবনা")</f>
        <v>পারিবারিক কলহের সম্ভাবনা</v>
      </c>
      <c r="AP269" s="5" t="str">
        <f>IFERROR(__xludf.DUMMYFUNCTION("IF(Z269 = """", """", GOOGLETRANSLATE(Z269, ""en"", ""bn""))"),"ঝুঁকি এড়ান")</f>
        <v>ঝুঁকি এড়ান</v>
      </c>
      <c r="AQ269" s="5" t="str">
        <f>IFERROR(__xludf.DUMMYFUNCTION("IF(AA269 = """", """", GOOGLETRANSLATE(AA269, ""en"", ""bn""))"),"")</f>
        <v/>
      </c>
      <c r="AR269" s="5" t="str">
        <f>IFERROR(__xludf.DUMMYFUNCTION("IF(AB269 = """", """", GOOGLETRANSLATE(AB269, ""en"", ""bn""))"),"")</f>
        <v/>
      </c>
      <c r="AS269" s="5" t="str">
        <f>IFERROR(__xludf.DUMMYFUNCTION("IF(Y269 = """", """", GOOGLETRANSLATE(Y269, ""en"", ""te""))"),"కుటుంబ కలహాలు వచ్చే అవకాశం ఉంది")</f>
        <v>కుటుంబ కలహాలు వచ్చే అవకాశం ఉంది</v>
      </c>
      <c r="AT269" s="5" t="str">
        <f>IFERROR(__xludf.DUMMYFUNCTION("IF(Z269 = """", """", GOOGLETRANSLATE(Z269, ""en"", ""te""))"),"ప్రమాదాలను నివారించండి")</f>
        <v>ప్రమాదాలను నివారించండి</v>
      </c>
      <c r="AU269" s="5" t="str">
        <f>IFERROR(__xludf.DUMMYFUNCTION("IF(AA269 = """", """", GOOGLETRANSLATE(AA269, ""en"", ""te""))"),"")</f>
        <v/>
      </c>
      <c r="AV269" s="5" t="str">
        <f>IFERROR(__xludf.DUMMYFUNCTION("IF(AB269 = """", """", GOOGLETRANSLATE(AB269, ""en"", ""te""))"),"")</f>
        <v/>
      </c>
    </row>
    <row r="270">
      <c r="A270" s="1">
        <v>272.0</v>
      </c>
      <c r="B270" s="1" t="s">
        <v>56</v>
      </c>
      <c r="C270" s="2">
        <v>45849.0</v>
      </c>
      <c r="D270" s="8">
        <v>45858.0</v>
      </c>
      <c r="E270" s="1">
        <v>4.0</v>
      </c>
      <c r="F270" s="1">
        <v>2.0</v>
      </c>
      <c r="G270" s="3" t="s">
        <v>130</v>
      </c>
      <c r="H270" s="7">
        <v>0.010763888888888889</v>
      </c>
      <c r="I270" s="7">
        <v>0.0061342592592592594</v>
      </c>
      <c r="J270" s="7">
        <v>0.007175925925925926</v>
      </c>
      <c r="L270" s="1" t="s">
        <v>65</v>
      </c>
      <c r="O270" s="1" t="s">
        <v>60</v>
      </c>
      <c r="P270" s="1" t="s">
        <v>60</v>
      </c>
      <c r="Q270" s="1" t="s">
        <v>60</v>
      </c>
      <c r="R270" s="1" t="s">
        <v>61</v>
      </c>
      <c r="S270" s="1" t="s">
        <v>60</v>
      </c>
      <c r="T270" s="1" t="s">
        <v>60</v>
      </c>
      <c r="U270" s="1" t="s">
        <v>60</v>
      </c>
      <c r="V270" s="1" t="s">
        <v>60</v>
      </c>
      <c r="W270" s="1" t="s">
        <v>60</v>
      </c>
      <c r="X270" s="1" t="s">
        <v>60</v>
      </c>
      <c r="Y270" s="1" t="s">
        <v>142</v>
      </c>
      <c r="Z270" s="1" t="s">
        <v>143</v>
      </c>
      <c r="AC270" s="5" t="str">
        <f>IFERROR(__xludf.DUMMYFUNCTION("IF(Y270 = """", """", GOOGLETRANSLATE(Y270, ""en"", ""hi""))"),"पारिवारिक विवाद संभव")</f>
        <v>पारिवारिक विवाद संभव</v>
      </c>
      <c r="AD270" s="5" t="str">
        <f>IFERROR(__xludf.DUMMYFUNCTION("IF(Z270 = """", """", GOOGLETRANSLATE(Z270, ""en"", ""hi""))"),"जोखिम से बचें")</f>
        <v>जोखिम से बचें</v>
      </c>
      <c r="AE270" s="5" t="str">
        <f>IFERROR(__xludf.DUMMYFUNCTION("IF(AA270 = """", """", GOOGLETRANSLATE(AA270, ""en"", ""hi""))"),"")</f>
        <v/>
      </c>
      <c r="AF270" s="5" t="str">
        <f>IFERROR(__xludf.DUMMYFUNCTION("IF(AB270 = """", """", GOOGLETRANSLATE(AB270, ""en"", ""hi""))"),"")</f>
        <v/>
      </c>
      <c r="AG270" s="5" t="str">
        <f>IFERROR(__xludf.DUMMYFUNCTION("IF(Y270 = """", """", GOOGLETRANSLATE(Y270, ""en"", ""mr""))"),"कौटुंबिक वाद संभवतात")</f>
        <v>कौटुंबिक वाद संभवतात</v>
      </c>
      <c r="AH270" s="5" t="str">
        <f>IFERROR(__xludf.DUMMYFUNCTION("IF(Z270 = """", """", GOOGLETRANSLATE(Z270, ""en"", ""mr""))"),"जोखीम टाळा")</f>
        <v>जोखीम टाळा</v>
      </c>
      <c r="AI270" s="5" t="str">
        <f>IFERROR(__xludf.DUMMYFUNCTION("IF(AA270 = """", """", GOOGLETRANSLATE(AA270, ""en"", ""mr""))"),"")</f>
        <v/>
      </c>
      <c r="AJ270" s="5" t="str">
        <f>IFERROR(__xludf.DUMMYFUNCTION("IF(AB270 = """", """", GOOGLETRANSLATE(AB270, ""en"", ""mr""))"),"")</f>
        <v/>
      </c>
      <c r="AK270" s="5" t="str">
        <f>IFERROR(__xludf.DUMMYFUNCTION("IF(Y270 = """", """", GOOGLETRANSLATE(Y270, ""en"", ""gu""))"),"પારિવારિક વિવાદ શક્ય છે")</f>
        <v>પારિવારિક વિવાદ શક્ય છે</v>
      </c>
      <c r="AL270" s="5" t="str">
        <f>IFERROR(__xludf.DUMMYFUNCTION("IF(Z270 = """", """", GOOGLETRANSLATE(Z270, ""en"", ""gu""))"),"જોખમો ટાળો")</f>
        <v>જોખમો ટાળો</v>
      </c>
      <c r="AM270" s="5" t="str">
        <f>IFERROR(__xludf.DUMMYFUNCTION("IF(AA270 = """", """", GOOGLETRANSLATE(AA270, ""en"", ""gu""))"),"")</f>
        <v/>
      </c>
      <c r="AN270" s="5" t="str">
        <f>IFERROR(__xludf.DUMMYFUNCTION("IF(AB270 = """", """", GOOGLETRANSLATE(AB270, ""en"", ""gu""))"),"")</f>
        <v/>
      </c>
      <c r="AO270" s="5" t="str">
        <f>IFERROR(__xludf.DUMMYFUNCTION("IF(Y270 = """", """", GOOGLETRANSLATE(Y270, ""en"", ""bn""))"),"পারিবারিক কলহের সম্ভাবনা")</f>
        <v>পারিবারিক কলহের সম্ভাবনা</v>
      </c>
      <c r="AP270" s="5" t="str">
        <f>IFERROR(__xludf.DUMMYFUNCTION("IF(Z270 = """", """", GOOGLETRANSLATE(Z270, ""en"", ""bn""))"),"ঝুঁকি এড়ান")</f>
        <v>ঝুঁকি এড়ান</v>
      </c>
      <c r="AQ270" s="5" t="str">
        <f>IFERROR(__xludf.DUMMYFUNCTION("IF(AA270 = """", """", GOOGLETRANSLATE(AA270, ""en"", ""bn""))"),"")</f>
        <v/>
      </c>
      <c r="AR270" s="5" t="str">
        <f>IFERROR(__xludf.DUMMYFUNCTION("IF(AB270 = """", """", GOOGLETRANSLATE(AB270, ""en"", ""bn""))"),"")</f>
        <v/>
      </c>
      <c r="AS270" s="5" t="str">
        <f>IFERROR(__xludf.DUMMYFUNCTION("IF(Y270 = """", """", GOOGLETRANSLATE(Y270, ""en"", ""te""))"),"కుటుంబ కలహాలు వచ్చే అవకాశం ఉంది")</f>
        <v>కుటుంబ కలహాలు వచ్చే అవకాశం ఉంది</v>
      </c>
      <c r="AT270" s="5" t="str">
        <f>IFERROR(__xludf.DUMMYFUNCTION("IF(Z270 = """", """", GOOGLETRANSLATE(Z270, ""en"", ""te""))"),"ప్రమాదాలను నివారించండి")</f>
        <v>ప్రమాదాలను నివారించండి</v>
      </c>
      <c r="AU270" s="5" t="str">
        <f>IFERROR(__xludf.DUMMYFUNCTION("IF(AA270 = """", """", GOOGLETRANSLATE(AA270, ""en"", ""te""))"),"")</f>
        <v/>
      </c>
      <c r="AV270" s="5" t="str">
        <f>IFERROR(__xludf.DUMMYFUNCTION("IF(AB270 = """", """", GOOGLETRANSLATE(AB270, ""en"", ""te""))"),"")</f>
        <v/>
      </c>
    </row>
    <row r="271">
      <c r="A271" s="1">
        <v>273.0</v>
      </c>
      <c r="B271" s="1" t="s">
        <v>56</v>
      </c>
      <c r="C271" s="2">
        <v>45849.0</v>
      </c>
      <c r="D271" s="8">
        <v>45858.0</v>
      </c>
      <c r="E271" s="1">
        <v>4.0</v>
      </c>
      <c r="F271" s="1">
        <v>3.0</v>
      </c>
      <c r="G271" s="3" t="s">
        <v>130</v>
      </c>
      <c r="H271" s="7">
        <v>0.010763888888888889</v>
      </c>
      <c r="I271" s="7">
        <v>0.0061342592592592594</v>
      </c>
      <c r="J271" s="7">
        <v>0.007175925925925926</v>
      </c>
      <c r="L271" s="1" t="s">
        <v>65</v>
      </c>
      <c r="O271" s="1" t="s">
        <v>60</v>
      </c>
      <c r="P271" s="1" t="s">
        <v>60</v>
      </c>
      <c r="Q271" s="1" t="s">
        <v>60</v>
      </c>
      <c r="R271" s="1" t="s">
        <v>60</v>
      </c>
      <c r="S271" s="1" t="s">
        <v>60</v>
      </c>
      <c r="T271" s="1" t="s">
        <v>61</v>
      </c>
      <c r="U271" s="1" t="s">
        <v>60</v>
      </c>
      <c r="V271" s="1" t="s">
        <v>60</v>
      </c>
      <c r="W271" s="1" t="s">
        <v>60</v>
      </c>
      <c r="X271" s="1" t="s">
        <v>61</v>
      </c>
      <c r="Y271" s="1" t="s">
        <v>144</v>
      </c>
      <c r="Z271" s="1" t="s">
        <v>142</v>
      </c>
      <c r="AA271" s="1" t="s">
        <v>143</v>
      </c>
      <c r="AC271" s="5" t="str">
        <f>IFERROR(__xludf.DUMMYFUNCTION("IF(Y271 = """", """", GOOGLETRANSLATE(Y271, ""en"", ""hi""))"),"13–16: सबसे कठिन दिन")</f>
        <v>13–16: सबसे कठिन दिन</v>
      </c>
      <c r="AD271" s="5" t="str">
        <f>IFERROR(__xludf.DUMMYFUNCTION("IF(Z271 = """", """", GOOGLETRANSLATE(Z271, ""en"", ""hi""))"),"पारिवारिक विवाद संभव")</f>
        <v>पारिवारिक विवाद संभव</v>
      </c>
      <c r="AE271" s="5" t="str">
        <f>IFERROR(__xludf.DUMMYFUNCTION("IF(AA271 = """", """", GOOGLETRANSLATE(AA271, ""en"", ""hi""))"),"जोखिम से बचें")</f>
        <v>जोखिम से बचें</v>
      </c>
      <c r="AF271" s="5" t="str">
        <f>IFERROR(__xludf.DUMMYFUNCTION("IF(AB271 = """", """", GOOGLETRANSLATE(AB271, ""en"", ""hi""))"),"")</f>
        <v/>
      </c>
      <c r="AG271" s="5" t="str">
        <f>IFERROR(__xludf.DUMMYFUNCTION("IF(Y271 = """", """", GOOGLETRANSLATE(Y271, ""en"", ""mr""))"),"13-16: सर्वात कठीण दिवस")</f>
        <v>13-16: सर्वात कठीण दिवस</v>
      </c>
      <c r="AH271" s="5" t="str">
        <f>IFERROR(__xludf.DUMMYFUNCTION("IF(Z271 = """", """", GOOGLETRANSLATE(Z271, ""en"", ""mr""))"),"कौटुंबिक वाद संभवतात")</f>
        <v>कौटुंबिक वाद संभवतात</v>
      </c>
      <c r="AI271" s="5" t="str">
        <f>IFERROR(__xludf.DUMMYFUNCTION("IF(AA271 = """", """", GOOGLETRANSLATE(AA271, ""en"", ""mr""))"),"जोखीम टाळा")</f>
        <v>जोखीम टाळा</v>
      </c>
      <c r="AJ271" s="5" t="str">
        <f>IFERROR(__xludf.DUMMYFUNCTION("IF(AB271 = """", """", GOOGLETRANSLATE(AB271, ""en"", ""mr""))"),"")</f>
        <v/>
      </c>
      <c r="AK271" s="5" t="str">
        <f>IFERROR(__xludf.DUMMYFUNCTION("IF(Y271 = """", """", GOOGLETRANSLATE(Y271, ""en"", ""gu""))"),"13-16: સૌથી મુશ્કેલ દિવસો")</f>
        <v>13-16: સૌથી મુશ્કેલ દિવસો</v>
      </c>
      <c r="AL271" s="5" t="str">
        <f>IFERROR(__xludf.DUMMYFUNCTION("IF(Z271 = """", """", GOOGLETRANSLATE(Z271, ""en"", ""gu""))"),"પારિવારિક વિવાદ શક્ય છે")</f>
        <v>પારિવારિક વિવાદ શક્ય છે</v>
      </c>
      <c r="AM271" s="5" t="str">
        <f>IFERROR(__xludf.DUMMYFUNCTION("IF(AA271 = """", """", GOOGLETRANSLATE(AA271, ""en"", ""gu""))"),"જોખમો ટાળો")</f>
        <v>જોખમો ટાળો</v>
      </c>
      <c r="AN271" s="5" t="str">
        <f>IFERROR(__xludf.DUMMYFUNCTION("IF(AB271 = """", """", GOOGLETRANSLATE(AB271, ""en"", ""gu""))"),"")</f>
        <v/>
      </c>
      <c r="AO271" s="5" t="str">
        <f>IFERROR(__xludf.DUMMYFUNCTION("IF(Y271 = """", """", GOOGLETRANSLATE(Y271, ""en"", ""bn""))"),"13-16: সবচেয়ে কঠিন দিন")</f>
        <v>13-16: সবচেয়ে কঠিন দিন</v>
      </c>
      <c r="AP271" s="5" t="str">
        <f>IFERROR(__xludf.DUMMYFUNCTION("IF(Z271 = """", """", GOOGLETRANSLATE(Z271, ""en"", ""bn""))"),"পারিবারিক কলহের সম্ভাবনা")</f>
        <v>পারিবারিক কলহের সম্ভাবনা</v>
      </c>
      <c r="AQ271" s="5" t="str">
        <f>IFERROR(__xludf.DUMMYFUNCTION("IF(AA271 = """", """", GOOGLETRANSLATE(AA271, ""en"", ""bn""))"),"ঝুঁকি এড়ান")</f>
        <v>ঝুঁকি এড়ান</v>
      </c>
      <c r="AR271" s="5" t="str">
        <f>IFERROR(__xludf.DUMMYFUNCTION("IF(AB271 = """", """", GOOGLETRANSLATE(AB271, ""en"", ""bn""))"),"")</f>
        <v/>
      </c>
      <c r="AS271" s="5" t="str">
        <f>IFERROR(__xludf.DUMMYFUNCTION("IF(Y271 = """", """", GOOGLETRANSLATE(Y271, ""en"", ""te""))"),"13–16: కష్టతరమైన రోజులు")</f>
        <v>13–16: కష్టతరమైన రోజులు</v>
      </c>
      <c r="AT271" s="5" t="str">
        <f>IFERROR(__xludf.DUMMYFUNCTION("IF(Z271 = """", """", GOOGLETRANSLATE(Z271, ""en"", ""te""))"),"కుటుంబ కలహాలు వచ్చే అవకాశం ఉంది")</f>
        <v>కుటుంబ కలహాలు వచ్చే అవకాశం ఉంది</v>
      </c>
      <c r="AU271" s="5" t="str">
        <f>IFERROR(__xludf.DUMMYFUNCTION("IF(AA271 = """", """", GOOGLETRANSLATE(AA271, ""en"", ""te""))"),"ప్రమాదాలను నివారించండి")</f>
        <v>ప్రమాదాలను నివారించండి</v>
      </c>
      <c r="AV271" s="5" t="str">
        <f>IFERROR(__xludf.DUMMYFUNCTION("IF(AB271 = """", """", GOOGLETRANSLATE(AB271, ""en"", ""te""))"),"")</f>
        <v/>
      </c>
    </row>
    <row r="272">
      <c r="A272" s="1">
        <v>274.0</v>
      </c>
      <c r="B272" s="1" t="s">
        <v>56</v>
      </c>
      <c r="C272" s="2">
        <v>45849.0</v>
      </c>
      <c r="D272" s="8">
        <v>45858.0</v>
      </c>
      <c r="E272" s="1">
        <v>4.0</v>
      </c>
      <c r="F272" s="1">
        <v>4.0</v>
      </c>
      <c r="G272" s="3" t="s">
        <v>130</v>
      </c>
      <c r="H272" s="7">
        <v>0.010763888888888889</v>
      </c>
      <c r="I272" s="7">
        <v>0.0061342592592592594</v>
      </c>
      <c r="J272" s="7">
        <v>0.007175925925925926</v>
      </c>
      <c r="L272" s="1" t="s">
        <v>65</v>
      </c>
      <c r="O272" s="1" t="s">
        <v>60</v>
      </c>
      <c r="P272" s="1" t="s">
        <v>60</v>
      </c>
      <c r="Q272" s="1" t="s">
        <v>60</v>
      </c>
      <c r="R272" s="1" t="s">
        <v>60</v>
      </c>
      <c r="S272" s="1" t="s">
        <v>60</v>
      </c>
      <c r="T272" s="1" t="s">
        <v>61</v>
      </c>
      <c r="U272" s="1" t="s">
        <v>60</v>
      </c>
      <c r="V272" s="1" t="s">
        <v>60</v>
      </c>
      <c r="W272" s="1" t="s">
        <v>60</v>
      </c>
      <c r="X272" s="1" t="s">
        <v>61</v>
      </c>
      <c r="Y272" s="1" t="s">
        <v>144</v>
      </c>
      <c r="Z272" s="1" t="s">
        <v>142</v>
      </c>
      <c r="AA272" s="1" t="s">
        <v>143</v>
      </c>
      <c r="AC272" s="5" t="str">
        <f>IFERROR(__xludf.DUMMYFUNCTION("IF(Y272 = """", """", GOOGLETRANSLATE(Y272, ""en"", ""hi""))"),"13–16: सबसे कठिन दिन")</f>
        <v>13–16: सबसे कठिन दिन</v>
      </c>
      <c r="AD272" s="5" t="str">
        <f>IFERROR(__xludf.DUMMYFUNCTION("IF(Z272 = """", """", GOOGLETRANSLATE(Z272, ""en"", ""hi""))"),"पारिवारिक विवाद संभव")</f>
        <v>पारिवारिक विवाद संभव</v>
      </c>
      <c r="AE272" s="5" t="str">
        <f>IFERROR(__xludf.DUMMYFUNCTION("IF(AA272 = """", """", GOOGLETRANSLATE(AA272, ""en"", ""hi""))"),"जोखिम से बचें")</f>
        <v>जोखिम से बचें</v>
      </c>
      <c r="AF272" s="5" t="str">
        <f>IFERROR(__xludf.DUMMYFUNCTION("IF(AB272 = """", """", GOOGLETRANSLATE(AB272, ""en"", ""hi""))"),"")</f>
        <v/>
      </c>
      <c r="AG272" s="5" t="str">
        <f>IFERROR(__xludf.DUMMYFUNCTION("IF(Y272 = """", """", GOOGLETRANSLATE(Y272, ""en"", ""mr""))"),"13-16: सर्वात कठीण दिवस")</f>
        <v>13-16: सर्वात कठीण दिवस</v>
      </c>
      <c r="AH272" s="5" t="str">
        <f>IFERROR(__xludf.DUMMYFUNCTION("IF(Z272 = """", """", GOOGLETRANSLATE(Z272, ""en"", ""mr""))"),"कौटुंबिक वाद संभवतात")</f>
        <v>कौटुंबिक वाद संभवतात</v>
      </c>
      <c r="AI272" s="5" t="str">
        <f>IFERROR(__xludf.DUMMYFUNCTION("IF(AA272 = """", """", GOOGLETRANSLATE(AA272, ""en"", ""mr""))"),"जोखीम टाळा")</f>
        <v>जोखीम टाळा</v>
      </c>
      <c r="AJ272" s="5" t="str">
        <f>IFERROR(__xludf.DUMMYFUNCTION("IF(AB272 = """", """", GOOGLETRANSLATE(AB272, ""en"", ""mr""))"),"")</f>
        <v/>
      </c>
      <c r="AK272" s="5" t="str">
        <f>IFERROR(__xludf.DUMMYFUNCTION("IF(Y272 = """", """", GOOGLETRANSLATE(Y272, ""en"", ""gu""))"),"13-16: સૌથી મુશ્કેલ દિવસો")</f>
        <v>13-16: સૌથી મુશ્કેલ દિવસો</v>
      </c>
      <c r="AL272" s="5" t="str">
        <f>IFERROR(__xludf.DUMMYFUNCTION("IF(Z272 = """", """", GOOGLETRANSLATE(Z272, ""en"", ""gu""))"),"પારિવારિક વિવાદ શક્ય છે")</f>
        <v>પારિવારિક વિવાદ શક્ય છે</v>
      </c>
      <c r="AM272" s="5" t="str">
        <f>IFERROR(__xludf.DUMMYFUNCTION("IF(AA272 = """", """", GOOGLETRANSLATE(AA272, ""en"", ""gu""))"),"જોખમો ટાળો")</f>
        <v>જોખમો ટાળો</v>
      </c>
      <c r="AN272" s="5" t="str">
        <f>IFERROR(__xludf.DUMMYFUNCTION("IF(AB272 = """", """", GOOGLETRANSLATE(AB272, ""en"", ""gu""))"),"")</f>
        <v/>
      </c>
      <c r="AO272" s="5" t="str">
        <f>IFERROR(__xludf.DUMMYFUNCTION("IF(Y272 = """", """", GOOGLETRANSLATE(Y272, ""en"", ""bn""))"),"13-16: সবচেয়ে কঠিন দিন")</f>
        <v>13-16: সবচেয়ে কঠিন দিন</v>
      </c>
      <c r="AP272" s="5" t="str">
        <f>IFERROR(__xludf.DUMMYFUNCTION("IF(Z272 = """", """", GOOGLETRANSLATE(Z272, ""en"", ""bn""))"),"পারিবারিক কলহের সম্ভাবনা")</f>
        <v>পারিবারিক কলহের সম্ভাবনা</v>
      </c>
      <c r="AQ272" s="5" t="str">
        <f>IFERROR(__xludf.DUMMYFUNCTION("IF(AA272 = """", """", GOOGLETRANSLATE(AA272, ""en"", ""bn""))"),"ঝুঁকি এড়ান")</f>
        <v>ঝুঁকি এড়ান</v>
      </c>
      <c r="AR272" s="5" t="str">
        <f>IFERROR(__xludf.DUMMYFUNCTION("IF(AB272 = """", """", GOOGLETRANSLATE(AB272, ""en"", ""bn""))"),"")</f>
        <v/>
      </c>
      <c r="AS272" s="5" t="str">
        <f>IFERROR(__xludf.DUMMYFUNCTION("IF(Y272 = """", """", GOOGLETRANSLATE(Y272, ""en"", ""te""))"),"13–16: కష్టతరమైన రోజులు")</f>
        <v>13–16: కష్టతరమైన రోజులు</v>
      </c>
      <c r="AT272" s="5" t="str">
        <f>IFERROR(__xludf.DUMMYFUNCTION("IF(Z272 = """", """", GOOGLETRANSLATE(Z272, ""en"", ""te""))"),"కుటుంబ కలహాలు వచ్చే అవకాశం ఉంది")</f>
        <v>కుటుంబ కలహాలు వచ్చే అవకాశం ఉంది</v>
      </c>
      <c r="AU272" s="5" t="str">
        <f>IFERROR(__xludf.DUMMYFUNCTION("IF(AA272 = """", """", GOOGLETRANSLATE(AA272, ""en"", ""te""))"),"ప్రమాదాలను నివారించండి")</f>
        <v>ప్రమాదాలను నివారించండి</v>
      </c>
      <c r="AV272" s="5" t="str">
        <f>IFERROR(__xludf.DUMMYFUNCTION("IF(AB272 = """", """", GOOGLETRANSLATE(AB272, ""en"", ""te""))"),"")</f>
        <v/>
      </c>
    </row>
    <row r="273">
      <c r="A273" s="1">
        <v>275.0</v>
      </c>
      <c r="B273" s="1" t="s">
        <v>56</v>
      </c>
      <c r="C273" s="2">
        <v>45849.0</v>
      </c>
      <c r="D273" s="8">
        <v>45858.0</v>
      </c>
      <c r="E273" s="1">
        <v>4.0</v>
      </c>
      <c r="F273" s="1">
        <v>5.0</v>
      </c>
      <c r="G273" s="3" t="s">
        <v>130</v>
      </c>
      <c r="H273" s="7">
        <v>0.010763888888888889</v>
      </c>
      <c r="I273" s="7">
        <v>0.0061342592592592594</v>
      </c>
      <c r="J273" s="7">
        <v>0.007175925925925926</v>
      </c>
      <c r="L273" s="1" t="s">
        <v>65</v>
      </c>
      <c r="O273" s="1" t="s">
        <v>60</v>
      </c>
      <c r="P273" s="1" t="s">
        <v>60</v>
      </c>
      <c r="Q273" s="1" t="s">
        <v>60</v>
      </c>
      <c r="R273" s="1" t="s">
        <v>60</v>
      </c>
      <c r="S273" s="1" t="s">
        <v>60</v>
      </c>
      <c r="T273" s="1" t="s">
        <v>61</v>
      </c>
      <c r="U273" s="1" t="s">
        <v>60</v>
      </c>
      <c r="V273" s="1" t="s">
        <v>60</v>
      </c>
      <c r="W273" s="1" t="s">
        <v>60</v>
      </c>
      <c r="X273" s="1" t="s">
        <v>61</v>
      </c>
      <c r="Y273" s="1" t="s">
        <v>144</v>
      </c>
      <c r="Z273" s="1" t="s">
        <v>142</v>
      </c>
      <c r="AA273" s="1" t="s">
        <v>143</v>
      </c>
      <c r="AC273" s="5" t="str">
        <f>IFERROR(__xludf.DUMMYFUNCTION("IF(Y273 = """", """", GOOGLETRANSLATE(Y273, ""en"", ""hi""))"),"13–16: सबसे कठिन दिन")</f>
        <v>13–16: सबसे कठिन दिन</v>
      </c>
      <c r="AD273" s="5" t="str">
        <f>IFERROR(__xludf.DUMMYFUNCTION("IF(Z273 = """", """", GOOGLETRANSLATE(Z273, ""en"", ""hi""))"),"पारिवारिक विवाद संभव")</f>
        <v>पारिवारिक विवाद संभव</v>
      </c>
      <c r="AE273" s="5" t="str">
        <f>IFERROR(__xludf.DUMMYFUNCTION("IF(AA273 = """", """", GOOGLETRANSLATE(AA273, ""en"", ""hi""))"),"जोखिम से बचें")</f>
        <v>जोखिम से बचें</v>
      </c>
      <c r="AF273" s="5" t="str">
        <f>IFERROR(__xludf.DUMMYFUNCTION("IF(AB273 = """", """", GOOGLETRANSLATE(AB273, ""en"", ""hi""))"),"")</f>
        <v/>
      </c>
      <c r="AG273" s="5" t="str">
        <f>IFERROR(__xludf.DUMMYFUNCTION("IF(Y273 = """", """", GOOGLETRANSLATE(Y273, ""en"", ""mr""))"),"13-16: सर्वात कठीण दिवस")</f>
        <v>13-16: सर्वात कठीण दिवस</v>
      </c>
      <c r="AH273" s="5" t="str">
        <f>IFERROR(__xludf.DUMMYFUNCTION("IF(Z273 = """", """", GOOGLETRANSLATE(Z273, ""en"", ""mr""))"),"कौटुंबिक वाद संभवतात")</f>
        <v>कौटुंबिक वाद संभवतात</v>
      </c>
      <c r="AI273" s="5" t="str">
        <f>IFERROR(__xludf.DUMMYFUNCTION("IF(AA273 = """", """", GOOGLETRANSLATE(AA273, ""en"", ""mr""))"),"जोखीम टाळा")</f>
        <v>जोखीम टाळा</v>
      </c>
      <c r="AJ273" s="5" t="str">
        <f>IFERROR(__xludf.DUMMYFUNCTION("IF(AB273 = """", """", GOOGLETRANSLATE(AB273, ""en"", ""mr""))"),"")</f>
        <v/>
      </c>
      <c r="AK273" s="5" t="str">
        <f>IFERROR(__xludf.DUMMYFUNCTION("IF(Y273 = """", """", GOOGLETRANSLATE(Y273, ""en"", ""gu""))"),"13-16: સૌથી મુશ્કેલ દિવસો")</f>
        <v>13-16: સૌથી મુશ્કેલ દિવસો</v>
      </c>
      <c r="AL273" s="5" t="str">
        <f>IFERROR(__xludf.DUMMYFUNCTION("IF(Z273 = """", """", GOOGLETRANSLATE(Z273, ""en"", ""gu""))"),"પારિવારિક વિવાદ શક્ય છે")</f>
        <v>પારિવારિક વિવાદ શક્ય છે</v>
      </c>
      <c r="AM273" s="5" t="str">
        <f>IFERROR(__xludf.DUMMYFUNCTION("IF(AA273 = """", """", GOOGLETRANSLATE(AA273, ""en"", ""gu""))"),"જોખમો ટાળો")</f>
        <v>જોખમો ટાળો</v>
      </c>
      <c r="AN273" s="5" t="str">
        <f>IFERROR(__xludf.DUMMYFUNCTION("IF(AB273 = """", """", GOOGLETRANSLATE(AB273, ""en"", ""gu""))"),"")</f>
        <v/>
      </c>
      <c r="AO273" s="5" t="str">
        <f>IFERROR(__xludf.DUMMYFUNCTION("IF(Y273 = """", """", GOOGLETRANSLATE(Y273, ""en"", ""bn""))"),"13-16: সবচেয়ে কঠিন দিন")</f>
        <v>13-16: সবচেয়ে কঠিন দিন</v>
      </c>
      <c r="AP273" s="5" t="str">
        <f>IFERROR(__xludf.DUMMYFUNCTION("IF(Z273 = """", """", GOOGLETRANSLATE(Z273, ""en"", ""bn""))"),"পারিবারিক কলহের সম্ভাবনা")</f>
        <v>পারিবারিক কলহের সম্ভাবনা</v>
      </c>
      <c r="AQ273" s="5" t="str">
        <f>IFERROR(__xludf.DUMMYFUNCTION("IF(AA273 = """", """", GOOGLETRANSLATE(AA273, ""en"", ""bn""))"),"ঝুঁকি এড়ান")</f>
        <v>ঝুঁকি এড়ান</v>
      </c>
      <c r="AR273" s="5" t="str">
        <f>IFERROR(__xludf.DUMMYFUNCTION("IF(AB273 = """", """", GOOGLETRANSLATE(AB273, ""en"", ""bn""))"),"")</f>
        <v/>
      </c>
      <c r="AS273" s="5" t="str">
        <f>IFERROR(__xludf.DUMMYFUNCTION("IF(Y273 = """", """", GOOGLETRANSLATE(Y273, ""en"", ""te""))"),"13–16: కష్టతరమైన రోజులు")</f>
        <v>13–16: కష్టతరమైన రోజులు</v>
      </c>
      <c r="AT273" s="5" t="str">
        <f>IFERROR(__xludf.DUMMYFUNCTION("IF(Z273 = """", """", GOOGLETRANSLATE(Z273, ""en"", ""te""))"),"కుటుంబ కలహాలు వచ్చే అవకాశం ఉంది")</f>
        <v>కుటుంబ కలహాలు వచ్చే అవకాశం ఉంది</v>
      </c>
      <c r="AU273" s="5" t="str">
        <f>IFERROR(__xludf.DUMMYFUNCTION("IF(AA273 = """", """", GOOGLETRANSLATE(AA273, ""en"", ""te""))"),"ప్రమాదాలను నివారించండి")</f>
        <v>ప్రమాదాలను నివారించండి</v>
      </c>
      <c r="AV273" s="5" t="str">
        <f>IFERROR(__xludf.DUMMYFUNCTION("IF(AB273 = """", """", GOOGLETRANSLATE(AB273, ""en"", ""te""))"),"")</f>
        <v/>
      </c>
    </row>
    <row r="274">
      <c r="A274" s="1">
        <v>276.0</v>
      </c>
      <c r="B274" s="1" t="s">
        <v>56</v>
      </c>
      <c r="C274" s="2">
        <v>45849.0</v>
      </c>
      <c r="D274" s="8">
        <v>45858.0</v>
      </c>
      <c r="E274" s="1">
        <v>4.0</v>
      </c>
      <c r="F274" s="1">
        <v>6.0</v>
      </c>
      <c r="G274" s="3" t="s">
        <v>130</v>
      </c>
      <c r="H274" s="7">
        <v>0.010763888888888889</v>
      </c>
      <c r="I274" s="7">
        <v>0.0061342592592592594</v>
      </c>
      <c r="J274" s="7">
        <v>0.007175925925925926</v>
      </c>
      <c r="L274" s="1" t="s">
        <v>65</v>
      </c>
      <c r="O274" s="1" t="s">
        <v>60</v>
      </c>
      <c r="P274" s="1" t="s">
        <v>60</v>
      </c>
      <c r="Q274" s="1" t="s">
        <v>60</v>
      </c>
      <c r="R274" s="1" t="s">
        <v>60</v>
      </c>
      <c r="S274" s="1" t="s">
        <v>60</v>
      </c>
      <c r="T274" s="1" t="s">
        <v>61</v>
      </c>
      <c r="U274" s="1" t="s">
        <v>60</v>
      </c>
      <c r="V274" s="1" t="s">
        <v>60</v>
      </c>
      <c r="W274" s="1" t="s">
        <v>60</v>
      </c>
      <c r="X274" s="1" t="s">
        <v>61</v>
      </c>
      <c r="Y274" s="1" t="s">
        <v>144</v>
      </c>
      <c r="Z274" s="1" t="s">
        <v>142</v>
      </c>
      <c r="AA274" s="1" t="s">
        <v>143</v>
      </c>
      <c r="AC274" s="5" t="str">
        <f>IFERROR(__xludf.DUMMYFUNCTION("IF(Y274 = """", """", GOOGLETRANSLATE(Y274, ""en"", ""hi""))"),"13–16: सबसे कठिन दिन")</f>
        <v>13–16: सबसे कठिन दिन</v>
      </c>
      <c r="AD274" s="5" t="str">
        <f>IFERROR(__xludf.DUMMYFUNCTION("IF(Z274 = """", """", GOOGLETRANSLATE(Z274, ""en"", ""hi""))"),"पारिवारिक विवाद संभव")</f>
        <v>पारिवारिक विवाद संभव</v>
      </c>
      <c r="AE274" s="5" t="str">
        <f>IFERROR(__xludf.DUMMYFUNCTION("IF(AA274 = """", """", GOOGLETRANSLATE(AA274, ""en"", ""hi""))"),"जोखिम से बचें")</f>
        <v>जोखिम से बचें</v>
      </c>
      <c r="AF274" s="5" t="str">
        <f>IFERROR(__xludf.DUMMYFUNCTION("IF(AB274 = """", """", GOOGLETRANSLATE(AB274, ""en"", ""hi""))"),"")</f>
        <v/>
      </c>
      <c r="AG274" s="5" t="str">
        <f>IFERROR(__xludf.DUMMYFUNCTION("IF(Y274 = """", """", GOOGLETRANSLATE(Y274, ""en"", ""mr""))"),"13-16: सर्वात कठीण दिवस")</f>
        <v>13-16: सर्वात कठीण दिवस</v>
      </c>
      <c r="AH274" s="5" t="str">
        <f>IFERROR(__xludf.DUMMYFUNCTION("IF(Z274 = """", """", GOOGLETRANSLATE(Z274, ""en"", ""mr""))"),"कौटुंबिक वाद संभवतात")</f>
        <v>कौटुंबिक वाद संभवतात</v>
      </c>
      <c r="AI274" s="5" t="str">
        <f>IFERROR(__xludf.DUMMYFUNCTION("IF(AA274 = """", """", GOOGLETRANSLATE(AA274, ""en"", ""mr""))"),"जोखीम टाळा")</f>
        <v>जोखीम टाळा</v>
      </c>
      <c r="AJ274" s="5" t="str">
        <f>IFERROR(__xludf.DUMMYFUNCTION("IF(AB274 = """", """", GOOGLETRANSLATE(AB274, ""en"", ""mr""))"),"")</f>
        <v/>
      </c>
      <c r="AK274" s="5" t="str">
        <f>IFERROR(__xludf.DUMMYFUNCTION("IF(Y274 = """", """", GOOGLETRANSLATE(Y274, ""en"", ""gu""))"),"13-16: સૌથી મુશ્કેલ દિવસો")</f>
        <v>13-16: સૌથી મુશ્કેલ દિવસો</v>
      </c>
      <c r="AL274" s="5" t="str">
        <f>IFERROR(__xludf.DUMMYFUNCTION("IF(Z274 = """", """", GOOGLETRANSLATE(Z274, ""en"", ""gu""))"),"પારિવારિક વિવાદ શક્ય છે")</f>
        <v>પારિવારિક વિવાદ શક્ય છે</v>
      </c>
      <c r="AM274" s="5" t="str">
        <f>IFERROR(__xludf.DUMMYFUNCTION("IF(AA274 = """", """", GOOGLETRANSLATE(AA274, ""en"", ""gu""))"),"જોખમો ટાળો")</f>
        <v>જોખમો ટાળો</v>
      </c>
      <c r="AN274" s="5" t="str">
        <f>IFERROR(__xludf.DUMMYFUNCTION("IF(AB274 = """", """", GOOGLETRANSLATE(AB274, ""en"", ""gu""))"),"")</f>
        <v/>
      </c>
      <c r="AO274" s="5" t="str">
        <f>IFERROR(__xludf.DUMMYFUNCTION("IF(Y274 = """", """", GOOGLETRANSLATE(Y274, ""en"", ""bn""))"),"13-16: সবচেয়ে কঠিন দিন")</f>
        <v>13-16: সবচেয়ে কঠিন দিন</v>
      </c>
      <c r="AP274" s="5" t="str">
        <f>IFERROR(__xludf.DUMMYFUNCTION("IF(Z274 = """", """", GOOGLETRANSLATE(Z274, ""en"", ""bn""))"),"পারিবারিক কলহের সম্ভাবনা")</f>
        <v>পারিবারিক কলহের সম্ভাবনা</v>
      </c>
      <c r="AQ274" s="5" t="str">
        <f>IFERROR(__xludf.DUMMYFUNCTION("IF(AA274 = """", """", GOOGLETRANSLATE(AA274, ""en"", ""bn""))"),"ঝুঁকি এড়ান")</f>
        <v>ঝুঁকি এড়ান</v>
      </c>
      <c r="AR274" s="5" t="str">
        <f>IFERROR(__xludf.DUMMYFUNCTION("IF(AB274 = """", """", GOOGLETRANSLATE(AB274, ""en"", ""bn""))"),"")</f>
        <v/>
      </c>
      <c r="AS274" s="5" t="str">
        <f>IFERROR(__xludf.DUMMYFUNCTION("IF(Y274 = """", """", GOOGLETRANSLATE(Y274, ""en"", ""te""))"),"13–16: కష్టతరమైన రోజులు")</f>
        <v>13–16: కష్టతరమైన రోజులు</v>
      </c>
      <c r="AT274" s="5" t="str">
        <f>IFERROR(__xludf.DUMMYFUNCTION("IF(Z274 = """", """", GOOGLETRANSLATE(Z274, ""en"", ""te""))"),"కుటుంబ కలహాలు వచ్చే అవకాశం ఉంది")</f>
        <v>కుటుంబ కలహాలు వచ్చే అవకాశం ఉంది</v>
      </c>
      <c r="AU274" s="5" t="str">
        <f>IFERROR(__xludf.DUMMYFUNCTION("IF(AA274 = """", """", GOOGLETRANSLATE(AA274, ""en"", ""te""))"),"ప్రమాదాలను నివారించండి")</f>
        <v>ప్రమాదాలను నివారించండి</v>
      </c>
      <c r="AV274" s="5" t="str">
        <f>IFERROR(__xludf.DUMMYFUNCTION("IF(AB274 = """", """", GOOGLETRANSLATE(AB274, ""en"", ""te""))"),"")</f>
        <v/>
      </c>
    </row>
    <row r="275">
      <c r="A275" s="1">
        <v>277.0</v>
      </c>
      <c r="B275" s="1" t="s">
        <v>56</v>
      </c>
      <c r="C275" s="2">
        <v>45849.0</v>
      </c>
      <c r="D275" s="8">
        <v>45858.0</v>
      </c>
      <c r="E275" s="1">
        <v>4.0</v>
      </c>
      <c r="F275" s="1">
        <v>7.0</v>
      </c>
      <c r="G275" s="3" t="s">
        <v>130</v>
      </c>
      <c r="H275" s="7">
        <v>0.010763888888888889</v>
      </c>
      <c r="I275" s="7">
        <v>0.0061342592592592594</v>
      </c>
      <c r="J275" s="7">
        <v>0.007175925925925926</v>
      </c>
      <c r="L275" s="1" t="s">
        <v>65</v>
      </c>
      <c r="O275" s="1" t="s">
        <v>60</v>
      </c>
      <c r="P275" s="1" t="s">
        <v>60</v>
      </c>
      <c r="Q275" s="1" t="s">
        <v>61</v>
      </c>
      <c r="R275" s="1" t="s">
        <v>60</v>
      </c>
      <c r="S275" s="1" t="s">
        <v>60</v>
      </c>
      <c r="T275" s="1" t="s">
        <v>60</v>
      </c>
      <c r="U275" s="1" t="s">
        <v>60</v>
      </c>
      <c r="V275" s="1" t="s">
        <v>61</v>
      </c>
      <c r="W275" s="1" t="s">
        <v>60</v>
      </c>
      <c r="X275" s="1" t="s">
        <v>60</v>
      </c>
      <c r="Y275" s="1" t="s">
        <v>145</v>
      </c>
      <c r="AC275" s="5" t="str">
        <f>IFERROR(__xludf.DUMMYFUNCTION("IF(Y275 = """", """", GOOGLETRANSLATE(Y275, ""en"", ""hi""))"),"17–20: सबसे भाग्यशाली अगर पहले प्रबंधित किया गया")</f>
        <v>17–20: सबसे भाग्यशाली अगर पहले प्रबंधित किया गया</v>
      </c>
      <c r="AD275" s="5" t="str">
        <f>IFERROR(__xludf.DUMMYFUNCTION("IF(Z275 = """", """", GOOGLETRANSLATE(Z275, ""en"", ""hi""))"),"")</f>
        <v/>
      </c>
      <c r="AE275" s="5" t="str">
        <f>IFERROR(__xludf.DUMMYFUNCTION("IF(AA275 = """", """", GOOGLETRANSLATE(AA275, ""en"", ""hi""))"),"")</f>
        <v/>
      </c>
      <c r="AF275" s="5" t="str">
        <f>IFERROR(__xludf.DUMMYFUNCTION("IF(AB275 = """", """", GOOGLETRANSLATE(AB275, ""en"", ""hi""))"),"")</f>
        <v/>
      </c>
      <c r="AG275" s="5" t="str">
        <f>IFERROR(__xludf.DUMMYFUNCTION("IF(Y275 = """", """", GOOGLETRANSLATE(Y275, ""en"", ""mr""))"),"17-20: आधी व्यवस्थापित केल्यास सर्वात भाग्यवान")</f>
        <v>17-20: आधी व्यवस्थापित केल्यास सर्वात भाग्यवान</v>
      </c>
      <c r="AH275" s="5" t="str">
        <f>IFERROR(__xludf.DUMMYFUNCTION("IF(Z275 = """", """", GOOGLETRANSLATE(Z275, ""en"", ""mr""))"),"")</f>
        <v/>
      </c>
      <c r="AI275" s="5" t="str">
        <f>IFERROR(__xludf.DUMMYFUNCTION("IF(AA275 = """", """", GOOGLETRANSLATE(AA275, ""en"", ""mr""))"),"")</f>
        <v/>
      </c>
      <c r="AJ275" s="5" t="str">
        <f>IFERROR(__xludf.DUMMYFUNCTION("IF(AB275 = """", """", GOOGLETRANSLATE(AB275, ""en"", ""mr""))"),"")</f>
        <v/>
      </c>
      <c r="AK275" s="5" t="str">
        <f>IFERROR(__xludf.DUMMYFUNCTION("IF(Y275 = """", """", GOOGLETRANSLATE(Y275, ""en"", ""gu""))"),"17-20: જો અગાઉ વ્યવસ્થાપિત હોય તો સૌથી વધુ નસીબદાર")</f>
        <v>17-20: જો અગાઉ વ્યવસ્થાપિત હોય તો સૌથી વધુ નસીબદાર</v>
      </c>
      <c r="AL275" s="5" t="str">
        <f>IFERROR(__xludf.DUMMYFUNCTION("IF(Z275 = """", """", GOOGLETRANSLATE(Z275, ""en"", ""gu""))"),"")</f>
        <v/>
      </c>
      <c r="AM275" s="5" t="str">
        <f>IFERROR(__xludf.DUMMYFUNCTION("IF(AA275 = """", """", GOOGLETRANSLATE(AA275, ""en"", ""gu""))"),"")</f>
        <v/>
      </c>
      <c r="AN275" s="5" t="str">
        <f>IFERROR(__xludf.DUMMYFUNCTION("IF(AB275 = """", """", GOOGLETRANSLATE(AB275, ""en"", ""gu""))"),"")</f>
        <v/>
      </c>
      <c r="AO275" s="5" t="str">
        <f>IFERROR(__xludf.DUMMYFUNCTION("IF(Y275 = """", """", GOOGLETRANSLATE(Y275, ""en"", ""bn""))"),"17-20: সবচেয়ে ভাগ্যবান যদি আগে পরিচালিত হয়")</f>
        <v>17-20: সবচেয়ে ভাগ্যবান যদি আগে পরিচালিত হয়</v>
      </c>
      <c r="AP275" s="5" t="str">
        <f>IFERROR(__xludf.DUMMYFUNCTION("IF(Z275 = """", """", GOOGLETRANSLATE(Z275, ""en"", ""bn""))"),"")</f>
        <v/>
      </c>
      <c r="AQ275" s="5" t="str">
        <f>IFERROR(__xludf.DUMMYFUNCTION("IF(AA275 = """", """", GOOGLETRANSLATE(AA275, ""en"", ""bn""))"),"")</f>
        <v/>
      </c>
      <c r="AR275" s="5" t="str">
        <f>IFERROR(__xludf.DUMMYFUNCTION("IF(AB275 = """", """", GOOGLETRANSLATE(AB275, ""en"", ""bn""))"),"")</f>
        <v/>
      </c>
      <c r="AS275" s="5" t="str">
        <f>IFERROR(__xludf.DUMMYFUNCTION("IF(Y275 = """", """", GOOGLETRANSLATE(Y275, ""en"", ""te""))"),"17–20: ముందుగా నిర్వహించినట్లయితే చాలా అదృష్టవంతులు")</f>
        <v>17–20: ముందుగా నిర్వహించినట్లయితే చాలా అదృష్టవంతులు</v>
      </c>
      <c r="AT275" s="5" t="str">
        <f>IFERROR(__xludf.DUMMYFUNCTION("IF(Z275 = """", """", GOOGLETRANSLATE(Z275, ""en"", ""te""))"),"")</f>
        <v/>
      </c>
      <c r="AU275" s="5" t="str">
        <f>IFERROR(__xludf.DUMMYFUNCTION("IF(AA275 = """", """", GOOGLETRANSLATE(AA275, ""en"", ""te""))"),"")</f>
        <v/>
      </c>
      <c r="AV275" s="5" t="str">
        <f>IFERROR(__xludf.DUMMYFUNCTION("IF(AB275 = """", """", GOOGLETRANSLATE(AB275, ""en"", ""te""))"),"")</f>
        <v/>
      </c>
    </row>
    <row r="276">
      <c r="A276" s="1">
        <v>278.0</v>
      </c>
      <c r="B276" s="1" t="s">
        <v>56</v>
      </c>
      <c r="C276" s="2">
        <v>45849.0</v>
      </c>
      <c r="D276" s="8">
        <v>45858.0</v>
      </c>
      <c r="E276" s="1">
        <v>4.0</v>
      </c>
      <c r="F276" s="1">
        <v>8.0</v>
      </c>
      <c r="G276" s="3" t="s">
        <v>130</v>
      </c>
      <c r="H276" s="7">
        <v>0.010763888888888889</v>
      </c>
      <c r="I276" s="7">
        <v>0.0061342592592592594</v>
      </c>
      <c r="J276" s="7">
        <v>0.007175925925925926</v>
      </c>
      <c r="L276" s="1" t="s">
        <v>65</v>
      </c>
      <c r="O276" s="1" t="s">
        <v>60</v>
      </c>
      <c r="P276" s="1" t="s">
        <v>60</v>
      </c>
      <c r="Q276" s="1" t="s">
        <v>61</v>
      </c>
      <c r="R276" s="1" t="s">
        <v>60</v>
      </c>
      <c r="S276" s="1" t="s">
        <v>60</v>
      </c>
      <c r="T276" s="1" t="s">
        <v>60</v>
      </c>
      <c r="U276" s="1" t="s">
        <v>60</v>
      </c>
      <c r="V276" s="1" t="s">
        <v>61</v>
      </c>
      <c r="W276" s="1" t="s">
        <v>60</v>
      </c>
      <c r="X276" s="1" t="s">
        <v>60</v>
      </c>
      <c r="Y276" s="1" t="s">
        <v>145</v>
      </c>
      <c r="AC276" s="5" t="str">
        <f>IFERROR(__xludf.DUMMYFUNCTION("IF(Y276 = """", """", GOOGLETRANSLATE(Y276, ""en"", ""hi""))"),"17–20: सबसे भाग्यशाली अगर पहले प्रबंधित किया गया")</f>
        <v>17–20: सबसे भाग्यशाली अगर पहले प्रबंधित किया गया</v>
      </c>
      <c r="AD276" s="5" t="str">
        <f>IFERROR(__xludf.DUMMYFUNCTION("IF(Z276 = """", """", GOOGLETRANSLATE(Z276, ""en"", ""hi""))"),"")</f>
        <v/>
      </c>
      <c r="AE276" s="5" t="str">
        <f>IFERROR(__xludf.DUMMYFUNCTION("IF(AA276 = """", """", GOOGLETRANSLATE(AA276, ""en"", ""hi""))"),"")</f>
        <v/>
      </c>
      <c r="AF276" s="5" t="str">
        <f>IFERROR(__xludf.DUMMYFUNCTION("IF(AB276 = """", """", GOOGLETRANSLATE(AB276, ""en"", ""hi""))"),"")</f>
        <v/>
      </c>
      <c r="AG276" s="5" t="str">
        <f>IFERROR(__xludf.DUMMYFUNCTION("IF(Y276 = """", """", GOOGLETRANSLATE(Y276, ""en"", ""mr""))"),"17-20: आधी व्यवस्थापित केल्यास सर्वात भाग्यवान")</f>
        <v>17-20: आधी व्यवस्थापित केल्यास सर्वात भाग्यवान</v>
      </c>
      <c r="AH276" s="5" t="str">
        <f>IFERROR(__xludf.DUMMYFUNCTION("IF(Z276 = """", """", GOOGLETRANSLATE(Z276, ""en"", ""mr""))"),"")</f>
        <v/>
      </c>
      <c r="AI276" s="5" t="str">
        <f>IFERROR(__xludf.DUMMYFUNCTION("IF(AA276 = """", """", GOOGLETRANSLATE(AA276, ""en"", ""mr""))"),"")</f>
        <v/>
      </c>
      <c r="AJ276" s="5" t="str">
        <f>IFERROR(__xludf.DUMMYFUNCTION("IF(AB276 = """", """", GOOGLETRANSLATE(AB276, ""en"", ""mr""))"),"")</f>
        <v/>
      </c>
      <c r="AK276" s="5" t="str">
        <f>IFERROR(__xludf.DUMMYFUNCTION("IF(Y276 = """", """", GOOGLETRANSLATE(Y276, ""en"", ""gu""))"),"17-20: જો અગાઉ વ્યવસ્થાપિત હોય તો સૌથી વધુ નસીબદાર")</f>
        <v>17-20: જો અગાઉ વ્યવસ્થાપિત હોય તો સૌથી વધુ નસીબદાર</v>
      </c>
      <c r="AL276" s="5" t="str">
        <f>IFERROR(__xludf.DUMMYFUNCTION("IF(Z276 = """", """", GOOGLETRANSLATE(Z276, ""en"", ""gu""))"),"")</f>
        <v/>
      </c>
      <c r="AM276" s="5" t="str">
        <f>IFERROR(__xludf.DUMMYFUNCTION("IF(AA276 = """", """", GOOGLETRANSLATE(AA276, ""en"", ""gu""))"),"")</f>
        <v/>
      </c>
      <c r="AN276" s="5" t="str">
        <f>IFERROR(__xludf.DUMMYFUNCTION("IF(AB276 = """", """", GOOGLETRANSLATE(AB276, ""en"", ""gu""))"),"")</f>
        <v/>
      </c>
      <c r="AO276" s="5" t="str">
        <f>IFERROR(__xludf.DUMMYFUNCTION("IF(Y276 = """", """", GOOGLETRANSLATE(Y276, ""en"", ""bn""))"),"17-20: সবচেয়ে ভাগ্যবান যদি আগে পরিচালিত হয়")</f>
        <v>17-20: সবচেয়ে ভাগ্যবান যদি আগে পরিচালিত হয়</v>
      </c>
      <c r="AP276" s="5" t="str">
        <f>IFERROR(__xludf.DUMMYFUNCTION("IF(Z276 = """", """", GOOGLETRANSLATE(Z276, ""en"", ""bn""))"),"")</f>
        <v/>
      </c>
      <c r="AQ276" s="5" t="str">
        <f>IFERROR(__xludf.DUMMYFUNCTION("IF(AA276 = """", """", GOOGLETRANSLATE(AA276, ""en"", ""bn""))"),"")</f>
        <v/>
      </c>
      <c r="AR276" s="5" t="str">
        <f>IFERROR(__xludf.DUMMYFUNCTION("IF(AB276 = """", """", GOOGLETRANSLATE(AB276, ""en"", ""bn""))"),"")</f>
        <v/>
      </c>
      <c r="AS276" s="5" t="str">
        <f>IFERROR(__xludf.DUMMYFUNCTION("IF(Y276 = """", """", GOOGLETRANSLATE(Y276, ""en"", ""te""))"),"17–20: ముందుగా నిర్వహించినట్లయితే చాలా అదృష్టవంతులు")</f>
        <v>17–20: ముందుగా నిర్వహించినట్లయితే చాలా అదృష్టవంతులు</v>
      </c>
      <c r="AT276" s="5" t="str">
        <f>IFERROR(__xludf.DUMMYFUNCTION("IF(Z276 = """", """", GOOGLETRANSLATE(Z276, ""en"", ""te""))"),"")</f>
        <v/>
      </c>
      <c r="AU276" s="5" t="str">
        <f>IFERROR(__xludf.DUMMYFUNCTION("IF(AA276 = """", """", GOOGLETRANSLATE(AA276, ""en"", ""te""))"),"")</f>
        <v/>
      </c>
      <c r="AV276" s="5" t="str">
        <f>IFERROR(__xludf.DUMMYFUNCTION("IF(AB276 = """", """", GOOGLETRANSLATE(AB276, ""en"", ""te""))"),"")</f>
        <v/>
      </c>
    </row>
    <row r="277">
      <c r="A277" s="1">
        <v>279.0</v>
      </c>
      <c r="B277" s="1" t="s">
        <v>56</v>
      </c>
      <c r="C277" s="2">
        <v>45849.0</v>
      </c>
      <c r="D277" s="8">
        <v>45858.0</v>
      </c>
      <c r="E277" s="1">
        <v>4.0</v>
      </c>
      <c r="F277" s="1">
        <v>9.0</v>
      </c>
      <c r="G277" s="3" t="s">
        <v>130</v>
      </c>
      <c r="H277" s="7">
        <v>0.010763888888888889</v>
      </c>
      <c r="I277" s="7">
        <v>0.0061342592592592594</v>
      </c>
      <c r="J277" s="7">
        <v>0.007175925925925926</v>
      </c>
      <c r="L277" s="1" t="s">
        <v>65</v>
      </c>
      <c r="O277" s="1" t="s">
        <v>60</v>
      </c>
      <c r="P277" s="1" t="s">
        <v>60</v>
      </c>
      <c r="Q277" s="1" t="s">
        <v>61</v>
      </c>
      <c r="R277" s="1" t="s">
        <v>60</v>
      </c>
      <c r="S277" s="1" t="s">
        <v>60</v>
      </c>
      <c r="T277" s="1" t="s">
        <v>60</v>
      </c>
      <c r="U277" s="1" t="s">
        <v>60</v>
      </c>
      <c r="V277" s="1" t="s">
        <v>61</v>
      </c>
      <c r="W277" s="1" t="s">
        <v>60</v>
      </c>
      <c r="X277" s="1" t="s">
        <v>60</v>
      </c>
      <c r="Y277" s="1" t="s">
        <v>145</v>
      </c>
      <c r="AC277" s="5" t="str">
        <f>IFERROR(__xludf.DUMMYFUNCTION("IF(Y277 = """", """", GOOGLETRANSLATE(Y277, ""en"", ""hi""))"),"17–20: सबसे भाग्यशाली अगर पहले प्रबंधित किया गया")</f>
        <v>17–20: सबसे भाग्यशाली अगर पहले प्रबंधित किया गया</v>
      </c>
      <c r="AD277" s="5" t="str">
        <f>IFERROR(__xludf.DUMMYFUNCTION("IF(Z277 = """", """", GOOGLETRANSLATE(Z277, ""en"", ""hi""))"),"")</f>
        <v/>
      </c>
      <c r="AE277" s="5" t="str">
        <f>IFERROR(__xludf.DUMMYFUNCTION("IF(AA277 = """", """", GOOGLETRANSLATE(AA277, ""en"", ""hi""))"),"")</f>
        <v/>
      </c>
      <c r="AF277" s="5" t="str">
        <f>IFERROR(__xludf.DUMMYFUNCTION("IF(AB277 = """", """", GOOGLETRANSLATE(AB277, ""en"", ""hi""))"),"")</f>
        <v/>
      </c>
      <c r="AG277" s="5" t="str">
        <f>IFERROR(__xludf.DUMMYFUNCTION("IF(Y277 = """", """", GOOGLETRANSLATE(Y277, ""en"", ""mr""))"),"17-20: आधी व्यवस्थापित केल्यास सर्वात भाग्यवान")</f>
        <v>17-20: आधी व्यवस्थापित केल्यास सर्वात भाग्यवान</v>
      </c>
      <c r="AH277" s="5" t="str">
        <f>IFERROR(__xludf.DUMMYFUNCTION("IF(Z277 = """", """", GOOGLETRANSLATE(Z277, ""en"", ""mr""))"),"")</f>
        <v/>
      </c>
      <c r="AI277" s="5" t="str">
        <f>IFERROR(__xludf.DUMMYFUNCTION("IF(AA277 = """", """", GOOGLETRANSLATE(AA277, ""en"", ""mr""))"),"")</f>
        <v/>
      </c>
      <c r="AJ277" s="5" t="str">
        <f>IFERROR(__xludf.DUMMYFUNCTION("IF(AB277 = """", """", GOOGLETRANSLATE(AB277, ""en"", ""mr""))"),"")</f>
        <v/>
      </c>
      <c r="AK277" s="5" t="str">
        <f>IFERROR(__xludf.DUMMYFUNCTION("IF(Y277 = """", """", GOOGLETRANSLATE(Y277, ""en"", ""gu""))"),"17-20: જો અગાઉ વ્યવસ્થાપિત હોય તો સૌથી વધુ નસીબદાર")</f>
        <v>17-20: જો અગાઉ વ્યવસ્થાપિત હોય તો સૌથી વધુ નસીબદાર</v>
      </c>
      <c r="AL277" s="5" t="str">
        <f>IFERROR(__xludf.DUMMYFUNCTION("IF(Z277 = """", """", GOOGLETRANSLATE(Z277, ""en"", ""gu""))"),"")</f>
        <v/>
      </c>
      <c r="AM277" s="5" t="str">
        <f>IFERROR(__xludf.DUMMYFUNCTION("IF(AA277 = """", """", GOOGLETRANSLATE(AA277, ""en"", ""gu""))"),"")</f>
        <v/>
      </c>
      <c r="AN277" s="5" t="str">
        <f>IFERROR(__xludf.DUMMYFUNCTION("IF(AB277 = """", """", GOOGLETRANSLATE(AB277, ""en"", ""gu""))"),"")</f>
        <v/>
      </c>
      <c r="AO277" s="5" t="str">
        <f>IFERROR(__xludf.DUMMYFUNCTION("IF(Y277 = """", """", GOOGLETRANSLATE(Y277, ""en"", ""bn""))"),"17-20: সবচেয়ে ভাগ্যবান যদি আগে পরিচালিত হয়")</f>
        <v>17-20: সবচেয়ে ভাগ্যবান যদি আগে পরিচালিত হয়</v>
      </c>
      <c r="AP277" s="5" t="str">
        <f>IFERROR(__xludf.DUMMYFUNCTION("IF(Z277 = """", """", GOOGLETRANSLATE(Z277, ""en"", ""bn""))"),"")</f>
        <v/>
      </c>
      <c r="AQ277" s="5" t="str">
        <f>IFERROR(__xludf.DUMMYFUNCTION("IF(AA277 = """", """", GOOGLETRANSLATE(AA277, ""en"", ""bn""))"),"")</f>
        <v/>
      </c>
      <c r="AR277" s="5" t="str">
        <f>IFERROR(__xludf.DUMMYFUNCTION("IF(AB277 = """", """", GOOGLETRANSLATE(AB277, ""en"", ""bn""))"),"")</f>
        <v/>
      </c>
      <c r="AS277" s="5" t="str">
        <f>IFERROR(__xludf.DUMMYFUNCTION("IF(Y277 = """", """", GOOGLETRANSLATE(Y277, ""en"", ""te""))"),"17–20: ముందుగా నిర్వహించినట్లయితే చాలా అదృష్టవంతులు")</f>
        <v>17–20: ముందుగా నిర్వహించినట్లయితే చాలా అదృష్టవంతులు</v>
      </c>
      <c r="AT277" s="5" t="str">
        <f>IFERROR(__xludf.DUMMYFUNCTION("IF(Z277 = """", """", GOOGLETRANSLATE(Z277, ""en"", ""te""))"),"")</f>
        <v/>
      </c>
      <c r="AU277" s="5" t="str">
        <f>IFERROR(__xludf.DUMMYFUNCTION("IF(AA277 = """", """", GOOGLETRANSLATE(AA277, ""en"", ""te""))"),"")</f>
        <v/>
      </c>
      <c r="AV277" s="5" t="str">
        <f>IFERROR(__xludf.DUMMYFUNCTION("IF(AB277 = """", """", GOOGLETRANSLATE(AB277, ""en"", ""te""))"),"")</f>
        <v/>
      </c>
    </row>
    <row r="278">
      <c r="A278" s="1">
        <v>280.0</v>
      </c>
      <c r="B278" s="1" t="s">
        <v>56</v>
      </c>
      <c r="C278" s="2">
        <v>45849.0</v>
      </c>
      <c r="D278" s="8">
        <v>45858.0</v>
      </c>
      <c r="E278" s="1">
        <v>4.0</v>
      </c>
      <c r="F278" s="1">
        <v>10.0</v>
      </c>
      <c r="G278" s="3" t="s">
        <v>130</v>
      </c>
      <c r="H278" s="7">
        <v>0.010763888888888889</v>
      </c>
      <c r="I278" s="7">
        <v>0.0061342592592592594</v>
      </c>
      <c r="J278" s="7">
        <v>0.007175925925925926</v>
      </c>
      <c r="L278" s="1" t="s">
        <v>65</v>
      </c>
      <c r="O278" s="1" t="s">
        <v>60</v>
      </c>
      <c r="P278" s="1" t="s">
        <v>60</v>
      </c>
      <c r="Q278" s="1" t="s">
        <v>61</v>
      </c>
      <c r="R278" s="1" t="s">
        <v>60</v>
      </c>
      <c r="S278" s="1" t="s">
        <v>60</v>
      </c>
      <c r="T278" s="1" t="s">
        <v>60</v>
      </c>
      <c r="U278" s="1" t="s">
        <v>60</v>
      </c>
      <c r="V278" s="1" t="s">
        <v>61</v>
      </c>
      <c r="W278" s="1" t="s">
        <v>60</v>
      </c>
      <c r="X278" s="1" t="s">
        <v>60</v>
      </c>
      <c r="Y278" s="1" t="s">
        <v>145</v>
      </c>
      <c r="AC278" s="5" t="str">
        <f>IFERROR(__xludf.DUMMYFUNCTION("IF(Y278 = """", """", GOOGLETRANSLATE(Y278, ""en"", ""hi""))"),"17–20: सबसे भाग्यशाली अगर पहले प्रबंधित किया गया")</f>
        <v>17–20: सबसे भाग्यशाली अगर पहले प्रबंधित किया गया</v>
      </c>
      <c r="AD278" s="5" t="str">
        <f>IFERROR(__xludf.DUMMYFUNCTION("IF(Z278 = """", """", GOOGLETRANSLATE(Z278, ""en"", ""hi""))"),"")</f>
        <v/>
      </c>
      <c r="AE278" s="5" t="str">
        <f>IFERROR(__xludf.DUMMYFUNCTION("IF(AA278 = """", """", GOOGLETRANSLATE(AA278, ""en"", ""hi""))"),"")</f>
        <v/>
      </c>
      <c r="AF278" s="5" t="str">
        <f>IFERROR(__xludf.DUMMYFUNCTION("IF(AB278 = """", """", GOOGLETRANSLATE(AB278, ""en"", ""hi""))"),"")</f>
        <v/>
      </c>
      <c r="AG278" s="5" t="str">
        <f>IFERROR(__xludf.DUMMYFUNCTION("IF(Y278 = """", """", GOOGLETRANSLATE(Y278, ""en"", ""mr""))"),"17-20: आधी व्यवस्थापित केल्यास सर्वात भाग्यवान")</f>
        <v>17-20: आधी व्यवस्थापित केल्यास सर्वात भाग्यवान</v>
      </c>
      <c r="AH278" s="5" t="str">
        <f>IFERROR(__xludf.DUMMYFUNCTION("IF(Z278 = """", """", GOOGLETRANSLATE(Z278, ""en"", ""mr""))"),"")</f>
        <v/>
      </c>
      <c r="AI278" s="5" t="str">
        <f>IFERROR(__xludf.DUMMYFUNCTION("IF(AA278 = """", """", GOOGLETRANSLATE(AA278, ""en"", ""mr""))"),"")</f>
        <v/>
      </c>
      <c r="AJ278" s="5" t="str">
        <f>IFERROR(__xludf.DUMMYFUNCTION("IF(AB278 = """", """", GOOGLETRANSLATE(AB278, ""en"", ""mr""))"),"")</f>
        <v/>
      </c>
      <c r="AK278" s="5" t="str">
        <f>IFERROR(__xludf.DUMMYFUNCTION("IF(Y278 = """", """", GOOGLETRANSLATE(Y278, ""en"", ""gu""))"),"17-20: જો અગાઉ વ્યવસ્થાપિત હોય તો સૌથી વધુ નસીબદાર")</f>
        <v>17-20: જો અગાઉ વ્યવસ્થાપિત હોય તો સૌથી વધુ નસીબદાર</v>
      </c>
      <c r="AL278" s="5" t="str">
        <f>IFERROR(__xludf.DUMMYFUNCTION("IF(Z278 = """", """", GOOGLETRANSLATE(Z278, ""en"", ""gu""))"),"")</f>
        <v/>
      </c>
      <c r="AM278" s="5" t="str">
        <f>IFERROR(__xludf.DUMMYFUNCTION("IF(AA278 = """", """", GOOGLETRANSLATE(AA278, ""en"", ""gu""))"),"")</f>
        <v/>
      </c>
      <c r="AN278" s="5" t="str">
        <f>IFERROR(__xludf.DUMMYFUNCTION("IF(AB278 = """", """", GOOGLETRANSLATE(AB278, ""en"", ""gu""))"),"")</f>
        <v/>
      </c>
      <c r="AO278" s="5" t="str">
        <f>IFERROR(__xludf.DUMMYFUNCTION("IF(Y278 = """", """", GOOGLETRANSLATE(Y278, ""en"", ""bn""))"),"17-20: সবচেয়ে ভাগ্যবান যদি আগে পরিচালিত হয়")</f>
        <v>17-20: সবচেয়ে ভাগ্যবান যদি আগে পরিচালিত হয়</v>
      </c>
      <c r="AP278" s="5" t="str">
        <f>IFERROR(__xludf.DUMMYFUNCTION("IF(Z278 = """", """", GOOGLETRANSLATE(Z278, ""en"", ""bn""))"),"")</f>
        <v/>
      </c>
      <c r="AQ278" s="5" t="str">
        <f>IFERROR(__xludf.DUMMYFUNCTION("IF(AA278 = """", """", GOOGLETRANSLATE(AA278, ""en"", ""bn""))"),"")</f>
        <v/>
      </c>
      <c r="AR278" s="5" t="str">
        <f>IFERROR(__xludf.DUMMYFUNCTION("IF(AB278 = """", """", GOOGLETRANSLATE(AB278, ""en"", ""bn""))"),"")</f>
        <v/>
      </c>
      <c r="AS278" s="5" t="str">
        <f>IFERROR(__xludf.DUMMYFUNCTION("IF(Y278 = """", """", GOOGLETRANSLATE(Y278, ""en"", ""te""))"),"17–20: ముందుగా నిర్వహించినట్లయితే చాలా అదృష్టవంతులు")</f>
        <v>17–20: ముందుగా నిర్వహించినట్లయితే చాలా అదృష్టవంతులు</v>
      </c>
      <c r="AT278" s="5" t="str">
        <f>IFERROR(__xludf.DUMMYFUNCTION("IF(Z278 = """", """", GOOGLETRANSLATE(Z278, ""en"", ""te""))"),"")</f>
        <v/>
      </c>
      <c r="AU278" s="5" t="str">
        <f>IFERROR(__xludf.DUMMYFUNCTION("IF(AA278 = """", """", GOOGLETRANSLATE(AA278, ""en"", ""te""))"),"")</f>
        <v/>
      </c>
      <c r="AV278" s="5" t="str">
        <f>IFERROR(__xludf.DUMMYFUNCTION("IF(AB278 = """", """", GOOGLETRANSLATE(AB278, ""en"", ""te""))"),"")</f>
        <v/>
      </c>
    </row>
    <row r="279">
      <c r="A279" s="1">
        <v>281.0</v>
      </c>
      <c r="B279" s="1" t="s">
        <v>56</v>
      </c>
      <c r="C279" s="2">
        <v>45849.0</v>
      </c>
      <c r="D279" s="8">
        <v>45858.0</v>
      </c>
      <c r="E279" s="1">
        <v>5.0</v>
      </c>
      <c r="F279" s="1">
        <v>1.0</v>
      </c>
      <c r="G279" s="3" t="s">
        <v>130</v>
      </c>
      <c r="H279" s="7">
        <v>0.010763888888888889</v>
      </c>
      <c r="I279" s="7">
        <v>0.007175925925925926</v>
      </c>
      <c r="J279" s="7">
        <v>0.008611111111111111</v>
      </c>
      <c r="L279" s="1" t="s">
        <v>66</v>
      </c>
      <c r="O279" s="1" t="s">
        <v>60</v>
      </c>
      <c r="P279" s="1" t="s">
        <v>60</v>
      </c>
      <c r="Q279" s="1" t="s">
        <v>61</v>
      </c>
      <c r="R279" s="1" t="s">
        <v>60</v>
      </c>
      <c r="S279" s="1" t="s">
        <v>60</v>
      </c>
      <c r="T279" s="1" t="s">
        <v>60</v>
      </c>
      <c r="U279" s="1" t="s">
        <v>60</v>
      </c>
      <c r="V279" s="1" t="s">
        <v>60</v>
      </c>
      <c r="W279" s="1" t="s">
        <v>60</v>
      </c>
      <c r="X279" s="1" t="s">
        <v>60</v>
      </c>
      <c r="Y279" s="1" t="s">
        <v>146</v>
      </c>
      <c r="Z279" s="1" t="s">
        <v>147</v>
      </c>
      <c r="AC279" s="5" t="str">
        <f>IFERROR(__xludf.DUMMYFUNCTION("IF(Y279 = """", """", GOOGLETRANSLATE(Y279, ""en"", ""hi""))"),"11–16: बड़े फैसले लें")</f>
        <v>11–16: बड़े फैसले लें</v>
      </c>
      <c r="AD279" s="5" t="str">
        <f>IFERROR(__xludf.DUMMYFUNCTION("IF(Z279 = """", """", GOOGLETRANSLATE(Z279,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E279" s="5" t="str">
        <f>IFERROR(__xludf.DUMMYFUNCTION("IF(AA279 = """", """", GOOGLETRANSLATE(AA279, ""en"", ""hi""))"),"")</f>
        <v/>
      </c>
      <c r="AF279" s="5" t="str">
        <f>IFERROR(__xludf.DUMMYFUNCTION("IF(AB279 = """", """", GOOGLETRANSLATE(AB279, ""en"", ""hi""))"),"")</f>
        <v/>
      </c>
      <c r="AG279" s="5" t="str">
        <f>IFERROR(__xludf.DUMMYFUNCTION("IF(Y279 = """", """", GOOGLETRANSLATE(Y279, ""en"", ""mr""))"),"11-16: मोठे निर्णय घ्या")</f>
        <v>11-16: मोठे निर्णय घ्या</v>
      </c>
      <c r="AH279" s="5" t="str">
        <f>IFERROR(__xludf.DUMMYFUNCTION("IF(Z279 = """", """", GOOGLETRANSLATE(Z279,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I279" s="5" t="str">
        <f>IFERROR(__xludf.DUMMYFUNCTION("IF(AA279 = """", """", GOOGLETRANSLATE(AA279, ""en"", ""mr""))"),"")</f>
        <v/>
      </c>
      <c r="AJ279" s="5" t="str">
        <f>IFERROR(__xludf.DUMMYFUNCTION("IF(AB279 = """", """", GOOGLETRANSLATE(AB279, ""en"", ""mr""))"),"")</f>
        <v/>
      </c>
      <c r="AK279" s="5" t="str">
        <f>IFERROR(__xludf.DUMMYFUNCTION("IF(Y279 = """", """", GOOGLETRANSLATE(Y279, ""en"", ""gu""))"),"11-16: મુખ્ય નિર્ણયો લો")</f>
        <v>11-16: મુખ્ય નિર્ણયો લો</v>
      </c>
      <c r="AL279" s="5" t="str">
        <f>IFERROR(__xludf.DUMMYFUNCTION("IF(Z279 = """", """", GOOGLETRANSLATE(Z279,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M279" s="5" t="str">
        <f>IFERROR(__xludf.DUMMYFUNCTION("IF(AA279 = """", """", GOOGLETRANSLATE(AA279, ""en"", ""gu""))"),"")</f>
        <v/>
      </c>
      <c r="AN279" s="5" t="str">
        <f>IFERROR(__xludf.DUMMYFUNCTION("IF(AB279 = """", """", GOOGLETRANSLATE(AB279, ""en"", ""gu""))"),"")</f>
        <v/>
      </c>
      <c r="AO279" s="5" t="str">
        <f>IFERROR(__xludf.DUMMYFUNCTION("IF(Y279 = """", """", GOOGLETRANSLATE(Y279, ""en"", ""bn""))"),"11-16: বড় সিদ্ধান্ত নিন")</f>
        <v>11-16: বড় সিদ্ধান্ত নিন</v>
      </c>
      <c r="AP279" s="5" t="str">
        <f>IFERROR(__xludf.DUMMYFUNCTION("IF(Z279 = """", """", GOOGLETRANSLATE(Z279,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Q279" s="5" t="str">
        <f>IFERROR(__xludf.DUMMYFUNCTION("IF(AA279 = """", """", GOOGLETRANSLATE(AA279, ""en"", ""bn""))"),"")</f>
        <v/>
      </c>
      <c r="AR279" s="5" t="str">
        <f>IFERROR(__xludf.DUMMYFUNCTION("IF(AB279 = """", """", GOOGLETRANSLATE(AB279, ""en"", ""bn""))"),"")</f>
        <v/>
      </c>
      <c r="AS279" s="5" t="str">
        <f>IFERROR(__xludf.DUMMYFUNCTION("IF(Y279 = """", """", GOOGLETRANSLATE(Y279, ""en"", ""te""))"),"11–16: ప్రధాన నిర్ణయాలు తీసుకోండి")</f>
        <v>11–16: ప్రధాన నిర్ణయాలు తీసుకోండి</v>
      </c>
      <c r="AT279" s="5" t="str">
        <f>IFERROR(__xludf.DUMMYFUNCTION("IF(Z279 = """", """", GOOGLETRANSLATE(Z279,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U279" s="5" t="str">
        <f>IFERROR(__xludf.DUMMYFUNCTION("IF(AA279 = """", """", GOOGLETRANSLATE(AA279, ""en"", ""te""))"),"")</f>
        <v/>
      </c>
      <c r="AV279" s="5" t="str">
        <f>IFERROR(__xludf.DUMMYFUNCTION("IF(AB279 = """", """", GOOGLETRANSLATE(AB279, ""en"", ""te""))"),"")</f>
        <v/>
      </c>
    </row>
    <row r="280">
      <c r="A280" s="1">
        <v>282.0</v>
      </c>
      <c r="B280" s="1" t="s">
        <v>56</v>
      </c>
      <c r="C280" s="2">
        <v>45849.0</v>
      </c>
      <c r="D280" s="8">
        <v>45858.0</v>
      </c>
      <c r="E280" s="1">
        <v>5.0</v>
      </c>
      <c r="F280" s="1">
        <v>2.0</v>
      </c>
      <c r="G280" s="3" t="s">
        <v>130</v>
      </c>
      <c r="H280" s="7">
        <v>0.010763888888888889</v>
      </c>
      <c r="I280" s="7">
        <v>0.007175925925925926</v>
      </c>
      <c r="J280" s="7">
        <v>0.008611111111111111</v>
      </c>
      <c r="L280" s="1" t="s">
        <v>66</v>
      </c>
      <c r="O280" s="1" t="s">
        <v>60</v>
      </c>
      <c r="P280" s="1" t="s">
        <v>60</v>
      </c>
      <c r="Q280" s="1" t="s">
        <v>61</v>
      </c>
      <c r="R280" s="1" t="s">
        <v>60</v>
      </c>
      <c r="S280" s="1" t="s">
        <v>60</v>
      </c>
      <c r="T280" s="1" t="s">
        <v>60</v>
      </c>
      <c r="U280" s="1" t="s">
        <v>60</v>
      </c>
      <c r="V280" s="1" t="s">
        <v>60</v>
      </c>
      <c r="W280" s="1" t="s">
        <v>60</v>
      </c>
      <c r="X280" s="1" t="s">
        <v>60</v>
      </c>
      <c r="Y280" s="1" t="s">
        <v>146</v>
      </c>
      <c r="Z280" s="1" t="s">
        <v>147</v>
      </c>
      <c r="AC280" s="5" t="str">
        <f>IFERROR(__xludf.DUMMYFUNCTION("IF(Y280 = """", """", GOOGLETRANSLATE(Y280, ""en"", ""hi""))"),"11–16: बड़े फैसले लें")</f>
        <v>11–16: बड़े फैसले लें</v>
      </c>
      <c r="AD280" s="5" t="str">
        <f>IFERROR(__xludf.DUMMYFUNCTION("IF(Z280 = """", """", GOOGLETRANSLATE(Z280,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E280" s="5" t="str">
        <f>IFERROR(__xludf.DUMMYFUNCTION("IF(AA280 = """", """", GOOGLETRANSLATE(AA280, ""en"", ""hi""))"),"")</f>
        <v/>
      </c>
      <c r="AF280" s="5" t="str">
        <f>IFERROR(__xludf.DUMMYFUNCTION("IF(AB280 = """", """", GOOGLETRANSLATE(AB280, ""en"", ""hi""))"),"")</f>
        <v/>
      </c>
      <c r="AG280" s="5" t="str">
        <f>IFERROR(__xludf.DUMMYFUNCTION("IF(Y280 = """", """", GOOGLETRANSLATE(Y280, ""en"", ""mr""))"),"11-16: मोठे निर्णय घ्या")</f>
        <v>11-16: मोठे निर्णय घ्या</v>
      </c>
      <c r="AH280" s="5" t="str">
        <f>IFERROR(__xludf.DUMMYFUNCTION("IF(Z280 = """", """", GOOGLETRANSLATE(Z280,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I280" s="5" t="str">
        <f>IFERROR(__xludf.DUMMYFUNCTION("IF(AA280 = """", """", GOOGLETRANSLATE(AA280, ""en"", ""mr""))"),"")</f>
        <v/>
      </c>
      <c r="AJ280" s="5" t="str">
        <f>IFERROR(__xludf.DUMMYFUNCTION("IF(AB280 = """", """", GOOGLETRANSLATE(AB280, ""en"", ""mr""))"),"")</f>
        <v/>
      </c>
      <c r="AK280" s="5" t="str">
        <f>IFERROR(__xludf.DUMMYFUNCTION("IF(Y280 = """", """", GOOGLETRANSLATE(Y280, ""en"", ""gu""))"),"11-16: મુખ્ય નિર્ણયો લો")</f>
        <v>11-16: મુખ્ય નિર્ણયો લો</v>
      </c>
      <c r="AL280" s="5" t="str">
        <f>IFERROR(__xludf.DUMMYFUNCTION("IF(Z280 = """", """", GOOGLETRANSLATE(Z280,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M280" s="5" t="str">
        <f>IFERROR(__xludf.DUMMYFUNCTION("IF(AA280 = """", """", GOOGLETRANSLATE(AA280, ""en"", ""gu""))"),"")</f>
        <v/>
      </c>
      <c r="AN280" s="5" t="str">
        <f>IFERROR(__xludf.DUMMYFUNCTION("IF(AB280 = """", """", GOOGLETRANSLATE(AB280, ""en"", ""gu""))"),"")</f>
        <v/>
      </c>
      <c r="AO280" s="5" t="str">
        <f>IFERROR(__xludf.DUMMYFUNCTION("IF(Y280 = """", """", GOOGLETRANSLATE(Y280, ""en"", ""bn""))"),"11-16: বড় সিদ্ধান্ত নিন")</f>
        <v>11-16: বড় সিদ্ধান্ত নিন</v>
      </c>
      <c r="AP280" s="5" t="str">
        <f>IFERROR(__xludf.DUMMYFUNCTION("IF(Z280 = """", """", GOOGLETRANSLATE(Z280,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Q280" s="5" t="str">
        <f>IFERROR(__xludf.DUMMYFUNCTION("IF(AA280 = """", """", GOOGLETRANSLATE(AA280, ""en"", ""bn""))"),"")</f>
        <v/>
      </c>
      <c r="AR280" s="5" t="str">
        <f>IFERROR(__xludf.DUMMYFUNCTION("IF(AB280 = """", """", GOOGLETRANSLATE(AB280, ""en"", ""bn""))"),"")</f>
        <v/>
      </c>
      <c r="AS280" s="5" t="str">
        <f>IFERROR(__xludf.DUMMYFUNCTION("IF(Y280 = """", """", GOOGLETRANSLATE(Y280, ""en"", ""te""))"),"11–16: ప్రధాన నిర్ణయాలు తీసుకోండి")</f>
        <v>11–16: ప్రధాన నిర్ణయాలు తీసుకోండి</v>
      </c>
      <c r="AT280" s="5" t="str">
        <f>IFERROR(__xludf.DUMMYFUNCTION("IF(Z280 = """", """", GOOGLETRANSLATE(Z280,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U280" s="5" t="str">
        <f>IFERROR(__xludf.DUMMYFUNCTION("IF(AA280 = """", """", GOOGLETRANSLATE(AA280, ""en"", ""te""))"),"")</f>
        <v/>
      </c>
      <c r="AV280" s="5" t="str">
        <f>IFERROR(__xludf.DUMMYFUNCTION("IF(AB280 = """", """", GOOGLETRANSLATE(AB280, ""en"", ""te""))"),"")</f>
        <v/>
      </c>
    </row>
    <row r="281">
      <c r="A281" s="1">
        <v>283.0</v>
      </c>
      <c r="B281" s="1" t="s">
        <v>56</v>
      </c>
      <c r="C281" s="2">
        <v>45849.0</v>
      </c>
      <c r="D281" s="8">
        <v>45858.0</v>
      </c>
      <c r="E281" s="1">
        <v>5.0</v>
      </c>
      <c r="F281" s="1">
        <v>3.0</v>
      </c>
      <c r="G281" s="3" t="s">
        <v>130</v>
      </c>
      <c r="H281" s="7">
        <v>0.010763888888888889</v>
      </c>
      <c r="I281" s="7">
        <v>0.007175925925925926</v>
      </c>
      <c r="J281" s="7">
        <v>0.008611111111111111</v>
      </c>
      <c r="L281" s="1" t="s">
        <v>66</v>
      </c>
      <c r="O281" s="1" t="s">
        <v>60</v>
      </c>
      <c r="P281" s="1" t="s">
        <v>60</v>
      </c>
      <c r="Q281" s="1" t="s">
        <v>61</v>
      </c>
      <c r="R281" s="1" t="s">
        <v>60</v>
      </c>
      <c r="S281" s="1" t="s">
        <v>60</v>
      </c>
      <c r="T281" s="1" t="s">
        <v>60</v>
      </c>
      <c r="U281" s="1" t="s">
        <v>60</v>
      </c>
      <c r="V281" s="1" t="s">
        <v>60</v>
      </c>
      <c r="W281" s="1" t="s">
        <v>60</v>
      </c>
      <c r="X281" s="1" t="s">
        <v>60</v>
      </c>
      <c r="Y281" s="1" t="s">
        <v>146</v>
      </c>
      <c r="Z281" s="1" t="s">
        <v>147</v>
      </c>
      <c r="AC281" s="5" t="str">
        <f>IFERROR(__xludf.DUMMYFUNCTION("IF(Y281 = """", """", GOOGLETRANSLATE(Y281, ""en"", ""hi""))"),"11–16: बड़े फैसले लें")</f>
        <v>11–16: बड़े फैसले लें</v>
      </c>
      <c r="AD281" s="5" t="str">
        <f>IFERROR(__xludf.DUMMYFUNCTION("IF(Z281 = """", """", GOOGLETRANSLATE(Z281,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E281" s="5" t="str">
        <f>IFERROR(__xludf.DUMMYFUNCTION("IF(AA281 = """", """", GOOGLETRANSLATE(AA281, ""en"", ""hi""))"),"")</f>
        <v/>
      </c>
      <c r="AF281" s="5" t="str">
        <f>IFERROR(__xludf.DUMMYFUNCTION("IF(AB281 = """", """", GOOGLETRANSLATE(AB281, ""en"", ""hi""))"),"")</f>
        <v/>
      </c>
      <c r="AG281" s="5" t="str">
        <f>IFERROR(__xludf.DUMMYFUNCTION("IF(Y281 = """", """", GOOGLETRANSLATE(Y281, ""en"", ""mr""))"),"11-16: मोठे निर्णय घ्या")</f>
        <v>11-16: मोठे निर्णय घ्या</v>
      </c>
      <c r="AH281" s="5" t="str">
        <f>IFERROR(__xludf.DUMMYFUNCTION("IF(Z281 = """", """", GOOGLETRANSLATE(Z281,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I281" s="5" t="str">
        <f>IFERROR(__xludf.DUMMYFUNCTION("IF(AA281 = """", """", GOOGLETRANSLATE(AA281, ""en"", ""mr""))"),"")</f>
        <v/>
      </c>
      <c r="AJ281" s="5" t="str">
        <f>IFERROR(__xludf.DUMMYFUNCTION("IF(AB281 = """", """", GOOGLETRANSLATE(AB281, ""en"", ""mr""))"),"")</f>
        <v/>
      </c>
      <c r="AK281" s="5" t="str">
        <f>IFERROR(__xludf.DUMMYFUNCTION("IF(Y281 = """", """", GOOGLETRANSLATE(Y281, ""en"", ""gu""))"),"11-16: મુખ્ય નિર્ણયો લો")</f>
        <v>11-16: મુખ્ય નિર્ણયો લો</v>
      </c>
      <c r="AL281" s="5" t="str">
        <f>IFERROR(__xludf.DUMMYFUNCTION("IF(Z281 = """", """", GOOGLETRANSLATE(Z281,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M281" s="5" t="str">
        <f>IFERROR(__xludf.DUMMYFUNCTION("IF(AA281 = """", """", GOOGLETRANSLATE(AA281, ""en"", ""gu""))"),"")</f>
        <v/>
      </c>
      <c r="AN281" s="5" t="str">
        <f>IFERROR(__xludf.DUMMYFUNCTION("IF(AB281 = """", """", GOOGLETRANSLATE(AB281, ""en"", ""gu""))"),"")</f>
        <v/>
      </c>
      <c r="AO281" s="5" t="str">
        <f>IFERROR(__xludf.DUMMYFUNCTION("IF(Y281 = """", """", GOOGLETRANSLATE(Y281, ""en"", ""bn""))"),"11-16: বড় সিদ্ধান্ত নিন")</f>
        <v>11-16: বড় সিদ্ধান্ত নিন</v>
      </c>
      <c r="AP281" s="5" t="str">
        <f>IFERROR(__xludf.DUMMYFUNCTION("IF(Z281 = """", """", GOOGLETRANSLATE(Z281,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Q281" s="5" t="str">
        <f>IFERROR(__xludf.DUMMYFUNCTION("IF(AA281 = """", """", GOOGLETRANSLATE(AA281, ""en"", ""bn""))"),"")</f>
        <v/>
      </c>
      <c r="AR281" s="5" t="str">
        <f>IFERROR(__xludf.DUMMYFUNCTION("IF(AB281 = """", """", GOOGLETRANSLATE(AB281, ""en"", ""bn""))"),"")</f>
        <v/>
      </c>
      <c r="AS281" s="5" t="str">
        <f>IFERROR(__xludf.DUMMYFUNCTION("IF(Y281 = """", """", GOOGLETRANSLATE(Y281, ""en"", ""te""))"),"11–16: ప్రధాన నిర్ణయాలు తీసుకోండి")</f>
        <v>11–16: ప్రధాన నిర్ణయాలు తీసుకోండి</v>
      </c>
      <c r="AT281" s="5" t="str">
        <f>IFERROR(__xludf.DUMMYFUNCTION("IF(Z281 = """", """", GOOGLETRANSLATE(Z281,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U281" s="5" t="str">
        <f>IFERROR(__xludf.DUMMYFUNCTION("IF(AA281 = """", """", GOOGLETRANSLATE(AA281, ""en"", ""te""))"),"")</f>
        <v/>
      </c>
      <c r="AV281" s="5" t="str">
        <f>IFERROR(__xludf.DUMMYFUNCTION("IF(AB281 = """", """", GOOGLETRANSLATE(AB281, ""en"", ""te""))"),"")</f>
        <v/>
      </c>
    </row>
    <row r="282">
      <c r="A282" s="1">
        <v>284.0</v>
      </c>
      <c r="B282" s="1" t="s">
        <v>56</v>
      </c>
      <c r="C282" s="2">
        <v>45849.0</v>
      </c>
      <c r="D282" s="8">
        <v>45858.0</v>
      </c>
      <c r="E282" s="1">
        <v>5.0</v>
      </c>
      <c r="F282" s="1">
        <v>4.0</v>
      </c>
      <c r="G282" s="3" t="s">
        <v>130</v>
      </c>
      <c r="H282" s="7">
        <v>0.010763888888888889</v>
      </c>
      <c r="I282" s="7">
        <v>0.007175925925925926</v>
      </c>
      <c r="J282" s="7">
        <v>0.008611111111111111</v>
      </c>
      <c r="L282" s="1" t="s">
        <v>66</v>
      </c>
      <c r="O282" s="1" t="s">
        <v>60</v>
      </c>
      <c r="P282" s="1" t="s">
        <v>60</v>
      </c>
      <c r="Q282" s="1" t="s">
        <v>61</v>
      </c>
      <c r="R282" s="1" t="s">
        <v>60</v>
      </c>
      <c r="S282" s="1" t="s">
        <v>60</v>
      </c>
      <c r="T282" s="1" t="s">
        <v>60</v>
      </c>
      <c r="U282" s="1" t="s">
        <v>60</v>
      </c>
      <c r="V282" s="1" t="s">
        <v>60</v>
      </c>
      <c r="W282" s="1" t="s">
        <v>60</v>
      </c>
      <c r="X282" s="1" t="s">
        <v>60</v>
      </c>
      <c r="Y282" s="1" t="s">
        <v>148</v>
      </c>
      <c r="Z282" s="1" t="s">
        <v>146</v>
      </c>
      <c r="AC282" s="5" t="str">
        <f>IFERROR(__xludf.DUMMYFUNCTION("IF(Y282 = """", """", GOOGLETRANSLATE(Y282, ""en"", ""hi""))"),"पोस्ट 14–15: स्वास्थ्य चेतावनी शुरू")</f>
        <v>पोस्ट 14–15: स्वास्थ्य चेतावनी शुरू</v>
      </c>
      <c r="AD282" s="5" t="str">
        <f>IFERROR(__xludf.DUMMYFUNCTION("IF(Z282 = """", """", GOOGLETRANSLATE(Z282, ""en"", ""hi""))"),"11–16: बड़े फैसले लें")</f>
        <v>11–16: बड़े फैसले लें</v>
      </c>
      <c r="AE282" s="5" t="str">
        <f>IFERROR(__xludf.DUMMYFUNCTION("IF(AA282 = """", """", GOOGLETRANSLATE(AA282, ""en"", ""hi""))"),"")</f>
        <v/>
      </c>
      <c r="AF282" s="5" t="str">
        <f>IFERROR(__xludf.DUMMYFUNCTION("IF(AB282 = """", """", GOOGLETRANSLATE(AB282, ""en"", ""hi""))"),"")</f>
        <v/>
      </c>
      <c r="AG282" s="5" t="str">
        <f>IFERROR(__xludf.DUMMYFUNCTION("IF(Y282 = """", """", GOOGLETRANSLATE(Y282, ""en"", ""mr""))"),"14-15 नंतर: आरोग्य सूचना सुरू")</f>
        <v>14-15 नंतर: आरोग्य सूचना सुरू</v>
      </c>
      <c r="AH282" s="5" t="str">
        <f>IFERROR(__xludf.DUMMYFUNCTION("IF(Z282 = """", """", GOOGLETRANSLATE(Z282, ""en"", ""mr""))"),"11-16: मोठे निर्णय घ्या")</f>
        <v>11-16: मोठे निर्णय घ्या</v>
      </c>
      <c r="AI282" s="5" t="str">
        <f>IFERROR(__xludf.DUMMYFUNCTION("IF(AA282 = """", """", GOOGLETRANSLATE(AA282, ""en"", ""mr""))"),"")</f>
        <v/>
      </c>
      <c r="AJ282" s="5" t="str">
        <f>IFERROR(__xludf.DUMMYFUNCTION("IF(AB282 = """", """", GOOGLETRANSLATE(AB282, ""en"", ""mr""))"),"")</f>
        <v/>
      </c>
      <c r="AK282" s="5" t="str">
        <f>IFERROR(__xludf.DUMMYFUNCTION("IF(Y282 = """", """", GOOGLETRANSLATE(Y282, ""en"", ""gu""))"),"14-15 પછી: આરોગ્ય ચેતવણી શરૂ થાય છે")</f>
        <v>14-15 પછી: આરોગ્ય ચેતવણી શરૂ થાય છે</v>
      </c>
      <c r="AL282" s="5" t="str">
        <f>IFERROR(__xludf.DUMMYFUNCTION("IF(Z282 = """", """", GOOGLETRANSLATE(Z282, ""en"", ""gu""))"),"11-16: મુખ્ય નિર્ણયો લો")</f>
        <v>11-16: મુખ્ય નિર્ણયો લો</v>
      </c>
      <c r="AM282" s="5" t="str">
        <f>IFERROR(__xludf.DUMMYFUNCTION("IF(AA282 = """", """", GOOGLETRANSLATE(AA282, ""en"", ""gu""))"),"")</f>
        <v/>
      </c>
      <c r="AN282" s="5" t="str">
        <f>IFERROR(__xludf.DUMMYFUNCTION("IF(AB282 = """", """", GOOGLETRANSLATE(AB282, ""en"", ""gu""))"),"")</f>
        <v/>
      </c>
      <c r="AO282" s="5" t="str">
        <f>IFERROR(__xludf.DUMMYFUNCTION("IF(Y282 = """", """", GOOGLETRANSLATE(Y282, ""en"", ""bn""))"),"পোস্ট 14-15: স্বাস্থ্য সতর্কতা শুরু হয়")</f>
        <v>পোস্ট 14-15: স্বাস্থ্য সতর্কতা শুরু হয়</v>
      </c>
      <c r="AP282" s="5" t="str">
        <f>IFERROR(__xludf.DUMMYFUNCTION("IF(Z282 = """", """", GOOGLETRANSLATE(Z282, ""en"", ""bn""))"),"11-16: বড় সিদ্ধান্ত নিন")</f>
        <v>11-16: বড় সিদ্ধান্ত নিন</v>
      </c>
      <c r="AQ282" s="5" t="str">
        <f>IFERROR(__xludf.DUMMYFUNCTION("IF(AA282 = """", """", GOOGLETRANSLATE(AA282, ""en"", ""bn""))"),"")</f>
        <v/>
      </c>
      <c r="AR282" s="5" t="str">
        <f>IFERROR(__xludf.DUMMYFUNCTION("IF(AB282 = """", """", GOOGLETRANSLATE(AB282, ""en"", ""bn""))"),"")</f>
        <v/>
      </c>
      <c r="AS282" s="5" t="str">
        <f>IFERROR(__xludf.DUMMYFUNCTION("IF(Y282 = """", """", GOOGLETRANSLATE(Y282, ""en"", ""te""))"),"పోస్ట్ 14–15: హెల్త్ అలర్ట్ ప్రారంభమవుతుంది")</f>
        <v>పోస్ట్ 14–15: హెల్త్ అలర్ట్ ప్రారంభమవుతుంది</v>
      </c>
      <c r="AT282" s="5" t="str">
        <f>IFERROR(__xludf.DUMMYFUNCTION("IF(Z282 = """", """", GOOGLETRANSLATE(Z282, ""en"", ""te""))"),"11–16: ప్రధాన నిర్ణయాలు తీసుకోండి")</f>
        <v>11–16: ప్రధాన నిర్ణయాలు తీసుకోండి</v>
      </c>
      <c r="AU282" s="5" t="str">
        <f>IFERROR(__xludf.DUMMYFUNCTION("IF(AA282 = """", """", GOOGLETRANSLATE(AA282, ""en"", ""te""))"),"")</f>
        <v/>
      </c>
      <c r="AV282" s="5" t="str">
        <f>IFERROR(__xludf.DUMMYFUNCTION("IF(AB282 = """", """", GOOGLETRANSLATE(AB282, ""en"", ""te""))"),"")</f>
        <v/>
      </c>
    </row>
    <row r="283">
      <c r="A283" s="1">
        <v>285.0</v>
      </c>
      <c r="B283" s="1" t="s">
        <v>56</v>
      </c>
      <c r="C283" s="2">
        <v>45849.0</v>
      </c>
      <c r="D283" s="8">
        <v>45858.0</v>
      </c>
      <c r="E283" s="1">
        <v>5.0</v>
      </c>
      <c r="F283" s="1">
        <v>5.0</v>
      </c>
      <c r="G283" s="3" t="s">
        <v>130</v>
      </c>
      <c r="H283" s="7">
        <v>0.010763888888888889</v>
      </c>
      <c r="I283" s="7">
        <v>0.007175925925925926</v>
      </c>
      <c r="J283" s="7">
        <v>0.008611111111111111</v>
      </c>
      <c r="L283" s="1" t="s">
        <v>66</v>
      </c>
      <c r="O283" s="1" t="s">
        <v>60</v>
      </c>
      <c r="P283" s="1" t="s">
        <v>60</v>
      </c>
      <c r="Q283" s="1" t="s">
        <v>61</v>
      </c>
      <c r="R283" s="1" t="s">
        <v>60</v>
      </c>
      <c r="S283" s="1" t="s">
        <v>60</v>
      </c>
      <c r="T283" s="1" t="s">
        <v>60</v>
      </c>
      <c r="U283" s="1" t="s">
        <v>60</v>
      </c>
      <c r="V283" s="1" t="s">
        <v>60</v>
      </c>
      <c r="W283" s="1" t="s">
        <v>60</v>
      </c>
      <c r="X283" s="1" t="s">
        <v>60</v>
      </c>
      <c r="Y283" s="1" t="s">
        <v>149</v>
      </c>
      <c r="AC283" s="5" t="str">
        <f>IFERROR(__xludf.DUMMYFUNCTION("IF(Y283 = """", """", GOOGLETRANSLATE(Y283, ""en"", ""hi""))"),"पोस्ट 14–15: स्वास्थ्य चेतावनी शुरू होती है11–16: बड़े फैसले लें")</f>
        <v>पोस्ट 14–15: स्वास्थ्य चेतावनी शुरू होती है11–16: बड़े फैसले लें</v>
      </c>
      <c r="AD283" s="5" t="str">
        <f>IFERROR(__xludf.DUMMYFUNCTION("IF(Z283 = """", """", GOOGLETRANSLATE(Z283, ""en"", ""hi""))"),"")</f>
        <v/>
      </c>
      <c r="AE283" s="5" t="str">
        <f>IFERROR(__xludf.DUMMYFUNCTION("IF(AA283 = """", """", GOOGLETRANSLATE(AA283, ""en"", ""hi""))"),"")</f>
        <v/>
      </c>
      <c r="AF283" s="5" t="str">
        <f>IFERROR(__xludf.DUMMYFUNCTION("IF(AB283 = """", """", GOOGLETRANSLATE(AB283, ""en"", ""hi""))"),"")</f>
        <v/>
      </c>
      <c r="AG283" s="5" t="str">
        <f>IFERROR(__xludf.DUMMYFUNCTION("IF(Y283 = """", """", GOOGLETRANSLATE(Y283, ""en"", ""mr""))"),"14-15 नंतर: आरोग्य सूचना सुरू होते11-16: मोठे निर्णय घ्या")</f>
        <v>14-15 नंतर: आरोग्य सूचना सुरू होते11-16: मोठे निर्णय घ्या</v>
      </c>
      <c r="AH283" s="5" t="str">
        <f>IFERROR(__xludf.DUMMYFUNCTION("IF(Z283 = """", """", GOOGLETRANSLATE(Z283, ""en"", ""mr""))"),"")</f>
        <v/>
      </c>
      <c r="AI283" s="5" t="str">
        <f>IFERROR(__xludf.DUMMYFUNCTION("IF(AA283 = """", """", GOOGLETRANSLATE(AA283, ""en"", ""mr""))"),"")</f>
        <v/>
      </c>
      <c r="AJ283" s="5" t="str">
        <f>IFERROR(__xludf.DUMMYFUNCTION("IF(AB283 = """", """", GOOGLETRANSLATE(AB283, ""en"", ""mr""))"),"")</f>
        <v/>
      </c>
      <c r="AK283" s="5" t="str">
        <f>IFERROR(__xludf.DUMMYFUNCTION("IF(Y283 = """", """", GOOGLETRANSLATE(Y283, ""en"", ""gu""))"),"14-15 પછી: આરોગ્ય ચેતવણી શરૂ થાય છે11-16: મુખ્ય નિર્ણયો લો")</f>
        <v>14-15 પછી: આરોગ્ય ચેતવણી શરૂ થાય છે11-16: મુખ્ય નિર્ણયો લો</v>
      </c>
      <c r="AL283" s="5" t="str">
        <f>IFERROR(__xludf.DUMMYFUNCTION("IF(Z283 = """", """", GOOGLETRANSLATE(Z283, ""en"", ""gu""))"),"")</f>
        <v/>
      </c>
      <c r="AM283" s="5" t="str">
        <f>IFERROR(__xludf.DUMMYFUNCTION("IF(AA283 = """", """", GOOGLETRANSLATE(AA283, ""en"", ""gu""))"),"")</f>
        <v/>
      </c>
      <c r="AN283" s="5" t="str">
        <f>IFERROR(__xludf.DUMMYFUNCTION("IF(AB283 = """", """", GOOGLETRANSLATE(AB283, ""en"", ""gu""))"),"")</f>
        <v/>
      </c>
      <c r="AO283" s="5" t="str">
        <f>IFERROR(__xludf.DUMMYFUNCTION("IF(Y283 = """", """", GOOGLETRANSLATE(Y283, ""en"", ""bn""))"),"পোস্ট 14-15: স্বাস্থ্য সতর্কতা শুরু 11-16: প্রধান সিদ্ধান্ত নিন")</f>
        <v>পোস্ট 14-15: স্বাস্থ্য সতর্কতা শুরু 11-16: প্রধান সিদ্ধান্ত নিন</v>
      </c>
      <c r="AP283" s="5" t="str">
        <f>IFERROR(__xludf.DUMMYFUNCTION("IF(Z283 = """", """", GOOGLETRANSLATE(Z283, ""en"", ""bn""))"),"")</f>
        <v/>
      </c>
      <c r="AQ283" s="5" t="str">
        <f>IFERROR(__xludf.DUMMYFUNCTION("IF(AA283 = """", """", GOOGLETRANSLATE(AA283, ""en"", ""bn""))"),"")</f>
        <v/>
      </c>
      <c r="AR283" s="5" t="str">
        <f>IFERROR(__xludf.DUMMYFUNCTION("IF(AB283 = """", """", GOOGLETRANSLATE(AB283, ""en"", ""bn""))"),"")</f>
        <v/>
      </c>
      <c r="AS283" s="5" t="str">
        <f>IFERROR(__xludf.DUMMYFUNCTION("IF(Y283 = """", """", GOOGLETRANSLATE(Y283, ""en"", ""te""))"),"పోస్ట్ 14–15: హెల్త్ అలర్ట్ ప్రారంభమవుతుంది11–16: ప్రధాన నిర్ణయాలు తీసుకోండి")</f>
        <v>పోస్ట్ 14–15: హెల్త్ అలర్ట్ ప్రారంభమవుతుంది11–16: ప్రధాన నిర్ణయాలు తీసుకోండి</v>
      </c>
      <c r="AT283" s="5" t="str">
        <f>IFERROR(__xludf.DUMMYFUNCTION("IF(Z283 = """", """", GOOGLETRANSLATE(Z283, ""en"", ""te""))"),"")</f>
        <v/>
      </c>
      <c r="AU283" s="5" t="str">
        <f>IFERROR(__xludf.DUMMYFUNCTION("IF(AA283 = """", """", GOOGLETRANSLATE(AA283, ""en"", ""te""))"),"")</f>
        <v/>
      </c>
      <c r="AV283" s="5" t="str">
        <f>IFERROR(__xludf.DUMMYFUNCTION("IF(AB283 = """", """", GOOGLETRANSLATE(AB283, ""en"", ""te""))"),"")</f>
        <v/>
      </c>
    </row>
    <row r="284">
      <c r="A284" s="1">
        <v>286.0</v>
      </c>
      <c r="B284" s="1" t="s">
        <v>56</v>
      </c>
      <c r="C284" s="2">
        <v>45849.0</v>
      </c>
      <c r="D284" s="8">
        <v>45858.0</v>
      </c>
      <c r="E284" s="1">
        <v>5.0</v>
      </c>
      <c r="F284" s="1">
        <v>6.0</v>
      </c>
      <c r="G284" s="3" t="s">
        <v>130</v>
      </c>
      <c r="H284" s="7">
        <v>0.010763888888888889</v>
      </c>
      <c r="I284" s="7">
        <v>0.007175925925925926</v>
      </c>
      <c r="J284" s="7">
        <v>0.008611111111111111</v>
      </c>
      <c r="L284" s="1" t="s">
        <v>66</v>
      </c>
      <c r="O284" s="1" t="s">
        <v>60</v>
      </c>
      <c r="P284" s="1" t="s">
        <v>60</v>
      </c>
      <c r="Q284" s="1" t="s">
        <v>61</v>
      </c>
      <c r="R284" s="1" t="s">
        <v>60</v>
      </c>
      <c r="S284" s="1" t="s">
        <v>60</v>
      </c>
      <c r="T284" s="1" t="s">
        <v>60</v>
      </c>
      <c r="U284" s="1" t="s">
        <v>60</v>
      </c>
      <c r="V284" s="1" t="s">
        <v>60</v>
      </c>
      <c r="W284" s="1" t="s">
        <v>60</v>
      </c>
      <c r="X284" s="1" t="s">
        <v>60</v>
      </c>
      <c r="Y284" s="1" t="s">
        <v>146</v>
      </c>
      <c r="AC284" s="5" t="str">
        <f>IFERROR(__xludf.DUMMYFUNCTION("IF(Y284 = """", """", GOOGLETRANSLATE(Y284, ""en"", ""hi""))"),"11–16: बड़े फैसले लें")</f>
        <v>11–16: बड़े फैसले लें</v>
      </c>
      <c r="AD284" s="5" t="str">
        <f>IFERROR(__xludf.DUMMYFUNCTION("IF(Z284 = """", """", GOOGLETRANSLATE(Z284, ""en"", ""hi""))"),"")</f>
        <v/>
      </c>
      <c r="AE284" s="5" t="str">
        <f>IFERROR(__xludf.DUMMYFUNCTION("IF(AA284 = """", """", GOOGLETRANSLATE(AA284, ""en"", ""hi""))"),"")</f>
        <v/>
      </c>
      <c r="AF284" s="5" t="str">
        <f>IFERROR(__xludf.DUMMYFUNCTION("IF(AB284 = """", """", GOOGLETRANSLATE(AB284, ""en"", ""hi""))"),"")</f>
        <v/>
      </c>
      <c r="AG284" s="5" t="str">
        <f>IFERROR(__xludf.DUMMYFUNCTION("IF(Y284 = """", """", GOOGLETRANSLATE(Y284, ""en"", ""mr""))"),"11-16: मोठे निर्णय घ्या")</f>
        <v>11-16: मोठे निर्णय घ्या</v>
      </c>
      <c r="AH284" s="5" t="str">
        <f>IFERROR(__xludf.DUMMYFUNCTION("IF(Z284 = """", """", GOOGLETRANSLATE(Z284, ""en"", ""mr""))"),"")</f>
        <v/>
      </c>
      <c r="AI284" s="5" t="str">
        <f>IFERROR(__xludf.DUMMYFUNCTION("IF(AA284 = """", """", GOOGLETRANSLATE(AA284, ""en"", ""mr""))"),"")</f>
        <v/>
      </c>
      <c r="AJ284" s="5" t="str">
        <f>IFERROR(__xludf.DUMMYFUNCTION("IF(AB284 = """", """", GOOGLETRANSLATE(AB284, ""en"", ""mr""))"),"")</f>
        <v/>
      </c>
      <c r="AK284" s="5" t="str">
        <f>IFERROR(__xludf.DUMMYFUNCTION("IF(Y284 = """", """", GOOGLETRANSLATE(Y284, ""en"", ""gu""))"),"11-16: મુખ્ય નિર્ણયો લો")</f>
        <v>11-16: મુખ્ય નિર્ણયો લો</v>
      </c>
      <c r="AL284" s="5" t="str">
        <f>IFERROR(__xludf.DUMMYFUNCTION("IF(Z284 = """", """", GOOGLETRANSLATE(Z284, ""en"", ""gu""))"),"")</f>
        <v/>
      </c>
      <c r="AM284" s="5" t="str">
        <f>IFERROR(__xludf.DUMMYFUNCTION("IF(AA284 = """", """", GOOGLETRANSLATE(AA284, ""en"", ""gu""))"),"")</f>
        <v/>
      </c>
      <c r="AN284" s="5" t="str">
        <f>IFERROR(__xludf.DUMMYFUNCTION("IF(AB284 = """", """", GOOGLETRANSLATE(AB284, ""en"", ""gu""))"),"")</f>
        <v/>
      </c>
      <c r="AO284" s="5" t="str">
        <f>IFERROR(__xludf.DUMMYFUNCTION("IF(Y284 = """", """", GOOGLETRANSLATE(Y284, ""en"", ""bn""))"),"11-16: বড় সিদ্ধান্ত নিন")</f>
        <v>11-16: বড় সিদ্ধান্ত নিন</v>
      </c>
      <c r="AP284" s="5" t="str">
        <f>IFERROR(__xludf.DUMMYFUNCTION("IF(Z284 = """", """", GOOGLETRANSLATE(Z284, ""en"", ""bn""))"),"")</f>
        <v/>
      </c>
      <c r="AQ284" s="5" t="str">
        <f>IFERROR(__xludf.DUMMYFUNCTION("IF(AA284 = """", """", GOOGLETRANSLATE(AA284, ""en"", ""bn""))"),"")</f>
        <v/>
      </c>
      <c r="AR284" s="5" t="str">
        <f>IFERROR(__xludf.DUMMYFUNCTION("IF(AB284 = """", """", GOOGLETRANSLATE(AB284, ""en"", ""bn""))"),"")</f>
        <v/>
      </c>
      <c r="AS284" s="5" t="str">
        <f>IFERROR(__xludf.DUMMYFUNCTION("IF(Y284 = """", """", GOOGLETRANSLATE(Y284, ""en"", ""te""))"),"11–16: ప్రధాన నిర్ణయాలు తీసుకోండి")</f>
        <v>11–16: ప్రధాన నిర్ణయాలు తీసుకోండి</v>
      </c>
      <c r="AT284" s="5" t="str">
        <f>IFERROR(__xludf.DUMMYFUNCTION("IF(Z284 = """", """", GOOGLETRANSLATE(Z284, ""en"", ""te""))"),"")</f>
        <v/>
      </c>
      <c r="AU284" s="5" t="str">
        <f>IFERROR(__xludf.DUMMYFUNCTION("IF(AA284 = """", """", GOOGLETRANSLATE(AA284, ""en"", ""te""))"),"")</f>
        <v/>
      </c>
      <c r="AV284" s="5" t="str">
        <f>IFERROR(__xludf.DUMMYFUNCTION("IF(AB284 = """", """", GOOGLETRANSLATE(AB284, ""en"", ""te""))"),"")</f>
        <v/>
      </c>
    </row>
    <row r="285">
      <c r="A285" s="1">
        <v>287.0</v>
      </c>
      <c r="B285" s="1" t="s">
        <v>56</v>
      </c>
      <c r="C285" s="2">
        <v>45849.0</v>
      </c>
      <c r="D285" s="8">
        <v>45858.0</v>
      </c>
      <c r="E285" s="1">
        <v>5.0</v>
      </c>
      <c r="F285" s="1">
        <v>7.0</v>
      </c>
      <c r="G285" s="3" t="s">
        <v>130</v>
      </c>
      <c r="H285" s="7">
        <v>0.010763888888888889</v>
      </c>
      <c r="I285" s="7">
        <v>0.007175925925925926</v>
      </c>
      <c r="J285" s="7">
        <v>0.008611111111111111</v>
      </c>
      <c r="L285" s="1" t="s">
        <v>66</v>
      </c>
      <c r="O285" s="1" t="s">
        <v>60</v>
      </c>
      <c r="P285" s="1" t="s">
        <v>60</v>
      </c>
      <c r="Q285" s="1" t="s">
        <v>60</v>
      </c>
      <c r="R285" s="1" t="s">
        <v>60</v>
      </c>
      <c r="S285" s="1" t="s">
        <v>60</v>
      </c>
      <c r="T285" s="1" t="s">
        <v>61</v>
      </c>
      <c r="U285" s="1" t="s">
        <v>60</v>
      </c>
      <c r="V285" s="1" t="s">
        <v>60</v>
      </c>
      <c r="W285" s="1" t="s">
        <v>61</v>
      </c>
      <c r="X285" s="1" t="s">
        <v>60</v>
      </c>
      <c r="Y285" s="1" t="s">
        <v>150</v>
      </c>
      <c r="Z285" s="1" t="s">
        <v>133</v>
      </c>
      <c r="AA285" s="1" t="s">
        <v>147</v>
      </c>
      <c r="AC285" s="5" t="str">
        <f>IFERROR(__xludf.DUMMYFUNCTION("IF(Y285 = """", """", GOOGLETRANSLATE(Y285, ""en"", ""hi""))"),"17–20: स्वास्थ्य जोखिम")</f>
        <v>17–20: स्वास्थ्य जोखिम</v>
      </c>
      <c r="AD285" s="5" t="str">
        <f>IFERROR(__xludf.DUMMYFUNCTION("IF(Z285 = """", """", GOOGLETRANSLATE(Z285, ""en"", ""hi""))"),"ध्यान से चलाएं")</f>
        <v>ध्यान से चलाएं</v>
      </c>
      <c r="AE285" s="5" t="str">
        <f>IFERROR(__xludf.DUMMYFUNCTION("IF(AA285 = """", """", GOOGLETRANSLATE(AA285,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F285" s="5" t="str">
        <f>IFERROR(__xludf.DUMMYFUNCTION("IF(AB285 = """", """", GOOGLETRANSLATE(AB285, ""en"", ""hi""))"),"")</f>
        <v/>
      </c>
      <c r="AG285" s="5" t="str">
        <f>IFERROR(__xludf.DUMMYFUNCTION("IF(Y285 = """", """", GOOGLETRANSLATE(Y285, ""en"", ""mr""))"),"17-20: आरोग्य धोके")</f>
        <v>17-20: आरोग्य धोके</v>
      </c>
      <c r="AH285" s="5" t="str">
        <f>IFERROR(__xludf.DUMMYFUNCTION("IF(Z285 = """", """", GOOGLETRANSLATE(Z285, ""en"", ""mr""))"),"जपून चालवा")</f>
        <v>जपून चालवा</v>
      </c>
      <c r="AI285" s="5" t="str">
        <f>IFERROR(__xludf.DUMMYFUNCTION("IF(AA285 = """", """", GOOGLETRANSLATE(AA285,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J285" s="5" t="str">
        <f>IFERROR(__xludf.DUMMYFUNCTION("IF(AB285 = """", """", GOOGLETRANSLATE(AB285, ""en"", ""mr""))"),"")</f>
        <v/>
      </c>
      <c r="AK285" s="5" t="str">
        <f>IFERROR(__xludf.DUMMYFUNCTION("IF(Y285 = """", """", GOOGLETRANSLATE(Y285, ""en"", ""gu""))"),"17-20: સ્વાસ્થ્ય જોખમો")</f>
        <v>17-20: સ્વાસ્થ્ય જોખમો</v>
      </c>
      <c r="AL285" s="5" t="str">
        <f>IFERROR(__xludf.DUMMYFUNCTION("IF(Z285 = """", """", GOOGLETRANSLATE(Z285, ""en"", ""gu""))"),"ધ્યાનથી વાહન ચલાવો")</f>
        <v>ધ્યાનથી વાહન ચલાવો</v>
      </c>
      <c r="AM285" s="5" t="str">
        <f>IFERROR(__xludf.DUMMYFUNCTION("IF(AA285 = """", """", GOOGLETRANSLATE(AA285,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N285" s="5" t="str">
        <f>IFERROR(__xludf.DUMMYFUNCTION("IF(AB285 = """", """", GOOGLETRANSLATE(AB285, ""en"", ""gu""))"),"")</f>
        <v/>
      </c>
      <c r="AO285" s="5" t="str">
        <f>IFERROR(__xludf.DUMMYFUNCTION("IF(Y285 = """", """", GOOGLETRANSLATE(Y285, ""en"", ""bn""))"),"17-20: স্বাস্থ্য ঝুঁকি")</f>
        <v>17-20: স্বাস্থ্য ঝুঁকি</v>
      </c>
      <c r="AP285" s="5" t="str">
        <f>IFERROR(__xludf.DUMMYFUNCTION("IF(Z285 = """", """", GOOGLETRANSLATE(Z285, ""en"", ""bn""))"),"সাবধানে চালান")</f>
        <v>সাবধানে চালান</v>
      </c>
      <c r="AQ285" s="5" t="str">
        <f>IFERROR(__xludf.DUMMYFUNCTION("IF(AA285 = """", """", GOOGLETRANSLATE(AA285,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R285" s="5" t="str">
        <f>IFERROR(__xludf.DUMMYFUNCTION("IF(AB285 = """", """", GOOGLETRANSLATE(AB285, ""en"", ""bn""))"),"")</f>
        <v/>
      </c>
      <c r="AS285" s="5" t="str">
        <f>IFERROR(__xludf.DUMMYFUNCTION("IF(Y285 = """", """", GOOGLETRANSLATE(Y285, ""en"", ""te""))"),"17–20: ఆరోగ్య ప్రమాదాలు")</f>
        <v>17–20: ఆరోగ్య ప్రమాదాలు</v>
      </c>
      <c r="AT285" s="5" t="str">
        <f>IFERROR(__xludf.DUMMYFUNCTION("IF(Z285 = """", """", GOOGLETRANSLATE(Z285, ""en"", ""te""))"),"జాగ్రత్తగా డ్రైవ్ చేయండి")</f>
        <v>జాగ్రత్తగా డ్రైవ్ చేయండి</v>
      </c>
      <c r="AU285" s="5" t="str">
        <f>IFERROR(__xludf.DUMMYFUNCTION("IF(AA285 = """", """", GOOGLETRANSLATE(AA285,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V285" s="5" t="str">
        <f>IFERROR(__xludf.DUMMYFUNCTION("IF(AB285 = """", """", GOOGLETRANSLATE(AB285, ""en"", ""te""))"),"")</f>
        <v/>
      </c>
    </row>
    <row r="286">
      <c r="A286" s="1">
        <v>288.0</v>
      </c>
      <c r="B286" s="1" t="s">
        <v>56</v>
      </c>
      <c r="C286" s="2">
        <v>45849.0</v>
      </c>
      <c r="D286" s="8">
        <v>45858.0</v>
      </c>
      <c r="E286" s="1">
        <v>5.0</v>
      </c>
      <c r="F286" s="1">
        <v>8.0</v>
      </c>
      <c r="G286" s="3" t="s">
        <v>130</v>
      </c>
      <c r="H286" s="7">
        <v>0.010763888888888889</v>
      </c>
      <c r="I286" s="7">
        <v>0.007175925925925926</v>
      </c>
      <c r="J286" s="7">
        <v>0.008611111111111111</v>
      </c>
      <c r="L286" s="1" t="s">
        <v>66</v>
      </c>
      <c r="O286" s="1" t="s">
        <v>60</v>
      </c>
      <c r="P286" s="1" t="s">
        <v>60</v>
      </c>
      <c r="Q286" s="1" t="s">
        <v>60</v>
      </c>
      <c r="R286" s="1" t="s">
        <v>60</v>
      </c>
      <c r="S286" s="1" t="s">
        <v>60</v>
      </c>
      <c r="T286" s="1" t="s">
        <v>61</v>
      </c>
      <c r="U286" s="1" t="s">
        <v>60</v>
      </c>
      <c r="V286" s="1" t="s">
        <v>60</v>
      </c>
      <c r="W286" s="1" t="s">
        <v>61</v>
      </c>
      <c r="X286" s="1" t="s">
        <v>60</v>
      </c>
      <c r="Y286" s="1" t="s">
        <v>150</v>
      </c>
      <c r="Z286" s="1" t="s">
        <v>133</v>
      </c>
      <c r="AA286" s="1" t="s">
        <v>147</v>
      </c>
      <c r="AC286" s="5" t="str">
        <f>IFERROR(__xludf.DUMMYFUNCTION("IF(Y286 = """", """", GOOGLETRANSLATE(Y286, ""en"", ""hi""))"),"17–20: स्वास्थ्य जोखिम")</f>
        <v>17–20: स्वास्थ्य जोखिम</v>
      </c>
      <c r="AD286" s="5" t="str">
        <f>IFERROR(__xludf.DUMMYFUNCTION("IF(Z286 = """", """", GOOGLETRANSLATE(Z286, ""en"", ""hi""))"),"ध्यान से चलाएं")</f>
        <v>ध्यान से चलाएं</v>
      </c>
      <c r="AE286" s="5" t="str">
        <f>IFERROR(__xludf.DUMMYFUNCTION("IF(AA286 = """", """", GOOGLETRANSLATE(AA286,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F286" s="5" t="str">
        <f>IFERROR(__xludf.DUMMYFUNCTION("IF(AB286 = """", """", GOOGLETRANSLATE(AB286, ""en"", ""hi""))"),"")</f>
        <v/>
      </c>
      <c r="AG286" s="5" t="str">
        <f>IFERROR(__xludf.DUMMYFUNCTION("IF(Y286 = """", """", GOOGLETRANSLATE(Y286, ""en"", ""mr""))"),"17-20: आरोग्य धोके")</f>
        <v>17-20: आरोग्य धोके</v>
      </c>
      <c r="AH286" s="5" t="str">
        <f>IFERROR(__xludf.DUMMYFUNCTION("IF(Z286 = """", """", GOOGLETRANSLATE(Z286, ""en"", ""mr""))"),"जपून चालवा")</f>
        <v>जपून चालवा</v>
      </c>
      <c r="AI286" s="5" t="str">
        <f>IFERROR(__xludf.DUMMYFUNCTION("IF(AA286 = """", """", GOOGLETRANSLATE(AA286,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J286" s="5" t="str">
        <f>IFERROR(__xludf.DUMMYFUNCTION("IF(AB286 = """", """", GOOGLETRANSLATE(AB286, ""en"", ""mr""))"),"")</f>
        <v/>
      </c>
      <c r="AK286" s="5" t="str">
        <f>IFERROR(__xludf.DUMMYFUNCTION("IF(Y286 = """", """", GOOGLETRANSLATE(Y286, ""en"", ""gu""))"),"17-20: સ્વાસ્થ્ય જોખમો")</f>
        <v>17-20: સ્વાસ્થ્ય જોખમો</v>
      </c>
      <c r="AL286" s="5" t="str">
        <f>IFERROR(__xludf.DUMMYFUNCTION("IF(Z286 = """", """", GOOGLETRANSLATE(Z286, ""en"", ""gu""))"),"ધ્યાનથી વાહન ચલાવો")</f>
        <v>ધ્યાનથી વાહન ચલાવો</v>
      </c>
      <c r="AM286" s="5" t="str">
        <f>IFERROR(__xludf.DUMMYFUNCTION("IF(AA286 = """", """", GOOGLETRANSLATE(AA286,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N286" s="5" t="str">
        <f>IFERROR(__xludf.DUMMYFUNCTION("IF(AB286 = """", """", GOOGLETRANSLATE(AB286, ""en"", ""gu""))"),"")</f>
        <v/>
      </c>
      <c r="AO286" s="5" t="str">
        <f>IFERROR(__xludf.DUMMYFUNCTION("IF(Y286 = """", """", GOOGLETRANSLATE(Y286, ""en"", ""bn""))"),"17-20: স্বাস্থ্য ঝুঁকি")</f>
        <v>17-20: স্বাস্থ্য ঝুঁকি</v>
      </c>
      <c r="AP286" s="5" t="str">
        <f>IFERROR(__xludf.DUMMYFUNCTION("IF(Z286 = """", """", GOOGLETRANSLATE(Z286, ""en"", ""bn""))"),"সাবধানে চালান")</f>
        <v>সাবধানে চালান</v>
      </c>
      <c r="AQ286" s="5" t="str">
        <f>IFERROR(__xludf.DUMMYFUNCTION("IF(AA286 = """", """", GOOGLETRANSLATE(AA286,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R286" s="5" t="str">
        <f>IFERROR(__xludf.DUMMYFUNCTION("IF(AB286 = """", """", GOOGLETRANSLATE(AB286, ""en"", ""bn""))"),"")</f>
        <v/>
      </c>
      <c r="AS286" s="5" t="str">
        <f>IFERROR(__xludf.DUMMYFUNCTION("IF(Y286 = """", """", GOOGLETRANSLATE(Y286, ""en"", ""te""))"),"17–20: ఆరోగ్య ప్రమాదాలు")</f>
        <v>17–20: ఆరోగ్య ప్రమాదాలు</v>
      </c>
      <c r="AT286" s="5" t="str">
        <f>IFERROR(__xludf.DUMMYFUNCTION("IF(Z286 = """", """", GOOGLETRANSLATE(Z286, ""en"", ""te""))"),"జాగ్రత్తగా డ్రైవ్ చేయండి")</f>
        <v>జాగ్రత్తగా డ్రైవ్ చేయండి</v>
      </c>
      <c r="AU286" s="5" t="str">
        <f>IFERROR(__xludf.DUMMYFUNCTION("IF(AA286 = """", """", GOOGLETRANSLATE(AA286,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V286" s="5" t="str">
        <f>IFERROR(__xludf.DUMMYFUNCTION("IF(AB286 = """", """", GOOGLETRANSLATE(AB286, ""en"", ""te""))"),"")</f>
        <v/>
      </c>
    </row>
    <row r="287">
      <c r="A287" s="1">
        <v>289.0</v>
      </c>
      <c r="B287" s="1" t="s">
        <v>56</v>
      </c>
      <c r="C287" s="2">
        <v>45849.0</v>
      </c>
      <c r="D287" s="8">
        <v>45858.0</v>
      </c>
      <c r="E287" s="1">
        <v>5.0</v>
      </c>
      <c r="F287" s="1">
        <v>9.0</v>
      </c>
      <c r="G287" s="3" t="s">
        <v>130</v>
      </c>
      <c r="H287" s="7">
        <v>0.010763888888888889</v>
      </c>
      <c r="I287" s="7">
        <v>0.007175925925925926</v>
      </c>
      <c r="J287" s="7">
        <v>0.008611111111111111</v>
      </c>
      <c r="L287" s="1" t="s">
        <v>66</v>
      </c>
      <c r="O287" s="1" t="s">
        <v>60</v>
      </c>
      <c r="P287" s="1" t="s">
        <v>60</v>
      </c>
      <c r="Q287" s="1" t="s">
        <v>60</v>
      </c>
      <c r="R287" s="1" t="s">
        <v>60</v>
      </c>
      <c r="S287" s="1" t="s">
        <v>60</v>
      </c>
      <c r="T287" s="1" t="s">
        <v>61</v>
      </c>
      <c r="U287" s="1" t="s">
        <v>60</v>
      </c>
      <c r="V287" s="1" t="s">
        <v>60</v>
      </c>
      <c r="W287" s="1" t="s">
        <v>61</v>
      </c>
      <c r="X287" s="1" t="s">
        <v>60</v>
      </c>
      <c r="Y287" s="1" t="s">
        <v>150</v>
      </c>
      <c r="Z287" s="1" t="s">
        <v>133</v>
      </c>
      <c r="AA287" s="1" t="s">
        <v>147</v>
      </c>
      <c r="AC287" s="5" t="str">
        <f>IFERROR(__xludf.DUMMYFUNCTION("IF(Y287 = """", """", GOOGLETRANSLATE(Y287, ""en"", ""hi""))"),"17–20: स्वास्थ्य जोखिम")</f>
        <v>17–20: स्वास्थ्य जोखिम</v>
      </c>
      <c r="AD287" s="5" t="str">
        <f>IFERROR(__xludf.DUMMYFUNCTION("IF(Z287 = """", """", GOOGLETRANSLATE(Z287, ""en"", ""hi""))"),"ध्यान से चलाएं")</f>
        <v>ध्यान से चलाएं</v>
      </c>
      <c r="AE287" s="5" t="str">
        <f>IFERROR(__xludf.DUMMYFUNCTION("IF(AA287 = """", """", GOOGLETRANSLATE(AA287,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F287" s="5" t="str">
        <f>IFERROR(__xludf.DUMMYFUNCTION("IF(AB287 = """", """", GOOGLETRANSLATE(AB287, ""en"", ""hi""))"),"")</f>
        <v/>
      </c>
      <c r="AG287" s="5" t="str">
        <f>IFERROR(__xludf.DUMMYFUNCTION("IF(Y287 = """", """", GOOGLETRANSLATE(Y287, ""en"", ""mr""))"),"17-20: आरोग्य धोके")</f>
        <v>17-20: आरोग्य धोके</v>
      </c>
      <c r="AH287" s="5" t="str">
        <f>IFERROR(__xludf.DUMMYFUNCTION("IF(Z287 = """", """", GOOGLETRANSLATE(Z287, ""en"", ""mr""))"),"जपून चालवा")</f>
        <v>जपून चालवा</v>
      </c>
      <c r="AI287" s="5" t="str">
        <f>IFERROR(__xludf.DUMMYFUNCTION("IF(AA287 = """", """", GOOGLETRANSLATE(AA287,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J287" s="5" t="str">
        <f>IFERROR(__xludf.DUMMYFUNCTION("IF(AB287 = """", """", GOOGLETRANSLATE(AB287, ""en"", ""mr""))"),"")</f>
        <v/>
      </c>
      <c r="AK287" s="5" t="str">
        <f>IFERROR(__xludf.DUMMYFUNCTION("IF(Y287 = """", """", GOOGLETRANSLATE(Y287, ""en"", ""gu""))"),"17-20: સ્વાસ્થ્ય જોખમો")</f>
        <v>17-20: સ્વાસ્થ્ય જોખમો</v>
      </c>
      <c r="AL287" s="5" t="str">
        <f>IFERROR(__xludf.DUMMYFUNCTION("IF(Z287 = """", """", GOOGLETRANSLATE(Z287, ""en"", ""gu""))"),"ધ્યાનથી વાહન ચલાવો")</f>
        <v>ધ્યાનથી વાહન ચલાવો</v>
      </c>
      <c r="AM287" s="5" t="str">
        <f>IFERROR(__xludf.DUMMYFUNCTION("IF(AA287 = """", """", GOOGLETRANSLATE(AA287,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N287" s="5" t="str">
        <f>IFERROR(__xludf.DUMMYFUNCTION("IF(AB287 = """", """", GOOGLETRANSLATE(AB287, ""en"", ""gu""))"),"")</f>
        <v/>
      </c>
      <c r="AO287" s="5" t="str">
        <f>IFERROR(__xludf.DUMMYFUNCTION("IF(Y287 = """", """", GOOGLETRANSLATE(Y287, ""en"", ""bn""))"),"17-20: স্বাস্থ্য ঝুঁকি")</f>
        <v>17-20: স্বাস্থ্য ঝুঁকি</v>
      </c>
      <c r="AP287" s="5" t="str">
        <f>IFERROR(__xludf.DUMMYFUNCTION("IF(Z287 = """", """", GOOGLETRANSLATE(Z287, ""en"", ""bn""))"),"সাবধানে চালান")</f>
        <v>সাবধানে চালান</v>
      </c>
      <c r="AQ287" s="5" t="str">
        <f>IFERROR(__xludf.DUMMYFUNCTION("IF(AA287 = """", """", GOOGLETRANSLATE(AA287,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R287" s="5" t="str">
        <f>IFERROR(__xludf.DUMMYFUNCTION("IF(AB287 = """", """", GOOGLETRANSLATE(AB287, ""en"", ""bn""))"),"")</f>
        <v/>
      </c>
      <c r="AS287" s="5" t="str">
        <f>IFERROR(__xludf.DUMMYFUNCTION("IF(Y287 = """", """", GOOGLETRANSLATE(Y287, ""en"", ""te""))"),"17–20: ఆరోగ్య ప్రమాదాలు")</f>
        <v>17–20: ఆరోగ్య ప్రమాదాలు</v>
      </c>
      <c r="AT287" s="5" t="str">
        <f>IFERROR(__xludf.DUMMYFUNCTION("IF(Z287 = """", """", GOOGLETRANSLATE(Z287, ""en"", ""te""))"),"జాగ్రత్తగా డ్రైవ్ చేయండి")</f>
        <v>జాగ్రత్తగా డ్రైవ్ చేయండి</v>
      </c>
      <c r="AU287" s="5" t="str">
        <f>IFERROR(__xludf.DUMMYFUNCTION("IF(AA287 = """", """", GOOGLETRANSLATE(AA287,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V287" s="5" t="str">
        <f>IFERROR(__xludf.DUMMYFUNCTION("IF(AB287 = """", """", GOOGLETRANSLATE(AB287, ""en"", ""te""))"),"")</f>
        <v/>
      </c>
    </row>
    <row r="288">
      <c r="A288" s="1">
        <v>290.0</v>
      </c>
      <c r="B288" s="1" t="s">
        <v>56</v>
      </c>
      <c r="C288" s="2">
        <v>45849.0</v>
      </c>
      <c r="D288" s="8">
        <v>45858.0</v>
      </c>
      <c r="E288" s="1">
        <v>5.0</v>
      </c>
      <c r="F288" s="1">
        <v>10.0</v>
      </c>
      <c r="G288" s="3" t="s">
        <v>130</v>
      </c>
      <c r="H288" s="7">
        <v>0.010763888888888889</v>
      </c>
      <c r="I288" s="7">
        <v>0.007175925925925926</v>
      </c>
      <c r="J288" s="7">
        <v>0.008611111111111111</v>
      </c>
      <c r="L288" s="1" t="s">
        <v>66</v>
      </c>
      <c r="O288" s="1" t="s">
        <v>60</v>
      </c>
      <c r="P288" s="1" t="s">
        <v>60</v>
      </c>
      <c r="Q288" s="1" t="s">
        <v>60</v>
      </c>
      <c r="R288" s="1" t="s">
        <v>60</v>
      </c>
      <c r="S288" s="1" t="s">
        <v>60</v>
      </c>
      <c r="T288" s="1" t="s">
        <v>61</v>
      </c>
      <c r="U288" s="1" t="s">
        <v>60</v>
      </c>
      <c r="V288" s="1" t="s">
        <v>60</v>
      </c>
      <c r="W288" s="1" t="s">
        <v>61</v>
      </c>
      <c r="X288" s="1" t="s">
        <v>60</v>
      </c>
      <c r="Y288" s="1" t="s">
        <v>150</v>
      </c>
      <c r="Z288" s="1" t="s">
        <v>133</v>
      </c>
      <c r="AA288" s="1" t="s">
        <v>147</v>
      </c>
      <c r="AC288" s="5" t="str">
        <f>IFERROR(__xludf.DUMMYFUNCTION("IF(Y288 = """", """", GOOGLETRANSLATE(Y288, ""en"", ""hi""))"),"17–20: स्वास्थ्य जोखिम")</f>
        <v>17–20: स्वास्थ्य जोखिम</v>
      </c>
      <c r="AD288" s="5" t="str">
        <f>IFERROR(__xludf.DUMMYFUNCTION("IF(Z288 = """", """", GOOGLETRANSLATE(Z288, ""en"", ""hi""))"),"ध्यान से चलाएं")</f>
        <v>ध्यान से चलाएं</v>
      </c>
      <c r="AE288" s="5" t="str">
        <f>IFERROR(__xludf.DUMMYFUNCTION("IF(AA288 = """", """", GOOGLETRANSLATE(AA288, ""en"", ""hi""))"),"अपनी वाणी और क्रोध पर नियंत्रण रखें और दूसरों के साथ अच्छा व्यवहार करें")</f>
        <v>अपनी वाणी और क्रोध पर नियंत्रण रखें और दूसरों के साथ अच्छा व्यवहार करें</v>
      </c>
      <c r="AF288" s="5" t="str">
        <f>IFERROR(__xludf.DUMMYFUNCTION("IF(AB288 = """", """", GOOGLETRANSLATE(AB288, ""en"", ""hi""))"),"")</f>
        <v/>
      </c>
      <c r="AG288" s="5" t="str">
        <f>IFERROR(__xludf.DUMMYFUNCTION("IF(Y288 = """", """", GOOGLETRANSLATE(Y288, ""en"", ""mr""))"),"17-20: आरोग्य धोके")</f>
        <v>17-20: आरोग्य धोके</v>
      </c>
      <c r="AH288" s="5" t="str">
        <f>IFERROR(__xludf.DUMMYFUNCTION("IF(Z288 = """", """", GOOGLETRANSLATE(Z288, ""en"", ""mr""))"),"जपून चालवा")</f>
        <v>जपून चालवा</v>
      </c>
      <c r="AI288" s="5" t="str">
        <f>IFERROR(__xludf.DUMMYFUNCTION("IF(AA288 = """", """", GOOGLETRANSLATE(AA288, ""en"", ""mr""))"),"तुमच्या बोलण्यावर, रागावर नियंत्रण ठेवा आणि इतरांशी चांगले वागा")</f>
        <v>तुमच्या बोलण्यावर, रागावर नियंत्रण ठेवा आणि इतरांशी चांगले वागा</v>
      </c>
      <c r="AJ288" s="5" t="str">
        <f>IFERROR(__xludf.DUMMYFUNCTION("IF(AB288 = """", """", GOOGLETRANSLATE(AB288, ""en"", ""mr""))"),"")</f>
        <v/>
      </c>
      <c r="AK288" s="5" t="str">
        <f>IFERROR(__xludf.DUMMYFUNCTION("IF(Y288 = """", """", GOOGLETRANSLATE(Y288, ""en"", ""gu""))"),"17-20: સ્વાસ્થ્ય જોખમો")</f>
        <v>17-20: સ્વાસ્થ્ય જોખમો</v>
      </c>
      <c r="AL288" s="5" t="str">
        <f>IFERROR(__xludf.DUMMYFUNCTION("IF(Z288 = """", """", GOOGLETRANSLATE(Z288, ""en"", ""gu""))"),"ધ્યાનથી વાહન ચલાવો")</f>
        <v>ધ્યાનથી વાહન ચલાવો</v>
      </c>
      <c r="AM288" s="5" t="str">
        <f>IFERROR(__xludf.DUMMYFUNCTION("IF(AA288 = """", """", GOOGLETRANSLATE(AA288, ""en"", ""gu""))"),"તમારી વાણી, ગુસ્સા પર નિયંત્રણ રાખો અને અન્ય લોકો સાથે સારું વર્તન કરો")</f>
        <v>તમારી વાણી, ગુસ્સા પર નિયંત્રણ રાખો અને અન્ય લોકો સાથે સારું વર્તન કરો</v>
      </c>
      <c r="AN288" s="5" t="str">
        <f>IFERROR(__xludf.DUMMYFUNCTION("IF(AB288 = """", """", GOOGLETRANSLATE(AB288, ""en"", ""gu""))"),"")</f>
        <v/>
      </c>
      <c r="AO288" s="5" t="str">
        <f>IFERROR(__xludf.DUMMYFUNCTION("IF(Y288 = """", """", GOOGLETRANSLATE(Y288, ""en"", ""bn""))"),"17-20: স্বাস্থ্য ঝুঁকি")</f>
        <v>17-20: স্বাস্থ্য ঝুঁকি</v>
      </c>
      <c r="AP288" s="5" t="str">
        <f>IFERROR(__xludf.DUMMYFUNCTION("IF(Z288 = """", """", GOOGLETRANSLATE(Z288, ""en"", ""bn""))"),"সাবধানে চালান")</f>
        <v>সাবধানে চালান</v>
      </c>
      <c r="AQ288" s="5" t="str">
        <f>IFERROR(__xludf.DUMMYFUNCTION("IF(AA288 = """", """", GOOGLETRANSLATE(AA288, ""en"", ""bn""))"),"আপনার কথা, রাগ নিয়ন্ত্রণ করুন এবং অন্যদের সাথে ভাল ব্যবহার করুন")</f>
        <v>আপনার কথা, রাগ নিয়ন্ত্রণ করুন এবং অন্যদের সাথে ভাল ব্যবহার করুন</v>
      </c>
      <c r="AR288" s="5" t="str">
        <f>IFERROR(__xludf.DUMMYFUNCTION("IF(AB288 = """", """", GOOGLETRANSLATE(AB288, ""en"", ""bn""))"),"")</f>
        <v/>
      </c>
      <c r="AS288" s="5" t="str">
        <f>IFERROR(__xludf.DUMMYFUNCTION("IF(Y288 = """", """", GOOGLETRANSLATE(Y288, ""en"", ""te""))"),"17–20: ఆరోగ్య ప్రమాదాలు")</f>
        <v>17–20: ఆరోగ్య ప్రమాదాలు</v>
      </c>
      <c r="AT288" s="5" t="str">
        <f>IFERROR(__xludf.DUMMYFUNCTION("IF(Z288 = """", """", GOOGLETRANSLATE(Z288, ""en"", ""te""))"),"జాగ్రత్తగా డ్రైవ్ చేయండి")</f>
        <v>జాగ్రత్తగా డ్రైవ్ చేయండి</v>
      </c>
      <c r="AU288" s="5" t="str">
        <f>IFERROR(__xludf.DUMMYFUNCTION("IF(AA288 = """", """", GOOGLETRANSLATE(AA288, ""en"", ""te""))"),"మీ మాటలను, కోపాన్ని నియంత్రించండి మరియు ఇతరులతో మంచిగా ప్రవర్తించండి")</f>
        <v>మీ మాటలను, కోపాన్ని నియంత్రించండి మరియు ఇతరులతో మంచిగా ప్రవర్తించండి</v>
      </c>
      <c r="AV288" s="5" t="str">
        <f>IFERROR(__xludf.DUMMYFUNCTION("IF(AB288 = """", """", GOOGLETRANSLATE(AB288, ""en"", ""te""))"),"")</f>
        <v/>
      </c>
    </row>
    <row r="289">
      <c r="A289" s="1">
        <v>291.0</v>
      </c>
      <c r="B289" s="1" t="s">
        <v>56</v>
      </c>
      <c r="C289" s="2">
        <v>45849.0</v>
      </c>
      <c r="D289" s="8">
        <v>45858.0</v>
      </c>
      <c r="E289" s="1">
        <v>6.0</v>
      </c>
      <c r="F289" s="1">
        <v>1.0</v>
      </c>
      <c r="G289" s="3" t="s">
        <v>130</v>
      </c>
      <c r="H289" s="7">
        <v>0.010763888888888889</v>
      </c>
      <c r="I289" s="7">
        <v>0.008611111111111111</v>
      </c>
      <c r="J289" s="7">
        <v>0.009780092592592592</v>
      </c>
      <c r="L289" s="1" t="s">
        <v>76</v>
      </c>
      <c r="O289" s="1" t="s">
        <v>61</v>
      </c>
      <c r="P289" s="1" t="s">
        <v>60</v>
      </c>
      <c r="Q289" s="1" t="s">
        <v>60</v>
      </c>
      <c r="R289" s="1" t="s">
        <v>60</v>
      </c>
      <c r="S289" s="1" t="s">
        <v>60</v>
      </c>
      <c r="T289" s="1" t="s">
        <v>60</v>
      </c>
      <c r="U289" s="1" t="s">
        <v>60</v>
      </c>
      <c r="V289" s="1" t="s">
        <v>60</v>
      </c>
      <c r="W289" s="1" t="s">
        <v>60</v>
      </c>
      <c r="X289" s="1" t="s">
        <v>60</v>
      </c>
      <c r="Y289" s="1" t="s">
        <v>151</v>
      </c>
      <c r="AC289" s="5" t="str">
        <f>IFERROR(__xludf.DUMMYFUNCTION("IF(Y289 = """", """", GOOGLETRANSLATE(Y289, ""en"", ""hi""))"),"वैवाहिक तनाव संभव")</f>
        <v>वैवाहिक तनाव संभव</v>
      </c>
      <c r="AD289" s="5" t="str">
        <f>IFERROR(__xludf.DUMMYFUNCTION("IF(Z289 = """", """", GOOGLETRANSLATE(Z289, ""en"", ""hi""))"),"")</f>
        <v/>
      </c>
      <c r="AE289" s="5" t="str">
        <f>IFERROR(__xludf.DUMMYFUNCTION("IF(AA289 = """", """", GOOGLETRANSLATE(AA289, ""en"", ""hi""))"),"")</f>
        <v/>
      </c>
      <c r="AF289" s="5" t="str">
        <f>IFERROR(__xludf.DUMMYFUNCTION("IF(AB289 = """", """", GOOGLETRANSLATE(AB289, ""en"", ""hi""))"),"")</f>
        <v/>
      </c>
      <c r="AG289" s="5" t="str">
        <f>IFERROR(__xludf.DUMMYFUNCTION("IF(Y289 = """", """", GOOGLETRANSLATE(Y289, ""en"", ""mr""))"),"वैवाहिक तणाव संभवतो")</f>
        <v>वैवाहिक तणाव संभवतो</v>
      </c>
      <c r="AH289" s="5" t="str">
        <f>IFERROR(__xludf.DUMMYFUNCTION("IF(Z289 = """", """", GOOGLETRANSLATE(Z289, ""en"", ""mr""))"),"")</f>
        <v/>
      </c>
      <c r="AI289" s="5" t="str">
        <f>IFERROR(__xludf.DUMMYFUNCTION("IF(AA289 = """", """", GOOGLETRANSLATE(AA289, ""en"", ""mr""))"),"")</f>
        <v/>
      </c>
      <c r="AJ289" s="5" t="str">
        <f>IFERROR(__xludf.DUMMYFUNCTION("IF(AB289 = """", """", GOOGLETRANSLATE(AB289, ""en"", ""mr""))"),"")</f>
        <v/>
      </c>
      <c r="AK289" s="5" t="str">
        <f>IFERROR(__xludf.DUMMYFUNCTION("IF(Y289 = """", """", GOOGLETRANSLATE(Y289, ""en"", ""gu""))"),"વૈવાહિક તણાવ શક્ય છે")</f>
        <v>વૈવાહિક તણાવ શક્ય છે</v>
      </c>
      <c r="AL289" s="5" t="str">
        <f>IFERROR(__xludf.DUMMYFUNCTION("IF(Z289 = """", """", GOOGLETRANSLATE(Z289, ""en"", ""gu""))"),"")</f>
        <v/>
      </c>
      <c r="AM289" s="5" t="str">
        <f>IFERROR(__xludf.DUMMYFUNCTION("IF(AA289 = """", """", GOOGLETRANSLATE(AA289, ""en"", ""gu""))"),"")</f>
        <v/>
      </c>
      <c r="AN289" s="5" t="str">
        <f>IFERROR(__xludf.DUMMYFUNCTION("IF(AB289 = """", """", GOOGLETRANSLATE(AB289, ""en"", ""gu""))"),"")</f>
        <v/>
      </c>
      <c r="AO289" s="5" t="str">
        <f>IFERROR(__xludf.DUMMYFUNCTION("IF(Y289 = """", """", GOOGLETRANSLATE(Y289, ""en"", ""bn""))"),"দাম্পত্য উত্তেজনা সম্ভব")</f>
        <v>দাম্পত্য উত্তেজনা সম্ভব</v>
      </c>
      <c r="AP289" s="5" t="str">
        <f>IFERROR(__xludf.DUMMYFUNCTION("IF(Z289 = """", """", GOOGLETRANSLATE(Z289, ""en"", ""bn""))"),"")</f>
        <v/>
      </c>
      <c r="AQ289" s="5" t="str">
        <f>IFERROR(__xludf.DUMMYFUNCTION("IF(AA289 = """", """", GOOGLETRANSLATE(AA289, ""en"", ""bn""))"),"")</f>
        <v/>
      </c>
      <c r="AR289" s="5" t="str">
        <f>IFERROR(__xludf.DUMMYFUNCTION("IF(AB289 = """", """", GOOGLETRANSLATE(AB289, ""en"", ""bn""))"),"")</f>
        <v/>
      </c>
      <c r="AS289" s="5" t="str">
        <f>IFERROR(__xludf.DUMMYFUNCTION("IF(Y289 = """", """", GOOGLETRANSLATE(Y289, ""en"", ""te""))"),"వైవాహిక ఉద్రిక్తత సాధ్యమే")</f>
        <v>వైవాహిక ఉద్రిక్తత సాధ్యమే</v>
      </c>
      <c r="AT289" s="5" t="str">
        <f>IFERROR(__xludf.DUMMYFUNCTION("IF(Z289 = """", """", GOOGLETRANSLATE(Z289, ""en"", ""te""))"),"")</f>
        <v/>
      </c>
      <c r="AU289" s="5" t="str">
        <f>IFERROR(__xludf.DUMMYFUNCTION("IF(AA289 = """", """", GOOGLETRANSLATE(AA289, ""en"", ""te""))"),"")</f>
        <v/>
      </c>
      <c r="AV289" s="5" t="str">
        <f>IFERROR(__xludf.DUMMYFUNCTION("IF(AB289 = """", """", GOOGLETRANSLATE(AB289, ""en"", ""te""))"),"")</f>
        <v/>
      </c>
    </row>
    <row r="290">
      <c r="A290" s="1">
        <v>292.0</v>
      </c>
      <c r="B290" s="1" t="s">
        <v>56</v>
      </c>
      <c r="C290" s="2">
        <v>45849.0</v>
      </c>
      <c r="D290" s="8">
        <v>45858.0</v>
      </c>
      <c r="E290" s="1">
        <v>6.0</v>
      </c>
      <c r="F290" s="1">
        <v>2.0</v>
      </c>
      <c r="G290" s="3" t="s">
        <v>130</v>
      </c>
      <c r="H290" s="7">
        <v>0.010763888888888889</v>
      </c>
      <c r="I290" s="7">
        <v>0.008611111111111111</v>
      </c>
      <c r="J290" s="7">
        <v>0.009780092592592592</v>
      </c>
      <c r="L290" s="1" t="s">
        <v>76</v>
      </c>
      <c r="O290" s="1" t="s">
        <v>61</v>
      </c>
      <c r="P290" s="1" t="s">
        <v>60</v>
      </c>
      <c r="Q290" s="1" t="s">
        <v>60</v>
      </c>
      <c r="R290" s="1" t="s">
        <v>60</v>
      </c>
      <c r="S290" s="1" t="s">
        <v>60</v>
      </c>
      <c r="T290" s="1" t="s">
        <v>60</v>
      </c>
      <c r="U290" s="1" t="s">
        <v>60</v>
      </c>
      <c r="V290" s="1" t="s">
        <v>60</v>
      </c>
      <c r="W290" s="1" t="s">
        <v>60</v>
      </c>
      <c r="X290" s="1" t="s">
        <v>60</v>
      </c>
      <c r="Y290" s="1" t="s">
        <v>151</v>
      </c>
      <c r="AC290" s="5" t="str">
        <f>IFERROR(__xludf.DUMMYFUNCTION("IF(Y290 = """", """", GOOGLETRANSLATE(Y290, ""en"", ""hi""))"),"वैवाहिक तनाव संभव")</f>
        <v>वैवाहिक तनाव संभव</v>
      </c>
      <c r="AD290" s="5" t="str">
        <f>IFERROR(__xludf.DUMMYFUNCTION("IF(Z290 = """", """", GOOGLETRANSLATE(Z290, ""en"", ""hi""))"),"")</f>
        <v/>
      </c>
      <c r="AE290" s="5" t="str">
        <f>IFERROR(__xludf.DUMMYFUNCTION("IF(AA290 = """", """", GOOGLETRANSLATE(AA290, ""en"", ""hi""))"),"")</f>
        <v/>
      </c>
      <c r="AF290" s="5" t="str">
        <f>IFERROR(__xludf.DUMMYFUNCTION("IF(AB290 = """", """", GOOGLETRANSLATE(AB290, ""en"", ""hi""))"),"")</f>
        <v/>
      </c>
      <c r="AG290" s="5" t="str">
        <f>IFERROR(__xludf.DUMMYFUNCTION("IF(Y290 = """", """", GOOGLETRANSLATE(Y290, ""en"", ""mr""))"),"वैवाहिक तणाव संभवतो")</f>
        <v>वैवाहिक तणाव संभवतो</v>
      </c>
      <c r="AH290" s="5" t="str">
        <f>IFERROR(__xludf.DUMMYFUNCTION("IF(Z290 = """", """", GOOGLETRANSLATE(Z290, ""en"", ""mr""))"),"")</f>
        <v/>
      </c>
      <c r="AI290" s="5" t="str">
        <f>IFERROR(__xludf.DUMMYFUNCTION("IF(AA290 = """", """", GOOGLETRANSLATE(AA290, ""en"", ""mr""))"),"")</f>
        <v/>
      </c>
      <c r="AJ290" s="5" t="str">
        <f>IFERROR(__xludf.DUMMYFUNCTION("IF(AB290 = """", """", GOOGLETRANSLATE(AB290, ""en"", ""mr""))"),"")</f>
        <v/>
      </c>
      <c r="AK290" s="5" t="str">
        <f>IFERROR(__xludf.DUMMYFUNCTION("IF(Y290 = """", """", GOOGLETRANSLATE(Y290, ""en"", ""gu""))"),"વૈવાહિક તણાવ શક્ય છે")</f>
        <v>વૈવાહિક તણાવ શક્ય છે</v>
      </c>
      <c r="AL290" s="5" t="str">
        <f>IFERROR(__xludf.DUMMYFUNCTION("IF(Z290 = """", """", GOOGLETRANSLATE(Z290, ""en"", ""gu""))"),"")</f>
        <v/>
      </c>
      <c r="AM290" s="5" t="str">
        <f>IFERROR(__xludf.DUMMYFUNCTION("IF(AA290 = """", """", GOOGLETRANSLATE(AA290, ""en"", ""gu""))"),"")</f>
        <v/>
      </c>
      <c r="AN290" s="5" t="str">
        <f>IFERROR(__xludf.DUMMYFUNCTION("IF(AB290 = """", """", GOOGLETRANSLATE(AB290, ""en"", ""gu""))"),"")</f>
        <v/>
      </c>
      <c r="AO290" s="5" t="str">
        <f>IFERROR(__xludf.DUMMYFUNCTION("IF(Y290 = """", """", GOOGLETRANSLATE(Y290, ""en"", ""bn""))"),"দাম্পত্য উত্তেজনা সম্ভব")</f>
        <v>দাম্পত্য উত্তেজনা সম্ভব</v>
      </c>
      <c r="AP290" s="5" t="str">
        <f>IFERROR(__xludf.DUMMYFUNCTION("IF(Z290 = """", """", GOOGLETRANSLATE(Z290, ""en"", ""bn""))"),"")</f>
        <v/>
      </c>
      <c r="AQ290" s="5" t="str">
        <f>IFERROR(__xludf.DUMMYFUNCTION("IF(AA290 = """", """", GOOGLETRANSLATE(AA290, ""en"", ""bn""))"),"")</f>
        <v/>
      </c>
      <c r="AR290" s="5" t="str">
        <f>IFERROR(__xludf.DUMMYFUNCTION("IF(AB290 = """", """", GOOGLETRANSLATE(AB290, ""en"", ""bn""))"),"")</f>
        <v/>
      </c>
      <c r="AS290" s="5" t="str">
        <f>IFERROR(__xludf.DUMMYFUNCTION("IF(Y290 = """", """", GOOGLETRANSLATE(Y290, ""en"", ""te""))"),"వైవాహిక ఉద్రిక్తత సాధ్యమే")</f>
        <v>వైవాహిక ఉద్రిక్తత సాధ్యమే</v>
      </c>
      <c r="AT290" s="5" t="str">
        <f>IFERROR(__xludf.DUMMYFUNCTION("IF(Z290 = """", """", GOOGLETRANSLATE(Z290, ""en"", ""te""))"),"")</f>
        <v/>
      </c>
      <c r="AU290" s="5" t="str">
        <f>IFERROR(__xludf.DUMMYFUNCTION("IF(AA290 = """", """", GOOGLETRANSLATE(AA290, ""en"", ""te""))"),"")</f>
        <v/>
      </c>
      <c r="AV290" s="5" t="str">
        <f>IFERROR(__xludf.DUMMYFUNCTION("IF(AB290 = """", """", GOOGLETRANSLATE(AB290, ""en"", ""te""))"),"")</f>
        <v/>
      </c>
    </row>
    <row r="291">
      <c r="A291" s="1">
        <v>293.0</v>
      </c>
      <c r="B291" s="1" t="s">
        <v>56</v>
      </c>
      <c r="C291" s="2">
        <v>45849.0</v>
      </c>
      <c r="D291" s="8">
        <v>45858.0</v>
      </c>
      <c r="E291" s="1">
        <v>6.0</v>
      </c>
      <c r="F291" s="1">
        <v>3.0</v>
      </c>
      <c r="G291" s="3" t="s">
        <v>130</v>
      </c>
      <c r="H291" s="7">
        <v>0.010763888888888889</v>
      </c>
      <c r="I291" s="7">
        <v>0.008611111111111111</v>
      </c>
      <c r="J291" s="7">
        <v>0.009780092592592592</v>
      </c>
      <c r="L291" s="1" t="s">
        <v>76</v>
      </c>
      <c r="O291" s="1" t="s">
        <v>60</v>
      </c>
      <c r="P291" s="1" t="s">
        <v>60</v>
      </c>
      <c r="Q291" s="1" t="s">
        <v>60</v>
      </c>
      <c r="R291" s="1" t="s">
        <v>60</v>
      </c>
      <c r="S291" s="1" t="s">
        <v>60</v>
      </c>
      <c r="T291" s="1" t="s">
        <v>61</v>
      </c>
      <c r="U291" s="1" t="s">
        <v>60</v>
      </c>
      <c r="V291" s="1" t="s">
        <v>60</v>
      </c>
      <c r="W291" s="1" t="s">
        <v>60</v>
      </c>
      <c r="X291" s="1" t="s">
        <v>61</v>
      </c>
      <c r="Y291" s="1" t="s">
        <v>152</v>
      </c>
      <c r="AC291" s="5" t="str">
        <f>IFERROR(__xludf.DUMMYFUNCTION("IF(Y291 = """", """", GOOGLETRANSLATE(Y291, ""en"", ""hi""))"),"13-16: संघर्ष का चरण, सावधान रहें")</f>
        <v>13-16: संघर्ष का चरण, सावधान रहें</v>
      </c>
      <c r="AD291" s="5" t="str">
        <f>IFERROR(__xludf.DUMMYFUNCTION("IF(Z291 = """", """", GOOGLETRANSLATE(Z291, ""en"", ""hi""))"),"")</f>
        <v/>
      </c>
      <c r="AE291" s="5" t="str">
        <f>IFERROR(__xludf.DUMMYFUNCTION("IF(AA291 = """", """", GOOGLETRANSLATE(AA291, ""en"", ""hi""))"),"")</f>
        <v/>
      </c>
      <c r="AF291" s="5" t="str">
        <f>IFERROR(__xludf.DUMMYFUNCTION("IF(AB291 = """", """", GOOGLETRANSLATE(AB291, ""en"", ""hi""))"),"")</f>
        <v/>
      </c>
      <c r="AG291" s="5" t="str">
        <f>IFERROR(__xludf.DUMMYFUNCTION("IF(Y291 = """", """", GOOGLETRANSLATE(Y291, ""en"", ""mr""))"),"13-16: संघर्षाचा टप्पा, सावध रहा")</f>
        <v>13-16: संघर्षाचा टप्पा, सावध रहा</v>
      </c>
      <c r="AH291" s="5" t="str">
        <f>IFERROR(__xludf.DUMMYFUNCTION("IF(Z291 = """", """", GOOGLETRANSLATE(Z291, ""en"", ""mr""))"),"")</f>
        <v/>
      </c>
      <c r="AI291" s="5" t="str">
        <f>IFERROR(__xludf.DUMMYFUNCTION("IF(AA291 = """", """", GOOGLETRANSLATE(AA291, ""en"", ""mr""))"),"")</f>
        <v/>
      </c>
      <c r="AJ291" s="5" t="str">
        <f>IFERROR(__xludf.DUMMYFUNCTION("IF(AB291 = """", """", GOOGLETRANSLATE(AB291, ""en"", ""mr""))"),"")</f>
        <v/>
      </c>
      <c r="AK291" s="5" t="str">
        <f>IFERROR(__xludf.DUMMYFUNCTION("IF(Y291 = """", """", GOOGLETRANSLATE(Y291, ""en"", ""gu""))"),"13-16: સંઘર્ષનો તબક્કો, સાવચેત રહો")</f>
        <v>13-16: સંઘર્ષનો તબક્કો, સાવચેત રહો</v>
      </c>
      <c r="AL291" s="5" t="str">
        <f>IFERROR(__xludf.DUMMYFUNCTION("IF(Z291 = """", """", GOOGLETRANSLATE(Z291, ""en"", ""gu""))"),"")</f>
        <v/>
      </c>
      <c r="AM291" s="5" t="str">
        <f>IFERROR(__xludf.DUMMYFUNCTION("IF(AA291 = """", """", GOOGLETRANSLATE(AA291, ""en"", ""gu""))"),"")</f>
        <v/>
      </c>
      <c r="AN291" s="5" t="str">
        <f>IFERROR(__xludf.DUMMYFUNCTION("IF(AB291 = """", """", GOOGLETRANSLATE(AB291, ""en"", ""gu""))"),"")</f>
        <v/>
      </c>
      <c r="AO291" s="5" t="str">
        <f>IFERROR(__xludf.DUMMYFUNCTION("IF(Y291 = """", """", GOOGLETRANSLATE(Y291, ""en"", ""bn""))"),"13-16: দ্বন্দ্ব পর্যায়, সতর্ক থাকুন")</f>
        <v>13-16: দ্বন্দ্ব পর্যায়, সতর্ক থাকুন</v>
      </c>
      <c r="AP291" s="5" t="str">
        <f>IFERROR(__xludf.DUMMYFUNCTION("IF(Z291 = """", """", GOOGLETRANSLATE(Z291, ""en"", ""bn""))"),"")</f>
        <v/>
      </c>
      <c r="AQ291" s="5" t="str">
        <f>IFERROR(__xludf.DUMMYFUNCTION("IF(AA291 = """", """", GOOGLETRANSLATE(AA291, ""en"", ""bn""))"),"")</f>
        <v/>
      </c>
      <c r="AR291" s="5" t="str">
        <f>IFERROR(__xludf.DUMMYFUNCTION("IF(AB291 = """", """", GOOGLETRANSLATE(AB291, ""en"", ""bn""))"),"")</f>
        <v/>
      </c>
      <c r="AS291" s="5" t="str">
        <f>IFERROR(__xludf.DUMMYFUNCTION("IF(Y291 = """", """", GOOGLETRANSLATE(Y291, ""en"", ""te""))"),"13–16: సంఘర్షణ దశ, జాగ్రత్తగా ఉండండి")</f>
        <v>13–16: సంఘర్షణ దశ, జాగ్రత్తగా ఉండండి</v>
      </c>
      <c r="AT291" s="5" t="str">
        <f>IFERROR(__xludf.DUMMYFUNCTION("IF(Z291 = """", """", GOOGLETRANSLATE(Z291, ""en"", ""te""))"),"")</f>
        <v/>
      </c>
      <c r="AU291" s="5" t="str">
        <f>IFERROR(__xludf.DUMMYFUNCTION("IF(AA291 = """", """", GOOGLETRANSLATE(AA291, ""en"", ""te""))"),"")</f>
        <v/>
      </c>
      <c r="AV291" s="5" t="str">
        <f>IFERROR(__xludf.DUMMYFUNCTION("IF(AB291 = """", """", GOOGLETRANSLATE(AB291, ""en"", ""te""))"),"")</f>
        <v/>
      </c>
    </row>
    <row r="292">
      <c r="A292" s="1">
        <v>294.0</v>
      </c>
      <c r="B292" s="1" t="s">
        <v>56</v>
      </c>
      <c r="C292" s="2">
        <v>45849.0</v>
      </c>
      <c r="D292" s="8">
        <v>45858.0</v>
      </c>
      <c r="E292" s="1">
        <v>6.0</v>
      </c>
      <c r="F292" s="1">
        <v>4.0</v>
      </c>
      <c r="G292" s="3" t="s">
        <v>130</v>
      </c>
      <c r="H292" s="7">
        <v>0.010763888888888889</v>
      </c>
      <c r="I292" s="7">
        <v>0.008611111111111111</v>
      </c>
      <c r="J292" s="7">
        <v>0.009780092592592592</v>
      </c>
      <c r="L292" s="1" t="s">
        <v>76</v>
      </c>
      <c r="O292" s="1" t="s">
        <v>60</v>
      </c>
      <c r="P292" s="1" t="s">
        <v>60</v>
      </c>
      <c r="Q292" s="1" t="s">
        <v>60</v>
      </c>
      <c r="R292" s="1" t="s">
        <v>60</v>
      </c>
      <c r="S292" s="1" t="s">
        <v>60</v>
      </c>
      <c r="T292" s="1" t="s">
        <v>61</v>
      </c>
      <c r="U292" s="1" t="s">
        <v>60</v>
      </c>
      <c r="V292" s="1" t="s">
        <v>60</v>
      </c>
      <c r="W292" s="1" t="s">
        <v>60</v>
      </c>
      <c r="X292" s="1" t="s">
        <v>61</v>
      </c>
      <c r="Y292" s="1" t="s">
        <v>152</v>
      </c>
      <c r="AC292" s="5" t="str">
        <f>IFERROR(__xludf.DUMMYFUNCTION("IF(Y292 = """", """", GOOGLETRANSLATE(Y292, ""en"", ""hi""))"),"13-16: संघर्ष का चरण, सावधान रहें")</f>
        <v>13-16: संघर्ष का चरण, सावधान रहें</v>
      </c>
      <c r="AD292" s="5" t="str">
        <f>IFERROR(__xludf.DUMMYFUNCTION("IF(Z292 = """", """", GOOGLETRANSLATE(Z292, ""en"", ""hi""))"),"")</f>
        <v/>
      </c>
      <c r="AE292" s="5" t="str">
        <f>IFERROR(__xludf.DUMMYFUNCTION("IF(AA292 = """", """", GOOGLETRANSLATE(AA292, ""en"", ""hi""))"),"")</f>
        <v/>
      </c>
      <c r="AF292" s="5" t="str">
        <f>IFERROR(__xludf.DUMMYFUNCTION("IF(AB292 = """", """", GOOGLETRANSLATE(AB292, ""en"", ""hi""))"),"")</f>
        <v/>
      </c>
      <c r="AG292" s="5" t="str">
        <f>IFERROR(__xludf.DUMMYFUNCTION("IF(Y292 = """", """", GOOGLETRANSLATE(Y292, ""en"", ""mr""))"),"13-16: संघर्षाचा टप्पा, सावध रहा")</f>
        <v>13-16: संघर्षाचा टप्पा, सावध रहा</v>
      </c>
      <c r="AH292" s="5" t="str">
        <f>IFERROR(__xludf.DUMMYFUNCTION("IF(Z292 = """", """", GOOGLETRANSLATE(Z292, ""en"", ""mr""))"),"")</f>
        <v/>
      </c>
      <c r="AI292" s="5" t="str">
        <f>IFERROR(__xludf.DUMMYFUNCTION("IF(AA292 = """", """", GOOGLETRANSLATE(AA292, ""en"", ""mr""))"),"")</f>
        <v/>
      </c>
      <c r="AJ292" s="5" t="str">
        <f>IFERROR(__xludf.DUMMYFUNCTION("IF(AB292 = """", """", GOOGLETRANSLATE(AB292, ""en"", ""mr""))"),"")</f>
        <v/>
      </c>
      <c r="AK292" s="5" t="str">
        <f>IFERROR(__xludf.DUMMYFUNCTION("IF(Y292 = """", """", GOOGLETRANSLATE(Y292, ""en"", ""gu""))"),"13-16: સંઘર્ષનો તબક્કો, સાવચેત રહો")</f>
        <v>13-16: સંઘર્ષનો તબક્કો, સાવચેત રહો</v>
      </c>
      <c r="AL292" s="5" t="str">
        <f>IFERROR(__xludf.DUMMYFUNCTION("IF(Z292 = """", """", GOOGLETRANSLATE(Z292, ""en"", ""gu""))"),"")</f>
        <v/>
      </c>
      <c r="AM292" s="5" t="str">
        <f>IFERROR(__xludf.DUMMYFUNCTION("IF(AA292 = """", """", GOOGLETRANSLATE(AA292, ""en"", ""gu""))"),"")</f>
        <v/>
      </c>
      <c r="AN292" s="5" t="str">
        <f>IFERROR(__xludf.DUMMYFUNCTION("IF(AB292 = """", """", GOOGLETRANSLATE(AB292, ""en"", ""gu""))"),"")</f>
        <v/>
      </c>
      <c r="AO292" s="5" t="str">
        <f>IFERROR(__xludf.DUMMYFUNCTION("IF(Y292 = """", """", GOOGLETRANSLATE(Y292, ""en"", ""bn""))"),"13-16: দ্বন্দ্ব পর্যায়, সতর্ক থাকুন")</f>
        <v>13-16: দ্বন্দ্ব পর্যায়, সতর্ক থাকুন</v>
      </c>
      <c r="AP292" s="5" t="str">
        <f>IFERROR(__xludf.DUMMYFUNCTION("IF(Z292 = """", """", GOOGLETRANSLATE(Z292, ""en"", ""bn""))"),"")</f>
        <v/>
      </c>
      <c r="AQ292" s="5" t="str">
        <f>IFERROR(__xludf.DUMMYFUNCTION("IF(AA292 = """", """", GOOGLETRANSLATE(AA292, ""en"", ""bn""))"),"")</f>
        <v/>
      </c>
      <c r="AR292" s="5" t="str">
        <f>IFERROR(__xludf.DUMMYFUNCTION("IF(AB292 = """", """", GOOGLETRANSLATE(AB292, ""en"", ""bn""))"),"")</f>
        <v/>
      </c>
      <c r="AS292" s="5" t="str">
        <f>IFERROR(__xludf.DUMMYFUNCTION("IF(Y292 = """", """", GOOGLETRANSLATE(Y292, ""en"", ""te""))"),"13–16: సంఘర్షణ దశ, జాగ్రత్తగా ఉండండి")</f>
        <v>13–16: సంఘర్షణ దశ, జాగ్రత్తగా ఉండండి</v>
      </c>
      <c r="AT292" s="5" t="str">
        <f>IFERROR(__xludf.DUMMYFUNCTION("IF(Z292 = """", """", GOOGLETRANSLATE(Z292, ""en"", ""te""))"),"")</f>
        <v/>
      </c>
      <c r="AU292" s="5" t="str">
        <f>IFERROR(__xludf.DUMMYFUNCTION("IF(AA292 = """", """", GOOGLETRANSLATE(AA292, ""en"", ""te""))"),"")</f>
        <v/>
      </c>
      <c r="AV292" s="5" t="str">
        <f>IFERROR(__xludf.DUMMYFUNCTION("IF(AB292 = """", """", GOOGLETRANSLATE(AB292, ""en"", ""te""))"),"")</f>
        <v/>
      </c>
    </row>
    <row r="293">
      <c r="A293" s="1">
        <v>295.0</v>
      </c>
      <c r="B293" s="1" t="s">
        <v>56</v>
      </c>
      <c r="C293" s="2">
        <v>45849.0</v>
      </c>
      <c r="D293" s="8">
        <v>45858.0</v>
      </c>
      <c r="E293" s="1">
        <v>6.0</v>
      </c>
      <c r="F293" s="1">
        <v>5.0</v>
      </c>
      <c r="G293" s="3" t="s">
        <v>130</v>
      </c>
      <c r="H293" s="7">
        <v>0.010763888888888889</v>
      </c>
      <c r="I293" s="7">
        <v>0.008611111111111111</v>
      </c>
      <c r="J293" s="7">
        <v>0.009780092592592592</v>
      </c>
      <c r="L293" s="1" t="s">
        <v>76</v>
      </c>
      <c r="O293" s="1" t="s">
        <v>60</v>
      </c>
      <c r="P293" s="1" t="s">
        <v>60</v>
      </c>
      <c r="Q293" s="1" t="s">
        <v>60</v>
      </c>
      <c r="R293" s="1" t="s">
        <v>60</v>
      </c>
      <c r="S293" s="1" t="s">
        <v>60</v>
      </c>
      <c r="T293" s="1" t="s">
        <v>61</v>
      </c>
      <c r="U293" s="1" t="s">
        <v>60</v>
      </c>
      <c r="V293" s="1" t="s">
        <v>60</v>
      </c>
      <c r="W293" s="1" t="s">
        <v>60</v>
      </c>
      <c r="X293" s="1" t="s">
        <v>61</v>
      </c>
      <c r="Y293" s="1" t="s">
        <v>152</v>
      </c>
      <c r="AC293" s="5" t="str">
        <f>IFERROR(__xludf.DUMMYFUNCTION("IF(Y293 = """", """", GOOGLETRANSLATE(Y293, ""en"", ""hi""))"),"13-16: संघर्ष का चरण, सावधान रहें")</f>
        <v>13-16: संघर्ष का चरण, सावधान रहें</v>
      </c>
      <c r="AD293" s="5" t="str">
        <f>IFERROR(__xludf.DUMMYFUNCTION("IF(Z293 = """", """", GOOGLETRANSLATE(Z293, ""en"", ""hi""))"),"")</f>
        <v/>
      </c>
      <c r="AE293" s="5" t="str">
        <f>IFERROR(__xludf.DUMMYFUNCTION("IF(AA293 = """", """", GOOGLETRANSLATE(AA293, ""en"", ""hi""))"),"")</f>
        <v/>
      </c>
      <c r="AF293" s="5" t="str">
        <f>IFERROR(__xludf.DUMMYFUNCTION("IF(AB293 = """", """", GOOGLETRANSLATE(AB293, ""en"", ""hi""))"),"")</f>
        <v/>
      </c>
      <c r="AG293" s="5" t="str">
        <f>IFERROR(__xludf.DUMMYFUNCTION("IF(Y293 = """", """", GOOGLETRANSLATE(Y293, ""en"", ""mr""))"),"13-16: संघर्षाचा टप्पा, सावध रहा")</f>
        <v>13-16: संघर्षाचा टप्पा, सावध रहा</v>
      </c>
      <c r="AH293" s="5" t="str">
        <f>IFERROR(__xludf.DUMMYFUNCTION("IF(Z293 = """", """", GOOGLETRANSLATE(Z293, ""en"", ""mr""))"),"")</f>
        <v/>
      </c>
      <c r="AI293" s="5" t="str">
        <f>IFERROR(__xludf.DUMMYFUNCTION("IF(AA293 = """", """", GOOGLETRANSLATE(AA293, ""en"", ""mr""))"),"")</f>
        <v/>
      </c>
      <c r="AJ293" s="5" t="str">
        <f>IFERROR(__xludf.DUMMYFUNCTION("IF(AB293 = """", """", GOOGLETRANSLATE(AB293, ""en"", ""mr""))"),"")</f>
        <v/>
      </c>
      <c r="AK293" s="5" t="str">
        <f>IFERROR(__xludf.DUMMYFUNCTION("IF(Y293 = """", """", GOOGLETRANSLATE(Y293, ""en"", ""gu""))"),"13-16: સંઘર્ષનો તબક્કો, સાવચેત રહો")</f>
        <v>13-16: સંઘર્ષનો તબક્કો, સાવચેત રહો</v>
      </c>
      <c r="AL293" s="5" t="str">
        <f>IFERROR(__xludf.DUMMYFUNCTION("IF(Z293 = """", """", GOOGLETRANSLATE(Z293, ""en"", ""gu""))"),"")</f>
        <v/>
      </c>
      <c r="AM293" s="5" t="str">
        <f>IFERROR(__xludf.DUMMYFUNCTION("IF(AA293 = """", """", GOOGLETRANSLATE(AA293, ""en"", ""gu""))"),"")</f>
        <v/>
      </c>
      <c r="AN293" s="5" t="str">
        <f>IFERROR(__xludf.DUMMYFUNCTION("IF(AB293 = """", """", GOOGLETRANSLATE(AB293, ""en"", ""gu""))"),"")</f>
        <v/>
      </c>
      <c r="AO293" s="5" t="str">
        <f>IFERROR(__xludf.DUMMYFUNCTION("IF(Y293 = """", """", GOOGLETRANSLATE(Y293, ""en"", ""bn""))"),"13-16: দ্বন্দ্ব পর্যায়, সতর্ক থাকুন")</f>
        <v>13-16: দ্বন্দ্ব পর্যায়, সতর্ক থাকুন</v>
      </c>
      <c r="AP293" s="5" t="str">
        <f>IFERROR(__xludf.DUMMYFUNCTION("IF(Z293 = """", """", GOOGLETRANSLATE(Z293, ""en"", ""bn""))"),"")</f>
        <v/>
      </c>
      <c r="AQ293" s="5" t="str">
        <f>IFERROR(__xludf.DUMMYFUNCTION("IF(AA293 = """", """", GOOGLETRANSLATE(AA293, ""en"", ""bn""))"),"")</f>
        <v/>
      </c>
      <c r="AR293" s="5" t="str">
        <f>IFERROR(__xludf.DUMMYFUNCTION("IF(AB293 = """", """", GOOGLETRANSLATE(AB293, ""en"", ""bn""))"),"")</f>
        <v/>
      </c>
      <c r="AS293" s="5" t="str">
        <f>IFERROR(__xludf.DUMMYFUNCTION("IF(Y293 = """", """", GOOGLETRANSLATE(Y293, ""en"", ""te""))"),"13–16: సంఘర్షణ దశ, జాగ్రత్తగా ఉండండి")</f>
        <v>13–16: సంఘర్షణ దశ, జాగ్రత్తగా ఉండండి</v>
      </c>
      <c r="AT293" s="5" t="str">
        <f>IFERROR(__xludf.DUMMYFUNCTION("IF(Z293 = """", """", GOOGLETRANSLATE(Z293, ""en"", ""te""))"),"")</f>
        <v/>
      </c>
      <c r="AU293" s="5" t="str">
        <f>IFERROR(__xludf.DUMMYFUNCTION("IF(AA293 = """", """", GOOGLETRANSLATE(AA293, ""en"", ""te""))"),"")</f>
        <v/>
      </c>
      <c r="AV293" s="5" t="str">
        <f>IFERROR(__xludf.DUMMYFUNCTION("IF(AB293 = """", """", GOOGLETRANSLATE(AB293, ""en"", ""te""))"),"")</f>
        <v/>
      </c>
    </row>
    <row r="294">
      <c r="A294" s="1">
        <v>296.0</v>
      </c>
      <c r="B294" s="1" t="s">
        <v>56</v>
      </c>
      <c r="C294" s="2">
        <v>45849.0</v>
      </c>
      <c r="D294" s="8">
        <v>45858.0</v>
      </c>
      <c r="E294" s="1">
        <v>6.0</v>
      </c>
      <c r="F294" s="1">
        <v>6.0</v>
      </c>
      <c r="G294" s="3" t="s">
        <v>130</v>
      </c>
      <c r="H294" s="7">
        <v>0.010763888888888889</v>
      </c>
      <c r="I294" s="7">
        <v>0.008611111111111111</v>
      </c>
      <c r="J294" s="7">
        <v>0.009780092592592592</v>
      </c>
      <c r="L294" s="1" t="s">
        <v>76</v>
      </c>
      <c r="O294" s="1" t="s">
        <v>60</v>
      </c>
      <c r="P294" s="1" t="s">
        <v>60</v>
      </c>
      <c r="Q294" s="1" t="s">
        <v>60</v>
      </c>
      <c r="R294" s="1" t="s">
        <v>60</v>
      </c>
      <c r="S294" s="1" t="s">
        <v>60</v>
      </c>
      <c r="T294" s="1" t="s">
        <v>61</v>
      </c>
      <c r="U294" s="1" t="s">
        <v>60</v>
      </c>
      <c r="V294" s="1" t="s">
        <v>60</v>
      </c>
      <c r="W294" s="1" t="s">
        <v>60</v>
      </c>
      <c r="X294" s="1" t="s">
        <v>61</v>
      </c>
      <c r="Y294" s="1" t="s">
        <v>152</v>
      </c>
      <c r="AC294" s="5" t="str">
        <f>IFERROR(__xludf.DUMMYFUNCTION("IF(Y294 = """", """", GOOGLETRANSLATE(Y294, ""en"", ""hi""))"),"13-16: संघर्ष का चरण, सावधान रहें")</f>
        <v>13-16: संघर्ष का चरण, सावधान रहें</v>
      </c>
      <c r="AD294" s="5" t="str">
        <f>IFERROR(__xludf.DUMMYFUNCTION("IF(Z294 = """", """", GOOGLETRANSLATE(Z294, ""en"", ""hi""))"),"")</f>
        <v/>
      </c>
      <c r="AE294" s="5" t="str">
        <f>IFERROR(__xludf.DUMMYFUNCTION("IF(AA294 = """", """", GOOGLETRANSLATE(AA294, ""en"", ""hi""))"),"")</f>
        <v/>
      </c>
      <c r="AF294" s="5" t="str">
        <f>IFERROR(__xludf.DUMMYFUNCTION("IF(AB294 = """", """", GOOGLETRANSLATE(AB294, ""en"", ""hi""))"),"")</f>
        <v/>
      </c>
      <c r="AG294" s="5" t="str">
        <f>IFERROR(__xludf.DUMMYFUNCTION("IF(Y294 = """", """", GOOGLETRANSLATE(Y294, ""en"", ""mr""))"),"13-16: संघर्षाचा टप्पा, सावध रहा")</f>
        <v>13-16: संघर्षाचा टप्पा, सावध रहा</v>
      </c>
      <c r="AH294" s="5" t="str">
        <f>IFERROR(__xludf.DUMMYFUNCTION("IF(Z294 = """", """", GOOGLETRANSLATE(Z294, ""en"", ""mr""))"),"")</f>
        <v/>
      </c>
      <c r="AI294" s="5" t="str">
        <f>IFERROR(__xludf.DUMMYFUNCTION("IF(AA294 = """", """", GOOGLETRANSLATE(AA294, ""en"", ""mr""))"),"")</f>
        <v/>
      </c>
      <c r="AJ294" s="5" t="str">
        <f>IFERROR(__xludf.DUMMYFUNCTION("IF(AB294 = """", """", GOOGLETRANSLATE(AB294, ""en"", ""mr""))"),"")</f>
        <v/>
      </c>
      <c r="AK294" s="5" t="str">
        <f>IFERROR(__xludf.DUMMYFUNCTION("IF(Y294 = """", """", GOOGLETRANSLATE(Y294, ""en"", ""gu""))"),"13-16: સંઘર્ષનો તબક્કો, સાવચેત રહો")</f>
        <v>13-16: સંઘર્ષનો તબક્કો, સાવચેત રહો</v>
      </c>
      <c r="AL294" s="5" t="str">
        <f>IFERROR(__xludf.DUMMYFUNCTION("IF(Z294 = """", """", GOOGLETRANSLATE(Z294, ""en"", ""gu""))"),"")</f>
        <v/>
      </c>
      <c r="AM294" s="5" t="str">
        <f>IFERROR(__xludf.DUMMYFUNCTION("IF(AA294 = """", """", GOOGLETRANSLATE(AA294, ""en"", ""gu""))"),"")</f>
        <v/>
      </c>
      <c r="AN294" s="5" t="str">
        <f>IFERROR(__xludf.DUMMYFUNCTION("IF(AB294 = """", """", GOOGLETRANSLATE(AB294, ""en"", ""gu""))"),"")</f>
        <v/>
      </c>
      <c r="AO294" s="5" t="str">
        <f>IFERROR(__xludf.DUMMYFUNCTION("IF(Y294 = """", """", GOOGLETRANSLATE(Y294, ""en"", ""bn""))"),"13-16: দ্বন্দ্ব পর্যায়, সতর্ক থাকুন")</f>
        <v>13-16: দ্বন্দ্ব পর্যায়, সতর্ক থাকুন</v>
      </c>
      <c r="AP294" s="5" t="str">
        <f>IFERROR(__xludf.DUMMYFUNCTION("IF(Z294 = """", """", GOOGLETRANSLATE(Z294, ""en"", ""bn""))"),"")</f>
        <v/>
      </c>
      <c r="AQ294" s="5" t="str">
        <f>IFERROR(__xludf.DUMMYFUNCTION("IF(AA294 = """", """", GOOGLETRANSLATE(AA294, ""en"", ""bn""))"),"")</f>
        <v/>
      </c>
      <c r="AR294" s="5" t="str">
        <f>IFERROR(__xludf.DUMMYFUNCTION("IF(AB294 = """", """", GOOGLETRANSLATE(AB294, ""en"", ""bn""))"),"")</f>
        <v/>
      </c>
      <c r="AS294" s="5" t="str">
        <f>IFERROR(__xludf.DUMMYFUNCTION("IF(Y294 = """", """", GOOGLETRANSLATE(Y294, ""en"", ""te""))"),"13–16: సంఘర్షణ దశ, జాగ్రత్తగా ఉండండి")</f>
        <v>13–16: సంఘర్షణ దశ, జాగ్రత్తగా ఉండండి</v>
      </c>
      <c r="AT294" s="5" t="str">
        <f>IFERROR(__xludf.DUMMYFUNCTION("IF(Z294 = """", """", GOOGLETRANSLATE(Z294, ""en"", ""te""))"),"")</f>
        <v/>
      </c>
      <c r="AU294" s="5" t="str">
        <f>IFERROR(__xludf.DUMMYFUNCTION("IF(AA294 = """", """", GOOGLETRANSLATE(AA294, ""en"", ""te""))"),"")</f>
        <v/>
      </c>
      <c r="AV294" s="5" t="str">
        <f>IFERROR(__xludf.DUMMYFUNCTION("IF(AB294 = """", """", GOOGLETRANSLATE(AB294, ""en"", ""te""))"),"")</f>
        <v/>
      </c>
    </row>
    <row r="295">
      <c r="A295" s="1">
        <v>297.0</v>
      </c>
      <c r="B295" s="1" t="s">
        <v>56</v>
      </c>
      <c r="C295" s="2">
        <v>45849.0</v>
      </c>
      <c r="D295" s="8">
        <v>45858.0</v>
      </c>
      <c r="E295" s="1">
        <v>6.0</v>
      </c>
      <c r="F295" s="1">
        <v>7.0</v>
      </c>
      <c r="G295" s="3" t="s">
        <v>130</v>
      </c>
      <c r="H295" s="7">
        <v>0.010763888888888889</v>
      </c>
      <c r="I295" s="7">
        <v>0.008611111111111111</v>
      </c>
      <c r="J295" s="7">
        <v>0.009780092592592592</v>
      </c>
      <c r="L295" s="1" t="s">
        <v>76</v>
      </c>
      <c r="O295" s="1" t="s">
        <v>60</v>
      </c>
      <c r="P295" s="1" t="s">
        <v>60</v>
      </c>
      <c r="Q295" s="1" t="s">
        <v>61</v>
      </c>
      <c r="R295" s="1" t="s">
        <v>60</v>
      </c>
      <c r="S295" s="1" t="s">
        <v>60</v>
      </c>
      <c r="T295" s="1" t="s">
        <v>60</v>
      </c>
      <c r="U295" s="1" t="s">
        <v>60</v>
      </c>
      <c r="V295" s="1" t="s">
        <v>61</v>
      </c>
      <c r="W295" s="1" t="s">
        <v>60</v>
      </c>
      <c r="X295" s="1" t="s">
        <v>60</v>
      </c>
      <c r="Y295" s="1" t="s">
        <v>153</v>
      </c>
      <c r="AC295" s="5" t="str">
        <f>IFERROR(__xludf.DUMMYFUNCTION("IF(Y295 = """", """", GOOGLETRANSLATE(Y295, ""en"", ""hi""))"),"17–20: उत्कृष्ट कैरियर संभावनाएँ")</f>
        <v>17–20: उत्कृष्ट कैरियर संभावनाएँ</v>
      </c>
      <c r="AD295" s="5" t="str">
        <f>IFERROR(__xludf.DUMMYFUNCTION("IF(Z295 = """", """", GOOGLETRANSLATE(Z295, ""en"", ""hi""))"),"")</f>
        <v/>
      </c>
      <c r="AE295" s="5" t="str">
        <f>IFERROR(__xludf.DUMMYFUNCTION("IF(AA295 = """", """", GOOGLETRANSLATE(AA295, ""en"", ""hi""))"),"")</f>
        <v/>
      </c>
      <c r="AF295" s="5" t="str">
        <f>IFERROR(__xludf.DUMMYFUNCTION("IF(AB295 = """", """", GOOGLETRANSLATE(AB295, ""en"", ""hi""))"),"")</f>
        <v/>
      </c>
      <c r="AG295" s="5" t="str">
        <f>IFERROR(__xludf.DUMMYFUNCTION("IF(Y295 = """", """", GOOGLETRANSLATE(Y295, ""en"", ""mr""))"),"17-20: उत्कृष्ट करिअरच्या शक्यता")</f>
        <v>17-20: उत्कृष्ट करिअरच्या शक्यता</v>
      </c>
      <c r="AH295" s="5" t="str">
        <f>IFERROR(__xludf.DUMMYFUNCTION("IF(Z295 = """", """", GOOGLETRANSLATE(Z295, ""en"", ""mr""))"),"")</f>
        <v/>
      </c>
      <c r="AI295" s="5" t="str">
        <f>IFERROR(__xludf.DUMMYFUNCTION("IF(AA295 = """", """", GOOGLETRANSLATE(AA295, ""en"", ""mr""))"),"")</f>
        <v/>
      </c>
      <c r="AJ295" s="5" t="str">
        <f>IFERROR(__xludf.DUMMYFUNCTION("IF(AB295 = """", """", GOOGLETRANSLATE(AB295, ""en"", ""mr""))"),"")</f>
        <v/>
      </c>
      <c r="AK295" s="5" t="str">
        <f>IFERROR(__xludf.DUMMYFUNCTION("IF(Y295 = """", """", GOOGLETRANSLATE(Y295, ""en"", ""gu""))"),"17-20: ઉત્તમ કારકિર્દીની સંભાવનાઓ")</f>
        <v>17-20: ઉત્તમ કારકિર્દીની સંભાવનાઓ</v>
      </c>
      <c r="AL295" s="5" t="str">
        <f>IFERROR(__xludf.DUMMYFUNCTION("IF(Z295 = """", """", GOOGLETRANSLATE(Z295, ""en"", ""gu""))"),"")</f>
        <v/>
      </c>
      <c r="AM295" s="5" t="str">
        <f>IFERROR(__xludf.DUMMYFUNCTION("IF(AA295 = """", """", GOOGLETRANSLATE(AA295, ""en"", ""gu""))"),"")</f>
        <v/>
      </c>
      <c r="AN295" s="5" t="str">
        <f>IFERROR(__xludf.DUMMYFUNCTION("IF(AB295 = """", """", GOOGLETRANSLATE(AB295, ""en"", ""gu""))"),"")</f>
        <v/>
      </c>
      <c r="AO295" s="5" t="str">
        <f>IFERROR(__xludf.DUMMYFUNCTION("IF(Y295 = """", """", GOOGLETRANSLATE(Y295, ""en"", ""bn""))"),"17-20: চমৎকার ক্যারিয়ারের সম্ভাবনা")</f>
        <v>17-20: চমৎকার ক্যারিয়ারের সম্ভাবনা</v>
      </c>
      <c r="AP295" s="5" t="str">
        <f>IFERROR(__xludf.DUMMYFUNCTION("IF(Z295 = """", """", GOOGLETRANSLATE(Z295, ""en"", ""bn""))"),"")</f>
        <v/>
      </c>
      <c r="AQ295" s="5" t="str">
        <f>IFERROR(__xludf.DUMMYFUNCTION("IF(AA295 = """", """", GOOGLETRANSLATE(AA295, ""en"", ""bn""))"),"")</f>
        <v/>
      </c>
      <c r="AR295" s="5" t="str">
        <f>IFERROR(__xludf.DUMMYFUNCTION("IF(AB295 = """", """", GOOGLETRANSLATE(AB295, ""en"", ""bn""))"),"")</f>
        <v/>
      </c>
      <c r="AS295" s="5" t="str">
        <f>IFERROR(__xludf.DUMMYFUNCTION("IF(Y295 = """", """", GOOGLETRANSLATE(Y295, ""en"", ""te""))"),"17–20: అద్భుతమైన కెరీర్ అవకాశాలు")</f>
        <v>17–20: అద్భుతమైన కెరీర్ అవకాశాలు</v>
      </c>
      <c r="AT295" s="5" t="str">
        <f>IFERROR(__xludf.DUMMYFUNCTION("IF(Z295 = """", """", GOOGLETRANSLATE(Z295, ""en"", ""te""))"),"")</f>
        <v/>
      </c>
      <c r="AU295" s="5" t="str">
        <f>IFERROR(__xludf.DUMMYFUNCTION("IF(AA295 = """", """", GOOGLETRANSLATE(AA295, ""en"", ""te""))"),"")</f>
        <v/>
      </c>
      <c r="AV295" s="5" t="str">
        <f>IFERROR(__xludf.DUMMYFUNCTION("IF(AB295 = """", """", GOOGLETRANSLATE(AB295, ""en"", ""te""))"),"")</f>
        <v/>
      </c>
    </row>
    <row r="296">
      <c r="A296" s="1">
        <v>298.0</v>
      </c>
      <c r="B296" s="1" t="s">
        <v>56</v>
      </c>
      <c r="C296" s="2">
        <v>45849.0</v>
      </c>
      <c r="D296" s="8">
        <v>45858.0</v>
      </c>
      <c r="E296" s="1">
        <v>6.0</v>
      </c>
      <c r="F296" s="1">
        <v>8.0</v>
      </c>
      <c r="G296" s="3" t="s">
        <v>130</v>
      </c>
      <c r="H296" s="7">
        <v>0.010763888888888889</v>
      </c>
      <c r="I296" s="7">
        <v>0.008611111111111111</v>
      </c>
      <c r="J296" s="7">
        <v>0.009780092592592592</v>
      </c>
      <c r="L296" s="1" t="s">
        <v>76</v>
      </c>
      <c r="O296" s="1" t="s">
        <v>60</v>
      </c>
      <c r="P296" s="1" t="s">
        <v>60</v>
      </c>
      <c r="Q296" s="1" t="s">
        <v>61</v>
      </c>
      <c r="R296" s="1" t="s">
        <v>60</v>
      </c>
      <c r="S296" s="1" t="s">
        <v>60</v>
      </c>
      <c r="T296" s="1" t="s">
        <v>60</v>
      </c>
      <c r="U296" s="1" t="s">
        <v>60</v>
      </c>
      <c r="V296" s="1" t="s">
        <v>61</v>
      </c>
      <c r="W296" s="1" t="s">
        <v>60</v>
      </c>
      <c r="X296" s="1" t="s">
        <v>60</v>
      </c>
      <c r="Y296" s="1" t="s">
        <v>153</v>
      </c>
      <c r="AC296" s="5" t="str">
        <f>IFERROR(__xludf.DUMMYFUNCTION("IF(Y296 = """", """", GOOGLETRANSLATE(Y296, ""en"", ""hi""))"),"17–20: उत्कृष्ट कैरियर संभावनाएँ")</f>
        <v>17–20: उत्कृष्ट कैरियर संभावनाएँ</v>
      </c>
      <c r="AD296" s="5" t="str">
        <f>IFERROR(__xludf.DUMMYFUNCTION("IF(Z296 = """", """", GOOGLETRANSLATE(Z296, ""en"", ""hi""))"),"")</f>
        <v/>
      </c>
      <c r="AE296" s="5" t="str">
        <f>IFERROR(__xludf.DUMMYFUNCTION("IF(AA296 = """", """", GOOGLETRANSLATE(AA296, ""en"", ""hi""))"),"")</f>
        <v/>
      </c>
      <c r="AF296" s="5" t="str">
        <f>IFERROR(__xludf.DUMMYFUNCTION("IF(AB296 = """", """", GOOGLETRANSLATE(AB296, ""en"", ""hi""))"),"")</f>
        <v/>
      </c>
      <c r="AG296" s="5" t="str">
        <f>IFERROR(__xludf.DUMMYFUNCTION("IF(Y296 = """", """", GOOGLETRANSLATE(Y296, ""en"", ""mr""))"),"17-20: उत्कृष्ट करिअरच्या शक्यता")</f>
        <v>17-20: उत्कृष्ट करिअरच्या शक्यता</v>
      </c>
      <c r="AH296" s="5" t="str">
        <f>IFERROR(__xludf.DUMMYFUNCTION("IF(Z296 = """", """", GOOGLETRANSLATE(Z296, ""en"", ""mr""))"),"")</f>
        <v/>
      </c>
      <c r="AI296" s="5" t="str">
        <f>IFERROR(__xludf.DUMMYFUNCTION("IF(AA296 = """", """", GOOGLETRANSLATE(AA296, ""en"", ""mr""))"),"")</f>
        <v/>
      </c>
      <c r="AJ296" s="5" t="str">
        <f>IFERROR(__xludf.DUMMYFUNCTION("IF(AB296 = """", """", GOOGLETRANSLATE(AB296, ""en"", ""mr""))"),"")</f>
        <v/>
      </c>
      <c r="AK296" s="5" t="str">
        <f>IFERROR(__xludf.DUMMYFUNCTION("IF(Y296 = """", """", GOOGLETRANSLATE(Y296, ""en"", ""gu""))"),"17-20: ઉત્તમ કારકિર્દીની સંભાવનાઓ")</f>
        <v>17-20: ઉત્તમ કારકિર્દીની સંભાવનાઓ</v>
      </c>
      <c r="AL296" s="5" t="str">
        <f>IFERROR(__xludf.DUMMYFUNCTION("IF(Z296 = """", """", GOOGLETRANSLATE(Z296, ""en"", ""gu""))"),"")</f>
        <v/>
      </c>
      <c r="AM296" s="5" t="str">
        <f>IFERROR(__xludf.DUMMYFUNCTION("IF(AA296 = """", """", GOOGLETRANSLATE(AA296, ""en"", ""gu""))"),"")</f>
        <v/>
      </c>
      <c r="AN296" s="5" t="str">
        <f>IFERROR(__xludf.DUMMYFUNCTION("IF(AB296 = """", """", GOOGLETRANSLATE(AB296, ""en"", ""gu""))"),"")</f>
        <v/>
      </c>
      <c r="AO296" s="5" t="str">
        <f>IFERROR(__xludf.DUMMYFUNCTION("IF(Y296 = """", """", GOOGLETRANSLATE(Y296, ""en"", ""bn""))"),"17-20: চমৎকার ক্যারিয়ারের সম্ভাবনা")</f>
        <v>17-20: চমৎকার ক্যারিয়ারের সম্ভাবনা</v>
      </c>
      <c r="AP296" s="5" t="str">
        <f>IFERROR(__xludf.DUMMYFUNCTION("IF(Z296 = """", """", GOOGLETRANSLATE(Z296, ""en"", ""bn""))"),"")</f>
        <v/>
      </c>
      <c r="AQ296" s="5" t="str">
        <f>IFERROR(__xludf.DUMMYFUNCTION("IF(AA296 = """", """", GOOGLETRANSLATE(AA296, ""en"", ""bn""))"),"")</f>
        <v/>
      </c>
      <c r="AR296" s="5" t="str">
        <f>IFERROR(__xludf.DUMMYFUNCTION("IF(AB296 = """", """", GOOGLETRANSLATE(AB296, ""en"", ""bn""))"),"")</f>
        <v/>
      </c>
      <c r="AS296" s="5" t="str">
        <f>IFERROR(__xludf.DUMMYFUNCTION("IF(Y296 = """", """", GOOGLETRANSLATE(Y296, ""en"", ""te""))"),"17–20: అద్భుతమైన కెరీర్ అవకాశాలు")</f>
        <v>17–20: అద్భుతమైన కెరీర్ అవకాశాలు</v>
      </c>
      <c r="AT296" s="5" t="str">
        <f>IFERROR(__xludf.DUMMYFUNCTION("IF(Z296 = """", """", GOOGLETRANSLATE(Z296, ""en"", ""te""))"),"")</f>
        <v/>
      </c>
      <c r="AU296" s="5" t="str">
        <f>IFERROR(__xludf.DUMMYFUNCTION("IF(AA296 = """", """", GOOGLETRANSLATE(AA296, ""en"", ""te""))"),"")</f>
        <v/>
      </c>
      <c r="AV296" s="5" t="str">
        <f>IFERROR(__xludf.DUMMYFUNCTION("IF(AB296 = """", """", GOOGLETRANSLATE(AB296, ""en"", ""te""))"),"")</f>
        <v/>
      </c>
    </row>
    <row r="297">
      <c r="A297" s="1">
        <v>299.0</v>
      </c>
      <c r="B297" s="1" t="s">
        <v>56</v>
      </c>
      <c r="C297" s="2">
        <v>45849.0</v>
      </c>
      <c r="D297" s="8">
        <v>45858.0</v>
      </c>
      <c r="E297" s="1">
        <v>6.0</v>
      </c>
      <c r="F297" s="1">
        <v>9.0</v>
      </c>
      <c r="G297" s="3" t="s">
        <v>130</v>
      </c>
      <c r="H297" s="7">
        <v>0.010763888888888889</v>
      </c>
      <c r="I297" s="7">
        <v>0.008611111111111111</v>
      </c>
      <c r="J297" s="7">
        <v>0.009780092592592592</v>
      </c>
      <c r="L297" s="1" t="s">
        <v>76</v>
      </c>
      <c r="O297" s="1" t="s">
        <v>60</v>
      </c>
      <c r="P297" s="1" t="s">
        <v>60</v>
      </c>
      <c r="Q297" s="1" t="s">
        <v>61</v>
      </c>
      <c r="R297" s="1" t="s">
        <v>60</v>
      </c>
      <c r="S297" s="1" t="s">
        <v>60</v>
      </c>
      <c r="T297" s="1" t="s">
        <v>60</v>
      </c>
      <c r="U297" s="1" t="s">
        <v>60</v>
      </c>
      <c r="V297" s="1" t="s">
        <v>61</v>
      </c>
      <c r="W297" s="1" t="s">
        <v>60</v>
      </c>
      <c r="X297" s="1" t="s">
        <v>60</v>
      </c>
      <c r="Y297" s="1" t="s">
        <v>153</v>
      </c>
      <c r="AC297" s="5" t="str">
        <f>IFERROR(__xludf.DUMMYFUNCTION("IF(Y297 = """", """", GOOGLETRANSLATE(Y297, ""en"", ""hi""))"),"17–20: उत्कृष्ट कैरियर संभावनाएँ")</f>
        <v>17–20: उत्कृष्ट कैरियर संभावनाएँ</v>
      </c>
      <c r="AD297" s="5" t="str">
        <f>IFERROR(__xludf.DUMMYFUNCTION("IF(Z297 = """", """", GOOGLETRANSLATE(Z297, ""en"", ""hi""))"),"")</f>
        <v/>
      </c>
      <c r="AE297" s="5" t="str">
        <f>IFERROR(__xludf.DUMMYFUNCTION("IF(AA297 = """", """", GOOGLETRANSLATE(AA297, ""en"", ""hi""))"),"")</f>
        <v/>
      </c>
      <c r="AF297" s="5" t="str">
        <f>IFERROR(__xludf.DUMMYFUNCTION("IF(AB297 = """", """", GOOGLETRANSLATE(AB297, ""en"", ""hi""))"),"")</f>
        <v/>
      </c>
      <c r="AG297" s="5" t="str">
        <f>IFERROR(__xludf.DUMMYFUNCTION("IF(Y297 = """", """", GOOGLETRANSLATE(Y297, ""en"", ""mr""))"),"17-20: उत्कृष्ट करिअरच्या शक्यता")</f>
        <v>17-20: उत्कृष्ट करिअरच्या शक्यता</v>
      </c>
      <c r="AH297" s="5" t="str">
        <f>IFERROR(__xludf.DUMMYFUNCTION("IF(Z297 = """", """", GOOGLETRANSLATE(Z297, ""en"", ""mr""))"),"")</f>
        <v/>
      </c>
      <c r="AI297" s="5" t="str">
        <f>IFERROR(__xludf.DUMMYFUNCTION("IF(AA297 = """", """", GOOGLETRANSLATE(AA297, ""en"", ""mr""))"),"")</f>
        <v/>
      </c>
      <c r="AJ297" s="5" t="str">
        <f>IFERROR(__xludf.DUMMYFUNCTION("IF(AB297 = """", """", GOOGLETRANSLATE(AB297, ""en"", ""mr""))"),"")</f>
        <v/>
      </c>
      <c r="AK297" s="5" t="str">
        <f>IFERROR(__xludf.DUMMYFUNCTION("IF(Y297 = """", """", GOOGLETRANSLATE(Y297, ""en"", ""gu""))"),"17-20: ઉત્તમ કારકિર્દીની સંભાવનાઓ")</f>
        <v>17-20: ઉત્તમ કારકિર્દીની સંભાવનાઓ</v>
      </c>
      <c r="AL297" s="5" t="str">
        <f>IFERROR(__xludf.DUMMYFUNCTION("IF(Z297 = """", """", GOOGLETRANSLATE(Z297, ""en"", ""gu""))"),"")</f>
        <v/>
      </c>
      <c r="AM297" s="5" t="str">
        <f>IFERROR(__xludf.DUMMYFUNCTION("IF(AA297 = """", """", GOOGLETRANSLATE(AA297, ""en"", ""gu""))"),"")</f>
        <v/>
      </c>
      <c r="AN297" s="5" t="str">
        <f>IFERROR(__xludf.DUMMYFUNCTION("IF(AB297 = """", """", GOOGLETRANSLATE(AB297, ""en"", ""gu""))"),"")</f>
        <v/>
      </c>
      <c r="AO297" s="5" t="str">
        <f>IFERROR(__xludf.DUMMYFUNCTION("IF(Y297 = """", """", GOOGLETRANSLATE(Y297, ""en"", ""bn""))"),"17-20: চমৎকার ক্যারিয়ারের সম্ভাবনা")</f>
        <v>17-20: চমৎকার ক্যারিয়ারের সম্ভাবনা</v>
      </c>
      <c r="AP297" s="5" t="str">
        <f>IFERROR(__xludf.DUMMYFUNCTION("IF(Z297 = """", """", GOOGLETRANSLATE(Z297, ""en"", ""bn""))"),"")</f>
        <v/>
      </c>
      <c r="AQ297" s="5" t="str">
        <f>IFERROR(__xludf.DUMMYFUNCTION("IF(AA297 = """", """", GOOGLETRANSLATE(AA297, ""en"", ""bn""))"),"")</f>
        <v/>
      </c>
      <c r="AR297" s="5" t="str">
        <f>IFERROR(__xludf.DUMMYFUNCTION("IF(AB297 = """", """", GOOGLETRANSLATE(AB297, ""en"", ""bn""))"),"")</f>
        <v/>
      </c>
      <c r="AS297" s="5" t="str">
        <f>IFERROR(__xludf.DUMMYFUNCTION("IF(Y297 = """", """", GOOGLETRANSLATE(Y297, ""en"", ""te""))"),"17–20: అద్భుతమైన కెరీర్ అవకాశాలు")</f>
        <v>17–20: అద్భుతమైన కెరీర్ అవకాశాలు</v>
      </c>
      <c r="AT297" s="5" t="str">
        <f>IFERROR(__xludf.DUMMYFUNCTION("IF(Z297 = """", """", GOOGLETRANSLATE(Z297, ""en"", ""te""))"),"")</f>
        <v/>
      </c>
      <c r="AU297" s="5" t="str">
        <f>IFERROR(__xludf.DUMMYFUNCTION("IF(AA297 = """", """", GOOGLETRANSLATE(AA297, ""en"", ""te""))"),"")</f>
        <v/>
      </c>
      <c r="AV297" s="5" t="str">
        <f>IFERROR(__xludf.DUMMYFUNCTION("IF(AB297 = """", """", GOOGLETRANSLATE(AB297, ""en"", ""te""))"),"")</f>
        <v/>
      </c>
    </row>
    <row r="298">
      <c r="A298" s="1">
        <v>300.0</v>
      </c>
      <c r="B298" s="1" t="s">
        <v>56</v>
      </c>
      <c r="C298" s="2">
        <v>45849.0</v>
      </c>
      <c r="D298" s="8">
        <v>45858.0</v>
      </c>
      <c r="E298" s="1">
        <v>6.0</v>
      </c>
      <c r="F298" s="1">
        <v>10.0</v>
      </c>
      <c r="G298" s="3" t="s">
        <v>130</v>
      </c>
      <c r="H298" s="7">
        <v>0.010763888888888889</v>
      </c>
      <c r="I298" s="7">
        <v>0.008611111111111111</v>
      </c>
      <c r="J298" s="7">
        <v>0.009780092592592592</v>
      </c>
      <c r="L298" s="1" t="s">
        <v>76</v>
      </c>
      <c r="O298" s="1" t="s">
        <v>60</v>
      </c>
      <c r="P298" s="1" t="s">
        <v>60</v>
      </c>
      <c r="Q298" s="1" t="s">
        <v>61</v>
      </c>
      <c r="R298" s="1" t="s">
        <v>60</v>
      </c>
      <c r="S298" s="1" t="s">
        <v>60</v>
      </c>
      <c r="T298" s="1" t="s">
        <v>60</v>
      </c>
      <c r="U298" s="1" t="s">
        <v>60</v>
      </c>
      <c r="V298" s="1" t="s">
        <v>61</v>
      </c>
      <c r="W298" s="1" t="s">
        <v>60</v>
      </c>
      <c r="X298" s="1" t="s">
        <v>60</v>
      </c>
      <c r="Y298" s="1" t="s">
        <v>153</v>
      </c>
      <c r="AC298" s="5" t="str">
        <f>IFERROR(__xludf.DUMMYFUNCTION("IF(Y298 = """", """", GOOGLETRANSLATE(Y298, ""en"", ""hi""))"),"17–20: उत्कृष्ट कैरियर संभावनाएँ")</f>
        <v>17–20: उत्कृष्ट कैरियर संभावनाएँ</v>
      </c>
      <c r="AD298" s="5" t="str">
        <f>IFERROR(__xludf.DUMMYFUNCTION("IF(Z298 = """", """", GOOGLETRANSLATE(Z298, ""en"", ""hi""))"),"")</f>
        <v/>
      </c>
      <c r="AE298" s="5" t="str">
        <f>IFERROR(__xludf.DUMMYFUNCTION("IF(AA298 = """", """", GOOGLETRANSLATE(AA298, ""en"", ""hi""))"),"")</f>
        <v/>
      </c>
      <c r="AF298" s="5" t="str">
        <f>IFERROR(__xludf.DUMMYFUNCTION("IF(AB298 = """", """", GOOGLETRANSLATE(AB298, ""en"", ""hi""))"),"")</f>
        <v/>
      </c>
      <c r="AG298" s="5" t="str">
        <f>IFERROR(__xludf.DUMMYFUNCTION("IF(Y298 = """", """", GOOGLETRANSLATE(Y298, ""en"", ""mr""))"),"17-20: उत्कृष्ट करिअरच्या शक्यता")</f>
        <v>17-20: उत्कृष्ट करिअरच्या शक्यता</v>
      </c>
      <c r="AH298" s="5" t="str">
        <f>IFERROR(__xludf.DUMMYFUNCTION("IF(Z298 = """", """", GOOGLETRANSLATE(Z298, ""en"", ""mr""))"),"")</f>
        <v/>
      </c>
      <c r="AI298" s="5" t="str">
        <f>IFERROR(__xludf.DUMMYFUNCTION("IF(AA298 = """", """", GOOGLETRANSLATE(AA298, ""en"", ""mr""))"),"")</f>
        <v/>
      </c>
      <c r="AJ298" s="5" t="str">
        <f>IFERROR(__xludf.DUMMYFUNCTION("IF(AB298 = """", """", GOOGLETRANSLATE(AB298, ""en"", ""mr""))"),"")</f>
        <v/>
      </c>
      <c r="AK298" s="5" t="str">
        <f>IFERROR(__xludf.DUMMYFUNCTION("IF(Y298 = """", """", GOOGLETRANSLATE(Y298, ""en"", ""gu""))"),"17-20: ઉત્તમ કારકિર્દીની સંભાવનાઓ")</f>
        <v>17-20: ઉત્તમ કારકિર્દીની સંભાવનાઓ</v>
      </c>
      <c r="AL298" s="5" t="str">
        <f>IFERROR(__xludf.DUMMYFUNCTION("IF(Z298 = """", """", GOOGLETRANSLATE(Z298, ""en"", ""gu""))"),"")</f>
        <v/>
      </c>
      <c r="AM298" s="5" t="str">
        <f>IFERROR(__xludf.DUMMYFUNCTION("IF(AA298 = """", """", GOOGLETRANSLATE(AA298, ""en"", ""gu""))"),"")</f>
        <v/>
      </c>
      <c r="AN298" s="5" t="str">
        <f>IFERROR(__xludf.DUMMYFUNCTION("IF(AB298 = """", """", GOOGLETRANSLATE(AB298, ""en"", ""gu""))"),"")</f>
        <v/>
      </c>
      <c r="AO298" s="5" t="str">
        <f>IFERROR(__xludf.DUMMYFUNCTION("IF(Y298 = """", """", GOOGLETRANSLATE(Y298, ""en"", ""bn""))"),"17-20: চমৎকার ক্যারিয়ারের সম্ভাবনা")</f>
        <v>17-20: চমৎকার ক্যারিয়ারের সম্ভাবনা</v>
      </c>
      <c r="AP298" s="5" t="str">
        <f>IFERROR(__xludf.DUMMYFUNCTION("IF(Z298 = """", """", GOOGLETRANSLATE(Z298, ""en"", ""bn""))"),"")</f>
        <v/>
      </c>
      <c r="AQ298" s="5" t="str">
        <f>IFERROR(__xludf.DUMMYFUNCTION("IF(AA298 = """", """", GOOGLETRANSLATE(AA298, ""en"", ""bn""))"),"")</f>
        <v/>
      </c>
      <c r="AR298" s="5" t="str">
        <f>IFERROR(__xludf.DUMMYFUNCTION("IF(AB298 = """", """", GOOGLETRANSLATE(AB298, ""en"", ""bn""))"),"")</f>
        <v/>
      </c>
      <c r="AS298" s="5" t="str">
        <f>IFERROR(__xludf.DUMMYFUNCTION("IF(Y298 = """", """", GOOGLETRANSLATE(Y298, ""en"", ""te""))"),"17–20: అద్భుతమైన కెరీర్ అవకాశాలు")</f>
        <v>17–20: అద్భుతమైన కెరీర్ అవకాశాలు</v>
      </c>
      <c r="AT298" s="5" t="str">
        <f>IFERROR(__xludf.DUMMYFUNCTION("IF(Z298 = """", """", GOOGLETRANSLATE(Z298, ""en"", ""te""))"),"")</f>
        <v/>
      </c>
      <c r="AU298" s="5" t="str">
        <f>IFERROR(__xludf.DUMMYFUNCTION("IF(AA298 = """", """", GOOGLETRANSLATE(AA298, ""en"", ""te""))"),"")</f>
        <v/>
      </c>
      <c r="AV298" s="5" t="str">
        <f>IFERROR(__xludf.DUMMYFUNCTION("IF(AB298 = """", """", GOOGLETRANSLATE(AB298, ""en"", ""te""))"),"")</f>
        <v/>
      </c>
    </row>
    <row r="299">
      <c r="A299" s="1">
        <v>301.0</v>
      </c>
      <c r="B299" s="1" t="s">
        <v>56</v>
      </c>
      <c r="C299" s="2">
        <v>45849.0</v>
      </c>
      <c r="D299" s="8">
        <v>45858.0</v>
      </c>
      <c r="E299" s="1">
        <v>7.0</v>
      </c>
      <c r="F299" s="1">
        <v>1.0</v>
      </c>
      <c r="G299" s="3" t="s">
        <v>154</v>
      </c>
      <c r="H299" s="7">
        <v>0.009837962962962963</v>
      </c>
      <c r="I299" s="7">
        <v>0.001724537037037037</v>
      </c>
      <c r="J299" s="7">
        <v>0.0028356481481481483</v>
      </c>
      <c r="L299" s="1" t="s">
        <v>77</v>
      </c>
      <c r="O299" s="1" t="s">
        <v>60</v>
      </c>
      <c r="P299" s="1" t="s">
        <v>60</v>
      </c>
      <c r="Q299" s="1" t="s">
        <v>60</v>
      </c>
      <c r="R299" s="1" t="s">
        <v>60</v>
      </c>
      <c r="S299" s="1" t="s">
        <v>60</v>
      </c>
      <c r="T299" s="1" t="s">
        <v>61</v>
      </c>
      <c r="U299" s="1" t="s">
        <v>60</v>
      </c>
      <c r="V299" s="1" t="s">
        <v>60</v>
      </c>
      <c r="W299" s="1" t="s">
        <v>60</v>
      </c>
      <c r="X299" s="1" t="s">
        <v>61</v>
      </c>
      <c r="Y299" s="1" t="s">
        <v>155</v>
      </c>
      <c r="Z299" s="1" t="s">
        <v>156</v>
      </c>
      <c r="AA299" s="1" t="s">
        <v>157</v>
      </c>
      <c r="AB299" s="1" t="s">
        <v>158</v>
      </c>
      <c r="AC299" s="5" t="str">
        <f>IFERROR(__xludf.DUMMYFUNCTION("IF(Y299 = """", """", GOOGLETRANSLATE(Y299, ""en"", ""hi""))"),"11–14: स्वास्थ्य संबंधी समस्याएँ संभव हैं")</f>
        <v>11–14: स्वास्थ्य संबंधी समस्याएँ संभव हैं</v>
      </c>
      <c r="AD299" s="5" t="str">
        <f>IFERROR(__xludf.DUMMYFUNCTION("IF(Z299 = """", """", GOOGLETRANSLATE(Z299, ""en"", ""hi""))"),"जोखिम भरे निर्णयों से बचें")</f>
        <v>जोखिम भरे निर्णयों से बचें</v>
      </c>
      <c r="AE299" s="5" t="str">
        <f>IFERROR(__xludf.DUMMYFUNCTION("IF(AA299 = """", """", GOOGLETRANSLATE(AA299, ""en"", ""hi""))"),"यात्रा के दौरान सतर्क रहें")</f>
        <v>यात्रा के दौरान सतर्क रहें</v>
      </c>
      <c r="AF299" s="5" t="str">
        <f>IFERROR(__xludf.DUMMYFUNCTION("IF(AB299 = """", """", GOOGLETRANSLATE(AB299, ""en"", ""hi""))"),"सीढ़ियों पर सावधानी बरतें")</f>
        <v>सीढ़ियों पर सावधानी बरतें</v>
      </c>
      <c r="AG299" s="5" t="str">
        <f>IFERROR(__xludf.DUMMYFUNCTION("IF(Y299 = """", """", GOOGLETRANSLATE(Y299, ""en"", ""mr""))"),"11-14: आरोग्य समस्या शक्य")</f>
        <v>11-14: आरोग्य समस्या शक्य</v>
      </c>
      <c r="AH299" s="5" t="str">
        <f>IFERROR(__xludf.DUMMYFUNCTION("IF(Z299 = """", """", GOOGLETRANSLATE(Z299, ""en"", ""mr""))"),"धोकादायक निर्णय टाळा")</f>
        <v>धोकादायक निर्णय टाळा</v>
      </c>
      <c r="AI299" s="5" t="str">
        <f>IFERROR(__xludf.DUMMYFUNCTION("IF(AA299 = """", """", GOOGLETRANSLATE(AA299, ""en"", ""mr""))"),"प्रवासात सावध राहा")</f>
        <v>प्रवासात सावध राहा</v>
      </c>
      <c r="AJ299" s="5" t="str">
        <f>IFERROR(__xludf.DUMMYFUNCTION("IF(AB299 = """", """", GOOGLETRANSLATE(AB299, ""en"", ""mr""))"),"पायऱ्यांवर सावधगिरी बाळगा")</f>
        <v>पायऱ्यांवर सावधगिरी बाळगा</v>
      </c>
      <c r="AK299" s="5" t="str">
        <f>IFERROR(__xludf.DUMMYFUNCTION("IF(Y299 = """", """", GOOGLETRANSLATE(Y299, ""en"", ""gu""))"),"11-14: સ્વાસ્થ્ય સમસ્યાઓ શક્ય છે")</f>
        <v>11-14: સ્વાસ્થ્ય સમસ્યાઓ શક્ય છે</v>
      </c>
      <c r="AL299" s="5" t="str">
        <f>IFERROR(__xludf.DUMMYFUNCTION("IF(Z299 = """", """", GOOGLETRANSLATE(Z299, ""en"", ""gu""))"),"જોખમી નિર્ણયો ટાળો")</f>
        <v>જોખમી નિર્ણયો ટાળો</v>
      </c>
      <c r="AM299" s="5" t="str">
        <f>IFERROR(__xludf.DUMMYFUNCTION("IF(AA299 = """", """", GOOGLETRANSLATE(AA299, ""en"", ""gu""))"),"મુસાફરી દરમિયાન સાવધાની રાખો")</f>
        <v>મુસાફરી દરમિયાન સાવધાની રાખો</v>
      </c>
      <c r="AN299" s="5" t="str">
        <f>IFERROR(__xludf.DUMMYFUNCTION("IF(AB299 = """", """", GOOGLETRANSLATE(AB299, ""en"", ""gu""))"),"સીડી પર સાવચેત રહો")</f>
        <v>સીડી પર સાવચેત રહો</v>
      </c>
      <c r="AO299" s="5" t="str">
        <f>IFERROR(__xludf.DUMMYFUNCTION("IF(Y299 = """", """", GOOGLETRANSLATE(Y299, ""en"", ""bn""))"),"11-14: স্বাস্থ্য সমস্যা সম্ভব")</f>
        <v>11-14: স্বাস্থ্য সমস্যা সম্ভব</v>
      </c>
      <c r="AP299" s="5" t="str">
        <f>IFERROR(__xludf.DUMMYFUNCTION("IF(Z299 = """", """", GOOGLETRANSLATE(Z299, ""en"", ""bn""))"),"ঝুঁকিপূর্ণ সিদ্ধান্ত এড়িয়ে চলুন")</f>
        <v>ঝুঁকিপূর্ণ সিদ্ধান্ত এড়িয়ে চলুন</v>
      </c>
      <c r="AQ299" s="5" t="str">
        <f>IFERROR(__xludf.DUMMYFUNCTION("IF(AA299 = """", """", GOOGLETRANSLATE(AA299, ""en"", ""bn""))"),"ভ্রমণের সময় সতর্ক থাকুন")</f>
        <v>ভ্রমণের সময় সতর্ক থাকুন</v>
      </c>
      <c r="AR299" s="5" t="str">
        <f>IFERROR(__xludf.DUMMYFUNCTION("IF(AB299 = """", """", GOOGLETRANSLATE(AB299, ""en"", ""bn""))"),"সিঁড়িতে সাবধানে")</f>
        <v>সিঁড়িতে সাবধানে</v>
      </c>
      <c r="AS299" s="5" t="str">
        <f>IFERROR(__xludf.DUMMYFUNCTION("IF(Y299 = """", """", GOOGLETRANSLATE(Y299, ""en"", ""te""))"),"11–14: ఆరోగ్య సమస్యలు సాధ్యమే")</f>
        <v>11–14: ఆరోగ్య సమస్యలు సాధ్యమే</v>
      </c>
      <c r="AT299" s="5" t="str">
        <f>IFERROR(__xludf.DUMMYFUNCTION("IF(Z299 = """", """", GOOGLETRANSLATE(Z299, ""en"", ""te""))"),"ప్రమాదకర నిర్ణయాలకు దూరంగా ఉండండి")</f>
        <v>ప్రమాదకర నిర్ణయాలకు దూరంగా ఉండండి</v>
      </c>
      <c r="AU299" s="5" t="str">
        <f>IFERROR(__xludf.DUMMYFUNCTION("IF(AA299 = """", """", GOOGLETRANSLATE(AA299, ""en"", ""te""))"),"ప్రయాణాలలో జాగ్రత్తగా ఉండండి")</f>
        <v>ప్రయాణాలలో జాగ్రత్తగా ఉండండి</v>
      </c>
      <c r="AV299" s="5" t="str">
        <f>IFERROR(__xludf.DUMMYFUNCTION("IF(AB299 = """", """", GOOGLETRANSLATE(AB299, ""en"", ""te""))"),"మెట్లపై జాగ్రత్తగా")</f>
        <v>మెట్లపై జాగ్రత్తగా</v>
      </c>
    </row>
    <row r="300">
      <c r="A300" s="1">
        <v>302.0</v>
      </c>
      <c r="B300" s="1" t="s">
        <v>56</v>
      </c>
      <c r="C300" s="2">
        <v>45849.0</v>
      </c>
      <c r="D300" s="8">
        <v>45858.0</v>
      </c>
      <c r="E300" s="1">
        <v>7.0</v>
      </c>
      <c r="F300" s="1">
        <v>2.0</v>
      </c>
      <c r="G300" s="3" t="s">
        <v>154</v>
      </c>
      <c r="H300" s="7">
        <v>0.009837962962962963</v>
      </c>
      <c r="I300" s="7">
        <v>0.001724537037037037</v>
      </c>
      <c r="J300" s="7">
        <v>0.0028356481481481483</v>
      </c>
      <c r="L300" s="1" t="s">
        <v>77</v>
      </c>
      <c r="O300" s="1" t="s">
        <v>60</v>
      </c>
      <c r="P300" s="1" t="s">
        <v>60</v>
      </c>
      <c r="Q300" s="1" t="s">
        <v>60</v>
      </c>
      <c r="R300" s="1" t="s">
        <v>60</v>
      </c>
      <c r="S300" s="1" t="s">
        <v>60</v>
      </c>
      <c r="T300" s="1" t="s">
        <v>61</v>
      </c>
      <c r="U300" s="1" t="s">
        <v>60</v>
      </c>
      <c r="V300" s="1" t="s">
        <v>60</v>
      </c>
      <c r="W300" s="1" t="s">
        <v>60</v>
      </c>
      <c r="X300" s="1" t="s">
        <v>61</v>
      </c>
      <c r="Y300" s="1" t="s">
        <v>155</v>
      </c>
      <c r="Z300" s="1" t="s">
        <v>156</v>
      </c>
      <c r="AA300" s="1" t="s">
        <v>157</v>
      </c>
      <c r="AB300" s="1" t="s">
        <v>158</v>
      </c>
      <c r="AC300" s="5" t="str">
        <f>IFERROR(__xludf.DUMMYFUNCTION("IF(Y300 = """", """", GOOGLETRANSLATE(Y300, ""en"", ""hi""))"),"11–14: स्वास्थ्य संबंधी समस्याएँ संभव हैं")</f>
        <v>11–14: स्वास्थ्य संबंधी समस्याएँ संभव हैं</v>
      </c>
      <c r="AD300" s="5" t="str">
        <f>IFERROR(__xludf.DUMMYFUNCTION("IF(Z300 = """", """", GOOGLETRANSLATE(Z300, ""en"", ""hi""))"),"जोखिम भरे निर्णयों से बचें")</f>
        <v>जोखिम भरे निर्णयों से बचें</v>
      </c>
      <c r="AE300" s="5" t="str">
        <f>IFERROR(__xludf.DUMMYFUNCTION("IF(AA300 = """", """", GOOGLETRANSLATE(AA300, ""en"", ""hi""))"),"यात्रा के दौरान सतर्क रहें")</f>
        <v>यात्रा के दौरान सतर्क रहें</v>
      </c>
      <c r="AF300" s="5" t="str">
        <f>IFERROR(__xludf.DUMMYFUNCTION("IF(AB300 = """", """", GOOGLETRANSLATE(AB300, ""en"", ""hi""))"),"सीढ़ियों पर सावधानी बरतें")</f>
        <v>सीढ़ियों पर सावधानी बरतें</v>
      </c>
      <c r="AG300" s="5" t="str">
        <f>IFERROR(__xludf.DUMMYFUNCTION("IF(Y300 = """", """", GOOGLETRANSLATE(Y300, ""en"", ""mr""))"),"11-14: आरोग्य समस्या शक्य")</f>
        <v>11-14: आरोग्य समस्या शक्य</v>
      </c>
      <c r="AH300" s="5" t="str">
        <f>IFERROR(__xludf.DUMMYFUNCTION("IF(Z300 = """", """", GOOGLETRANSLATE(Z300, ""en"", ""mr""))"),"धोकादायक निर्णय टाळा")</f>
        <v>धोकादायक निर्णय टाळा</v>
      </c>
      <c r="AI300" s="5" t="str">
        <f>IFERROR(__xludf.DUMMYFUNCTION("IF(AA300 = """", """", GOOGLETRANSLATE(AA300, ""en"", ""mr""))"),"प्रवासात सावध राहा")</f>
        <v>प्रवासात सावध राहा</v>
      </c>
      <c r="AJ300" s="5" t="str">
        <f>IFERROR(__xludf.DUMMYFUNCTION("IF(AB300 = """", """", GOOGLETRANSLATE(AB300, ""en"", ""mr""))"),"पायऱ्यांवर सावधगिरी बाळगा")</f>
        <v>पायऱ्यांवर सावधगिरी बाळगा</v>
      </c>
      <c r="AK300" s="5" t="str">
        <f>IFERROR(__xludf.DUMMYFUNCTION("IF(Y300 = """", """", GOOGLETRANSLATE(Y300, ""en"", ""gu""))"),"11-14: સ્વાસ્થ્ય સમસ્યાઓ શક્ય છે")</f>
        <v>11-14: સ્વાસ્થ્ય સમસ્યાઓ શક્ય છે</v>
      </c>
      <c r="AL300" s="5" t="str">
        <f>IFERROR(__xludf.DUMMYFUNCTION("IF(Z300 = """", """", GOOGLETRANSLATE(Z300, ""en"", ""gu""))"),"જોખમી નિર્ણયો ટાળો")</f>
        <v>જોખમી નિર્ણયો ટાળો</v>
      </c>
      <c r="AM300" s="5" t="str">
        <f>IFERROR(__xludf.DUMMYFUNCTION("IF(AA300 = """", """", GOOGLETRANSLATE(AA300, ""en"", ""gu""))"),"મુસાફરી દરમિયાન સાવધાની રાખો")</f>
        <v>મુસાફરી દરમિયાન સાવધાની રાખો</v>
      </c>
      <c r="AN300" s="5" t="str">
        <f>IFERROR(__xludf.DUMMYFUNCTION("IF(AB300 = """", """", GOOGLETRANSLATE(AB300, ""en"", ""gu""))"),"સીડી પર સાવચેત રહો")</f>
        <v>સીડી પર સાવચેત રહો</v>
      </c>
      <c r="AO300" s="5" t="str">
        <f>IFERROR(__xludf.DUMMYFUNCTION("IF(Y300 = """", """", GOOGLETRANSLATE(Y300, ""en"", ""bn""))"),"11-14: স্বাস্থ্য সমস্যা সম্ভব")</f>
        <v>11-14: স্বাস্থ্য সমস্যা সম্ভব</v>
      </c>
      <c r="AP300" s="5" t="str">
        <f>IFERROR(__xludf.DUMMYFUNCTION("IF(Z300 = """", """", GOOGLETRANSLATE(Z300, ""en"", ""bn""))"),"ঝুঁকিপূর্ণ সিদ্ধান্ত এড়িয়ে চলুন")</f>
        <v>ঝুঁকিপূর্ণ সিদ্ধান্ত এড়িয়ে চলুন</v>
      </c>
      <c r="AQ300" s="5" t="str">
        <f>IFERROR(__xludf.DUMMYFUNCTION("IF(AA300 = """", """", GOOGLETRANSLATE(AA300, ""en"", ""bn""))"),"ভ্রমণের সময় সতর্ক থাকুন")</f>
        <v>ভ্রমণের সময় সতর্ক থাকুন</v>
      </c>
      <c r="AR300" s="5" t="str">
        <f>IFERROR(__xludf.DUMMYFUNCTION("IF(AB300 = """", """", GOOGLETRANSLATE(AB300, ""en"", ""bn""))"),"সিঁড়িতে সাবধানে")</f>
        <v>সিঁড়িতে সাবধানে</v>
      </c>
      <c r="AS300" s="5" t="str">
        <f>IFERROR(__xludf.DUMMYFUNCTION("IF(Y300 = """", """", GOOGLETRANSLATE(Y300, ""en"", ""te""))"),"11–14: ఆరోగ్య సమస్యలు సాధ్యమే")</f>
        <v>11–14: ఆరోగ్య సమస్యలు సాధ్యమే</v>
      </c>
      <c r="AT300" s="5" t="str">
        <f>IFERROR(__xludf.DUMMYFUNCTION("IF(Z300 = """", """", GOOGLETRANSLATE(Z300, ""en"", ""te""))"),"ప్రమాదకర నిర్ణయాలకు దూరంగా ఉండండి")</f>
        <v>ప్రమాదకర నిర్ణయాలకు దూరంగా ఉండండి</v>
      </c>
      <c r="AU300" s="5" t="str">
        <f>IFERROR(__xludf.DUMMYFUNCTION("IF(AA300 = """", """", GOOGLETRANSLATE(AA300, ""en"", ""te""))"),"ప్రయాణాలలో జాగ్రత్తగా ఉండండి")</f>
        <v>ప్రయాణాలలో జాగ్రత్తగా ఉండండి</v>
      </c>
      <c r="AV300" s="5" t="str">
        <f>IFERROR(__xludf.DUMMYFUNCTION("IF(AB300 = """", """", GOOGLETRANSLATE(AB300, ""en"", ""te""))"),"మెట్లపై జాగ్రత్తగా")</f>
        <v>మెట్లపై జాగ్రత్తగా</v>
      </c>
    </row>
    <row r="301">
      <c r="A301" s="1">
        <v>303.0</v>
      </c>
      <c r="B301" s="1" t="s">
        <v>56</v>
      </c>
      <c r="C301" s="2">
        <v>45849.0</v>
      </c>
      <c r="D301" s="8">
        <v>45858.0</v>
      </c>
      <c r="E301" s="1">
        <v>7.0</v>
      </c>
      <c r="F301" s="1">
        <v>3.0</v>
      </c>
      <c r="G301" s="3" t="s">
        <v>154</v>
      </c>
      <c r="H301" s="7">
        <v>0.009837962962962963</v>
      </c>
      <c r="I301" s="7">
        <v>0.001724537037037037</v>
      </c>
      <c r="J301" s="7">
        <v>0.0028356481481481483</v>
      </c>
      <c r="L301" s="1" t="s">
        <v>77</v>
      </c>
      <c r="O301" s="1" t="s">
        <v>60</v>
      </c>
      <c r="P301" s="1" t="s">
        <v>60</v>
      </c>
      <c r="Q301" s="1" t="s">
        <v>60</v>
      </c>
      <c r="R301" s="1" t="s">
        <v>60</v>
      </c>
      <c r="S301" s="1" t="s">
        <v>60</v>
      </c>
      <c r="T301" s="1" t="s">
        <v>61</v>
      </c>
      <c r="U301" s="1" t="s">
        <v>60</v>
      </c>
      <c r="V301" s="1" t="s">
        <v>60</v>
      </c>
      <c r="W301" s="1" t="s">
        <v>60</v>
      </c>
      <c r="X301" s="1" t="s">
        <v>61</v>
      </c>
      <c r="Y301" s="1" t="s">
        <v>155</v>
      </c>
      <c r="Z301" s="1" t="s">
        <v>156</v>
      </c>
      <c r="AA301" s="1" t="s">
        <v>157</v>
      </c>
      <c r="AB301" s="1" t="s">
        <v>158</v>
      </c>
      <c r="AC301" s="5" t="str">
        <f>IFERROR(__xludf.DUMMYFUNCTION("IF(Y301 = """", """", GOOGLETRANSLATE(Y301, ""en"", ""hi""))"),"11–14: स्वास्थ्य संबंधी समस्याएँ संभव हैं")</f>
        <v>11–14: स्वास्थ्य संबंधी समस्याएँ संभव हैं</v>
      </c>
      <c r="AD301" s="5" t="str">
        <f>IFERROR(__xludf.DUMMYFUNCTION("IF(Z301 = """", """", GOOGLETRANSLATE(Z301, ""en"", ""hi""))"),"जोखिम भरे निर्णयों से बचें")</f>
        <v>जोखिम भरे निर्णयों से बचें</v>
      </c>
      <c r="AE301" s="5" t="str">
        <f>IFERROR(__xludf.DUMMYFUNCTION("IF(AA301 = """", """", GOOGLETRANSLATE(AA301, ""en"", ""hi""))"),"यात्रा के दौरान सतर्क रहें")</f>
        <v>यात्रा के दौरान सतर्क रहें</v>
      </c>
      <c r="AF301" s="5" t="str">
        <f>IFERROR(__xludf.DUMMYFUNCTION("IF(AB301 = """", """", GOOGLETRANSLATE(AB301, ""en"", ""hi""))"),"सीढ़ियों पर सावधानी बरतें")</f>
        <v>सीढ़ियों पर सावधानी बरतें</v>
      </c>
      <c r="AG301" s="5" t="str">
        <f>IFERROR(__xludf.DUMMYFUNCTION("IF(Y301 = """", """", GOOGLETRANSLATE(Y301, ""en"", ""mr""))"),"11-14: आरोग्य समस्या शक्य")</f>
        <v>11-14: आरोग्य समस्या शक्य</v>
      </c>
      <c r="AH301" s="5" t="str">
        <f>IFERROR(__xludf.DUMMYFUNCTION("IF(Z301 = """", """", GOOGLETRANSLATE(Z301, ""en"", ""mr""))"),"धोकादायक निर्णय टाळा")</f>
        <v>धोकादायक निर्णय टाळा</v>
      </c>
      <c r="AI301" s="5" t="str">
        <f>IFERROR(__xludf.DUMMYFUNCTION("IF(AA301 = """", """", GOOGLETRANSLATE(AA301, ""en"", ""mr""))"),"प्रवासात सावध राहा")</f>
        <v>प्रवासात सावध राहा</v>
      </c>
      <c r="AJ301" s="5" t="str">
        <f>IFERROR(__xludf.DUMMYFUNCTION("IF(AB301 = """", """", GOOGLETRANSLATE(AB301, ""en"", ""mr""))"),"पायऱ्यांवर सावधगिरी बाळगा")</f>
        <v>पायऱ्यांवर सावधगिरी बाळगा</v>
      </c>
      <c r="AK301" s="5" t="str">
        <f>IFERROR(__xludf.DUMMYFUNCTION("IF(Y301 = """", """", GOOGLETRANSLATE(Y301, ""en"", ""gu""))"),"11-14: સ્વાસ્થ્ય સમસ્યાઓ શક્ય છે")</f>
        <v>11-14: સ્વાસ્થ્ય સમસ્યાઓ શક્ય છે</v>
      </c>
      <c r="AL301" s="5" t="str">
        <f>IFERROR(__xludf.DUMMYFUNCTION("IF(Z301 = """", """", GOOGLETRANSLATE(Z301, ""en"", ""gu""))"),"જોખમી નિર્ણયો ટાળો")</f>
        <v>જોખમી નિર્ણયો ટાળો</v>
      </c>
      <c r="AM301" s="5" t="str">
        <f>IFERROR(__xludf.DUMMYFUNCTION("IF(AA301 = """", """", GOOGLETRANSLATE(AA301, ""en"", ""gu""))"),"મુસાફરી દરમિયાન સાવધાની રાખો")</f>
        <v>મુસાફરી દરમિયાન સાવધાની રાખો</v>
      </c>
      <c r="AN301" s="5" t="str">
        <f>IFERROR(__xludf.DUMMYFUNCTION("IF(AB301 = """", """", GOOGLETRANSLATE(AB301, ""en"", ""gu""))"),"સીડી પર સાવચેત રહો")</f>
        <v>સીડી પર સાવચેત રહો</v>
      </c>
      <c r="AO301" s="5" t="str">
        <f>IFERROR(__xludf.DUMMYFUNCTION("IF(Y301 = """", """", GOOGLETRANSLATE(Y301, ""en"", ""bn""))"),"11-14: স্বাস্থ্য সমস্যা সম্ভব")</f>
        <v>11-14: স্বাস্থ্য সমস্যা সম্ভব</v>
      </c>
      <c r="AP301" s="5" t="str">
        <f>IFERROR(__xludf.DUMMYFUNCTION("IF(Z301 = """", """", GOOGLETRANSLATE(Z301, ""en"", ""bn""))"),"ঝুঁকিপূর্ণ সিদ্ধান্ত এড়িয়ে চলুন")</f>
        <v>ঝুঁকিপূর্ণ সিদ্ধান্ত এড়িয়ে চলুন</v>
      </c>
      <c r="AQ301" s="5" t="str">
        <f>IFERROR(__xludf.DUMMYFUNCTION("IF(AA301 = """", """", GOOGLETRANSLATE(AA301, ""en"", ""bn""))"),"ভ্রমণের সময় সতর্ক থাকুন")</f>
        <v>ভ্রমণের সময় সতর্ক থাকুন</v>
      </c>
      <c r="AR301" s="5" t="str">
        <f>IFERROR(__xludf.DUMMYFUNCTION("IF(AB301 = """", """", GOOGLETRANSLATE(AB301, ""en"", ""bn""))"),"সিঁড়িতে সাবধানে")</f>
        <v>সিঁড়িতে সাবধানে</v>
      </c>
      <c r="AS301" s="5" t="str">
        <f>IFERROR(__xludf.DUMMYFUNCTION("IF(Y301 = """", """", GOOGLETRANSLATE(Y301, ""en"", ""te""))"),"11–14: ఆరోగ్య సమస్యలు సాధ్యమే")</f>
        <v>11–14: ఆరోగ్య సమస్యలు సాధ్యమే</v>
      </c>
      <c r="AT301" s="5" t="str">
        <f>IFERROR(__xludf.DUMMYFUNCTION("IF(Z301 = """", """", GOOGLETRANSLATE(Z301, ""en"", ""te""))"),"ప్రమాదకర నిర్ణయాలకు దూరంగా ఉండండి")</f>
        <v>ప్రమాదకర నిర్ణయాలకు దూరంగా ఉండండి</v>
      </c>
      <c r="AU301" s="5" t="str">
        <f>IFERROR(__xludf.DUMMYFUNCTION("IF(AA301 = """", """", GOOGLETRANSLATE(AA301, ""en"", ""te""))"),"ప్రయాణాలలో జాగ్రత్తగా ఉండండి")</f>
        <v>ప్రయాణాలలో జాగ్రత్తగా ఉండండి</v>
      </c>
      <c r="AV301" s="5" t="str">
        <f>IFERROR(__xludf.DUMMYFUNCTION("IF(AB301 = """", """", GOOGLETRANSLATE(AB301, ""en"", ""te""))"),"మెట్లపై జాగ్రత్తగా")</f>
        <v>మెట్లపై జాగ్రత్తగా</v>
      </c>
    </row>
    <row r="302">
      <c r="A302" s="1">
        <v>304.0</v>
      </c>
      <c r="B302" s="1" t="s">
        <v>56</v>
      </c>
      <c r="C302" s="2">
        <v>45849.0</v>
      </c>
      <c r="D302" s="8">
        <v>45858.0</v>
      </c>
      <c r="E302" s="1">
        <v>7.0</v>
      </c>
      <c r="F302" s="1">
        <v>4.0</v>
      </c>
      <c r="G302" s="3" t="s">
        <v>154</v>
      </c>
      <c r="H302" s="7">
        <v>0.009837962962962963</v>
      </c>
      <c r="I302" s="7">
        <v>0.001724537037037037</v>
      </c>
      <c r="J302" s="7">
        <v>0.0028356481481481483</v>
      </c>
      <c r="L302" s="1" t="s">
        <v>77</v>
      </c>
      <c r="O302" s="1" t="s">
        <v>60</v>
      </c>
      <c r="P302" s="1" t="s">
        <v>60</v>
      </c>
      <c r="Q302" s="1" t="s">
        <v>60</v>
      </c>
      <c r="R302" s="1" t="s">
        <v>60</v>
      </c>
      <c r="S302" s="1" t="s">
        <v>60</v>
      </c>
      <c r="T302" s="1" t="s">
        <v>61</v>
      </c>
      <c r="U302" s="1" t="s">
        <v>60</v>
      </c>
      <c r="V302" s="1" t="s">
        <v>60</v>
      </c>
      <c r="W302" s="1" t="s">
        <v>60</v>
      </c>
      <c r="X302" s="1" t="s">
        <v>61</v>
      </c>
      <c r="Y302" s="1" t="s">
        <v>155</v>
      </c>
      <c r="Z302" s="1" t="s">
        <v>156</v>
      </c>
      <c r="AA302" s="1" t="s">
        <v>157</v>
      </c>
      <c r="AB302" s="1" t="s">
        <v>158</v>
      </c>
      <c r="AC302" s="5" t="str">
        <f>IFERROR(__xludf.DUMMYFUNCTION("IF(Y302 = """", """", GOOGLETRANSLATE(Y302, ""en"", ""hi""))"),"11–14: स्वास्थ्य संबंधी समस्याएँ संभव हैं")</f>
        <v>11–14: स्वास्थ्य संबंधी समस्याएँ संभव हैं</v>
      </c>
      <c r="AD302" s="5" t="str">
        <f>IFERROR(__xludf.DUMMYFUNCTION("IF(Z302 = """", """", GOOGLETRANSLATE(Z302, ""en"", ""hi""))"),"जोखिम भरे निर्णयों से बचें")</f>
        <v>जोखिम भरे निर्णयों से बचें</v>
      </c>
      <c r="AE302" s="5" t="str">
        <f>IFERROR(__xludf.DUMMYFUNCTION("IF(AA302 = """", """", GOOGLETRANSLATE(AA302, ""en"", ""hi""))"),"यात्रा के दौरान सतर्क रहें")</f>
        <v>यात्रा के दौरान सतर्क रहें</v>
      </c>
      <c r="AF302" s="5" t="str">
        <f>IFERROR(__xludf.DUMMYFUNCTION("IF(AB302 = """", """", GOOGLETRANSLATE(AB302, ""en"", ""hi""))"),"सीढ़ियों पर सावधानी बरतें")</f>
        <v>सीढ़ियों पर सावधानी बरतें</v>
      </c>
      <c r="AG302" s="5" t="str">
        <f>IFERROR(__xludf.DUMMYFUNCTION("IF(Y302 = """", """", GOOGLETRANSLATE(Y302, ""en"", ""mr""))"),"11-14: आरोग्य समस्या शक्य")</f>
        <v>11-14: आरोग्य समस्या शक्य</v>
      </c>
      <c r="AH302" s="5" t="str">
        <f>IFERROR(__xludf.DUMMYFUNCTION("IF(Z302 = """", """", GOOGLETRANSLATE(Z302, ""en"", ""mr""))"),"धोकादायक निर्णय टाळा")</f>
        <v>धोकादायक निर्णय टाळा</v>
      </c>
      <c r="AI302" s="5" t="str">
        <f>IFERROR(__xludf.DUMMYFUNCTION("IF(AA302 = """", """", GOOGLETRANSLATE(AA302, ""en"", ""mr""))"),"प्रवासात सावध राहा")</f>
        <v>प्रवासात सावध राहा</v>
      </c>
      <c r="AJ302" s="5" t="str">
        <f>IFERROR(__xludf.DUMMYFUNCTION("IF(AB302 = """", """", GOOGLETRANSLATE(AB302, ""en"", ""mr""))"),"पायऱ्यांवर सावधगिरी बाळगा")</f>
        <v>पायऱ्यांवर सावधगिरी बाळगा</v>
      </c>
      <c r="AK302" s="5" t="str">
        <f>IFERROR(__xludf.DUMMYFUNCTION("IF(Y302 = """", """", GOOGLETRANSLATE(Y302, ""en"", ""gu""))"),"11-14: સ્વાસ્થ્ય સમસ્યાઓ શક્ય છે")</f>
        <v>11-14: સ્વાસ્થ્ય સમસ્યાઓ શક્ય છે</v>
      </c>
      <c r="AL302" s="5" t="str">
        <f>IFERROR(__xludf.DUMMYFUNCTION("IF(Z302 = """", """", GOOGLETRANSLATE(Z302, ""en"", ""gu""))"),"જોખમી નિર્ણયો ટાળો")</f>
        <v>જોખમી નિર્ણયો ટાળો</v>
      </c>
      <c r="AM302" s="5" t="str">
        <f>IFERROR(__xludf.DUMMYFUNCTION("IF(AA302 = """", """", GOOGLETRANSLATE(AA302, ""en"", ""gu""))"),"મુસાફરી દરમિયાન સાવધાની રાખો")</f>
        <v>મુસાફરી દરમિયાન સાવધાની રાખો</v>
      </c>
      <c r="AN302" s="5" t="str">
        <f>IFERROR(__xludf.DUMMYFUNCTION("IF(AB302 = """", """", GOOGLETRANSLATE(AB302, ""en"", ""gu""))"),"સીડી પર સાવચેત રહો")</f>
        <v>સીડી પર સાવચેત રહો</v>
      </c>
      <c r="AO302" s="5" t="str">
        <f>IFERROR(__xludf.DUMMYFUNCTION("IF(Y302 = """", """", GOOGLETRANSLATE(Y302, ""en"", ""bn""))"),"11-14: স্বাস্থ্য সমস্যা সম্ভব")</f>
        <v>11-14: স্বাস্থ্য সমস্যা সম্ভব</v>
      </c>
      <c r="AP302" s="5" t="str">
        <f>IFERROR(__xludf.DUMMYFUNCTION("IF(Z302 = """", """", GOOGLETRANSLATE(Z302, ""en"", ""bn""))"),"ঝুঁকিপূর্ণ সিদ্ধান্ত এড়িয়ে চলুন")</f>
        <v>ঝুঁকিপূর্ণ সিদ্ধান্ত এড়িয়ে চলুন</v>
      </c>
      <c r="AQ302" s="5" t="str">
        <f>IFERROR(__xludf.DUMMYFUNCTION("IF(AA302 = """", """", GOOGLETRANSLATE(AA302, ""en"", ""bn""))"),"ভ্রমণের সময় সতর্ক থাকুন")</f>
        <v>ভ্রমণের সময় সতর্ক থাকুন</v>
      </c>
      <c r="AR302" s="5" t="str">
        <f>IFERROR(__xludf.DUMMYFUNCTION("IF(AB302 = """", """", GOOGLETRANSLATE(AB302, ""en"", ""bn""))"),"সিঁড়িতে সাবধানে")</f>
        <v>সিঁড়িতে সাবধানে</v>
      </c>
      <c r="AS302" s="5" t="str">
        <f>IFERROR(__xludf.DUMMYFUNCTION("IF(Y302 = """", """", GOOGLETRANSLATE(Y302, ""en"", ""te""))"),"11–14: ఆరోగ్య సమస్యలు సాధ్యమే")</f>
        <v>11–14: ఆరోగ్య సమస్యలు సాధ్యమే</v>
      </c>
      <c r="AT302" s="5" t="str">
        <f>IFERROR(__xludf.DUMMYFUNCTION("IF(Z302 = """", """", GOOGLETRANSLATE(Z302, ""en"", ""te""))"),"ప్రమాదకర నిర్ణయాలకు దూరంగా ఉండండి")</f>
        <v>ప్రమాదకర నిర్ణయాలకు దూరంగా ఉండండి</v>
      </c>
      <c r="AU302" s="5" t="str">
        <f>IFERROR(__xludf.DUMMYFUNCTION("IF(AA302 = """", """", GOOGLETRANSLATE(AA302, ""en"", ""te""))"),"ప్రయాణాలలో జాగ్రత్తగా ఉండండి")</f>
        <v>ప్రయాణాలలో జాగ్రత్తగా ఉండండి</v>
      </c>
      <c r="AV302" s="5" t="str">
        <f>IFERROR(__xludf.DUMMYFUNCTION("IF(AB302 = """", """", GOOGLETRANSLATE(AB302, ""en"", ""te""))"),"మెట్లపై జాగ్రత్తగా")</f>
        <v>మెట్లపై జాగ్రత్తగా</v>
      </c>
    </row>
    <row r="303">
      <c r="A303" s="1">
        <v>305.0</v>
      </c>
      <c r="B303" s="1" t="s">
        <v>56</v>
      </c>
      <c r="C303" s="2">
        <v>45849.0</v>
      </c>
      <c r="D303" s="8">
        <v>45858.0</v>
      </c>
      <c r="E303" s="1">
        <v>7.0</v>
      </c>
      <c r="F303" s="1">
        <v>5.0</v>
      </c>
      <c r="G303" s="3" t="s">
        <v>154</v>
      </c>
      <c r="H303" s="7">
        <v>0.009837962962962963</v>
      </c>
      <c r="I303" s="7">
        <v>0.001724537037037037</v>
      </c>
      <c r="J303" s="7">
        <v>0.0028356481481481483</v>
      </c>
      <c r="L303" s="1" t="s">
        <v>77</v>
      </c>
      <c r="O303" s="1" t="s">
        <v>60</v>
      </c>
      <c r="P303" s="1" t="s">
        <v>60</v>
      </c>
      <c r="Q303" s="1" t="s">
        <v>61</v>
      </c>
      <c r="R303" s="1" t="s">
        <v>60</v>
      </c>
      <c r="S303" s="1" t="s">
        <v>60</v>
      </c>
      <c r="T303" s="1" t="s">
        <v>60</v>
      </c>
      <c r="U303" s="1" t="s">
        <v>60</v>
      </c>
      <c r="V303" s="1" t="s">
        <v>61</v>
      </c>
      <c r="W303" s="1" t="s">
        <v>60</v>
      </c>
      <c r="X303" s="1" t="s">
        <v>60</v>
      </c>
      <c r="Y303" s="1" t="s">
        <v>159</v>
      </c>
      <c r="Z303" s="1" t="s">
        <v>160</v>
      </c>
      <c r="AC303" s="5" t="str">
        <f>IFERROR(__xludf.DUMMYFUNCTION("IF(Y303 = """", """", GOOGLETRANSLATE(Y303, ""en"", ""hi""))"),"15–20: कैरियर के अवसर")</f>
        <v>15–20: कैरियर के अवसर</v>
      </c>
      <c r="AD303" s="5" t="str">
        <f>IFERROR(__xludf.DUMMYFUNCTION("IF(Z303 = """", """", GOOGLETRANSLATE(Z303, ""en"", ""hi""))"),"यदि पहले वाले दिन अच्छे से प्रबंधित हों तो सकारात्मक दिन")</f>
        <v>यदि पहले वाले दिन अच्छे से प्रबंधित हों तो सकारात्मक दिन</v>
      </c>
      <c r="AE303" s="5" t="str">
        <f>IFERROR(__xludf.DUMMYFUNCTION("IF(AA303 = """", """", GOOGLETRANSLATE(AA303, ""en"", ""hi""))"),"")</f>
        <v/>
      </c>
      <c r="AF303" s="5" t="str">
        <f>IFERROR(__xludf.DUMMYFUNCTION("IF(AB303 = """", """", GOOGLETRANSLATE(AB303, ""en"", ""hi""))"),"")</f>
        <v/>
      </c>
      <c r="AG303" s="5" t="str">
        <f>IFERROR(__xludf.DUMMYFUNCTION("IF(Y303 = """", """", GOOGLETRANSLATE(Y303, ""en"", ""mr""))"),"15-20: करिअरच्या संधी")</f>
        <v>15-20: करिअरच्या संधी</v>
      </c>
      <c r="AH303" s="5" t="str">
        <f>IFERROR(__xludf.DUMMYFUNCTION("IF(Z303 = """", """", GOOGLETRANSLATE(Z303, ""en"", ""mr""))"),"जर पूर्वीचे चांगले व्यवस्थापित केले तर सकारात्मक दिवस")</f>
        <v>जर पूर्वीचे चांगले व्यवस्थापित केले तर सकारात्मक दिवस</v>
      </c>
      <c r="AI303" s="5" t="str">
        <f>IFERROR(__xludf.DUMMYFUNCTION("IF(AA303 = """", """", GOOGLETRANSLATE(AA303, ""en"", ""mr""))"),"")</f>
        <v/>
      </c>
      <c r="AJ303" s="5" t="str">
        <f>IFERROR(__xludf.DUMMYFUNCTION("IF(AB303 = """", """", GOOGLETRANSLATE(AB303, ""en"", ""mr""))"),"")</f>
        <v/>
      </c>
      <c r="AK303" s="5" t="str">
        <f>IFERROR(__xludf.DUMMYFUNCTION("IF(Y303 = """", """", GOOGLETRANSLATE(Y303, ""en"", ""gu""))"),"15-20: કારકિર્દીની તકો")</f>
        <v>15-20: કારકિર્દીની તકો</v>
      </c>
      <c r="AL303" s="5" t="str">
        <f>IFERROR(__xludf.DUMMYFUNCTION("IF(Z303 = """", """", GOOGLETRANSLATE(Z303, ""en"", ""gu""))"),"સકારાત્મક દિવસો જો અગાઉના લોકો સારી રીતે સંચાલિત હોય")</f>
        <v>સકારાત્મક દિવસો જો અગાઉના લોકો સારી રીતે સંચાલિત હોય</v>
      </c>
      <c r="AM303" s="5" t="str">
        <f>IFERROR(__xludf.DUMMYFUNCTION("IF(AA303 = """", """", GOOGLETRANSLATE(AA303, ""en"", ""gu""))"),"")</f>
        <v/>
      </c>
      <c r="AN303" s="5" t="str">
        <f>IFERROR(__xludf.DUMMYFUNCTION("IF(AB303 = """", """", GOOGLETRANSLATE(AB303, ""en"", ""gu""))"),"")</f>
        <v/>
      </c>
      <c r="AO303" s="5" t="str">
        <f>IFERROR(__xludf.DUMMYFUNCTION("IF(Y303 = """", """", GOOGLETRANSLATE(Y303, ""en"", ""bn""))"),"15-20: ক্যারিয়ারের সুযোগ")</f>
        <v>15-20: ক্যারিয়ারের সুযোগ</v>
      </c>
      <c r="AP303" s="5" t="str">
        <f>IFERROR(__xludf.DUMMYFUNCTION("IF(Z303 = """", """", GOOGLETRANSLATE(Z303, ""en"", ""bn""))"),"ইতিবাচক দিন যদি আগের দিনগুলি ভালভাবে পরিচালিত হয়")</f>
        <v>ইতিবাচক দিন যদি আগের দিনগুলি ভালভাবে পরিচালিত হয়</v>
      </c>
      <c r="AQ303" s="5" t="str">
        <f>IFERROR(__xludf.DUMMYFUNCTION("IF(AA303 = """", """", GOOGLETRANSLATE(AA303, ""en"", ""bn""))"),"")</f>
        <v/>
      </c>
      <c r="AR303" s="5" t="str">
        <f>IFERROR(__xludf.DUMMYFUNCTION("IF(AB303 = """", """", GOOGLETRANSLATE(AB303, ""en"", ""bn""))"),"")</f>
        <v/>
      </c>
      <c r="AS303" s="5" t="str">
        <f>IFERROR(__xludf.DUMMYFUNCTION("IF(Y303 = """", """", GOOGLETRANSLATE(Y303, ""en"", ""te""))"),"15–20: కెరీర్ అవకాశాలు")</f>
        <v>15–20: కెరీర్ అవకాశాలు</v>
      </c>
      <c r="AT303" s="5" t="str">
        <f>IFERROR(__xludf.DUMMYFUNCTION("IF(Z303 = """", """", GOOGLETRANSLATE(Z303, ""en"", ""te""))"),"మునుపటి రోజులు బాగా నిర్వహించినట్లయితే సానుకూల రోజులు")</f>
        <v>మునుపటి రోజులు బాగా నిర్వహించినట్లయితే సానుకూల రోజులు</v>
      </c>
      <c r="AU303" s="5" t="str">
        <f>IFERROR(__xludf.DUMMYFUNCTION("IF(AA303 = """", """", GOOGLETRANSLATE(AA303, ""en"", ""te""))"),"")</f>
        <v/>
      </c>
      <c r="AV303" s="5" t="str">
        <f>IFERROR(__xludf.DUMMYFUNCTION("IF(AB303 = """", """", GOOGLETRANSLATE(AB303, ""en"", ""te""))"),"")</f>
        <v/>
      </c>
    </row>
    <row r="304">
      <c r="A304" s="1">
        <v>306.0</v>
      </c>
      <c r="B304" s="1" t="s">
        <v>56</v>
      </c>
      <c r="C304" s="2">
        <v>45849.0</v>
      </c>
      <c r="D304" s="8">
        <v>45858.0</v>
      </c>
      <c r="E304" s="1">
        <v>7.0</v>
      </c>
      <c r="F304" s="1">
        <v>6.0</v>
      </c>
      <c r="G304" s="3" t="s">
        <v>154</v>
      </c>
      <c r="H304" s="7">
        <v>0.009837962962962963</v>
      </c>
      <c r="I304" s="7">
        <v>0.001724537037037037</v>
      </c>
      <c r="J304" s="7">
        <v>0.0028356481481481483</v>
      </c>
      <c r="L304" s="1" t="s">
        <v>77</v>
      </c>
      <c r="O304" s="1" t="s">
        <v>60</v>
      </c>
      <c r="P304" s="1" t="s">
        <v>60</v>
      </c>
      <c r="Q304" s="1" t="s">
        <v>61</v>
      </c>
      <c r="R304" s="1" t="s">
        <v>60</v>
      </c>
      <c r="S304" s="1" t="s">
        <v>60</v>
      </c>
      <c r="T304" s="1" t="s">
        <v>60</v>
      </c>
      <c r="U304" s="1" t="s">
        <v>60</v>
      </c>
      <c r="V304" s="1" t="s">
        <v>61</v>
      </c>
      <c r="W304" s="1" t="s">
        <v>60</v>
      </c>
      <c r="X304" s="1" t="s">
        <v>60</v>
      </c>
      <c r="Y304" s="1" t="s">
        <v>159</v>
      </c>
      <c r="Z304" s="1" t="s">
        <v>160</v>
      </c>
      <c r="AC304" s="5" t="str">
        <f>IFERROR(__xludf.DUMMYFUNCTION("IF(Y304 = """", """", GOOGLETRANSLATE(Y304, ""en"", ""hi""))"),"15–20: कैरियर के अवसर")</f>
        <v>15–20: कैरियर के अवसर</v>
      </c>
      <c r="AD304" s="5" t="str">
        <f>IFERROR(__xludf.DUMMYFUNCTION("IF(Z304 = """", """", GOOGLETRANSLATE(Z304, ""en"", ""hi""))"),"यदि पहले वाले दिन अच्छे से प्रबंधित हों तो सकारात्मक दिन")</f>
        <v>यदि पहले वाले दिन अच्छे से प्रबंधित हों तो सकारात्मक दिन</v>
      </c>
      <c r="AE304" s="5" t="str">
        <f>IFERROR(__xludf.DUMMYFUNCTION("IF(AA304 = """", """", GOOGLETRANSLATE(AA304, ""en"", ""hi""))"),"")</f>
        <v/>
      </c>
      <c r="AF304" s="5" t="str">
        <f>IFERROR(__xludf.DUMMYFUNCTION("IF(AB304 = """", """", GOOGLETRANSLATE(AB304, ""en"", ""hi""))"),"")</f>
        <v/>
      </c>
      <c r="AG304" s="5" t="str">
        <f>IFERROR(__xludf.DUMMYFUNCTION("IF(Y304 = """", """", GOOGLETRANSLATE(Y304, ""en"", ""mr""))"),"15-20: करिअरच्या संधी")</f>
        <v>15-20: करिअरच्या संधी</v>
      </c>
      <c r="AH304" s="5" t="str">
        <f>IFERROR(__xludf.DUMMYFUNCTION("IF(Z304 = """", """", GOOGLETRANSLATE(Z304, ""en"", ""mr""))"),"जर पूर्वीचे चांगले व्यवस्थापित केले तर सकारात्मक दिवस")</f>
        <v>जर पूर्वीचे चांगले व्यवस्थापित केले तर सकारात्मक दिवस</v>
      </c>
      <c r="AI304" s="5" t="str">
        <f>IFERROR(__xludf.DUMMYFUNCTION("IF(AA304 = """", """", GOOGLETRANSLATE(AA304, ""en"", ""mr""))"),"")</f>
        <v/>
      </c>
      <c r="AJ304" s="5" t="str">
        <f>IFERROR(__xludf.DUMMYFUNCTION("IF(AB304 = """", """", GOOGLETRANSLATE(AB304, ""en"", ""mr""))"),"")</f>
        <v/>
      </c>
      <c r="AK304" s="5" t="str">
        <f>IFERROR(__xludf.DUMMYFUNCTION("IF(Y304 = """", """", GOOGLETRANSLATE(Y304, ""en"", ""gu""))"),"15-20: કારકિર્દીની તકો")</f>
        <v>15-20: કારકિર્દીની તકો</v>
      </c>
      <c r="AL304" s="5" t="str">
        <f>IFERROR(__xludf.DUMMYFUNCTION("IF(Z304 = """", """", GOOGLETRANSLATE(Z304, ""en"", ""gu""))"),"સકારાત્મક દિવસો જો અગાઉના લોકો સારી રીતે સંચાલિત હોય")</f>
        <v>સકારાત્મક દિવસો જો અગાઉના લોકો સારી રીતે સંચાલિત હોય</v>
      </c>
      <c r="AM304" s="5" t="str">
        <f>IFERROR(__xludf.DUMMYFUNCTION("IF(AA304 = """", """", GOOGLETRANSLATE(AA304, ""en"", ""gu""))"),"")</f>
        <v/>
      </c>
      <c r="AN304" s="5" t="str">
        <f>IFERROR(__xludf.DUMMYFUNCTION("IF(AB304 = """", """", GOOGLETRANSLATE(AB304, ""en"", ""gu""))"),"")</f>
        <v/>
      </c>
      <c r="AO304" s="5" t="str">
        <f>IFERROR(__xludf.DUMMYFUNCTION("IF(Y304 = """", """", GOOGLETRANSLATE(Y304, ""en"", ""bn""))"),"15-20: ক্যারিয়ারের সুযোগ")</f>
        <v>15-20: ক্যারিয়ারের সুযোগ</v>
      </c>
      <c r="AP304" s="5" t="str">
        <f>IFERROR(__xludf.DUMMYFUNCTION("IF(Z304 = """", """", GOOGLETRANSLATE(Z304, ""en"", ""bn""))"),"ইতিবাচক দিন যদি আগের দিনগুলি ভালভাবে পরিচালিত হয়")</f>
        <v>ইতিবাচক দিন যদি আগের দিনগুলি ভালভাবে পরিচালিত হয়</v>
      </c>
      <c r="AQ304" s="5" t="str">
        <f>IFERROR(__xludf.DUMMYFUNCTION("IF(AA304 = """", """", GOOGLETRANSLATE(AA304, ""en"", ""bn""))"),"")</f>
        <v/>
      </c>
      <c r="AR304" s="5" t="str">
        <f>IFERROR(__xludf.DUMMYFUNCTION("IF(AB304 = """", """", GOOGLETRANSLATE(AB304, ""en"", ""bn""))"),"")</f>
        <v/>
      </c>
      <c r="AS304" s="5" t="str">
        <f>IFERROR(__xludf.DUMMYFUNCTION("IF(Y304 = """", """", GOOGLETRANSLATE(Y304, ""en"", ""te""))"),"15–20: కెరీర్ అవకాశాలు")</f>
        <v>15–20: కెరీర్ అవకాశాలు</v>
      </c>
      <c r="AT304" s="5" t="str">
        <f>IFERROR(__xludf.DUMMYFUNCTION("IF(Z304 = """", """", GOOGLETRANSLATE(Z304, ""en"", ""te""))"),"మునుపటి రోజులు బాగా నిర్వహించినట్లయితే సానుకూల రోజులు")</f>
        <v>మునుపటి రోజులు బాగా నిర్వహించినట్లయితే సానుకూల రోజులు</v>
      </c>
      <c r="AU304" s="5" t="str">
        <f>IFERROR(__xludf.DUMMYFUNCTION("IF(AA304 = """", """", GOOGLETRANSLATE(AA304, ""en"", ""te""))"),"")</f>
        <v/>
      </c>
      <c r="AV304" s="5" t="str">
        <f>IFERROR(__xludf.DUMMYFUNCTION("IF(AB304 = """", """", GOOGLETRANSLATE(AB304, ""en"", ""te""))"),"")</f>
        <v/>
      </c>
    </row>
    <row r="305">
      <c r="A305" s="1">
        <v>307.0</v>
      </c>
      <c r="B305" s="1" t="s">
        <v>56</v>
      </c>
      <c r="C305" s="2">
        <v>45849.0</v>
      </c>
      <c r="D305" s="8">
        <v>45858.0</v>
      </c>
      <c r="E305" s="1">
        <v>7.0</v>
      </c>
      <c r="F305" s="1">
        <v>7.0</v>
      </c>
      <c r="G305" s="3" t="s">
        <v>154</v>
      </c>
      <c r="H305" s="7">
        <v>0.009837962962962963</v>
      </c>
      <c r="I305" s="7">
        <v>0.001724537037037037</v>
      </c>
      <c r="J305" s="7">
        <v>0.0028356481481481483</v>
      </c>
      <c r="L305" s="1" t="s">
        <v>77</v>
      </c>
      <c r="O305" s="1" t="s">
        <v>60</v>
      </c>
      <c r="P305" s="1" t="s">
        <v>60</v>
      </c>
      <c r="Q305" s="1" t="s">
        <v>61</v>
      </c>
      <c r="R305" s="1" t="s">
        <v>60</v>
      </c>
      <c r="S305" s="1" t="s">
        <v>60</v>
      </c>
      <c r="T305" s="1" t="s">
        <v>60</v>
      </c>
      <c r="U305" s="1" t="s">
        <v>60</v>
      </c>
      <c r="V305" s="1" t="s">
        <v>61</v>
      </c>
      <c r="W305" s="1" t="s">
        <v>60</v>
      </c>
      <c r="X305" s="1" t="s">
        <v>60</v>
      </c>
      <c r="Y305" s="1" t="s">
        <v>159</v>
      </c>
      <c r="Z305" s="1" t="s">
        <v>160</v>
      </c>
      <c r="AC305" s="5" t="str">
        <f>IFERROR(__xludf.DUMMYFUNCTION("IF(Y305 = """", """", GOOGLETRANSLATE(Y305, ""en"", ""hi""))"),"15–20: कैरियर के अवसर")</f>
        <v>15–20: कैरियर के अवसर</v>
      </c>
      <c r="AD305" s="5" t="str">
        <f>IFERROR(__xludf.DUMMYFUNCTION("IF(Z305 = """", """", GOOGLETRANSLATE(Z305, ""en"", ""hi""))"),"यदि पहले वाले दिन अच्छे से प्रबंधित हों तो सकारात्मक दिन")</f>
        <v>यदि पहले वाले दिन अच्छे से प्रबंधित हों तो सकारात्मक दिन</v>
      </c>
      <c r="AE305" s="5" t="str">
        <f>IFERROR(__xludf.DUMMYFUNCTION("IF(AA305 = """", """", GOOGLETRANSLATE(AA305, ""en"", ""hi""))"),"")</f>
        <v/>
      </c>
      <c r="AF305" s="5" t="str">
        <f>IFERROR(__xludf.DUMMYFUNCTION("IF(AB305 = """", """", GOOGLETRANSLATE(AB305, ""en"", ""hi""))"),"")</f>
        <v/>
      </c>
      <c r="AG305" s="5" t="str">
        <f>IFERROR(__xludf.DUMMYFUNCTION("IF(Y305 = """", """", GOOGLETRANSLATE(Y305, ""en"", ""mr""))"),"15-20: करिअरच्या संधी")</f>
        <v>15-20: करिअरच्या संधी</v>
      </c>
      <c r="AH305" s="5" t="str">
        <f>IFERROR(__xludf.DUMMYFUNCTION("IF(Z305 = """", """", GOOGLETRANSLATE(Z305, ""en"", ""mr""))"),"जर पूर्वीचे चांगले व्यवस्थापित केले तर सकारात्मक दिवस")</f>
        <v>जर पूर्वीचे चांगले व्यवस्थापित केले तर सकारात्मक दिवस</v>
      </c>
      <c r="AI305" s="5" t="str">
        <f>IFERROR(__xludf.DUMMYFUNCTION("IF(AA305 = """", """", GOOGLETRANSLATE(AA305, ""en"", ""mr""))"),"")</f>
        <v/>
      </c>
      <c r="AJ305" s="5" t="str">
        <f>IFERROR(__xludf.DUMMYFUNCTION("IF(AB305 = """", """", GOOGLETRANSLATE(AB305, ""en"", ""mr""))"),"")</f>
        <v/>
      </c>
      <c r="AK305" s="5" t="str">
        <f>IFERROR(__xludf.DUMMYFUNCTION("IF(Y305 = """", """", GOOGLETRANSLATE(Y305, ""en"", ""gu""))"),"15-20: કારકિર્દીની તકો")</f>
        <v>15-20: કારકિર્દીની તકો</v>
      </c>
      <c r="AL305" s="5" t="str">
        <f>IFERROR(__xludf.DUMMYFUNCTION("IF(Z305 = """", """", GOOGLETRANSLATE(Z305, ""en"", ""gu""))"),"સકારાત્મક દિવસો જો અગાઉના લોકો સારી રીતે સંચાલિત હોય")</f>
        <v>સકારાત્મક દિવસો જો અગાઉના લોકો સારી રીતે સંચાલિત હોય</v>
      </c>
      <c r="AM305" s="5" t="str">
        <f>IFERROR(__xludf.DUMMYFUNCTION("IF(AA305 = """", """", GOOGLETRANSLATE(AA305, ""en"", ""gu""))"),"")</f>
        <v/>
      </c>
      <c r="AN305" s="5" t="str">
        <f>IFERROR(__xludf.DUMMYFUNCTION("IF(AB305 = """", """", GOOGLETRANSLATE(AB305, ""en"", ""gu""))"),"")</f>
        <v/>
      </c>
      <c r="AO305" s="5" t="str">
        <f>IFERROR(__xludf.DUMMYFUNCTION("IF(Y305 = """", """", GOOGLETRANSLATE(Y305, ""en"", ""bn""))"),"15-20: ক্যারিয়ারের সুযোগ")</f>
        <v>15-20: ক্যারিয়ারের সুযোগ</v>
      </c>
      <c r="AP305" s="5" t="str">
        <f>IFERROR(__xludf.DUMMYFUNCTION("IF(Z305 = """", """", GOOGLETRANSLATE(Z305, ""en"", ""bn""))"),"ইতিবাচক দিন যদি আগের দিনগুলি ভালভাবে পরিচালিত হয়")</f>
        <v>ইতিবাচক দিন যদি আগের দিনগুলি ভালভাবে পরিচালিত হয়</v>
      </c>
      <c r="AQ305" s="5" t="str">
        <f>IFERROR(__xludf.DUMMYFUNCTION("IF(AA305 = """", """", GOOGLETRANSLATE(AA305, ""en"", ""bn""))"),"")</f>
        <v/>
      </c>
      <c r="AR305" s="5" t="str">
        <f>IFERROR(__xludf.DUMMYFUNCTION("IF(AB305 = """", """", GOOGLETRANSLATE(AB305, ""en"", ""bn""))"),"")</f>
        <v/>
      </c>
      <c r="AS305" s="5" t="str">
        <f>IFERROR(__xludf.DUMMYFUNCTION("IF(Y305 = """", """", GOOGLETRANSLATE(Y305, ""en"", ""te""))"),"15–20: కెరీర్ అవకాశాలు")</f>
        <v>15–20: కెరీర్ అవకాశాలు</v>
      </c>
      <c r="AT305" s="5" t="str">
        <f>IFERROR(__xludf.DUMMYFUNCTION("IF(Z305 = """", """", GOOGLETRANSLATE(Z305, ""en"", ""te""))"),"మునుపటి రోజులు బాగా నిర్వహించినట్లయితే సానుకూల రోజులు")</f>
        <v>మునుపటి రోజులు బాగా నిర్వహించినట్లయితే సానుకూల రోజులు</v>
      </c>
      <c r="AU305" s="5" t="str">
        <f>IFERROR(__xludf.DUMMYFUNCTION("IF(AA305 = """", """", GOOGLETRANSLATE(AA305, ""en"", ""te""))"),"")</f>
        <v/>
      </c>
      <c r="AV305" s="5" t="str">
        <f>IFERROR(__xludf.DUMMYFUNCTION("IF(AB305 = """", """", GOOGLETRANSLATE(AB305, ""en"", ""te""))"),"")</f>
        <v/>
      </c>
    </row>
    <row r="306">
      <c r="A306" s="1">
        <v>308.0</v>
      </c>
      <c r="B306" s="1" t="s">
        <v>56</v>
      </c>
      <c r="C306" s="2">
        <v>45849.0</v>
      </c>
      <c r="D306" s="8">
        <v>45858.0</v>
      </c>
      <c r="E306" s="1">
        <v>7.0</v>
      </c>
      <c r="F306" s="1">
        <v>8.0</v>
      </c>
      <c r="G306" s="3" t="s">
        <v>154</v>
      </c>
      <c r="H306" s="7">
        <v>0.009837962962962963</v>
      </c>
      <c r="I306" s="7">
        <v>0.001724537037037037</v>
      </c>
      <c r="J306" s="7">
        <v>0.0028356481481481483</v>
      </c>
      <c r="L306" s="1" t="s">
        <v>77</v>
      </c>
      <c r="O306" s="1" t="s">
        <v>60</v>
      </c>
      <c r="P306" s="1" t="s">
        <v>60</v>
      </c>
      <c r="Q306" s="1" t="s">
        <v>61</v>
      </c>
      <c r="R306" s="1" t="s">
        <v>60</v>
      </c>
      <c r="S306" s="1" t="s">
        <v>60</v>
      </c>
      <c r="T306" s="1" t="s">
        <v>60</v>
      </c>
      <c r="U306" s="1" t="s">
        <v>60</v>
      </c>
      <c r="V306" s="1" t="s">
        <v>61</v>
      </c>
      <c r="W306" s="1" t="s">
        <v>60</v>
      </c>
      <c r="X306" s="1" t="s">
        <v>60</v>
      </c>
      <c r="Y306" s="1" t="s">
        <v>159</v>
      </c>
      <c r="Z306" s="1" t="s">
        <v>160</v>
      </c>
      <c r="AC306" s="5" t="str">
        <f>IFERROR(__xludf.DUMMYFUNCTION("IF(Y306 = """", """", GOOGLETRANSLATE(Y306, ""en"", ""hi""))"),"15–20: कैरियर के अवसर")</f>
        <v>15–20: कैरियर के अवसर</v>
      </c>
      <c r="AD306" s="5" t="str">
        <f>IFERROR(__xludf.DUMMYFUNCTION("IF(Z306 = """", """", GOOGLETRANSLATE(Z306, ""en"", ""hi""))"),"यदि पहले वाले दिन अच्छे से प्रबंधित हों तो सकारात्मक दिन")</f>
        <v>यदि पहले वाले दिन अच्छे से प्रबंधित हों तो सकारात्मक दिन</v>
      </c>
      <c r="AE306" s="5" t="str">
        <f>IFERROR(__xludf.DUMMYFUNCTION("IF(AA306 = """", """", GOOGLETRANSLATE(AA306, ""en"", ""hi""))"),"")</f>
        <v/>
      </c>
      <c r="AF306" s="5" t="str">
        <f>IFERROR(__xludf.DUMMYFUNCTION("IF(AB306 = """", """", GOOGLETRANSLATE(AB306, ""en"", ""hi""))"),"")</f>
        <v/>
      </c>
      <c r="AG306" s="5" t="str">
        <f>IFERROR(__xludf.DUMMYFUNCTION("IF(Y306 = """", """", GOOGLETRANSLATE(Y306, ""en"", ""mr""))"),"15-20: करिअरच्या संधी")</f>
        <v>15-20: करिअरच्या संधी</v>
      </c>
      <c r="AH306" s="5" t="str">
        <f>IFERROR(__xludf.DUMMYFUNCTION("IF(Z306 = """", """", GOOGLETRANSLATE(Z306, ""en"", ""mr""))"),"जर पूर्वीचे चांगले व्यवस्थापित केले तर सकारात्मक दिवस")</f>
        <v>जर पूर्वीचे चांगले व्यवस्थापित केले तर सकारात्मक दिवस</v>
      </c>
      <c r="AI306" s="5" t="str">
        <f>IFERROR(__xludf.DUMMYFUNCTION("IF(AA306 = """", """", GOOGLETRANSLATE(AA306, ""en"", ""mr""))"),"")</f>
        <v/>
      </c>
      <c r="AJ306" s="5" t="str">
        <f>IFERROR(__xludf.DUMMYFUNCTION("IF(AB306 = """", """", GOOGLETRANSLATE(AB306, ""en"", ""mr""))"),"")</f>
        <v/>
      </c>
      <c r="AK306" s="5" t="str">
        <f>IFERROR(__xludf.DUMMYFUNCTION("IF(Y306 = """", """", GOOGLETRANSLATE(Y306, ""en"", ""gu""))"),"15-20: કારકિર્દીની તકો")</f>
        <v>15-20: કારકિર્દીની તકો</v>
      </c>
      <c r="AL306" s="5" t="str">
        <f>IFERROR(__xludf.DUMMYFUNCTION("IF(Z306 = """", """", GOOGLETRANSLATE(Z306, ""en"", ""gu""))"),"સકારાત્મક દિવસો જો અગાઉના લોકો સારી રીતે સંચાલિત હોય")</f>
        <v>સકારાત્મક દિવસો જો અગાઉના લોકો સારી રીતે સંચાલિત હોય</v>
      </c>
      <c r="AM306" s="5" t="str">
        <f>IFERROR(__xludf.DUMMYFUNCTION("IF(AA306 = """", """", GOOGLETRANSLATE(AA306, ""en"", ""gu""))"),"")</f>
        <v/>
      </c>
      <c r="AN306" s="5" t="str">
        <f>IFERROR(__xludf.DUMMYFUNCTION("IF(AB306 = """", """", GOOGLETRANSLATE(AB306, ""en"", ""gu""))"),"")</f>
        <v/>
      </c>
      <c r="AO306" s="5" t="str">
        <f>IFERROR(__xludf.DUMMYFUNCTION("IF(Y306 = """", """", GOOGLETRANSLATE(Y306, ""en"", ""bn""))"),"15-20: ক্যারিয়ারের সুযোগ")</f>
        <v>15-20: ক্যারিয়ারের সুযোগ</v>
      </c>
      <c r="AP306" s="5" t="str">
        <f>IFERROR(__xludf.DUMMYFUNCTION("IF(Z306 = """", """", GOOGLETRANSLATE(Z306, ""en"", ""bn""))"),"ইতিবাচক দিন যদি আগের দিনগুলি ভালভাবে পরিচালিত হয়")</f>
        <v>ইতিবাচক দিন যদি আগের দিনগুলি ভালভাবে পরিচালিত হয়</v>
      </c>
      <c r="AQ306" s="5" t="str">
        <f>IFERROR(__xludf.DUMMYFUNCTION("IF(AA306 = """", """", GOOGLETRANSLATE(AA306, ""en"", ""bn""))"),"")</f>
        <v/>
      </c>
      <c r="AR306" s="5" t="str">
        <f>IFERROR(__xludf.DUMMYFUNCTION("IF(AB306 = """", """", GOOGLETRANSLATE(AB306, ""en"", ""bn""))"),"")</f>
        <v/>
      </c>
      <c r="AS306" s="5" t="str">
        <f>IFERROR(__xludf.DUMMYFUNCTION("IF(Y306 = """", """", GOOGLETRANSLATE(Y306, ""en"", ""te""))"),"15–20: కెరీర్ అవకాశాలు")</f>
        <v>15–20: కెరీర్ అవకాశాలు</v>
      </c>
      <c r="AT306" s="5" t="str">
        <f>IFERROR(__xludf.DUMMYFUNCTION("IF(Z306 = """", """", GOOGLETRANSLATE(Z306, ""en"", ""te""))"),"మునుపటి రోజులు బాగా నిర్వహించినట్లయితే సానుకూల రోజులు")</f>
        <v>మునుపటి రోజులు బాగా నిర్వహించినట్లయితే సానుకూల రోజులు</v>
      </c>
      <c r="AU306" s="5" t="str">
        <f>IFERROR(__xludf.DUMMYFUNCTION("IF(AA306 = """", """", GOOGLETRANSLATE(AA306, ""en"", ""te""))"),"")</f>
        <v/>
      </c>
      <c r="AV306" s="5" t="str">
        <f>IFERROR(__xludf.DUMMYFUNCTION("IF(AB306 = """", """", GOOGLETRANSLATE(AB306, ""en"", ""te""))"),"")</f>
        <v/>
      </c>
    </row>
    <row r="307">
      <c r="A307" s="1">
        <v>309.0</v>
      </c>
      <c r="B307" s="1" t="s">
        <v>56</v>
      </c>
      <c r="C307" s="2">
        <v>45849.0</v>
      </c>
      <c r="D307" s="8">
        <v>45858.0</v>
      </c>
      <c r="E307" s="1">
        <v>7.0</v>
      </c>
      <c r="F307" s="1">
        <v>9.0</v>
      </c>
      <c r="G307" s="3" t="s">
        <v>154</v>
      </c>
      <c r="H307" s="7">
        <v>0.009837962962962963</v>
      </c>
      <c r="I307" s="7">
        <v>0.001724537037037037</v>
      </c>
      <c r="J307" s="7">
        <v>0.0028356481481481483</v>
      </c>
      <c r="L307" s="1" t="s">
        <v>77</v>
      </c>
      <c r="O307" s="1" t="s">
        <v>60</v>
      </c>
      <c r="P307" s="1" t="s">
        <v>60</v>
      </c>
      <c r="Q307" s="1" t="s">
        <v>61</v>
      </c>
      <c r="R307" s="1" t="s">
        <v>60</v>
      </c>
      <c r="S307" s="1" t="s">
        <v>60</v>
      </c>
      <c r="T307" s="1" t="s">
        <v>60</v>
      </c>
      <c r="U307" s="1" t="s">
        <v>60</v>
      </c>
      <c r="V307" s="1" t="s">
        <v>61</v>
      </c>
      <c r="W307" s="1" t="s">
        <v>60</v>
      </c>
      <c r="X307" s="1" t="s">
        <v>60</v>
      </c>
      <c r="Y307" s="1" t="s">
        <v>159</v>
      </c>
      <c r="Z307" s="1" t="s">
        <v>160</v>
      </c>
      <c r="AC307" s="5" t="str">
        <f>IFERROR(__xludf.DUMMYFUNCTION("IF(Y307 = """", """", GOOGLETRANSLATE(Y307, ""en"", ""hi""))"),"15–20: कैरियर के अवसर")</f>
        <v>15–20: कैरियर के अवसर</v>
      </c>
      <c r="AD307" s="5" t="str">
        <f>IFERROR(__xludf.DUMMYFUNCTION("IF(Z307 = """", """", GOOGLETRANSLATE(Z307, ""en"", ""hi""))"),"यदि पहले वाले दिन अच्छे से प्रबंधित हों तो सकारात्मक दिन")</f>
        <v>यदि पहले वाले दिन अच्छे से प्रबंधित हों तो सकारात्मक दिन</v>
      </c>
      <c r="AE307" s="5" t="str">
        <f>IFERROR(__xludf.DUMMYFUNCTION("IF(AA307 = """", """", GOOGLETRANSLATE(AA307, ""en"", ""hi""))"),"")</f>
        <v/>
      </c>
      <c r="AF307" s="5" t="str">
        <f>IFERROR(__xludf.DUMMYFUNCTION("IF(AB307 = """", """", GOOGLETRANSLATE(AB307, ""en"", ""hi""))"),"")</f>
        <v/>
      </c>
      <c r="AG307" s="5" t="str">
        <f>IFERROR(__xludf.DUMMYFUNCTION("IF(Y307 = """", """", GOOGLETRANSLATE(Y307, ""en"", ""mr""))"),"15-20: करिअरच्या संधी")</f>
        <v>15-20: करिअरच्या संधी</v>
      </c>
      <c r="AH307" s="5" t="str">
        <f>IFERROR(__xludf.DUMMYFUNCTION("IF(Z307 = """", """", GOOGLETRANSLATE(Z307, ""en"", ""mr""))"),"जर पूर्वीचे चांगले व्यवस्थापित केले तर सकारात्मक दिवस")</f>
        <v>जर पूर्वीचे चांगले व्यवस्थापित केले तर सकारात्मक दिवस</v>
      </c>
      <c r="AI307" s="5" t="str">
        <f>IFERROR(__xludf.DUMMYFUNCTION("IF(AA307 = """", """", GOOGLETRANSLATE(AA307, ""en"", ""mr""))"),"")</f>
        <v/>
      </c>
      <c r="AJ307" s="5" t="str">
        <f>IFERROR(__xludf.DUMMYFUNCTION("IF(AB307 = """", """", GOOGLETRANSLATE(AB307, ""en"", ""mr""))"),"")</f>
        <v/>
      </c>
      <c r="AK307" s="5" t="str">
        <f>IFERROR(__xludf.DUMMYFUNCTION("IF(Y307 = """", """", GOOGLETRANSLATE(Y307, ""en"", ""gu""))"),"15-20: કારકિર્દીની તકો")</f>
        <v>15-20: કારકિર્દીની તકો</v>
      </c>
      <c r="AL307" s="5" t="str">
        <f>IFERROR(__xludf.DUMMYFUNCTION("IF(Z307 = """", """", GOOGLETRANSLATE(Z307, ""en"", ""gu""))"),"સકારાત્મક દિવસો જો અગાઉના લોકો સારી રીતે સંચાલિત હોય")</f>
        <v>સકારાત્મક દિવસો જો અગાઉના લોકો સારી રીતે સંચાલિત હોય</v>
      </c>
      <c r="AM307" s="5" t="str">
        <f>IFERROR(__xludf.DUMMYFUNCTION("IF(AA307 = """", """", GOOGLETRANSLATE(AA307, ""en"", ""gu""))"),"")</f>
        <v/>
      </c>
      <c r="AN307" s="5" t="str">
        <f>IFERROR(__xludf.DUMMYFUNCTION("IF(AB307 = """", """", GOOGLETRANSLATE(AB307, ""en"", ""gu""))"),"")</f>
        <v/>
      </c>
      <c r="AO307" s="5" t="str">
        <f>IFERROR(__xludf.DUMMYFUNCTION("IF(Y307 = """", """", GOOGLETRANSLATE(Y307, ""en"", ""bn""))"),"15-20: ক্যারিয়ারের সুযোগ")</f>
        <v>15-20: ক্যারিয়ারের সুযোগ</v>
      </c>
      <c r="AP307" s="5" t="str">
        <f>IFERROR(__xludf.DUMMYFUNCTION("IF(Z307 = """", """", GOOGLETRANSLATE(Z307, ""en"", ""bn""))"),"ইতিবাচক দিন যদি আগের দিনগুলি ভালভাবে পরিচালিত হয়")</f>
        <v>ইতিবাচক দিন যদি আগের দিনগুলি ভালভাবে পরিচালিত হয়</v>
      </c>
      <c r="AQ307" s="5" t="str">
        <f>IFERROR(__xludf.DUMMYFUNCTION("IF(AA307 = """", """", GOOGLETRANSLATE(AA307, ""en"", ""bn""))"),"")</f>
        <v/>
      </c>
      <c r="AR307" s="5" t="str">
        <f>IFERROR(__xludf.DUMMYFUNCTION("IF(AB307 = """", """", GOOGLETRANSLATE(AB307, ""en"", ""bn""))"),"")</f>
        <v/>
      </c>
      <c r="AS307" s="5" t="str">
        <f>IFERROR(__xludf.DUMMYFUNCTION("IF(Y307 = """", """", GOOGLETRANSLATE(Y307, ""en"", ""te""))"),"15–20: కెరీర్ అవకాశాలు")</f>
        <v>15–20: కెరీర్ అవకాశాలు</v>
      </c>
      <c r="AT307" s="5" t="str">
        <f>IFERROR(__xludf.DUMMYFUNCTION("IF(Z307 = """", """", GOOGLETRANSLATE(Z307, ""en"", ""te""))"),"మునుపటి రోజులు బాగా నిర్వహించినట్లయితే సానుకూల రోజులు")</f>
        <v>మునుపటి రోజులు బాగా నిర్వహించినట్లయితే సానుకూల రోజులు</v>
      </c>
      <c r="AU307" s="5" t="str">
        <f>IFERROR(__xludf.DUMMYFUNCTION("IF(AA307 = """", """", GOOGLETRANSLATE(AA307, ""en"", ""te""))"),"")</f>
        <v/>
      </c>
      <c r="AV307" s="5" t="str">
        <f>IFERROR(__xludf.DUMMYFUNCTION("IF(AB307 = """", """", GOOGLETRANSLATE(AB307, ""en"", ""te""))"),"")</f>
        <v/>
      </c>
    </row>
    <row r="308">
      <c r="A308" s="1">
        <v>310.0</v>
      </c>
      <c r="B308" s="1" t="s">
        <v>56</v>
      </c>
      <c r="C308" s="2">
        <v>45849.0</v>
      </c>
      <c r="D308" s="8">
        <v>45858.0</v>
      </c>
      <c r="E308" s="1">
        <v>7.0</v>
      </c>
      <c r="F308" s="1">
        <v>10.0</v>
      </c>
      <c r="G308" s="3" t="s">
        <v>154</v>
      </c>
      <c r="H308" s="7">
        <v>0.009837962962962963</v>
      </c>
      <c r="I308" s="7">
        <v>0.001724537037037037</v>
      </c>
      <c r="J308" s="7">
        <v>0.0028356481481481483</v>
      </c>
      <c r="L308" s="1" t="s">
        <v>77</v>
      </c>
      <c r="O308" s="1" t="s">
        <v>60</v>
      </c>
      <c r="P308" s="1" t="s">
        <v>60</v>
      </c>
      <c r="Q308" s="1" t="s">
        <v>61</v>
      </c>
      <c r="R308" s="1" t="s">
        <v>60</v>
      </c>
      <c r="S308" s="1" t="s">
        <v>60</v>
      </c>
      <c r="T308" s="1" t="s">
        <v>60</v>
      </c>
      <c r="U308" s="1" t="s">
        <v>60</v>
      </c>
      <c r="V308" s="1" t="s">
        <v>61</v>
      </c>
      <c r="W308" s="1" t="s">
        <v>60</v>
      </c>
      <c r="X308" s="1" t="s">
        <v>60</v>
      </c>
      <c r="Y308" s="1" t="s">
        <v>159</v>
      </c>
      <c r="Z308" s="1" t="s">
        <v>160</v>
      </c>
      <c r="AC308" s="5" t="str">
        <f>IFERROR(__xludf.DUMMYFUNCTION("IF(Y308 = """", """", GOOGLETRANSLATE(Y308, ""en"", ""hi""))"),"15–20: कैरियर के अवसर")</f>
        <v>15–20: कैरियर के अवसर</v>
      </c>
      <c r="AD308" s="5" t="str">
        <f>IFERROR(__xludf.DUMMYFUNCTION("IF(Z308 = """", """", GOOGLETRANSLATE(Z308, ""en"", ""hi""))"),"यदि पहले वाले दिन अच्छे से प्रबंधित हों तो सकारात्मक दिन")</f>
        <v>यदि पहले वाले दिन अच्छे से प्रबंधित हों तो सकारात्मक दिन</v>
      </c>
      <c r="AE308" s="5" t="str">
        <f>IFERROR(__xludf.DUMMYFUNCTION("IF(AA308 = """", """", GOOGLETRANSLATE(AA308, ""en"", ""hi""))"),"")</f>
        <v/>
      </c>
      <c r="AF308" s="5" t="str">
        <f>IFERROR(__xludf.DUMMYFUNCTION("IF(AB308 = """", """", GOOGLETRANSLATE(AB308, ""en"", ""hi""))"),"")</f>
        <v/>
      </c>
      <c r="AG308" s="5" t="str">
        <f>IFERROR(__xludf.DUMMYFUNCTION("IF(Y308 = """", """", GOOGLETRANSLATE(Y308, ""en"", ""mr""))"),"15-20: करिअरच्या संधी")</f>
        <v>15-20: करिअरच्या संधी</v>
      </c>
      <c r="AH308" s="5" t="str">
        <f>IFERROR(__xludf.DUMMYFUNCTION("IF(Z308 = """", """", GOOGLETRANSLATE(Z308, ""en"", ""mr""))"),"जर पूर्वीचे चांगले व्यवस्थापित केले तर सकारात्मक दिवस")</f>
        <v>जर पूर्वीचे चांगले व्यवस्थापित केले तर सकारात्मक दिवस</v>
      </c>
      <c r="AI308" s="5" t="str">
        <f>IFERROR(__xludf.DUMMYFUNCTION("IF(AA308 = """", """", GOOGLETRANSLATE(AA308, ""en"", ""mr""))"),"")</f>
        <v/>
      </c>
      <c r="AJ308" s="5" t="str">
        <f>IFERROR(__xludf.DUMMYFUNCTION("IF(AB308 = """", """", GOOGLETRANSLATE(AB308, ""en"", ""mr""))"),"")</f>
        <v/>
      </c>
      <c r="AK308" s="5" t="str">
        <f>IFERROR(__xludf.DUMMYFUNCTION("IF(Y308 = """", """", GOOGLETRANSLATE(Y308, ""en"", ""gu""))"),"15-20: કારકિર્દીની તકો")</f>
        <v>15-20: કારકિર્દીની તકો</v>
      </c>
      <c r="AL308" s="5" t="str">
        <f>IFERROR(__xludf.DUMMYFUNCTION("IF(Z308 = """", """", GOOGLETRANSLATE(Z308, ""en"", ""gu""))"),"સકારાત્મક દિવસો જો અગાઉના લોકો સારી રીતે સંચાલિત હોય")</f>
        <v>સકારાત્મક દિવસો જો અગાઉના લોકો સારી રીતે સંચાલિત હોય</v>
      </c>
      <c r="AM308" s="5" t="str">
        <f>IFERROR(__xludf.DUMMYFUNCTION("IF(AA308 = """", """", GOOGLETRANSLATE(AA308, ""en"", ""gu""))"),"")</f>
        <v/>
      </c>
      <c r="AN308" s="5" t="str">
        <f>IFERROR(__xludf.DUMMYFUNCTION("IF(AB308 = """", """", GOOGLETRANSLATE(AB308, ""en"", ""gu""))"),"")</f>
        <v/>
      </c>
      <c r="AO308" s="5" t="str">
        <f>IFERROR(__xludf.DUMMYFUNCTION("IF(Y308 = """", """", GOOGLETRANSLATE(Y308, ""en"", ""bn""))"),"15-20: ক্যারিয়ারের সুযোগ")</f>
        <v>15-20: ক্যারিয়ারের সুযোগ</v>
      </c>
      <c r="AP308" s="5" t="str">
        <f>IFERROR(__xludf.DUMMYFUNCTION("IF(Z308 = """", """", GOOGLETRANSLATE(Z308, ""en"", ""bn""))"),"ইতিবাচক দিন যদি আগের দিনগুলি ভালভাবে পরিচালিত হয়")</f>
        <v>ইতিবাচক দিন যদি আগের দিনগুলি ভালভাবে পরিচালিত হয়</v>
      </c>
      <c r="AQ308" s="5" t="str">
        <f>IFERROR(__xludf.DUMMYFUNCTION("IF(AA308 = """", """", GOOGLETRANSLATE(AA308, ""en"", ""bn""))"),"")</f>
        <v/>
      </c>
      <c r="AR308" s="5" t="str">
        <f>IFERROR(__xludf.DUMMYFUNCTION("IF(AB308 = """", """", GOOGLETRANSLATE(AB308, ""en"", ""bn""))"),"")</f>
        <v/>
      </c>
      <c r="AS308" s="5" t="str">
        <f>IFERROR(__xludf.DUMMYFUNCTION("IF(Y308 = """", """", GOOGLETRANSLATE(Y308, ""en"", ""te""))"),"15–20: కెరీర్ అవకాశాలు")</f>
        <v>15–20: కెరీర్ అవకాశాలు</v>
      </c>
      <c r="AT308" s="5" t="str">
        <f>IFERROR(__xludf.DUMMYFUNCTION("IF(Z308 = """", """", GOOGLETRANSLATE(Z308, ""en"", ""te""))"),"మునుపటి రోజులు బాగా నిర్వహించినట్లయితే సానుకూల రోజులు")</f>
        <v>మునుపటి రోజులు బాగా నిర్వహించినట్లయితే సానుకూల రోజులు</v>
      </c>
      <c r="AU308" s="5" t="str">
        <f>IFERROR(__xludf.DUMMYFUNCTION("IF(AA308 = """", """", GOOGLETRANSLATE(AA308, ""en"", ""te""))"),"")</f>
        <v/>
      </c>
      <c r="AV308" s="5" t="str">
        <f>IFERROR(__xludf.DUMMYFUNCTION("IF(AB308 = """", """", GOOGLETRANSLATE(AB308, ""en"", ""te""))"),"")</f>
        <v/>
      </c>
    </row>
    <row r="309">
      <c r="A309" s="1">
        <v>311.0</v>
      </c>
      <c r="B309" s="1" t="s">
        <v>56</v>
      </c>
      <c r="C309" s="2">
        <v>45849.0</v>
      </c>
      <c r="D309" s="8">
        <v>45858.0</v>
      </c>
      <c r="E309" s="1">
        <v>8.0</v>
      </c>
      <c r="F309" s="1">
        <v>1.0</v>
      </c>
      <c r="G309" s="3" t="s">
        <v>154</v>
      </c>
      <c r="H309" s="7">
        <v>0.009837962962962963</v>
      </c>
      <c r="I309" s="7">
        <v>0.0028356481481481483</v>
      </c>
      <c r="J309" s="7">
        <v>0.003981481481481482</v>
      </c>
      <c r="L309" s="1" t="s">
        <v>78</v>
      </c>
      <c r="O309" s="1" t="s">
        <v>60</v>
      </c>
      <c r="P309" s="1" t="s">
        <v>60</v>
      </c>
      <c r="Q309" s="1" t="s">
        <v>60</v>
      </c>
      <c r="R309" s="1" t="s">
        <v>60</v>
      </c>
      <c r="S309" s="1" t="s">
        <v>60</v>
      </c>
      <c r="T309" s="1" t="s">
        <v>60</v>
      </c>
      <c r="U309" s="1" t="s">
        <v>61</v>
      </c>
      <c r="V309" s="1" t="s">
        <v>60</v>
      </c>
      <c r="W309" s="1" t="s">
        <v>61</v>
      </c>
      <c r="X309" s="1" t="s">
        <v>60</v>
      </c>
      <c r="Y309" s="1" t="s">
        <v>161</v>
      </c>
      <c r="Z309" s="1" t="s">
        <v>162</v>
      </c>
      <c r="AA309" s="1" t="s">
        <v>163</v>
      </c>
      <c r="AC309" s="5" t="str">
        <f>IFERROR(__xludf.DUMMYFUNCTION("IF(Y309 = """", """", GOOGLETRANSLATE(Y309, ""en"", ""hi""))"),"उकसावे से बचें")</f>
        <v>उकसावे से बचें</v>
      </c>
      <c r="AD309" s="5" t="str">
        <f>IFERROR(__xludf.DUMMYFUNCTION("IF(Z309 = """", """", GOOGLETRANSLATE(Z309, ""en"", ""hi""))"),"कोई सलाह नहीं देना")</f>
        <v>कोई सलाह नहीं देना</v>
      </c>
      <c r="AE309" s="5" t="str">
        <f>IFERROR(__xludf.DUMMYFUNCTION("IF(AA309 = """", """", GOOGLETRANSLATE(AA309, ""en"", ""hi""))"),"मौन और धैर्य बनाए रखें")</f>
        <v>मौन और धैर्य बनाए रखें</v>
      </c>
      <c r="AF309" s="5" t="str">
        <f>IFERROR(__xludf.DUMMYFUNCTION("IF(AB309 = """", """", GOOGLETRANSLATE(AB309, ""en"", ""hi""))"),"")</f>
        <v/>
      </c>
      <c r="AG309" s="5" t="str">
        <f>IFERROR(__xludf.DUMMYFUNCTION("IF(Y309 = """", """", GOOGLETRANSLATE(Y309, ""en"", ""mr""))"),"चिथावणी देणे टाळा")</f>
        <v>चिथावणी देणे टाळा</v>
      </c>
      <c r="AH309" s="5" t="str">
        <f>IFERROR(__xludf.DUMMYFUNCTION("IF(Z309 = """", """", GOOGLETRANSLATE(Z309, ""en"", ""mr""))"),"सल्ला देणारा नाही")</f>
        <v>सल्ला देणारा नाही</v>
      </c>
      <c r="AI309" s="5" t="str">
        <f>IFERROR(__xludf.DUMMYFUNCTION("IF(AA309 = """", """", GOOGLETRANSLATE(AA309, ""en"", ""mr""))"),"शांतता आणि संयम राखा")</f>
        <v>शांतता आणि संयम राखा</v>
      </c>
      <c r="AJ309" s="5" t="str">
        <f>IFERROR(__xludf.DUMMYFUNCTION("IF(AB309 = """", """", GOOGLETRANSLATE(AB309, ""en"", ""mr""))"),"")</f>
        <v/>
      </c>
      <c r="AK309" s="5" t="str">
        <f>IFERROR(__xludf.DUMMYFUNCTION("IF(Y309 = """", """", GOOGLETRANSLATE(Y309, ""en"", ""gu""))"),"ઉશ્કેરણી ટાળો")</f>
        <v>ઉશ્કેરણી ટાળો</v>
      </c>
      <c r="AL309" s="5" t="str">
        <f>IFERROR(__xludf.DUMMYFUNCTION("IF(Z309 = """", """", GOOGLETRANSLATE(Z309, ""en"", ""gu""))"),"કોઈ સલાહ-સૂચન આપતી નથી")</f>
        <v>કોઈ સલાહ-સૂચન આપતી નથી</v>
      </c>
      <c r="AM309" s="5" t="str">
        <f>IFERROR(__xludf.DUMMYFUNCTION("IF(AA309 = """", """", GOOGLETRANSLATE(AA309, ""en"", ""gu""))"),"મૌન અને ધીરજ જાળવી રાખો")</f>
        <v>મૌન અને ધીરજ જાળવી રાખો</v>
      </c>
      <c r="AN309" s="5" t="str">
        <f>IFERROR(__xludf.DUMMYFUNCTION("IF(AB309 = """", """", GOOGLETRANSLATE(AB309, ""en"", ""gu""))"),"")</f>
        <v/>
      </c>
      <c r="AO309" s="5" t="str">
        <f>IFERROR(__xludf.DUMMYFUNCTION("IF(Y309 = """", """", GOOGLETRANSLATE(Y309, ""en"", ""bn""))"),"উস্কানি এড়িয়ে চলুন")</f>
        <v>উস্কানি এড়িয়ে চলুন</v>
      </c>
      <c r="AP309" s="5" t="str">
        <f>IFERROR(__xludf.DUMMYFUNCTION("IF(Z309 = """", """", GOOGLETRANSLATE(Z309, ""en"", ""bn""))"),"কোন উপদেশ-প্রদান নয়")</f>
        <v>কোন উপদেশ-প্রদান নয়</v>
      </c>
      <c r="AQ309" s="5" t="str">
        <f>IFERROR(__xludf.DUMMYFUNCTION("IF(AA309 = """", """", GOOGLETRANSLATE(AA309, ""en"", ""bn""))"),"নীরবতা এবং ধৈর্য বজায় রাখুন")</f>
        <v>নীরবতা এবং ধৈর্য বজায় রাখুন</v>
      </c>
      <c r="AR309" s="5" t="str">
        <f>IFERROR(__xludf.DUMMYFUNCTION("IF(AB309 = """", """", GOOGLETRANSLATE(AB309, ""en"", ""bn""))"),"")</f>
        <v/>
      </c>
      <c r="AS309" s="5" t="str">
        <f>IFERROR(__xludf.DUMMYFUNCTION("IF(Y309 = """", """", GOOGLETRANSLATE(Y309, ""en"", ""te""))"),"రెచ్చగొట్టడం మానుకోండి")</f>
        <v>రెచ్చగొట్టడం మానుకోండి</v>
      </c>
      <c r="AT309" s="5" t="str">
        <f>IFERROR(__xludf.DUMMYFUNCTION("IF(Z309 = """", """", GOOGLETRANSLATE(Z309, ""en"", ""te""))"),"సలహాలు ఇవ్వడం లేదు")</f>
        <v>సలహాలు ఇవ్వడం లేదు</v>
      </c>
      <c r="AU309" s="5" t="str">
        <f>IFERROR(__xludf.DUMMYFUNCTION("IF(AA309 = """", """", GOOGLETRANSLATE(AA309, ""en"", ""te""))"),"నిశ్శబ్దం మరియు సహనం నిర్వహించండి")</f>
        <v>నిశ్శబ్దం మరియు సహనం నిర్వహించండి</v>
      </c>
      <c r="AV309" s="5" t="str">
        <f>IFERROR(__xludf.DUMMYFUNCTION("IF(AB309 = """", """", GOOGLETRANSLATE(AB309, ""en"", ""te""))"),"")</f>
        <v/>
      </c>
    </row>
    <row r="310">
      <c r="A310" s="1">
        <v>312.0</v>
      </c>
      <c r="B310" s="1" t="s">
        <v>56</v>
      </c>
      <c r="C310" s="2">
        <v>45849.0</v>
      </c>
      <c r="D310" s="8">
        <v>45858.0</v>
      </c>
      <c r="E310" s="1">
        <v>8.0</v>
      </c>
      <c r="F310" s="1">
        <v>2.0</v>
      </c>
      <c r="G310" s="3" t="s">
        <v>154</v>
      </c>
      <c r="H310" s="7">
        <v>0.009837962962962963</v>
      </c>
      <c r="I310" s="7">
        <v>0.0028356481481481483</v>
      </c>
      <c r="J310" s="7">
        <v>0.003981481481481482</v>
      </c>
      <c r="L310" s="1" t="s">
        <v>78</v>
      </c>
      <c r="O310" s="1" t="s">
        <v>60</v>
      </c>
      <c r="P310" s="1" t="s">
        <v>60</v>
      </c>
      <c r="Q310" s="1" t="s">
        <v>60</v>
      </c>
      <c r="R310" s="1" t="s">
        <v>60</v>
      </c>
      <c r="S310" s="1" t="s">
        <v>60</v>
      </c>
      <c r="T310" s="1" t="s">
        <v>60</v>
      </c>
      <c r="U310" s="1" t="s">
        <v>61</v>
      </c>
      <c r="V310" s="1" t="s">
        <v>60</v>
      </c>
      <c r="W310" s="1" t="s">
        <v>61</v>
      </c>
      <c r="X310" s="1" t="s">
        <v>60</v>
      </c>
      <c r="Y310" s="1" t="s">
        <v>161</v>
      </c>
      <c r="Z310" s="1" t="s">
        <v>162</v>
      </c>
      <c r="AA310" s="1" t="s">
        <v>163</v>
      </c>
      <c r="AC310" s="5" t="str">
        <f>IFERROR(__xludf.DUMMYFUNCTION("IF(Y310 = """", """", GOOGLETRANSLATE(Y310, ""en"", ""hi""))"),"उकसावे से बचें")</f>
        <v>उकसावे से बचें</v>
      </c>
      <c r="AD310" s="5" t="str">
        <f>IFERROR(__xludf.DUMMYFUNCTION("IF(Z310 = """", """", GOOGLETRANSLATE(Z310, ""en"", ""hi""))"),"कोई सलाह नहीं देना")</f>
        <v>कोई सलाह नहीं देना</v>
      </c>
      <c r="AE310" s="5" t="str">
        <f>IFERROR(__xludf.DUMMYFUNCTION("IF(AA310 = """", """", GOOGLETRANSLATE(AA310, ""en"", ""hi""))"),"मौन और धैर्य बनाए रखें")</f>
        <v>मौन और धैर्य बनाए रखें</v>
      </c>
      <c r="AF310" s="5" t="str">
        <f>IFERROR(__xludf.DUMMYFUNCTION("IF(AB310 = """", """", GOOGLETRANSLATE(AB310, ""en"", ""hi""))"),"")</f>
        <v/>
      </c>
      <c r="AG310" s="5" t="str">
        <f>IFERROR(__xludf.DUMMYFUNCTION("IF(Y310 = """", """", GOOGLETRANSLATE(Y310, ""en"", ""mr""))"),"चिथावणी देणे टाळा")</f>
        <v>चिथावणी देणे टाळा</v>
      </c>
      <c r="AH310" s="5" t="str">
        <f>IFERROR(__xludf.DUMMYFUNCTION("IF(Z310 = """", """", GOOGLETRANSLATE(Z310, ""en"", ""mr""))"),"सल्ला देणारा नाही")</f>
        <v>सल्ला देणारा नाही</v>
      </c>
      <c r="AI310" s="5" t="str">
        <f>IFERROR(__xludf.DUMMYFUNCTION("IF(AA310 = """", """", GOOGLETRANSLATE(AA310, ""en"", ""mr""))"),"शांतता आणि संयम राखा")</f>
        <v>शांतता आणि संयम राखा</v>
      </c>
      <c r="AJ310" s="5" t="str">
        <f>IFERROR(__xludf.DUMMYFUNCTION("IF(AB310 = """", """", GOOGLETRANSLATE(AB310, ""en"", ""mr""))"),"")</f>
        <v/>
      </c>
      <c r="AK310" s="5" t="str">
        <f>IFERROR(__xludf.DUMMYFUNCTION("IF(Y310 = """", """", GOOGLETRANSLATE(Y310, ""en"", ""gu""))"),"ઉશ્કેરણી ટાળો")</f>
        <v>ઉશ્કેરણી ટાળો</v>
      </c>
      <c r="AL310" s="5" t="str">
        <f>IFERROR(__xludf.DUMMYFUNCTION("IF(Z310 = """", """", GOOGLETRANSLATE(Z310, ""en"", ""gu""))"),"કોઈ સલાહ-સૂચન આપતી નથી")</f>
        <v>કોઈ સલાહ-સૂચન આપતી નથી</v>
      </c>
      <c r="AM310" s="5" t="str">
        <f>IFERROR(__xludf.DUMMYFUNCTION("IF(AA310 = """", """", GOOGLETRANSLATE(AA310, ""en"", ""gu""))"),"મૌન અને ધીરજ જાળવી રાખો")</f>
        <v>મૌન અને ધીરજ જાળવી રાખો</v>
      </c>
      <c r="AN310" s="5" t="str">
        <f>IFERROR(__xludf.DUMMYFUNCTION("IF(AB310 = """", """", GOOGLETRANSLATE(AB310, ""en"", ""gu""))"),"")</f>
        <v/>
      </c>
      <c r="AO310" s="5" t="str">
        <f>IFERROR(__xludf.DUMMYFUNCTION("IF(Y310 = """", """", GOOGLETRANSLATE(Y310, ""en"", ""bn""))"),"উস্কানি এড়িয়ে চলুন")</f>
        <v>উস্কানি এড়িয়ে চলুন</v>
      </c>
      <c r="AP310" s="5" t="str">
        <f>IFERROR(__xludf.DUMMYFUNCTION("IF(Z310 = """", """", GOOGLETRANSLATE(Z310, ""en"", ""bn""))"),"কোন উপদেশ-প্রদান নয়")</f>
        <v>কোন উপদেশ-প্রদান নয়</v>
      </c>
      <c r="AQ310" s="5" t="str">
        <f>IFERROR(__xludf.DUMMYFUNCTION("IF(AA310 = """", """", GOOGLETRANSLATE(AA310, ""en"", ""bn""))"),"নীরবতা এবং ধৈর্য বজায় রাখুন")</f>
        <v>নীরবতা এবং ধৈর্য বজায় রাখুন</v>
      </c>
      <c r="AR310" s="5" t="str">
        <f>IFERROR(__xludf.DUMMYFUNCTION("IF(AB310 = """", """", GOOGLETRANSLATE(AB310, ""en"", ""bn""))"),"")</f>
        <v/>
      </c>
      <c r="AS310" s="5" t="str">
        <f>IFERROR(__xludf.DUMMYFUNCTION("IF(Y310 = """", """", GOOGLETRANSLATE(Y310, ""en"", ""te""))"),"రెచ్చగొట్టడం మానుకోండి")</f>
        <v>రెచ్చగొట్టడం మానుకోండి</v>
      </c>
      <c r="AT310" s="5" t="str">
        <f>IFERROR(__xludf.DUMMYFUNCTION("IF(Z310 = """", """", GOOGLETRANSLATE(Z310, ""en"", ""te""))"),"సలహాలు ఇవ్వడం లేదు")</f>
        <v>సలహాలు ఇవ్వడం లేదు</v>
      </c>
      <c r="AU310" s="5" t="str">
        <f>IFERROR(__xludf.DUMMYFUNCTION("IF(AA310 = """", """", GOOGLETRANSLATE(AA310, ""en"", ""te""))"),"నిశ్శబ్దం మరియు సహనం నిర్వహించండి")</f>
        <v>నిశ్శబ్దం మరియు సహనం నిర్వహించండి</v>
      </c>
      <c r="AV310" s="5" t="str">
        <f>IFERROR(__xludf.DUMMYFUNCTION("IF(AB310 = """", """", GOOGLETRANSLATE(AB310, ""en"", ""te""))"),"")</f>
        <v/>
      </c>
    </row>
    <row r="311">
      <c r="A311" s="1">
        <v>313.0</v>
      </c>
      <c r="B311" s="1" t="s">
        <v>56</v>
      </c>
      <c r="C311" s="2">
        <v>45849.0</v>
      </c>
      <c r="D311" s="8">
        <v>45858.0</v>
      </c>
      <c r="E311" s="1">
        <v>8.0</v>
      </c>
      <c r="F311" s="1">
        <v>3.0</v>
      </c>
      <c r="G311" s="3" t="s">
        <v>154</v>
      </c>
      <c r="H311" s="7">
        <v>0.009837962962962963</v>
      </c>
      <c r="I311" s="7">
        <v>0.0028356481481481483</v>
      </c>
      <c r="J311" s="7">
        <v>0.003981481481481482</v>
      </c>
      <c r="L311" s="1" t="s">
        <v>78</v>
      </c>
      <c r="O311" s="1" t="s">
        <v>60</v>
      </c>
      <c r="P311" s="1" t="s">
        <v>60</v>
      </c>
      <c r="Q311" s="1" t="s">
        <v>60</v>
      </c>
      <c r="R311" s="1" t="s">
        <v>60</v>
      </c>
      <c r="S311" s="1" t="s">
        <v>60</v>
      </c>
      <c r="T311" s="1" t="s">
        <v>60</v>
      </c>
      <c r="U311" s="1" t="s">
        <v>61</v>
      </c>
      <c r="V311" s="1" t="s">
        <v>60</v>
      </c>
      <c r="W311" s="1" t="s">
        <v>61</v>
      </c>
      <c r="X311" s="1" t="s">
        <v>60</v>
      </c>
      <c r="Y311" s="1" t="s">
        <v>161</v>
      </c>
      <c r="Z311" s="1" t="s">
        <v>162</v>
      </c>
      <c r="AA311" s="1" t="s">
        <v>163</v>
      </c>
      <c r="AC311" s="5" t="str">
        <f>IFERROR(__xludf.DUMMYFUNCTION("IF(Y311 = """", """", GOOGLETRANSLATE(Y311, ""en"", ""hi""))"),"उकसावे से बचें")</f>
        <v>उकसावे से बचें</v>
      </c>
      <c r="AD311" s="5" t="str">
        <f>IFERROR(__xludf.DUMMYFUNCTION("IF(Z311 = """", """", GOOGLETRANSLATE(Z311, ""en"", ""hi""))"),"कोई सलाह नहीं देना")</f>
        <v>कोई सलाह नहीं देना</v>
      </c>
      <c r="AE311" s="5" t="str">
        <f>IFERROR(__xludf.DUMMYFUNCTION("IF(AA311 = """", """", GOOGLETRANSLATE(AA311, ""en"", ""hi""))"),"मौन और धैर्य बनाए रखें")</f>
        <v>मौन और धैर्य बनाए रखें</v>
      </c>
      <c r="AF311" s="5" t="str">
        <f>IFERROR(__xludf.DUMMYFUNCTION("IF(AB311 = """", """", GOOGLETRANSLATE(AB311, ""en"", ""hi""))"),"")</f>
        <v/>
      </c>
      <c r="AG311" s="5" t="str">
        <f>IFERROR(__xludf.DUMMYFUNCTION("IF(Y311 = """", """", GOOGLETRANSLATE(Y311, ""en"", ""mr""))"),"चिथावणी देणे टाळा")</f>
        <v>चिथावणी देणे टाळा</v>
      </c>
      <c r="AH311" s="5" t="str">
        <f>IFERROR(__xludf.DUMMYFUNCTION("IF(Z311 = """", """", GOOGLETRANSLATE(Z311, ""en"", ""mr""))"),"सल्ला देणारा नाही")</f>
        <v>सल्ला देणारा नाही</v>
      </c>
      <c r="AI311" s="5" t="str">
        <f>IFERROR(__xludf.DUMMYFUNCTION("IF(AA311 = """", """", GOOGLETRANSLATE(AA311, ""en"", ""mr""))"),"शांतता आणि संयम राखा")</f>
        <v>शांतता आणि संयम राखा</v>
      </c>
      <c r="AJ311" s="5" t="str">
        <f>IFERROR(__xludf.DUMMYFUNCTION("IF(AB311 = """", """", GOOGLETRANSLATE(AB311, ""en"", ""mr""))"),"")</f>
        <v/>
      </c>
      <c r="AK311" s="5" t="str">
        <f>IFERROR(__xludf.DUMMYFUNCTION("IF(Y311 = """", """", GOOGLETRANSLATE(Y311, ""en"", ""gu""))"),"ઉશ્કેરણી ટાળો")</f>
        <v>ઉશ્કેરણી ટાળો</v>
      </c>
      <c r="AL311" s="5" t="str">
        <f>IFERROR(__xludf.DUMMYFUNCTION("IF(Z311 = """", """", GOOGLETRANSLATE(Z311, ""en"", ""gu""))"),"કોઈ સલાહ-સૂચન આપતી નથી")</f>
        <v>કોઈ સલાહ-સૂચન આપતી નથી</v>
      </c>
      <c r="AM311" s="5" t="str">
        <f>IFERROR(__xludf.DUMMYFUNCTION("IF(AA311 = """", """", GOOGLETRANSLATE(AA311, ""en"", ""gu""))"),"મૌન અને ધીરજ જાળવી રાખો")</f>
        <v>મૌન અને ધીરજ જાળવી રાખો</v>
      </c>
      <c r="AN311" s="5" t="str">
        <f>IFERROR(__xludf.DUMMYFUNCTION("IF(AB311 = """", """", GOOGLETRANSLATE(AB311, ""en"", ""gu""))"),"")</f>
        <v/>
      </c>
      <c r="AO311" s="5" t="str">
        <f>IFERROR(__xludf.DUMMYFUNCTION("IF(Y311 = """", """", GOOGLETRANSLATE(Y311, ""en"", ""bn""))"),"উস্কানি এড়িয়ে চলুন")</f>
        <v>উস্কানি এড়িয়ে চলুন</v>
      </c>
      <c r="AP311" s="5" t="str">
        <f>IFERROR(__xludf.DUMMYFUNCTION("IF(Z311 = """", """", GOOGLETRANSLATE(Z311, ""en"", ""bn""))"),"কোন উপদেশ-প্রদান নয়")</f>
        <v>কোন উপদেশ-প্রদান নয়</v>
      </c>
      <c r="AQ311" s="5" t="str">
        <f>IFERROR(__xludf.DUMMYFUNCTION("IF(AA311 = """", """", GOOGLETRANSLATE(AA311, ""en"", ""bn""))"),"নীরবতা এবং ধৈর্য বজায় রাখুন")</f>
        <v>নীরবতা এবং ধৈর্য বজায় রাখুন</v>
      </c>
      <c r="AR311" s="5" t="str">
        <f>IFERROR(__xludf.DUMMYFUNCTION("IF(AB311 = """", """", GOOGLETRANSLATE(AB311, ""en"", ""bn""))"),"")</f>
        <v/>
      </c>
      <c r="AS311" s="5" t="str">
        <f>IFERROR(__xludf.DUMMYFUNCTION("IF(Y311 = """", """", GOOGLETRANSLATE(Y311, ""en"", ""te""))"),"రెచ్చగొట్టడం మానుకోండి")</f>
        <v>రెచ్చగొట్టడం మానుకోండి</v>
      </c>
      <c r="AT311" s="5" t="str">
        <f>IFERROR(__xludf.DUMMYFUNCTION("IF(Z311 = """", """", GOOGLETRANSLATE(Z311, ""en"", ""te""))"),"సలహాలు ఇవ్వడం లేదు")</f>
        <v>సలహాలు ఇవ్వడం లేదు</v>
      </c>
      <c r="AU311" s="5" t="str">
        <f>IFERROR(__xludf.DUMMYFUNCTION("IF(AA311 = """", """", GOOGLETRANSLATE(AA311, ""en"", ""te""))"),"నిశ్శబ్దం మరియు సహనం నిర్వహించండి")</f>
        <v>నిశ్శబ్దం మరియు సహనం నిర్వహించండి</v>
      </c>
      <c r="AV311" s="5" t="str">
        <f>IFERROR(__xludf.DUMMYFUNCTION("IF(AB311 = """", """", GOOGLETRANSLATE(AB311, ""en"", ""te""))"),"")</f>
        <v/>
      </c>
    </row>
    <row r="312">
      <c r="A312" s="1">
        <v>314.0</v>
      </c>
      <c r="B312" s="1" t="s">
        <v>56</v>
      </c>
      <c r="C312" s="2">
        <v>45849.0</v>
      </c>
      <c r="D312" s="8">
        <v>45858.0</v>
      </c>
      <c r="E312" s="1">
        <v>8.0</v>
      </c>
      <c r="F312" s="1">
        <v>4.0</v>
      </c>
      <c r="G312" s="3" t="s">
        <v>154</v>
      </c>
      <c r="H312" s="7">
        <v>0.009837962962962963</v>
      </c>
      <c r="I312" s="7">
        <v>0.0028356481481481483</v>
      </c>
      <c r="J312" s="7">
        <v>0.003981481481481482</v>
      </c>
      <c r="L312" s="1" t="s">
        <v>78</v>
      </c>
      <c r="O312" s="1" t="s">
        <v>60</v>
      </c>
      <c r="P312" s="1" t="s">
        <v>60</v>
      </c>
      <c r="Q312" s="1" t="s">
        <v>60</v>
      </c>
      <c r="R312" s="1" t="s">
        <v>60</v>
      </c>
      <c r="S312" s="1" t="s">
        <v>60</v>
      </c>
      <c r="T312" s="1" t="s">
        <v>60</v>
      </c>
      <c r="U312" s="1" t="s">
        <v>61</v>
      </c>
      <c r="V312" s="1" t="s">
        <v>60</v>
      </c>
      <c r="W312" s="1" t="s">
        <v>61</v>
      </c>
      <c r="X312" s="1" t="s">
        <v>60</v>
      </c>
      <c r="Y312" s="1" t="s">
        <v>161</v>
      </c>
      <c r="Z312" s="1" t="s">
        <v>162</v>
      </c>
      <c r="AA312" s="1" t="s">
        <v>163</v>
      </c>
      <c r="AC312" s="5" t="str">
        <f>IFERROR(__xludf.DUMMYFUNCTION("IF(Y312 = """", """", GOOGLETRANSLATE(Y312, ""en"", ""hi""))"),"उकसावे से बचें")</f>
        <v>उकसावे से बचें</v>
      </c>
      <c r="AD312" s="5" t="str">
        <f>IFERROR(__xludf.DUMMYFUNCTION("IF(Z312 = """", """", GOOGLETRANSLATE(Z312, ""en"", ""hi""))"),"कोई सलाह नहीं देना")</f>
        <v>कोई सलाह नहीं देना</v>
      </c>
      <c r="AE312" s="5" t="str">
        <f>IFERROR(__xludf.DUMMYFUNCTION("IF(AA312 = """", """", GOOGLETRANSLATE(AA312, ""en"", ""hi""))"),"मौन और धैर्य बनाए रखें")</f>
        <v>मौन और धैर्य बनाए रखें</v>
      </c>
      <c r="AF312" s="5" t="str">
        <f>IFERROR(__xludf.DUMMYFUNCTION("IF(AB312 = """", """", GOOGLETRANSLATE(AB312, ""en"", ""hi""))"),"")</f>
        <v/>
      </c>
      <c r="AG312" s="5" t="str">
        <f>IFERROR(__xludf.DUMMYFUNCTION("IF(Y312 = """", """", GOOGLETRANSLATE(Y312, ""en"", ""mr""))"),"चिथावणी देणे टाळा")</f>
        <v>चिथावणी देणे टाळा</v>
      </c>
      <c r="AH312" s="5" t="str">
        <f>IFERROR(__xludf.DUMMYFUNCTION("IF(Z312 = """", """", GOOGLETRANSLATE(Z312, ""en"", ""mr""))"),"सल्ला देणारा नाही")</f>
        <v>सल्ला देणारा नाही</v>
      </c>
      <c r="AI312" s="5" t="str">
        <f>IFERROR(__xludf.DUMMYFUNCTION("IF(AA312 = """", """", GOOGLETRANSLATE(AA312, ""en"", ""mr""))"),"शांतता आणि संयम राखा")</f>
        <v>शांतता आणि संयम राखा</v>
      </c>
      <c r="AJ312" s="5" t="str">
        <f>IFERROR(__xludf.DUMMYFUNCTION("IF(AB312 = """", """", GOOGLETRANSLATE(AB312, ""en"", ""mr""))"),"")</f>
        <v/>
      </c>
      <c r="AK312" s="5" t="str">
        <f>IFERROR(__xludf.DUMMYFUNCTION("IF(Y312 = """", """", GOOGLETRANSLATE(Y312, ""en"", ""gu""))"),"ઉશ્કેરણી ટાળો")</f>
        <v>ઉશ્કેરણી ટાળો</v>
      </c>
      <c r="AL312" s="5" t="str">
        <f>IFERROR(__xludf.DUMMYFUNCTION("IF(Z312 = """", """", GOOGLETRANSLATE(Z312, ""en"", ""gu""))"),"કોઈ સલાહ-સૂચન આપતી નથી")</f>
        <v>કોઈ સલાહ-સૂચન આપતી નથી</v>
      </c>
      <c r="AM312" s="5" t="str">
        <f>IFERROR(__xludf.DUMMYFUNCTION("IF(AA312 = """", """", GOOGLETRANSLATE(AA312, ""en"", ""gu""))"),"મૌન અને ધીરજ જાળવી રાખો")</f>
        <v>મૌન અને ધીરજ જાળવી રાખો</v>
      </c>
      <c r="AN312" s="5" t="str">
        <f>IFERROR(__xludf.DUMMYFUNCTION("IF(AB312 = """", """", GOOGLETRANSLATE(AB312, ""en"", ""gu""))"),"")</f>
        <v/>
      </c>
      <c r="AO312" s="5" t="str">
        <f>IFERROR(__xludf.DUMMYFUNCTION("IF(Y312 = """", """", GOOGLETRANSLATE(Y312, ""en"", ""bn""))"),"উস্কানি এড়িয়ে চলুন")</f>
        <v>উস্কানি এড়িয়ে চলুন</v>
      </c>
      <c r="AP312" s="5" t="str">
        <f>IFERROR(__xludf.DUMMYFUNCTION("IF(Z312 = """", """", GOOGLETRANSLATE(Z312, ""en"", ""bn""))"),"কোন উপদেশ-প্রদান নয়")</f>
        <v>কোন উপদেশ-প্রদান নয়</v>
      </c>
      <c r="AQ312" s="5" t="str">
        <f>IFERROR(__xludf.DUMMYFUNCTION("IF(AA312 = """", """", GOOGLETRANSLATE(AA312, ""en"", ""bn""))"),"নীরবতা এবং ধৈর্য বজায় রাখুন")</f>
        <v>নীরবতা এবং ধৈর্য বজায় রাখুন</v>
      </c>
      <c r="AR312" s="5" t="str">
        <f>IFERROR(__xludf.DUMMYFUNCTION("IF(AB312 = """", """", GOOGLETRANSLATE(AB312, ""en"", ""bn""))"),"")</f>
        <v/>
      </c>
      <c r="AS312" s="5" t="str">
        <f>IFERROR(__xludf.DUMMYFUNCTION("IF(Y312 = """", """", GOOGLETRANSLATE(Y312, ""en"", ""te""))"),"రెచ్చగొట్టడం మానుకోండి")</f>
        <v>రెచ్చగొట్టడం మానుకోండి</v>
      </c>
      <c r="AT312" s="5" t="str">
        <f>IFERROR(__xludf.DUMMYFUNCTION("IF(Z312 = """", """", GOOGLETRANSLATE(Z312, ""en"", ""te""))"),"సలహాలు ఇవ్వడం లేదు")</f>
        <v>సలహాలు ఇవ్వడం లేదు</v>
      </c>
      <c r="AU312" s="5" t="str">
        <f>IFERROR(__xludf.DUMMYFUNCTION("IF(AA312 = """", """", GOOGLETRANSLATE(AA312, ""en"", ""te""))"),"నిశ్శబ్దం మరియు సహనం నిర్వహించండి")</f>
        <v>నిశ్శబ్దం మరియు సహనం నిర్వహించండి</v>
      </c>
      <c r="AV312" s="5" t="str">
        <f>IFERROR(__xludf.DUMMYFUNCTION("IF(AB312 = """", """", GOOGLETRANSLATE(AB312, ""en"", ""te""))"),"")</f>
        <v/>
      </c>
    </row>
    <row r="313">
      <c r="A313" s="1">
        <v>315.0</v>
      </c>
      <c r="B313" s="1" t="s">
        <v>56</v>
      </c>
      <c r="C313" s="2">
        <v>45849.0</v>
      </c>
      <c r="D313" s="8">
        <v>45858.0</v>
      </c>
      <c r="E313" s="1">
        <v>8.0</v>
      </c>
      <c r="F313" s="1">
        <v>5.0</v>
      </c>
      <c r="G313" s="3" t="s">
        <v>154</v>
      </c>
      <c r="H313" s="7">
        <v>0.009837962962962963</v>
      </c>
      <c r="I313" s="7">
        <v>0.0028356481481481483</v>
      </c>
      <c r="J313" s="7">
        <v>0.003981481481481482</v>
      </c>
      <c r="L313" s="1" t="s">
        <v>78</v>
      </c>
      <c r="O313" s="1" t="s">
        <v>60</v>
      </c>
      <c r="P313" s="1" t="s">
        <v>60</v>
      </c>
      <c r="Q313" s="1" t="s">
        <v>60</v>
      </c>
      <c r="R313" s="1" t="s">
        <v>60</v>
      </c>
      <c r="S313" s="1" t="s">
        <v>60</v>
      </c>
      <c r="T313" s="1" t="s">
        <v>60</v>
      </c>
      <c r="U313" s="1" t="s">
        <v>61</v>
      </c>
      <c r="V313" s="1" t="s">
        <v>60</v>
      </c>
      <c r="W313" s="1" t="s">
        <v>61</v>
      </c>
      <c r="X313" s="1" t="s">
        <v>60</v>
      </c>
      <c r="Y313" s="1" t="s">
        <v>161</v>
      </c>
      <c r="Z313" s="1" t="s">
        <v>162</v>
      </c>
      <c r="AA313" s="1" t="s">
        <v>163</v>
      </c>
      <c r="AC313" s="5" t="str">
        <f>IFERROR(__xludf.DUMMYFUNCTION("IF(Y313 = """", """", GOOGLETRANSLATE(Y313, ""en"", ""hi""))"),"उकसावे से बचें")</f>
        <v>उकसावे से बचें</v>
      </c>
      <c r="AD313" s="5" t="str">
        <f>IFERROR(__xludf.DUMMYFUNCTION("IF(Z313 = """", """", GOOGLETRANSLATE(Z313, ""en"", ""hi""))"),"कोई सलाह नहीं देना")</f>
        <v>कोई सलाह नहीं देना</v>
      </c>
      <c r="AE313" s="5" t="str">
        <f>IFERROR(__xludf.DUMMYFUNCTION("IF(AA313 = """", """", GOOGLETRANSLATE(AA313, ""en"", ""hi""))"),"मौन और धैर्य बनाए रखें")</f>
        <v>मौन और धैर्य बनाए रखें</v>
      </c>
      <c r="AF313" s="5" t="str">
        <f>IFERROR(__xludf.DUMMYFUNCTION("IF(AB313 = """", """", GOOGLETRANSLATE(AB313, ""en"", ""hi""))"),"")</f>
        <v/>
      </c>
      <c r="AG313" s="5" t="str">
        <f>IFERROR(__xludf.DUMMYFUNCTION("IF(Y313 = """", """", GOOGLETRANSLATE(Y313, ""en"", ""mr""))"),"चिथावणी देणे टाळा")</f>
        <v>चिथावणी देणे टाळा</v>
      </c>
      <c r="AH313" s="5" t="str">
        <f>IFERROR(__xludf.DUMMYFUNCTION("IF(Z313 = """", """", GOOGLETRANSLATE(Z313, ""en"", ""mr""))"),"सल्ला देणारा नाही")</f>
        <v>सल्ला देणारा नाही</v>
      </c>
      <c r="AI313" s="5" t="str">
        <f>IFERROR(__xludf.DUMMYFUNCTION("IF(AA313 = """", """", GOOGLETRANSLATE(AA313, ""en"", ""mr""))"),"शांतता आणि संयम राखा")</f>
        <v>शांतता आणि संयम राखा</v>
      </c>
      <c r="AJ313" s="5" t="str">
        <f>IFERROR(__xludf.DUMMYFUNCTION("IF(AB313 = """", """", GOOGLETRANSLATE(AB313, ""en"", ""mr""))"),"")</f>
        <v/>
      </c>
      <c r="AK313" s="5" t="str">
        <f>IFERROR(__xludf.DUMMYFUNCTION("IF(Y313 = """", """", GOOGLETRANSLATE(Y313, ""en"", ""gu""))"),"ઉશ્કેરણી ટાળો")</f>
        <v>ઉશ્કેરણી ટાળો</v>
      </c>
      <c r="AL313" s="5" t="str">
        <f>IFERROR(__xludf.DUMMYFUNCTION("IF(Z313 = """", """", GOOGLETRANSLATE(Z313, ""en"", ""gu""))"),"કોઈ સલાહ-સૂચન આપતી નથી")</f>
        <v>કોઈ સલાહ-સૂચન આપતી નથી</v>
      </c>
      <c r="AM313" s="5" t="str">
        <f>IFERROR(__xludf.DUMMYFUNCTION("IF(AA313 = """", """", GOOGLETRANSLATE(AA313, ""en"", ""gu""))"),"મૌન અને ધીરજ જાળવી રાખો")</f>
        <v>મૌન અને ધીરજ જાળવી રાખો</v>
      </c>
      <c r="AN313" s="5" t="str">
        <f>IFERROR(__xludf.DUMMYFUNCTION("IF(AB313 = """", """", GOOGLETRANSLATE(AB313, ""en"", ""gu""))"),"")</f>
        <v/>
      </c>
      <c r="AO313" s="5" t="str">
        <f>IFERROR(__xludf.DUMMYFUNCTION("IF(Y313 = """", """", GOOGLETRANSLATE(Y313, ""en"", ""bn""))"),"উস্কানি এড়িয়ে চলুন")</f>
        <v>উস্কানি এড়িয়ে চলুন</v>
      </c>
      <c r="AP313" s="5" t="str">
        <f>IFERROR(__xludf.DUMMYFUNCTION("IF(Z313 = """", """", GOOGLETRANSLATE(Z313, ""en"", ""bn""))"),"কোন উপদেশ-প্রদান নয়")</f>
        <v>কোন উপদেশ-প্রদান নয়</v>
      </c>
      <c r="AQ313" s="5" t="str">
        <f>IFERROR(__xludf.DUMMYFUNCTION("IF(AA313 = """", """", GOOGLETRANSLATE(AA313, ""en"", ""bn""))"),"নীরবতা এবং ধৈর্য বজায় রাখুন")</f>
        <v>নীরবতা এবং ধৈর্য বজায় রাখুন</v>
      </c>
      <c r="AR313" s="5" t="str">
        <f>IFERROR(__xludf.DUMMYFUNCTION("IF(AB313 = """", """", GOOGLETRANSLATE(AB313, ""en"", ""bn""))"),"")</f>
        <v/>
      </c>
      <c r="AS313" s="5" t="str">
        <f>IFERROR(__xludf.DUMMYFUNCTION("IF(Y313 = """", """", GOOGLETRANSLATE(Y313, ""en"", ""te""))"),"రెచ్చగొట్టడం మానుకోండి")</f>
        <v>రెచ్చగొట్టడం మానుకోండి</v>
      </c>
      <c r="AT313" s="5" t="str">
        <f>IFERROR(__xludf.DUMMYFUNCTION("IF(Z313 = """", """", GOOGLETRANSLATE(Z313, ""en"", ""te""))"),"సలహాలు ఇవ్వడం లేదు")</f>
        <v>సలహాలు ఇవ్వడం లేదు</v>
      </c>
      <c r="AU313" s="5" t="str">
        <f>IFERROR(__xludf.DUMMYFUNCTION("IF(AA313 = """", """", GOOGLETRANSLATE(AA313, ""en"", ""te""))"),"నిశ్శబ్దం మరియు సహనం నిర్వహించండి")</f>
        <v>నిశ్శబ్దం మరియు సహనం నిర్వహించండి</v>
      </c>
      <c r="AV313" s="5" t="str">
        <f>IFERROR(__xludf.DUMMYFUNCTION("IF(AB313 = """", """", GOOGLETRANSLATE(AB313, ""en"", ""te""))"),"")</f>
        <v/>
      </c>
    </row>
    <row r="314">
      <c r="A314" s="1">
        <v>316.0</v>
      </c>
      <c r="B314" s="1" t="s">
        <v>56</v>
      </c>
      <c r="C314" s="2">
        <v>45849.0</v>
      </c>
      <c r="D314" s="8">
        <v>45858.0</v>
      </c>
      <c r="E314" s="1">
        <v>8.0</v>
      </c>
      <c r="F314" s="1">
        <v>6.0</v>
      </c>
      <c r="G314" s="3" t="s">
        <v>154</v>
      </c>
      <c r="H314" s="7">
        <v>0.009837962962962963</v>
      </c>
      <c r="I314" s="7">
        <v>0.0028356481481481483</v>
      </c>
      <c r="J314" s="7">
        <v>0.003981481481481482</v>
      </c>
      <c r="L314" s="1" t="s">
        <v>78</v>
      </c>
      <c r="O314" s="1" t="s">
        <v>60</v>
      </c>
      <c r="P314" s="1" t="s">
        <v>60</v>
      </c>
      <c r="Q314" s="1" t="s">
        <v>60</v>
      </c>
      <c r="R314" s="1" t="s">
        <v>60</v>
      </c>
      <c r="S314" s="1" t="s">
        <v>60</v>
      </c>
      <c r="T314" s="1" t="s">
        <v>60</v>
      </c>
      <c r="U314" s="1" t="s">
        <v>61</v>
      </c>
      <c r="V314" s="1" t="s">
        <v>60</v>
      </c>
      <c r="W314" s="1" t="s">
        <v>61</v>
      </c>
      <c r="X314" s="1" t="s">
        <v>60</v>
      </c>
      <c r="Y314" s="1" t="s">
        <v>161</v>
      </c>
      <c r="Z314" s="1" t="s">
        <v>162</v>
      </c>
      <c r="AA314" s="1" t="s">
        <v>163</v>
      </c>
      <c r="AC314" s="5" t="str">
        <f>IFERROR(__xludf.DUMMYFUNCTION("IF(Y314 = """", """", GOOGLETRANSLATE(Y314, ""en"", ""hi""))"),"उकसावे से बचें")</f>
        <v>उकसावे से बचें</v>
      </c>
      <c r="AD314" s="5" t="str">
        <f>IFERROR(__xludf.DUMMYFUNCTION("IF(Z314 = """", """", GOOGLETRANSLATE(Z314, ""en"", ""hi""))"),"कोई सलाह नहीं देना")</f>
        <v>कोई सलाह नहीं देना</v>
      </c>
      <c r="AE314" s="5" t="str">
        <f>IFERROR(__xludf.DUMMYFUNCTION("IF(AA314 = """", """", GOOGLETRANSLATE(AA314, ""en"", ""hi""))"),"मौन और धैर्य बनाए रखें")</f>
        <v>मौन और धैर्य बनाए रखें</v>
      </c>
      <c r="AF314" s="5" t="str">
        <f>IFERROR(__xludf.DUMMYFUNCTION("IF(AB314 = """", """", GOOGLETRANSLATE(AB314, ""en"", ""hi""))"),"")</f>
        <v/>
      </c>
      <c r="AG314" s="5" t="str">
        <f>IFERROR(__xludf.DUMMYFUNCTION("IF(Y314 = """", """", GOOGLETRANSLATE(Y314, ""en"", ""mr""))"),"चिथावणी देणे टाळा")</f>
        <v>चिथावणी देणे टाळा</v>
      </c>
      <c r="AH314" s="5" t="str">
        <f>IFERROR(__xludf.DUMMYFUNCTION("IF(Z314 = """", """", GOOGLETRANSLATE(Z314, ""en"", ""mr""))"),"सल्ला देणारा नाही")</f>
        <v>सल्ला देणारा नाही</v>
      </c>
      <c r="AI314" s="5" t="str">
        <f>IFERROR(__xludf.DUMMYFUNCTION("IF(AA314 = """", """", GOOGLETRANSLATE(AA314, ""en"", ""mr""))"),"शांतता आणि संयम राखा")</f>
        <v>शांतता आणि संयम राखा</v>
      </c>
      <c r="AJ314" s="5" t="str">
        <f>IFERROR(__xludf.DUMMYFUNCTION("IF(AB314 = """", """", GOOGLETRANSLATE(AB314, ""en"", ""mr""))"),"")</f>
        <v/>
      </c>
      <c r="AK314" s="5" t="str">
        <f>IFERROR(__xludf.DUMMYFUNCTION("IF(Y314 = """", """", GOOGLETRANSLATE(Y314, ""en"", ""gu""))"),"ઉશ્કેરણી ટાળો")</f>
        <v>ઉશ્કેરણી ટાળો</v>
      </c>
      <c r="AL314" s="5" t="str">
        <f>IFERROR(__xludf.DUMMYFUNCTION("IF(Z314 = """", """", GOOGLETRANSLATE(Z314, ""en"", ""gu""))"),"કોઈ સલાહ-સૂચન આપતી નથી")</f>
        <v>કોઈ સલાહ-સૂચન આપતી નથી</v>
      </c>
      <c r="AM314" s="5" t="str">
        <f>IFERROR(__xludf.DUMMYFUNCTION("IF(AA314 = """", """", GOOGLETRANSLATE(AA314, ""en"", ""gu""))"),"મૌન અને ધીરજ જાળવી રાખો")</f>
        <v>મૌન અને ધીરજ જાળવી રાખો</v>
      </c>
      <c r="AN314" s="5" t="str">
        <f>IFERROR(__xludf.DUMMYFUNCTION("IF(AB314 = """", """", GOOGLETRANSLATE(AB314, ""en"", ""gu""))"),"")</f>
        <v/>
      </c>
      <c r="AO314" s="5" t="str">
        <f>IFERROR(__xludf.DUMMYFUNCTION("IF(Y314 = """", """", GOOGLETRANSLATE(Y314, ""en"", ""bn""))"),"উস্কানি এড়িয়ে চলুন")</f>
        <v>উস্কানি এড়িয়ে চলুন</v>
      </c>
      <c r="AP314" s="5" t="str">
        <f>IFERROR(__xludf.DUMMYFUNCTION("IF(Z314 = """", """", GOOGLETRANSLATE(Z314, ""en"", ""bn""))"),"কোন উপদেশ-প্রদান নয়")</f>
        <v>কোন উপদেশ-প্রদান নয়</v>
      </c>
      <c r="AQ314" s="5" t="str">
        <f>IFERROR(__xludf.DUMMYFUNCTION("IF(AA314 = """", """", GOOGLETRANSLATE(AA314, ""en"", ""bn""))"),"নীরবতা এবং ধৈর্য বজায় রাখুন")</f>
        <v>নীরবতা এবং ধৈর্য বজায় রাখুন</v>
      </c>
      <c r="AR314" s="5" t="str">
        <f>IFERROR(__xludf.DUMMYFUNCTION("IF(AB314 = """", """", GOOGLETRANSLATE(AB314, ""en"", ""bn""))"),"")</f>
        <v/>
      </c>
      <c r="AS314" s="5" t="str">
        <f>IFERROR(__xludf.DUMMYFUNCTION("IF(Y314 = """", """", GOOGLETRANSLATE(Y314, ""en"", ""te""))"),"రెచ్చగొట్టడం మానుకోండి")</f>
        <v>రెచ్చగొట్టడం మానుకోండి</v>
      </c>
      <c r="AT314" s="5" t="str">
        <f>IFERROR(__xludf.DUMMYFUNCTION("IF(Z314 = """", """", GOOGLETRANSLATE(Z314, ""en"", ""te""))"),"సలహాలు ఇవ్వడం లేదు")</f>
        <v>సలహాలు ఇవ్వడం లేదు</v>
      </c>
      <c r="AU314" s="5" t="str">
        <f>IFERROR(__xludf.DUMMYFUNCTION("IF(AA314 = """", """", GOOGLETRANSLATE(AA314, ""en"", ""te""))"),"నిశ్శబ్దం మరియు సహనం నిర్వహించండి")</f>
        <v>నిశ్శబ్దం మరియు సహనం నిర్వహించండి</v>
      </c>
      <c r="AV314" s="5" t="str">
        <f>IFERROR(__xludf.DUMMYFUNCTION("IF(AB314 = """", """", GOOGLETRANSLATE(AB314, ""en"", ""te""))"),"")</f>
        <v/>
      </c>
    </row>
    <row r="315">
      <c r="A315" s="1">
        <v>317.0</v>
      </c>
      <c r="B315" s="1" t="s">
        <v>56</v>
      </c>
      <c r="C315" s="2">
        <v>45849.0</v>
      </c>
      <c r="D315" s="8">
        <v>45858.0</v>
      </c>
      <c r="E315" s="1">
        <v>8.0</v>
      </c>
      <c r="F315" s="1">
        <v>7.0</v>
      </c>
      <c r="G315" s="3" t="s">
        <v>154</v>
      </c>
      <c r="H315" s="7">
        <v>0.009837962962962963</v>
      </c>
      <c r="I315" s="7">
        <v>0.0028356481481481483</v>
      </c>
      <c r="J315" s="7">
        <v>0.003981481481481482</v>
      </c>
      <c r="L315" s="1" t="s">
        <v>78</v>
      </c>
      <c r="O315" s="1" t="s">
        <v>60</v>
      </c>
      <c r="P315" s="1" t="s">
        <v>60</v>
      </c>
      <c r="Q315" s="1" t="s">
        <v>60</v>
      </c>
      <c r="R315" s="1" t="s">
        <v>60</v>
      </c>
      <c r="S315" s="1" t="s">
        <v>60</v>
      </c>
      <c r="T315" s="1" t="s">
        <v>60</v>
      </c>
      <c r="U315" s="1" t="s">
        <v>61</v>
      </c>
      <c r="V315" s="1" t="s">
        <v>60</v>
      </c>
      <c r="W315" s="1" t="s">
        <v>61</v>
      </c>
      <c r="X315" s="1" t="s">
        <v>60</v>
      </c>
      <c r="Y315" s="1" t="s">
        <v>161</v>
      </c>
      <c r="Z315" s="1" t="s">
        <v>162</v>
      </c>
      <c r="AA315" s="1" t="s">
        <v>163</v>
      </c>
      <c r="AC315" s="5" t="str">
        <f>IFERROR(__xludf.DUMMYFUNCTION("IF(Y315 = """", """", GOOGLETRANSLATE(Y315, ""en"", ""hi""))"),"उकसावे से बचें")</f>
        <v>उकसावे से बचें</v>
      </c>
      <c r="AD315" s="5" t="str">
        <f>IFERROR(__xludf.DUMMYFUNCTION("IF(Z315 = """", """", GOOGLETRANSLATE(Z315, ""en"", ""hi""))"),"कोई सलाह नहीं देना")</f>
        <v>कोई सलाह नहीं देना</v>
      </c>
      <c r="AE315" s="5" t="str">
        <f>IFERROR(__xludf.DUMMYFUNCTION("IF(AA315 = """", """", GOOGLETRANSLATE(AA315, ""en"", ""hi""))"),"मौन और धैर्य बनाए रखें")</f>
        <v>मौन और धैर्य बनाए रखें</v>
      </c>
      <c r="AF315" s="5" t="str">
        <f>IFERROR(__xludf.DUMMYFUNCTION("IF(AB315 = """", """", GOOGLETRANSLATE(AB315, ""en"", ""hi""))"),"")</f>
        <v/>
      </c>
      <c r="AG315" s="5" t="str">
        <f>IFERROR(__xludf.DUMMYFUNCTION("IF(Y315 = """", """", GOOGLETRANSLATE(Y315, ""en"", ""mr""))"),"चिथावणी देणे टाळा")</f>
        <v>चिथावणी देणे टाळा</v>
      </c>
      <c r="AH315" s="5" t="str">
        <f>IFERROR(__xludf.DUMMYFUNCTION("IF(Z315 = """", """", GOOGLETRANSLATE(Z315, ""en"", ""mr""))"),"सल्ला देणारा नाही")</f>
        <v>सल्ला देणारा नाही</v>
      </c>
      <c r="AI315" s="5" t="str">
        <f>IFERROR(__xludf.DUMMYFUNCTION("IF(AA315 = """", """", GOOGLETRANSLATE(AA315, ""en"", ""mr""))"),"शांतता आणि संयम राखा")</f>
        <v>शांतता आणि संयम राखा</v>
      </c>
      <c r="AJ315" s="5" t="str">
        <f>IFERROR(__xludf.DUMMYFUNCTION("IF(AB315 = """", """", GOOGLETRANSLATE(AB315, ""en"", ""mr""))"),"")</f>
        <v/>
      </c>
      <c r="AK315" s="5" t="str">
        <f>IFERROR(__xludf.DUMMYFUNCTION("IF(Y315 = """", """", GOOGLETRANSLATE(Y315, ""en"", ""gu""))"),"ઉશ્કેરણી ટાળો")</f>
        <v>ઉશ્કેરણી ટાળો</v>
      </c>
      <c r="AL315" s="5" t="str">
        <f>IFERROR(__xludf.DUMMYFUNCTION("IF(Z315 = """", """", GOOGLETRANSLATE(Z315, ""en"", ""gu""))"),"કોઈ સલાહ-સૂચન આપતી નથી")</f>
        <v>કોઈ સલાહ-સૂચન આપતી નથી</v>
      </c>
      <c r="AM315" s="5" t="str">
        <f>IFERROR(__xludf.DUMMYFUNCTION("IF(AA315 = """", """", GOOGLETRANSLATE(AA315, ""en"", ""gu""))"),"મૌન અને ધીરજ જાળવી રાખો")</f>
        <v>મૌન અને ધીરજ જાળવી રાખો</v>
      </c>
      <c r="AN315" s="5" t="str">
        <f>IFERROR(__xludf.DUMMYFUNCTION("IF(AB315 = """", """", GOOGLETRANSLATE(AB315, ""en"", ""gu""))"),"")</f>
        <v/>
      </c>
      <c r="AO315" s="5" t="str">
        <f>IFERROR(__xludf.DUMMYFUNCTION("IF(Y315 = """", """", GOOGLETRANSLATE(Y315, ""en"", ""bn""))"),"উস্কানি এড়িয়ে চলুন")</f>
        <v>উস্কানি এড়িয়ে চলুন</v>
      </c>
      <c r="AP315" s="5" t="str">
        <f>IFERROR(__xludf.DUMMYFUNCTION("IF(Z315 = """", """", GOOGLETRANSLATE(Z315, ""en"", ""bn""))"),"কোন উপদেশ-প্রদান নয়")</f>
        <v>কোন উপদেশ-প্রদান নয়</v>
      </c>
      <c r="AQ315" s="5" t="str">
        <f>IFERROR(__xludf.DUMMYFUNCTION("IF(AA315 = """", """", GOOGLETRANSLATE(AA315, ""en"", ""bn""))"),"নীরবতা এবং ধৈর্য বজায় রাখুন")</f>
        <v>নীরবতা এবং ধৈর্য বজায় রাখুন</v>
      </c>
      <c r="AR315" s="5" t="str">
        <f>IFERROR(__xludf.DUMMYFUNCTION("IF(AB315 = """", """", GOOGLETRANSLATE(AB315, ""en"", ""bn""))"),"")</f>
        <v/>
      </c>
      <c r="AS315" s="5" t="str">
        <f>IFERROR(__xludf.DUMMYFUNCTION("IF(Y315 = """", """", GOOGLETRANSLATE(Y315, ""en"", ""te""))"),"రెచ్చగొట్టడం మానుకోండి")</f>
        <v>రెచ్చగొట్టడం మానుకోండి</v>
      </c>
      <c r="AT315" s="5" t="str">
        <f>IFERROR(__xludf.DUMMYFUNCTION("IF(Z315 = """", """", GOOGLETRANSLATE(Z315, ""en"", ""te""))"),"సలహాలు ఇవ్వడం లేదు")</f>
        <v>సలహాలు ఇవ్వడం లేదు</v>
      </c>
      <c r="AU315" s="5" t="str">
        <f>IFERROR(__xludf.DUMMYFUNCTION("IF(AA315 = """", """", GOOGLETRANSLATE(AA315, ""en"", ""te""))"),"నిశ్శబ్దం మరియు సహనం నిర్వహించండి")</f>
        <v>నిశ్శబ్దం మరియు సహనం నిర్వహించండి</v>
      </c>
      <c r="AV315" s="5" t="str">
        <f>IFERROR(__xludf.DUMMYFUNCTION("IF(AB315 = """", """", GOOGLETRANSLATE(AB315, ""en"", ""te""))"),"")</f>
        <v/>
      </c>
    </row>
    <row r="316">
      <c r="A316" s="1">
        <v>318.0</v>
      </c>
      <c r="B316" s="1" t="s">
        <v>56</v>
      </c>
      <c r="C316" s="2">
        <v>45849.0</v>
      </c>
      <c r="D316" s="8">
        <v>45858.0</v>
      </c>
      <c r="E316" s="1">
        <v>8.0</v>
      </c>
      <c r="F316" s="1">
        <v>8.0</v>
      </c>
      <c r="G316" s="3" t="s">
        <v>154</v>
      </c>
      <c r="H316" s="7">
        <v>0.009837962962962963</v>
      </c>
      <c r="I316" s="7">
        <v>0.0028356481481481483</v>
      </c>
      <c r="J316" s="7">
        <v>0.003981481481481482</v>
      </c>
      <c r="L316" s="1" t="s">
        <v>78</v>
      </c>
      <c r="O316" s="1" t="s">
        <v>60</v>
      </c>
      <c r="P316" s="1" t="s">
        <v>60</v>
      </c>
      <c r="Q316" s="1" t="s">
        <v>60</v>
      </c>
      <c r="R316" s="1" t="s">
        <v>60</v>
      </c>
      <c r="S316" s="1" t="s">
        <v>61</v>
      </c>
      <c r="T316" s="1" t="s">
        <v>60</v>
      </c>
      <c r="U316" s="1" t="s">
        <v>60</v>
      </c>
      <c r="V316" s="1" t="s">
        <v>61</v>
      </c>
      <c r="W316" s="1" t="s">
        <v>60</v>
      </c>
      <c r="X316" s="1" t="s">
        <v>60</v>
      </c>
      <c r="Y316" s="1" t="s">
        <v>161</v>
      </c>
      <c r="Z316" s="1" t="s">
        <v>162</v>
      </c>
      <c r="AA316" s="1" t="s">
        <v>163</v>
      </c>
      <c r="AC316" s="5" t="str">
        <f>IFERROR(__xludf.DUMMYFUNCTION("IF(Y316 = """", """", GOOGLETRANSLATE(Y316, ""en"", ""hi""))"),"उकसावे से बचें")</f>
        <v>उकसावे से बचें</v>
      </c>
      <c r="AD316" s="5" t="str">
        <f>IFERROR(__xludf.DUMMYFUNCTION("IF(Z316 = """", """", GOOGLETRANSLATE(Z316, ""en"", ""hi""))"),"कोई सलाह नहीं देना")</f>
        <v>कोई सलाह नहीं देना</v>
      </c>
      <c r="AE316" s="5" t="str">
        <f>IFERROR(__xludf.DUMMYFUNCTION("IF(AA316 = """", """", GOOGLETRANSLATE(AA316, ""en"", ""hi""))"),"मौन और धैर्य बनाए रखें")</f>
        <v>मौन और धैर्य बनाए रखें</v>
      </c>
      <c r="AF316" s="5" t="str">
        <f>IFERROR(__xludf.DUMMYFUNCTION("IF(AB316 = """", """", GOOGLETRANSLATE(AB316, ""en"", ""hi""))"),"")</f>
        <v/>
      </c>
      <c r="AG316" s="5" t="str">
        <f>IFERROR(__xludf.DUMMYFUNCTION("IF(Y316 = """", """", GOOGLETRANSLATE(Y316, ""en"", ""mr""))"),"चिथावणी देणे टाळा")</f>
        <v>चिथावणी देणे टाळा</v>
      </c>
      <c r="AH316" s="5" t="str">
        <f>IFERROR(__xludf.DUMMYFUNCTION("IF(Z316 = """", """", GOOGLETRANSLATE(Z316, ""en"", ""mr""))"),"सल्ला देणारा नाही")</f>
        <v>सल्ला देणारा नाही</v>
      </c>
      <c r="AI316" s="5" t="str">
        <f>IFERROR(__xludf.DUMMYFUNCTION("IF(AA316 = """", """", GOOGLETRANSLATE(AA316, ""en"", ""mr""))"),"शांतता आणि संयम राखा")</f>
        <v>शांतता आणि संयम राखा</v>
      </c>
      <c r="AJ316" s="5" t="str">
        <f>IFERROR(__xludf.DUMMYFUNCTION("IF(AB316 = """", """", GOOGLETRANSLATE(AB316, ""en"", ""mr""))"),"")</f>
        <v/>
      </c>
      <c r="AK316" s="5" t="str">
        <f>IFERROR(__xludf.DUMMYFUNCTION("IF(Y316 = """", """", GOOGLETRANSLATE(Y316, ""en"", ""gu""))"),"ઉશ્કેરણી ટાળો")</f>
        <v>ઉશ્કેરણી ટાળો</v>
      </c>
      <c r="AL316" s="5" t="str">
        <f>IFERROR(__xludf.DUMMYFUNCTION("IF(Z316 = """", """", GOOGLETRANSLATE(Z316, ""en"", ""gu""))"),"કોઈ સલાહ-સૂચન આપતી નથી")</f>
        <v>કોઈ સલાહ-સૂચન આપતી નથી</v>
      </c>
      <c r="AM316" s="5" t="str">
        <f>IFERROR(__xludf.DUMMYFUNCTION("IF(AA316 = """", """", GOOGLETRANSLATE(AA316, ""en"", ""gu""))"),"મૌન અને ધીરજ જાળવી રાખો")</f>
        <v>મૌન અને ધીરજ જાળવી રાખો</v>
      </c>
      <c r="AN316" s="5" t="str">
        <f>IFERROR(__xludf.DUMMYFUNCTION("IF(AB316 = """", """", GOOGLETRANSLATE(AB316, ""en"", ""gu""))"),"")</f>
        <v/>
      </c>
      <c r="AO316" s="5" t="str">
        <f>IFERROR(__xludf.DUMMYFUNCTION("IF(Y316 = """", """", GOOGLETRANSLATE(Y316, ""en"", ""bn""))"),"উস্কানি এড়িয়ে চলুন")</f>
        <v>উস্কানি এড়িয়ে চলুন</v>
      </c>
      <c r="AP316" s="5" t="str">
        <f>IFERROR(__xludf.DUMMYFUNCTION("IF(Z316 = """", """", GOOGLETRANSLATE(Z316, ""en"", ""bn""))"),"কোন উপদেশ-প্রদান নয়")</f>
        <v>কোন উপদেশ-প্রদান নয়</v>
      </c>
      <c r="AQ316" s="5" t="str">
        <f>IFERROR(__xludf.DUMMYFUNCTION("IF(AA316 = """", """", GOOGLETRANSLATE(AA316, ""en"", ""bn""))"),"নীরবতা এবং ধৈর্য বজায় রাখুন")</f>
        <v>নীরবতা এবং ধৈর্য বজায় রাখুন</v>
      </c>
      <c r="AR316" s="5" t="str">
        <f>IFERROR(__xludf.DUMMYFUNCTION("IF(AB316 = """", """", GOOGLETRANSLATE(AB316, ""en"", ""bn""))"),"")</f>
        <v/>
      </c>
      <c r="AS316" s="5" t="str">
        <f>IFERROR(__xludf.DUMMYFUNCTION("IF(Y316 = """", """", GOOGLETRANSLATE(Y316, ""en"", ""te""))"),"రెచ్చగొట్టడం మానుకోండి")</f>
        <v>రెచ్చగొట్టడం మానుకోండి</v>
      </c>
      <c r="AT316" s="5" t="str">
        <f>IFERROR(__xludf.DUMMYFUNCTION("IF(Z316 = """", """", GOOGLETRANSLATE(Z316, ""en"", ""te""))"),"సలహాలు ఇవ్వడం లేదు")</f>
        <v>సలహాలు ఇవ్వడం లేదు</v>
      </c>
      <c r="AU316" s="5" t="str">
        <f>IFERROR(__xludf.DUMMYFUNCTION("IF(AA316 = """", """", GOOGLETRANSLATE(AA316, ""en"", ""te""))"),"నిశ్శబ్దం మరియు సహనం నిర్వహించండి")</f>
        <v>నిశ్శబ్దం మరియు సహనం నిర్వహించండి</v>
      </c>
      <c r="AV316" s="5" t="str">
        <f>IFERROR(__xludf.DUMMYFUNCTION("IF(AB316 = """", """", GOOGLETRANSLATE(AB316, ""en"", ""te""))"),"")</f>
        <v/>
      </c>
    </row>
    <row r="317">
      <c r="A317" s="1">
        <v>319.0</v>
      </c>
      <c r="B317" s="1" t="s">
        <v>56</v>
      </c>
      <c r="C317" s="2">
        <v>45849.0</v>
      </c>
      <c r="D317" s="8">
        <v>45858.0</v>
      </c>
      <c r="E317" s="1">
        <v>8.0</v>
      </c>
      <c r="F317" s="1">
        <v>9.0</v>
      </c>
      <c r="G317" s="3" t="s">
        <v>154</v>
      </c>
      <c r="H317" s="7">
        <v>0.009837962962962963</v>
      </c>
      <c r="I317" s="7">
        <v>0.0028356481481481483</v>
      </c>
      <c r="J317" s="7">
        <v>0.003981481481481482</v>
      </c>
      <c r="L317" s="1" t="s">
        <v>78</v>
      </c>
      <c r="O317" s="1" t="s">
        <v>60</v>
      </c>
      <c r="P317" s="1" t="s">
        <v>60</v>
      </c>
      <c r="Q317" s="1" t="s">
        <v>60</v>
      </c>
      <c r="R317" s="1" t="s">
        <v>60</v>
      </c>
      <c r="S317" s="1" t="s">
        <v>61</v>
      </c>
      <c r="T317" s="1" t="s">
        <v>60</v>
      </c>
      <c r="U317" s="1" t="s">
        <v>60</v>
      </c>
      <c r="V317" s="1" t="s">
        <v>61</v>
      </c>
      <c r="W317" s="1" t="s">
        <v>60</v>
      </c>
      <c r="X317" s="1" t="s">
        <v>60</v>
      </c>
      <c r="Y317" s="1" t="s">
        <v>164</v>
      </c>
      <c r="AC317" s="5" t="str">
        <f>IFERROR(__xludf.DUMMYFUNCTION("IF(Y317 = """", """", GOOGLETRANSLATE(Y317, ""en"", ""hi""))"),"18–20 पूर्व नुकसान की भरपाई के लिए")</f>
        <v>18–20 पूर्व नुकसान की भरपाई के लिए</v>
      </c>
      <c r="AD317" s="5" t="str">
        <f>IFERROR(__xludf.DUMMYFUNCTION("IF(Z317 = """", """", GOOGLETRANSLATE(Z317, ""en"", ""hi""))"),"")</f>
        <v/>
      </c>
      <c r="AE317" s="5" t="str">
        <f>IFERROR(__xludf.DUMMYFUNCTION("IF(AA317 = """", """", GOOGLETRANSLATE(AA317, ""en"", ""hi""))"),"")</f>
        <v/>
      </c>
      <c r="AF317" s="5" t="str">
        <f>IFERROR(__xludf.DUMMYFUNCTION("IF(AB317 = """", """", GOOGLETRANSLATE(AB317, ""en"", ""hi""))"),"")</f>
        <v/>
      </c>
      <c r="AG317" s="5" t="str">
        <f>IFERROR(__xludf.DUMMYFUNCTION("IF(Y317 = """", """", GOOGLETRANSLATE(Y317, ""en"", ""mr""))"),"पूर्वीचे नुकसान भरून काढण्यासाठी 18-20")</f>
        <v>पूर्वीचे नुकसान भरून काढण्यासाठी 18-20</v>
      </c>
      <c r="AH317" s="5" t="str">
        <f>IFERROR(__xludf.DUMMYFUNCTION("IF(Z317 = """", """", GOOGLETRANSLATE(Z317, ""en"", ""mr""))"),"")</f>
        <v/>
      </c>
      <c r="AI317" s="5" t="str">
        <f>IFERROR(__xludf.DUMMYFUNCTION("IF(AA317 = """", """", GOOGLETRANSLATE(AA317, ""en"", ""mr""))"),"")</f>
        <v/>
      </c>
      <c r="AJ317" s="5" t="str">
        <f>IFERROR(__xludf.DUMMYFUNCTION("IF(AB317 = """", """", GOOGLETRANSLATE(AB317, ""en"", ""mr""))"),"")</f>
        <v/>
      </c>
      <c r="AK317" s="5" t="str">
        <f>IFERROR(__xludf.DUMMYFUNCTION("IF(Y317 = """", """", GOOGLETRANSLATE(Y317, ""en"", ""gu""))"),"અગાઉના નુકસાનને પુનઃપ્રાપ્ત કરવા માટે 18-20")</f>
        <v>અગાઉના નુકસાનને પુનઃપ્રાપ્ત કરવા માટે 18-20</v>
      </c>
      <c r="AL317" s="5" t="str">
        <f>IFERROR(__xludf.DUMMYFUNCTION("IF(Z317 = """", """", GOOGLETRANSLATE(Z317, ""en"", ""gu""))"),"")</f>
        <v/>
      </c>
      <c r="AM317" s="5" t="str">
        <f>IFERROR(__xludf.DUMMYFUNCTION("IF(AA317 = """", """", GOOGLETRANSLATE(AA317, ""en"", ""gu""))"),"")</f>
        <v/>
      </c>
      <c r="AN317" s="5" t="str">
        <f>IFERROR(__xludf.DUMMYFUNCTION("IF(AB317 = """", """", GOOGLETRANSLATE(AB317, ""en"", ""gu""))"),"")</f>
        <v/>
      </c>
      <c r="AO317" s="5" t="str">
        <f>IFERROR(__xludf.DUMMYFUNCTION("IF(Y317 = """", """", GOOGLETRANSLATE(Y317, ""en"", ""bn""))"),"পূর্বের ক্ষতি পুনরুদ্ধার করতে 18-20")</f>
        <v>পূর্বের ক্ষতি পুনরুদ্ধার করতে 18-20</v>
      </c>
      <c r="AP317" s="5" t="str">
        <f>IFERROR(__xludf.DUMMYFUNCTION("IF(Z317 = """", """", GOOGLETRANSLATE(Z317, ""en"", ""bn""))"),"")</f>
        <v/>
      </c>
      <c r="AQ317" s="5" t="str">
        <f>IFERROR(__xludf.DUMMYFUNCTION("IF(AA317 = """", """", GOOGLETRANSLATE(AA317, ""en"", ""bn""))"),"")</f>
        <v/>
      </c>
      <c r="AR317" s="5" t="str">
        <f>IFERROR(__xludf.DUMMYFUNCTION("IF(AB317 = """", """", GOOGLETRANSLATE(AB317, ""en"", ""bn""))"),"")</f>
        <v/>
      </c>
      <c r="AS317" s="5" t="str">
        <f>IFERROR(__xludf.DUMMYFUNCTION("IF(Y317 = """", """", GOOGLETRANSLATE(Y317, ""en"", ""te""))"),"మునుపటి నష్టాలను తిరిగి పొందడానికి 18-20")</f>
        <v>మునుపటి నష్టాలను తిరిగి పొందడానికి 18-20</v>
      </c>
      <c r="AT317" s="5" t="str">
        <f>IFERROR(__xludf.DUMMYFUNCTION("IF(Z317 = """", """", GOOGLETRANSLATE(Z317, ""en"", ""te""))"),"")</f>
        <v/>
      </c>
      <c r="AU317" s="5" t="str">
        <f>IFERROR(__xludf.DUMMYFUNCTION("IF(AA317 = """", """", GOOGLETRANSLATE(AA317, ""en"", ""te""))"),"")</f>
        <v/>
      </c>
      <c r="AV317" s="5" t="str">
        <f>IFERROR(__xludf.DUMMYFUNCTION("IF(AB317 = """", """", GOOGLETRANSLATE(AB317, ""en"", ""te""))"),"")</f>
        <v/>
      </c>
    </row>
    <row r="318">
      <c r="A318" s="1">
        <v>320.0</v>
      </c>
      <c r="B318" s="1" t="s">
        <v>56</v>
      </c>
      <c r="C318" s="2">
        <v>45849.0</v>
      </c>
      <c r="D318" s="8">
        <v>45858.0</v>
      </c>
      <c r="E318" s="1">
        <v>8.0</v>
      </c>
      <c r="F318" s="1">
        <v>10.0</v>
      </c>
      <c r="G318" s="3" t="s">
        <v>154</v>
      </c>
      <c r="H318" s="7">
        <v>0.009837962962962963</v>
      </c>
      <c r="I318" s="7">
        <v>0.0028356481481481483</v>
      </c>
      <c r="J318" s="7">
        <v>0.003981481481481482</v>
      </c>
      <c r="L318" s="1" t="s">
        <v>78</v>
      </c>
      <c r="O318" s="1" t="s">
        <v>60</v>
      </c>
      <c r="P318" s="1" t="s">
        <v>60</v>
      </c>
      <c r="Q318" s="1" t="s">
        <v>60</v>
      </c>
      <c r="R318" s="1" t="s">
        <v>60</v>
      </c>
      <c r="S318" s="1" t="s">
        <v>61</v>
      </c>
      <c r="T318" s="1" t="s">
        <v>60</v>
      </c>
      <c r="U318" s="1" t="s">
        <v>60</v>
      </c>
      <c r="V318" s="1" t="s">
        <v>61</v>
      </c>
      <c r="W318" s="1" t="s">
        <v>60</v>
      </c>
      <c r="X318" s="1" t="s">
        <v>60</v>
      </c>
      <c r="Y318" s="1" t="s">
        <v>164</v>
      </c>
      <c r="AC318" s="5" t="str">
        <f>IFERROR(__xludf.DUMMYFUNCTION("IF(Y318 = """", """", GOOGLETRANSLATE(Y318, ""en"", ""hi""))"),"18–20 पूर्व नुकसान की भरपाई के लिए")</f>
        <v>18–20 पूर्व नुकसान की भरपाई के लिए</v>
      </c>
      <c r="AD318" s="5" t="str">
        <f>IFERROR(__xludf.DUMMYFUNCTION("IF(Z318 = """", """", GOOGLETRANSLATE(Z318, ""en"", ""hi""))"),"")</f>
        <v/>
      </c>
      <c r="AE318" s="5" t="str">
        <f>IFERROR(__xludf.DUMMYFUNCTION("IF(AA318 = """", """", GOOGLETRANSLATE(AA318, ""en"", ""hi""))"),"")</f>
        <v/>
      </c>
      <c r="AF318" s="5" t="str">
        <f>IFERROR(__xludf.DUMMYFUNCTION("IF(AB318 = """", """", GOOGLETRANSLATE(AB318, ""en"", ""hi""))"),"")</f>
        <v/>
      </c>
      <c r="AG318" s="5" t="str">
        <f>IFERROR(__xludf.DUMMYFUNCTION("IF(Y318 = """", """", GOOGLETRANSLATE(Y318, ""en"", ""mr""))"),"पूर्वीचे नुकसान भरून काढण्यासाठी 18-20")</f>
        <v>पूर्वीचे नुकसान भरून काढण्यासाठी 18-20</v>
      </c>
      <c r="AH318" s="5" t="str">
        <f>IFERROR(__xludf.DUMMYFUNCTION("IF(Z318 = """", """", GOOGLETRANSLATE(Z318, ""en"", ""mr""))"),"")</f>
        <v/>
      </c>
      <c r="AI318" s="5" t="str">
        <f>IFERROR(__xludf.DUMMYFUNCTION("IF(AA318 = """", """", GOOGLETRANSLATE(AA318, ""en"", ""mr""))"),"")</f>
        <v/>
      </c>
      <c r="AJ318" s="5" t="str">
        <f>IFERROR(__xludf.DUMMYFUNCTION("IF(AB318 = """", """", GOOGLETRANSLATE(AB318, ""en"", ""mr""))"),"")</f>
        <v/>
      </c>
      <c r="AK318" s="5" t="str">
        <f>IFERROR(__xludf.DUMMYFUNCTION("IF(Y318 = """", """", GOOGLETRANSLATE(Y318, ""en"", ""gu""))"),"અગાઉના નુકસાનને પુનઃપ્રાપ્ત કરવા માટે 18-20")</f>
        <v>અગાઉના નુકસાનને પુનઃપ્રાપ્ત કરવા માટે 18-20</v>
      </c>
      <c r="AL318" s="5" t="str">
        <f>IFERROR(__xludf.DUMMYFUNCTION("IF(Z318 = """", """", GOOGLETRANSLATE(Z318, ""en"", ""gu""))"),"")</f>
        <v/>
      </c>
      <c r="AM318" s="5" t="str">
        <f>IFERROR(__xludf.DUMMYFUNCTION("IF(AA318 = """", """", GOOGLETRANSLATE(AA318, ""en"", ""gu""))"),"")</f>
        <v/>
      </c>
      <c r="AN318" s="5" t="str">
        <f>IFERROR(__xludf.DUMMYFUNCTION("IF(AB318 = """", """", GOOGLETRANSLATE(AB318, ""en"", ""gu""))"),"")</f>
        <v/>
      </c>
      <c r="AO318" s="5" t="str">
        <f>IFERROR(__xludf.DUMMYFUNCTION("IF(Y318 = """", """", GOOGLETRANSLATE(Y318, ""en"", ""bn""))"),"পূর্বের ক্ষতি পুনরুদ্ধার করতে 18-20")</f>
        <v>পূর্বের ক্ষতি পুনরুদ্ধার করতে 18-20</v>
      </c>
      <c r="AP318" s="5" t="str">
        <f>IFERROR(__xludf.DUMMYFUNCTION("IF(Z318 = """", """", GOOGLETRANSLATE(Z318, ""en"", ""bn""))"),"")</f>
        <v/>
      </c>
      <c r="AQ318" s="5" t="str">
        <f>IFERROR(__xludf.DUMMYFUNCTION("IF(AA318 = """", """", GOOGLETRANSLATE(AA318, ""en"", ""bn""))"),"")</f>
        <v/>
      </c>
      <c r="AR318" s="5" t="str">
        <f>IFERROR(__xludf.DUMMYFUNCTION("IF(AB318 = """", """", GOOGLETRANSLATE(AB318, ""en"", ""bn""))"),"")</f>
        <v/>
      </c>
      <c r="AS318" s="5" t="str">
        <f>IFERROR(__xludf.DUMMYFUNCTION("IF(Y318 = """", """", GOOGLETRANSLATE(Y318, ""en"", ""te""))"),"మునుపటి నష్టాలను తిరిగి పొందడానికి 18-20")</f>
        <v>మునుపటి నష్టాలను తిరిగి పొందడానికి 18-20</v>
      </c>
      <c r="AT318" s="5" t="str">
        <f>IFERROR(__xludf.DUMMYFUNCTION("IF(Z318 = """", """", GOOGLETRANSLATE(Z318, ""en"", ""te""))"),"")</f>
        <v/>
      </c>
      <c r="AU318" s="5" t="str">
        <f>IFERROR(__xludf.DUMMYFUNCTION("IF(AA318 = """", """", GOOGLETRANSLATE(AA318, ""en"", ""te""))"),"")</f>
        <v/>
      </c>
      <c r="AV318" s="5" t="str">
        <f>IFERROR(__xludf.DUMMYFUNCTION("IF(AB318 = """", """", GOOGLETRANSLATE(AB318, ""en"", ""te""))"),"")</f>
        <v/>
      </c>
    </row>
    <row r="319">
      <c r="A319" s="1">
        <v>321.0</v>
      </c>
      <c r="B319" s="1" t="s">
        <v>56</v>
      </c>
      <c r="C319" s="2">
        <v>45849.0</v>
      </c>
      <c r="D319" s="8">
        <v>45858.0</v>
      </c>
      <c r="E319" s="1">
        <v>9.0</v>
      </c>
      <c r="F319" s="1">
        <v>1.0</v>
      </c>
      <c r="G319" s="3" t="s">
        <v>154</v>
      </c>
      <c r="H319" s="7">
        <v>0.009837962962962963</v>
      </c>
      <c r="I319" s="7">
        <v>0.003981481481481482</v>
      </c>
      <c r="J319" s="7">
        <v>0.005335648148148148</v>
      </c>
      <c r="L319" s="1" t="s">
        <v>79</v>
      </c>
      <c r="O319" s="1" t="s">
        <v>60</v>
      </c>
      <c r="P319" s="1" t="s">
        <v>60</v>
      </c>
      <c r="Q319" s="1" t="s">
        <v>61</v>
      </c>
      <c r="R319" s="1" t="s">
        <v>60</v>
      </c>
      <c r="S319" s="1" t="s">
        <v>60</v>
      </c>
      <c r="T319" s="1" t="s">
        <v>60</v>
      </c>
      <c r="U319" s="1" t="s">
        <v>60</v>
      </c>
      <c r="V319" s="1" t="s">
        <v>60</v>
      </c>
      <c r="W319" s="1" t="s">
        <v>60</v>
      </c>
      <c r="X319" s="1" t="s">
        <v>60</v>
      </c>
      <c r="Y319" s="1" t="s">
        <v>165</v>
      </c>
      <c r="AC319" s="5" t="str">
        <f>IFERROR(__xludf.DUMMYFUNCTION("IF(Y319 = """", """", GOOGLETRANSLATE(Y319, ""en"", ""hi""))"),"11–12: करियर के लिए अच्छा")</f>
        <v>11–12: करियर के लिए अच्छा</v>
      </c>
      <c r="AD319" s="5" t="str">
        <f>IFERROR(__xludf.DUMMYFUNCTION("IF(Z319 = """", """", GOOGLETRANSLATE(Z319, ""en"", ""hi""))"),"")</f>
        <v/>
      </c>
      <c r="AE319" s="5" t="str">
        <f>IFERROR(__xludf.DUMMYFUNCTION("IF(AA319 = """", """", GOOGLETRANSLATE(AA319, ""en"", ""hi""))"),"")</f>
        <v/>
      </c>
      <c r="AF319" s="5" t="str">
        <f>IFERROR(__xludf.DUMMYFUNCTION("IF(AB319 = """", """", GOOGLETRANSLATE(AB319, ""en"", ""hi""))"),"")</f>
        <v/>
      </c>
      <c r="AG319" s="5" t="str">
        <f>IFERROR(__xludf.DUMMYFUNCTION("IF(Y319 = """", """", GOOGLETRANSLATE(Y319, ""en"", ""mr""))"),"11-12: करिअरसाठी चांगले")</f>
        <v>11-12: करिअरसाठी चांगले</v>
      </c>
      <c r="AH319" s="5" t="str">
        <f>IFERROR(__xludf.DUMMYFUNCTION("IF(Z319 = """", """", GOOGLETRANSLATE(Z319, ""en"", ""mr""))"),"")</f>
        <v/>
      </c>
      <c r="AI319" s="5" t="str">
        <f>IFERROR(__xludf.DUMMYFUNCTION("IF(AA319 = """", """", GOOGLETRANSLATE(AA319, ""en"", ""mr""))"),"")</f>
        <v/>
      </c>
      <c r="AJ319" s="5" t="str">
        <f>IFERROR(__xludf.DUMMYFUNCTION("IF(AB319 = """", """", GOOGLETRANSLATE(AB319, ""en"", ""mr""))"),"")</f>
        <v/>
      </c>
      <c r="AK319" s="5" t="str">
        <f>IFERROR(__xludf.DUMMYFUNCTION("IF(Y319 = """", """", GOOGLETRANSLATE(Y319, ""en"", ""gu""))"),"11-12: કારકિર્દી માટે સારું")</f>
        <v>11-12: કારકિર્દી માટે સારું</v>
      </c>
      <c r="AL319" s="5" t="str">
        <f>IFERROR(__xludf.DUMMYFUNCTION("IF(Z319 = """", """", GOOGLETRANSLATE(Z319, ""en"", ""gu""))"),"")</f>
        <v/>
      </c>
      <c r="AM319" s="5" t="str">
        <f>IFERROR(__xludf.DUMMYFUNCTION("IF(AA319 = """", """", GOOGLETRANSLATE(AA319, ""en"", ""gu""))"),"")</f>
        <v/>
      </c>
      <c r="AN319" s="5" t="str">
        <f>IFERROR(__xludf.DUMMYFUNCTION("IF(AB319 = """", """", GOOGLETRANSLATE(AB319, ""en"", ""gu""))"),"")</f>
        <v/>
      </c>
      <c r="AO319" s="5" t="str">
        <f>IFERROR(__xludf.DUMMYFUNCTION("IF(Y319 = """", """", GOOGLETRANSLATE(Y319, ""en"", ""bn""))"),"11-12: ক্যারিয়ারের জন্য ভাল")</f>
        <v>11-12: ক্যারিয়ারের জন্য ভাল</v>
      </c>
      <c r="AP319" s="5" t="str">
        <f>IFERROR(__xludf.DUMMYFUNCTION("IF(Z319 = """", """", GOOGLETRANSLATE(Z319, ""en"", ""bn""))"),"")</f>
        <v/>
      </c>
      <c r="AQ319" s="5" t="str">
        <f>IFERROR(__xludf.DUMMYFUNCTION("IF(AA319 = """", """", GOOGLETRANSLATE(AA319, ""en"", ""bn""))"),"")</f>
        <v/>
      </c>
      <c r="AR319" s="5" t="str">
        <f>IFERROR(__xludf.DUMMYFUNCTION("IF(AB319 = """", """", GOOGLETRANSLATE(AB319, ""en"", ""bn""))"),"")</f>
        <v/>
      </c>
      <c r="AS319" s="5" t="str">
        <f>IFERROR(__xludf.DUMMYFUNCTION("IF(Y319 = """", """", GOOGLETRANSLATE(Y319, ""en"", ""te""))"),"11–12: కెరీర్‌కు మంచిది")</f>
        <v>11–12: కెరీర్‌కు మంచిది</v>
      </c>
      <c r="AT319" s="5" t="str">
        <f>IFERROR(__xludf.DUMMYFUNCTION("IF(Z319 = """", """", GOOGLETRANSLATE(Z319, ""en"", ""te""))"),"")</f>
        <v/>
      </c>
      <c r="AU319" s="5" t="str">
        <f>IFERROR(__xludf.DUMMYFUNCTION("IF(AA319 = """", """", GOOGLETRANSLATE(AA319, ""en"", ""te""))"),"")</f>
        <v/>
      </c>
      <c r="AV319" s="5" t="str">
        <f>IFERROR(__xludf.DUMMYFUNCTION("IF(AB319 = """", """", GOOGLETRANSLATE(AB319, ""en"", ""te""))"),"")</f>
        <v/>
      </c>
    </row>
    <row r="320">
      <c r="A320" s="1">
        <v>322.0</v>
      </c>
      <c r="B320" s="1" t="s">
        <v>56</v>
      </c>
      <c r="C320" s="2">
        <v>45849.0</v>
      </c>
      <c r="D320" s="8">
        <v>45858.0</v>
      </c>
      <c r="E320" s="1">
        <v>9.0</v>
      </c>
      <c r="F320" s="1">
        <v>2.0</v>
      </c>
      <c r="G320" s="3" t="s">
        <v>154</v>
      </c>
      <c r="H320" s="7">
        <v>0.009837962962962963</v>
      </c>
      <c r="I320" s="7">
        <v>0.003981481481481482</v>
      </c>
      <c r="J320" s="7">
        <v>0.005335648148148148</v>
      </c>
      <c r="L320" s="1" t="s">
        <v>79</v>
      </c>
      <c r="O320" s="1" t="s">
        <v>60</v>
      </c>
      <c r="P320" s="1" t="s">
        <v>60</v>
      </c>
      <c r="Q320" s="1" t="s">
        <v>61</v>
      </c>
      <c r="R320" s="1" t="s">
        <v>60</v>
      </c>
      <c r="S320" s="1" t="s">
        <v>60</v>
      </c>
      <c r="T320" s="1" t="s">
        <v>60</v>
      </c>
      <c r="U320" s="1" t="s">
        <v>60</v>
      </c>
      <c r="V320" s="1" t="s">
        <v>60</v>
      </c>
      <c r="W320" s="1" t="s">
        <v>60</v>
      </c>
      <c r="X320" s="1" t="s">
        <v>60</v>
      </c>
      <c r="Y320" s="1" t="s">
        <v>165</v>
      </c>
      <c r="AC320" s="5" t="str">
        <f>IFERROR(__xludf.DUMMYFUNCTION("IF(Y320 = """", """", GOOGLETRANSLATE(Y320, ""en"", ""hi""))"),"11–12: करियर के लिए अच्छा")</f>
        <v>11–12: करियर के लिए अच्छा</v>
      </c>
      <c r="AD320" s="5" t="str">
        <f>IFERROR(__xludf.DUMMYFUNCTION("IF(Z320 = """", """", GOOGLETRANSLATE(Z320, ""en"", ""hi""))"),"")</f>
        <v/>
      </c>
      <c r="AE320" s="5" t="str">
        <f>IFERROR(__xludf.DUMMYFUNCTION("IF(AA320 = """", """", GOOGLETRANSLATE(AA320, ""en"", ""hi""))"),"")</f>
        <v/>
      </c>
      <c r="AF320" s="5" t="str">
        <f>IFERROR(__xludf.DUMMYFUNCTION("IF(AB320 = """", """", GOOGLETRANSLATE(AB320, ""en"", ""hi""))"),"")</f>
        <v/>
      </c>
      <c r="AG320" s="5" t="str">
        <f>IFERROR(__xludf.DUMMYFUNCTION("IF(Y320 = """", """", GOOGLETRANSLATE(Y320, ""en"", ""mr""))"),"11-12: करिअरसाठी चांगले")</f>
        <v>11-12: करिअरसाठी चांगले</v>
      </c>
      <c r="AH320" s="5" t="str">
        <f>IFERROR(__xludf.DUMMYFUNCTION("IF(Z320 = """", """", GOOGLETRANSLATE(Z320, ""en"", ""mr""))"),"")</f>
        <v/>
      </c>
      <c r="AI320" s="5" t="str">
        <f>IFERROR(__xludf.DUMMYFUNCTION("IF(AA320 = """", """", GOOGLETRANSLATE(AA320, ""en"", ""mr""))"),"")</f>
        <v/>
      </c>
      <c r="AJ320" s="5" t="str">
        <f>IFERROR(__xludf.DUMMYFUNCTION("IF(AB320 = """", """", GOOGLETRANSLATE(AB320, ""en"", ""mr""))"),"")</f>
        <v/>
      </c>
      <c r="AK320" s="5" t="str">
        <f>IFERROR(__xludf.DUMMYFUNCTION("IF(Y320 = """", """", GOOGLETRANSLATE(Y320, ""en"", ""gu""))"),"11-12: કારકિર્દી માટે સારું")</f>
        <v>11-12: કારકિર્દી માટે સારું</v>
      </c>
      <c r="AL320" s="5" t="str">
        <f>IFERROR(__xludf.DUMMYFUNCTION("IF(Z320 = """", """", GOOGLETRANSLATE(Z320, ""en"", ""gu""))"),"")</f>
        <v/>
      </c>
      <c r="AM320" s="5" t="str">
        <f>IFERROR(__xludf.DUMMYFUNCTION("IF(AA320 = """", """", GOOGLETRANSLATE(AA320, ""en"", ""gu""))"),"")</f>
        <v/>
      </c>
      <c r="AN320" s="5" t="str">
        <f>IFERROR(__xludf.DUMMYFUNCTION("IF(AB320 = """", """", GOOGLETRANSLATE(AB320, ""en"", ""gu""))"),"")</f>
        <v/>
      </c>
      <c r="AO320" s="5" t="str">
        <f>IFERROR(__xludf.DUMMYFUNCTION("IF(Y320 = """", """", GOOGLETRANSLATE(Y320, ""en"", ""bn""))"),"11-12: ক্যারিয়ারের জন্য ভাল")</f>
        <v>11-12: ক্যারিয়ারের জন্য ভাল</v>
      </c>
      <c r="AP320" s="5" t="str">
        <f>IFERROR(__xludf.DUMMYFUNCTION("IF(Z320 = """", """", GOOGLETRANSLATE(Z320, ""en"", ""bn""))"),"")</f>
        <v/>
      </c>
      <c r="AQ320" s="5" t="str">
        <f>IFERROR(__xludf.DUMMYFUNCTION("IF(AA320 = """", """", GOOGLETRANSLATE(AA320, ""en"", ""bn""))"),"")</f>
        <v/>
      </c>
      <c r="AR320" s="5" t="str">
        <f>IFERROR(__xludf.DUMMYFUNCTION("IF(AB320 = """", """", GOOGLETRANSLATE(AB320, ""en"", ""bn""))"),"")</f>
        <v/>
      </c>
      <c r="AS320" s="5" t="str">
        <f>IFERROR(__xludf.DUMMYFUNCTION("IF(Y320 = """", """", GOOGLETRANSLATE(Y320, ""en"", ""te""))"),"11–12: కెరీర్‌కు మంచిది")</f>
        <v>11–12: కెరీర్‌కు మంచిది</v>
      </c>
      <c r="AT320" s="5" t="str">
        <f>IFERROR(__xludf.DUMMYFUNCTION("IF(Z320 = """", """", GOOGLETRANSLATE(Z320, ""en"", ""te""))"),"")</f>
        <v/>
      </c>
      <c r="AU320" s="5" t="str">
        <f>IFERROR(__xludf.DUMMYFUNCTION("IF(AA320 = """", """", GOOGLETRANSLATE(AA320, ""en"", ""te""))"),"")</f>
        <v/>
      </c>
      <c r="AV320" s="5" t="str">
        <f>IFERROR(__xludf.DUMMYFUNCTION("IF(AB320 = """", """", GOOGLETRANSLATE(AB320, ""en"", ""te""))"),"")</f>
        <v/>
      </c>
    </row>
    <row r="321">
      <c r="A321" s="1">
        <v>323.0</v>
      </c>
      <c r="B321" s="1" t="s">
        <v>56</v>
      </c>
      <c r="C321" s="2">
        <v>45849.0</v>
      </c>
      <c r="D321" s="8">
        <v>45858.0</v>
      </c>
      <c r="E321" s="1">
        <v>9.0</v>
      </c>
      <c r="F321" s="1">
        <v>3.0</v>
      </c>
      <c r="G321" s="3" t="s">
        <v>154</v>
      </c>
      <c r="H321" s="7">
        <v>0.009837962962962963</v>
      </c>
      <c r="I321" s="7">
        <v>0.003981481481481482</v>
      </c>
      <c r="J321" s="7">
        <v>0.005335648148148148</v>
      </c>
      <c r="L321" s="1" t="s">
        <v>79</v>
      </c>
      <c r="O321" s="1" t="s">
        <v>60</v>
      </c>
      <c r="P321" s="1" t="s">
        <v>60</v>
      </c>
      <c r="Q321" s="1" t="s">
        <v>60</v>
      </c>
      <c r="R321" s="1" t="s">
        <v>60</v>
      </c>
      <c r="S321" s="1" t="s">
        <v>60</v>
      </c>
      <c r="T321" s="1" t="s">
        <v>60</v>
      </c>
      <c r="U321" s="1" t="s">
        <v>61</v>
      </c>
      <c r="V321" s="1" t="s">
        <v>60</v>
      </c>
      <c r="W321" s="1" t="s">
        <v>60</v>
      </c>
      <c r="X321" s="1" t="s">
        <v>61</v>
      </c>
      <c r="Y321" s="1" t="s">
        <v>166</v>
      </c>
      <c r="Z321" s="1" t="s">
        <v>167</v>
      </c>
      <c r="AA321" s="1" t="s">
        <v>168</v>
      </c>
      <c r="AC321" s="5" t="str">
        <f>IFERROR(__xludf.DUMMYFUNCTION("IF(Y321 = """", """", GOOGLETRANSLATE(Y321, ""en"", ""hi""))"),"13–16: उच्च तीव्रता वाले नकारात्मक दिन")</f>
        <v>13–16: उच्च तीव्रता वाले नकारात्मक दिन</v>
      </c>
      <c r="AD321" s="5" t="str">
        <f>IFERROR(__xludf.DUMMYFUNCTION("IF(Z321 = """", """", GOOGLETRANSLATE(Z321, ""en"", ""hi""))"),"बहस से बचें, शांत रहें")</f>
        <v>बहस से बचें, शांत रहें</v>
      </c>
      <c r="AE321" s="5" t="str">
        <f>IFERROR(__xludf.DUMMYFUNCTION("IF(AA321 = """", """", GOOGLETRANSLATE(AA321, ""en"", ""hi""))"),"परिवार में बहस से बचें")</f>
        <v>परिवार में बहस से बचें</v>
      </c>
      <c r="AF321" s="5" t="str">
        <f>IFERROR(__xludf.DUMMYFUNCTION("IF(AB321 = """", """", GOOGLETRANSLATE(AB321, ""en"", ""hi""))"),"")</f>
        <v/>
      </c>
      <c r="AG321" s="5" t="str">
        <f>IFERROR(__xludf.DUMMYFUNCTION("IF(Y321 = """", """", GOOGLETRANSLATE(Y321, ""en"", ""mr""))"),"13-16: उच्च तीव्रतेचे नकारात्मक दिवस")</f>
        <v>13-16: उच्च तीव्रतेचे नकारात्मक दिवस</v>
      </c>
      <c r="AH321" s="5" t="str">
        <f>IFERROR(__xludf.DUMMYFUNCTION("IF(Z321 = """", """", GOOGLETRANSLATE(Z321, ""en"", ""mr""))")," वाद टाळा, शांत राहा")</f>
        <v> वाद टाळा, शांत राहा</v>
      </c>
      <c r="AI321" s="5" t="str">
        <f>IFERROR(__xludf.DUMMYFUNCTION("IF(AA321 = """", """", GOOGLETRANSLATE(AA321, ""en"", ""mr""))"),"कुटुंबात वाद टाळा")</f>
        <v>कुटुंबात वाद टाळा</v>
      </c>
      <c r="AJ321" s="5" t="str">
        <f>IFERROR(__xludf.DUMMYFUNCTION("IF(AB321 = """", """", GOOGLETRANSLATE(AB321, ""en"", ""mr""))"),"")</f>
        <v/>
      </c>
      <c r="AK321" s="5" t="str">
        <f>IFERROR(__xludf.DUMMYFUNCTION("IF(Y321 = """", """", GOOGLETRANSLATE(Y321, ""en"", ""gu""))"),"13-16: ઉચ્ચ તીવ્રતાના નકારાત્મક દિવસો")</f>
        <v>13-16: ઉચ્ચ તીવ્રતાના નકારાત્મક દિવસો</v>
      </c>
      <c r="AL321" s="5" t="str">
        <f>IFERROR(__xludf.DUMMYFUNCTION("IF(Z321 = """", """", GOOGLETRANSLATE(Z321, ""en"", ""gu""))")," વાદવિવાદ ટાળો, શાંત રહો")</f>
        <v> વાદવિવાદ ટાળો, શાંત રહો</v>
      </c>
      <c r="AM321" s="5" t="str">
        <f>IFERROR(__xludf.DUMMYFUNCTION("IF(AA321 = """", """", GOOGLETRANSLATE(AA321, ""en"", ""gu""))"),"પરિવારમાં વિવાદ ટાળો")</f>
        <v>પરિવારમાં વિવાદ ટાળો</v>
      </c>
      <c r="AN321" s="5" t="str">
        <f>IFERROR(__xludf.DUMMYFUNCTION("IF(AB321 = """", """", GOOGLETRANSLATE(AB321, ""en"", ""gu""))"),"")</f>
        <v/>
      </c>
      <c r="AO321" s="5" t="str">
        <f>IFERROR(__xludf.DUMMYFUNCTION("IF(Y321 = """", """", GOOGLETRANSLATE(Y321, ""en"", ""bn""))"),"13-16: উচ্চ তীব্রতা নেতিবাচক দিন")</f>
        <v>13-16: উচ্চ তীব্রতা নেতিবাচক দিন</v>
      </c>
      <c r="AP321" s="5" t="str">
        <f>IFERROR(__xludf.DUMMYFUNCTION("IF(Z321 = """", """", GOOGLETRANSLATE(Z321, ""en"", ""bn""))")," তর্ক এড়িয়ে চলুন, শান্ত থাকুন")</f>
        <v> তর্ক এড়িয়ে চলুন, শান্ত থাকুন</v>
      </c>
      <c r="AQ321" s="5" t="str">
        <f>IFERROR(__xludf.DUMMYFUNCTION("IF(AA321 = """", """", GOOGLETRANSLATE(AA321, ""en"", ""bn""))"),"পারিবারিক কলহ এড়িয়ে চলুন")</f>
        <v>পারিবারিক কলহ এড়িয়ে চলুন</v>
      </c>
      <c r="AR321" s="5" t="str">
        <f>IFERROR(__xludf.DUMMYFUNCTION("IF(AB321 = """", """", GOOGLETRANSLATE(AB321, ""en"", ""bn""))"),"")</f>
        <v/>
      </c>
      <c r="AS321" s="5" t="str">
        <f>IFERROR(__xludf.DUMMYFUNCTION("IF(Y321 = """", """", GOOGLETRANSLATE(Y321, ""en"", ""te""))"),"13–16: అధిక తీవ్రత ప్రతికూల రోజులు")</f>
        <v>13–16: అధిక తీవ్రత ప్రతికూల రోజులు</v>
      </c>
      <c r="AT321" s="5" t="str">
        <f>IFERROR(__xludf.DUMMYFUNCTION("IF(Z321 = """", """", GOOGLETRANSLATE(Z321, ""en"", ""te""))")," వాదనలకు దూరంగా ఉండండి, ప్రశాంతంగా ఉండండి")</f>
        <v> వాదనలకు దూరంగా ఉండండి, ప్రశాంతంగా ఉండండి</v>
      </c>
      <c r="AU321" s="5" t="str">
        <f>IFERROR(__xludf.DUMMYFUNCTION("IF(AA321 = """", """", GOOGLETRANSLATE(AA321, ""en"", ""te""))"),"కుటుంబంలో వాదనలకు దూరంగా ఉండండి")</f>
        <v>కుటుంబంలో వాదనలకు దూరంగా ఉండండి</v>
      </c>
      <c r="AV321" s="5" t="str">
        <f>IFERROR(__xludf.DUMMYFUNCTION("IF(AB321 = """", """", GOOGLETRANSLATE(AB321, ""en"", ""te""))"),"")</f>
        <v/>
      </c>
    </row>
    <row r="322">
      <c r="A322" s="1">
        <v>324.0</v>
      </c>
      <c r="B322" s="1" t="s">
        <v>56</v>
      </c>
      <c r="C322" s="2">
        <v>45849.0</v>
      </c>
      <c r="D322" s="8">
        <v>45858.0</v>
      </c>
      <c r="E322" s="1">
        <v>9.0</v>
      </c>
      <c r="F322" s="1">
        <v>4.0</v>
      </c>
      <c r="G322" s="3" t="s">
        <v>154</v>
      </c>
      <c r="H322" s="7">
        <v>0.009837962962962963</v>
      </c>
      <c r="I322" s="7">
        <v>0.003981481481481482</v>
      </c>
      <c r="J322" s="7">
        <v>0.005335648148148148</v>
      </c>
      <c r="L322" s="1" t="s">
        <v>79</v>
      </c>
      <c r="O322" s="1" t="s">
        <v>60</v>
      </c>
      <c r="P322" s="1" t="s">
        <v>60</v>
      </c>
      <c r="Q322" s="1" t="s">
        <v>60</v>
      </c>
      <c r="R322" s="1" t="s">
        <v>60</v>
      </c>
      <c r="S322" s="1" t="s">
        <v>60</v>
      </c>
      <c r="T322" s="1" t="s">
        <v>60</v>
      </c>
      <c r="U322" s="1" t="s">
        <v>61</v>
      </c>
      <c r="V322" s="1" t="s">
        <v>60</v>
      </c>
      <c r="W322" s="1" t="s">
        <v>60</v>
      </c>
      <c r="X322" s="1" t="s">
        <v>61</v>
      </c>
      <c r="Y322" s="1" t="s">
        <v>166</v>
      </c>
      <c r="Z322" s="1" t="s">
        <v>167</v>
      </c>
      <c r="AA322" s="1" t="s">
        <v>168</v>
      </c>
      <c r="AC322" s="5" t="str">
        <f>IFERROR(__xludf.DUMMYFUNCTION("IF(Y322 = """", """", GOOGLETRANSLATE(Y322, ""en"", ""hi""))"),"13–16: उच्च तीव्रता वाले नकारात्मक दिन")</f>
        <v>13–16: उच्च तीव्रता वाले नकारात्मक दिन</v>
      </c>
      <c r="AD322" s="5" t="str">
        <f>IFERROR(__xludf.DUMMYFUNCTION("IF(Z322 = """", """", GOOGLETRANSLATE(Z322, ""en"", ""hi""))"),"बहस से बचें, शांत रहें")</f>
        <v>बहस से बचें, शांत रहें</v>
      </c>
      <c r="AE322" s="5" t="str">
        <f>IFERROR(__xludf.DUMMYFUNCTION("IF(AA322 = """", """", GOOGLETRANSLATE(AA322, ""en"", ""hi""))"),"परिवार में बहस से बचें")</f>
        <v>परिवार में बहस से बचें</v>
      </c>
      <c r="AF322" s="5" t="str">
        <f>IFERROR(__xludf.DUMMYFUNCTION("IF(AB322 = """", """", GOOGLETRANSLATE(AB322, ""en"", ""hi""))"),"")</f>
        <v/>
      </c>
      <c r="AG322" s="5" t="str">
        <f>IFERROR(__xludf.DUMMYFUNCTION("IF(Y322 = """", """", GOOGLETRANSLATE(Y322, ""en"", ""mr""))"),"13-16: उच्च तीव्रतेचे नकारात्मक दिवस")</f>
        <v>13-16: उच्च तीव्रतेचे नकारात्मक दिवस</v>
      </c>
      <c r="AH322" s="5" t="str">
        <f>IFERROR(__xludf.DUMMYFUNCTION("IF(Z322 = """", """", GOOGLETRANSLATE(Z322, ""en"", ""mr""))")," वाद टाळा, शांत राहा")</f>
        <v> वाद टाळा, शांत राहा</v>
      </c>
      <c r="AI322" s="5" t="str">
        <f>IFERROR(__xludf.DUMMYFUNCTION("IF(AA322 = """", """", GOOGLETRANSLATE(AA322, ""en"", ""mr""))"),"कुटुंबात वाद टाळा")</f>
        <v>कुटुंबात वाद टाळा</v>
      </c>
      <c r="AJ322" s="5" t="str">
        <f>IFERROR(__xludf.DUMMYFUNCTION("IF(AB322 = """", """", GOOGLETRANSLATE(AB322, ""en"", ""mr""))"),"")</f>
        <v/>
      </c>
      <c r="AK322" s="5" t="str">
        <f>IFERROR(__xludf.DUMMYFUNCTION("IF(Y322 = """", """", GOOGLETRANSLATE(Y322, ""en"", ""gu""))"),"13-16: ઉચ્ચ તીવ્રતાના નકારાત્મક દિવસો")</f>
        <v>13-16: ઉચ્ચ તીવ્રતાના નકારાત્મક દિવસો</v>
      </c>
      <c r="AL322" s="5" t="str">
        <f>IFERROR(__xludf.DUMMYFUNCTION("IF(Z322 = """", """", GOOGLETRANSLATE(Z322, ""en"", ""gu""))")," વાદવિવાદ ટાળો, શાંત રહો")</f>
        <v> વાદવિવાદ ટાળો, શાંત રહો</v>
      </c>
      <c r="AM322" s="5" t="str">
        <f>IFERROR(__xludf.DUMMYFUNCTION("IF(AA322 = """", """", GOOGLETRANSLATE(AA322, ""en"", ""gu""))"),"પરિવારમાં વિવાદ ટાળો")</f>
        <v>પરિવારમાં વિવાદ ટાળો</v>
      </c>
      <c r="AN322" s="5" t="str">
        <f>IFERROR(__xludf.DUMMYFUNCTION("IF(AB322 = """", """", GOOGLETRANSLATE(AB322, ""en"", ""gu""))"),"")</f>
        <v/>
      </c>
      <c r="AO322" s="5" t="str">
        <f>IFERROR(__xludf.DUMMYFUNCTION("IF(Y322 = """", """", GOOGLETRANSLATE(Y322, ""en"", ""bn""))"),"13-16: উচ্চ তীব্রতা নেতিবাচক দিন")</f>
        <v>13-16: উচ্চ তীব্রতা নেতিবাচক দিন</v>
      </c>
      <c r="AP322" s="5" t="str">
        <f>IFERROR(__xludf.DUMMYFUNCTION("IF(Z322 = """", """", GOOGLETRANSLATE(Z322, ""en"", ""bn""))")," তর্ক এড়িয়ে চলুন, শান্ত থাকুন")</f>
        <v> তর্ক এড়িয়ে চলুন, শান্ত থাকুন</v>
      </c>
      <c r="AQ322" s="5" t="str">
        <f>IFERROR(__xludf.DUMMYFUNCTION("IF(AA322 = """", """", GOOGLETRANSLATE(AA322, ""en"", ""bn""))"),"পারিবারিক কলহ এড়িয়ে চলুন")</f>
        <v>পারিবারিক কলহ এড়িয়ে চলুন</v>
      </c>
      <c r="AR322" s="5" t="str">
        <f>IFERROR(__xludf.DUMMYFUNCTION("IF(AB322 = """", """", GOOGLETRANSLATE(AB322, ""en"", ""bn""))"),"")</f>
        <v/>
      </c>
      <c r="AS322" s="5" t="str">
        <f>IFERROR(__xludf.DUMMYFUNCTION("IF(Y322 = """", """", GOOGLETRANSLATE(Y322, ""en"", ""te""))"),"13–16: అధిక తీవ్రత ప్రతికూల రోజులు")</f>
        <v>13–16: అధిక తీవ్రత ప్రతికూల రోజులు</v>
      </c>
      <c r="AT322" s="5" t="str">
        <f>IFERROR(__xludf.DUMMYFUNCTION("IF(Z322 = """", """", GOOGLETRANSLATE(Z322, ""en"", ""te""))")," వాదనలకు దూరంగా ఉండండి, ప్రశాంతంగా ఉండండి")</f>
        <v> వాదనలకు దూరంగా ఉండండి, ప్రశాంతంగా ఉండండి</v>
      </c>
      <c r="AU322" s="5" t="str">
        <f>IFERROR(__xludf.DUMMYFUNCTION("IF(AA322 = """", """", GOOGLETRANSLATE(AA322, ""en"", ""te""))"),"కుటుంబంలో వాదనలకు దూరంగా ఉండండి")</f>
        <v>కుటుంబంలో వాదనలకు దూరంగా ఉండండి</v>
      </c>
      <c r="AV322" s="5" t="str">
        <f>IFERROR(__xludf.DUMMYFUNCTION("IF(AB322 = """", """", GOOGLETRANSLATE(AB322, ""en"", ""te""))"),"")</f>
        <v/>
      </c>
    </row>
    <row r="323">
      <c r="A323" s="1">
        <v>325.0</v>
      </c>
      <c r="B323" s="1" t="s">
        <v>56</v>
      </c>
      <c r="C323" s="2">
        <v>45849.0</v>
      </c>
      <c r="D323" s="8">
        <v>45858.0</v>
      </c>
      <c r="E323" s="1">
        <v>9.0</v>
      </c>
      <c r="F323" s="1">
        <v>5.0</v>
      </c>
      <c r="G323" s="3" t="s">
        <v>154</v>
      </c>
      <c r="H323" s="7">
        <v>0.009837962962962963</v>
      </c>
      <c r="I323" s="7">
        <v>0.003981481481481482</v>
      </c>
      <c r="J323" s="7">
        <v>0.005335648148148148</v>
      </c>
      <c r="L323" s="1" t="s">
        <v>79</v>
      </c>
      <c r="O323" s="1" t="s">
        <v>60</v>
      </c>
      <c r="P323" s="1" t="s">
        <v>60</v>
      </c>
      <c r="Q323" s="1" t="s">
        <v>60</v>
      </c>
      <c r="R323" s="1" t="s">
        <v>60</v>
      </c>
      <c r="S323" s="1" t="s">
        <v>60</v>
      </c>
      <c r="T323" s="1" t="s">
        <v>60</v>
      </c>
      <c r="U323" s="1" t="s">
        <v>61</v>
      </c>
      <c r="V323" s="1" t="s">
        <v>60</v>
      </c>
      <c r="W323" s="1" t="s">
        <v>60</v>
      </c>
      <c r="X323" s="1" t="s">
        <v>61</v>
      </c>
      <c r="Y323" s="1" t="s">
        <v>166</v>
      </c>
      <c r="Z323" s="1" t="s">
        <v>167</v>
      </c>
      <c r="AA323" s="1" t="s">
        <v>168</v>
      </c>
      <c r="AC323" s="5" t="str">
        <f>IFERROR(__xludf.DUMMYFUNCTION("IF(Y323 = """", """", GOOGLETRANSLATE(Y323, ""en"", ""hi""))"),"13–16: उच्च तीव्रता वाले नकारात्मक दिन")</f>
        <v>13–16: उच्च तीव्रता वाले नकारात्मक दिन</v>
      </c>
      <c r="AD323" s="5" t="str">
        <f>IFERROR(__xludf.DUMMYFUNCTION("IF(Z323 = """", """", GOOGLETRANSLATE(Z323, ""en"", ""hi""))"),"बहस से बचें, शांत रहें")</f>
        <v>बहस से बचें, शांत रहें</v>
      </c>
      <c r="AE323" s="5" t="str">
        <f>IFERROR(__xludf.DUMMYFUNCTION("IF(AA323 = """", """", GOOGLETRANSLATE(AA323, ""en"", ""hi""))"),"परिवार में बहस से बचें")</f>
        <v>परिवार में बहस से बचें</v>
      </c>
      <c r="AF323" s="5" t="str">
        <f>IFERROR(__xludf.DUMMYFUNCTION("IF(AB323 = """", """", GOOGLETRANSLATE(AB323, ""en"", ""hi""))"),"")</f>
        <v/>
      </c>
      <c r="AG323" s="5" t="str">
        <f>IFERROR(__xludf.DUMMYFUNCTION("IF(Y323 = """", """", GOOGLETRANSLATE(Y323, ""en"", ""mr""))"),"13-16: उच्च तीव्रतेचे नकारात्मक दिवस")</f>
        <v>13-16: उच्च तीव्रतेचे नकारात्मक दिवस</v>
      </c>
      <c r="AH323" s="5" t="str">
        <f>IFERROR(__xludf.DUMMYFUNCTION("IF(Z323 = """", """", GOOGLETRANSLATE(Z323, ""en"", ""mr""))")," वाद टाळा, शांत राहा")</f>
        <v> वाद टाळा, शांत राहा</v>
      </c>
      <c r="AI323" s="5" t="str">
        <f>IFERROR(__xludf.DUMMYFUNCTION("IF(AA323 = """", """", GOOGLETRANSLATE(AA323, ""en"", ""mr""))"),"कुटुंबात वाद टाळा")</f>
        <v>कुटुंबात वाद टाळा</v>
      </c>
      <c r="AJ323" s="5" t="str">
        <f>IFERROR(__xludf.DUMMYFUNCTION("IF(AB323 = """", """", GOOGLETRANSLATE(AB323, ""en"", ""mr""))"),"")</f>
        <v/>
      </c>
      <c r="AK323" s="5" t="str">
        <f>IFERROR(__xludf.DUMMYFUNCTION("IF(Y323 = """", """", GOOGLETRANSLATE(Y323, ""en"", ""gu""))"),"13-16: ઉચ્ચ તીવ્રતાના નકારાત્મક દિવસો")</f>
        <v>13-16: ઉચ્ચ તીવ્રતાના નકારાત્મક દિવસો</v>
      </c>
      <c r="AL323" s="5" t="str">
        <f>IFERROR(__xludf.DUMMYFUNCTION("IF(Z323 = """", """", GOOGLETRANSLATE(Z323, ""en"", ""gu""))")," વાદવિવાદ ટાળો, શાંત રહો")</f>
        <v> વાદવિવાદ ટાળો, શાંત રહો</v>
      </c>
      <c r="AM323" s="5" t="str">
        <f>IFERROR(__xludf.DUMMYFUNCTION("IF(AA323 = """", """", GOOGLETRANSLATE(AA323, ""en"", ""gu""))"),"પરિવારમાં વિવાદ ટાળો")</f>
        <v>પરિવારમાં વિવાદ ટાળો</v>
      </c>
      <c r="AN323" s="5" t="str">
        <f>IFERROR(__xludf.DUMMYFUNCTION("IF(AB323 = """", """", GOOGLETRANSLATE(AB323, ""en"", ""gu""))"),"")</f>
        <v/>
      </c>
      <c r="AO323" s="5" t="str">
        <f>IFERROR(__xludf.DUMMYFUNCTION("IF(Y323 = """", """", GOOGLETRANSLATE(Y323, ""en"", ""bn""))"),"13-16: উচ্চ তীব্রতা নেতিবাচক দিন")</f>
        <v>13-16: উচ্চ তীব্রতা নেতিবাচক দিন</v>
      </c>
      <c r="AP323" s="5" t="str">
        <f>IFERROR(__xludf.DUMMYFUNCTION("IF(Z323 = """", """", GOOGLETRANSLATE(Z323, ""en"", ""bn""))")," তর্ক এড়িয়ে চলুন, শান্ত থাকুন")</f>
        <v> তর্ক এড়িয়ে চলুন, শান্ত থাকুন</v>
      </c>
      <c r="AQ323" s="5" t="str">
        <f>IFERROR(__xludf.DUMMYFUNCTION("IF(AA323 = """", """", GOOGLETRANSLATE(AA323, ""en"", ""bn""))"),"পারিবারিক কলহ এড়িয়ে চলুন")</f>
        <v>পারিবারিক কলহ এড়িয়ে চলুন</v>
      </c>
      <c r="AR323" s="5" t="str">
        <f>IFERROR(__xludf.DUMMYFUNCTION("IF(AB323 = """", """", GOOGLETRANSLATE(AB323, ""en"", ""bn""))"),"")</f>
        <v/>
      </c>
      <c r="AS323" s="5" t="str">
        <f>IFERROR(__xludf.DUMMYFUNCTION("IF(Y323 = """", """", GOOGLETRANSLATE(Y323, ""en"", ""te""))"),"13–16: అధిక తీవ్రత ప్రతికూల రోజులు")</f>
        <v>13–16: అధిక తీవ్రత ప్రతికూల రోజులు</v>
      </c>
      <c r="AT323" s="5" t="str">
        <f>IFERROR(__xludf.DUMMYFUNCTION("IF(Z323 = """", """", GOOGLETRANSLATE(Z323, ""en"", ""te""))")," వాదనలకు దూరంగా ఉండండి, ప్రశాంతంగా ఉండండి")</f>
        <v> వాదనలకు దూరంగా ఉండండి, ప్రశాంతంగా ఉండండి</v>
      </c>
      <c r="AU323" s="5" t="str">
        <f>IFERROR(__xludf.DUMMYFUNCTION("IF(AA323 = """", """", GOOGLETRANSLATE(AA323, ""en"", ""te""))"),"కుటుంబంలో వాదనలకు దూరంగా ఉండండి")</f>
        <v>కుటుంబంలో వాదనలకు దూరంగా ఉండండి</v>
      </c>
      <c r="AV323" s="5" t="str">
        <f>IFERROR(__xludf.DUMMYFUNCTION("IF(AB323 = """", """", GOOGLETRANSLATE(AB323, ""en"", ""te""))"),"")</f>
        <v/>
      </c>
    </row>
    <row r="324">
      <c r="A324" s="1">
        <v>326.0</v>
      </c>
      <c r="B324" s="1" t="s">
        <v>56</v>
      </c>
      <c r="C324" s="2">
        <v>45849.0</v>
      </c>
      <c r="D324" s="8">
        <v>45858.0</v>
      </c>
      <c r="E324" s="1">
        <v>9.0</v>
      </c>
      <c r="F324" s="1">
        <v>6.0</v>
      </c>
      <c r="G324" s="3" t="s">
        <v>154</v>
      </c>
      <c r="H324" s="7">
        <v>0.009837962962962963</v>
      </c>
      <c r="I324" s="7">
        <v>0.003981481481481482</v>
      </c>
      <c r="J324" s="7">
        <v>0.005335648148148148</v>
      </c>
      <c r="L324" s="1" t="s">
        <v>79</v>
      </c>
      <c r="O324" s="1" t="s">
        <v>60</v>
      </c>
      <c r="P324" s="1" t="s">
        <v>60</v>
      </c>
      <c r="Q324" s="1" t="s">
        <v>60</v>
      </c>
      <c r="R324" s="1" t="s">
        <v>60</v>
      </c>
      <c r="S324" s="1" t="s">
        <v>60</v>
      </c>
      <c r="T324" s="1" t="s">
        <v>60</v>
      </c>
      <c r="U324" s="1" t="s">
        <v>61</v>
      </c>
      <c r="V324" s="1" t="s">
        <v>60</v>
      </c>
      <c r="W324" s="1" t="s">
        <v>60</v>
      </c>
      <c r="X324" s="1" t="s">
        <v>61</v>
      </c>
      <c r="Y324" s="1" t="s">
        <v>166</v>
      </c>
      <c r="Z324" s="1" t="s">
        <v>167</v>
      </c>
      <c r="AA324" s="1" t="s">
        <v>168</v>
      </c>
      <c r="AC324" s="5" t="str">
        <f>IFERROR(__xludf.DUMMYFUNCTION("IF(Y324 = """", """", GOOGLETRANSLATE(Y324, ""en"", ""hi""))"),"13–16: उच्च तीव्रता वाले नकारात्मक दिन")</f>
        <v>13–16: उच्च तीव्रता वाले नकारात्मक दिन</v>
      </c>
      <c r="AD324" s="5" t="str">
        <f>IFERROR(__xludf.DUMMYFUNCTION("IF(Z324 = """", """", GOOGLETRANSLATE(Z324, ""en"", ""hi""))"),"बहस से बचें, शांत रहें")</f>
        <v>बहस से बचें, शांत रहें</v>
      </c>
      <c r="AE324" s="5" t="str">
        <f>IFERROR(__xludf.DUMMYFUNCTION("IF(AA324 = """", """", GOOGLETRANSLATE(AA324, ""en"", ""hi""))"),"परिवार में बहस से बचें")</f>
        <v>परिवार में बहस से बचें</v>
      </c>
      <c r="AF324" s="5" t="str">
        <f>IFERROR(__xludf.DUMMYFUNCTION("IF(AB324 = """", """", GOOGLETRANSLATE(AB324, ""en"", ""hi""))"),"")</f>
        <v/>
      </c>
      <c r="AG324" s="5" t="str">
        <f>IFERROR(__xludf.DUMMYFUNCTION("IF(Y324 = """", """", GOOGLETRANSLATE(Y324, ""en"", ""mr""))"),"13-16: उच्च तीव्रतेचे नकारात्मक दिवस")</f>
        <v>13-16: उच्च तीव्रतेचे नकारात्मक दिवस</v>
      </c>
      <c r="AH324" s="5" t="str">
        <f>IFERROR(__xludf.DUMMYFUNCTION("IF(Z324 = """", """", GOOGLETRANSLATE(Z324, ""en"", ""mr""))")," वाद टाळा, शांत राहा")</f>
        <v> वाद टाळा, शांत राहा</v>
      </c>
      <c r="AI324" s="5" t="str">
        <f>IFERROR(__xludf.DUMMYFUNCTION("IF(AA324 = """", """", GOOGLETRANSLATE(AA324, ""en"", ""mr""))"),"कुटुंबात वाद टाळा")</f>
        <v>कुटुंबात वाद टाळा</v>
      </c>
      <c r="AJ324" s="5" t="str">
        <f>IFERROR(__xludf.DUMMYFUNCTION("IF(AB324 = """", """", GOOGLETRANSLATE(AB324, ""en"", ""mr""))"),"")</f>
        <v/>
      </c>
      <c r="AK324" s="5" t="str">
        <f>IFERROR(__xludf.DUMMYFUNCTION("IF(Y324 = """", """", GOOGLETRANSLATE(Y324, ""en"", ""gu""))"),"13-16: ઉચ્ચ તીવ્રતાના નકારાત્મક દિવસો")</f>
        <v>13-16: ઉચ્ચ તીવ્રતાના નકારાત્મક દિવસો</v>
      </c>
      <c r="AL324" s="5" t="str">
        <f>IFERROR(__xludf.DUMMYFUNCTION("IF(Z324 = """", """", GOOGLETRANSLATE(Z324, ""en"", ""gu""))")," વાદવિવાદ ટાળો, શાંત રહો")</f>
        <v> વાદવિવાદ ટાળો, શાંત રહો</v>
      </c>
      <c r="AM324" s="5" t="str">
        <f>IFERROR(__xludf.DUMMYFUNCTION("IF(AA324 = """", """", GOOGLETRANSLATE(AA324, ""en"", ""gu""))"),"પરિવારમાં વિવાદ ટાળો")</f>
        <v>પરિવારમાં વિવાદ ટાળો</v>
      </c>
      <c r="AN324" s="5" t="str">
        <f>IFERROR(__xludf.DUMMYFUNCTION("IF(AB324 = """", """", GOOGLETRANSLATE(AB324, ""en"", ""gu""))"),"")</f>
        <v/>
      </c>
      <c r="AO324" s="5" t="str">
        <f>IFERROR(__xludf.DUMMYFUNCTION("IF(Y324 = """", """", GOOGLETRANSLATE(Y324, ""en"", ""bn""))"),"13-16: উচ্চ তীব্রতা নেতিবাচক দিন")</f>
        <v>13-16: উচ্চ তীব্রতা নেতিবাচক দিন</v>
      </c>
      <c r="AP324" s="5" t="str">
        <f>IFERROR(__xludf.DUMMYFUNCTION("IF(Z324 = """", """", GOOGLETRANSLATE(Z324, ""en"", ""bn""))")," তর্ক এড়িয়ে চলুন, শান্ত থাকুন")</f>
        <v> তর্ক এড়িয়ে চলুন, শান্ত থাকুন</v>
      </c>
      <c r="AQ324" s="5" t="str">
        <f>IFERROR(__xludf.DUMMYFUNCTION("IF(AA324 = """", """", GOOGLETRANSLATE(AA324, ""en"", ""bn""))"),"পারিবারিক কলহ এড়িয়ে চলুন")</f>
        <v>পারিবারিক কলহ এড়িয়ে চলুন</v>
      </c>
      <c r="AR324" s="5" t="str">
        <f>IFERROR(__xludf.DUMMYFUNCTION("IF(AB324 = """", """", GOOGLETRANSLATE(AB324, ""en"", ""bn""))"),"")</f>
        <v/>
      </c>
      <c r="AS324" s="5" t="str">
        <f>IFERROR(__xludf.DUMMYFUNCTION("IF(Y324 = """", """", GOOGLETRANSLATE(Y324, ""en"", ""te""))"),"13–16: అధిక తీవ్రత ప్రతికూల రోజులు")</f>
        <v>13–16: అధిక తీవ్రత ప్రతికూల రోజులు</v>
      </c>
      <c r="AT324" s="5" t="str">
        <f>IFERROR(__xludf.DUMMYFUNCTION("IF(Z324 = """", """", GOOGLETRANSLATE(Z324, ""en"", ""te""))")," వాదనలకు దూరంగా ఉండండి, ప్రశాంతంగా ఉండండి")</f>
        <v> వాదనలకు దూరంగా ఉండండి, ప్రశాంతంగా ఉండండి</v>
      </c>
      <c r="AU324" s="5" t="str">
        <f>IFERROR(__xludf.DUMMYFUNCTION("IF(AA324 = """", """", GOOGLETRANSLATE(AA324, ""en"", ""te""))"),"కుటుంబంలో వాదనలకు దూరంగా ఉండండి")</f>
        <v>కుటుంబంలో వాదనలకు దూరంగా ఉండండి</v>
      </c>
      <c r="AV324" s="5" t="str">
        <f>IFERROR(__xludf.DUMMYFUNCTION("IF(AB324 = """", """", GOOGLETRANSLATE(AB324, ""en"", ""te""))"),"")</f>
        <v/>
      </c>
    </row>
    <row r="325">
      <c r="A325" s="1">
        <v>327.0</v>
      </c>
      <c r="B325" s="1" t="s">
        <v>56</v>
      </c>
      <c r="C325" s="2">
        <v>45849.0</v>
      </c>
      <c r="D325" s="8">
        <v>45858.0</v>
      </c>
      <c r="E325" s="1">
        <v>9.0</v>
      </c>
      <c r="F325" s="1">
        <v>7.0</v>
      </c>
      <c r="G325" s="3" t="s">
        <v>154</v>
      </c>
      <c r="H325" s="7">
        <v>0.009837962962962963</v>
      </c>
      <c r="I325" s="7">
        <v>0.003981481481481482</v>
      </c>
      <c r="J325" s="7">
        <v>0.005335648148148148</v>
      </c>
      <c r="L325" s="1" t="s">
        <v>79</v>
      </c>
      <c r="O325" s="1" t="s">
        <v>60</v>
      </c>
      <c r="P325" s="1" t="s">
        <v>60</v>
      </c>
      <c r="Q325" s="1" t="s">
        <v>61</v>
      </c>
      <c r="R325" s="1" t="s">
        <v>60</v>
      </c>
      <c r="S325" s="1" t="s">
        <v>60</v>
      </c>
      <c r="T325" s="1" t="s">
        <v>60</v>
      </c>
      <c r="U325" s="1" t="s">
        <v>60</v>
      </c>
      <c r="V325" s="1" t="s">
        <v>61</v>
      </c>
      <c r="W325" s="1" t="s">
        <v>60</v>
      </c>
      <c r="X325" s="1" t="s">
        <v>60</v>
      </c>
      <c r="Y325" s="1" t="s">
        <v>169</v>
      </c>
      <c r="Z325" s="1" t="s">
        <v>170</v>
      </c>
      <c r="AC325" s="5" t="str">
        <f>IFERROR(__xludf.DUMMYFUNCTION("IF(Y325 = """", """", GOOGLETRANSLATE(Y325, ""en"", ""hi""))"),"17–20: पुनर्प्राप्ति के लिए उपयोग करें")</f>
        <v>17–20: पुनर्प्राप्ति के लिए उपयोग करें</v>
      </c>
      <c r="AD325" s="5" t="str">
        <f>IFERROR(__xludf.DUMMYFUNCTION("IF(Z325 = """", """", GOOGLETRANSLATE(Z325, ""en"", ""hi""))"),"अगर पैसे उधार हों तो मांगें")</f>
        <v>अगर पैसे उधार हों तो मांगें</v>
      </c>
      <c r="AE325" s="5" t="str">
        <f>IFERROR(__xludf.DUMMYFUNCTION("IF(AA325 = """", """", GOOGLETRANSLATE(AA325, ""en"", ""hi""))"),"")</f>
        <v/>
      </c>
      <c r="AF325" s="5" t="str">
        <f>IFERROR(__xludf.DUMMYFUNCTION("IF(AB325 = """", """", GOOGLETRANSLATE(AB325, ""en"", ""hi""))"),"")</f>
        <v/>
      </c>
      <c r="AG325" s="5" t="str">
        <f>IFERROR(__xludf.DUMMYFUNCTION("IF(Y325 = """", """", GOOGLETRANSLATE(Y325, ""en"", ""mr""))"),"17-20: पुनर्प्राप्तीसाठी वापरा")</f>
        <v>17-20: पुनर्प्राप्तीसाठी वापरा</v>
      </c>
      <c r="AH325" s="5" t="str">
        <f>IFERROR(__xludf.DUMMYFUNCTION("IF(Z325 = """", """", GOOGLETRANSLATE(Z325, ""en"", ""mr""))"),"उधार दिल्यास पैसे मागा")</f>
        <v>उधार दिल्यास पैसे मागा</v>
      </c>
      <c r="AI325" s="5" t="str">
        <f>IFERROR(__xludf.DUMMYFUNCTION("IF(AA325 = """", """", GOOGLETRANSLATE(AA325, ""en"", ""mr""))"),"")</f>
        <v/>
      </c>
      <c r="AJ325" s="5" t="str">
        <f>IFERROR(__xludf.DUMMYFUNCTION("IF(AB325 = """", """", GOOGLETRANSLATE(AB325, ""en"", ""mr""))"),"")</f>
        <v/>
      </c>
      <c r="AK325" s="5" t="str">
        <f>IFERROR(__xludf.DUMMYFUNCTION("IF(Y325 = """", """", GOOGLETRANSLATE(Y325, ""en"", ""gu""))"),"17-20: પુનઃપ્રાપ્તિ માટે ઉપયોગ કરો")</f>
        <v>17-20: પુનઃપ્રાપ્તિ માટે ઉપયોગ કરો</v>
      </c>
      <c r="AL325" s="5" t="str">
        <f>IFERROR(__xludf.DUMMYFUNCTION("IF(Z325 = """", """", GOOGLETRANSLATE(Z325, ""en"", ""gu""))"),"ઉછીના આપે તો પૈસા માટે પૂછો")</f>
        <v>ઉછીના આપે તો પૈસા માટે પૂછો</v>
      </c>
      <c r="AM325" s="5" t="str">
        <f>IFERROR(__xludf.DUMMYFUNCTION("IF(AA325 = """", """", GOOGLETRANSLATE(AA325, ""en"", ""gu""))"),"")</f>
        <v/>
      </c>
      <c r="AN325" s="5" t="str">
        <f>IFERROR(__xludf.DUMMYFUNCTION("IF(AB325 = """", """", GOOGLETRANSLATE(AB325, ""en"", ""gu""))"),"")</f>
        <v/>
      </c>
      <c r="AO325" s="5" t="str">
        <f>IFERROR(__xludf.DUMMYFUNCTION("IF(Y325 = """", """", GOOGLETRANSLATE(Y325, ""en"", ""bn""))"),"17-20: পুনরুদ্ধারের জন্য ব্যবহার করুন")</f>
        <v>17-20: পুনরুদ্ধারের জন্য ব্যবহার করুন</v>
      </c>
      <c r="AP325" s="5" t="str">
        <f>IFERROR(__xludf.DUMMYFUNCTION("IF(Z325 = """", """", GOOGLETRANSLATE(Z325, ""en"", ""bn""))"),"ধার দিলে টাকা চাই")</f>
        <v>ধার দিলে টাকা চাই</v>
      </c>
      <c r="AQ325" s="5" t="str">
        <f>IFERROR(__xludf.DUMMYFUNCTION("IF(AA325 = """", """", GOOGLETRANSLATE(AA325, ""en"", ""bn""))"),"")</f>
        <v/>
      </c>
      <c r="AR325" s="5" t="str">
        <f>IFERROR(__xludf.DUMMYFUNCTION("IF(AB325 = """", """", GOOGLETRANSLATE(AB325, ""en"", ""bn""))"),"")</f>
        <v/>
      </c>
      <c r="AS325" s="5" t="str">
        <f>IFERROR(__xludf.DUMMYFUNCTION("IF(Y325 = """", """", GOOGLETRANSLATE(Y325, ""en"", ""te""))"),"17-20: రికవరీ కోసం ఉపయోగించండి")</f>
        <v>17-20: రికవరీ కోసం ఉపయోగించండి</v>
      </c>
      <c r="AT325" s="5" t="str">
        <f>IFERROR(__xludf.DUMMYFUNCTION("IF(Z325 = """", """", GOOGLETRANSLATE(Z325, ""en"", ""te""))"),"అప్పు ఇస్తే డబ్బు అడుగుతారు")</f>
        <v>అప్పు ఇస్తే డబ్బు అడుగుతారు</v>
      </c>
      <c r="AU325" s="5" t="str">
        <f>IFERROR(__xludf.DUMMYFUNCTION("IF(AA325 = """", """", GOOGLETRANSLATE(AA325, ""en"", ""te""))"),"")</f>
        <v/>
      </c>
      <c r="AV325" s="5" t="str">
        <f>IFERROR(__xludf.DUMMYFUNCTION("IF(AB325 = """", """", GOOGLETRANSLATE(AB325, ""en"", ""te""))"),"")</f>
        <v/>
      </c>
    </row>
    <row r="326">
      <c r="A326" s="1">
        <v>328.0</v>
      </c>
      <c r="B326" s="1" t="s">
        <v>56</v>
      </c>
      <c r="C326" s="2">
        <v>45849.0</v>
      </c>
      <c r="D326" s="8">
        <v>45858.0</v>
      </c>
      <c r="E326" s="1">
        <v>9.0</v>
      </c>
      <c r="F326" s="1">
        <v>8.0</v>
      </c>
      <c r="G326" s="3" t="s">
        <v>154</v>
      </c>
      <c r="H326" s="7">
        <v>0.009837962962962963</v>
      </c>
      <c r="I326" s="7">
        <v>0.003981481481481482</v>
      </c>
      <c r="J326" s="7">
        <v>0.005335648148148148</v>
      </c>
      <c r="L326" s="1" t="s">
        <v>79</v>
      </c>
      <c r="O326" s="1" t="s">
        <v>60</v>
      </c>
      <c r="P326" s="1" t="s">
        <v>60</v>
      </c>
      <c r="Q326" s="1" t="s">
        <v>61</v>
      </c>
      <c r="R326" s="1" t="s">
        <v>60</v>
      </c>
      <c r="S326" s="1" t="s">
        <v>60</v>
      </c>
      <c r="T326" s="1" t="s">
        <v>60</v>
      </c>
      <c r="U326" s="1" t="s">
        <v>60</v>
      </c>
      <c r="V326" s="1" t="s">
        <v>61</v>
      </c>
      <c r="W326" s="1" t="s">
        <v>60</v>
      </c>
      <c r="X326" s="1" t="s">
        <v>60</v>
      </c>
      <c r="Y326" s="1" t="s">
        <v>169</v>
      </c>
      <c r="Z326" s="1" t="s">
        <v>170</v>
      </c>
      <c r="AC326" s="5" t="str">
        <f>IFERROR(__xludf.DUMMYFUNCTION("IF(Y326 = """", """", GOOGLETRANSLATE(Y326, ""en"", ""hi""))"),"17–20: पुनर्प्राप्ति के लिए उपयोग करें")</f>
        <v>17–20: पुनर्प्राप्ति के लिए उपयोग करें</v>
      </c>
      <c r="AD326" s="5" t="str">
        <f>IFERROR(__xludf.DUMMYFUNCTION("IF(Z326 = """", """", GOOGLETRANSLATE(Z326, ""en"", ""hi""))"),"अगर पैसे उधार हों तो मांगें")</f>
        <v>अगर पैसे उधार हों तो मांगें</v>
      </c>
      <c r="AE326" s="5" t="str">
        <f>IFERROR(__xludf.DUMMYFUNCTION("IF(AA326 = """", """", GOOGLETRANSLATE(AA326, ""en"", ""hi""))"),"")</f>
        <v/>
      </c>
      <c r="AF326" s="5" t="str">
        <f>IFERROR(__xludf.DUMMYFUNCTION("IF(AB326 = """", """", GOOGLETRANSLATE(AB326, ""en"", ""hi""))"),"")</f>
        <v/>
      </c>
      <c r="AG326" s="5" t="str">
        <f>IFERROR(__xludf.DUMMYFUNCTION("IF(Y326 = """", """", GOOGLETRANSLATE(Y326, ""en"", ""mr""))"),"17-20: पुनर्प्राप्तीसाठी वापरा")</f>
        <v>17-20: पुनर्प्राप्तीसाठी वापरा</v>
      </c>
      <c r="AH326" s="5" t="str">
        <f>IFERROR(__xludf.DUMMYFUNCTION("IF(Z326 = """", """", GOOGLETRANSLATE(Z326, ""en"", ""mr""))"),"उधार दिल्यास पैसे मागा")</f>
        <v>उधार दिल्यास पैसे मागा</v>
      </c>
      <c r="AI326" s="5" t="str">
        <f>IFERROR(__xludf.DUMMYFUNCTION("IF(AA326 = """", """", GOOGLETRANSLATE(AA326, ""en"", ""mr""))"),"")</f>
        <v/>
      </c>
      <c r="AJ326" s="5" t="str">
        <f>IFERROR(__xludf.DUMMYFUNCTION("IF(AB326 = """", """", GOOGLETRANSLATE(AB326, ""en"", ""mr""))"),"")</f>
        <v/>
      </c>
      <c r="AK326" s="5" t="str">
        <f>IFERROR(__xludf.DUMMYFUNCTION("IF(Y326 = """", """", GOOGLETRANSLATE(Y326, ""en"", ""gu""))"),"17-20: પુનઃપ્રાપ્તિ માટે ઉપયોગ કરો")</f>
        <v>17-20: પુનઃપ્રાપ્તિ માટે ઉપયોગ કરો</v>
      </c>
      <c r="AL326" s="5" t="str">
        <f>IFERROR(__xludf.DUMMYFUNCTION("IF(Z326 = """", """", GOOGLETRANSLATE(Z326, ""en"", ""gu""))"),"ઉછીના આપે તો પૈસા માટે પૂછો")</f>
        <v>ઉછીના આપે તો પૈસા માટે પૂછો</v>
      </c>
      <c r="AM326" s="5" t="str">
        <f>IFERROR(__xludf.DUMMYFUNCTION("IF(AA326 = """", """", GOOGLETRANSLATE(AA326, ""en"", ""gu""))"),"")</f>
        <v/>
      </c>
      <c r="AN326" s="5" t="str">
        <f>IFERROR(__xludf.DUMMYFUNCTION("IF(AB326 = """", """", GOOGLETRANSLATE(AB326, ""en"", ""gu""))"),"")</f>
        <v/>
      </c>
      <c r="AO326" s="5" t="str">
        <f>IFERROR(__xludf.DUMMYFUNCTION("IF(Y326 = """", """", GOOGLETRANSLATE(Y326, ""en"", ""bn""))"),"17-20: পুনরুদ্ধারের জন্য ব্যবহার করুন")</f>
        <v>17-20: পুনরুদ্ধারের জন্য ব্যবহার করুন</v>
      </c>
      <c r="AP326" s="5" t="str">
        <f>IFERROR(__xludf.DUMMYFUNCTION("IF(Z326 = """", """", GOOGLETRANSLATE(Z326, ""en"", ""bn""))"),"ধার দিলে টাকা চাই")</f>
        <v>ধার দিলে টাকা চাই</v>
      </c>
      <c r="AQ326" s="5" t="str">
        <f>IFERROR(__xludf.DUMMYFUNCTION("IF(AA326 = """", """", GOOGLETRANSLATE(AA326, ""en"", ""bn""))"),"")</f>
        <v/>
      </c>
      <c r="AR326" s="5" t="str">
        <f>IFERROR(__xludf.DUMMYFUNCTION("IF(AB326 = """", """", GOOGLETRANSLATE(AB326, ""en"", ""bn""))"),"")</f>
        <v/>
      </c>
      <c r="AS326" s="5" t="str">
        <f>IFERROR(__xludf.DUMMYFUNCTION("IF(Y326 = """", """", GOOGLETRANSLATE(Y326, ""en"", ""te""))"),"17-20: రికవరీ కోసం ఉపయోగించండి")</f>
        <v>17-20: రికవరీ కోసం ఉపయోగించండి</v>
      </c>
      <c r="AT326" s="5" t="str">
        <f>IFERROR(__xludf.DUMMYFUNCTION("IF(Z326 = """", """", GOOGLETRANSLATE(Z326, ""en"", ""te""))"),"అప్పు ఇస్తే డబ్బు అడుగుతారు")</f>
        <v>అప్పు ఇస్తే డబ్బు అడుగుతారు</v>
      </c>
      <c r="AU326" s="5" t="str">
        <f>IFERROR(__xludf.DUMMYFUNCTION("IF(AA326 = """", """", GOOGLETRANSLATE(AA326, ""en"", ""te""))"),"")</f>
        <v/>
      </c>
      <c r="AV326" s="5" t="str">
        <f>IFERROR(__xludf.DUMMYFUNCTION("IF(AB326 = """", """", GOOGLETRANSLATE(AB326, ""en"", ""te""))"),"")</f>
        <v/>
      </c>
    </row>
    <row r="327">
      <c r="A327" s="1">
        <v>329.0</v>
      </c>
      <c r="B327" s="1" t="s">
        <v>56</v>
      </c>
      <c r="C327" s="2">
        <v>45849.0</v>
      </c>
      <c r="D327" s="8">
        <v>45858.0</v>
      </c>
      <c r="E327" s="1">
        <v>9.0</v>
      </c>
      <c r="F327" s="1">
        <v>9.0</v>
      </c>
      <c r="G327" s="3" t="s">
        <v>154</v>
      </c>
      <c r="H327" s="7">
        <v>0.009837962962962963</v>
      </c>
      <c r="I327" s="7">
        <v>0.003981481481481482</v>
      </c>
      <c r="J327" s="7">
        <v>0.005335648148148148</v>
      </c>
      <c r="L327" s="1" t="s">
        <v>79</v>
      </c>
      <c r="O327" s="1" t="s">
        <v>60</v>
      </c>
      <c r="P327" s="1" t="s">
        <v>60</v>
      </c>
      <c r="Q327" s="1" t="s">
        <v>61</v>
      </c>
      <c r="R327" s="1" t="s">
        <v>60</v>
      </c>
      <c r="S327" s="1" t="s">
        <v>60</v>
      </c>
      <c r="T327" s="1" t="s">
        <v>60</v>
      </c>
      <c r="U327" s="1" t="s">
        <v>60</v>
      </c>
      <c r="V327" s="1" t="s">
        <v>61</v>
      </c>
      <c r="W327" s="1" t="s">
        <v>60</v>
      </c>
      <c r="X327" s="1" t="s">
        <v>60</v>
      </c>
      <c r="Y327" s="1" t="s">
        <v>169</v>
      </c>
      <c r="Z327" s="1" t="s">
        <v>170</v>
      </c>
      <c r="AC327" s="5" t="str">
        <f>IFERROR(__xludf.DUMMYFUNCTION("IF(Y327 = """", """", GOOGLETRANSLATE(Y327, ""en"", ""hi""))"),"17–20: पुनर्प्राप्ति के लिए उपयोग करें")</f>
        <v>17–20: पुनर्प्राप्ति के लिए उपयोग करें</v>
      </c>
      <c r="AD327" s="5" t="str">
        <f>IFERROR(__xludf.DUMMYFUNCTION("IF(Z327 = """", """", GOOGLETRANSLATE(Z327, ""en"", ""hi""))"),"अगर पैसे उधार हों तो मांगें")</f>
        <v>अगर पैसे उधार हों तो मांगें</v>
      </c>
      <c r="AE327" s="5" t="str">
        <f>IFERROR(__xludf.DUMMYFUNCTION("IF(AA327 = """", """", GOOGLETRANSLATE(AA327, ""en"", ""hi""))"),"")</f>
        <v/>
      </c>
      <c r="AF327" s="5" t="str">
        <f>IFERROR(__xludf.DUMMYFUNCTION("IF(AB327 = """", """", GOOGLETRANSLATE(AB327, ""en"", ""hi""))"),"")</f>
        <v/>
      </c>
      <c r="AG327" s="5" t="str">
        <f>IFERROR(__xludf.DUMMYFUNCTION("IF(Y327 = """", """", GOOGLETRANSLATE(Y327, ""en"", ""mr""))"),"17-20: पुनर्प्राप्तीसाठी वापरा")</f>
        <v>17-20: पुनर्प्राप्तीसाठी वापरा</v>
      </c>
      <c r="AH327" s="5" t="str">
        <f>IFERROR(__xludf.DUMMYFUNCTION("IF(Z327 = """", """", GOOGLETRANSLATE(Z327, ""en"", ""mr""))"),"उधार दिल्यास पैसे मागा")</f>
        <v>उधार दिल्यास पैसे मागा</v>
      </c>
      <c r="AI327" s="5" t="str">
        <f>IFERROR(__xludf.DUMMYFUNCTION("IF(AA327 = """", """", GOOGLETRANSLATE(AA327, ""en"", ""mr""))"),"")</f>
        <v/>
      </c>
      <c r="AJ327" s="5" t="str">
        <f>IFERROR(__xludf.DUMMYFUNCTION("IF(AB327 = """", """", GOOGLETRANSLATE(AB327, ""en"", ""mr""))"),"")</f>
        <v/>
      </c>
      <c r="AK327" s="5" t="str">
        <f>IFERROR(__xludf.DUMMYFUNCTION("IF(Y327 = """", """", GOOGLETRANSLATE(Y327, ""en"", ""gu""))"),"17-20: પુનઃપ્રાપ્તિ માટે ઉપયોગ કરો")</f>
        <v>17-20: પુનઃપ્રાપ્તિ માટે ઉપયોગ કરો</v>
      </c>
      <c r="AL327" s="5" t="str">
        <f>IFERROR(__xludf.DUMMYFUNCTION("IF(Z327 = """", """", GOOGLETRANSLATE(Z327, ""en"", ""gu""))"),"ઉછીના આપે તો પૈસા માટે પૂછો")</f>
        <v>ઉછીના આપે તો પૈસા માટે પૂછો</v>
      </c>
      <c r="AM327" s="5" t="str">
        <f>IFERROR(__xludf.DUMMYFUNCTION("IF(AA327 = """", """", GOOGLETRANSLATE(AA327, ""en"", ""gu""))"),"")</f>
        <v/>
      </c>
      <c r="AN327" s="5" t="str">
        <f>IFERROR(__xludf.DUMMYFUNCTION("IF(AB327 = """", """", GOOGLETRANSLATE(AB327, ""en"", ""gu""))"),"")</f>
        <v/>
      </c>
      <c r="AO327" s="5" t="str">
        <f>IFERROR(__xludf.DUMMYFUNCTION("IF(Y327 = """", """", GOOGLETRANSLATE(Y327, ""en"", ""bn""))"),"17-20: পুনরুদ্ধারের জন্য ব্যবহার করুন")</f>
        <v>17-20: পুনরুদ্ধারের জন্য ব্যবহার করুন</v>
      </c>
      <c r="AP327" s="5" t="str">
        <f>IFERROR(__xludf.DUMMYFUNCTION("IF(Z327 = """", """", GOOGLETRANSLATE(Z327, ""en"", ""bn""))"),"ধার দিলে টাকা চাই")</f>
        <v>ধার দিলে টাকা চাই</v>
      </c>
      <c r="AQ327" s="5" t="str">
        <f>IFERROR(__xludf.DUMMYFUNCTION("IF(AA327 = """", """", GOOGLETRANSLATE(AA327, ""en"", ""bn""))"),"")</f>
        <v/>
      </c>
      <c r="AR327" s="5" t="str">
        <f>IFERROR(__xludf.DUMMYFUNCTION("IF(AB327 = """", """", GOOGLETRANSLATE(AB327, ""en"", ""bn""))"),"")</f>
        <v/>
      </c>
      <c r="AS327" s="5" t="str">
        <f>IFERROR(__xludf.DUMMYFUNCTION("IF(Y327 = """", """", GOOGLETRANSLATE(Y327, ""en"", ""te""))"),"17-20: రికవరీ కోసం ఉపయోగించండి")</f>
        <v>17-20: రికవరీ కోసం ఉపయోగించండి</v>
      </c>
      <c r="AT327" s="5" t="str">
        <f>IFERROR(__xludf.DUMMYFUNCTION("IF(Z327 = """", """", GOOGLETRANSLATE(Z327, ""en"", ""te""))"),"అప్పు ఇస్తే డబ్బు అడుగుతారు")</f>
        <v>అప్పు ఇస్తే డబ్బు అడుగుతారు</v>
      </c>
      <c r="AU327" s="5" t="str">
        <f>IFERROR(__xludf.DUMMYFUNCTION("IF(AA327 = """", """", GOOGLETRANSLATE(AA327, ""en"", ""te""))"),"")</f>
        <v/>
      </c>
      <c r="AV327" s="5" t="str">
        <f>IFERROR(__xludf.DUMMYFUNCTION("IF(AB327 = """", """", GOOGLETRANSLATE(AB327, ""en"", ""te""))"),"")</f>
        <v/>
      </c>
    </row>
    <row r="328">
      <c r="A328" s="1">
        <v>330.0</v>
      </c>
      <c r="B328" s="1" t="s">
        <v>56</v>
      </c>
      <c r="C328" s="2">
        <v>45849.0</v>
      </c>
      <c r="D328" s="8">
        <v>45858.0</v>
      </c>
      <c r="E328" s="1">
        <v>9.0</v>
      </c>
      <c r="F328" s="1">
        <v>10.0</v>
      </c>
      <c r="G328" s="3" t="s">
        <v>154</v>
      </c>
      <c r="H328" s="7">
        <v>0.009837962962962963</v>
      </c>
      <c r="I328" s="7">
        <v>0.003981481481481482</v>
      </c>
      <c r="J328" s="7">
        <v>0.005335648148148148</v>
      </c>
      <c r="L328" s="1" t="s">
        <v>79</v>
      </c>
      <c r="O328" s="1" t="s">
        <v>60</v>
      </c>
      <c r="P328" s="1" t="s">
        <v>60</v>
      </c>
      <c r="Q328" s="1" t="s">
        <v>61</v>
      </c>
      <c r="R328" s="1" t="s">
        <v>60</v>
      </c>
      <c r="S328" s="1" t="s">
        <v>60</v>
      </c>
      <c r="T328" s="1" t="s">
        <v>60</v>
      </c>
      <c r="U328" s="1" t="s">
        <v>60</v>
      </c>
      <c r="V328" s="1" t="s">
        <v>61</v>
      </c>
      <c r="W328" s="1" t="s">
        <v>60</v>
      </c>
      <c r="X328" s="1" t="s">
        <v>60</v>
      </c>
      <c r="Y328" s="1" t="s">
        <v>169</v>
      </c>
      <c r="Z328" s="1" t="s">
        <v>170</v>
      </c>
      <c r="AC328" s="5" t="str">
        <f>IFERROR(__xludf.DUMMYFUNCTION("IF(Y328 = """", """", GOOGLETRANSLATE(Y328, ""en"", ""hi""))"),"17–20: पुनर्प्राप्ति के लिए उपयोग करें")</f>
        <v>17–20: पुनर्प्राप्ति के लिए उपयोग करें</v>
      </c>
      <c r="AD328" s="5" t="str">
        <f>IFERROR(__xludf.DUMMYFUNCTION("IF(Z328 = """", """", GOOGLETRANSLATE(Z328, ""en"", ""hi""))"),"अगर पैसे उधार हों तो मांगें")</f>
        <v>अगर पैसे उधार हों तो मांगें</v>
      </c>
      <c r="AE328" s="5" t="str">
        <f>IFERROR(__xludf.DUMMYFUNCTION("IF(AA328 = """", """", GOOGLETRANSLATE(AA328, ""en"", ""hi""))"),"")</f>
        <v/>
      </c>
      <c r="AF328" s="5" t="str">
        <f>IFERROR(__xludf.DUMMYFUNCTION("IF(AB328 = """", """", GOOGLETRANSLATE(AB328, ""en"", ""hi""))"),"")</f>
        <v/>
      </c>
      <c r="AG328" s="5" t="str">
        <f>IFERROR(__xludf.DUMMYFUNCTION("IF(Y328 = """", """", GOOGLETRANSLATE(Y328, ""en"", ""mr""))"),"17-20: पुनर्प्राप्तीसाठी वापरा")</f>
        <v>17-20: पुनर्प्राप्तीसाठी वापरा</v>
      </c>
      <c r="AH328" s="5" t="str">
        <f>IFERROR(__xludf.DUMMYFUNCTION("IF(Z328 = """", """", GOOGLETRANSLATE(Z328, ""en"", ""mr""))"),"उधार दिल्यास पैसे मागा")</f>
        <v>उधार दिल्यास पैसे मागा</v>
      </c>
      <c r="AI328" s="5" t="str">
        <f>IFERROR(__xludf.DUMMYFUNCTION("IF(AA328 = """", """", GOOGLETRANSLATE(AA328, ""en"", ""mr""))"),"")</f>
        <v/>
      </c>
      <c r="AJ328" s="5" t="str">
        <f>IFERROR(__xludf.DUMMYFUNCTION("IF(AB328 = """", """", GOOGLETRANSLATE(AB328, ""en"", ""mr""))"),"")</f>
        <v/>
      </c>
      <c r="AK328" s="5" t="str">
        <f>IFERROR(__xludf.DUMMYFUNCTION("IF(Y328 = """", """", GOOGLETRANSLATE(Y328, ""en"", ""gu""))"),"17-20: પુનઃપ્રાપ્તિ માટે ઉપયોગ કરો")</f>
        <v>17-20: પુનઃપ્રાપ્તિ માટે ઉપયોગ કરો</v>
      </c>
      <c r="AL328" s="5" t="str">
        <f>IFERROR(__xludf.DUMMYFUNCTION("IF(Z328 = """", """", GOOGLETRANSLATE(Z328, ""en"", ""gu""))"),"ઉછીના આપે તો પૈસા માટે પૂછો")</f>
        <v>ઉછીના આપે તો પૈસા માટે પૂછો</v>
      </c>
      <c r="AM328" s="5" t="str">
        <f>IFERROR(__xludf.DUMMYFUNCTION("IF(AA328 = """", """", GOOGLETRANSLATE(AA328, ""en"", ""gu""))"),"")</f>
        <v/>
      </c>
      <c r="AN328" s="5" t="str">
        <f>IFERROR(__xludf.DUMMYFUNCTION("IF(AB328 = """", """", GOOGLETRANSLATE(AB328, ""en"", ""gu""))"),"")</f>
        <v/>
      </c>
      <c r="AO328" s="5" t="str">
        <f>IFERROR(__xludf.DUMMYFUNCTION("IF(Y328 = """", """", GOOGLETRANSLATE(Y328, ""en"", ""bn""))"),"17-20: পুনরুদ্ধারের জন্য ব্যবহার করুন")</f>
        <v>17-20: পুনরুদ্ধারের জন্য ব্যবহার করুন</v>
      </c>
      <c r="AP328" s="5" t="str">
        <f>IFERROR(__xludf.DUMMYFUNCTION("IF(Z328 = """", """", GOOGLETRANSLATE(Z328, ""en"", ""bn""))"),"ধার দিলে টাকা চাই")</f>
        <v>ধার দিলে টাকা চাই</v>
      </c>
      <c r="AQ328" s="5" t="str">
        <f>IFERROR(__xludf.DUMMYFUNCTION("IF(AA328 = """", """", GOOGLETRANSLATE(AA328, ""en"", ""bn""))"),"")</f>
        <v/>
      </c>
      <c r="AR328" s="5" t="str">
        <f>IFERROR(__xludf.DUMMYFUNCTION("IF(AB328 = """", """", GOOGLETRANSLATE(AB328, ""en"", ""bn""))"),"")</f>
        <v/>
      </c>
      <c r="AS328" s="5" t="str">
        <f>IFERROR(__xludf.DUMMYFUNCTION("IF(Y328 = """", """", GOOGLETRANSLATE(Y328, ""en"", ""te""))"),"17-20: రికవరీ కోసం ఉపయోగించండి")</f>
        <v>17-20: రికవరీ కోసం ఉపయోగించండి</v>
      </c>
      <c r="AT328" s="5" t="str">
        <f>IFERROR(__xludf.DUMMYFUNCTION("IF(Z328 = """", """", GOOGLETRANSLATE(Z328, ""en"", ""te""))"),"అప్పు ఇస్తే డబ్బు అడుగుతారు")</f>
        <v>అప్పు ఇస్తే డబ్బు అడుగుతారు</v>
      </c>
      <c r="AU328" s="5" t="str">
        <f>IFERROR(__xludf.DUMMYFUNCTION("IF(AA328 = """", """", GOOGLETRANSLATE(AA328, ""en"", ""te""))"),"")</f>
        <v/>
      </c>
      <c r="AV328" s="5" t="str">
        <f>IFERROR(__xludf.DUMMYFUNCTION("IF(AB328 = """", """", GOOGLETRANSLATE(AB328, ""en"", ""te""))"),"")</f>
        <v/>
      </c>
    </row>
    <row r="329">
      <c r="A329" s="1">
        <v>331.0</v>
      </c>
      <c r="B329" s="1" t="s">
        <v>56</v>
      </c>
      <c r="C329" s="2">
        <v>45849.0</v>
      </c>
      <c r="D329" s="8">
        <v>45858.0</v>
      </c>
      <c r="E329" s="1">
        <v>10.0</v>
      </c>
      <c r="F329" s="1">
        <v>1.0</v>
      </c>
      <c r="G329" s="3" t="s">
        <v>154</v>
      </c>
      <c r="H329" s="7">
        <v>0.009837962962962963</v>
      </c>
      <c r="I329" s="7">
        <v>0.005335648148148148</v>
      </c>
      <c r="J329" s="7">
        <v>0.006527777777777778</v>
      </c>
      <c r="L329" s="1" t="s">
        <v>80</v>
      </c>
      <c r="O329" s="1" t="s">
        <v>60</v>
      </c>
      <c r="P329" s="1" t="s">
        <v>60</v>
      </c>
      <c r="Q329" s="1" t="s">
        <v>61</v>
      </c>
      <c r="R329" s="1" t="s">
        <v>60</v>
      </c>
      <c r="S329" s="1" t="s">
        <v>60</v>
      </c>
      <c r="T329" s="1" t="s">
        <v>60</v>
      </c>
      <c r="U329" s="1" t="s">
        <v>60</v>
      </c>
      <c r="V329" s="1" t="s">
        <v>60</v>
      </c>
      <c r="W329" s="1" t="s">
        <v>60</v>
      </c>
      <c r="X329" s="1" t="s">
        <v>60</v>
      </c>
      <c r="Y329" s="1" t="s">
        <v>171</v>
      </c>
      <c r="Z329" s="1" t="s">
        <v>172</v>
      </c>
      <c r="AA329" s="1" t="s">
        <v>173</v>
      </c>
      <c r="AB329" s="1" t="s">
        <v>174</v>
      </c>
      <c r="AC329" s="5" t="str">
        <f>IFERROR(__xludf.DUMMYFUNCTION("IF(Y329 = """", """", GOOGLETRANSLATE(Y329, ""en"", ""hi""))"),"स्वास्थ्य तनाव")</f>
        <v>स्वास्थ्य तनाव</v>
      </c>
      <c r="AD329" s="5" t="str">
        <f>IFERROR(__xludf.DUMMYFUNCTION("IF(Z329 = """", """", GOOGLETRANSLATE(Z329, ""en"", ""hi""))"),"जीवनसाथी के बीच संघर्ष")</f>
        <v>जीवनसाथी के बीच संघर्ष</v>
      </c>
      <c r="AE329" s="5" t="str">
        <f>IFERROR(__xludf.DUMMYFUNCTION("IF(AA329 = """", """", GOOGLETRANSLATE(AA329, ""en"", ""hi""))"),"सावधान रहें")</f>
        <v>सावधान रहें</v>
      </c>
      <c r="AF329" s="5" t="str">
        <f>IFERROR(__xludf.DUMMYFUNCTION("IF(AB329 = """", """", GOOGLETRANSLATE(AB329,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29" s="5" t="str">
        <f>IFERROR(__xludf.DUMMYFUNCTION("IF(Y329 = """", """", GOOGLETRANSLATE(Y329, ""en"", ""mr""))"),"आरोग्याचा ताण")</f>
        <v>आरोग्याचा ताण</v>
      </c>
      <c r="AH329" s="5" t="str">
        <f>IFERROR(__xludf.DUMMYFUNCTION("IF(Z329 = """", """", GOOGLETRANSLATE(Z329, ""en"", ""mr""))"),"जोडीदारात वाद")</f>
        <v>जोडीदारात वाद</v>
      </c>
      <c r="AI329" s="5" t="str">
        <f>IFERROR(__xludf.DUMMYFUNCTION("IF(AA329 = """", """", GOOGLETRANSLATE(AA329, ""en"", ""mr""))"),"सावध रहा")</f>
        <v>सावध रहा</v>
      </c>
      <c r="AJ329" s="5" t="str">
        <f>IFERROR(__xludf.DUMMYFUNCTION("IF(AB329 = """", """", GOOGLETRANSLATE(AB329,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29" s="5" t="str">
        <f>IFERROR(__xludf.DUMMYFUNCTION("IF(Y329 = """", """", GOOGLETRANSLATE(Y329, ""en"", ""gu""))"),"આરોગ્ય તણાવ")</f>
        <v>આરોગ્ય તણાવ</v>
      </c>
      <c r="AL329" s="5" t="str">
        <f>IFERROR(__xludf.DUMMYFUNCTION("IF(Z329 = """", """", GOOGLETRANSLATE(Z329, ""en"", ""gu""))"),"જીવનસાથીમાં તકરાર થાય")</f>
        <v>જીવનસાથીમાં તકરાર થાય</v>
      </c>
      <c r="AM329" s="5" t="str">
        <f>IFERROR(__xludf.DUMMYFUNCTION("IF(AA329 = """", """", GOOGLETRANSLATE(AA329, ""en"", ""gu""))"),"સાવચેત રહો")</f>
        <v>સાવચેત રહો</v>
      </c>
      <c r="AN329" s="5" t="str">
        <f>IFERROR(__xludf.DUMMYFUNCTION("IF(AB329 = """", """", GOOGLETRANSLATE(AB329,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29" s="5" t="str">
        <f>IFERROR(__xludf.DUMMYFUNCTION("IF(Y329 = """", """", GOOGLETRANSLATE(Y329, ""en"", ""bn""))"),"স্বাস্থ্য চাপ")</f>
        <v>স্বাস্থ্য চাপ</v>
      </c>
      <c r="AP329" s="5" t="str">
        <f>IFERROR(__xludf.DUMMYFUNCTION("IF(Z329 = """", """", GOOGLETRANSLATE(Z329, ""en"", ""bn""))"),"জীবনসঙ্গী বিবাদ")</f>
        <v>জীবনসঙ্গী বিবাদ</v>
      </c>
      <c r="AQ329" s="5" t="str">
        <f>IFERROR(__xludf.DUMMYFUNCTION("IF(AA329 = """", """", GOOGLETRANSLATE(AA329, ""en"", ""bn""))"),"সতর্ক থাকুন")</f>
        <v>সতর্ক থাকুন</v>
      </c>
      <c r="AR329" s="5" t="str">
        <f>IFERROR(__xludf.DUMMYFUNCTION("IF(AB329 = """", """", GOOGLETRANSLATE(AB329,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29" s="5" t="str">
        <f>IFERROR(__xludf.DUMMYFUNCTION("IF(Y329 = """", """", GOOGLETRANSLATE(Y329, ""en"", ""te""))"),"ఆరోగ్య ఒత్తిడి")</f>
        <v>ఆరోగ్య ఒత్తిడి</v>
      </c>
      <c r="AT329" s="5" t="str">
        <f>IFERROR(__xludf.DUMMYFUNCTION("IF(Z329 = """", """", GOOGLETRANSLATE(Z329, ""en"", ""te""))"),"జీవిత భాగస్వామి విభేదాలు")</f>
        <v>జీవిత భాగస్వామి విభేదాలు</v>
      </c>
      <c r="AU329" s="5" t="str">
        <f>IFERROR(__xludf.DUMMYFUNCTION("IF(AA329 = """", """", GOOGLETRANSLATE(AA329, ""en"", ""te""))"),"జాగ్రత్తగా ఉండండి")</f>
        <v>జాగ్రత్తగా ఉండండి</v>
      </c>
      <c r="AV329" s="5" t="str">
        <f>IFERROR(__xludf.DUMMYFUNCTION("IF(AB329 = """", """", GOOGLETRANSLATE(AB329,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0">
      <c r="A330" s="1">
        <v>332.0</v>
      </c>
      <c r="B330" s="1" t="s">
        <v>56</v>
      </c>
      <c r="C330" s="2">
        <v>45849.0</v>
      </c>
      <c r="D330" s="8">
        <v>45858.0</v>
      </c>
      <c r="E330" s="1">
        <v>10.0</v>
      </c>
      <c r="F330" s="1">
        <v>2.0</v>
      </c>
      <c r="G330" s="3" t="s">
        <v>154</v>
      </c>
      <c r="H330" s="7">
        <v>0.009837962962962963</v>
      </c>
      <c r="I330" s="7">
        <v>0.005335648148148148</v>
      </c>
      <c r="J330" s="7">
        <v>0.006527777777777778</v>
      </c>
      <c r="L330" s="1" t="s">
        <v>80</v>
      </c>
      <c r="O330" s="1" t="s">
        <v>60</v>
      </c>
      <c r="P330" s="1" t="s">
        <v>60</v>
      </c>
      <c r="Q330" s="1" t="s">
        <v>61</v>
      </c>
      <c r="R330" s="1" t="s">
        <v>60</v>
      </c>
      <c r="S330" s="1" t="s">
        <v>60</v>
      </c>
      <c r="T330" s="1" t="s">
        <v>60</v>
      </c>
      <c r="U330" s="1" t="s">
        <v>60</v>
      </c>
      <c r="V330" s="1" t="s">
        <v>60</v>
      </c>
      <c r="W330" s="1" t="s">
        <v>60</v>
      </c>
      <c r="X330" s="1" t="s">
        <v>60</v>
      </c>
      <c r="Y330" s="1" t="s">
        <v>171</v>
      </c>
      <c r="Z330" s="1" t="s">
        <v>172</v>
      </c>
      <c r="AA330" s="1" t="s">
        <v>173</v>
      </c>
      <c r="AB330" s="1" t="s">
        <v>174</v>
      </c>
      <c r="AC330" s="5" t="str">
        <f>IFERROR(__xludf.DUMMYFUNCTION("IF(Y330 = """", """", GOOGLETRANSLATE(Y330, ""en"", ""hi""))"),"स्वास्थ्य तनाव")</f>
        <v>स्वास्थ्य तनाव</v>
      </c>
      <c r="AD330" s="5" t="str">
        <f>IFERROR(__xludf.DUMMYFUNCTION("IF(Z330 = """", """", GOOGLETRANSLATE(Z330, ""en"", ""hi""))"),"जीवनसाथी के बीच संघर्ष")</f>
        <v>जीवनसाथी के बीच संघर्ष</v>
      </c>
      <c r="AE330" s="5" t="str">
        <f>IFERROR(__xludf.DUMMYFUNCTION("IF(AA330 = """", """", GOOGLETRANSLATE(AA330, ""en"", ""hi""))"),"सावधान रहें")</f>
        <v>सावधान रहें</v>
      </c>
      <c r="AF330" s="5" t="str">
        <f>IFERROR(__xludf.DUMMYFUNCTION("IF(AB330 = """", """", GOOGLETRANSLATE(AB330,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0" s="5" t="str">
        <f>IFERROR(__xludf.DUMMYFUNCTION("IF(Y330 = """", """", GOOGLETRANSLATE(Y330, ""en"", ""mr""))"),"आरोग्याचा ताण")</f>
        <v>आरोग्याचा ताण</v>
      </c>
      <c r="AH330" s="5" t="str">
        <f>IFERROR(__xludf.DUMMYFUNCTION("IF(Z330 = """", """", GOOGLETRANSLATE(Z330, ""en"", ""mr""))"),"जोडीदारात वाद")</f>
        <v>जोडीदारात वाद</v>
      </c>
      <c r="AI330" s="5" t="str">
        <f>IFERROR(__xludf.DUMMYFUNCTION("IF(AA330 = """", """", GOOGLETRANSLATE(AA330, ""en"", ""mr""))"),"सावध रहा")</f>
        <v>सावध रहा</v>
      </c>
      <c r="AJ330" s="5" t="str">
        <f>IFERROR(__xludf.DUMMYFUNCTION("IF(AB330 = """", """", GOOGLETRANSLATE(AB330,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0" s="5" t="str">
        <f>IFERROR(__xludf.DUMMYFUNCTION("IF(Y330 = """", """", GOOGLETRANSLATE(Y330, ""en"", ""gu""))"),"આરોગ્ય તણાવ")</f>
        <v>આરોગ્ય તણાવ</v>
      </c>
      <c r="AL330" s="5" t="str">
        <f>IFERROR(__xludf.DUMMYFUNCTION("IF(Z330 = """", """", GOOGLETRANSLATE(Z330, ""en"", ""gu""))"),"જીવનસાથીમાં તકરાર થાય")</f>
        <v>જીવનસાથીમાં તકરાર થાય</v>
      </c>
      <c r="AM330" s="5" t="str">
        <f>IFERROR(__xludf.DUMMYFUNCTION("IF(AA330 = """", """", GOOGLETRANSLATE(AA330, ""en"", ""gu""))"),"સાવચેત રહો")</f>
        <v>સાવચેત રહો</v>
      </c>
      <c r="AN330" s="5" t="str">
        <f>IFERROR(__xludf.DUMMYFUNCTION("IF(AB330 = """", """", GOOGLETRANSLATE(AB330,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0" s="5" t="str">
        <f>IFERROR(__xludf.DUMMYFUNCTION("IF(Y330 = """", """", GOOGLETRANSLATE(Y330, ""en"", ""bn""))"),"স্বাস্থ্য চাপ")</f>
        <v>স্বাস্থ্য চাপ</v>
      </c>
      <c r="AP330" s="5" t="str">
        <f>IFERROR(__xludf.DUMMYFUNCTION("IF(Z330 = """", """", GOOGLETRANSLATE(Z330, ""en"", ""bn""))"),"জীবনসঙ্গী বিবাদ")</f>
        <v>জীবনসঙ্গী বিবাদ</v>
      </c>
      <c r="AQ330" s="5" t="str">
        <f>IFERROR(__xludf.DUMMYFUNCTION("IF(AA330 = """", """", GOOGLETRANSLATE(AA330, ""en"", ""bn""))"),"সতর্ক থাকুন")</f>
        <v>সতর্ক থাকুন</v>
      </c>
      <c r="AR330" s="5" t="str">
        <f>IFERROR(__xludf.DUMMYFUNCTION("IF(AB330 = """", """", GOOGLETRANSLATE(AB330,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0" s="5" t="str">
        <f>IFERROR(__xludf.DUMMYFUNCTION("IF(Y330 = """", """", GOOGLETRANSLATE(Y330, ""en"", ""te""))"),"ఆరోగ్య ఒత్తిడి")</f>
        <v>ఆరోగ్య ఒత్తిడి</v>
      </c>
      <c r="AT330" s="5" t="str">
        <f>IFERROR(__xludf.DUMMYFUNCTION("IF(Z330 = """", """", GOOGLETRANSLATE(Z330, ""en"", ""te""))"),"జీవిత భాగస్వామి విభేదాలు")</f>
        <v>జీవిత భాగస్వామి విభేదాలు</v>
      </c>
      <c r="AU330" s="5" t="str">
        <f>IFERROR(__xludf.DUMMYFUNCTION("IF(AA330 = """", """", GOOGLETRANSLATE(AA330, ""en"", ""te""))"),"జాగ్రత్తగా ఉండండి")</f>
        <v>జాగ్రత్తగా ఉండండి</v>
      </c>
      <c r="AV330" s="5" t="str">
        <f>IFERROR(__xludf.DUMMYFUNCTION("IF(AB330 = """", """", GOOGLETRANSLATE(AB330,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1">
      <c r="A331" s="1">
        <v>333.0</v>
      </c>
      <c r="B331" s="1" t="s">
        <v>56</v>
      </c>
      <c r="C331" s="2">
        <v>45849.0</v>
      </c>
      <c r="D331" s="8">
        <v>45858.0</v>
      </c>
      <c r="E331" s="1">
        <v>10.0</v>
      </c>
      <c r="F331" s="1">
        <v>3.0</v>
      </c>
      <c r="G331" s="3" t="s">
        <v>154</v>
      </c>
      <c r="H331" s="7">
        <v>0.009837962962962963</v>
      </c>
      <c r="I331" s="7">
        <v>0.005335648148148148</v>
      </c>
      <c r="J331" s="7">
        <v>0.006527777777777778</v>
      </c>
      <c r="L331" s="1" t="s">
        <v>80</v>
      </c>
      <c r="O331" s="1" t="s">
        <v>60</v>
      </c>
      <c r="P331" s="1" t="s">
        <v>60</v>
      </c>
      <c r="Q331" s="1" t="s">
        <v>60</v>
      </c>
      <c r="R331" s="1" t="s">
        <v>60</v>
      </c>
      <c r="S331" s="1" t="s">
        <v>60</v>
      </c>
      <c r="T331" s="1" t="s">
        <v>61</v>
      </c>
      <c r="U331" s="1" t="s">
        <v>60</v>
      </c>
      <c r="V331" s="1" t="s">
        <v>60</v>
      </c>
      <c r="W331" s="1" t="s">
        <v>60</v>
      </c>
      <c r="X331" s="1" t="s">
        <v>61</v>
      </c>
      <c r="Y331" s="1" t="s">
        <v>171</v>
      </c>
      <c r="Z331" s="1" t="s">
        <v>172</v>
      </c>
      <c r="AA331" s="1" t="s">
        <v>173</v>
      </c>
      <c r="AB331" s="1" t="s">
        <v>174</v>
      </c>
      <c r="AC331" s="5" t="str">
        <f>IFERROR(__xludf.DUMMYFUNCTION("IF(Y331 = """", """", GOOGLETRANSLATE(Y331, ""en"", ""hi""))"),"स्वास्थ्य तनाव")</f>
        <v>स्वास्थ्य तनाव</v>
      </c>
      <c r="AD331" s="5" t="str">
        <f>IFERROR(__xludf.DUMMYFUNCTION("IF(Z331 = """", """", GOOGLETRANSLATE(Z331, ""en"", ""hi""))"),"जीवनसाथी के बीच संघर्ष")</f>
        <v>जीवनसाथी के बीच संघर्ष</v>
      </c>
      <c r="AE331" s="5" t="str">
        <f>IFERROR(__xludf.DUMMYFUNCTION("IF(AA331 = """", """", GOOGLETRANSLATE(AA331, ""en"", ""hi""))"),"सावधान रहें")</f>
        <v>सावधान रहें</v>
      </c>
      <c r="AF331" s="5" t="str">
        <f>IFERROR(__xludf.DUMMYFUNCTION("IF(AB331 = """", """", GOOGLETRANSLATE(AB331,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1" s="5" t="str">
        <f>IFERROR(__xludf.DUMMYFUNCTION("IF(Y331 = """", """", GOOGLETRANSLATE(Y331, ""en"", ""mr""))"),"आरोग्याचा ताण")</f>
        <v>आरोग्याचा ताण</v>
      </c>
      <c r="AH331" s="5" t="str">
        <f>IFERROR(__xludf.DUMMYFUNCTION("IF(Z331 = """", """", GOOGLETRANSLATE(Z331, ""en"", ""mr""))"),"जोडीदारात वाद")</f>
        <v>जोडीदारात वाद</v>
      </c>
      <c r="AI331" s="5" t="str">
        <f>IFERROR(__xludf.DUMMYFUNCTION("IF(AA331 = """", """", GOOGLETRANSLATE(AA331, ""en"", ""mr""))"),"सावध रहा")</f>
        <v>सावध रहा</v>
      </c>
      <c r="AJ331" s="5" t="str">
        <f>IFERROR(__xludf.DUMMYFUNCTION("IF(AB331 = """", """", GOOGLETRANSLATE(AB331,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1" s="5" t="str">
        <f>IFERROR(__xludf.DUMMYFUNCTION("IF(Y331 = """", """", GOOGLETRANSLATE(Y331, ""en"", ""gu""))"),"આરોગ્ય તણાવ")</f>
        <v>આરોગ્ય તણાવ</v>
      </c>
      <c r="AL331" s="5" t="str">
        <f>IFERROR(__xludf.DUMMYFUNCTION("IF(Z331 = """", """", GOOGLETRANSLATE(Z331, ""en"", ""gu""))"),"જીવનસાથીમાં તકરાર થાય")</f>
        <v>જીવનસાથીમાં તકરાર થાય</v>
      </c>
      <c r="AM331" s="5" t="str">
        <f>IFERROR(__xludf.DUMMYFUNCTION("IF(AA331 = """", """", GOOGLETRANSLATE(AA331, ""en"", ""gu""))"),"સાવચેત રહો")</f>
        <v>સાવચેત રહો</v>
      </c>
      <c r="AN331" s="5" t="str">
        <f>IFERROR(__xludf.DUMMYFUNCTION("IF(AB331 = """", """", GOOGLETRANSLATE(AB331,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1" s="5" t="str">
        <f>IFERROR(__xludf.DUMMYFUNCTION("IF(Y331 = """", """", GOOGLETRANSLATE(Y331, ""en"", ""bn""))"),"স্বাস্থ্য চাপ")</f>
        <v>স্বাস্থ্য চাপ</v>
      </c>
      <c r="AP331" s="5" t="str">
        <f>IFERROR(__xludf.DUMMYFUNCTION("IF(Z331 = """", """", GOOGLETRANSLATE(Z331, ""en"", ""bn""))"),"জীবনসঙ্গী বিবাদ")</f>
        <v>জীবনসঙ্গী বিবাদ</v>
      </c>
      <c r="AQ331" s="5" t="str">
        <f>IFERROR(__xludf.DUMMYFUNCTION("IF(AA331 = """", """", GOOGLETRANSLATE(AA331, ""en"", ""bn""))"),"সতর্ক থাকুন")</f>
        <v>সতর্ক থাকুন</v>
      </c>
      <c r="AR331" s="5" t="str">
        <f>IFERROR(__xludf.DUMMYFUNCTION("IF(AB331 = """", """", GOOGLETRANSLATE(AB331,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1" s="5" t="str">
        <f>IFERROR(__xludf.DUMMYFUNCTION("IF(Y331 = """", """", GOOGLETRANSLATE(Y331, ""en"", ""te""))"),"ఆరోగ్య ఒత్తిడి")</f>
        <v>ఆరోగ్య ఒత్తిడి</v>
      </c>
      <c r="AT331" s="5" t="str">
        <f>IFERROR(__xludf.DUMMYFUNCTION("IF(Z331 = """", """", GOOGLETRANSLATE(Z331, ""en"", ""te""))"),"జీవిత భాగస్వామి విభేదాలు")</f>
        <v>జీవిత భాగస్వామి విభేదాలు</v>
      </c>
      <c r="AU331" s="5" t="str">
        <f>IFERROR(__xludf.DUMMYFUNCTION("IF(AA331 = """", """", GOOGLETRANSLATE(AA331, ""en"", ""te""))"),"జాగ్రత్తగా ఉండండి")</f>
        <v>జాగ్రత్తగా ఉండండి</v>
      </c>
      <c r="AV331" s="5" t="str">
        <f>IFERROR(__xludf.DUMMYFUNCTION("IF(AB331 = """", """", GOOGLETRANSLATE(AB331,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2">
      <c r="A332" s="1">
        <v>334.0</v>
      </c>
      <c r="B332" s="1" t="s">
        <v>56</v>
      </c>
      <c r="C332" s="2">
        <v>45849.0</v>
      </c>
      <c r="D332" s="8">
        <v>45858.0</v>
      </c>
      <c r="E332" s="1">
        <v>10.0</v>
      </c>
      <c r="F332" s="1">
        <v>4.0</v>
      </c>
      <c r="G332" s="3" t="s">
        <v>154</v>
      </c>
      <c r="H332" s="7">
        <v>0.009837962962962963</v>
      </c>
      <c r="I332" s="7">
        <v>0.005335648148148148</v>
      </c>
      <c r="J332" s="7">
        <v>0.006527777777777778</v>
      </c>
      <c r="L332" s="1" t="s">
        <v>80</v>
      </c>
      <c r="O332" s="1" t="s">
        <v>60</v>
      </c>
      <c r="P332" s="1" t="s">
        <v>60</v>
      </c>
      <c r="Q332" s="1" t="s">
        <v>60</v>
      </c>
      <c r="R332" s="1" t="s">
        <v>60</v>
      </c>
      <c r="S332" s="1" t="s">
        <v>60</v>
      </c>
      <c r="T332" s="1" t="s">
        <v>61</v>
      </c>
      <c r="U332" s="1" t="s">
        <v>60</v>
      </c>
      <c r="V332" s="1" t="s">
        <v>60</v>
      </c>
      <c r="W332" s="1" t="s">
        <v>60</v>
      </c>
      <c r="X332" s="1" t="s">
        <v>61</v>
      </c>
      <c r="Y332" s="1" t="s">
        <v>171</v>
      </c>
      <c r="Z332" s="1" t="s">
        <v>172</v>
      </c>
      <c r="AA332" s="1" t="s">
        <v>173</v>
      </c>
      <c r="AB332" s="1" t="s">
        <v>174</v>
      </c>
      <c r="AC332" s="5" t="str">
        <f>IFERROR(__xludf.DUMMYFUNCTION("IF(Y332 = """", """", GOOGLETRANSLATE(Y332, ""en"", ""hi""))"),"स्वास्थ्य तनाव")</f>
        <v>स्वास्थ्य तनाव</v>
      </c>
      <c r="AD332" s="5" t="str">
        <f>IFERROR(__xludf.DUMMYFUNCTION("IF(Z332 = """", """", GOOGLETRANSLATE(Z332, ""en"", ""hi""))"),"जीवनसाथी के बीच संघर्ष")</f>
        <v>जीवनसाथी के बीच संघर्ष</v>
      </c>
      <c r="AE332" s="5" t="str">
        <f>IFERROR(__xludf.DUMMYFUNCTION("IF(AA332 = """", """", GOOGLETRANSLATE(AA332, ""en"", ""hi""))"),"सावधान रहें")</f>
        <v>सावधान रहें</v>
      </c>
      <c r="AF332" s="5" t="str">
        <f>IFERROR(__xludf.DUMMYFUNCTION("IF(AB332 = """", """", GOOGLETRANSLATE(AB332,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2" s="5" t="str">
        <f>IFERROR(__xludf.DUMMYFUNCTION("IF(Y332 = """", """", GOOGLETRANSLATE(Y332, ""en"", ""mr""))"),"आरोग्याचा ताण")</f>
        <v>आरोग्याचा ताण</v>
      </c>
      <c r="AH332" s="5" t="str">
        <f>IFERROR(__xludf.DUMMYFUNCTION("IF(Z332 = """", """", GOOGLETRANSLATE(Z332, ""en"", ""mr""))"),"जोडीदारात वाद")</f>
        <v>जोडीदारात वाद</v>
      </c>
      <c r="AI332" s="5" t="str">
        <f>IFERROR(__xludf.DUMMYFUNCTION("IF(AA332 = """", """", GOOGLETRANSLATE(AA332, ""en"", ""mr""))"),"सावध रहा")</f>
        <v>सावध रहा</v>
      </c>
      <c r="AJ332" s="5" t="str">
        <f>IFERROR(__xludf.DUMMYFUNCTION("IF(AB332 = """", """", GOOGLETRANSLATE(AB332,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2" s="5" t="str">
        <f>IFERROR(__xludf.DUMMYFUNCTION("IF(Y332 = """", """", GOOGLETRANSLATE(Y332, ""en"", ""gu""))"),"આરોગ્ય તણાવ")</f>
        <v>આરોગ્ય તણાવ</v>
      </c>
      <c r="AL332" s="5" t="str">
        <f>IFERROR(__xludf.DUMMYFUNCTION("IF(Z332 = """", """", GOOGLETRANSLATE(Z332, ""en"", ""gu""))"),"જીવનસાથીમાં તકરાર થાય")</f>
        <v>જીવનસાથીમાં તકરાર થાય</v>
      </c>
      <c r="AM332" s="5" t="str">
        <f>IFERROR(__xludf.DUMMYFUNCTION("IF(AA332 = """", """", GOOGLETRANSLATE(AA332, ""en"", ""gu""))"),"સાવચેત રહો")</f>
        <v>સાવચેત રહો</v>
      </c>
      <c r="AN332" s="5" t="str">
        <f>IFERROR(__xludf.DUMMYFUNCTION("IF(AB332 = """", """", GOOGLETRANSLATE(AB332,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2" s="5" t="str">
        <f>IFERROR(__xludf.DUMMYFUNCTION("IF(Y332 = """", """", GOOGLETRANSLATE(Y332, ""en"", ""bn""))"),"স্বাস্থ্য চাপ")</f>
        <v>স্বাস্থ্য চাপ</v>
      </c>
      <c r="AP332" s="5" t="str">
        <f>IFERROR(__xludf.DUMMYFUNCTION("IF(Z332 = """", """", GOOGLETRANSLATE(Z332, ""en"", ""bn""))"),"জীবনসঙ্গী বিবাদ")</f>
        <v>জীবনসঙ্গী বিবাদ</v>
      </c>
      <c r="AQ332" s="5" t="str">
        <f>IFERROR(__xludf.DUMMYFUNCTION("IF(AA332 = """", """", GOOGLETRANSLATE(AA332, ""en"", ""bn""))"),"সতর্ক থাকুন")</f>
        <v>সতর্ক থাকুন</v>
      </c>
      <c r="AR332" s="5" t="str">
        <f>IFERROR(__xludf.DUMMYFUNCTION("IF(AB332 = """", """", GOOGLETRANSLATE(AB332,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2" s="5" t="str">
        <f>IFERROR(__xludf.DUMMYFUNCTION("IF(Y332 = """", """", GOOGLETRANSLATE(Y332, ""en"", ""te""))"),"ఆరోగ్య ఒత్తిడి")</f>
        <v>ఆరోగ్య ఒత్తిడి</v>
      </c>
      <c r="AT332" s="5" t="str">
        <f>IFERROR(__xludf.DUMMYFUNCTION("IF(Z332 = """", """", GOOGLETRANSLATE(Z332, ""en"", ""te""))"),"జీవిత భాగస్వామి విభేదాలు")</f>
        <v>జీవిత భాగస్వామి విభేదాలు</v>
      </c>
      <c r="AU332" s="5" t="str">
        <f>IFERROR(__xludf.DUMMYFUNCTION("IF(AA332 = """", """", GOOGLETRANSLATE(AA332, ""en"", ""te""))"),"జాగ్రత్తగా ఉండండి")</f>
        <v>జాగ్రత్తగా ఉండండి</v>
      </c>
      <c r="AV332" s="5" t="str">
        <f>IFERROR(__xludf.DUMMYFUNCTION("IF(AB332 = """", """", GOOGLETRANSLATE(AB332,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3">
      <c r="A333" s="1">
        <v>335.0</v>
      </c>
      <c r="B333" s="1" t="s">
        <v>56</v>
      </c>
      <c r="C333" s="2">
        <v>45849.0</v>
      </c>
      <c r="D333" s="8">
        <v>45858.0</v>
      </c>
      <c r="E333" s="1">
        <v>10.0</v>
      </c>
      <c r="F333" s="1">
        <v>5.0</v>
      </c>
      <c r="G333" s="3" t="s">
        <v>154</v>
      </c>
      <c r="H333" s="7">
        <v>0.009837962962962963</v>
      </c>
      <c r="I333" s="7">
        <v>0.005335648148148148</v>
      </c>
      <c r="J333" s="7">
        <v>0.006527777777777778</v>
      </c>
      <c r="L333" s="1" t="s">
        <v>80</v>
      </c>
      <c r="O333" s="1" t="s">
        <v>60</v>
      </c>
      <c r="P333" s="1" t="s">
        <v>60</v>
      </c>
      <c r="Q333" s="1" t="s">
        <v>60</v>
      </c>
      <c r="R333" s="1" t="s">
        <v>60</v>
      </c>
      <c r="S333" s="1" t="s">
        <v>60</v>
      </c>
      <c r="T333" s="1" t="s">
        <v>61</v>
      </c>
      <c r="U333" s="1" t="s">
        <v>60</v>
      </c>
      <c r="V333" s="1" t="s">
        <v>60</v>
      </c>
      <c r="W333" s="1" t="s">
        <v>60</v>
      </c>
      <c r="X333" s="1" t="s">
        <v>61</v>
      </c>
      <c r="Y333" s="1" t="s">
        <v>171</v>
      </c>
      <c r="Z333" s="1" t="s">
        <v>172</v>
      </c>
      <c r="AA333" s="1" t="s">
        <v>173</v>
      </c>
      <c r="AB333" s="1" t="s">
        <v>174</v>
      </c>
      <c r="AC333" s="5" t="str">
        <f>IFERROR(__xludf.DUMMYFUNCTION("IF(Y333 = """", """", GOOGLETRANSLATE(Y333, ""en"", ""hi""))"),"स्वास्थ्य तनाव")</f>
        <v>स्वास्थ्य तनाव</v>
      </c>
      <c r="AD333" s="5" t="str">
        <f>IFERROR(__xludf.DUMMYFUNCTION("IF(Z333 = """", """", GOOGLETRANSLATE(Z333, ""en"", ""hi""))"),"जीवनसाथी के बीच संघर्ष")</f>
        <v>जीवनसाथी के बीच संघर्ष</v>
      </c>
      <c r="AE333" s="5" t="str">
        <f>IFERROR(__xludf.DUMMYFUNCTION("IF(AA333 = """", """", GOOGLETRANSLATE(AA333, ""en"", ""hi""))"),"सावधान रहें")</f>
        <v>सावधान रहें</v>
      </c>
      <c r="AF333" s="5" t="str">
        <f>IFERROR(__xludf.DUMMYFUNCTION("IF(AB333 = """", """", GOOGLETRANSLATE(AB333,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3" s="5" t="str">
        <f>IFERROR(__xludf.DUMMYFUNCTION("IF(Y333 = """", """", GOOGLETRANSLATE(Y333, ""en"", ""mr""))"),"आरोग्याचा ताण")</f>
        <v>आरोग्याचा ताण</v>
      </c>
      <c r="AH333" s="5" t="str">
        <f>IFERROR(__xludf.DUMMYFUNCTION("IF(Z333 = """", """", GOOGLETRANSLATE(Z333, ""en"", ""mr""))"),"जोडीदारात वाद")</f>
        <v>जोडीदारात वाद</v>
      </c>
      <c r="AI333" s="5" t="str">
        <f>IFERROR(__xludf.DUMMYFUNCTION("IF(AA333 = """", """", GOOGLETRANSLATE(AA333, ""en"", ""mr""))"),"सावध रहा")</f>
        <v>सावध रहा</v>
      </c>
      <c r="AJ333" s="5" t="str">
        <f>IFERROR(__xludf.DUMMYFUNCTION("IF(AB333 = """", """", GOOGLETRANSLATE(AB333,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3" s="5" t="str">
        <f>IFERROR(__xludf.DUMMYFUNCTION("IF(Y333 = """", """", GOOGLETRANSLATE(Y333, ""en"", ""gu""))"),"આરોગ્ય તણાવ")</f>
        <v>આરોગ્ય તણાવ</v>
      </c>
      <c r="AL333" s="5" t="str">
        <f>IFERROR(__xludf.DUMMYFUNCTION("IF(Z333 = """", """", GOOGLETRANSLATE(Z333, ""en"", ""gu""))"),"જીવનસાથીમાં તકરાર થાય")</f>
        <v>જીવનસાથીમાં તકરાર થાય</v>
      </c>
      <c r="AM333" s="5" t="str">
        <f>IFERROR(__xludf.DUMMYFUNCTION("IF(AA333 = """", """", GOOGLETRANSLATE(AA333, ""en"", ""gu""))"),"સાવચેત રહો")</f>
        <v>સાવચેત રહો</v>
      </c>
      <c r="AN333" s="5" t="str">
        <f>IFERROR(__xludf.DUMMYFUNCTION("IF(AB333 = """", """", GOOGLETRANSLATE(AB333,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3" s="5" t="str">
        <f>IFERROR(__xludf.DUMMYFUNCTION("IF(Y333 = """", """", GOOGLETRANSLATE(Y333, ""en"", ""bn""))"),"স্বাস্থ্য চাপ")</f>
        <v>স্বাস্থ্য চাপ</v>
      </c>
      <c r="AP333" s="5" t="str">
        <f>IFERROR(__xludf.DUMMYFUNCTION("IF(Z333 = """", """", GOOGLETRANSLATE(Z333, ""en"", ""bn""))"),"জীবনসঙ্গী বিবাদ")</f>
        <v>জীবনসঙ্গী বিবাদ</v>
      </c>
      <c r="AQ333" s="5" t="str">
        <f>IFERROR(__xludf.DUMMYFUNCTION("IF(AA333 = """", """", GOOGLETRANSLATE(AA333, ""en"", ""bn""))"),"সতর্ক থাকুন")</f>
        <v>সতর্ক থাকুন</v>
      </c>
      <c r="AR333" s="5" t="str">
        <f>IFERROR(__xludf.DUMMYFUNCTION("IF(AB333 = """", """", GOOGLETRANSLATE(AB333,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3" s="5" t="str">
        <f>IFERROR(__xludf.DUMMYFUNCTION("IF(Y333 = """", """", GOOGLETRANSLATE(Y333, ""en"", ""te""))"),"ఆరోగ్య ఒత్తిడి")</f>
        <v>ఆరోగ్య ఒత్తిడి</v>
      </c>
      <c r="AT333" s="5" t="str">
        <f>IFERROR(__xludf.DUMMYFUNCTION("IF(Z333 = """", """", GOOGLETRANSLATE(Z333, ""en"", ""te""))"),"జీవిత భాగస్వామి విభేదాలు")</f>
        <v>జీవిత భాగస్వామి విభేదాలు</v>
      </c>
      <c r="AU333" s="5" t="str">
        <f>IFERROR(__xludf.DUMMYFUNCTION("IF(AA333 = """", """", GOOGLETRANSLATE(AA333, ""en"", ""te""))"),"జాగ్రత్తగా ఉండండి")</f>
        <v>జాగ్రత్తగా ఉండండి</v>
      </c>
      <c r="AV333" s="5" t="str">
        <f>IFERROR(__xludf.DUMMYFUNCTION("IF(AB333 = """", """", GOOGLETRANSLATE(AB333,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4">
      <c r="A334" s="1">
        <v>336.0</v>
      </c>
      <c r="B334" s="1" t="s">
        <v>56</v>
      </c>
      <c r="C334" s="2">
        <v>45849.0</v>
      </c>
      <c r="D334" s="8">
        <v>45858.0</v>
      </c>
      <c r="E334" s="1">
        <v>10.0</v>
      </c>
      <c r="F334" s="1">
        <v>6.0</v>
      </c>
      <c r="G334" s="3" t="s">
        <v>154</v>
      </c>
      <c r="H334" s="7">
        <v>0.009837962962962963</v>
      </c>
      <c r="I334" s="7">
        <v>0.005335648148148148</v>
      </c>
      <c r="J334" s="7">
        <v>0.006527777777777778</v>
      </c>
      <c r="L334" s="1" t="s">
        <v>80</v>
      </c>
      <c r="O334" s="1" t="s">
        <v>60</v>
      </c>
      <c r="P334" s="1" t="s">
        <v>60</v>
      </c>
      <c r="Q334" s="1" t="s">
        <v>60</v>
      </c>
      <c r="R334" s="1" t="s">
        <v>60</v>
      </c>
      <c r="S334" s="1" t="s">
        <v>60</v>
      </c>
      <c r="T334" s="1" t="s">
        <v>61</v>
      </c>
      <c r="U334" s="1" t="s">
        <v>60</v>
      </c>
      <c r="V334" s="1" t="s">
        <v>60</v>
      </c>
      <c r="W334" s="1" t="s">
        <v>60</v>
      </c>
      <c r="X334" s="1" t="s">
        <v>61</v>
      </c>
      <c r="Y334" s="1" t="s">
        <v>171</v>
      </c>
      <c r="Z334" s="1" t="s">
        <v>172</v>
      </c>
      <c r="AA334" s="1" t="s">
        <v>173</v>
      </c>
      <c r="AB334" s="1" t="s">
        <v>174</v>
      </c>
      <c r="AC334" s="5" t="str">
        <f>IFERROR(__xludf.DUMMYFUNCTION("IF(Y334 = """", """", GOOGLETRANSLATE(Y334, ""en"", ""hi""))"),"स्वास्थ्य तनाव")</f>
        <v>स्वास्थ्य तनाव</v>
      </c>
      <c r="AD334" s="5" t="str">
        <f>IFERROR(__xludf.DUMMYFUNCTION("IF(Z334 = """", """", GOOGLETRANSLATE(Z334, ""en"", ""hi""))"),"जीवनसाथी के बीच संघर्ष")</f>
        <v>जीवनसाथी के बीच संघर्ष</v>
      </c>
      <c r="AE334" s="5" t="str">
        <f>IFERROR(__xludf.DUMMYFUNCTION("IF(AA334 = """", """", GOOGLETRANSLATE(AA334, ""en"", ""hi""))"),"सावधान रहें")</f>
        <v>सावधान रहें</v>
      </c>
      <c r="AF334" s="5" t="str">
        <f>IFERROR(__xludf.DUMMYFUNCTION("IF(AB334 = """", """", GOOGLETRANSLATE(AB334,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4" s="5" t="str">
        <f>IFERROR(__xludf.DUMMYFUNCTION("IF(Y334 = """", """", GOOGLETRANSLATE(Y334, ""en"", ""mr""))"),"आरोग्याचा ताण")</f>
        <v>आरोग्याचा ताण</v>
      </c>
      <c r="AH334" s="5" t="str">
        <f>IFERROR(__xludf.DUMMYFUNCTION("IF(Z334 = """", """", GOOGLETRANSLATE(Z334, ""en"", ""mr""))"),"जोडीदारात वाद")</f>
        <v>जोडीदारात वाद</v>
      </c>
      <c r="AI334" s="5" t="str">
        <f>IFERROR(__xludf.DUMMYFUNCTION("IF(AA334 = """", """", GOOGLETRANSLATE(AA334, ""en"", ""mr""))"),"सावध रहा")</f>
        <v>सावध रहा</v>
      </c>
      <c r="AJ334" s="5" t="str">
        <f>IFERROR(__xludf.DUMMYFUNCTION("IF(AB334 = """", """", GOOGLETRANSLATE(AB334,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4" s="5" t="str">
        <f>IFERROR(__xludf.DUMMYFUNCTION("IF(Y334 = """", """", GOOGLETRANSLATE(Y334, ""en"", ""gu""))"),"આરોગ્ય તણાવ")</f>
        <v>આરોગ્ય તણાવ</v>
      </c>
      <c r="AL334" s="5" t="str">
        <f>IFERROR(__xludf.DUMMYFUNCTION("IF(Z334 = """", """", GOOGLETRANSLATE(Z334, ""en"", ""gu""))"),"જીવનસાથીમાં તકરાર થાય")</f>
        <v>જીવનસાથીમાં તકરાર થાય</v>
      </c>
      <c r="AM334" s="5" t="str">
        <f>IFERROR(__xludf.DUMMYFUNCTION("IF(AA334 = """", """", GOOGLETRANSLATE(AA334, ""en"", ""gu""))"),"સાવચેત રહો")</f>
        <v>સાવચેત રહો</v>
      </c>
      <c r="AN334" s="5" t="str">
        <f>IFERROR(__xludf.DUMMYFUNCTION("IF(AB334 = """", """", GOOGLETRANSLATE(AB334,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4" s="5" t="str">
        <f>IFERROR(__xludf.DUMMYFUNCTION("IF(Y334 = """", """", GOOGLETRANSLATE(Y334, ""en"", ""bn""))"),"স্বাস্থ্য চাপ")</f>
        <v>স্বাস্থ্য চাপ</v>
      </c>
      <c r="AP334" s="5" t="str">
        <f>IFERROR(__xludf.DUMMYFUNCTION("IF(Z334 = """", """", GOOGLETRANSLATE(Z334, ""en"", ""bn""))"),"জীবনসঙ্গী বিবাদ")</f>
        <v>জীবনসঙ্গী বিবাদ</v>
      </c>
      <c r="AQ334" s="5" t="str">
        <f>IFERROR(__xludf.DUMMYFUNCTION("IF(AA334 = """", """", GOOGLETRANSLATE(AA334, ""en"", ""bn""))"),"সতর্ক থাকুন")</f>
        <v>সতর্ক থাকুন</v>
      </c>
      <c r="AR334" s="5" t="str">
        <f>IFERROR(__xludf.DUMMYFUNCTION("IF(AB334 = """", """", GOOGLETRANSLATE(AB334,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4" s="5" t="str">
        <f>IFERROR(__xludf.DUMMYFUNCTION("IF(Y334 = """", """", GOOGLETRANSLATE(Y334, ""en"", ""te""))"),"ఆరోగ్య ఒత్తిడి")</f>
        <v>ఆరోగ్య ఒత్తిడి</v>
      </c>
      <c r="AT334" s="5" t="str">
        <f>IFERROR(__xludf.DUMMYFUNCTION("IF(Z334 = """", """", GOOGLETRANSLATE(Z334, ""en"", ""te""))"),"జీవిత భాగస్వామి విభేదాలు")</f>
        <v>జీవిత భాగస్వామి విభేదాలు</v>
      </c>
      <c r="AU334" s="5" t="str">
        <f>IFERROR(__xludf.DUMMYFUNCTION("IF(AA334 = """", """", GOOGLETRANSLATE(AA334, ""en"", ""te""))"),"జాగ్రత్తగా ఉండండి")</f>
        <v>జాగ్రత్తగా ఉండండి</v>
      </c>
      <c r="AV334" s="5" t="str">
        <f>IFERROR(__xludf.DUMMYFUNCTION("IF(AB334 = """", """", GOOGLETRANSLATE(AB334,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5">
      <c r="A335" s="1">
        <v>337.0</v>
      </c>
      <c r="B335" s="1" t="s">
        <v>56</v>
      </c>
      <c r="C335" s="2">
        <v>45849.0</v>
      </c>
      <c r="D335" s="8">
        <v>45858.0</v>
      </c>
      <c r="E335" s="1">
        <v>10.0</v>
      </c>
      <c r="F335" s="1">
        <v>7.0</v>
      </c>
      <c r="G335" s="3" t="s">
        <v>154</v>
      </c>
      <c r="H335" s="7">
        <v>0.009837962962962963</v>
      </c>
      <c r="I335" s="7">
        <v>0.005335648148148148</v>
      </c>
      <c r="J335" s="7">
        <v>0.006527777777777778</v>
      </c>
      <c r="L335" s="1" t="s">
        <v>80</v>
      </c>
      <c r="O335" s="1" t="s">
        <v>60</v>
      </c>
      <c r="P335" s="1" t="s">
        <v>60</v>
      </c>
      <c r="Q335" s="1" t="s">
        <v>61</v>
      </c>
      <c r="R335" s="1" t="s">
        <v>60</v>
      </c>
      <c r="S335" s="1" t="s">
        <v>60</v>
      </c>
      <c r="T335" s="1" t="s">
        <v>60</v>
      </c>
      <c r="U335" s="1" t="s">
        <v>60</v>
      </c>
      <c r="V335" s="1" t="s">
        <v>61</v>
      </c>
      <c r="W335" s="1" t="s">
        <v>60</v>
      </c>
      <c r="X335" s="1" t="s">
        <v>60</v>
      </c>
      <c r="Y335" s="1" t="s">
        <v>171</v>
      </c>
      <c r="Z335" s="1" t="s">
        <v>172</v>
      </c>
      <c r="AA335" s="1" t="s">
        <v>173</v>
      </c>
      <c r="AB335" s="1" t="s">
        <v>174</v>
      </c>
      <c r="AC335" s="5" t="str">
        <f>IFERROR(__xludf.DUMMYFUNCTION("IF(Y335 = """", """", GOOGLETRANSLATE(Y335, ""en"", ""hi""))"),"स्वास्थ्य तनाव")</f>
        <v>स्वास्थ्य तनाव</v>
      </c>
      <c r="AD335" s="5" t="str">
        <f>IFERROR(__xludf.DUMMYFUNCTION("IF(Z335 = """", """", GOOGLETRANSLATE(Z335, ""en"", ""hi""))"),"जीवनसाथी के बीच संघर्ष")</f>
        <v>जीवनसाथी के बीच संघर्ष</v>
      </c>
      <c r="AE335" s="5" t="str">
        <f>IFERROR(__xludf.DUMMYFUNCTION("IF(AA335 = """", """", GOOGLETRANSLATE(AA335, ""en"", ""hi""))"),"सावधान रहें")</f>
        <v>सावधान रहें</v>
      </c>
      <c r="AF335" s="5" t="str">
        <f>IFERROR(__xludf.DUMMYFUNCTION("IF(AB335 = """", """", GOOGLETRANSLATE(AB335,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5" s="5" t="str">
        <f>IFERROR(__xludf.DUMMYFUNCTION("IF(Y335 = """", """", GOOGLETRANSLATE(Y335, ""en"", ""mr""))"),"आरोग्याचा ताण")</f>
        <v>आरोग्याचा ताण</v>
      </c>
      <c r="AH335" s="5" t="str">
        <f>IFERROR(__xludf.DUMMYFUNCTION("IF(Z335 = """", """", GOOGLETRANSLATE(Z335, ""en"", ""mr""))"),"जोडीदारात वाद")</f>
        <v>जोडीदारात वाद</v>
      </c>
      <c r="AI335" s="5" t="str">
        <f>IFERROR(__xludf.DUMMYFUNCTION("IF(AA335 = """", """", GOOGLETRANSLATE(AA335, ""en"", ""mr""))"),"सावध रहा")</f>
        <v>सावध रहा</v>
      </c>
      <c r="AJ335" s="5" t="str">
        <f>IFERROR(__xludf.DUMMYFUNCTION("IF(AB335 = """", """", GOOGLETRANSLATE(AB335,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5" s="5" t="str">
        <f>IFERROR(__xludf.DUMMYFUNCTION("IF(Y335 = """", """", GOOGLETRANSLATE(Y335, ""en"", ""gu""))"),"આરોગ્ય તણાવ")</f>
        <v>આરોગ્ય તણાવ</v>
      </c>
      <c r="AL335" s="5" t="str">
        <f>IFERROR(__xludf.DUMMYFUNCTION("IF(Z335 = """", """", GOOGLETRANSLATE(Z335, ""en"", ""gu""))"),"જીવનસાથીમાં તકરાર થાય")</f>
        <v>જીવનસાથીમાં તકરાર થાય</v>
      </c>
      <c r="AM335" s="5" t="str">
        <f>IFERROR(__xludf.DUMMYFUNCTION("IF(AA335 = """", """", GOOGLETRANSLATE(AA335, ""en"", ""gu""))"),"સાવચેત રહો")</f>
        <v>સાવચેત રહો</v>
      </c>
      <c r="AN335" s="5" t="str">
        <f>IFERROR(__xludf.DUMMYFUNCTION("IF(AB335 = """", """", GOOGLETRANSLATE(AB335,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5" s="5" t="str">
        <f>IFERROR(__xludf.DUMMYFUNCTION("IF(Y335 = """", """", GOOGLETRANSLATE(Y335, ""en"", ""bn""))"),"স্বাস্থ্য চাপ")</f>
        <v>স্বাস্থ্য চাপ</v>
      </c>
      <c r="AP335" s="5" t="str">
        <f>IFERROR(__xludf.DUMMYFUNCTION("IF(Z335 = """", """", GOOGLETRANSLATE(Z335, ""en"", ""bn""))"),"জীবনসঙ্গী বিবাদ")</f>
        <v>জীবনসঙ্গী বিবাদ</v>
      </c>
      <c r="AQ335" s="5" t="str">
        <f>IFERROR(__xludf.DUMMYFUNCTION("IF(AA335 = """", """", GOOGLETRANSLATE(AA335, ""en"", ""bn""))"),"সতর্ক থাকুন")</f>
        <v>সতর্ক থাকুন</v>
      </c>
      <c r="AR335" s="5" t="str">
        <f>IFERROR(__xludf.DUMMYFUNCTION("IF(AB335 = """", """", GOOGLETRANSLATE(AB335,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5" s="5" t="str">
        <f>IFERROR(__xludf.DUMMYFUNCTION("IF(Y335 = """", """", GOOGLETRANSLATE(Y335, ""en"", ""te""))"),"ఆరోగ్య ఒత్తిడి")</f>
        <v>ఆరోగ్య ఒత్తిడి</v>
      </c>
      <c r="AT335" s="5" t="str">
        <f>IFERROR(__xludf.DUMMYFUNCTION("IF(Z335 = """", """", GOOGLETRANSLATE(Z335, ""en"", ""te""))"),"జీవిత భాగస్వామి విభేదాలు")</f>
        <v>జీవిత భాగస్వామి విభేదాలు</v>
      </c>
      <c r="AU335" s="5" t="str">
        <f>IFERROR(__xludf.DUMMYFUNCTION("IF(AA335 = """", """", GOOGLETRANSLATE(AA335, ""en"", ""te""))"),"జాగ్రత్తగా ఉండండి")</f>
        <v>జాగ్రత్తగా ఉండండి</v>
      </c>
      <c r="AV335" s="5" t="str">
        <f>IFERROR(__xludf.DUMMYFUNCTION("IF(AB335 = """", """", GOOGLETRANSLATE(AB335,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6">
      <c r="A336" s="1">
        <v>338.0</v>
      </c>
      <c r="B336" s="1" t="s">
        <v>56</v>
      </c>
      <c r="C336" s="2">
        <v>45849.0</v>
      </c>
      <c r="D336" s="8">
        <v>45858.0</v>
      </c>
      <c r="E336" s="1">
        <v>10.0</v>
      </c>
      <c r="F336" s="1">
        <v>8.0</v>
      </c>
      <c r="G336" s="3" t="s">
        <v>154</v>
      </c>
      <c r="H336" s="7">
        <v>0.009837962962962963</v>
      </c>
      <c r="I336" s="7">
        <v>0.005335648148148148</v>
      </c>
      <c r="J336" s="7">
        <v>0.006527777777777778</v>
      </c>
      <c r="L336" s="1" t="s">
        <v>80</v>
      </c>
      <c r="O336" s="1" t="s">
        <v>60</v>
      </c>
      <c r="P336" s="1" t="s">
        <v>60</v>
      </c>
      <c r="Q336" s="1" t="s">
        <v>61</v>
      </c>
      <c r="R336" s="1" t="s">
        <v>60</v>
      </c>
      <c r="S336" s="1" t="s">
        <v>60</v>
      </c>
      <c r="T336" s="1" t="s">
        <v>60</v>
      </c>
      <c r="U336" s="1" t="s">
        <v>60</v>
      </c>
      <c r="V336" s="1" t="s">
        <v>61</v>
      </c>
      <c r="W336" s="1" t="s">
        <v>60</v>
      </c>
      <c r="X336" s="1" t="s">
        <v>60</v>
      </c>
      <c r="Y336" s="1" t="s">
        <v>171</v>
      </c>
      <c r="Z336" s="1" t="s">
        <v>172</v>
      </c>
      <c r="AA336" s="1" t="s">
        <v>173</v>
      </c>
      <c r="AB336" s="1" t="s">
        <v>174</v>
      </c>
      <c r="AC336" s="5" t="str">
        <f>IFERROR(__xludf.DUMMYFUNCTION("IF(Y336 = """", """", GOOGLETRANSLATE(Y336, ""en"", ""hi""))"),"स्वास्थ्य तनाव")</f>
        <v>स्वास्थ्य तनाव</v>
      </c>
      <c r="AD336" s="5" t="str">
        <f>IFERROR(__xludf.DUMMYFUNCTION("IF(Z336 = """", """", GOOGLETRANSLATE(Z336, ""en"", ""hi""))"),"जीवनसाथी के बीच संघर्ष")</f>
        <v>जीवनसाथी के बीच संघर्ष</v>
      </c>
      <c r="AE336" s="5" t="str">
        <f>IFERROR(__xludf.DUMMYFUNCTION("IF(AA336 = """", """", GOOGLETRANSLATE(AA336, ""en"", ""hi""))"),"सावधान रहें")</f>
        <v>सावधान रहें</v>
      </c>
      <c r="AF336" s="5" t="str">
        <f>IFERROR(__xludf.DUMMYFUNCTION("IF(AB336 = """", """", GOOGLETRANSLATE(AB336,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6" s="5" t="str">
        <f>IFERROR(__xludf.DUMMYFUNCTION("IF(Y336 = """", """", GOOGLETRANSLATE(Y336, ""en"", ""mr""))"),"आरोग्याचा ताण")</f>
        <v>आरोग्याचा ताण</v>
      </c>
      <c r="AH336" s="5" t="str">
        <f>IFERROR(__xludf.DUMMYFUNCTION("IF(Z336 = """", """", GOOGLETRANSLATE(Z336, ""en"", ""mr""))"),"जोडीदारात वाद")</f>
        <v>जोडीदारात वाद</v>
      </c>
      <c r="AI336" s="5" t="str">
        <f>IFERROR(__xludf.DUMMYFUNCTION("IF(AA336 = """", """", GOOGLETRANSLATE(AA336, ""en"", ""mr""))"),"सावध रहा")</f>
        <v>सावध रहा</v>
      </c>
      <c r="AJ336" s="5" t="str">
        <f>IFERROR(__xludf.DUMMYFUNCTION("IF(AB336 = """", """", GOOGLETRANSLATE(AB336,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6" s="5" t="str">
        <f>IFERROR(__xludf.DUMMYFUNCTION("IF(Y336 = """", """", GOOGLETRANSLATE(Y336, ""en"", ""gu""))"),"આરોગ્ય તણાવ")</f>
        <v>આરોગ્ય તણાવ</v>
      </c>
      <c r="AL336" s="5" t="str">
        <f>IFERROR(__xludf.DUMMYFUNCTION("IF(Z336 = """", """", GOOGLETRANSLATE(Z336, ""en"", ""gu""))"),"જીવનસાથીમાં તકરાર થાય")</f>
        <v>જીવનસાથીમાં તકરાર થાય</v>
      </c>
      <c r="AM336" s="5" t="str">
        <f>IFERROR(__xludf.DUMMYFUNCTION("IF(AA336 = """", """", GOOGLETRANSLATE(AA336, ""en"", ""gu""))"),"સાવચેત રહો")</f>
        <v>સાવચેત રહો</v>
      </c>
      <c r="AN336" s="5" t="str">
        <f>IFERROR(__xludf.DUMMYFUNCTION("IF(AB336 = """", """", GOOGLETRANSLATE(AB336,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6" s="5" t="str">
        <f>IFERROR(__xludf.DUMMYFUNCTION("IF(Y336 = """", """", GOOGLETRANSLATE(Y336, ""en"", ""bn""))"),"স্বাস্থ্য চাপ")</f>
        <v>স্বাস্থ্য চাপ</v>
      </c>
      <c r="AP336" s="5" t="str">
        <f>IFERROR(__xludf.DUMMYFUNCTION("IF(Z336 = """", """", GOOGLETRANSLATE(Z336, ""en"", ""bn""))"),"জীবনসঙ্গী বিবাদ")</f>
        <v>জীবনসঙ্গী বিবাদ</v>
      </c>
      <c r="AQ336" s="5" t="str">
        <f>IFERROR(__xludf.DUMMYFUNCTION("IF(AA336 = """", """", GOOGLETRANSLATE(AA336, ""en"", ""bn""))"),"সতর্ক থাকুন")</f>
        <v>সতর্ক থাকুন</v>
      </c>
      <c r="AR336" s="5" t="str">
        <f>IFERROR(__xludf.DUMMYFUNCTION("IF(AB336 = """", """", GOOGLETRANSLATE(AB336,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6" s="5" t="str">
        <f>IFERROR(__xludf.DUMMYFUNCTION("IF(Y336 = """", """", GOOGLETRANSLATE(Y336, ""en"", ""te""))"),"ఆరోగ్య ఒత్తిడి")</f>
        <v>ఆరోగ్య ఒత్తిడి</v>
      </c>
      <c r="AT336" s="5" t="str">
        <f>IFERROR(__xludf.DUMMYFUNCTION("IF(Z336 = """", """", GOOGLETRANSLATE(Z336, ""en"", ""te""))"),"జీవిత భాగస్వామి విభేదాలు")</f>
        <v>జీవిత భాగస్వామి విభేదాలు</v>
      </c>
      <c r="AU336" s="5" t="str">
        <f>IFERROR(__xludf.DUMMYFUNCTION("IF(AA336 = """", """", GOOGLETRANSLATE(AA336, ""en"", ""te""))"),"జాగ్రత్తగా ఉండండి")</f>
        <v>జాగ్రత్తగా ఉండండి</v>
      </c>
      <c r="AV336" s="5" t="str">
        <f>IFERROR(__xludf.DUMMYFUNCTION("IF(AB336 = """", """", GOOGLETRANSLATE(AB336,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7">
      <c r="A337" s="1">
        <v>339.0</v>
      </c>
      <c r="B337" s="1" t="s">
        <v>56</v>
      </c>
      <c r="C337" s="2">
        <v>45849.0</v>
      </c>
      <c r="D337" s="8">
        <v>45858.0</v>
      </c>
      <c r="E337" s="1">
        <v>10.0</v>
      </c>
      <c r="F337" s="1">
        <v>9.0</v>
      </c>
      <c r="G337" s="3" t="s">
        <v>154</v>
      </c>
      <c r="H337" s="7">
        <v>0.009837962962962963</v>
      </c>
      <c r="I337" s="7">
        <v>0.005335648148148148</v>
      </c>
      <c r="J337" s="7">
        <v>0.006527777777777778</v>
      </c>
      <c r="L337" s="1" t="s">
        <v>80</v>
      </c>
      <c r="O337" s="1" t="s">
        <v>60</v>
      </c>
      <c r="P337" s="1" t="s">
        <v>60</v>
      </c>
      <c r="Q337" s="1" t="s">
        <v>61</v>
      </c>
      <c r="R337" s="1" t="s">
        <v>60</v>
      </c>
      <c r="S337" s="1" t="s">
        <v>60</v>
      </c>
      <c r="T337" s="1" t="s">
        <v>60</v>
      </c>
      <c r="U337" s="1" t="s">
        <v>60</v>
      </c>
      <c r="V337" s="1" t="s">
        <v>61</v>
      </c>
      <c r="W337" s="1" t="s">
        <v>60</v>
      </c>
      <c r="X337" s="1" t="s">
        <v>60</v>
      </c>
      <c r="Y337" s="1" t="s">
        <v>171</v>
      </c>
      <c r="Z337" s="1" t="s">
        <v>172</v>
      </c>
      <c r="AA337" s="1" t="s">
        <v>173</v>
      </c>
      <c r="AB337" s="1" t="s">
        <v>174</v>
      </c>
      <c r="AC337" s="5" t="str">
        <f>IFERROR(__xludf.DUMMYFUNCTION("IF(Y337 = """", """", GOOGLETRANSLATE(Y337, ""en"", ""hi""))"),"स्वास्थ्य तनाव")</f>
        <v>स्वास्थ्य तनाव</v>
      </c>
      <c r="AD337" s="5" t="str">
        <f>IFERROR(__xludf.DUMMYFUNCTION("IF(Z337 = """", """", GOOGLETRANSLATE(Z337, ""en"", ""hi""))"),"जीवनसाथी के बीच संघर्ष")</f>
        <v>जीवनसाथी के बीच संघर्ष</v>
      </c>
      <c r="AE337" s="5" t="str">
        <f>IFERROR(__xludf.DUMMYFUNCTION("IF(AA337 = """", """", GOOGLETRANSLATE(AA337, ""en"", ""hi""))"),"सावधान रहें")</f>
        <v>सावधान रहें</v>
      </c>
      <c r="AF337" s="5" t="str">
        <f>IFERROR(__xludf.DUMMYFUNCTION("IF(AB337 = """", """", GOOGLETRANSLATE(AB337,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7" s="5" t="str">
        <f>IFERROR(__xludf.DUMMYFUNCTION("IF(Y337 = """", """", GOOGLETRANSLATE(Y337, ""en"", ""mr""))"),"आरोग्याचा ताण")</f>
        <v>आरोग्याचा ताण</v>
      </c>
      <c r="AH337" s="5" t="str">
        <f>IFERROR(__xludf.DUMMYFUNCTION("IF(Z337 = """", """", GOOGLETRANSLATE(Z337, ""en"", ""mr""))"),"जोडीदारात वाद")</f>
        <v>जोडीदारात वाद</v>
      </c>
      <c r="AI337" s="5" t="str">
        <f>IFERROR(__xludf.DUMMYFUNCTION("IF(AA337 = """", """", GOOGLETRANSLATE(AA337, ""en"", ""mr""))"),"सावध रहा")</f>
        <v>सावध रहा</v>
      </c>
      <c r="AJ337" s="5" t="str">
        <f>IFERROR(__xludf.DUMMYFUNCTION("IF(AB337 = """", """", GOOGLETRANSLATE(AB337,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7" s="5" t="str">
        <f>IFERROR(__xludf.DUMMYFUNCTION("IF(Y337 = """", """", GOOGLETRANSLATE(Y337, ""en"", ""gu""))"),"આરોગ્ય તણાવ")</f>
        <v>આરોગ્ય તણાવ</v>
      </c>
      <c r="AL337" s="5" t="str">
        <f>IFERROR(__xludf.DUMMYFUNCTION("IF(Z337 = """", """", GOOGLETRANSLATE(Z337, ""en"", ""gu""))"),"જીવનસાથીમાં તકરાર થાય")</f>
        <v>જીવનસાથીમાં તકરાર થાય</v>
      </c>
      <c r="AM337" s="5" t="str">
        <f>IFERROR(__xludf.DUMMYFUNCTION("IF(AA337 = """", """", GOOGLETRANSLATE(AA337, ""en"", ""gu""))"),"સાવચેત રહો")</f>
        <v>સાવચેત રહો</v>
      </c>
      <c r="AN337" s="5" t="str">
        <f>IFERROR(__xludf.DUMMYFUNCTION("IF(AB337 = """", """", GOOGLETRANSLATE(AB337,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7" s="5" t="str">
        <f>IFERROR(__xludf.DUMMYFUNCTION("IF(Y337 = """", """", GOOGLETRANSLATE(Y337, ""en"", ""bn""))"),"স্বাস্থ্য চাপ")</f>
        <v>স্বাস্থ্য চাপ</v>
      </c>
      <c r="AP337" s="5" t="str">
        <f>IFERROR(__xludf.DUMMYFUNCTION("IF(Z337 = """", """", GOOGLETRANSLATE(Z337, ""en"", ""bn""))"),"জীবনসঙ্গী বিবাদ")</f>
        <v>জীবনসঙ্গী বিবাদ</v>
      </c>
      <c r="AQ337" s="5" t="str">
        <f>IFERROR(__xludf.DUMMYFUNCTION("IF(AA337 = """", """", GOOGLETRANSLATE(AA337, ""en"", ""bn""))"),"সতর্ক থাকুন")</f>
        <v>সতর্ক থাকুন</v>
      </c>
      <c r="AR337" s="5" t="str">
        <f>IFERROR(__xludf.DUMMYFUNCTION("IF(AB337 = """", """", GOOGLETRANSLATE(AB337,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7" s="5" t="str">
        <f>IFERROR(__xludf.DUMMYFUNCTION("IF(Y337 = """", """", GOOGLETRANSLATE(Y337, ""en"", ""te""))"),"ఆరోగ్య ఒత్తిడి")</f>
        <v>ఆరోగ్య ఒత్తిడి</v>
      </c>
      <c r="AT337" s="5" t="str">
        <f>IFERROR(__xludf.DUMMYFUNCTION("IF(Z337 = """", """", GOOGLETRANSLATE(Z337, ""en"", ""te""))"),"జీవిత భాగస్వామి విభేదాలు")</f>
        <v>జీవిత భాగస్వామి విభేదాలు</v>
      </c>
      <c r="AU337" s="5" t="str">
        <f>IFERROR(__xludf.DUMMYFUNCTION("IF(AA337 = """", """", GOOGLETRANSLATE(AA337, ""en"", ""te""))"),"జాగ్రత్తగా ఉండండి")</f>
        <v>జాగ్రత్తగా ఉండండి</v>
      </c>
      <c r="AV337" s="5" t="str">
        <f>IFERROR(__xludf.DUMMYFUNCTION("IF(AB337 = """", """", GOOGLETRANSLATE(AB337,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8">
      <c r="A338" s="1">
        <v>340.0</v>
      </c>
      <c r="B338" s="1" t="s">
        <v>56</v>
      </c>
      <c r="C338" s="2">
        <v>45849.0</v>
      </c>
      <c r="D338" s="8">
        <v>45858.0</v>
      </c>
      <c r="E338" s="1">
        <v>10.0</v>
      </c>
      <c r="F338" s="1">
        <v>10.0</v>
      </c>
      <c r="G338" s="3" t="s">
        <v>154</v>
      </c>
      <c r="H338" s="7">
        <v>0.009837962962962963</v>
      </c>
      <c r="I338" s="7">
        <v>0.005335648148148148</v>
      </c>
      <c r="J338" s="7">
        <v>0.006527777777777778</v>
      </c>
      <c r="L338" s="1" t="s">
        <v>80</v>
      </c>
      <c r="O338" s="1" t="s">
        <v>60</v>
      </c>
      <c r="P338" s="1" t="s">
        <v>60</v>
      </c>
      <c r="Q338" s="1" t="s">
        <v>61</v>
      </c>
      <c r="R338" s="1" t="s">
        <v>60</v>
      </c>
      <c r="S338" s="1" t="s">
        <v>60</v>
      </c>
      <c r="T338" s="1" t="s">
        <v>60</v>
      </c>
      <c r="U338" s="1" t="s">
        <v>60</v>
      </c>
      <c r="V338" s="1" t="s">
        <v>61</v>
      </c>
      <c r="W338" s="1" t="s">
        <v>60</v>
      </c>
      <c r="X338" s="1" t="s">
        <v>60</v>
      </c>
      <c r="Y338" s="1" t="s">
        <v>171</v>
      </c>
      <c r="Z338" s="1" t="s">
        <v>172</v>
      </c>
      <c r="AA338" s="1" t="s">
        <v>173</v>
      </c>
      <c r="AB338" s="1" t="s">
        <v>174</v>
      </c>
      <c r="AC338" s="5" t="str">
        <f>IFERROR(__xludf.DUMMYFUNCTION("IF(Y338 = """", """", GOOGLETRANSLATE(Y338, ""en"", ""hi""))"),"स्वास्थ्य तनाव")</f>
        <v>स्वास्थ्य तनाव</v>
      </c>
      <c r="AD338" s="5" t="str">
        <f>IFERROR(__xludf.DUMMYFUNCTION("IF(Z338 = """", """", GOOGLETRANSLATE(Z338, ""en"", ""hi""))"),"जीवनसाथी के बीच संघर्ष")</f>
        <v>जीवनसाथी के बीच संघर्ष</v>
      </c>
      <c r="AE338" s="5" t="str">
        <f>IFERROR(__xludf.DUMMYFUNCTION("IF(AA338 = """", """", GOOGLETRANSLATE(AA338, ""en"", ""hi""))"),"सावधान रहें")</f>
        <v>सावधान रहें</v>
      </c>
      <c r="AF338" s="5" t="str">
        <f>IFERROR(__xludf.DUMMYFUNCTION("IF(AB338 = """", """", GOOGLETRANSLATE(AB338, ""en"", ""hi""))"),"16वीं कक्षा के बाद छात्रों और विदेशी कामगारों को सहायता मिलेगी")</f>
        <v>16वीं कक्षा के बाद छात्रों और विदेशी कामगारों को सहायता मिलेगी</v>
      </c>
      <c r="AG338" s="5" t="str">
        <f>IFERROR(__xludf.DUMMYFUNCTION("IF(Y338 = """", """", GOOGLETRANSLATE(Y338, ""en"", ""mr""))"),"आरोग्याचा ताण")</f>
        <v>आरोग्याचा ताण</v>
      </c>
      <c r="AH338" s="5" t="str">
        <f>IFERROR(__xludf.DUMMYFUNCTION("IF(Z338 = """", """", GOOGLETRANSLATE(Z338, ""en"", ""mr""))"),"जोडीदारात वाद")</f>
        <v>जोडीदारात वाद</v>
      </c>
      <c r="AI338" s="5" t="str">
        <f>IFERROR(__xludf.DUMMYFUNCTION("IF(AA338 = """", """", GOOGLETRANSLATE(AA338, ""en"", ""mr""))"),"सावध रहा")</f>
        <v>सावध रहा</v>
      </c>
      <c r="AJ338" s="5" t="str">
        <f>IFERROR(__xludf.DUMMYFUNCTION("IF(AB338 = """", """", GOOGLETRANSLATE(AB338, ""en"", ""mr""))"),"विद्यार्थी आणि परदेशी कामांना 16 वी नंतर पाठिंबा मिळेल")</f>
        <v>विद्यार्थी आणि परदेशी कामांना 16 वी नंतर पाठिंबा मिळेल</v>
      </c>
      <c r="AK338" s="5" t="str">
        <f>IFERROR(__xludf.DUMMYFUNCTION("IF(Y338 = """", """", GOOGLETRANSLATE(Y338, ""en"", ""gu""))"),"આરોગ્ય તણાવ")</f>
        <v>આરોગ્ય તણાવ</v>
      </c>
      <c r="AL338" s="5" t="str">
        <f>IFERROR(__xludf.DUMMYFUNCTION("IF(Z338 = """", """", GOOGLETRANSLATE(Z338, ""en"", ""gu""))"),"જીવનસાથીમાં તકરાર થાય")</f>
        <v>જીવનસાથીમાં તકરાર થાય</v>
      </c>
      <c r="AM338" s="5" t="str">
        <f>IFERROR(__xludf.DUMMYFUNCTION("IF(AA338 = """", """", GOOGLETRANSLATE(AA338, ""en"", ""gu""))"),"સાવચેત રહો")</f>
        <v>સાવચેત રહો</v>
      </c>
      <c r="AN338" s="5" t="str">
        <f>IFERROR(__xludf.DUMMYFUNCTION("IF(AB338 = """", """", GOOGLETRANSLATE(AB338, ""en"", ""gu""))"),"વિદ્યાર્થીઓ અને વિદેશી કાર્યને 16મી પછી સમર્થન મળે છે")</f>
        <v>વિદ્યાર્થીઓ અને વિદેશી કાર્યને 16મી પછી સમર્થન મળે છે</v>
      </c>
      <c r="AO338" s="5" t="str">
        <f>IFERROR(__xludf.DUMMYFUNCTION("IF(Y338 = """", """", GOOGLETRANSLATE(Y338, ""en"", ""bn""))"),"স্বাস্থ্য চাপ")</f>
        <v>স্বাস্থ্য চাপ</v>
      </c>
      <c r="AP338" s="5" t="str">
        <f>IFERROR(__xludf.DUMMYFUNCTION("IF(Z338 = """", """", GOOGLETRANSLATE(Z338, ""en"", ""bn""))"),"জীবনসঙ্গী বিবাদ")</f>
        <v>জীবনসঙ্গী বিবাদ</v>
      </c>
      <c r="AQ338" s="5" t="str">
        <f>IFERROR(__xludf.DUMMYFUNCTION("IF(AA338 = """", """", GOOGLETRANSLATE(AA338, ""en"", ""bn""))"),"সতর্ক থাকুন")</f>
        <v>সতর্ক থাকুন</v>
      </c>
      <c r="AR338" s="5" t="str">
        <f>IFERROR(__xludf.DUMMYFUNCTION("IF(AB338 = """", """", GOOGLETRANSLATE(AB338, ""en"", ""bn""))"),"ছাত্র এবং বিদেশী কাজ 16 তারিখের পরে সমর্থন পায়")</f>
        <v>ছাত্র এবং বিদেশী কাজ 16 তারিখের পরে সমর্থন পায়</v>
      </c>
      <c r="AS338" s="5" t="str">
        <f>IFERROR(__xludf.DUMMYFUNCTION("IF(Y338 = """", """", GOOGLETRANSLATE(Y338, ""en"", ""te""))"),"ఆరోగ్య ఒత్తిడి")</f>
        <v>ఆరోగ్య ఒత్తిడి</v>
      </c>
      <c r="AT338" s="5" t="str">
        <f>IFERROR(__xludf.DUMMYFUNCTION("IF(Z338 = """", """", GOOGLETRANSLATE(Z338, ""en"", ""te""))"),"జీవిత భాగస్వామి విభేదాలు")</f>
        <v>జీవిత భాగస్వామి విభేదాలు</v>
      </c>
      <c r="AU338" s="5" t="str">
        <f>IFERROR(__xludf.DUMMYFUNCTION("IF(AA338 = """", """", GOOGLETRANSLATE(AA338, ""en"", ""te""))"),"జాగ్రత్తగా ఉండండి")</f>
        <v>జాగ్రత్తగా ఉండండి</v>
      </c>
      <c r="AV338" s="5" t="str">
        <f>IFERROR(__xludf.DUMMYFUNCTION("IF(AB338 = """", """", GOOGLETRANSLATE(AB338, ""en"", ""te""))"),"విద్యార్థులు &amp; విదేశీ పనులకు 16వ తేదీ తర్వాత మద్దతు లభిస్తుంది")</f>
        <v>విద్యార్థులు &amp; విదేశీ పనులకు 16వ తేదీ తర్వాత మద్దతు లభిస్తుంది</v>
      </c>
    </row>
    <row r="339">
      <c r="A339" s="1">
        <v>341.0</v>
      </c>
      <c r="B339" s="1" t="s">
        <v>56</v>
      </c>
      <c r="C339" s="2">
        <v>45849.0</v>
      </c>
      <c r="D339" s="8">
        <v>45858.0</v>
      </c>
      <c r="E339" s="1">
        <v>11.0</v>
      </c>
      <c r="F339" s="1">
        <v>1.0</v>
      </c>
      <c r="G339" s="3" t="s">
        <v>154</v>
      </c>
      <c r="H339" s="7">
        <v>0.009837962962962963</v>
      </c>
      <c r="I339" s="7">
        <v>0.006527777777777778</v>
      </c>
      <c r="J339" s="7">
        <v>0.007523148148148148</v>
      </c>
      <c r="L339" s="1" t="s">
        <v>81</v>
      </c>
      <c r="O339" s="1" t="s">
        <v>60</v>
      </c>
      <c r="P339" s="1" t="s">
        <v>60</v>
      </c>
      <c r="Q339" s="1" t="s">
        <v>61</v>
      </c>
      <c r="R339" s="1" t="s">
        <v>60</v>
      </c>
      <c r="S339" s="1" t="s">
        <v>60</v>
      </c>
      <c r="T339" s="1" t="s">
        <v>60</v>
      </c>
      <c r="U339" s="1" t="s">
        <v>60</v>
      </c>
      <c r="V339" s="1" t="s">
        <v>61</v>
      </c>
      <c r="W339" s="1" t="s">
        <v>60</v>
      </c>
      <c r="X339" s="1" t="s">
        <v>60</v>
      </c>
      <c r="Y339" s="1" t="s">
        <v>175</v>
      </c>
      <c r="Z339" s="1" t="s">
        <v>176</v>
      </c>
      <c r="AA339" s="1" t="s">
        <v>177</v>
      </c>
      <c r="AB339" s="1" t="s">
        <v>178</v>
      </c>
      <c r="AC339" s="5" t="str">
        <f>IFERROR(__xludf.DUMMYFUNCTION("IF(Y339 = """", """", GOOGLETRANSLATE(Y339, ""en"", ""hi""))"),"चिंता के साथ भाग्यशाली")</f>
        <v>चिंता के साथ भाग्यशाली</v>
      </c>
      <c r="AD339" s="5" t="str">
        <f>IFERROR(__xludf.DUMMYFUNCTION("IF(Z339 = """", """", GOOGLETRANSLATE(Z339, ""en"", ""hi""))"),"कोई वास्तविक नकारात्मक दिन नहीं")</f>
        <v>कोई वास्तविक नकारात्मक दिन नहीं</v>
      </c>
      <c r="AE339" s="5" t="str">
        <f>IFERROR(__xludf.DUMMYFUNCTION("IF(AA339 = """", """", GOOGLETRANSLATE(AA339, ""en"", ""hi""))"),"वैवाहिक विवादों से बचें")</f>
        <v>वैवाहिक विवादों से बचें</v>
      </c>
      <c r="AF339" s="5" t="str">
        <f>IFERROR(__xludf.DUMMYFUNCTION("IF(AB339 = """", """", GOOGLETRANSLATE(AB339, ""en"", ""hi""))"),"करियर और छात्रों के लिए अच्छा")</f>
        <v>करियर और छात्रों के लिए अच्छा</v>
      </c>
      <c r="AG339" s="5" t="str">
        <f>IFERROR(__xludf.DUMMYFUNCTION("IF(Y339 = """", """", GOOGLETRANSLATE(Y339, ""en"", ""mr""))"),"काळजीने भाग्यवान")</f>
        <v>काळजीने भाग्यवान</v>
      </c>
      <c r="AH339" s="5" t="str">
        <f>IFERROR(__xludf.DUMMYFUNCTION("IF(Z339 = """", """", GOOGLETRANSLATE(Z339, ""en"", ""mr""))"),"वास्तविक नकारात्मक दिवस नाही")</f>
        <v>वास्तविक नकारात्मक दिवस नाही</v>
      </c>
      <c r="AI339" s="5" t="str">
        <f>IFERROR(__xludf.DUMMYFUNCTION("IF(AA339 = """", """", GOOGLETRANSLATE(AA339, ""en"", ""mr""))"),"वैवाहिक विवाद टाळा")</f>
        <v>वैवाहिक विवाद टाळा</v>
      </c>
      <c r="AJ339" s="5" t="str">
        <f>IFERROR(__xludf.DUMMYFUNCTION("IF(AB339 = """", """", GOOGLETRANSLATE(AB339, ""en"", ""mr""))"),"करिअर आणि विद्यार्थ्यांसाठी चांगले")</f>
        <v>करिअर आणि विद्यार्थ्यांसाठी चांगले</v>
      </c>
      <c r="AK339" s="5" t="str">
        <f>IFERROR(__xludf.DUMMYFUNCTION("IF(Y339 = """", """", GOOGLETRANSLATE(Y339, ""en"", ""gu""))"),"ચિંતા સાથે નસીબદાર")</f>
        <v>ચિંતા સાથે નસીબદાર</v>
      </c>
      <c r="AL339" s="5" t="str">
        <f>IFERROR(__xludf.DUMMYFUNCTION("IF(Z339 = """", """", GOOGLETRANSLATE(Z339, ""en"", ""gu""))"),"કોઈ વાસ્તવિક નકારાત્મક દિવસ નથી")</f>
        <v>કોઈ વાસ્તવિક નકારાત્મક દિવસ નથી</v>
      </c>
      <c r="AM339" s="5" t="str">
        <f>IFERROR(__xludf.DUMMYFUNCTION("IF(AA339 = """", """", GOOGLETRANSLATE(AA339, ""en"", ""gu""))"),"લગ્નના વિવાદો ટાળો")</f>
        <v>લગ્નના વિવાદો ટાળો</v>
      </c>
      <c r="AN339" s="5" t="str">
        <f>IFERROR(__xludf.DUMMYFUNCTION("IF(AB339 = """", """", GOOGLETRANSLATE(AB339, ""en"", ""gu""))"),"કારકિર્દી અને વિદ્યાર્થીઓ માટે સારું")</f>
        <v>કારકિર્દી અને વિદ્યાર્થીઓ માટે સારું</v>
      </c>
      <c r="AO339" s="5" t="str">
        <f>IFERROR(__xludf.DUMMYFUNCTION("IF(Y339 = """", """", GOOGLETRANSLATE(Y339, ""en"", ""bn""))"),"উদ্বেগের সাথে ভাগ্যবান")</f>
        <v>উদ্বেগের সাথে ভাগ্যবান</v>
      </c>
      <c r="AP339" s="5" t="str">
        <f>IFERROR(__xludf.DUMMYFUNCTION("IF(Z339 = """", """", GOOGLETRANSLATE(Z339, ""en"", ""bn""))"),"কোন প্রকৃত নেতিবাচক দিন")</f>
        <v>কোন প্রকৃত নেতিবাচক দিন</v>
      </c>
      <c r="AQ339" s="5" t="str">
        <f>IFERROR(__xludf.DUMMYFUNCTION("IF(AA339 = """", """", GOOGLETRANSLATE(AA339, ""en"", ""bn""))"),"দাম্পত্য কলহ এড়িয়ে চলুন")</f>
        <v>দাম্পত্য কলহ এড়িয়ে চলুন</v>
      </c>
      <c r="AR339" s="5" t="str">
        <f>IFERROR(__xludf.DUMMYFUNCTION("IF(AB339 = """", """", GOOGLETRANSLATE(AB339, ""en"", ""bn""))"),"কর্মজীবন এবং ছাত্রদের জন্য ভাল")</f>
        <v>কর্মজীবন এবং ছাত্রদের জন্য ভাল</v>
      </c>
      <c r="AS339" s="5" t="str">
        <f>IFERROR(__xludf.DUMMYFUNCTION("IF(Y339 = """", """", GOOGLETRANSLATE(Y339, ""en"", ""te""))"),"ఆందోళనతో అదృష్టవంతుడు")</f>
        <v>ఆందోళనతో అదృష్టవంతుడు</v>
      </c>
      <c r="AT339" s="5" t="str">
        <f>IFERROR(__xludf.DUMMYFUNCTION("IF(Z339 = """", """", GOOGLETRANSLATE(Z339, ""en"", ""te""))"),"అసలు ప్రతికూల రోజు లేదు")</f>
        <v>అసలు ప్రతికూల రోజు లేదు</v>
      </c>
      <c r="AU339" s="5" t="str">
        <f>IFERROR(__xludf.DUMMYFUNCTION("IF(AA339 = """", """", GOOGLETRANSLATE(AA339, ""en"", ""te""))"),"వివాహ వివాదాలకు దూరంగా ఉండండి")</f>
        <v>వివాహ వివాదాలకు దూరంగా ఉండండి</v>
      </c>
      <c r="AV339" s="5" t="str">
        <f>IFERROR(__xludf.DUMMYFUNCTION("IF(AB339 = """", """", GOOGLETRANSLATE(AB339, ""en"", ""te""))"),"వృత్తి, విద్యార్థులకు అనుకూలం")</f>
        <v>వృత్తి, విద్యార్థులకు అనుకూలం</v>
      </c>
    </row>
    <row r="340">
      <c r="A340" s="1">
        <v>342.0</v>
      </c>
      <c r="B340" s="1" t="s">
        <v>56</v>
      </c>
      <c r="C340" s="2">
        <v>45849.0</v>
      </c>
      <c r="D340" s="8">
        <v>45858.0</v>
      </c>
      <c r="E340" s="1">
        <v>11.0</v>
      </c>
      <c r="F340" s="1">
        <v>2.0</v>
      </c>
      <c r="G340" s="3" t="s">
        <v>154</v>
      </c>
      <c r="H340" s="7">
        <v>0.009837962962962963</v>
      </c>
      <c r="I340" s="7">
        <v>0.006527777777777778</v>
      </c>
      <c r="J340" s="7">
        <v>0.007523148148148148</v>
      </c>
      <c r="L340" s="1" t="s">
        <v>81</v>
      </c>
      <c r="O340" s="1" t="s">
        <v>60</v>
      </c>
      <c r="P340" s="1" t="s">
        <v>60</v>
      </c>
      <c r="Q340" s="1" t="s">
        <v>61</v>
      </c>
      <c r="R340" s="1" t="s">
        <v>60</v>
      </c>
      <c r="S340" s="1" t="s">
        <v>60</v>
      </c>
      <c r="T340" s="1" t="s">
        <v>60</v>
      </c>
      <c r="U340" s="1" t="s">
        <v>60</v>
      </c>
      <c r="V340" s="1" t="s">
        <v>61</v>
      </c>
      <c r="W340" s="1" t="s">
        <v>60</v>
      </c>
      <c r="X340" s="1" t="s">
        <v>60</v>
      </c>
      <c r="Y340" s="1" t="s">
        <v>175</v>
      </c>
      <c r="Z340" s="1" t="s">
        <v>176</v>
      </c>
      <c r="AA340" s="1" t="s">
        <v>177</v>
      </c>
      <c r="AB340" s="1" t="s">
        <v>178</v>
      </c>
      <c r="AC340" s="5" t="str">
        <f>IFERROR(__xludf.DUMMYFUNCTION("IF(Y340 = """", """", GOOGLETRANSLATE(Y340, ""en"", ""hi""))"),"चिंता के साथ भाग्यशाली")</f>
        <v>चिंता के साथ भाग्यशाली</v>
      </c>
      <c r="AD340" s="5" t="str">
        <f>IFERROR(__xludf.DUMMYFUNCTION("IF(Z340 = """", """", GOOGLETRANSLATE(Z340, ""en"", ""hi""))"),"कोई वास्तविक नकारात्मक दिन नहीं")</f>
        <v>कोई वास्तविक नकारात्मक दिन नहीं</v>
      </c>
      <c r="AE340" s="5" t="str">
        <f>IFERROR(__xludf.DUMMYFUNCTION("IF(AA340 = """", """", GOOGLETRANSLATE(AA340, ""en"", ""hi""))"),"वैवाहिक विवादों से बचें")</f>
        <v>वैवाहिक विवादों से बचें</v>
      </c>
      <c r="AF340" s="5" t="str">
        <f>IFERROR(__xludf.DUMMYFUNCTION("IF(AB340 = """", """", GOOGLETRANSLATE(AB340, ""en"", ""hi""))"),"करियर और छात्रों के लिए अच्छा")</f>
        <v>करियर और छात्रों के लिए अच्छा</v>
      </c>
      <c r="AG340" s="5" t="str">
        <f>IFERROR(__xludf.DUMMYFUNCTION("IF(Y340 = """", """", GOOGLETRANSLATE(Y340, ""en"", ""mr""))"),"काळजीने भाग्यवान")</f>
        <v>काळजीने भाग्यवान</v>
      </c>
      <c r="AH340" s="5" t="str">
        <f>IFERROR(__xludf.DUMMYFUNCTION("IF(Z340 = """", """", GOOGLETRANSLATE(Z340, ""en"", ""mr""))"),"वास्तविक नकारात्मक दिवस नाही")</f>
        <v>वास्तविक नकारात्मक दिवस नाही</v>
      </c>
      <c r="AI340" s="5" t="str">
        <f>IFERROR(__xludf.DUMMYFUNCTION("IF(AA340 = """", """", GOOGLETRANSLATE(AA340, ""en"", ""mr""))"),"वैवाहिक विवाद टाळा")</f>
        <v>वैवाहिक विवाद टाळा</v>
      </c>
      <c r="AJ340" s="5" t="str">
        <f>IFERROR(__xludf.DUMMYFUNCTION("IF(AB340 = """", """", GOOGLETRANSLATE(AB340, ""en"", ""mr""))"),"करिअर आणि विद्यार्थ्यांसाठी चांगले")</f>
        <v>करिअर आणि विद्यार्थ्यांसाठी चांगले</v>
      </c>
      <c r="AK340" s="5" t="str">
        <f>IFERROR(__xludf.DUMMYFUNCTION("IF(Y340 = """", """", GOOGLETRANSLATE(Y340, ""en"", ""gu""))"),"ચિંતા સાથે નસીબદાર")</f>
        <v>ચિંતા સાથે નસીબદાર</v>
      </c>
      <c r="AL340" s="5" t="str">
        <f>IFERROR(__xludf.DUMMYFUNCTION("IF(Z340 = """", """", GOOGLETRANSLATE(Z340, ""en"", ""gu""))"),"કોઈ વાસ્તવિક નકારાત્મક દિવસ નથી")</f>
        <v>કોઈ વાસ્તવિક નકારાત્મક દિવસ નથી</v>
      </c>
      <c r="AM340" s="5" t="str">
        <f>IFERROR(__xludf.DUMMYFUNCTION("IF(AA340 = """", """", GOOGLETRANSLATE(AA340, ""en"", ""gu""))"),"લગ્નના વિવાદો ટાળો")</f>
        <v>લગ્નના વિવાદો ટાળો</v>
      </c>
      <c r="AN340" s="5" t="str">
        <f>IFERROR(__xludf.DUMMYFUNCTION("IF(AB340 = """", """", GOOGLETRANSLATE(AB340, ""en"", ""gu""))"),"કારકિર્દી અને વિદ્યાર્થીઓ માટે સારું")</f>
        <v>કારકિર્દી અને વિદ્યાર્થીઓ માટે સારું</v>
      </c>
      <c r="AO340" s="5" t="str">
        <f>IFERROR(__xludf.DUMMYFUNCTION("IF(Y340 = """", """", GOOGLETRANSLATE(Y340, ""en"", ""bn""))"),"উদ্বেগের সাথে ভাগ্যবান")</f>
        <v>উদ্বেগের সাথে ভাগ্যবান</v>
      </c>
      <c r="AP340" s="5" t="str">
        <f>IFERROR(__xludf.DUMMYFUNCTION("IF(Z340 = """", """", GOOGLETRANSLATE(Z340, ""en"", ""bn""))"),"কোন প্রকৃত নেতিবাচক দিন")</f>
        <v>কোন প্রকৃত নেতিবাচক দিন</v>
      </c>
      <c r="AQ340" s="5" t="str">
        <f>IFERROR(__xludf.DUMMYFUNCTION("IF(AA340 = """", """", GOOGLETRANSLATE(AA340, ""en"", ""bn""))"),"দাম্পত্য কলহ এড়িয়ে চলুন")</f>
        <v>দাম্পত্য কলহ এড়িয়ে চলুন</v>
      </c>
      <c r="AR340" s="5" t="str">
        <f>IFERROR(__xludf.DUMMYFUNCTION("IF(AB340 = """", """", GOOGLETRANSLATE(AB340, ""en"", ""bn""))"),"কর্মজীবন এবং ছাত্রদের জন্য ভাল")</f>
        <v>কর্মজীবন এবং ছাত্রদের জন্য ভাল</v>
      </c>
      <c r="AS340" s="5" t="str">
        <f>IFERROR(__xludf.DUMMYFUNCTION("IF(Y340 = """", """", GOOGLETRANSLATE(Y340, ""en"", ""te""))"),"ఆందోళనతో అదృష్టవంతుడు")</f>
        <v>ఆందోళనతో అదృష్టవంతుడు</v>
      </c>
      <c r="AT340" s="5" t="str">
        <f>IFERROR(__xludf.DUMMYFUNCTION("IF(Z340 = """", """", GOOGLETRANSLATE(Z340, ""en"", ""te""))"),"అసలు ప్రతికూల రోజు లేదు")</f>
        <v>అసలు ప్రతికూల రోజు లేదు</v>
      </c>
      <c r="AU340" s="5" t="str">
        <f>IFERROR(__xludf.DUMMYFUNCTION("IF(AA340 = """", """", GOOGLETRANSLATE(AA340, ""en"", ""te""))"),"వివాహ వివాదాలకు దూరంగా ఉండండి")</f>
        <v>వివాహ వివాదాలకు దూరంగా ఉండండి</v>
      </c>
      <c r="AV340" s="5" t="str">
        <f>IFERROR(__xludf.DUMMYFUNCTION("IF(AB340 = """", """", GOOGLETRANSLATE(AB340, ""en"", ""te""))"),"వృత్తి, విద్యార్థులకు అనుకూలం")</f>
        <v>వృత్తి, విద్యార్థులకు అనుకూలం</v>
      </c>
    </row>
    <row r="341">
      <c r="A341" s="1">
        <v>343.0</v>
      </c>
      <c r="B341" s="1" t="s">
        <v>56</v>
      </c>
      <c r="C341" s="2">
        <v>45849.0</v>
      </c>
      <c r="D341" s="8">
        <v>45858.0</v>
      </c>
      <c r="E341" s="1">
        <v>11.0</v>
      </c>
      <c r="F341" s="1">
        <v>3.0</v>
      </c>
      <c r="G341" s="3" t="s">
        <v>154</v>
      </c>
      <c r="H341" s="7">
        <v>0.009837962962962963</v>
      </c>
      <c r="I341" s="7">
        <v>0.006527777777777778</v>
      </c>
      <c r="J341" s="7">
        <v>0.007523148148148148</v>
      </c>
      <c r="L341" s="1" t="s">
        <v>81</v>
      </c>
      <c r="O341" s="1" t="s">
        <v>60</v>
      </c>
      <c r="P341" s="1" t="s">
        <v>60</v>
      </c>
      <c r="Q341" s="1" t="s">
        <v>61</v>
      </c>
      <c r="R341" s="1" t="s">
        <v>60</v>
      </c>
      <c r="S341" s="1" t="s">
        <v>60</v>
      </c>
      <c r="T341" s="1" t="s">
        <v>60</v>
      </c>
      <c r="U341" s="1" t="s">
        <v>60</v>
      </c>
      <c r="V341" s="1" t="s">
        <v>61</v>
      </c>
      <c r="W341" s="1" t="s">
        <v>60</v>
      </c>
      <c r="X341" s="1" t="s">
        <v>60</v>
      </c>
      <c r="Y341" s="1" t="s">
        <v>175</v>
      </c>
      <c r="Z341" s="1" t="s">
        <v>176</v>
      </c>
      <c r="AA341" s="1" t="s">
        <v>177</v>
      </c>
      <c r="AB341" s="1" t="s">
        <v>178</v>
      </c>
      <c r="AC341" s="5" t="str">
        <f>IFERROR(__xludf.DUMMYFUNCTION("IF(Y341 = """", """", GOOGLETRANSLATE(Y341, ""en"", ""hi""))"),"चिंता के साथ भाग्यशाली")</f>
        <v>चिंता के साथ भाग्यशाली</v>
      </c>
      <c r="AD341" s="5" t="str">
        <f>IFERROR(__xludf.DUMMYFUNCTION("IF(Z341 = """", """", GOOGLETRANSLATE(Z341, ""en"", ""hi""))"),"कोई वास्तविक नकारात्मक दिन नहीं")</f>
        <v>कोई वास्तविक नकारात्मक दिन नहीं</v>
      </c>
      <c r="AE341" s="5" t="str">
        <f>IFERROR(__xludf.DUMMYFUNCTION("IF(AA341 = """", """", GOOGLETRANSLATE(AA341, ""en"", ""hi""))"),"वैवाहिक विवादों से बचें")</f>
        <v>वैवाहिक विवादों से बचें</v>
      </c>
      <c r="AF341" s="5" t="str">
        <f>IFERROR(__xludf.DUMMYFUNCTION("IF(AB341 = """", """", GOOGLETRANSLATE(AB341, ""en"", ""hi""))"),"करियर और छात्रों के लिए अच्छा")</f>
        <v>करियर और छात्रों के लिए अच्छा</v>
      </c>
      <c r="AG341" s="5" t="str">
        <f>IFERROR(__xludf.DUMMYFUNCTION("IF(Y341 = """", """", GOOGLETRANSLATE(Y341, ""en"", ""mr""))"),"काळजीने भाग्यवान")</f>
        <v>काळजीने भाग्यवान</v>
      </c>
      <c r="AH341" s="5" t="str">
        <f>IFERROR(__xludf.DUMMYFUNCTION("IF(Z341 = """", """", GOOGLETRANSLATE(Z341, ""en"", ""mr""))"),"वास्तविक नकारात्मक दिवस नाही")</f>
        <v>वास्तविक नकारात्मक दिवस नाही</v>
      </c>
      <c r="AI341" s="5" t="str">
        <f>IFERROR(__xludf.DUMMYFUNCTION("IF(AA341 = """", """", GOOGLETRANSLATE(AA341, ""en"", ""mr""))"),"वैवाहिक विवाद टाळा")</f>
        <v>वैवाहिक विवाद टाळा</v>
      </c>
      <c r="AJ341" s="5" t="str">
        <f>IFERROR(__xludf.DUMMYFUNCTION("IF(AB341 = """", """", GOOGLETRANSLATE(AB341, ""en"", ""mr""))"),"करिअर आणि विद्यार्थ्यांसाठी चांगले")</f>
        <v>करिअर आणि विद्यार्थ्यांसाठी चांगले</v>
      </c>
      <c r="AK341" s="5" t="str">
        <f>IFERROR(__xludf.DUMMYFUNCTION("IF(Y341 = """", """", GOOGLETRANSLATE(Y341, ""en"", ""gu""))"),"ચિંતા સાથે નસીબદાર")</f>
        <v>ચિંતા સાથે નસીબદાર</v>
      </c>
      <c r="AL341" s="5" t="str">
        <f>IFERROR(__xludf.DUMMYFUNCTION("IF(Z341 = """", """", GOOGLETRANSLATE(Z341, ""en"", ""gu""))"),"કોઈ વાસ્તવિક નકારાત્મક દિવસ નથી")</f>
        <v>કોઈ વાસ્તવિક નકારાત્મક દિવસ નથી</v>
      </c>
      <c r="AM341" s="5" t="str">
        <f>IFERROR(__xludf.DUMMYFUNCTION("IF(AA341 = """", """", GOOGLETRANSLATE(AA341, ""en"", ""gu""))"),"લગ્નના વિવાદો ટાળો")</f>
        <v>લગ્નના વિવાદો ટાળો</v>
      </c>
      <c r="AN341" s="5" t="str">
        <f>IFERROR(__xludf.DUMMYFUNCTION("IF(AB341 = """", """", GOOGLETRANSLATE(AB341, ""en"", ""gu""))"),"કારકિર્દી અને વિદ્યાર્થીઓ માટે સારું")</f>
        <v>કારકિર્દી અને વિદ્યાર્થીઓ માટે સારું</v>
      </c>
      <c r="AO341" s="5" t="str">
        <f>IFERROR(__xludf.DUMMYFUNCTION("IF(Y341 = """", """", GOOGLETRANSLATE(Y341, ""en"", ""bn""))"),"উদ্বেগের সাথে ভাগ্যবান")</f>
        <v>উদ্বেগের সাথে ভাগ্যবান</v>
      </c>
      <c r="AP341" s="5" t="str">
        <f>IFERROR(__xludf.DUMMYFUNCTION("IF(Z341 = """", """", GOOGLETRANSLATE(Z341, ""en"", ""bn""))"),"কোন প্রকৃত নেতিবাচক দিন")</f>
        <v>কোন প্রকৃত নেতিবাচক দিন</v>
      </c>
      <c r="AQ341" s="5" t="str">
        <f>IFERROR(__xludf.DUMMYFUNCTION("IF(AA341 = """", """", GOOGLETRANSLATE(AA341, ""en"", ""bn""))"),"দাম্পত্য কলহ এড়িয়ে চলুন")</f>
        <v>দাম্পত্য কলহ এড়িয়ে চলুন</v>
      </c>
      <c r="AR341" s="5" t="str">
        <f>IFERROR(__xludf.DUMMYFUNCTION("IF(AB341 = """", """", GOOGLETRANSLATE(AB341, ""en"", ""bn""))"),"কর্মজীবন এবং ছাত্রদের জন্য ভাল")</f>
        <v>কর্মজীবন এবং ছাত্রদের জন্য ভাল</v>
      </c>
      <c r="AS341" s="5" t="str">
        <f>IFERROR(__xludf.DUMMYFUNCTION("IF(Y341 = """", """", GOOGLETRANSLATE(Y341, ""en"", ""te""))"),"ఆందోళనతో అదృష్టవంతుడు")</f>
        <v>ఆందోళనతో అదృష్టవంతుడు</v>
      </c>
      <c r="AT341" s="5" t="str">
        <f>IFERROR(__xludf.DUMMYFUNCTION("IF(Z341 = """", """", GOOGLETRANSLATE(Z341, ""en"", ""te""))"),"అసలు ప్రతికూల రోజు లేదు")</f>
        <v>అసలు ప్రతికూల రోజు లేదు</v>
      </c>
      <c r="AU341" s="5" t="str">
        <f>IFERROR(__xludf.DUMMYFUNCTION("IF(AA341 = """", """", GOOGLETRANSLATE(AA341, ""en"", ""te""))"),"వివాహ వివాదాలకు దూరంగా ఉండండి")</f>
        <v>వివాహ వివాదాలకు దూరంగా ఉండండి</v>
      </c>
      <c r="AV341" s="5" t="str">
        <f>IFERROR(__xludf.DUMMYFUNCTION("IF(AB341 = """", """", GOOGLETRANSLATE(AB341, ""en"", ""te""))"),"వృత్తి, విద్యార్థులకు అనుకూలం")</f>
        <v>వృత్తి, విద్యార్థులకు అనుకూలం</v>
      </c>
    </row>
    <row r="342">
      <c r="A342" s="1">
        <v>344.0</v>
      </c>
      <c r="B342" s="1" t="s">
        <v>56</v>
      </c>
      <c r="C342" s="2">
        <v>45849.0</v>
      </c>
      <c r="D342" s="8">
        <v>45858.0</v>
      </c>
      <c r="E342" s="1">
        <v>11.0</v>
      </c>
      <c r="F342" s="1">
        <v>4.0</v>
      </c>
      <c r="G342" s="3" t="s">
        <v>154</v>
      </c>
      <c r="H342" s="7">
        <v>0.009837962962962963</v>
      </c>
      <c r="I342" s="7">
        <v>0.006527777777777778</v>
      </c>
      <c r="J342" s="7">
        <v>0.007523148148148148</v>
      </c>
      <c r="L342" s="1" t="s">
        <v>81</v>
      </c>
      <c r="O342" s="1" t="s">
        <v>60</v>
      </c>
      <c r="P342" s="1" t="s">
        <v>60</v>
      </c>
      <c r="Q342" s="1" t="s">
        <v>61</v>
      </c>
      <c r="R342" s="1" t="s">
        <v>60</v>
      </c>
      <c r="S342" s="1" t="s">
        <v>60</v>
      </c>
      <c r="T342" s="1" t="s">
        <v>60</v>
      </c>
      <c r="U342" s="1" t="s">
        <v>60</v>
      </c>
      <c r="V342" s="1" t="s">
        <v>61</v>
      </c>
      <c r="W342" s="1" t="s">
        <v>60</v>
      </c>
      <c r="X342" s="1" t="s">
        <v>60</v>
      </c>
      <c r="Y342" s="1" t="s">
        <v>175</v>
      </c>
      <c r="Z342" s="1" t="s">
        <v>176</v>
      </c>
      <c r="AA342" s="1" t="s">
        <v>177</v>
      </c>
      <c r="AB342" s="1" t="s">
        <v>178</v>
      </c>
      <c r="AC342" s="5" t="str">
        <f>IFERROR(__xludf.DUMMYFUNCTION("IF(Y342 = """", """", GOOGLETRANSLATE(Y342, ""en"", ""hi""))"),"चिंता के साथ भाग्यशाली")</f>
        <v>चिंता के साथ भाग्यशाली</v>
      </c>
      <c r="AD342" s="5" t="str">
        <f>IFERROR(__xludf.DUMMYFUNCTION("IF(Z342 = """", """", GOOGLETRANSLATE(Z342, ""en"", ""hi""))"),"कोई वास्तविक नकारात्मक दिन नहीं")</f>
        <v>कोई वास्तविक नकारात्मक दिन नहीं</v>
      </c>
      <c r="AE342" s="5" t="str">
        <f>IFERROR(__xludf.DUMMYFUNCTION("IF(AA342 = """", """", GOOGLETRANSLATE(AA342, ""en"", ""hi""))"),"वैवाहिक विवादों से बचें")</f>
        <v>वैवाहिक विवादों से बचें</v>
      </c>
      <c r="AF342" s="5" t="str">
        <f>IFERROR(__xludf.DUMMYFUNCTION("IF(AB342 = """", """", GOOGLETRANSLATE(AB342, ""en"", ""hi""))"),"करियर और छात्रों के लिए अच्छा")</f>
        <v>करियर और छात्रों के लिए अच्छा</v>
      </c>
      <c r="AG342" s="5" t="str">
        <f>IFERROR(__xludf.DUMMYFUNCTION("IF(Y342 = """", """", GOOGLETRANSLATE(Y342, ""en"", ""mr""))"),"काळजीने भाग्यवान")</f>
        <v>काळजीने भाग्यवान</v>
      </c>
      <c r="AH342" s="5" t="str">
        <f>IFERROR(__xludf.DUMMYFUNCTION("IF(Z342 = """", """", GOOGLETRANSLATE(Z342, ""en"", ""mr""))"),"वास्तविक नकारात्मक दिवस नाही")</f>
        <v>वास्तविक नकारात्मक दिवस नाही</v>
      </c>
      <c r="AI342" s="5" t="str">
        <f>IFERROR(__xludf.DUMMYFUNCTION("IF(AA342 = """", """", GOOGLETRANSLATE(AA342, ""en"", ""mr""))"),"वैवाहिक विवाद टाळा")</f>
        <v>वैवाहिक विवाद टाळा</v>
      </c>
      <c r="AJ342" s="5" t="str">
        <f>IFERROR(__xludf.DUMMYFUNCTION("IF(AB342 = """", """", GOOGLETRANSLATE(AB342, ""en"", ""mr""))"),"करिअर आणि विद्यार्थ्यांसाठी चांगले")</f>
        <v>करिअर आणि विद्यार्थ्यांसाठी चांगले</v>
      </c>
      <c r="AK342" s="5" t="str">
        <f>IFERROR(__xludf.DUMMYFUNCTION("IF(Y342 = """", """", GOOGLETRANSLATE(Y342, ""en"", ""gu""))"),"ચિંતા સાથે નસીબદાર")</f>
        <v>ચિંતા સાથે નસીબદાર</v>
      </c>
      <c r="AL342" s="5" t="str">
        <f>IFERROR(__xludf.DUMMYFUNCTION("IF(Z342 = """", """", GOOGLETRANSLATE(Z342, ""en"", ""gu""))"),"કોઈ વાસ્તવિક નકારાત્મક દિવસ નથી")</f>
        <v>કોઈ વાસ્તવિક નકારાત્મક દિવસ નથી</v>
      </c>
      <c r="AM342" s="5" t="str">
        <f>IFERROR(__xludf.DUMMYFUNCTION("IF(AA342 = """", """", GOOGLETRANSLATE(AA342, ""en"", ""gu""))"),"લગ્નના વિવાદો ટાળો")</f>
        <v>લગ્નના વિવાદો ટાળો</v>
      </c>
      <c r="AN342" s="5" t="str">
        <f>IFERROR(__xludf.DUMMYFUNCTION("IF(AB342 = """", """", GOOGLETRANSLATE(AB342, ""en"", ""gu""))"),"કારકિર્દી અને વિદ્યાર્થીઓ માટે સારું")</f>
        <v>કારકિર્દી અને વિદ્યાર્થીઓ માટે સારું</v>
      </c>
      <c r="AO342" s="5" t="str">
        <f>IFERROR(__xludf.DUMMYFUNCTION("IF(Y342 = """", """", GOOGLETRANSLATE(Y342, ""en"", ""bn""))"),"উদ্বেগের সাথে ভাগ্যবান")</f>
        <v>উদ্বেগের সাথে ভাগ্যবান</v>
      </c>
      <c r="AP342" s="5" t="str">
        <f>IFERROR(__xludf.DUMMYFUNCTION("IF(Z342 = """", """", GOOGLETRANSLATE(Z342, ""en"", ""bn""))"),"কোন প্রকৃত নেতিবাচক দিন")</f>
        <v>কোন প্রকৃত নেতিবাচক দিন</v>
      </c>
      <c r="AQ342" s="5" t="str">
        <f>IFERROR(__xludf.DUMMYFUNCTION("IF(AA342 = """", """", GOOGLETRANSLATE(AA342, ""en"", ""bn""))"),"দাম্পত্য কলহ এড়িয়ে চলুন")</f>
        <v>দাম্পত্য কলহ এড়িয়ে চলুন</v>
      </c>
      <c r="AR342" s="5" t="str">
        <f>IFERROR(__xludf.DUMMYFUNCTION("IF(AB342 = """", """", GOOGLETRANSLATE(AB342, ""en"", ""bn""))"),"কর্মজীবন এবং ছাত্রদের জন্য ভাল")</f>
        <v>কর্মজীবন এবং ছাত্রদের জন্য ভাল</v>
      </c>
      <c r="AS342" s="5" t="str">
        <f>IFERROR(__xludf.DUMMYFUNCTION("IF(Y342 = """", """", GOOGLETRANSLATE(Y342, ""en"", ""te""))"),"ఆందోళనతో అదృష్టవంతుడు")</f>
        <v>ఆందోళనతో అదృష్టవంతుడు</v>
      </c>
      <c r="AT342" s="5" t="str">
        <f>IFERROR(__xludf.DUMMYFUNCTION("IF(Z342 = """", """", GOOGLETRANSLATE(Z342, ""en"", ""te""))"),"అసలు ప్రతికూల రోజు లేదు")</f>
        <v>అసలు ప్రతికూల రోజు లేదు</v>
      </c>
      <c r="AU342" s="5" t="str">
        <f>IFERROR(__xludf.DUMMYFUNCTION("IF(AA342 = """", """", GOOGLETRANSLATE(AA342, ""en"", ""te""))"),"వివాహ వివాదాలకు దూరంగా ఉండండి")</f>
        <v>వివాహ వివాదాలకు దూరంగా ఉండండి</v>
      </c>
      <c r="AV342" s="5" t="str">
        <f>IFERROR(__xludf.DUMMYFUNCTION("IF(AB342 = """", """", GOOGLETRANSLATE(AB342, ""en"", ""te""))"),"వృత్తి, విద్యార్థులకు అనుకూలం")</f>
        <v>వృత్తి, విద్యార్థులకు అనుకూలం</v>
      </c>
    </row>
    <row r="343">
      <c r="A343" s="1">
        <v>345.0</v>
      </c>
      <c r="B343" s="1" t="s">
        <v>56</v>
      </c>
      <c r="C343" s="2">
        <v>45849.0</v>
      </c>
      <c r="D343" s="8">
        <v>45858.0</v>
      </c>
      <c r="E343" s="1">
        <v>11.0</v>
      </c>
      <c r="F343" s="1">
        <v>5.0</v>
      </c>
      <c r="G343" s="3" t="s">
        <v>154</v>
      </c>
      <c r="H343" s="7">
        <v>0.009837962962962963</v>
      </c>
      <c r="I343" s="7">
        <v>0.006527777777777778</v>
      </c>
      <c r="J343" s="7">
        <v>0.007523148148148148</v>
      </c>
      <c r="L343" s="1" t="s">
        <v>81</v>
      </c>
      <c r="O343" s="1" t="s">
        <v>60</v>
      </c>
      <c r="P343" s="1" t="s">
        <v>60</v>
      </c>
      <c r="Q343" s="1" t="s">
        <v>61</v>
      </c>
      <c r="R343" s="1" t="s">
        <v>60</v>
      </c>
      <c r="S343" s="1" t="s">
        <v>60</v>
      </c>
      <c r="T343" s="1" t="s">
        <v>60</v>
      </c>
      <c r="U343" s="1" t="s">
        <v>60</v>
      </c>
      <c r="V343" s="1" t="s">
        <v>61</v>
      </c>
      <c r="W343" s="1" t="s">
        <v>60</v>
      </c>
      <c r="X343" s="1" t="s">
        <v>60</v>
      </c>
      <c r="Y343" s="1" t="s">
        <v>175</v>
      </c>
      <c r="Z343" s="1" t="s">
        <v>176</v>
      </c>
      <c r="AA343" s="1" t="s">
        <v>177</v>
      </c>
      <c r="AB343" s="1" t="s">
        <v>178</v>
      </c>
      <c r="AC343" s="5" t="str">
        <f>IFERROR(__xludf.DUMMYFUNCTION("IF(Y343 = """", """", GOOGLETRANSLATE(Y343, ""en"", ""hi""))"),"चिंता के साथ भाग्यशाली")</f>
        <v>चिंता के साथ भाग्यशाली</v>
      </c>
      <c r="AD343" s="5" t="str">
        <f>IFERROR(__xludf.DUMMYFUNCTION("IF(Z343 = """", """", GOOGLETRANSLATE(Z343, ""en"", ""hi""))"),"कोई वास्तविक नकारात्मक दिन नहीं")</f>
        <v>कोई वास्तविक नकारात्मक दिन नहीं</v>
      </c>
      <c r="AE343" s="5" t="str">
        <f>IFERROR(__xludf.DUMMYFUNCTION("IF(AA343 = """", """", GOOGLETRANSLATE(AA343, ""en"", ""hi""))"),"वैवाहिक विवादों से बचें")</f>
        <v>वैवाहिक विवादों से बचें</v>
      </c>
      <c r="AF343" s="5" t="str">
        <f>IFERROR(__xludf.DUMMYFUNCTION("IF(AB343 = """", """", GOOGLETRANSLATE(AB343, ""en"", ""hi""))"),"करियर और छात्रों के लिए अच्छा")</f>
        <v>करियर और छात्रों के लिए अच्छा</v>
      </c>
      <c r="AG343" s="5" t="str">
        <f>IFERROR(__xludf.DUMMYFUNCTION("IF(Y343 = """", """", GOOGLETRANSLATE(Y343, ""en"", ""mr""))"),"काळजीने भाग्यवान")</f>
        <v>काळजीने भाग्यवान</v>
      </c>
      <c r="AH343" s="5" t="str">
        <f>IFERROR(__xludf.DUMMYFUNCTION("IF(Z343 = """", """", GOOGLETRANSLATE(Z343, ""en"", ""mr""))"),"वास्तविक नकारात्मक दिवस नाही")</f>
        <v>वास्तविक नकारात्मक दिवस नाही</v>
      </c>
      <c r="AI343" s="5" t="str">
        <f>IFERROR(__xludf.DUMMYFUNCTION("IF(AA343 = """", """", GOOGLETRANSLATE(AA343, ""en"", ""mr""))"),"वैवाहिक विवाद टाळा")</f>
        <v>वैवाहिक विवाद टाळा</v>
      </c>
      <c r="AJ343" s="5" t="str">
        <f>IFERROR(__xludf.DUMMYFUNCTION("IF(AB343 = """", """", GOOGLETRANSLATE(AB343, ""en"", ""mr""))"),"करिअर आणि विद्यार्थ्यांसाठी चांगले")</f>
        <v>करिअर आणि विद्यार्थ्यांसाठी चांगले</v>
      </c>
      <c r="AK343" s="5" t="str">
        <f>IFERROR(__xludf.DUMMYFUNCTION("IF(Y343 = """", """", GOOGLETRANSLATE(Y343, ""en"", ""gu""))"),"ચિંતા સાથે નસીબદાર")</f>
        <v>ચિંતા સાથે નસીબદાર</v>
      </c>
      <c r="AL343" s="5" t="str">
        <f>IFERROR(__xludf.DUMMYFUNCTION("IF(Z343 = """", """", GOOGLETRANSLATE(Z343, ""en"", ""gu""))"),"કોઈ વાસ્તવિક નકારાત્મક દિવસ નથી")</f>
        <v>કોઈ વાસ્તવિક નકારાત્મક દિવસ નથી</v>
      </c>
      <c r="AM343" s="5" t="str">
        <f>IFERROR(__xludf.DUMMYFUNCTION("IF(AA343 = """", """", GOOGLETRANSLATE(AA343, ""en"", ""gu""))"),"લગ્નના વિવાદો ટાળો")</f>
        <v>લગ્નના વિવાદો ટાળો</v>
      </c>
      <c r="AN343" s="5" t="str">
        <f>IFERROR(__xludf.DUMMYFUNCTION("IF(AB343 = """", """", GOOGLETRANSLATE(AB343, ""en"", ""gu""))"),"કારકિર્દી અને વિદ્યાર્થીઓ માટે સારું")</f>
        <v>કારકિર્દી અને વિદ્યાર્થીઓ માટે સારું</v>
      </c>
      <c r="AO343" s="5" t="str">
        <f>IFERROR(__xludf.DUMMYFUNCTION("IF(Y343 = """", """", GOOGLETRANSLATE(Y343, ""en"", ""bn""))"),"উদ্বেগের সাথে ভাগ্যবান")</f>
        <v>উদ্বেগের সাথে ভাগ্যবান</v>
      </c>
      <c r="AP343" s="5" t="str">
        <f>IFERROR(__xludf.DUMMYFUNCTION("IF(Z343 = """", """", GOOGLETRANSLATE(Z343, ""en"", ""bn""))"),"কোন প্রকৃত নেতিবাচক দিন")</f>
        <v>কোন প্রকৃত নেতিবাচক দিন</v>
      </c>
      <c r="AQ343" s="5" t="str">
        <f>IFERROR(__xludf.DUMMYFUNCTION("IF(AA343 = """", """", GOOGLETRANSLATE(AA343, ""en"", ""bn""))"),"দাম্পত্য কলহ এড়িয়ে চলুন")</f>
        <v>দাম্পত্য কলহ এড়িয়ে চলুন</v>
      </c>
      <c r="AR343" s="5" t="str">
        <f>IFERROR(__xludf.DUMMYFUNCTION("IF(AB343 = """", """", GOOGLETRANSLATE(AB343, ""en"", ""bn""))"),"কর্মজীবন এবং ছাত্রদের জন্য ভাল")</f>
        <v>কর্মজীবন এবং ছাত্রদের জন্য ভাল</v>
      </c>
      <c r="AS343" s="5" t="str">
        <f>IFERROR(__xludf.DUMMYFUNCTION("IF(Y343 = """", """", GOOGLETRANSLATE(Y343, ""en"", ""te""))"),"ఆందోళనతో అదృష్టవంతుడు")</f>
        <v>ఆందోళనతో అదృష్టవంతుడు</v>
      </c>
      <c r="AT343" s="5" t="str">
        <f>IFERROR(__xludf.DUMMYFUNCTION("IF(Z343 = """", """", GOOGLETRANSLATE(Z343, ""en"", ""te""))"),"అసలు ప్రతికూల రోజు లేదు")</f>
        <v>అసలు ప్రతికూల రోజు లేదు</v>
      </c>
      <c r="AU343" s="5" t="str">
        <f>IFERROR(__xludf.DUMMYFUNCTION("IF(AA343 = """", """", GOOGLETRANSLATE(AA343, ""en"", ""te""))"),"వివాహ వివాదాలకు దూరంగా ఉండండి")</f>
        <v>వివాహ వివాదాలకు దూరంగా ఉండండి</v>
      </c>
      <c r="AV343" s="5" t="str">
        <f>IFERROR(__xludf.DUMMYFUNCTION("IF(AB343 = """", """", GOOGLETRANSLATE(AB343, ""en"", ""te""))"),"వృత్తి, విద్యార్థులకు అనుకూలం")</f>
        <v>వృత్తి, విద్యార్థులకు అనుకూలం</v>
      </c>
    </row>
    <row r="344">
      <c r="A344" s="1">
        <v>346.0</v>
      </c>
      <c r="B344" s="1" t="s">
        <v>56</v>
      </c>
      <c r="C344" s="2">
        <v>45849.0</v>
      </c>
      <c r="D344" s="8">
        <v>45858.0</v>
      </c>
      <c r="E344" s="1">
        <v>11.0</v>
      </c>
      <c r="F344" s="1">
        <v>6.0</v>
      </c>
      <c r="G344" s="3" t="s">
        <v>154</v>
      </c>
      <c r="H344" s="7">
        <v>0.009837962962962963</v>
      </c>
      <c r="I344" s="7">
        <v>0.006527777777777778</v>
      </c>
      <c r="J344" s="7">
        <v>0.007523148148148148</v>
      </c>
      <c r="L344" s="1" t="s">
        <v>81</v>
      </c>
      <c r="O344" s="1" t="s">
        <v>60</v>
      </c>
      <c r="P344" s="1" t="s">
        <v>60</v>
      </c>
      <c r="Q344" s="1" t="s">
        <v>61</v>
      </c>
      <c r="R344" s="1" t="s">
        <v>60</v>
      </c>
      <c r="S344" s="1" t="s">
        <v>60</v>
      </c>
      <c r="T344" s="1" t="s">
        <v>60</v>
      </c>
      <c r="U344" s="1" t="s">
        <v>60</v>
      </c>
      <c r="V344" s="1" t="s">
        <v>61</v>
      </c>
      <c r="W344" s="1" t="s">
        <v>60</v>
      </c>
      <c r="X344" s="1" t="s">
        <v>60</v>
      </c>
      <c r="Y344" s="1" t="s">
        <v>175</v>
      </c>
      <c r="Z344" s="1" t="s">
        <v>176</v>
      </c>
      <c r="AA344" s="1" t="s">
        <v>177</v>
      </c>
      <c r="AB344" s="1" t="s">
        <v>178</v>
      </c>
      <c r="AC344" s="5" t="str">
        <f>IFERROR(__xludf.DUMMYFUNCTION("IF(Y344 = """", """", GOOGLETRANSLATE(Y344, ""en"", ""hi""))"),"चिंता के साथ भाग्यशाली")</f>
        <v>चिंता के साथ भाग्यशाली</v>
      </c>
      <c r="AD344" s="5" t="str">
        <f>IFERROR(__xludf.DUMMYFUNCTION("IF(Z344 = """", """", GOOGLETRANSLATE(Z344, ""en"", ""hi""))"),"कोई वास्तविक नकारात्मक दिन नहीं")</f>
        <v>कोई वास्तविक नकारात्मक दिन नहीं</v>
      </c>
      <c r="AE344" s="5" t="str">
        <f>IFERROR(__xludf.DUMMYFUNCTION("IF(AA344 = """", """", GOOGLETRANSLATE(AA344, ""en"", ""hi""))"),"वैवाहिक विवादों से बचें")</f>
        <v>वैवाहिक विवादों से बचें</v>
      </c>
      <c r="AF344" s="5" t="str">
        <f>IFERROR(__xludf.DUMMYFUNCTION("IF(AB344 = """", """", GOOGLETRANSLATE(AB344, ""en"", ""hi""))"),"करियर और छात्रों के लिए अच्छा")</f>
        <v>करियर और छात्रों के लिए अच्छा</v>
      </c>
      <c r="AG344" s="5" t="str">
        <f>IFERROR(__xludf.DUMMYFUNCTION("IF(Y344 = """", """", GOOGLETRANSLATE(Y344, ""en"", ""mr""))"),"काळजीने भाग्यवान")</f>
        <v>काळजीने भाग्यवान</v>
      </c>
      <c r="AH344" s="5" t="str">
        <f>IFERROR(__xludf.DUMMYFUNCTION("IF(Z344 = """", """", GOOGLETRANSLATE(Z344, ""en"", ""mr""))"),"वास्तविक नकारात्मक दिवस नाही")</f>
        <v>वास्तविक नकारात्मक दिवस नाही</v>
      </c>
      <c r="AI344" s="5" t="str">
        <f>IFERROR(__xludf.DUMMYFUNCTION("IF(AA344 = """", """", GOOGLETRANSLATE(AA344, ""en"", ""mr""))"),"वैवाहिक विवाद टाळा")</f>
        <v>वैवाहिक विवाद टाळा</v>
      </c>
      <c r="AJ344" s="5" t="str">
        <f>IFERROR(__xludf.DUMMYFUNCTION("IF(AB344 = """", """", GOOGLETRANSLATE(AB344, ""en"", ""mr""))"),"करिअर आणि विद्यार्थ्यांसाठी चांगले")</f>
        <v>करिअर आणि विद्यार्थ्यांसाठी चांगले</v>
      </c>
      <c r="AK344" s="5" t="str">
        <f>IFERROR(__xludf.DUMMYFUNCTION("IF(Y344 = """", """", GOOGLETRANSLATE(Y344, ""en"", ""gu""))"),"ચિંતા સાથે નસીબદાર")</f>
        <v>ચિંતા સાથે નસીબદાર</v>
      </c>
      <c r="AL344" s="5" t="str">
        <f>IFERROR(__xludf.DUMMYFUNCTION("IF(Z344 = """", """", GOOGLETRANSLATE(Z344, ""en"", ""gu""))"),"કોઈ વાસ્તવિક નકારાત્મક દિવસ નથી")</f>
        <v>કોઈ વાસ્તવિક નકારાત્મક દિવસ નથી</v>
      </c>
      <c r="AM344" s="5" t="str">
        <f>IFERROR(__xludf.DUMMYFUNCTION("IF(AA344 = """", """", GOOGLETRANSLATE(AA344, ""en"", ""gu""))"),"લગ્નના વિવાદો ટાળો")</f>
        <v>લગ્નના વિવાદો ટાળો</v>
      </c>
      <c r="AN344" s="5" t="str">
        <f>IFERROR(__xludf.DUMMYFUNCTION("IF(AB344 = """", """", GOOGLETRANSLATE(AB344, ""en"", ""gu""))"),"કારકિર્દી અને વિદ્યાર્થીઓ માટે સારું")</f>
        <v>કારકિર્દી અને વિદ્યાર્થીઓ માટે સારું</v>
      </c>
      <c r="AO344" s="5" t="str">
        <f>IFERROR(__xludf.DUMMYFUNCTION("IF(Y344 = """", """", GOOGLETRANSLATE(Y344, ""en"", ""bn""))"),"উদ্বেগের সাথে ভাগ্যবান")</f>
        <v>উদ্বেগের সাথে ভাগ্যবান</v>
      </c>
      <c r="AP344" s="5" t="str">
        <f>IFERROR(__xludf.DUMMYFUNCTION("IF(Z344 = """", """", GOOGLETRANSLATE(Z344, ""en"", ""bn""))"),"কোন প্রকৃত নেতিবাচক দিন")</f>
        <v>কোন প্রকৃত নেতিবাচক দিন</v>
      </c>
      <c r="AQ344" s="5" t="str">
        <f>IFERROR(__xludf.DUMMYFUNCTION("IF(AA344 = """", """", GOOGLETRANSLATE(AA344, ""en"", ""bn""))"),"দাম্পত্য কলহ এড়িয়ে চলুন")</f>
        <v>দাম্পত্য কলহ এড়িয়ে চলুন</v>
      </c>
      <c r="AR344" s="5" t="str">
        <f>IFERROR(__xludf.DUMMYFUNCTION("IF(AB344 = """", """", GOOGLETRANSLATE(AB344, ""en"", ""bn""))"),"কর্মজীবন এবং ছাত্রদের জন্য ভাল")</f>
        <v>কর্মজীবন এবং ছাত্রদের জন্য ভাল</v>
      </c>
      <c r="AS344" s="5" t="str">
        <f>IFERROR(__xludf.DUMMYFUNCTION("IF(Y344 = """", """", GOOGLETRANSLATE(Y344, ""en"", ""te""))"),"ఆందోళనతో అదృష్టవంతుడు")</f>
        <v>ఆందోళనతో అదృష్టవంతుడు</v>
      </c>
      <c r="AT344" s="5" t="str">
        <f>IFERROR(__xludf.DUMMYFUNCTION("IF(Z344 = """", """", GOOGLETRANSLATE(Z344, ""en"", ""te""))"),"అసలు ప్రతికూల రోజు లేదు")</f>
        <v>అసలు ప్రతికూల రోజు లేదు</v>
      </c>
      <c r="AU344" s="5" t="str">
        <f>IFERROR(__xludf.DUMMYFUNCTION("IF(AA344 = """", """", GOOGLETRANSLATE(AA344, ""en"", ""te""))"),"వివాహ వివాదాలకు దూరంగా ఉండండి")</f>
        <v>వివాహ వివాదాలకు దూరంగా ఉండండి</v>
      </c>
      <c r="AV344" s="5" t="str">
        <f>IFERROR(__xludf.DUMMYFUNCTION("IF(AB344 = """", """", GOOGLETRANSLATE(AB344, ""en"", ""te""))"),"వృత్తి, విద్యార్థులకు అనుకూలం")</f>
        <v>వృత్తి, విద్యార్థులకు అనుకూలం</v>
      </c>
    </row>
    <row r="345">
      <c r="A345" s="1">
        <v>347.0</v>
      </c>
      <c r="B345" s="1" t="s">
        <v>56</v>
      </c>
      <c r="C345" s="2">
        <v>45849.0</v>
      </c>
      <c r="D345" s="8">
        <v>45858.0</v>
      </c>
      <c r="E345" s="1">
        <v>11.0</v>
      </c>
      <c r="F345" s="1">
        <v>7.0</v>
      </c>
      <c r="G345" s="3" t="s">
        <v>154</v>
      </c>
      <c r="H345" s="7">
        <v>0.009837962962962963</v>
      </c>
      <c r="I345" s="7">
        <v>0.006527777777777778</v>
      </c>
      <c r="J345" s="7">
        <v>0.007523148148148148</v>
      </c>
      <c r="L345" s="1" t="s">
        <v>81</v>
      </c>
      <c r="O345" s="1" t="s">
        <v>60</v>
      </c>
      <c r="P345" s="1" t="s">
        <v>60</v>
      </c>
      <c r="Q345" s="1" t="s">
        <v>61</v>
      </c>
      <c r="R345" s="1" t="s">
        <v>60</v>
      </c>
      <c r="S345" s="1" t="s">
        <v>60</v>
      </c>
      <c r="T345" s="1" t="s">
        <v>60</v>
      </c>
      <c r="U345" s="1" t="s">
        <v>60</v>
      </c>
      <c r="V345" s="1" t="s">
        <v>61</v>
      </c>
      <c r="W345" s="1" t="s">
        <v>60</v>
      </c>
      <c r="X345" s="1" t="s">
        <v>60</v>
      </c>
      <c r="Y345" s="1" t="s">
        <v>175</v>
      </c>
      <c r="Z345" s="1" t="s">
        <v>176</v>
      </c>
      <c r="AA345" s="1" t="s">
        <v>177</v>
      </c>
      <c r="AB345" s="1" t="s">
        <v>178</v>
      </c>
      <c r="AC345" s="5" t="str">
        <f>IFERROR(__xludf.DUMMYFUNCTION("IF(Y345 = """", """", GOOGLETRANSLATE(Y345, ""en"", ""hi""))"),"चिंता के साथ भाग्यशाली")</f>
        <v>चिंता के साथ भाग्यशाली</v>
      </c>
      <c r="AD345" s="5" t="str">
        <f>IFERROR(__xludf.DUMMYFUNCTION("IF(Z345 = """", """", GOOGLETRANSLATE(Z345, ""en"", ""hi""))"),"कोई वास्तविक नकारात्मक दिन नहीं")</f>
        <v>कोई वास्तविक नकारात्मक दिन नहीं</v>
      </c>
      <c r="AE345" s="5" t="str">
        <f>IFERROR(__xludf.DUMMYFUNCTION("IF(AA345 = """", """", GOOGLETRANSLATE(AA345, ""en"", ""hi""))"),"वैवाहिक विवादों से बचें")</f>
        <v>वैवाहिक विवादों से बचें</v>
      </c>
      <c r="AF345" s="5" t="str">
        <f>IFERROR(__xludf.DUMMYFUNCTION("IF(AB345 = """", """", GOOGLETRANSLATE(AB345, ""en"", ""hi""))"),"करियर और छात्रों के लिए अच्छा")</f>
        <v>करियर और छात्रों के लिए अच्छा</v>
      </c>
      <c r="AG345" s="5" t="str">
        <f>IFERROR(__xludf.DUMMYFUNCTION("IF(Y345 = """", """", GOOGLETRANSLATE(Y345, ""en"", ""mr""))"),"काळजीने भाग्यवान")</f>
        <v>काळजीने भाग्यवान</v>
      </c>
      <c r="AH345" s="5" t="str">
        <f>IFERROR(__xludf.DUMMYFUNCTION("IF(Z345 = """", """", GOOGLETRANSLATE(Z345, ""en"", ""mr""))"),"वास्तविक नकारात्मक दिवस नाही")</f>
        <v>वास्तविक नकारात्मक दिवस नाही</v>
      </c>
      <c r="AI345" s="5" t="str">
        <f>IFERROR(__xludf.DUMMYFUNCTION("IF(AA345 = """", """", GOOGLETRANSLATE(AA345, ""en"", ""mr""))"),"वैवाहिक विवाद टाळा")</f>
        <v>वैवाहिक विवाद टाळा</v>
      </c>
      <c r="AJ345" s="5" t="str">
        <f>IFERROR(__xludf.DUMMYFUNCTION("IF(AB345 = """", """", GOOGLETRANSLATE(AB345, ""en"", ""mr""))"),"करिअर आणि विद्यार्थ्यांसाठी चांगले")</f>
        <v>करिअर आणि विद्यार्थ्यांसाठी चांगले</v>
      </c>
      <c r="AK345" s="5" t="str">
        <f>IFERROR(__xludf.DUMMYFUNCTION("IF(Y345 = """", """", GOOGLETRANSLATE(Y345, ""en"", ""gu""))"),"ચિંતા સાથે નસીબદાર")</f>
        <v>ચિંતા સાથે નસીબદાર</v>
      </c>
      <c r="AL345" s="5" t="str">
        <f>IFERROR(__xludf.DUMMYFUNCTION("IF(Z345 = """", """", GOOGLETRANSLATE(Z345, ""en"", ""gu""))"),"કોઈ વાસ્તવિક નકારાત્મક દિવસ નથી")</f>
        <v>કોઈ વાસ્તવિક નકારાત્મક દિવસ નથી</v>
      </c>
      <c r="AM345" s="5" t="str">
        <f>IFERROR(__xludf.DUMMYFUNCTION("IF(AA345 = """", """", GOOGLETRANSLATE(AA345, ""en"", ""gu""))"),"લગ્નના વિવાદો ટાળો")</f>
        <v>લગ્નના વિવાદો ટાળો</v>
      </c>
      <c r="AN345" s="5" t="str">
        <f>IFERROR(__xludf.DUMMYFUNCTION("IF(AB345 = """", """", GOOGLETRANSLATE(AB345, ""en"", ""gu""))"),"કારકિર્દી અને વિદ્યાર્થીઓ માટે સારું")</f>
        <v>કારકિર્દી અને વિદ્યાર્થીઓ માટે સારું</v>
      </c>
      <c r="AO345" s="5" t="str">
        <f>IFERROR(__xludf.DUMMYFUNCTION("IF(Y345 = """", """", GOOGLETRANSLATE(Y345, ""en"", ""bn""))"),"উদ্বেগের সাথে ভাগ্যবান")</f>
        <v>উদ্বেগের সাথে ভাগ্যবান</v>
      </c>
      <c r="AP345" s="5" t="str">
        <f>IFERROR(__xludf.DUMMYFUNCTION("IF(Z345 = """", """", GOOGLETRANSLATE(Z345, ""en"", ""bn""))"),"কোন প্রকৃত নেতিবাচক দিন")</f>
        <v>কোন প্রকৃত নেতিবাচক দিন</v>
      </c>
      <c r="AQ345" s="5" t="str">
        <f>IFERROR(__xludf.DUMMYFUNCTION("IF(AA345 = """", """", GOOGLETRANSLATE(AA345, ""en"", ""bn""))"),"দাম্পত্য কলহ এড়িয়ে চলুন")</f>
        <v>দাম্পত্য কলহ এড়িয়ে চলুন</v>
      </c>
      <c r="AR345" s="5" t="str">
        <f>IFERROR(__xludf.DUMMYFUNCTION("IF(AB345 = """", """", GOOGLETRANSLATE(AB345, ""en"", ""bn""))"),"কর্মজীবন এবং ছাত্রদের জন্য ভাল")</f>
        <v>কর্মজীবন এবং ছাত্রদের জন্য ভাল</v>
      </c>
      <c r="AS345" s="5" t="str">
        <f>IFERROR(__xludf.DUMMYFUNCTION("IF(Y345 = """", """", GOOGLETRANSLATE(Y345, ""en"", ""te""))"),"ఆందోళనతో అదృష్టవంతుడు")</f>
        <v>ఆందోళనతో అదృష్టవంతుడు</v>
      </c>
      <c r="AT345" s="5" t="str">
        <f>IFERROR(__xludf.DUMMYFUNCTION("IF(Z345 = """", """", GOOGLETRANSLATE(Z345, ""en"", ""te""))"),"అసలు ప్రతికూల రోజు లేదు")</f>
        <v>అసలు ప్రతికూల రోజు లేదు</v>
      </c>
      <c r="AU345" s="5" t="str">
        <f>IFERROR(__xludf.DUMMYFUNCTION("IF(AA345 = """", """", GOOGLETRANSLATE(AA345, ""en"", ""te""))"),"వివాహ వివాదాలకు దూరంగా ఉండండి")</f>
        <v>వివాహ వివాదాలకు దూరంగా ఉండండి</v>
      </c>
      <c r="AV345" s="5" t="str">
        <f>IFERROR(__xludf.DUMMYFUNCTION("IF(AB345 = """", """", GOOGLETRANSLATE(AB345, ""en"", ""te""))"),"వృత్తి, విద్యార్థులకు అనుకూలం")</f>
        <v>వృత్తి, విద్యార్థులకు అనుకూలం</v>
      </c>
    </row>
    <row r="346">
      <c r="A346" s="1">
        <v>348.0</v>
      </c>
      <c r="B346" s="1" t="s">
        <v>56</v>
      </c>
      <c r="C346" s="2">
        <v>45849.0</v>
      </c>
      <c r="D346" s="8">
        <v>45858.0</v>
      </c>
      <c r="E346" s="1">
        <v>11.0</v>
      </c>
      <c r="F346" s="1">
        <v>8.0</v>
      </c>
      <c r="G346" s="3" t="s">
        <v>154</v>
      </c>
      <c r="H346" s="7">
        <v>0.009837962962962963</v>
      </c>
      <c r="I346" s="7">
        <v>0.006527777777777778</v>
      </c>
      <c r="J346" s="7">
        <v>0.007523148148148148</v>
      </c>
      <c r="L346" s="1" t="s">
        <v>81</v>
      </c>
      <c r="O346" s="1" t="s">
        <v>60</v>
      </c>
      <c r="P346" s="1" t="s">
        <v>60</v>
      </c>
      <c r="Q346" s="1" t="s">
        <v>61</v>
      </c>
      <c r="R346" s="1" t="s">
        <v>60</v>
      </c>
      <c r="S346" s="1" t="s">
        <v>60</v>
      </c>
      <c r="T346" s="1" t="s">
        <v>60</v>
      </c>
      <c r="U346" s="1" t="s">
        <v>60</v>
      </c>
      <c r="V346" s="1" t="s">
        <v>61</v>
      </c>
      <c r="W346" s="1" t="s">
        <v>60</v>
      </c>
      <c r="X346" s="1" t="s">
        <v>60</v>
      </c>
      <c r="Y346" s="1" t="s">
        <v>175</v>
      </c>
      <c r="Z346" s="1" t="s">
        <v>176</v>
      </c>
      <c r="AA346" s="1" t="s">
        <v>177</v>
      </c>
      <c r="AB346" s="1" t="s">
        <v>178</v>
      </c>
      <c r="AC346" s="5" t="str">
        <f>IFERROR(__xludf.DUMMYFUNCTION("IF(Y346 = """", """", GOOGLETRANSLATE(Y346, ""en"", ""hi""))"),"चिंता के साथ भाग्यशाली")</f>
        <v>चिंता के साथ भाग्यशाली</v>
      </c>
      <c r="AD346" s="5" t="str">
        <f>IFERROR(__xludf.DUMMYFUNCTION("IF(Z346 = """", """", GOOGLETRANSLATE(Z346, ""en"", ""hi""))"),"कोई वास्तविक नकारात्मक दिन नहीं")</f>
        <v>कोई वास्तविक नकारात्मक दिन नहीं</v>
      </c>
      <c r="AE346" s="5" t="str">
        <f>IFERROR(__xludf.DUMMYFUNCTION("IF(AA346 = """", """", GOOGLETRANSLATE(AA346, ""en"", ""hi""))"),"वैवाहिक विवादों से बचें")</f>
        <v>वैवाहिक विवादों से बचें</v>
      </c>
      <c r="AF346" s="5" t="str">
        <f>IFERROR(__xludf.DUMMYFUNCTION("IF(AB346 = """", """", GOOGLETRANSLATE(AB346, ""en"", ""hi""))"),"करियर और छात्रों के लिए अच्छा")</f>
        <v>करियर और छात्रों के लिए अच्छा</v>
      </c>
      <c r="AG346" s="5" t="str">
        <f>IFERROR(__xludf.DUMMYFUNCTION("IF(Y346 = """", """", GOOGLETRANSLATE(Y346, ""en"", ""mr""))"),"काळजीने भाग्यवान")</f>
        <v>काळजीने भाग्यवान</v>
      </c>
      <c r="AH346" s="5" t="str">
        <f>IFERROR(__xludf.DUMMYFUNCTION("IF(Z346 = """", """", GOOGLETRANSLATE(Z346, ""en"", ""mr""))"),"वास्तविक नकारात्मक दिवस नाही")</f>
        <v>वास्तविक नकारात्मक दिवस नाही</v>
      </c>
      <c r="AI346" s="5" t="str">
        <f>IFERROR(__xludf.DUMMYFUNCTION("IF(AA346 = """", """", GOOGLETRANSLATE(AA346, ""en"", ""mr""))"),"वैवाहिक विवाद टाळा")</f>
        <v>वैवाहिक विवाद टाळा</v>
      </c>
      <c r="AJ346" s="5" t="str">
        <f>IFERROR(__xludf.DUMMYFUNCTION("IF(AB346 = """", """", GOOGLETRANSLATE(AB346, ""en"", ""mr""))"),"करिअर आणि विद्यार्थ्यांसाठी चांगले")</f>
        <v>करिअर आणि विद्यार्थ्यांसाठी चांगले</v>
      </c>
      <c r="AK346" s="5" t="str">
        <f>IFERROR(__xludf.DUMMYFUNCTION("IF(Y346 = """", """", GOOGLETRANSLATE(Y346, ""en"", ""gu""))"),"ચિંતા સાથે નસીબદાર")</f>
        <v>ચિંતા સાથે નસીબદાર</v>
      </c>
      <c r="AL346" s="5" t="str">
        <f>IFERROR(__xludf.DUMMYFUNCTION("IF(Z346 = """", """", GOOGLETRANSLATE(Z346, ""en"", ""gu""))"),"કોઈ વાસ્તવિક નકારાત્મક દિવસ નથી")</f>
        <v>કોઈ વાસ્તવિક નકારાત્મક દિવસ નથી</v>
      </c>
      <c r="AM346" s="5" t="str">
        <f>IFERROR(__xludf.DUMMYFUNCTION("IF(AA346 = """", """", GOOGLETRANSLATE(AA346, ""en"", ""gu""))"),"લગ્નના વિવાદો ટાળો")</f>
        <v>લગ્નના વિવાદો ટાળો</v>
      </c>
      <c r="AN346" s="5" t="str">
        <f>IFERROR(__xludf.DUMMYFUNCTION("IF(AB346 = """", """", GOOGLETRANSLATE(AB346, ""en"", ""gu""))"),"કારકિર્દી અને વિદ્યાર્થીઓ માટે સારું")</f>
        <v>કારકિર્દી અને વિદ્યાર્થીઓ માટે સારું</v>
      </c>
      <c r="AO346" s="5" t="str">
        <f>IFERROR(__xludf.DUMMYFUNCTION("IF(Y346 = """", """", GOOGLETRANSLATE(Y346, ""en"", ""bn""))"),"উদ্বেগের সাথে ভাগ্যবান")</f>
        <v>উদ্বেগের সাথে ভাগ্যবান</v>
      </c>
      <c r="AP346" s="5" t="str">
        <f>IFERROR(__xludf.DUMMYFUNCTION("IF(Z346 = """", """", GOOGLETRANSLATE(Z346, ""en"", ""bn""))"),"কোন প্রকৃত নেতিবাচক দিন")</f>
        <v>কোন প্রকৃত নেতিবাচক দিন</v>
      </c>
      <c r="AQ346" s="5" t="str">
        <f>IFERROR(__xludf.DUMMYFUNCTION("IF(AA346 = """", """", GOOGLETRANSLATE(AA346, ""en"", ""bn""))"),"দাম্পত্য কলহ এড়িয়ে চলুন")</f>
        <v>দাম্পত্য কলহ এড়িয়ে চলুন</v>
      </c>
      <c r="AR346" s="5" t="str">
        <f>IFERROR(__xludf.DUMMYFUNCTION("IF(AB346 = """", """", GOOGLETRANSLATE(AB346, ""en"", ""bn""))"),"কর্মজীবন এবং ছাত্রদের জন্য ভাল")</f>
        <v>কর্মজীবন এবং ছাত্রদের জন্য ভাল</v>
      </c>
      <c r="AS346" s="5" t="str">
        <f>IFERROR(__xludf.DUMMYFUNCTION("IF(Y346 = """", """", GOOGLETRANSLATE(Y346, ""en"", ""te""))"),"ఆందోళనతో అదృష్టవంతుడు")</f>
        <v>ఆందోళనతో అదృష్టవంతుడు</v>
      </c>
      <c r="AT346" s="5" t="str">
        <f>IFERROR(__xludf.DUMMYFUNCTION("IF(Z346 = """", """", GOOGLETRANSLATE(Z346, ""en"", ""te""))"),"అసలు ప్రతికూల రోజు లేదు")</f>
        <v>అసలు ప్రతికూల రోజు లేదు</v>
      </c>
      <c r="AU346" s="5" t="str">
        <f>IFERROR(__xludf.DUMMYFUNCTION("IF(AA346 = """", """", GOOGLETRANSLATE(AA346, ""en"", ""te""))"),"వివాహ వివాదాలకు దూరంగా ఉండండి")</f>
        <v>వివాహ వివాదాలకు దూరంగా ఉండండి</v>
      </c>
      <c r="AV346" s="5" t="str">
        <f>IFERROR(__xludf.DUMMYFUNCTION("IF(AB346 = """", """", GOOGLETRANSLATE(AB346, ""en"", ""te""))"),"వృత్తి, విద్యార్థులకు అనుకూలం")</f>
        <v>వృత్తి, విద్యార్థులకు అనుకూలం</v>
      </c>
    </row>
    <row r="347">
      <c r="A347" s="1">
        <v>349.0</v>
      </c>
      <c r="B347" s="1" t="s">
        <v>56</v>
      </c>
      <c r="C347" s="2">
        <v>45849.0</v>
      </c>
      <c r="D347" s="8">
        <v>45858.0</v>
      </c>
      <c r="E347" s="1">
        <v>11.0</v>
      </c>
      <c r="F347" s="1">
        <v>9.0</v>
      </c>
      <c r="G347" s="3" t="s">
        <v>154</v>
      </c>
      <c r="H347" s="7">
        <v>0.009837962962962963</v>
      </c>
      <c r="I347" s="7">
        <v>0.006527777777777778</v>
      </c>
      <c r="J347" s="7">
        <v>0.007523148148148148</v>
      </c>
      <c r="L347" s="1" t="s">
        <v>81</v>
      </c>
      <c r="O347" s="1" t="s">
        <v>60</v>
      </c>
      <c r="P347" s="1" t="s">
        <v>60</v>
      </c>
      <c r="Q347" s="1" t="s">
        <v>61</v>
      </c>
      <c r="R347" s="1" t="s">
        <v>60</v>
      </c>
      <c r="S347" s="1" t="s">
        <v>60</v>
      </c>
      <c r="T347" s="1" t="s">
        <v>60</v>
      </c>
      <c r="U347" s="1" t="s">
        <v>60</v>
      </c>
      <c r="V347" s="1" t="s">
        <v>61</v>
      </c>
      <c r="W347" s="1" t="s">
        <v>60</v>
      </c>
      <c r="X347" s="1" t="s">
        <v>60</v>
      </c>
      <c r="Y347" s="1" t="s">
        <v>175</v>
      </c>
      <c r="Z347" s="1" t="s">
        <v>176</v>
      </c>
      <c r="AA347" s="1" t="s">
        <v>177</v>
      </c>
      <c r="AB347" s="1" t="s">
        <v>178</v>
      </c>
      <c r="AC347" s="5" t="str">
        <f>IFERROR(__xludf.DUMMYFUNCTION("IF(Y347 = """", """", GOOGLETRANSLATE(Y347, ""en"", ""hi""))"),"चिंता के साथ भाग्यशाली")</f>
        <v>चिंता के साथ भाग्यशाली</v>
      </c>
      <c r="AD347" s="5" t="str">
        <f>IFERROR(__xludf.DUMMYFUNCTION("IF(Z347 = """", """", GOOGLETRANSLATE(Z347, ""en"", ""hi""))"),"कोई वास्तविक नकारात्मक दिन नहीं")</f>
        <v>कोई वास्तविक नकारात्मक दिन नहीं</v>
      </c>
      <c r="AE347" s="5" t="str">
        <f>IFERROR(__xludf.DUMMYFUNCTION("IF(AA347 = """", """", GOOGLETRANSLATE(AA347, ""en"", ""hi""))"),"वैवाहिक विवादों से बचें")</f>
        <v>वैवाहिक विवादों से बचें</v>
      </c>
      <c r="AF347" s="5" t="str">
        <f>IFERROR(__xludf.DUMMYFUNCTION("IF(AB347 = """", """", GOOGLETRANSLATE(AB347, ""en"", ""hi""))"),"करियर और छात्रों के लिए अच्छा")</f>
        <v>करियर और छात्रों के लिए अच्छा</v>
      </c>
      <c r="AG347" s="5" t="str">
        <f>IFERROR(__xludf.DUMMYFUNCTION("IF(Y347 = """", """", GOOGLETRANSLATE(Y347, ""en"", ""mr""))"),"काळजीने भाग्यवान")</f>
        <v>काळजीने भाग्यवान</v>
      </c>
      <c r="AH347" s="5" t="str">
        <f>IFERROR(__xludf.DUMMYFUNCTION("IF(Z347 = """", """", GOOGLETRANSLATE(Z347, ""en"", ""mr""))"),"वास्तविक नकारात्मक दिवस नाही")</f>
        <v>वास्तविक नकारात्मक दिवस नाही</v>
      </c>
      <c r="AI347" s="5" t="str">
        <f>IFERROR(__xludf.DUMMYFUNCTION("IF(AA347 = """", """", GOOGLETRANSLATE(AA347, ""en"", ""mr""))"),"वैवाहिक विवाद टाळा")</f>
        <v>वैवाहिक विवाद टाळा</v>
      </c>
      <c r="AJ347" s="5" t="str">
        <f>IFERROR(__xludf.DUMMYFUNCTION("IF(AB347 = """", """", GOOGLETRANSLATE(AB347, ""en"", ""mr""))"),"करिअर आणि विद्यार्थ्यांसाठी चांगले")</f>
        <v>करिअर आणि विद्यार्थ्यांसाठी चांगले</v>
      </c>
      <c r="AK347" s="5" t="str">
        <f>IFERROR(__xludf.DUMMYFUNCTION("IF(Y347 = """", """", GOOGLETRANSLATE(Y347, ""en"", ""gu""))"),"ચિંતા સાથે નસીબદાર")</f>
        <v>ચિંતા સાથે નસીબદાર</v>
      </c>
      <c r="AL347" s="5" t="str">
        <f>IFERROR(__xludf.DUMMYFUNCTION("IF(Z347 = """", """", GOOGLETRANSLATE(Z347, ""en"", ""gu""))"),"કોઈ વાસ્તવિક નકારાત્મક દિવસ નથી")</f>
        <v>કોઈ વાસ્તવિક નકારાત્મક દિવસ નથી</v>
      </c>
      <c r="AM347" s="5" t="str">
        <f>IFERROR(__xludf.DUMMYFUNCTION("IF(AA347 = """", """", GOOGLETRANSLATE(AA347, ""en"", ""gu""))"),"લગ્નના વિવાદો ટાળો")</f>
        <v>લગ્નના વિવાદો ટાળો</v>
      </c>
      <c r="AN347" s="5" t="str">
        <f>IFERROR(__xludf.DUMMYFUNCTION("IF(AB347 = """", """", GOOGLETRANSLATE(AB347, ""en"", ""gu""))"),"કારકિર્દી અને વિદ્યાર્થીઓ માટે સારું")</f>
        <v>કારકિર્દી અને વિદ્યાર્થીઓ માટે સારું</v>
      </c>
      <c r="AO347" s="5" t="str">
        <f>IFERROR(__xludf.DUMMYFUNCTION("IF(Y347 = """", """", GOOGLETRANSLATE(Y347, ""en"", ""bn""))"),"উদ্বেগের সাথে ভাগ্যবান")</f>
        <v>উদ্বেগের সাথে ভাগ্যবান</v>
      </c>
      <c r="AP347" s="5" t="str">
        <f>IFERROR(__xludf.DUMMYFUNCTION("IF(Z347 = """", """", GOOGLETRANSLATE(Z347, ""en"", ""bn""))"),"কোন প্রকৃত নেতিবাচক দিন")</f>
        <v>কোন প্রকৃত নেতিবাচক দিন</v>
      </c>
      <c r="AQ347" s="5" t="str">
        <f>IFERROR(__xludf.DUMMYFUNCTION("IF(AA347 = """", """", GOOGLETRANSLATE(AA347, ""en"", ""bn""))"),"দাম্পত্য কলহ এড়িয়ে চলুন")</f>
        <v>দাম্পত্য কলহ এড়িয়ে চলুন</v>
      </c>
      <c r="AR347" s="5" t="str">
        <f>IFERROR(__xludf.DUMMYFUNCTION("IF(AB347 = """", """", GOOGLETRANSLATE(AB347, ""en"", ""bn""))"),"কর্মজীবন এবং ছাত্রদের জন্য ভাল")</f>
        <v>কর্মজীবন এবং ছাত্রদের জন্য ভাল</v>
      </c>
      <c r="AS347" s="5" t="str">
        <f>IFERROR(__xludf.DUMMYFUNCTION("IF(Y347 = """", """", GOOGLETRANSLATE(Y347, ""en"", ""te""))"),"ఆందోళనతో అదృష్టవంతుడు")</f>
        <v>ఆందోళనతో అదృష్టవంతుడు</v>
      </c>
      <c r="AT347" s="5" t="str">
        <f>IFERROR(__xludf.DUMMYFUNCTION("IF(Z347 = """", """", GOOGLETRANSLATE(Z347, ""en"", ""te""))"),"అసలు ప్రతికూల రోజు లేదు")</f>
        <v>అసలు ప్రతికూల రోజు లేదు</v>
      </c>
      <c r="AU347" s="5" t="str">
        <f>IFERROR(__xludf.DUMMYFUNCTION("IF(AA347 = """", """", GOOGLETRANSLATE(AA347, ""en"", ""te""))"),"వివాహ వివాదాలకు దూరంగా ఉండండి")</f>
        <v>వివాహ వివాదాలకు దూరంగా ఉండండి</v>
      </c>
      <c r="AV347" s="5" t="str">
        <f>IFERROR(__xludf.DUMMYFUNCTION("IF(AB347 = """", """", GOOGLETRANSLATE(AB347, ""en"", ""te""))"),"వృత్తి, విద్యార్థులకు అనుకూలం")</f>
        <v>వృత్తి, విద్యార్థులకు అనుకూలం</v>
      </c>
    </row>
    <row r="348">
      <c r="A348" s="1">
        <v>350.0</v>
      </c>
      <c r="B348" s="1" t="s">
        <v>56</v>
      </c>
      <c r="C348" s="2">
        <v>45849.0</v>
      </c>
      <c r="D348" s="8">
        <v>45858.0</v>
      </c>
      <c r="E348" s="1">
        <v>11.0</v>
      </c>
      <c r="F348" s="1">
        <v>10.0</v>
      </c>
      <c r="G348" s="3" t="s">
        <v>154</v>
      </c>
      <c r="H348" s="7">
        <v>0.009837962962962963</v>
      </c>
      <c r="I348" s="7">
        <v>0.006527777777777778</v>
      </c>
      <c r="J348" s="7">
        <v>0.007523148148148148</v>
      </c>
      <c r="L348" s="1" t="s">
        <v>81</v>
      </c>
      <c r="O348" s="1" t="s">
        <v>60</v>
      </c>
      <c r="P348" s="1" t="s">
        <v>60</v>
      </c>
      <c r="Q348" s="1" t="s">
        <v>61</v>
      </c>
      <c r="R348" s="1" t="s">
        <v>60</v>
      </c>
      <c r="S348" s="1" t="s">
        <v>60</v>
      </c>
      <c r="T348" s="1" t="s">
        <v>60</v>
      </c>
      <c r="U348" s="1" t="s">
        <v>60</v>
      </c>
      <c r="V348" s="1" t="s">
        <v>61</v>
      </c>
      <c r="W348" s="1" t="s">
        <v>60</v>
      </c>
      <c r="X348" s="1" t="s">
        <v>60</v>
      </c>
      <c r="Y348" s="1" t="s">
        <v>175</v>
      </c>
      <c r="Z348" s="1" t="s">
        <v>176</v>
      </c>
      <c r="AA348" s="1" t="s">
        <v>177</v>
      </c>
      <c r="AB348" s="1" t="s">
        <v>178</v>
      </c>
      <c r="AC348" s="5" t="str">
        <f>IFERROR(__xludf.DUMMYFUNCTION("IF(Y348 = """", """", GOOGLETRANSLATE(Y348, ""en"", ""hi""))"),"चिंता के साथ भाग्यशाली")</f>
        <v>चिंता के साथ भाग्यशाली</v>
      </c>
      <c r="AD348" s="5" t="str">
        <f>IFERROR(__xludf.DUMMYFUNCTION("IF(Z348 = """", """", GOOGLETRANSLATE(Z348, ""en"", ""hi""))"),"कोई वास्तविक नकारात्मक दिन नहीं")</f>
        <v>कोई वास्तविक नकारात्मक दिन नहीं</v>
      </c>
      <c r="AE348" s="5" t="str">
        <f>IFERROR(__xludf.DUMMYFUNCTION("IF(AA348 = """", """", GOOGLETRANSLATE(AA348, ""en"", ""hi""))"),"वैवाहिक विवादों से बचें")</f>
        <v>वैवाहिक विवादों से बचें</v>
      </c>
      <c r="AF348" s="5" t="str">
        <f>IFERROR(__xludf.DUMMYFUNCTION("IF(AB348 = """", """", GOOGLETRANSLATE(AB348, ""en"", ""hi""))"),"करियर और छात्रों के लिए अच्छा")</f>
        <v>करियर और छात्रों के लिए अच्छा</v>
      </c>
      <c r="AG348" s="5" t="str">
        <f>IFERROR(__xludf.DUMMYFUNCTION("IF(Y348 = """", """", GOOGLETRANSLATE(Y348, ""en"", ""mr""))"),"काळजीने भाग्यवान")</f>
        <v>काळजीने भाग्यवान</v>
      </c>
      <c r="AH348" s="5" t="str">
        <f>IFERROR(__xludf.DUMMYFUNCTION("IF(Z348 = """", """", GOOGLETRANSLATE(Z348, ""en"", ""mr""))"),"वास्तविक नकारात्मक दिवस नाही")</f>
        <v>वास्तविक नकारात्मक दिवस नाही</v>
      </c>
      <c r="AI348" s="5" t="str">
        <f>IFERROR(__xludf.DUMMYFUNCTION("IF(AA348 = """", """", GOOGLETRANSLATE(AA348, ""en"", ""mr""))"),"वैवाहिक विवाद टाळा")</f>
        <v>वैवाहिक विवाद टाळा</v>
      </c>
      <c r="AJ348" s="5" t="str">
        <f>IFERROR(__xludf.DUMMYFUNCTION("IF(AB348 = """", """", GOOGLETRANSLATE(AB348, ""en"", ""mr""))"),"करिअर आणि विद्यार्थ्यांसाठी चांगले")</f>
        <v>करिअर आणि विद्यार्थ्यांसाठी चांगले</v>
      </c>
      <c r="AK348" s="5" t="str">
        <f>IFERROR(__xludf.DUMMYFUNCTION("IF(Y348 = """", """", GOOGLETRANSLATE(Y348, ""en"", ""gu""))"),"ચિંતા સાથે નસીબદાર")</f>
        <v>ચિંતા સાથે નસીબદાર</v>
      </c>
      <c r="AL348" s="5" t="str">
        <f>IFERROR(__xludf.DUMMYFUNCTION("IF(Z348 = """", """", GOOGLETRANSLATE(Z348, ""en"", ""gu""))"),"કોઈ વાસ્તવિક નકારાત્મક દિવસ નથી")</f>
        <v>કોઈ વાસ્તવિક નકારાત્મક દિવસ નથી</v>
      </c>
      <c r="AM348" s="5" t="str">
        <f>IFERROR(__xludf.DUMMYFUNCTION("IF(AA348 = """", """", GOOGLETRANSLATE(AA348, ""en"", ""gu""))"),"લગ્નના વિવાદો ટાળો")</f>
        <v>લગ્નના વિવાદો ટાળો</v>
      </c>
      <c r="AN348" s="5" t="str">
        <f>IFERROR(__xludf.DUMMYFUNCTION("IF(AB348 = """", """", GOOGLETRANSLATE(AB348, ""en"", ""gu""))"),"કારકિર્દી અને વિદ્યાર્થીઓ માટે સારું")</f>
        <v>કારકિર્દી અને વિદ્યાર્થીઓ માટે સારું</v>
      </c>
      <c r="AO348" s="5" t="str">
        <f>IFERROR(__xludf.DUMMYFUNCTION("IF(Y348 = """", """", GOOGLETRANSLATE(Y348, ""en"", ""bn""))"),"উদ্বেগের সাথে ভাগ্যবান")</f>
        <v>উদ্বেগের সাথে ভাগ্যবান</v>
      </c>
      <c r="AP348" s="5" t="str">
        <f>IFERROR(__xludf.DUMMYFUNCTION("IF(Z348 = """", """", GOOGLETRANSLATE(Z348, ""en"", ""bn""))"),"কোন প্রকৃত নেতিবাচক দিন")</f>
        <v>কোন প্রকৃত নেতিবাচক দিন</v>
      </c>
      <c r="AQ348" s="5" t="str">
        <f>IFERROR(__xludf.DUMMYFUNCTION("IF(AA348 = """", """", GOOGLETRANSLATE(AA348, ""en"", ""bn""))"),"দাম্পত্য কলহ এড়িয়ে চলুন")</f>
        <v>দাম্পত্য কলহ এড়িয়ে চলুন</v>
      </c>
      <c r="AR348" s="5" t="str">
        <f>IFERROR(__xludf.DUMMYFUNCTION("IF(AB348 = """", """", GOOGLETRANSLATE(AB348, ""en"", ""bn""))"),"কর্মজীবন এবং ছাত্রদের জন্য ভাল")</f>
        <v>কর্মজীবন এবং ছাত্রদের জন্য ভাল</v>
      </c>
      <c r="AS348" s="5" t="str">
        <f>IFERROR(__xludf.DUMMYFUNCTION("IF(Y348 = """", """", GOOGLETRANSLATE(Y348, ""en"", ""te""))"),"ఆందోళనతో అదృష్టవంతుడు")</f>
        <v>ఆందోళనతో అదృష్టవంతుడు</v>
      </c>
      <c r="AT348" s="5" t="str">
        <f>IFERROR(__xludf.DUMMYFUNCTION("IF(Z348 = """", """", GOOGLETRANSLATE(Z348, ""en"", ""te""))"),"అసలు ప్రతికూల రోజు లేదు")</f>
        <v>అసలు ప్రతికూల రోజు లేదు</v>
      </c>
      <c r="AU348" s="5" t="str">
        <f>IFERROR(__xludf.DUMMYFUNCTION("IF(AA348 = """", """", GOOGLETRANSLATE(AA348, ""en"", ""te""))"),"వివాహ వివాదాలకు దూరంగా ఉండండి")</f>
        <v>వివాహ వివాదాలకు దూరంగా ఉండండి</v>
      </c>
      <c r="AV348" s="5" t="str">
        <f>IFERROR(__xludf.DUMMYFUNCTION("IF(AB348 = """", """", GOOGLETRANSLATE(AB348, ""en"", ""te""))"),"వృత్తి, విద్యార్థులకు అనుకూలం")</f>
        <v>వృత్తి, విద్యార్థులకు అనుకూలం</v>
      </c>
    </row>
    <row r="349">
      <c r="A349" s="1">
        <v>351.0</v>
      </c>
      <c r="B349" s="1" t="s">
        <v>56</v>
      </c>
      <c r="C349" s="2">
        <v>45849.0</v>
      </c>
      <c r="D349" s="8">
        <v>45858.0</v>
      </c>
      <c r="E349" s="1">
        <v>12.0</v>
      </c>
      <c r="F349" s="1">
        <v>1.0</v>
      </c>
      <c r="G349" s="3" t="s">
        <v>154</v>
      </c>
      <c r="H349" s="7">
        <v>0.009837962962962963</v>
      </c>
      <c r="I349" s="7">
        <v>0.007523148148148148</v>
      </c>
      <c r="J349" s="7">
        <v>0.00883101851851852</v>
      </c>
      <c r="L349" s="1" t="s">
        <v>82</v>
      </c>
      <c r="O349" s="1" t="s">
        <v>60</v>
      </c>
      <c r="P349" s="1" t="s">
        <v>60</v>
      </c>
      <c r="Q349" s="1" t="s">
        <v>60</v>
      </c>
      <c r="R349" s="1" t="s">
        <v>61</v>
      </c>
      <c r="S349" s="1" t="s">
        <v>60</v>
      </c>
      <c r="T349" s="1" t="s">
        <v>60</v>
      </c>
      <c r="U349" s="1" t="s">
        <v>60</v>
      </c>
      <c r="V349" s="1" t="s">
        <v>61</v>
      </c>
      <c r="W349" s="1" t="s">
        <v>60</v>
      </c>
      <c r="X349" s="1" t="s">
        <v>60</v>
      </c>
      <c r="Y349" s="1" t="s">
        <v>179</v>
      </c>
      <c r="Z349" s="1" t="s">
        <v>180</v>
      </c>
      <c r="AA349" s="1" t="s">
        <v>181</v>
      </c>
      <c r="AB349" s="1" t="s">
        <v>182</v>
      </c>
      <c r="AC349" s="5" t="str">
        <f>IFERROR(__xludf.DUMMYFUNCTION("IF(Y349 = """", """", GOOGLETRANSLATE(Y349, ""en"", ""hi""))"),"13–16: तनाव शुरू होता है")</f>
        <v>13–16: तनाव शुरू होता है</v>
      </c>
      <c r="AD349" s="5" t="str">
        <f>IFERROR(__xludf.DUMMYFUNCTION("IF(Z349 = """", """", GOOGLETRANSLATE(Z349, ""en"", ""hi""))"),"खर्चों में वृद्धि")</f>
        <v>खर्चों में वृद्धि</v>
      </c>
      <c r="AE349" s="5" t="str">
        <f>IFERROR(__xludf.DUMMYFUNCTION("IF(AA349 = """", """", GOOGLETRANSLATE(AA349, ""en"", ""hi""))"),"भावनात्मक चोट")</f>
        <v>भावनात्मक चोट</v>
      </c>
      <c r="AF349" s="5" t="str">
        <f>IFERROR(__xludf.DUMMYFUNCTION("IF(AB349 = """", """", GOOGLETRANSLATE(AB349, ""en"", ""hi""))"),"निर्णय लेने पर असर")</f>
        <v>निर्णय लेने पर असर</v>
      </c>
      <c r="AG349" s="5" t="str">
        <f>IFERROR(__xludf.DUMMYFUNCTION("IF(Y349 = """", """", GOOGLETRANSLATE(Y349, ""en"", ""mr""))"),"13-16: तणाव सुरू होतो")</f>
        <v>13-16: तणाव सुरू होतो</v>
      </c>
      <c r="AH349" s="5" t="str">
        <f>IFERROR(__xludf.DUMMYFUNCTION("IF(Z349 = """", """", GOOGLETRANSLATE(Z349, ""en"", ""mr""))"),"खर्चात वाढ")</f>
        <v>खर्चात वाढ</v>
      </c>
      <c r="AI349" s="5" t="str">
        <f>IFERROR(__xludf.DUMMYFUNCTION("IF(AA349 = """", """", GOOGLETRANSLATE(AA349, ""en"", ""mr""))"),"भावनिक दुखापत")</f>
        <v>भावनिक दुखापत</v>
      </c>
      <c r="AJ349" s="5" t="str">
        <f>IFERROR(__xludf.DUMMYFUNCTION("IF(AB349 = """", """", GOOGLETRANSLATE(AB349, ""en"", ""mr""))"),"निर्णय घेण्यावर परिणाम झाला")</f>
        <v>निर्णय घेण्यावर परिणाम झाला</v>
      </c>
      <c r="AK349" s="5" t="str">
        <f>IFERROR(__xludf.DUMMYFUNCTION("IF(Y349 = """", """", GOOGLETRANSLATE(Y349, ""en"", ""gu""))"),"13-16: તણાવ શરૂ થાય છે")</f>
        <v>13-16: તણાવ શરૂ થાય છે</v>
      </c>
      <c r="AL349" s="5" t="str">
        <f>IFERROR(__xludf.DUMMYFUNCTION("IF(Z349 = """", """", GOOGLETRANSLATE(Z349, ""en"", ""gu""))"),"ખર્ચમાં વધારો")</f>
        <v>ખર્ચમાં વધારો</v>
      </c>
      <c r="AM349" s="5" t="str">
        <f>IFERROR(__xludf.DUMMYFUNCTION("IF(AA349 = """", """", GOOGLETRANSLATE(AA349, ""en"", ""gu""))"),"લાગણી દુભાય")</f>
        <v>લાગણી દુભાય</v>
      </c>
      <c r="AN349" s="5" t="str">
        <f>IFERROR(__xludf.DUMMYFUNCTION("IF(AB349 = """", """", GOOGLETRANSLATE(AB349, ""en"", ""gu""))"),"નિર્ણય લેવાની અસર")</f>
        <v>નિર્ણય લેવાની અસર</v>
      </c>
      <c r="AO349" s="5" t="str">
        <f>IFERROR(__xludf.DUMMYFUNCTION("IF(Y349 = """", """", GOOGLETRANSLATE(Y349, ""en"", ""bn""))"),"13-16: স্ট্রেস শুরু হয়")</f>
        <v>13-16: স্ট্রেস শুরু হয়</v>
      </c>
      <c r="AP349" s="5" t="str">
        <f>IFERROR(__xludf.DUMMYFUNCTION("IF(Z349 = """", """", GOOGLETRANSLATE(Z349, ""en"", ""bn""))"),"ব্যয় বৃদ্ধি")</f>
        <v>ব্যয় বৃদ্ধি</v>
      </c>
      <c r="AQ349" s="5" t="str">
        <f>IFERROR(__xludf.DUMMYFUNCTION("IF(AA349 = """", """", GOOGLETRANSLATE(AA349, ""en"", ""bn""))"),"মানসিক আঘাত")</f>
        <v>মানসিক আঘাত</v>
      </c>
      <c r="AR349" s="5" t="str">
        <f>IFERROR(__xludf.DUMMYFUNCTION("IF(AB349 = """", """", GOOGLETRANSLATE(AB349, ""en"", ""bn""))"),"সিদ্ধান্ত গ্রহণ প্রভাবিত")</f>
        <v>সিদ্ধান্ত গ্রহণ প্রভাবিত</v>
      </c>
      <c r="AS349" s="5" t="str">
        <f>IFERROR(__xludf.DUMMYFUNCTION("IF(Y349 = """", """", GOOGLETRANSLATE(Y349, ""en"", ""te""))"),"13–16: ఒత్తిడి మొదలవుతుంది")</f>
        <v>13–16: ఒత్తిడి మొదలవుతుంది</v>
      </c>
      <c r="AT349" s="5" t="str">
        <f>IFERROR(__xludf.DUMMYFUNCTION("IF(Z349 = """", """", GOOGLETRANSLATE(Z349, ""en"", ""te""))"),"ఖర్చులు పెరుగుతాయి")</f>
        <v>ఖర్చులు పెరుగుతాయి</v>
      </c>
      <c r="AU349" s="5" t="str">
        <f>IFERROR(__xludf.DUMMYFUNCTION("IF(AA349 = """", """", GOOGLETRANSLATE(AA349, ""en"", ""te""))"),"ఎమోషనల్ హర్ట్")</f>
        <v>ఎమోషనల్ హర్ట్</v>
      </c>
      <c r="AV349" s="5" t="str">
        <f>IFERROR(__xludf.DUMMYFUNCTION("IF(AB349 = """", """", GOOGLETRANSLATE(AB349, ""en"", ""te""))"),"నిర్ణయం తీసుకోవడంపై ప్రభావం పడింది")</f>
        <v>నిర్ణయం తీసుకోవడంపై ప్రభావం పడింది</v>
      </c>
    </row>
    <row r="350">
      <c r="A350" s="1">
        <v>352.0</v>
      </c>
      <c r="B350" s="1" t="s">
        <v>56</v>
      </c>
      <c r="C350" s="2">
        <v>45849.0</v>
      </c>
      <c r="D350" s="8">
        <v>45858.0</v>
      </c>
      <c r="E350" s="1">
        <v>12.0</v>
      </c>
      <c r="F350" s="1">
        <v>2.0</v>
      </c>
      <c r="G350" s="3" t="s">
        <v>154</v>
      </c>
      <c r="H350" s="7">
        <v>0.009837962962962963</v>
      </c>
      <c r="I350" s="7">
        <v>0.007523148148148148</v>
      </c>
      <c r="J350" s="7">
        <v>0.00883101851851852</v>
      </c>
      <c r="L350" s="1" t="s">
        <v>82</v>
      </c>
      <c r="O350" s="1" t="s">
        <v>60</v>
      </c>
      <c r="P350" s="1" t="s">
        <v>60</v>
      </c>
      <c r="Q350" s="1" t="s">
        <v>60</v>
      </c>
      <c r="R350" s="1" t="s">
        <v>61</v>
      </c>
      <c r="S350" s="1" t="s">
        <v>60</v>
      </c>
      <c r="T350" s="1" t="s">
        <v>60</v>
      </c>
      <c r="U350" s="1" t="s">
        <v>60</v>
      </c>
      <c r="V350" s="1" t="s">
        <v>61</v>
      </c>
      <c r="W350" s="1" t="s">
        <v>60</v>
      </c>
      <c r="X350" s="1" t="s">
        <v>60</v>
      </c>
      <c r="Y350" s="1" t="s">
        <v>179</v>
      </c>
      <c r="Z350" s="1" t="s">
        <v>180</v>
      </c>
      <c r="AA350" s="1" t="s">
        <v>181</v>
      </c>
      <c r="AB350" s="1" t="s">
        <v>182</v>
      </c>
      <c r="AC350" s="5" t="str">
        <f>IFERROR(__xludf.DUMMYFUNCTION("IF(Y350 = """", """", GOOGLETRANSLATE(Y350, ""en"", ""hi""))"),"13–16: तनाव शुरू होता है")</f>
        <v>13–16: तनाव शुरू होता है</v>
      </c>
      <c r="AD350" s="5" t="str">
        <f>IFERROR(__xludf.DUMMYFUNCTION("IF(Z350 = """", """", GOOGLETRANSLATE(Z350, ""en"", ""hi""))"),"खर्चों में वृद्धि")</f>
        <v>खर्चों में वृद्धि</v>
      </c>
      <c r="AE350" s="5" t="str">
        <f>IFERROR(__xludf.DUMMYFUNCTION("IF(AA350 = """", """", GOOGLETRANSLATE(AA350, ""en"", ""hi""))"),"भावनात्मक चोट")</f>
        <v>भावनात्मक चोट</v>
      </c>
      <c r="AF350" s="5" t="str">
        <f>IFERROR(__xludf.DUMMYFUNCTION("IF(AB350 = """", """", GOOGLETRANSLATE(AB350, ""en"", ""hi""))"),"निर्णय लेने पर असर")</f>
        <v>निर्णय लेने पर असर</v>
      </c>
      <c r="AG350" s="5" t="str">
        <f>IFERROR(__xludf.DUMMYFUNCTION("IF(Y350 = """", """", GOOGLETRANSLATE(Y350, ""en"", ""mr""))"),"13-16: तणाव सुरू होतो")</f>
        <v>13-16: तणाव सुरू होतो</v>
      </c>
      <c r="AH350" s="5" t="str">
        <f>IFERROR(__xludf.DUMMYFUNCTION("IF(Z350 = """", """", GOOGLETRANSLATE(Z350, ""en"", ""mr""))"),"खर्चात वाढ")</f>
        <v>खर्चात वाढ</v>
      </c>
      <c r="AI350" s="5" t="str">
        <f>IFERROR(__xludf.DUMMYFUNCTION("IF(AA350 = """", """", GOOGLETRANSLATE(AA350, ""en"", ""mr""))"),"भावनिक दुखापत")</f>
        <v>भावनिक दुखापत</v>
      </c>
      <c r="AJ350" s="5" t="str">
        <f>IFERROR(__xludf.DUMMYFUNCTION("IF(AB350 = """", """", GOOGLETRANSLATE(AB350, ""en"", ""mr""))"),"निर्णय घेण्यावर परिणाम झाला")</f>
        <v>निर्णय घेण्यावर परिणाम झाला</v>
      </c>
      <c r="AK350" s="5" t="str">
        <f>IFERROR(__xludf.DUMMYFUNCTION("IF(Y350 = """", """", GOOGLETRANSLATE(Y350, ""en"", ""gu""))"),"13-16: તણાવ શરૂ થાય છે")</f>
        <v>13-16: તણાવ શરૂ થાય છે</v>
      </c>
      <c r="AL350" s="5" t="str">
        <f>IFERROR(__xludf.DUMMYFUNCTION("IF(Z350 = """", """", GOOGLETRANSLATE(Z350, ""en"", ""gu""))"),"ખર્ચમાં વધારો")</f>
        <v>ખર્ચમાં વધારો</v>
      </c>
      <c r="AM350" s="5" t="str">
        <f>IFERROR(__xludf.DUMMYFUNCTION("IF(AA350 = """", """", GOOGLETRANSLATE(AA350, ""en"", ""gu""))"),"લાગણી દુભાય")</f>
        <v>લાગણી દુભાય</v>
      </c>
      <c r="AN350" s="5" t="str">
        <f>IFERROR(__xludf.DUMMYFUNCTION("IF(AB350 = """", """", GOOGLETRANSLATE(AB350, ""en"", ""gu""))"),"નિર્ણય લેવાની અસર")</f>
        <v>નિર્ણય લેવાની અસર</v>
      </c>
      <c r="AO350" s="5" t="str">
        <f>IFERROR(__xludf.DUMMYFUNCTION("IF(Y350 = """", """", GOOGLETRANSLATE(Y350, ""en"", ""bn""))"),"13-16: স্ট্রেস শুরু হয়")</f>
        <v>13-16: স্ট্রেস শুরু হয়</v>
      </c>
      <c r="AP350" s="5" t="str">
        <f>IFERROR(__xludf.DUMMYFUNCTION("IF(Z350 = """", """", GOOGLETRANSLATE(Z350, ""en"", ""bn""))"),"ব্যয় বৃদ্ধি")</f>
        <v>ব্যয় বৃদ্ধি</v>
      </c>
      <c r="AQ350" s="5" t="str">
        <f>IFERROR(__xludf.DUMMYFUNCTION("IF(AA350 = """", """", GOOGLETRANSLATE(AA350, ""en"", ""bn""))"),"মানসিক আঘাত")</f>
        <v>মানসিক আঘাত</v>
      </c>
      <c r="AR350" s="5" t="str">
        <f>IFERROR(__xludf.DUMMYFUNCTION("IF(AB350 = """", """", GOOGLETRANSLATE(AB350, ""en"", ""bn""))"),"সিদ্ধান্ত গ্রহণ প্রভাবিত")</f>
        <v>সিদ্ধান্ত গ্রহণ প্রভাবিত</v>
      </c>
      <c r="AS350" s="5" t="str">
        <f>IFERROR(__xludf.DUMMYFUNCTION("IF(Y350 = """", """", GOOGLETRANSLATE(Y350, ""en"", ""te""))"),"13–16: ఒత్తిడి మొదలవుతుంది")</f>
        <v>13–16: ఒత్తిడి మొదలవుతుంది</v>
      </c>
      <c r="AT350" s="5" t="str">
        <f>IFERROR(__xludf.DUMMYFUNCTION("IF(Z350 = """", """", GOOGLETRANSLATE(Z350, ""en"", ""te""))"),"ఖర్చులు పెరుగుతాయి")</f>
        <v>ఖర్చులు పెరుగుతాయి</v>
      </c>
      <c r="AU350" s="5" t="str">
        <f>IFERROR(__xludf.DUMMYFUNCTION("IF(AA350 = """", """", GOOGLETRANSLATE(AA350, ""en"", ""te""))"),"ఎమోషనల్ హర్ట్")</f>
        <v>ఎమోషనల్ హర్ట్</v>
      </c>
      <c r="AV350" s="5" t="str">
        <f>IFERROR(__xludf.DUMMYFUNCTION("IF(AB350 = """", """", GOOGLETRANSLATE(AB350, ""en"", ""te""))"),"నిర్ణయం తీసుకోవడంపై ప్రభావం పడింది")</f>
        <v>నిర్ణయం తీసుకోవడంపై ప్రభావం పడింది</v>
      </c>
    </row>
    <row r="351">
      <c r="A351" s="1">
        <v>353.0</v>
      </c>
      <c r="B351" s="1" t="s">
        <v>56</v>
      </c>
      <c r="C351" s="2">
        <v>45849.0</v>
      </c>
      <c r="D351" s="8">
        <v>45858.0</v>
      </c>
      <c r="E351" s="1">
        <v>12.0</v>
      </c>
      <c r="F351" s="1">
        <v>3.0</v>
      </c>
      <c r="G351" s="3" t="s">
        <v>154</v>
      </c>
      <c r="H351" s="7">
        <v>0.009837962962962963</v>
      </c>
      <c r="I351" s="7">
        <v>0.007523148148148148</v>
      </c>
      <c r="J351" s="7">
        <v>0.00883101851851852</v>
      </c>
      <c r="L351" s="1" t="s">
        <v>82</v>
      </c>
      <c r="O351" s="1" t="s">
        <v>60</v>
      </c>
      <c r="P351" s="1" t="s">
        <v>60</v>
      </c>
      <c r="Q351" s="1" t="s">
        <v>60</v>
      </c>
      <c r="R351" s="1" t="s">
        <v>60</v>
      </c>
      <c r="S351" s="1" t="s">
        <v>60</v>
      </c>
      <c r="T351" s="1" t="s">
        <v>61</v>
      </c>
      <c r="U351" s="1" t="s">
        <v>60</v>
      </c>
      <c r="V351" s="1" t="s">
        <v>60</v>
      </c>
      <c r="W351" s="1" t="s">
        <v>60</v>
      </c>
      <c r="X351" s="1" t="s">
        <v>61</v>
      </c>
      <c r="Y351" s="1" t="s">
        <v>179</v>
      </c>
      <c r="Z351" s="1" t="s">
        <v>180</v>
      </c>
      <c r="AA351" s="1" t="s">
        <v>181</v>
      </c>
      <c r="AB351" s="1" t="s">
        <v>182</v>
      </c>
      <c r="AC351" s="5" t="str">
        <f>IFERROR(__xludf.DUMMYFUNCTION("IF(Y351 = """", """", GOOGLETRANSLATE(Y351, ""en"", ""hi""))"),"13–16: तनाव शुरू होता है")</f>
        <v>13–16: तनाव शुरू होता है</v>
      </c>
      <c r="AD351" s="5" t="str">
        <f>IFERROR(__xludf.DUMMYFUNCTION("IF(Z351 = """", """", GOOGLETRANSLATE(Z351, ""en"", ""hi""))"),"खर्चों में वृद्धि")</f>
        <v>खर्चों में वृद्धि</v>
      </c>
      <c r="AE351" s="5" t="str">
        <f>IFERROR(__xludf.DUMMYFUNCTION("IF(AA351 = """", """", GOOGLETRANSLATE(AA351, ""en"", ""hi""))"),"भावनात्मक चोट")</f>
        <v>भावनात्मक चोट</v>
      </c>
      <c r="AF351" s="5" t="str">
        <f>IFERROR(__xludf.DUMMYFUNCTION("IF(AB351 = """", """", GOOGLETRANSLATE(AB351, ""en"", ""hi""))"),"निर्णय लेने पर असर")</f>
        <v>निर्णय लेने पर असर</v>
      </c>
      <c r="AG351" s="5" t="str">
        <f>IFERROR(__xludf.DUMMYFUNCTION("IF(Y351 = """", """", GOOGLETRANSLATE(Y351, ""en"", ""mr""))"),"13-16: तणाव सुरू होतो")</f>
        <v>13-16: तणाव सुरू होतो</v>
      </c>
      <c r="AH351" s="5" t="str">
        <f>IFERROR(__xludf.DUMMYFUNCTION("IF(Z351 = """", """", GOOGLETRANSLATE(Z351, ""en"", ""mr""))"),"खर्चात वाढ")</f>
        <v>खर्चात वाढ</v>
      </c>
      <c r="AI351" s="5" t="str">
        <f>IFERROR(__xludf.DUMMYFUNCTION("IF(AA351 = """", """", GOOGLETRANSLATE(AA351, ""en"", ""mr""))"),"भावनिक दुखापत")</f>
        <v>भावनिक दुखापत</v>
      </c>
      <c r="AJ351" s="5" t="str">
        <f>IFERROR(__xludf.DUMMYFUNCTION("IF(AB351 = """", """", GOOGLETRANSLATE(AB351, ""en"", ""mr""))"),"निर्णय घेण्यावर परिणाम झाला")</f>
        <v>निर्णय घेण्यावर परिणाम झाला</v>
      </c>
      <c r="AK351" s="5" t="str">
        <f>IFERROR(__xludf.DUMMYFUNCTION("IF(Y351 = """", """", GOOGLETRANSLATE(Y351, ""en"", ""gu""))"),"13-16: તણાવ શરૂ થાય છે")</f>
        <v>13-16: તણાવ શરૂ થાય છે</v>
      </c>
      <c r="AL351" s="5" t="str">
        <f>IFERROR(__xludf.DUMMYFUNCTION("IF(Z351 = """", """", GOOGLETRANSLATE(Z351, ""en"", ""gu""))"),"ખર્ચમાં વધારો")</f>
        <v>ખર્ચમાં વધારો</v>
      </c>
      <c r="AM351" s="5" t="str">
        <f>IFERROR(__xludf.DUMMYFUNCTION("IF(AA351 = """", """", GOOGLETRANSLATE(AA351, ""en"", ""gu""))"),"લાગણી દુભાય")</f>
        <v>લાગણી દુભાય</v>
      </c>
      <c r="AN351" s="5" t="str">
        <f>IFERROR(__xludf.DUMMYFUNCTION("IF(AB351 = """", """", GOOGLETRANSLATE(AB351, ""en"", ""gu""))"),"નિર્ણય લેવાની અસર")</f>
        <v>નિર્ણય લેવાની અસર</v>
      </c>
      <c r="AO351" s="5" t="str">
        <f>IFERROR(__xludf.DUMMYFUNCTION("IF(Y351 = """", """", GOOGLETRANSLATE(Y351, ""en"", ""bn""))"),"13-16: স্ট্রেস শুরু হয়")</f>
        <v>13-16: স্ট্রেস শুরু হয়</v>
      </c>
      <c r="AP351" s="5" t="str">
        <f>IFERROR(__xludf.DUMMYFUNCTION("IF(Z351 = """", """", GOOGLETRANSLATE(Z351, ""en"", ""bn""))"),"ব্যয় বৃদ্ধি")</f>
        <v>ব্যয় বৃদ্ধি</v>
      </c>
      <c r="AQ351" s="5" t="str">
        <f>IFERROR(__xludf.DUMMYFUNCTION("IF(AA351 = """", """", GOOGLETRANSLATE(AA351, ""en"", ""bn""))"),"মানসিক আঘাত")</f>
        <v>মানসিক আঘাত</v>
      </c>
      <c r="AR351" s="5" t="str">
        <f>IFERROR(__xludf.DUMMYFUNCTION("IF(AB351 = """", """", GOOGLETRANSLATE(AB351, ""en"", ""bn""))"),"সিদ্ধান্ত গ্রহণ প্রভাবিত")</f>
        <v>সিদ্ধান্ত গ্রহণ প্রভাবিত</v>
      </c>
      <c r="AS351" s="5" t="str">
        <f>IFERROR(__xludf.DUMMYFUNCTION("IF(Y351 = """", """", GOOGLETRANSLATE(Y351, ""en"", ""te""))"),"13–16: ఒత్తిడి మొదలవుతుంది")</f>
        <v>13–16: ఒత్తిడి మొదలవుతుంది</v>
      </c>
      <c r="AT351" s="5" t="str">
        <f>IFERROR(__xludf.DUMMYFUNCTION("IF(Z351 = """", """", GOOGLETRANSLATE(Z351, ""en"", ""te""))"),"ఖర్చులు పెరుగుతాయి")</f>
        <v>ఖర్చులు పెరుగుతాయి</v>
      </c>
      <c r="AU351" s="5" t="str">
        <f>IFERROR(__xludf.DUMMYFUNCTION("IF(AA351 = """", """", GOOGLETRANSLATE(AA351, ""en"", ""te""))"),"ఎమోషనల్ హర్ట్")</f>
        <v>ఎమోషనల్ హర్ట్</v>
      </c>
      <c r="AV351" s="5" t="str">
        <f>IFERROR(__xludf.DUMMYFUNCTION("IF(AB351 = """", """", GOOGLETRANSLATE(AB351, ""en"", ""te""))"),"నిర్ణయం తీసుకోవడంపై ప్రభావం పడింది")</f>
        <v>నిర్ణయం తీసుకోవడంపై ప్రభావం పడింది</v>
      </c>
    </row>
    <row r="352">
      <c r="A352" s="1">
        <v>354.0</v>
      </c>
      <c r="B352" s="1" t="s">
        <v>56</v>
      </c>
      <c r="C352" s="2">
        <v>45849.0</v>
      </c>
      <c r="D352" s="8">
        <v>45858.0</v>
      </c>
      <c r="E352" s="1">
        <v>12.0</v>
      </c>
      <c r="F352" s="1">
        <v>4.0</v>
      </c>
      <c r="G352" s="3" t="s">
        <v>154</v>
      </c>
      <c r="H352" s="7">
        <v>0.009837962962962963</v>
      </c>
      <c r="I352" s="7">
        <v>0.007523148148148148</v>
      </c>
      <c r="J352" s="7">
        <v>0.00883101851851852</v>
      </c>
      <c r="L352" s="1" t="s">
        <v>82</v>
      </c>
      <c r="O352" s="1" t="s">
        <v>60</v>
      </c>
      <c r="P352" s="1" t="s">
        <v>60</v>
      </c>
      <c r="Q352" s="1" t="s">
        <v>60</v>
      </c>
      <c r="R352" s="1" t="s">
        <v>60</v>
      </c>
      <c r="S352" s="1" t="s">
        <v>60</v>
      </c>
      <c r="T352" s="1" t="s">
        <v>61</v>
      </c>
      <c r="U352" s="1" t="s">
        <v>60</v>
      </c>
      <c r="V352" s="1" t="s">
        <v>60</v>
      </c>
      <c r="W352" s="1" t="s">
        <v>60</v>
      </c>
      <c r="X352" s="1" t="s">
        <v>61</v>
      </c>
      <c r="Y352" s="1" t="s">
        <v>179</v>
      </c>
      <c r="Z352" s="1" t="s">
        <v>180</v>
      </c>
      <c r="AA352" s="1" t="s">
        <v>181</v>
      </c>
      <c r="AB352" s="1" t="s">
        <v>182</v>
      </c>
      <c r="AC352" s="5" t="str">
        <f>IFERROR(__xludf.DUMMYFUNCTION("IF(Y352 = """", """", GOOGLETRANSLATE(Y352, ""en"", ""hi""))"),"13–16: तनाव शुरू होता है")</f>
        <v>13–16: तनाव शुरू होता है</v>
      </c>
      <c r="AD352" s="5" t="str">
        <f>IFERROR(__xludf.DUMMYFUNCTION("IF(Z352 = """", """", GOOGLETRANSLATE(Z352, ""en"", ""hi""))"),"खर्चों में वृद्धि")</f>
        <v>खर्चों में वृद्धि</v>
      </c>
      <c r="AE352" s="5" t="str">
        <f>IFERROR(__xludf.DUMMYFUNCTION("IF(AA352 = """", """", GOOGLETRANSLATE(AA352, ""en"", ""hi""))"),"भावनात्मक चोट")</f>
        <v>भावनात्मक चोट</v>
      </c>
      <c r="AF352" s="5" t="str">
        <f>IFERROR(__xludf.DUMMYFUNCTION("IF(AB352 = """", """", GOOGLETRANSLATE(AB352, ""en"", ""hi""))"),"निर्णय लेने पर असर")</f>
        <v>निर्णय लेने पर असर</v>
      </c>
      <c r="AG352" s="5" t="str">
        <f>IFERROR(__xludf.DUMMYFUNCTION("IF(Y352 = """", """", GOOGLETRANSLATE(Y352, ""en"", ""mr""))"),"13-16: तणाव सुरू होतो")</f>
        <v>13-16: तणाव सुरू होतो</v>
      </c>
      <c r="AH352" s="5" t="str">
        <f>IFERROR(__xludf.DUMMYFUNCTION("IF(Z352 = """", """", GOOGLETRANSLATE(Z352, ""en"", ""mr""))"),"खर्चात वाढ")</f>
        <v>खर्चात वाढ</v>
      </c>
      <c r="AI352" s="5" t="str">
        <f>IFERROR(__xludf.DUMMYFUNCTION("IF(AA352 = """", """", GOOGLETRANSLATE(AA352, ""en"", ""mr""))"),"भावनिक दुखापत")</f>
        <v>भावनिक दुखापत</v>
      </c>
      <c r="AJ352" s="5" t="str">
        <f>IFERROR(__xludf.DUMMYFUNCTION("IF(AB352 = """", """", GOOGLETRANSLATE(AB352, ""en"", ""mr""))"),"निर्णय घेण्यावर परिणाम झाला")</f>
        <v>निर्णय घेण्यावर परिणाम झाला</v>
      </c>
      <c r="AK352" s="5" t="str">
        <f>IFERROR(__xludf.DUMMYFUNCTION("IF(Y352 = """", """", GOOGLETRANSLATE(Y352, ""en"", ""gu""))"),"13-16: તણાવ શરૂ થાય છે")</f>
        <v>13-16: તણાવ શરૂ થાય છે</v>
      </c>
      <c r="AL352" s="5" t="str">
        <f>IFERROR(__xludf.DUMMYFUNCTION("IF(Z352 = """", """", GOOGLETRANSLATE(Z352, ""en"", ""gu""))"),"ખર્ચમાં વધારો")</f>
        <v>ખર્ચમાં વધારો</v>
      </c>
      <c r="AM352" s="5" t="str">
        <f>IFERROR(__xludf.DUMMYFUNCTION("IF(AA352 = """", """", GOOGLETRANSLATE(AA352, ""en"", ""gu""))"),"લાગણી દુભાય")</f>
        <v>લાગણી દુભાય</v>
      </c>
      <c r="AN352" s="5" t="str">
        <f>IFERROR(__xludf.DUMMYFUNCTION("IF(AB352 = """", """", GOOGLETRANSLATE(AB352, ""en"", ""gu""))"),"નિર્ણય લેવાની અસર")</f>
        <v>નિર્ણય લેવાની અસર</v>
      </c>
      <c r="AO352" s="5" t="str">
        <f>IFERROR(__xludf.DUMMYFUNCTION("IF(Y352 = """", """", GOOGLETRANSLATE(Y352, ""en"", ""bn""))"),"13-16: স্ট্রেস শুরু হয়")</f>
        <v>13-16: স্ট্রেস শুরু হয়</v>
      </c>
      <c r="AP352" s="5" t="str">
        <f>IFERROR(__xludf.DUMMYFUNCTION("IF(Z352 = """", """", GOOGLETRANSLATE(Z352, ""en"", ""bn""))"),"ব্যয় বৃদ্ধি")</f>
        <v>ব্যয় বৃদ্ধি</v>
      </c>
      <c r="AQ352" s="5" t="str">
        <f>IFERROR(__xludf.DUMMYFUNCTION("IF(AA352 = """", """", GOOGLETRANSLATE(AA352, ""en"", ""bn""))"),"মানসিক আঘাত")</f>
        <v>মানসিক আঘাত</v>
      </c>
      <c r="AR352" s="5" t="str">
        <f>IFERROR(__xludf.DUMMYFUNCTION("IF(AB352 = """", """", GOOGLETRANSLATE(AB352, ""en"", ""bn""))"),"সিদ্ধান্ত গ্রহণ প্রভাবিত")</f>
        <v>সিদ্ধান্ত গ্রহণ প্রভাবিত</v>
      </c>
      <c r="AS352" s="5" t="str">
        <f>IFERROR(__xludf.DUMMYFUNCTION("IF(Y352 = """", """", GOOGLETRANSLATE(Y352, ""en"", ""te""))"),"13–16: ఒత్తిడి మొదలవుతుంది")</f>
        <v>13–16: ఒత్తిడి మొదలవుతుంది</v>
      </c>
      <c r="AT352" s="5" t="str">
        <f>IFERROR(__xludf.DUMMYFUNCTION("IF(Z352 = """", """", GOOGLETRANSLATE(Z352, ""en"", ""te""))"),"ఖర్చులు పెరుగుతాయి")</f>
        <v>ఖర్చులు పెరుగుతాయి</v>
      </c>
      <c r="AU352" s="5" t="str">
        <f>IFERROR(__xludf.DUMMYFUNCTION("IF(AA352 = """", """", GOOGLETRANSLATE(AA352, ""en"", ""te""))"),"ఎమోషనల్ హర్ట్")</f>
        <v>ఎమోషనల్ హర్ట్</v>
      </c>
      <c r="AV352" s="5" t="str">
        <f>IFERROR(__xludf.DUMMYFUNCTION("IF(AB352 = """", """", GOOGLETRANSLATE(AB352, ""en"", ""te""))"),"నిర్ణయం తీసుకోవడంపై ప్రభావం పడింది")</f>
        <v>నిర్ణయం తీసుకోవడంపై ప్రభావం పడింది</v>
      </c>
    </row>
    <row r="353">
      <c r="A353" s="1">
        <v>355.0</v>
      </c>
      <c r="B353" s="1" t="s">
        <v>56</v>
      </c>
      <c r="C353" s="2">
        <v>45849.0</v>
      </c>
      <c r="D353" s="8">
        <v>45858.0</v>
      </c>
      <c r="E353" s="1">
        <v>12.0</v>
      </c>
      <c r="F353" s="1">
        <v>5.0</v>
      </c>
      <c r="G353" s="3" t="s">
        <v>154</v>
      </c>
      <c r="H353" s="7">
        <v>0.009837962962962963</v>
      </c>
      <c r="I353" s="7">
        <v>0.007523148148148148</v>
      </c>
      <c r="J353" s="7">
        <v>0.00883101851851852</v>
      </c>
      <c r="L353" s="1" t="s">
        <v>82</v>
      </c>
      <c r="O353" s="1" t="s">
        <v>60</v>
      </c>
      <c r="P353" s="1" t="s">
        <v>60</v>
      </c>
      <c r="Q353" s="1" t="s">
        <v>60</v>
      </c>
      <c r="R353" s="1" t="s">
        <v>60</v>
      </c>
      <c r="S353" s="1" t="s">
        <v>60</v>
      </c>
      <c r="T353" s="1" t="s">
        <v>61</v>
      </c>
      <c r="U353" s="1" t="s">
        <v>60</v>
      </c>
      <c r="V353" s="1" t="s">
        <v>60</v>
      </c>
      <c r="W353" s="1" t="s">
        <v>60</v>
      </c>
      <c r="X353" s="1" t="s">
        <v>61</v>
      </c>
      <c r="Y353" s="1" t="s">
        <v>179</v>
      </c>
      <c r="Z353" s="1" t="s">
        <v>180</v>
      </c>
      <c r="AA353" s="1" t="s">
        <v>181</v>
      </c>
      <c r="AB353" s="1" t="s">
        <v>182</v>
      </c>
      <c r="AC353" s="5" t="str">
        <f>IFERROR(__xludf.DUMMYFUNCTION("IF(Y353 = """", """", GOOGLETRANSLATE(Y353, ""en"", ""hi""))"),"13–16: तनाव शुरू होता है")</f>
        <v>13–16: तनाव शुरू होता है</v>
      </c>
      <c r="AD353" s="5" t="str">
        <f>IFERROR(__xludf.DUMMYFUNCTION("IF(Z353 = """", """", GOOGLETRANSLATE(Z353, ""en"", ""hi""))"),"खर्चों में वृद्धि")</f>
        <v>खर्चों में वृद्धि</v>
      </c>
      <c r="AE353" s="5" t="str">
        <f>IFERROR(__xludf.DUMMYFUNCTION("IF(AA353 = """", """", GOOGLETRANSLATE(AA353, ""en"", ""hi""))"),"भावनात्मक चोट")</f>
        <v>भावनात्मक चोट</v>
      </c>
      <c r="AF353" s="5" t="str">
        <f>IFERROR(__xludf.DUMMYFUNCTION("IF(AB353 = """", """", GOOGLETRANSLATE(AB353, ""en"", ""hi""))"),"निर्णय लेने पर असर")</f>
        <v>निर्णय लेने पर असर</v>
      </c>
      <c r="AG353" s="5" t="str">
        <f>IFERROR(__xludf.DUMMYFUNCTION("IF(Y353 = """", """", GOOGLETRANSLATE(Y353, ""en"", ""mr""))"),"13-16: तणाव सुरू होतो")</f>
        <v>13-16: तणाव सुरू होतो</v>
      </c>
      <c r="AH353" s="5" t="str">
        <f>IFERROR(__xludf.DUMMYFUNCTION("IF(Z353 = """", """", GOOGLETRANSLATE(Z353, ""en"", ""mr""))"),"खर्चात वाढ")</f>
        <v>खर्चात वाढ</v>
      </c>
      <c r="AI353" s="5" t="str">
        <f>IFERROR(__xludf.DUMMYFUNCTION("IF(AA353 = """", """", GOOGLETRANSLATE(AA353, ""en"", ""mr""))"),"भावनिक दुखापत")</f>
        <v>भावनिक दुखापत</v>
      </c>
      <c r="AJ353" s="5" t="str">
        <f>IFERROR(__xludf.DUMMYFUNCTION("IF(AB353 = """", """", GOOGLETRANSLATE(AB353, ""en"", ""mr""))"),"निर्णय घेण्यावर परिणाम झाला")</f>
        <v>निर्णय घेण्यावर परिणाम झाला</v>
      </c>
      <c r="AK353" s="5" t="str">
        <f>IFERROR(__xludf.DUMMYFUNCTION("IF(Y353 = """", """", GOOGLETRANSLATE(Y353, ""en"", ""gu""))"),"13-16: તણાવ શરૂ થાય છે")</f>
        <v>13-16: તણાવ શરૂ થાય છે</v>
      </c>
      <c r="AL353" s="5" t="str">
        <f>IFERROR(__xludf.DUMMYFUNCTION("IF(Z353 = """", """", GOOGLETRANSLATE(Z353, ""en"", ""gu""))"),"ખર્ચમાં વધારો")</f>
        <v>ખર્ચમાં વધારો</v>
      </c>
      <c r="AM353" s="5" t="str">
        <f>IFERROR(__xludf.DUMMYFUNCTION("IF(AA353 = """", """", GOOGLETRANSLATE(AA353, ""en"", ""gu""))"),"લાગણી દુભાય")</f>
        <v>લાગણી દુભાય</v>
      </c>
      <c r="AN353" s="5" t="str">
        <f>IFERROR(__xludf.DUMMYFUNCTION("IF(AB353 = """", """", GOOGLETRANSLATE(AB353, ""en"", ""gu""))"),"નિર્ણય લેવાની અસર")</f>
        <v>નિર્ણય લેવાની અસર</v>
      </c>
      <c r="AO353" s="5" t="str">
        <f>IFERROR(__xludf.DUMMYFUNCTION("IF(Y353 = """", """", GOOGLETRANSLATE(Y353, ""en"", ""bn""))"),"13-16: স্ট্রেস শুরু হয়")</f>
        <v>13-16: স্ট্রেস শুরু হয়</v>
      </c>
      <c r="AP353" s="5" t="str">
        <f>IFERROR(__xludf.DUMMYFUNCTION("IF(Z353 = """", """", GOOGLETRANSLATE(Z353, ""en"", ""bn""))"),"ব্যয় বৃদ্ধি")</f>
        <v>ব্যয় বৃদ্ধি</v>
      </c>
      <c r="AQ353" s="5" t="str">
        <f>IFERROR(__xludf.DUMMYFUNCTION("IF(AA353 = """", """", GOOGLETRANSLATE(AA353, ""en"", ""bn""))"),"মানসিক আঘাত")</f>
        <v>মানসিক আঘাত</v>
      </c>
      <c r="AR353" s="5" t="str">
        <f>IFERROR(__xludf.DUMMYFUNCTION("IF(AB353 = """", """", GOOGLETRANSLATE(AB353, ""en"", ""bn""))"),"সিদ্ধান্ত গ্রহণ প্রভাবিত")</f>
        <v>সিদ্ধান্ত গ্রহণ প্রভাবিত</v>
      </c>
      <c r="AS353" s="5" t="str">
        <f>IFERROR(__xludf.DUMMYFUNCTION("IF(Y353 = """", """", GOOGLETRANSLATE(Y353, ""en"", ""te""))"),"13–16: ఒత్తిడి మొదలవుతుంది")</f>
        <v>13–16: ఒత్తిడి మొదలవుతుంది</v>
      </c>
      <c r="AT353" s="5" t="str">
        <f>IFERROR(__xludf.DUMMYFUNCTION("IF(Z353 = """", """", GOOGLETRANSLATE(Z353, ""en"", ""te""))"),"ఖర్చులు పెరుగుతాయి")</f>
        <v>ఖర్చులు పెరుగుతాయి</v>
      </c>
      <c r="AU353" s="5" t="str">
        <f>IFERROR(__xludf.DUMMYFUNCTION("IF(AA353 = """", """", GOOGLETRANSLATE(AA353, ""en"", ""te""))"),"ఎమోషనల్ హర్ట్")</f>
        <v>ఎమోషనల్ హర్ట్</v>
      </c>
      <c r="AV353" s="5" t="str">
        <f>IFERROR(__xludf.DUMMYFUNCTION("IF(AB353 = """", """", GOOGLETRANSLATE(AB353, ""en"", ""te""))"),"నిర్ణయం తీసుకోవడంపై ప్రభావం పడింది")</f>
        <v>నిర్ణయం తీసుకోవడంపై ప్రభావం పడింది</v>
      </c>
    </row>
    <row r="354">
      <c r="A354" s="1">
        <v>356.0</v>
      </c>
      <c r="B354" s="1" t="s">
        <v>56</v>
      </c>
      <c r="C354" s="2">
        <v>45849.0</v>
      </c>
      <c r="D354" s="8">
        <v>45858.0</v>
      </c>
      <c r="E354" s="1">
        <v>12.0</v>
      </c>
      <c r="F354" s="1">
        <v>6.0</v>
      </c>
      <c r="G354" s="3" t="s">
        <v>154</v>
      </c>
      <c r="H354" s="7">
        <v>0.009837962962962963</v>
      </c>
      <c r="I354" s="7">
        <v>0.007523148148148148</v>
      </c>
      <c r="J354" s="7">
        <v>0.00883101851851852</v>
      </c>
      <c r="L354" s="1" t="s">
        <v>82</v>
      </c>
      <c r="O354" s="1" t="s">
        <v>60</v>
      </c>
      <c r="P354" s="1" t="s">
        <v>60</v>
      </c>
      <c r="Q354" s="1" t="s">
        <v>60</v>
      </c>
      <c r="R354" s="1" t="s">
        <v>60</v>
      </c>
      <c r="S354" s="1" t="s">
        <v>60</v>
      </c>
      <c r="T354" s="1" t="s">
        <v>61</v>
      </c>
      <c r="U354" s="1" t="s">
        <v>60</v>
      </c>
      <c r="V354" s="1" t="s">
        <v>60</v>
      </c>
      <c r="W354" s="1" t="s">
        <v>60</v>
      </c>
      <c r="X354" s="1" t="s">
        <v>61</v>
      </c>
      <c r="Y354" s="1" t="s">
        <v>179</v>
      </c>
      <c r="Z354" s="1" t="s">
        <v>180</v>
      </c>
      <c r="AA354" s="1" t="s">
        <v>181</v>
      </c>
      <c r="AB354" s="1" t="s">
        <v>182</v>
      </c>
      <c r="AC354" s="5" t="str">
        <f>IFERROR(__xludf.DUMMYFUNCTION("IF(Y354 = """", """", GOOGLETRANSLATE(Y354, ""en"", ""hi""))"),"13–16: तनाव शुरू होता है")</f>
        <v>13–16: तनाव शुरू होता है</v>
      </c>
      <c r="AD354" s="5" t="str">
        <f>IFERROR(__xludf.DUMMYFUNCTION("IF(Z354 = """", """", GOOGLETRANSLATE(Z354, ""en"", ""hi""))"),"खर्चों में वृद्धि")</f>
        <v>खर्चों में वृद्धि</v>
      </c>
      <c r="AE354" s="5" t="str">
        <f>IFERROR(__xludf.DUMMYFUNCTION("IF(AA354 = """", """", GOOGLETRANSLATE(AA354, ""en"", ""hi""))"),"भावनात्मक चोट")</f>
        <v>भावनात्मक चोट</v>
      </c>
      <c r="AF354" s="5" t="str">
        <f>IFERROR(__xludf.DUMMYFUNCTION("IF(AB354 = """", """", GOOGLETRANSLATE(AB354, ""en"", ""hi""))"),"निर्णय लेने पर असर")</f>
        <v>निर्णय लेने पर असर</v>
      </c>
      <c r="AG354" s="5" t="str">
        <f>IFERROR(__xludf.DUMMYFUNCTION("IF(Y354 = """", """", GOOGLETRANSLATE(Y354, ""en"", ""mr""))"),"13-16: तणाव सुरू होतो")</f>
        <v>13-16: तणाव सुरू होतो</v>
      </c>
      <c r="AH354" s="5" t="str">
        <f>IFERROR(__xludf.DUMMYFUNCTION("IF(Z354 = """", """", GOOGLETRANSLATE(Z354, ""en"", ""mr""))"),"खर्चात वाढ")</f>
        <v>खर्चात वाढ</v>
      </c>
      <c r="AI354" s="5" t="str">
        <f>IFERROR(__xludf.DUMMYFUNCTION("IF(AA354 = """", """", GOOGLETRANSLATE(AA354, ""en"", ""mr""))"),"भावनिक दुखापत")</f>
        <v>भावनिक दुखापत</v>
      </c>
      <c r="AJ354" s="5" t="str">
        <f>IFERROR(__xludf.DUMMYFUNCTION("IF(AB354 = """", """", GOOGLETRANSLATE(AB354, ""en"", ""mr""))"),"निर्णय घेण्यावर परिणाम झाला")</f>
        <v>निर्णय घेण्यावर परिणाम झाला</v>
      </c>
      <c r="AK354" s="5" t="str">
        <f>IFERROR(__xludf.DUMMYFUNCTION("IF(Y354 = """", """", GOOGLETRANSLATE(Y354, ""en"", ""gu""))"),"13-16: તણાવ શરૂ થાય છે")</f>
        <v>13-16: તણાવ શરૂ થાય છે</v>
      </c>
      <c r="AL354" s="5" t="str">
        <f>IFERROR(__xludf.DUMMYFUNCTION("IF(Z354 = """", """", GOOGLETRANSLATE(Z354, ""en"", ""gu""))"),"ખર્ચમાં વધારો")</f>
        <v>ખર્ચમાં વધારો</v>
      </c>
      <c r="AM354" s="5" t="str">
        <f>IFERROR(__xludf.DUMMYFUNCTION("IF(AA354 = """", """", GOOGLETRANSLATE(AA354, ""en"", ""gu""))"),"લાગણી દુભાય")</f>
        <v>લાગણી દુભાય</v>
      </c>
      <c r="AN354" s="5" t="str">
        <f>IFERROR(__xludf.DUMMYFUNCTION("IF(AB354 = """", """", GOOGLETRANSLATE(AB354, ""en"", ""gu""))"),"નિર્ણય લેવાની અસર")</f>
        <v>નિર્ણય લેવાની અસર</v>
      </c>
      <c r="AO354" s="5" t="str">
        <f>IFERROR(__xludf.DUMMYFUNCTION("IF(Y354 = """", """", GOOGLETRANSLATE(Y354, ""en"", ""bn""))"),"13-16: স্ট্রেস শুরু হয়")</f>
        <v>13-16: স্ট্রেস শুরু হয়</v>
      </c>
      <c r="AP354" s="5" t="str">
        <f>IFERROR(__xludf.DUMMYFUNCTION("IF(Z354 = """", """", GOOGLETRANSLATE(Z354, ""en"", ""bn""))"),"ব্যয় বৃদ্ধি")</f>
        <v>ব্যয় বৃদ্ধি</v>
      </c>
      <c r="AQ354" s="5" t="str">
        <f>IFERROR(__xludf.DUMMYFUNCTION("IF(AA354 = """", """", GOOGLETRANSLATE(AA354, ""en"", ""bn""))"),"মানসিক আঘাত")</f>
        <v>মানসিক আঘাত</v>
      </c>
      <c r="AR354" s="5" t="str">
        <f>IFERROR(__xludf.DUMMYFUNCTION("IF(AB354 = """", """", GOOGLETRANSLATE(AB354, ""en"", ""bn""))"),"সিদ্ধান্ত গ্রহণ প্রভাবিত")</f>
        <v>সিদ্ধান্ত গ্রহণ প্রভাবিত</v>
      </c>
      <c r="AS354" s="5" t="str">
        <f>IFERROR(__xludf.DUMMYFUNCTION("IF(Y354 = """", """", GOOGLETRANSLATE(Y354, ""en"", ""te""))"),"13–16: ఒత్తిడి మొదలవుతుంది")</f>
        <v>13–16: ఒత్తిడి మొదలవుతుంది</v>
      </c>
      <c r="AT354" s="5" t="str">
        <f>IFERROR(__xludf.DUMMYFUNCTION("IF(Z354 = """", """", GOOGLETRANSLATE(Z354, ""en"", ""te""))"),"ఖర్చులు పెరుగుతాయి")</f>
        <v>ఖర్చులు పెరుగుతాయి</v>
      </c>
      <c r="AU354" s="5" t="str">
        <f>IFERROR(__xludf.DUMMYFUNCTION("IF(AA354 = """", """", GOOGLETRANSLATE(AA354, ""en"", ""te""))"),"ఎమోషనల్ హర్ట్")</f>
        <v>ఎమోషనల్ హర్ట్</v>
      </c>
      <c r="AV354" s="5" t="str">
        <f>IFERROR(__xludf.DUMMYFUNCTION("IF(AB354 = """", """", GOOGLETRANSLATE(AB354, ""en"", ""te""))"),"నిర్ణయం తీసుకోవడంపై ప్రభావం పడింది")</f>
        <v>నిర్ణయం తీసుకోవడంపై ప్రభావం పడింది</v>
      </c>
    </row>
    <row r="355">
      <c r="A355" s="1">
        <v>357.0</v>
      </c>
      <c r="B355" s="1" t="s">
        <v>56</v>
      </c>
      <c r="C355" s="2">
        <v>45849.0</v>
      </c>
      <c r="D355" s="8">
        <v>45858.0</v>
      </c>
      <c r="E355" s="1">
        <v>12.0</v>
      </c>
      <c r="F355" s="1">
        <v>7.0</v>
      </c>
      <c r="G355" s="3" t="s">
        <v>154</v>
      </c>
      <c r="H355" s="7">
        <v>0.009837962962962963</v>
      </c>
      <c r="I355" s="7">
        <v>0.007523148148148148</v>
      </c>
      <c r="J355" s="7">
        <v>0.00883101851851852</v>
      </c>
      <c r="L355" s="1" t="s">
        <v>82</v>
      </c>
      <c r="O355" s="1" t="s">
        <v>60</v>
      </c>
      <c r="P355" s="1" t="s">
        <v>60</v>
      </c>
      <c r="Q355" s="1" t="s">
        <v>60</v>
      </c>
      <c r="R355" s="1" t="s">
        <v>61</v>
      </c>
      <c r="S355" s="1" t="s">
        <v>60</v>
      </c>
      <c r="T355" s="1" t="s">
        <v>60</v>
      </c>
      <c r="U355" s="1" t="s">
        <v>60</v>
      </c>
      <c r="V355" s="1" t="s">
        <v>61</v>
      </c>
      <c r="W355" s="1" t="s">
        <v>60</v>
      </c>
      <c r="X355" s="1" t="s">
        <v>60</v>
      </c>
      <c r="Y355" s="1" t="s">
        <v>179</v>
      </c>
      <c r="Z355" s="1" t="s">
        <v>180</v>
      </c>
      <c r="AA355" s="1" t="s">
        <v>181</v>
      </c>
      <c r="AB355" s="1" t="s">
        <v>182</v>
      </c>
      <c r="AC355" s="5" t="str">
        <f>IFERROR(__xludf.DUMMYFUNCTION("IF(Y355 = """", """", GOOGLETRANSLATE(Y355, ""en"", ""hi""))"),"13–16: तनाव शुरू होता है")</f>
        <v>13–16: तनाव शुरू होता है</v>
      </c>
      <c r="AD355" s="5" t="str">
        <f>IFERROR(__xludf.DUMMYFUNCTION("IF(Z355 = """", """", GOOGLETRANSLATE(Z355, ""en"", ""hi""))"),"खर्चों में वृद्धि")</f>
        <v>खर्चों में वृद्धि</v>
      </c>
      <c r="AE355" s="5" t="str">
        <f>IFERROR(__xludf.DUMMYFUNCTION("IF(AA355 = """", """", GOOGLETRANSLATE(AA355, ""en"", ""hi""))"),"भावनात्मक चोट")</f>
        <v>भावनात्मक चोट</v>
      </c>
      <c r="AF355" s="5" t="str">
        <f>IFERROR(__xludf.DUMMYFUNCTION("IF(AB355 = """", """", GOOGLETRANSLATE(AB355, ""en"", ""hi""))"),"निर्णय लेने पर असर")</f>
        <v>निर्णय लेने पर असर</v>
      </c>
      <c r="AG355" s="5" t="str">
        <f>IFERROR(__xludf.DUMMYFUNCTION("IF(Y355 = """", """", GOOGLETRANSLATE(Y355, ""en"", ""mr""))"),"13-16: तणाव सुरू होतो")</f>
        <v>13-16: तणाव सुरू होतो</v>
      </c>
      <c r="AH355" s="5" t="str">
        <f>IFERROR(__xludf.DUMMYFUNCTION("IF(Z355 = """", """", GOOGLETRANSLATE(Z355, ""en"", ""mr""))"),"खर्चात वाढ")</f>
        <v>खर्चात वाढ</v>
      </c>
      <c r="AI355" s="5" t="str">
        <f>IFERROR(__xludf.DUMMYFUNCTION("IF(AA355 = """", """", GOOGLETRANSLATE(AA355, ""en"", ""mr""))"),"भावनिक दुखापत")</f>
        <v>भावनिक दुखापत</v>
      </c>
      <c r="AJ355" s="5" t="str">
        <f>IFERROR(__xludf.DUMMYFUNCTION("IF(AB355 = """", """", GOOGLETRANSLATE(AB355, ""en"", ""mr""))"),"निर्णय घेण्यावर परिणाम झाला")</f>
        <v>निर्णय घेण्यावर परिणाम झाला</v>
      </c>
      <c r="AK355" s="5" t="str">
        <f>IFERROR(__xludf.DUMMYFUNCTION("IF(Y355 = """", """", GOOGLETRANSLATE(Y355, ""en"", ""gu""))"),"13-16: તણાવ શરૂ થાય છે")</f>
        <v>13-16: તણાવ શરૂ થાય છે</v>
      </c>
      <c r="AL355" s="5" t="str">
        <f>IFERROR(__xludf.DUMMYFUNCTION("IF(Z355 = """", """", GOOGLETRANSLATE(Z355, ""en"", ""gu""))"),"ખર્ચમાં વધારો")</f>
        <v>ખર્ચમાં વધારો</v>
      </c>
      <c r="AM355" s="5" t="str">
        <f>IFERROR(__xludf.DUMMYFUNCTION("IF(AA355 = """", """", GOOGLETRANSLATE(AA355, ""en"", ""gu""))"),"લાગણી દુભાય")</f>
        <v>લાગણી દુભાય</v>
      </c>
      <c r="AN355" s="5" t="str">
        <f>IFERROR(__xludf.DUMMYFUNCTION("IF(AB355 = """", """", GOOGLETRANSLATE(AB355, ""en"", ""gu""))"),"નિર્ણય લેવાની અસર")</f>
        <v>નિર્ણય લેવાની અસર</v>
      </c>
      <c r="AO355" s="5" t="str">
        <f>IFERROR(__xludf.DUMMYFUNCTION("IF(Y355 = """", """", GOOGLETRANSLATE(Y355, ""en"", ""bn""))"),"13-16: স্ট্রেস শুরু হয়")</f>
        <v>13-16: স্ট্রেস শুরু হয়</v>
      </c>
      <c r="AP355" s="5" t="str">
        <f>IFERROR(__xludf.DUMMYFUNCTION("IF(Z355 = """", """", GOOGLETRANSLATE(Z355, ""en"", ""bn""))"),"ব্যয় বৃদ্ধি")</f>
        <v>ব্যয় বৃদ্ধি</v>
      </c>
      <c r="AQ355" s="5" t="str">
        <f>IFERROR(__xludf.DUMMYFUNCTION("IF(AA355 = """", """", GOOGLETRANSLATE(AA355, ""en"", ""bn""))"),"মানসিক আঘাত")</f>
        <v>মানসিক আঘাত</v>
      </c>
      <c r="AR355" s="5" t="str">
        <f>IFERROR(__xludf.DUMMYFUNCTION("IF(AB355 = """", """", GOOGLETRANSLATE(AB355, ""en"", ""bn""))"),"সিদ্ধান্ত গ্রহণ প্রভাবিত")</f>
        <v>সিদ্ধান্ত গ্রহণ প্রভাবিত</v>
      </c>
      <c r="AS355" s="5" t="str">
        <f>IFERROR(__xludf.DUMMYFUNCTION("IF(Y355 = """", """", GOOGLETRANSLATE(Y355, ""en"", ""te""))"),"13–16: ఒత్తిడి మొదలవుతుంది")</f>
        <v>13–16: ఒత్తిడి మొదలవుతుంది</v>
      </c>
      <c r="AT355" s="5" t="str">
        <f>IFERROR(__xludf.DUMMYFUNCTION("IF(Z355 = """", """", GOOGLETRANSLATE(Z355, ""en"", ""te""))"),"ఖర్చులు పెరుగుతాయి")</f>
        <v>ఖర్చులు పెరుగుతాయి</v>
      </c>
      <c r="AU355" s="5" t="str">
        <f>IFERROR(__xludf.DUMMYFUNCTION("IF(AA355 = """", """", GOOGLETRANSLATE(AA355, ""en"", ""te""))"),"ఎమోషనల్ హర్ట్")</f>
        <v>ఎమోషనల్ హర్ట్</v>
      </c>
      <c r="AV355" s="5" t="str">
        <f>IFERROR(__xludf.DUMMYFUNCTION("IF(AB355 = """", """", GOOGLETRANSLATE(AB355, ""en"", ""te""))"),"నిర్ణయం తీసుకోవడంపై ప్రభావం పడింది")</f>
        <v>నిర్ణయం తీసుకోవడంపై ప్రభావం పడింది</v>
      </c>
    </row>
    <row r="356">
      <c r="A356" s="1">
        <v>358.0</v>
      </c>
      <c r="B356" s="1" t="s">
        <v>56</v>
      </c>
      <c r="C356" s="2">
        <v>45849.0</v>
      </c>
      <c r="D356" s="8">
        <v>45858.0</v>
      </c>
      <c r="E356" s="1">
        <v>12.0</v>
      </c>
      <c r="F356" s="1">
        <v>8.0</v>
      </c>
      <c r="G356" s="3" t="s">
        <v>154</v>
      </c>
      <c r="H356" s="7">
        <v>0.009837962962962963</v>
      </c>
      <c r="I356" s="7">
        <v>0.007523148148148148</v>
      </c>
      <c r="J356" s="7">
        <v>0.00883101851851852</v>
      </c>
      <c r="L356" s="1" t="s">
        <v>82</v>
      </c>
      <c r="O356" s="1" t="s">
        <v>60</v>
      </c>
      <c r="P356" s="1" t="s">
        <v>60</v>
      </c>
      <c r="Q356" s="1" t="s">
        <v>60</v>
      </c>
      <c r="R356" s="1" t="s">
        <v>61</v>
      </c>
      <c r="S356" s="1" t="s">
        <v>60</v>
      </c>
      <c r="T356" s="1" t="s">
        <v>60</v>
      </c>
      <c r="U356" s="1" t="s">
        <v>60</v>
      </c>
      <c r="V356" s="1" t="s">
        <v>61</v>
      </c>
      <c r="W356" s="1" t="s">
        <v>60</v>
      </c>
      <c r="X356" s="1" t="s">
        <v>60</v>
      </c>
      <c r="Y356" s="1" t="s">
        <v>179</v>
      </c>
      <c r="Z356" s="1" t="s">
        <v>180</v>
      </c>
      <c r="AA356" s="1" t="s">
        <v>181</v>
      </c>
      <c r="AB356" s="1" t="s">
        <v>182</v>
      </c>
      <c r="AC356" s="5" t="str">
        <f>IFERROR(__xludf.DUMMYFUNCTION("IF(Y356 = """", """", GOOGLETRANSLATE(Y356, ""en"", ""hi""))"),"13–16: तनाव शुरू होता है")</f>
        <v>13–16: तनाव शुरू होता है</v>
      </c>
      <c r="AD356" s="5" t="str">
        <f>IFERROR(__xludf.DUMMYFUNCTION("IF(Z356 = """", """", GOOGLETRANSLATE(Z356, ""en"", ""hi""))"),"खर्चों में वृद्धि")</f>
        <v>खर्चों में वृद्धि</v>
      </c>
      <c r="AE356" s="5" t="str">
        <f>IFERROR(__xludf.DUMMYFUNCTION("IF(AA356 = """", """", GOOGLETRANSLATE(AA356, ""en"", ""hi""))"),"भावनात्मक चोट")</f>
        <v>भावनात्मक चोट</v>
      </c>
      <c r="AF356" s="5" t="str">
        <f>IFERROR(__xludf.DUMMYFUNCTION("IF(AB356 = """", """", GOOGLETRANSLATE(AB356, ""en"", ""hi""))"),"निर्णय लेने पर असर")</f>
        <v>निर्णय लेने पर असर</v>
      </c>
      <c r="AG356" s="5" t="str">
        <f>IFERROR(__xludf.DUMMYFUNCTION("IF(Y356 = """", """", GOOGLETRANSLATE(Y356, ""en"", ""mr""))"),"13-16: तणाव सुरू होतो")</f>
        <v>13-16: तणाव सुरू होतो</v>
      </c>
      <c r="AH356" s="5" t="str">
        <f>IFERROR(__xludf.DUMMYFUNCTION("IF(Z356 = """", """", GOOGLETRANSLATE(Z356, ""en"", ""mr""))"),"खर्चात वाढ")</f>
        <v>खर्चात वाढ</v>
      </c>
      <c r="AI356" s="5" t="str">
        <f>IFERROR(__xludf.DUMMYFUNCTION("IF(AA356 = """", """", GOOGLETRANSLATE(AA356, ""en"", ""mr""))"),"भावनिक दुखापत")</f>
        <v>भावनिक दुखापत</v>
      </c>
      <c r="AJ356" s="5" t="str">
        <f>IFERROR(__xludf.DUMMYFUNCTION("IF(AB356 = """", """", GOOGLETRANSLATE(AB356, ""en"", ""mr""))"),"निर्णय घेण्यावर परिणाम झाला")</f>
        <v>निर्णय घेण्यावर परिणाम झाला</v>
      </c>
      <c r="AK356" s="5" t="str">
        <f>IFERROR(__xludf.DUMMYFUNCTION("IF(Y356 = """", """", GOOGLETRANSLATE(Y356, ""en"", ""gu""))"),"13-16: તણાવ શરૂ થાય છે")</f>
        <v>13-16: તણાવ શરૂ થાય છે</v>
      </c>
      <c r="AL356" s="5" t="str">
        <f>IFERROR(__xludf.DUMMYFUNCTION("IF(Z356 = """", """", GOOGLETRANSLATE(Z356, ""en"", ""gu""))"),"ખર્ચમાં વધારો")</f>
        <v>ખર્ચમાં વધારો</v>
      </c>
      <c r="AM356" s="5" t="str">
        <f>IFERROR(__xludf.DUMMYFUNCTION("IF(AA356 = """", """", GOOGLETRANSLATE(AA356, ""en"", ""gu""))"),"લાગણી દુભાય")</f>
        <v>લાગણી દુભાય</v>
      </c>
      <c r="AN356" s="5" t="str">
        <f>IFERROR(__xludf.DUMMYFUNCTION("IF(AB356 = """", """", GOOGLETRANSLATE(AB356, ""en"", ""gu""))"),"નિર્ણય લેવાની અસર")</f>
        <v>નિર્ણય લેવાની અસર</v>
      </c>
      <c r="AO356" s="5" t="str">
        <f>IFERROR(__xludf.DUMMYFUNCTION("IF(Y356 = """", """", GOOGLETRANSLATE(Y356, ""en"", ""bn""))"),"13-16: স্ট্রেস শুরু হয়")</f>
        <v>13-16: স্ট্রেস শুরু হয়</v>
      </c>
      <c r="AP356" s="5" t="str">
        <f>IFERROR(__xludf.DUMMYFUNCTION("IF(Z356 = """", """", GOOGLETRANSLATE(Z356, ""en"", ""bn""))"),"ব্যয় বৃদ্ধি")</f>
        <v>ব্যয় বৃদ্ধি</v>
      </c>
      <c r="AQ356" s="5" t="str">
        <f>IFERROR(__xludf.DUMMYFUNCTION("IF(AA356 = """", """", GOOGLETRANSLATE(AA356, ""en"", ""bn""))"),"মানসিক আঘাত")</f>
        <v>মানসিক আঘাত</v>
      </c>
      <c r="AR356" s="5" t="str">
        <f>IFERROR(__xludf.DUMMYFUNCTION("IF(AB356 = """", """", GOOGLETRANSLATE(AB356, ""en"", ""bn""))"),"সিদ্ধান্ত গ্রহণ প্রভাবিত")</f>
        <v>সিদ্ধান্ত গ্রহণ প্রভাবিত</v>
      </c>
      <c r="AS356" s="5" t="str">
        <f>IFERROR(__xludf.DUMMYFUNCTION("IF(Y356 = """", """", GOOGLETRANSLATE(Y356, ""en"", ""te""))"),"13–16: ఒత్తిడి మొదలవుతుంది")</f>
        <v>13–16: ఒత్తిడి మొదలవుతుంది</v>
      </c>
      <c r="AT356" s="5" t="str">
        <f>IFERROR(__xludf.DUMMYFUNCTION("IF(Z356 = """", """", GOOGLETRANSLATE(Z356, ""en"", ""te""))"),"ఖర్చులు పెరుగుతాయి")</f>
        <v>ఖర్చులు పెరుగుతాయి</v>
      </c>
      <c r="AU356" s="5" t="str">
        <f>IFERROR(__xludf.DUMMYFUNCTION("IF(AA356 = """", """", GOOGLETRANSLATE(AA356, ""en"", ""te""))"),"ఎమోషనల్ హర్ట్")</f>
        <v>ఎమోషనల్ హర్ట్</v>
      </c>
      <c r="AV356" s="5" t="str">
        <f>IFERROR(__xludf.DUMMYFUNCTION("IF(AB356 = """", """", GOOGLETRANSLATE(AB356, ""en"", ""te""))"),"నిర్ణయం తీసుకోవడంపై ప్రభావం పడింది")</f>
        <v>నిర్ణయం తీసుకోవడంపై ప్రభావం పడింది</v>
      </c>
    </row>
    <row r="357">
      <c r="A357" s="1">
        <v>359.0</v>
      </c>
      <c r="B357" s="1" t="s">
        <v>56</v>
      </c>
      <c r="C357" s="2">
        <v>45849.0</v>
      </c>
      <c r="D357" s="8">
        <v>45858.0</v>
      </c>
      <c r="E357" s="1">
        <v>12.0</v>
      </c>
      <c r="F357" s="1">
        <v>9.0</v>
      </c>
      <c r="G357" s="3" t="s">
        <v>154</v>
      </c>
      <c r="H357" s="7">
        <v>0.009837962962962963</v>
      </c>
      <c r="I357" s="7">
        <v>0.007523148148148148</v>
      </c>
      <c r="J357" s="7">
        <v>0.00883101851851852</v>
      </c>
      <c r="L357" s="1" t="s">
        <v>82</v>
      </c>
      <c r="O357" s="1" t="s">
        <v>60</v>
      </c>
      <c r="P357" s="1" t="s">
        <v>60</v>
      </c>
      <c r="Q357" s="1" t="s">
        <v>60</v>
      </c>
      <c r="R357" s="1" t="s">
        <v>61</v>
      </c>
      <c r="S357" s="1" t="s">
        <v>60</v>
      </c>
      <c r="T357" s="1" t="s">
        <v>60</v>
      </c>
      <c r="U357" s="1" t="s">
        <v>60</v>
      </c>
      <c r="V357" s="1" t="s">
        <v>61</v>
      </c>
      <c r="W357" s="1" t="s">
        <v>60</v>
      </c>
      <c r="X357" s="1" t="s">
        <v>60</v>
      </c>
      <c r="Y357" s="1" t="s">
        <v>179</v>
      </c>
      <c r="Z357" s="1" t="s">
        <v>180</v>
      </c>
      <c r="AA357" s="1" t="s">
        <v>181</v>
      </c>
      <c r="AB357" s="1" t="s">
        <v>182</v>
      </c>
      <c r="AC357" s="5" t="str">
        <f>IFERROR(__xludf.DUMMYFUNCTION("IF(Y357 = """", """", GOOGLETRANSLATE(Y357, ""en"", ""hi""))"),"13–16: तनाव शुरू होता है")</f>
        <v>13–16: तनाव शुरू होता है</v>
      </c>
      <c r="AD357" s="5" t="str">
        <f>IFERROR(__xludf.DUMMYFUNCTION("IF(Z357 = """", """", GOOGLETRANSLATE(Z357, ""en"", ""hi""))"),"खर्चों में वृद्धि")</f>
        <v>खर्चों में वृद्धि</v>
      </c>
      <c r="AE357" s="5" t="str">
        <f>IFERROR(__xludf.DUMMYFUNCTION("IF(AA357 = """", """", GOOGLETRANSLATE(AA357, ""en"", ""hi""))"),"भावनात्मक चोट")</f>
        <v>भावनात्मक चोट</v>
      </c>
      <c r="AF357" s="5" t="str">
        <f>IFERROR(__xludf.DUMMYFUNCTION("IF(AB357 = """", """", GOOGLETRANSLATE(AB357, ""en"", ""hi""))"),"निर्णय लेने पर असर")</f>
        <v>निर्णय लेने पर असर</v>
      </c>
      <c r="AG357" s="5" t="str">
        <f>IFERROR(__xludf.DUMMYFUNCTION("IF(Y357 = """", """", GOOGLETRANSLATE(Y357, ""en"", ""mr""))"),"13-16: तणाव सुरू होतो")</f>
        <v>13-16: तणाव सुरू होतो</v>
      </c>
      <c r="AH357" s="5" t="str">
        <f>IFERROR(__xludf.DUMMYFUNCTION("IF(Z357 = """", """", GOOGLETRANSLATE(Z357, ""en"", ""mr""))"),"खर्चात वाढ")</f>
        <v>खर्चात वाढ</v>
      </c>
      <c r="AI357" s="5" t="str">
        <f>IFERROR(__xludf.DUMMYFUNCTION("IF(AA357 = """", """", GOOGLETRANSLATE(AA357, ""en"", ""mr""))"),"भावनिक दुखापत")</f>
        <v>भावनिक दुखापत</v>
      </c>
      <c r="AJ357" s="5" t="str">
        <f>IFERROR(__xludf.DUMMYFUNCTION("IF(AB357 = """", """", GOOGLETRANSLATE(AB357, ""en"", ""mr""))"),"निर्णय घेण्यावर परिणाम झाला")</f>
        <v>निर्णय घेण्यावर परिणाम झाला</v>
      </c>
      <c r="AK357" s="5" t="str">
        <f>IFERROR(__xludf.DUMMYFUNCTION("IF(Y357 = """", """", GOOGLETRANSLATE(Y357, ""en"", ""gu""))"),"13-16: તણાવ શરૂ થાય છે")</f>
        <v>13-16: તણાવ શરૂ થાય છે</v>
      </c>
      <c r="AL357" s="5" t="str">
        <f>IFERROR(__xludf.DUMMYFUNCTION("IF(Z357 = """", """", GOOGLETRANSLATE(Z357, ""en"", ""gu""))"),"ખર્ચમાં વધારો")</f>
        <v>ખર્ચમાં વધારો</v>
      </c>
      <c r="AM357" s="5" t="str">
        <f>IFERROR(__xludf.DUMMYFUNCTION("IF(AA357 = """", """", GOOGLETRANSLATE(AA357, ""en"", ""gu""))"),"લાગણી દુભાય")</f>
        <v>લાગણી દુભાય</v>
      </c>
      <c r="AN357" s="5" t="str">
        <f>IFERROR(__xludf.DUMMYFUNCTION("IF(AB357 = """", """", GOOGLETRANSLATE(AB357, ""en"", ""gu""))"),"નિર્ણય લેવાની અસર")</f>
        <v>નિર્ણય લેવાની અસર</v>
      </c>
      <c r="AO357" s="5" t="str">
        <f>IFERROR(__xludf.DUMMYFUNCTION("IF(Y357 = """", """", GOOGLETRANSLATE(Y357, ""en"", ""bn""))"),"13-16: স্ট্রেস শুরু হয়")</f>
        <v>13-16: স্ট্রেস শুরু হয়</v>
      </c>
      <c r="AP357" s="5" t="str">
        <f>IFERROR(__xludf.DUMMYFUNCTION("IF(Z357 = """", """", GOOGLETRANSLATE(Z357, ""en"", ""bn""))"),"ব্যয় বৃদ্ধি")</f>
        <v>ব্যয় বৃদ্ধি</v>
      </c>
      <c r="AQ357" s="5" t="str">
        <f>IFERROR(__xludf.DUMMYFUNCTION("IF(AA357 = """", """", GOOGLETRANSLATE(AA357, ""en"", ""bn""))"),"মানসিক আঘাত")</f>
        <v>মানসিক আঘাত</v>
      </c>
      <c r="AR357" s="5" t="str">
        <f>IFERROR(__xludf.DUMMYFUNCTION("IF(AB357 = """", """", GOOGLETRANSLATE(AB357, ""en"", ""bn""))"),"সিদ্ধান্ত গ্রহণ প্রভাবিত")</f>
        <v>সিদ্ধান্ত গ্রহণ প্রভাবিত</v>
      </c>
      <c r="AS357" s="5" t="str">
        <f>IFERROR(__xludf.DUMMYFUNCTION("IF(Y357 = """", """", GOOGLETRANSLATE(Y357, ""en"", ""te""))"),"13–16: ఒత్తిడి మొదలవుతుంది")</f>
        <v>13–16: ఒత్తిడి మొదలవుతుంది</v>
      </c>
      <c r="AT357" s="5" t="str">
        <f>IFERROR(__xludf.DUMMYFUNCTION("IF(Z357 = """", """", GOOGLETRANSLATE(Z357, ""en"", ""te""))"),"ఖర్చులు పెరుగుతాయి")</f>
        <v>ఖర్చులు పెరుగుతాయి</v>
      </c>
      <c r="AU357" s="5" t="str">
        <f>IFERROR(__xludf.DUMMYFUNCTION("IF(AA357 = """", """", GOOGLETRANSLATE(AA357, ""en"", ""te""))"),"ఎమోషనల్ హర్ట్")</f>
        <v>ఎమోషనల్ హర్ట్</v>
      </c>
      <c r="AV357" s="5" t="str">
        <f>IFERROR(__xludf.DUMMYFUNCTION("IF(AB357 = """", """", GOOGLETRANSLATE(AB357, ""en"", ""te""))"),"నిర్ణయం తీసుకోవడంపై ప్రభావం పడింది")</f>
        <v>నిర్ణయం తీసుకోవడంపై ప్రభావం పడింది</v>
      </c>
    </row>
    <row r="358">
      <c r="A358" s="1">
        <v>360.0</v>
      </c>
      <c r="B358" s="1" t="s">
        <v>56</v>
      </c>
      <c r="C358" s="2">
        <v>45849.0</v>
      </c>
      <c r="D358" s="8">
        <v>45858.0</v>
      </c>
      <c r="E358" s="1">
        <v>12.0</v>
      </c>
      <c r="F358" s="1">
        <v>10.0</v>
      </c>
      <c r="G358" s="3" t="s">
        <v>154</v>
      </c>
      <c r="H358" s="7">
        <v>0.009837962962962963</v>
      </c>
      <c r="I358" s="7">
        <v>0.007523148148148148</v>
      </c>
      <c r="J358" s="7">
        <v>0.00883101851851852</v>
      </c>
      <c r="L358" s="1" t="s">
        <v>82</v>
      </c>
      <c r="O358" s="1" t="s">
        <v>60</v>
      </c>
      <c r="P358" s="1" t="s">
        <v>60</v>
      </c>
      <c r="Q358" s="1" t="s">
        <v>60</v>
      </c>
      <c r="R358" s="1" t="s">
        <v>61</v>
      </c>
      <c r="S358" s="1" t="s">
        <v>60</v>
      </c>
      <c r="T358" s="1" t="s">
        <v>60</v>
      </c>
      <c r="U358" s="1" t="s">
        <v>60</v>
      </c>
      <c r="V358" s="1" t="s">
        <v>61</v>
      </c>
      <c r="W358" s="1" t="s">
        <v>60</v>
      </c>
      <c r="X358" s="1" t="s">
        <v>60</v>
      </c>
      <c r="Y358" s="1" t="s">
        <v>179</v>
      </c>
      <c r="Z358" s="1" t="s">
        <v>180</v>
      </c>
      <c r="AA358" s="1" t="s">
        <v>181</v>
      </c>
      <c r="AB358" s="1" t="s">
        <v>182</v>
      </c>
      <c r="AC358" s="5" t="str">
        <f>IFERROR(__xludf.DUMMYFUNCTION("IF(Y358 = """", """", GOOGLETRANSLATE(Y358, ""en"", ""hi""))"),"13–16: तनाव शुरू होता है")</f>
        <v>13–16: तनाव शुरू होता है</v>
      </c>
      <c r="AD358" s="5" t="str">
        <f>IFERROR(__xludf.DUMMYFUNCTION("IF(Z358 = """", """", GOOGLETRANSLATE(Z358, ""en"", ""hi""))"),"खर्चों में वृद्धि")</f>
        <v>खर्चों में वृद्धि</v>
      </c>
      <c r="AE358" s="5" t="str">
        <f>IFERROR(__xludf.DUMMYFUNCTION("IF(AA358 = """", """", GOOGLETRANSLATE(AA358, ""en"", ""hi""))"),"भावनात्मक चोट")</f>
        <v>भावनात्मक चोट</v>
      </c>
      <c r="AF358" s="5" t="str">
        <f>IFERROR(__xludf.DUMMYFUNCTION("IF(AB358 = """", """", GOOGLETRANSLATE(AB358, ""en"", ""hi""))"),"निर्णय लेने पर असर")</f>
        <v>निर्णय लेने पर असर</v>
      </c>
      <c r="AG358" s="5" t="str">
        <f>IFERROR(__xludf.DUMMYFUNCTION("IF(Y358 = """", """", GOOGLETRANSLATE(Y358, ""en"", ""mr""))"),"13-16: तणाव सुरू होतो")</f>
        <v>13-16: तणाव सुरू होतो</v>
      </c>
      <c r="AH358" s="5" t="str">
        <f>IFERROR(__xludf.DUMMYFUNCTION("IF(Z358 = """", """", GOOGLETRANSLATE(Z358, ""en"", ""mr""))"),"खर्चात वाढ")</f>
        <v>खर्चात वाढ</v>
      </c>
      <c r="AI358" s="5" t="str">
        <f>IFERROR(__xludf.DUMMYFUNCTION("IF(AA358 = """", """", GOOGLETRANSLATE(AA358, ""en"", ""mr""))"),"भावनिक दुखापत")</f>
        <v>भावनिक दुखापत</v>
      </c>
      <c r="AJ358" s="5" t="str">
        <f>IFERROR(__xludf.DUMMYFUNCTION("IF(AB358 = """", """", GOOGLETRANSLATE(AB358, ""en"", ""mr""))"),"निर्णय घेण्यावर परिणाम झाला")</f>
        <v>निर्णय घेण्यावर परिणाम झाला</v>
      </c>
      <c r="AK358" s="5" t="str">
        <f>IFERROR(__xludf.DUMMYFUNCTION("IF(Y358 = """", """", GOOGLETRANSLATE(Y358, ""en"", ""gu""))"),"13-16: તણાવ શરૂ થાય છે")</f>
        <v>13-16: તણાવ શરૂ થાય છે</v>
      </c>
      <c r="AL358" s="5" t="str">
        <f>IFERROR(__xludf.DUMMYFUNCTION("IF(Z358 = """", """", GOOGLETRANSLATE(Z358, ""en"", ""gu""))"),"ખર્ચમાં વધારો")</f>
        <v>ખર્ચમાં વધારો</v>
      </c>
      <c r="AM358" s="5" t="str">
        <f>IFERROR(__xludf.DUMMYFUNCTION("IF(AA358 = """", """", GOOGLETRANSLATE(AA358, ""en"", ""gu""))"),"લાગણી દુભાય")</f>
        <v>લાગણી દુભાય</v>
      </c>
      <c r="AN358" s="5" t="str">
        <f>IFERROR(__xludf.DUMMYFUNCTION("IF(AB358 = """", """", GOOGLETRANSLATE(AB358, ""en"", ""gu""))"),"નિર્ણય લેવાની અસર")</f>
        <v>નિર્ણય લેવાની અસર</v>
      </c>
      <c r="AO358" s="5" t="str">
        <f>IFERROR(__xludf.DUMMYFUNCTION("IF(Y358 = """", """", GOOGLETRANSLATE(Y358, ""en"", ""bn""))"),"13-16: স্ট্রেস শুরু হয়")</f>
        <v>13-16: স্ট্রেস শুরু হয়</v>
      </c>
      <c r="AP358" s="5" t="str">
        <f>IFERROR(__xludf.DUMMYFUNCTION("IF(Z358 = """", """", GOOGLETRANSLATE(Z358, ""en"", ""bn""))"),"ব্যয় বৃদ্ধি")</f>
        <v>ব্যয় বৃদ্ধি</v>
      </c>
      <c r="AQ358" s="5" t="str">
        <f>IFERROR(__xludf.DUMMYFUNCTION("IF(AA358 = """", """", GOOGLETRANSLATE(AA358, ""en"", ""bn""))"),"মানসিক আঘাত")</f>
        <v>মানসিক আঘাত</v>
      </c>
      <c r="AR358" s="5" t="str">
        <f>IFERROR(__xludf.DUMMYFUNCTION("IF(AB358 = """", """", GOOGLETRANSLATE(AB358, ""en"", ""bn""))"),"সিদ্ধান্ত গ্রহণ প্রভাবিত")</f>
        <v>সিদ্ধান্ত গ্রহণ প্রভাবিত</v>
      </c>
      <c r="AS358" s="5" t="str">
        <f>IFERROR(__xludf.DUMMYFUNCTION("IF(Y358 = """", """", GOOGLETRANSLATE(Y358, ""en"", ""te""))"),"13–16: ఒత్తిడి మొదలవుతుంది")</f>
        <v>13–16: ఒత్తిడి మొదలవుతుంది</v>
      </c>
      <c r="AT358" s="5" t="str">
        <f>IFERROR(__xludf.DUMMYFUNCTION("IF(Z358 = """", """", GOOGLETRANSLATE(Z358, ""en"", ""te""))"),"ఖర్చులు పెరుగుతాయి")</f>
        <v>ఖర్చులు పెరుగుతాయి</v>
      </c>
      <c r="AU358" s="5" t="str">
        <f>IFERROR(__xludf.DUMMYFUNCTION("IF(AA358 = """", """", GOOGLETRANSLATE(AA358, ""en"", ""te""))"),"ఎమోషనల్ హర్ట్")</f>
        <v>ఎమోషనల్ హర్ట్</v>
      </c>
      <c r="AV358" s="5" t="str">
        <f>IFERROR(__xludf.DUMMYFUNCTION("IF(AB358 = """", """", GOOGLETRANSLATE(AB358, ""en"", ""te""))"),"నిర్ణయం తీసుకోవడంపై ప్రభావం పడింది")</f>
        <v>నిర్ణయం తీసుకోవడంపై ప్రభావం పడింది</v>
      </c>
    </row>
    <row r="359">
      <c r="A359" s="1">
        <v>3.0</v>
      </c>
      <c r="B359" s="1" t="s">
        <v>56</v>
      </c>
      <c r="C359" s="2">
        <v>45778.0</v>
      </c>
      <c r="D359" s="2">
        <v>45787.0</v>
      </c>
      <c r="E359" s="1">
        <v>1.0</v>
      </c>
      <c r="F359" s="1">
        <v>3.0</v>
      </c>
      <c r="G359" s="3" t="s">
        <v>57</v>
      </c>
      <c r="I359" s="4">
        <v>0.05138888888888889</v>
      </c>
      <c r="J359" s="4">
        <v>0.17291666666666666</v>
      </c>
      <c r="K359" s="1" t="s">
        <v>58</v>
      </c>
      <c r="L359" s="1" t="s">
        <v>67</v>
      </c>
      <c r="O359" s="1" t="s">
        <v>60</v>
      </c>
      <c r="P359" s="1" t="s">
        <v>61</v>
      </c>
      <c r="Q359" s="1" t="s">
        <v>60</v>
      </c>
      <c r="R359" s="1" t="s">
        <v>60</v>
      </c>
      <c r="S359" s="1" t="s">
        <v>60</v>
      </c>
      <c r="T359" s="1" t="s">
        <v>60</v>
      </c>
      <c r="V359" s="1" t="s">
        <v>60</v>
      </c>
      <c r="W359" s="1" t="s">
        <v>60</v>
      </c>
      <c r="X359" s="1" t="s">
        <v>60</v>
      </c>
      <c r="AC359" s="5" t="str">
        <f>IFERROR(__xludf.DUMMYFUNCTION("IF(Y359 = """", """", GOOGLETRANSLATE(Y359, ""en"", ""hi""))"),"")</f>
        <v/>
      </c>
      <c r="AD359" s="5" t="str">
        <f>IFERROR(__xludf.DUMMYFUNCTION("IF(Z359 = """", """", GOOGLETRANSLATE(Z359, ""en"", ""hi""))"),"")</f>
        <v/>
      </c>
      <c r="AE359" s="5" t="str">
        <f>IFERROR(__xludf.DUMMYFUNCTION("IF(AA359 = """", """", GOOGLETRANSLATE(AA359, ""en"", ""hi""))"),"")</f>
        <v/>
      </c>
      <c r="AF359" s="5" t="str">
        <f>IFERROR(__xludf.DUMMYFUNCTION("IF(AB359 = """", """", GOOGLETRANSLATE(AB359, ""en"", ""hi""))"),"")</f>
        <v/>
      </c>
      <c r="AG359" s="5" t="str">
        <f>IFERROR(__xludf.DUMMYFUNCTION("IF(Y359 = """", """", GOOGLETRANSLATE(Y359, ""en"", ""mr""))"),"")</f>
        <v/>
      </c>
      <c r="AH359" s="5" t="str">
        <f>IFERROR(__xludf.DUMMYFUNCTION("IF(Z359 = """", """", GOOGLETRANSLATE(Z359, ""en"", ""mr""))"),"")</f>
        <v/>
      </c>
      <c r="AI359" s="5" t="str">
        <f>IFERROR(__xludf.DUMMYFUNCTION("IF(AA359 = """", """", GOOGLETRANSLATE(AA359, ""en"", ""mr""))"),"")</f>
        <v/>
      </c>
      <c r="AJ359" s="5" t="str">
        <f>IFERROR(__xludf.DUMMYFUNCTION("IF(AB359 = """", """", GOOGLETRANSLATE(AB359, ""en"", ""mr""))"),"")</f>
        <v/>
      </c>
      <c r="AK359" s="5" t="str">
        <f>IFERROR(__xludf.DUMMYFUNCTION("IF(Y359 = """", """", GOOGLETRANSLATE(Y359, ""en"", ""gu""))"),"")</f>
        <v/>
      </c>
      <c r="AL359" s="5" t="str">
        <f>IFERROR(__xludf.DUMMYFUNCTION("IF(Z359 = """", """", GOOGLETRANSLATE(Z359, ""en"", ""gu""))"),"")</f>
        <v/>
      </c>
      <c r="AM359" s="5" t="str">
        <f>IFERROR(__xludf.DUMMYFUNCTION("IF(AA359 = """", """", GOOGLETRANSLATE(AA359, ""en"", ""gu""))"),"")</f>
        <v/>
      </c>
      <c r="AN359" s="5" t="str">
        <f>IFERROR(__xludf.DUMMYFUNCTION("IF(AB359 = """", """", GOOGLETRANSLATE(AB359, ""en"", ""gu""))"),"")</f>
        <v/>
      </c>
      <c r="AO359" s="5" t="str">
        <f>IFERROR(__xludf.DUMMYFUNCTION("IF(Y359 = """", """", GOOGLETRANSLATE(Y359, ""en"", ""bn""))"),"")</f>
        <v/>
      </c>
      <c r="AP359" s="5" t="str">
        <f>IFERROR(__xludf.DUMMYFUNCTION("IF(Z359 = """", """", GOOGLETRANSLATE(Z359, ""en"", ""bn""))"),"")</f>
        <v/>
      </c>
      <c r="AQ359" s="5" t="str">
        <f>IFERROR(__xludf.DUMMYFUNCTION("IF(AA359 = """", """", GOOGLETRANSLATE(AA359, ""en"", ""bn""))"),"")</f>
        <v/>
      </c>
      <c r="AR359" s="5" t="str">
        <f>IFERROR(__xludf.DUMMYFUNCTION("IF(AB359 = """", """", GOOGLETRANSLATE(AB359, ""en"", ""bn""))"),"")</f>
        <v/>
      </c>
      <c r="AS359" s="5" t="str">
        <f>IFERROR(__xludf.DUMMYFUNCTION("IF(Y359 = """", """", GOOGLETRANSLATE(Y359, ""en"", ""te""))"),"")</f>
        <v/>
      </c>
      <c r="AT359" s="5" t="str">
        <f>IFERROR(__xludf.DUMMYFUNCTION("IF(Z359 = """", """", GOOGLETRANSLATE(Z359, ""en"", ""te""))"),"")</f>
        <v/>
      </c>
      <c r="AU359" s="5" t="str">
        <f>IFERROR(__xludf.DUMMYFUNCTION("IF(AA359 = """", """", GOOGLETRANSLATE(AA359, ""en"", ""te""))"),"")</f>
        <v/>
      </c>
      <c r="AV359" s="5" t="str">
        <f>IFERROR(__xludf.DUMMYFUNCTION("IF(AB359 = """", """", GOOGLETRANSLATE(AB359, ""en"", ""te""))"),"")</f>
        <v/>
      </c>
      <c r="AW359" s="1" t="s">
        <v>68</v>
      </c>
      <c r="AX359" s="1" t="s">
        <v>69</v>
      </c>
    </row>
    <row r="360">
      <c r="A360" s="1">
        <v>8.0</v>
      </c>
      <c r="B360" s="1" t="s">
        <v>56</v>
      </c>
      <c r="C360" s="2">
        <v>45778.0</v>
      </c>
      <c r="D360" s="2">
        <v>45787.0</v>
      </c>
      <c r="E360" s="1">
        <v>1.0</v>
      </c>
      <c r="F360" s="1">
        <v>8.0</v>
      </c>
      <c r="G360" s="3" t="s">
        <v>57</v>
      </c>
      <c r="I360" s="4">
        <v>0.05138888888888889</v>
      </c>
      <c r="J360" s="4">
        <v>0.17291666666666666</v>
      </c>
      <c r="K360" s="1" t="s">
        <v>58</v>
      </c>
      <c r="L360" s="1" t="s">
        <v>67</v>
      </c>
      <c r="O360" s="1" t="s">
        <v>60</v>
      </c>
      <c r="P360" s="1" t="s">
        <v>60</v>
      </c>
      <c r="Q360" s="1" t="s">
        <v>60</v>
      </c>
      <c r="R360" s="1" t="s">
        <v>60</v>
      </c>
      <c r="S360" s="1" t="s">
        <v>60</v>
      </c>
      <c r="T360" s="1" t="s">
        <v>61</v>
      </c>
      <c r="V360" s="1" t="s">
        <v>60</v>
      </c>
      <c r="W360" s="1" t="s">
        <v>60</v>
      </c>
      <c r="X360" s="1" t="s">
        <v>60</v>
      </c>
      <c r="Y360" s="1" t="s">
        <v>70</v>
      </c>
      <c r="Z360" s="1" t="s">
        <v>71</v>
      </c>
      <c r="AC360" s="5" t="str">
        <f>IFERROR(__xludf.DUMMYFUNCTION("IF(Y360 = """", """", GOOGLETRANSLATE(Y360, ""en"", ""hi""))"),"थोड़ा तनावपूर्ण")</f>
        <v>थोड़ा तनावपूर्ण</v>
      </c>
      <c r="AD360" s="5" t="str">
        <f>IFERROR(__xludf.DUMMYFUNCTION("IF(Z360 = """", """", GOOGLETRANSLATE(Z360, ""en"", ""hi""))"),"धन व्यय में वृद्धि")</f>
        <v>धन व्यय में वृद्धि</v>
      </c>
      <c r="AE360" s="5" t="str">
        <f>IFERROR(__xludf.DUMMYFUNCTION("IF(AA360 = """", """", GOOGLETRANSLATE(AA360, ""en"", ""hi""))"),"")</f>
        <v/>
      </c>
      <c r="AF360" s="5" t="str">
        <f>IFERROR(__xludf.DUMMYFUNCTION("IF(AB360 = """", """", GOOGLETRANSLATE(AB360, ""en"", ""hi""))"),"")</f>
        <v/>
      </c>
      <c r="AG360" s="5" t="str">
        <f>IFERROR(__xludf.DUMMYFUNCTION("IF(Y360 = """", """", GOOGLETRANSLATE(Y360, ""en"", ""mr""))"),"थोडा तणावपूर्ण")</f>
        <v>थोडा तणावपूर्ण</v>
      </c>
      <c r="AH360" s="5" t="str">
        <f>IFERROR(__xludf.DUMMYFUNCTION("IF(Z360 = """", """", GOOGLETRANSLATE(Z360, ""en"", ""mr""))"),"पैशाच्या खर्चात वाढ")</f>
        <v>पैशाच्या खर्चात वाढ</v>
      </c>
      <c r="AI360" s="5" t="str">
        <f>IFERROR(__xludf.DUMMYFUNCTION("IF(AA360 = """", """", GOOGLETRANSLATE(AA360, ""en"", ""mr""))"),"")</f>
        <v/>
      </c>
      <c r="AJ360" s="5" t="str">
        <f>IFERROR(__xludf.DUMMYFUNCTION("IF(AB360 = """", """", GOOGLETRANSLATE(AB360, ""en"", ""mr""))"),"")</f>
        <v/>
      </c>
      <c r="AK360" s="5" t="str">
        <f>IFERROR(__xludf.DUMMYFUNCTION("IF(Y360 = """", """", GOOGLETRANSLATE(Y360, ""en"", ""gu""))"),"થોડી તણાવપૂર્ણ")</f>
        <v>થોડી તણાવપૂર્ણ</v>
      </c>
      <c r="AL360" s="5" t="str">
        <f>IFERROR(__xludf.DUMMYFUNCTION("IF(Z360 = """", """", GOOGLETRANSLATE(Z360, ""en"", ""gu""))"),"નાણાં ખર્ચમાં વધારો")</f>
        <v>નાણાં ખર્ચમાં વધારો</v>
      </c>
      <c r="AM360" s="5" t="str">
        <f>IFERROR(__xludf.DUMMYFUNCTION("IF(AA360 = """", """", GOOGLETRANSLATE(AA360, ""en"", ""gu""))"),"")</f>
        <v/>
      </c>
      <c r="AN360" s="5" t="str">
        <f>IFERROR(__xludf.DUMMYFUNCTION("IF(AB360 = """", """", GOOGLETRANSLATE(AB360, ""en"", ""gu""))"),"")</f>
        <v/>
      </c>
      <c r="AO360" s="5" t="str">
        <f>IFERROR(__xludf.DUMMYFUNCTION("IF(Y360 = """", """", GOOGLETRANSLATE(Y360, ""en"", ""bn""))"),"বিট স্ট্রেস পূর্ণ")</f>
        <v>বিট স্ট্রেস পূর্ণ</v>
      </c>
      <c r="AP360" s="5" t="str">
        <f>IFERROR(__xludf.DUMMYFUNCTION("IF(Z360 = """", """", GOOGLETRANSLATE(Z360, ""en"", ""bn""))"),"অর্থ ব্যয় বৃদ্ধি")</f>
        <v>অর্থ ব্যয় বৃদ্ধি</v>
      </c>
      <c r="AQ360" s="5" t="str">
        <f>IFERROR(__xludf.DUMMYFUNCTION("IF(AA360 = """", """", GOOGLETRANSLATE(AA360, ""en"", ""bn""))"),"")</f>
        <v/>
      </c>
      <c r="AR360" s="5" t="str">
        <f>IFERROR(__xludf.DUMMYFUNCTION("IF(AB360 = """", """", GOOGLETRANSLATE(AB360, ""en"", ""bn""))"),"")</f>
        <v/>
      </c>
      <c r="AS360" s="5" t="str">
        <f>IFERROR(__xludf.DUMMYFUNCTION("IF(Y360 = """", """", GOOGLETRANSLATE(Y360, ""en"", ""te""))"),"బిట్ స్ట్రెస్ ఫుల్")</f>
        <v>బిట్ స్ట్రెస్ ఫుల్</v>
      </c>
      <c r="AT360" s="5" t="str">
        <f>IFERROR(__xludf.DUMMYFUNCTION("IF(Z360 = """", """", GOOGLETRANSLATE(Z360, ""en"", ""te""))"),"డబ్బు ఖర్చు పెరుగుతుంది")</f>
        <v>డబ్బు ఖర్చు పెరుగుతుంది</v>
      </c>
      <c r="AU360" s="5" t="str">
        <f>IFERROR(__xludf.DUMMYFUNCTION("IF(AA360 = """", """", GOOGLETRANSLATE(AA360, ""en"", ""te""))"),"")</f>
        <v/>
      </c>
      <c r="AV360" s="5" t="str">
        <f>IFERROR(__xludf.DUMMYFUNCTION("IF(AB360 = """", """", GOOGLETRANSLATE(AB360, ""en"", ""te""))"),"")</f>
        <v/>
      </c>
      <c r="AW360" s="1" t="s">
        <v>68</v>
      </c>
      <c r="AX360" s="1" t="s">
        <v>69</v>
      </c>
    </row>
    <row r="361">
      <c r="A361" s="1">
        <v>14.0</v>
      </c>
      <c r="B361" s="1" t="s">
        <v>56</v>
      </c>
      <c r="C361" s="2">
        <v>45778.0</v>
      </c>
      <c r="D361" s="2">
        <v>45787.0</v>
      </c>
      <c r="E361" s="1">
        <v>2.0</v>
      </c>
      <c r="F361" s="1">
        <v>4.0</v>
      </c>
      <c r="G361" s="3" t="s">
        <v>57</v>
      </c>
      <c r="I361" s="4">
        <v>0.17291666666666666</v>
      </c>
      <c r="J361" s="4">
        <v>0.23402777777777778</v>
      </c>
      <c r="K361" s="1" t="s">
        <v>58</v>
      </c>
      <c r="L361" s="1" t="s">
        <v>72</v>
      </c>
      <c r="O361" s="1" t="s">
        <v>60</v>
      </c>
      <c r="P361" s="1" t="s">
        <v>60</v>
      </c>
      <c r="Q361" s="1" t="s">
        <v>61</v>
      </c>
      <c r="R361" s="1" t="s">
        <v>60</v>
      </c>
      <c r="S361" s="1" t="s">
        <v>60</v>
      </c>
      <c r="T361" s="1" t="s">
        <v>60</v>
      </c>
      <c r="V361" s="1" t="s">
        <v>60</v>
      </c>
      <c r="W361" s="1" t="s">
        <v>60</v>
      </c>
      <c r="X361" s="1" t="s">
        <v>60</v>
      </c>
      <c r="Y361" s="1" t="s">
        <v>63</v>
      </c>
      <c r="Z361" s="1" t="s">
        <v>73</v>
      </c>
      <c r="AA361" s="1" t="s">
        <v>74</v>
      </c>
      <c r="AB361" s="1" t="s">
        <v>75</v>
      </c>
      <c r="AC361" s="5" t="str">
        <f>IFERROR(__xludf.DUMMYFUNCTION("IF(Y361 = """", """", GOOGLETRANSLATE(Y361, ""en"", ""hi""))"),"विवाह योग")</f>
        <v>विवाह योग</v>
      </c>
      <c r="AD361" s="5" t="str">
        <f>IFERROR(__xludf.DUMMYFUNCTION("IF(Z361 = """", """", GOOGLETRANSLATE(Z361, ""en"", ""hi""))"),"छात्रों के लिए अच्छा")</f>
        <v>छात्रों के लिए अच्छा</v>
      </c>
      <c r="AE361" s="5" t="str">
        <f>IFERROR(__xludf.DUMMYFUNCTION("IF(AA361 = """", """", GOOGLETRANSLATE(AA361, ""en"", ""hi""))"),"संपत्ति के लेन-देन के लिए अच्छा")</f>
        <v>संपत्ति के लेन-देन के लिए अच्छा</v>
      </c>
      <c r="AF361" s="5" t="str">
        <f>IFERROR(__xludf.DUMMYFUNCTION("IF(AB361 = """", """", GOOGLETRANSLATE(AB361, ""en"", ""hi""))"),"लंबित कार्य को अंतिम रूप देना")</f>
        <v>लंबित कार्य को अंतिम रूप देना</v>
      </c>
      <c r="AG361" s="5" t="str">
        <f>IFERROR(__xludf.DUMMYFUNCTION("IF(Y361 = """", """", GOOGLETRANSLATE(Y361, ""en"", ""mr""))"),"विवाह योग")</f>
        <v>विवाह योग</v>
      </c>
      <c r="AH361" s="5" t="str">
        <f>IFERROR(__xludf.DUMMYFUNCTION("IF(Z361 = """", """", GOOGLETRANSLATE(Z361, ""en"", ""mr""))"),"विद्यार्थ्यांसाठी चांगले")</f>
        <v>विद्यार्थ्यांसाठी चांगले</v>
      </c>
      <c r="AI361" s="5" t="str">
        <f>IFERROR(__xludf.DUMMYFUNCTION("IF(AA361 = """", """", GOOGLETRANSLATE(AA361, ""en"", ""mr""))"),"मालमत्तेसाठी चांगले")</f>
        <v>मालमत्तेसाठी चांगले</v>
      </c>
      <c r="AJ361" s="5" t="str">
        <f>IFERROR(__xludf.DUMMYFUNCTION("IF(AB361 = """", """", GOOGLETRANSLATE(AB361, ""en"", ""mr""))"),"प्रलंबित काम अंतिम")</f>
        <v>प्रलंबित काम अंतिम</v>
      </c>
      <c r="AK361" s="5" t="str">
        <f>IFERROR(__xludf.DUMMYFUNCTION("IF(Y361 = """", """", GOOGLETRANSLATE(Y361, ""en"", ""gu""))"),"વિવાહ યોગ")</f>
        <v>વિવાહ યોગ</v>
      </c>
      <c r="AL361" s="5" t="str">
        <f>IFERROR(__xludf.DUMMYFUNCTION("IF(Z361 = """", """", GOOGLETRANSLATE(Z361, ""en"", ""gu""))"),"વિદ્યાર્થીઓ માટે સારું")</f>
        <v>વિદ્યાર્થીઓ માટે સારું</v>
      </c>
      <c r="AM361" s="5" t="str">
        <f>IFERROR(__xludf.DUMMYFUNCTION("IF(AA361 = """", """", GOOGLETRANSLATE(AA361, ""en"", ""gu""))"),"પ્રોપર્ટી ડીઇંગ માટે સારું")</f>
        <v>પ્રોપર્ટી ડીઇંગ માટે સારું</v>
      </c>
      <c r="AN361" s="5" t="str">
        <f>IFERROR(__xludf.DUMMYFUNCTION("IF(AB361 = """", """", GOOGLETRANSLATE(AB361, ""en"", ""gu""))"),"બાકી કામ આખરી")</f>
        <v>બાકી કામ આખરી</v>
      </c>
      <c r="AO361" s="5" t="str">
        <f>IFERROR(__xludf.DUMMYFUNCTION("IF(Y361 = """", """", GOOGLETRANSLATE(Y361, ""en"", ""bn""))"),"vivah যোগ")</f>
        <v>vivah যোগ</v>
      </c>
      <c r="AP361" s="5" t="str">
        <f>IFERROR(__xludf.DUMMYFUNCTION("IF(Z361 = """", """", GOOGLETRANSLATE(Z361, ""en"", ""bn""))"),"ছাত্রদের জন্য ভাল")</f>
        <v>ছাত্রদের জন্য ভাল</v>
      </c>
      <c r="AQ361" s="5" t="str">
        <f>IFERROR(__xludf.DUMMYFUNCTION("IF(AA361 = """", """", GOOGLETRANSLATE(AA361, ""en"", ""bn""))"),"সম্পত্তি ডিইং জন্য ভাল")</f>
        <v>সম্পত্তি ডিইং জন্য ভাল</v>
      </c>
      <c r="AR361" s="5" t="str">
        <f>IFERROR(__xludf.DUMMYFUNCTION("IF(AB361 = """", """", GOOGLETRANSLATE(AB361, ""en"", ""bn""))"),"মুলতুবি কাজ চূড়ান্ত করা")</f>
        <v>মুলতুবি কাজ চূড়ান্ত করা</v>
      </c>
      <c r="AS361" s="5" t="str">
        <f>IFERROR(__xludf.DUMMYFUNCTION("IF(Y361 = """", """", GOOGLETRANSLATE(Y361, ""en"", ""te""))"),"వివాహ యోగం")</f>
        <v>వివాహ యోగం</v>
      </c>
      <c r="AT361" s="5" t="str">
        <f>IFERROR(__xludf.DUMMYFUNCTION("IF(Z361 = """", """", GOOGLETRANSLATE(Z361, ""en"", ""te""))"),"విద్యార్థులకు మంచిది")</f>
        <v>విద్యార్థులకు మంచిది</v>
      </c>
      <c r="AU361" s="5" t="str">
        <f>IFERROR(__xludf.DUMMYFUNCTION("IF(AA361 = """", """", GOOGLETRANSLATE(AA361, ""en"", ""te""))"),"ఆస్తి మరణానికి మంచిది")</f>
        <v>ఆస్తి మరణానికి మంచిది</v>
      </c>
      <c r="AV361" s="5" t="str">
        <f>IFERROR(__xludf.DUMMYFUNCTION("IF(AB361 = """", """", GOOGLETRANSLATE(AB361, ""en"", ""te""))"),"పెండింగ్ పని ఖరారు")</f>
        <v>పెండింగ్ పని ఖరారు</v>
      </c>
      <c r="AW361" s="1" t="s">
        <v>68</v>
      </c>
      <c r="AX361" s="1" t="s">
        <v>69</v>
      </c>
    </row>
    <row r="362">
      <c r="AO362" s="5" t="str">
        <f>IFERROR(__xludf.DUMMYFUNCTION("IF(Y362 = """", """", GOOGLETRANSLATE(Y362, ""en"", ""bn""))"),"")</f>
        <v/>
      </c>
      <c r="AP362" s="5" t="str">
        <f>IFERROR(__xludf.DUMMYFUNCTION("IF(Z362 = """", """", GOOGLETRANSLATE(Z362, ""en"", ""bn""))"),"")</f>
        <v/>
      </c>
      <c r="AQ362" s="5" t="str">
        <f>IFERROR(__xludf.DUMMYFUNCTION("IF(AA362 = """", """", GOOGLETRANSLATE(AA362, ""en"", ""bn""))"),"")</f>
        <v/>
      </c>
      <c r="AR362" s="5" t="str">
        <f>IFERROR(__xludf.DUMMYFUNCTION("IF(AB362 = """", """", GOOGLETRANSLATE(AB362, ""en"", ""bn""))"),"")</f>
        <v/>
      </c>
      <c r="AS362" s="5" t="str">
        <f>IFERROR(__xludf.DUMMYFUNCTION("IF(Y362 = """", """", GOOGLETRANSLATE(Y362, ""en"", ""te""))"),"")</f>
        <v/>
      </c>
      <c r="AT362" s="5" t="str">
        <f>IFERROR(__xludf.DUMMYFUNCTION("IF(Z362 = """", """", GOOGLETRANSLATE(Z362, ""en"", ""te""))"),"")</f>
        <v/>
      </c>
      <c r="AU362" s="5" t="str">
        <f>IFERROR(__xludf.DUMMYFUNCTION("IF(AA362 = """", """", GOOGLETRANSLATE(AA362, ""en"", ""te""))"),"")</f>
        <v/>
      </c>
      <c r="AV362" s="5" t="str">
        <f>IFERROR(__xludf.DUMMYFUNCTION("IF(AB362 = """", """", GOOGLETRANSLATE(AB362, ""en"", ""te""))"),"")</f>
        <v/>
      </c>
    </row>
    <row r="363">
      <c r="AO363" s="5" t="str">
        <f>IFERROR(__xludf.DUMMYFUNCTION("IF(Y363 = """", """", GOOGLETRANSLATE(Y363, ""en"", ""bn""))"),"")</f>
        <v/>
      </c>
      <c r="AP363" s="5" t="str">
        <f>IFERROR(__xludf.DUMMYFUNCTION("IF(Z363 = """", """", GOOGLETRANSLATE(Z363, ""en"", ""bn""))"),"")</f>
        <v/>
      </c>
      <c r="AQ363" s="5" t="str">
        <f>IFERROR(__xludf.DUMMYFUNCTION("IF(AA363 = """", """", GOOGLETRANSLATE(AA363, ""en"", ""bn""))"),"")</f>
        <v/>
      </c>
      <c r="AR363" s="5" t="str">
        <f>IFERROR(__xludf.DUMMYFUNCTION("IF(AB363 = """", """", GOOGLETRANSLATE(AB363, ""en"", ""bn""))"),"")</f>
        <v/>
      </c>
      <c r="AS363" s="5" t="str">
        <f>IFERROR(__xludf.DUMMYFUNCTION("IF(Y363 = """", """", GOOGLETRANSLATE(Y363, ""en"", ""te""))"),"")</f>
        <v/>
      </c>
      <c r="AT363" s="5" t="str">
        <f>IFERROR(__xludf.DUMMYFUNCTION("IF(Z363 = """", """", GOOGLETRANSLATE(Z363, ""en"", ""te""))"),"")</f>
        <v/>
      </c>
      <c r="AU363" s="5" t="str">
        <f>IFERROR(__xludf.DUMMYFUNCTION("IF(AA363 = """", """", GOOGLETRANSLATE(AA363, ""en"", ""te""))"),"")</f>
        <v/>
      </c>
      <c r="AV363" s="5" t="str">
        <f>IFERROR(__xludf.DUMMYFUNCTION("IF(AB363 = """", """", GOOGLETRANSLATE(AB363, ""en"", ""te""))"),"")</f>
        <v/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  <hyperlink r:id="rId305" ref="G306"/>
    <hyperlink r:id="rId306" ref="G307"/>
    <hyperlink r:id="rId307" ref="G308"/>
    <hyperlink r:id="rId308" ref="G309"/>
    <hyperlink r:id="rId309" ref="G310"/>
    <hyperlink r:id="rId310" ref="G311"/>
    <hyperlink r:id="rId311" ref="G312"/>
    <hyperlink r:id="rId312" ref="G313"/>
    <hyperlink r:id="rId313" ref="G314"/>
    <hyperlink r:id="rId314" ref="G315"/>
    <hyperlink r:id="rId315" ref="G316"/>
    <hyperlink r:id="rId316" ref="G317"/>
    <hyperlink r:id="rId317" ref="G318"/>
    <hyperlink r:id="rId318" ref="G319"/>
    <hyperlink r:id="rId319" ref="G320"/>
    <hyperlink r:id="rId320" ref="G321"/>
    <hyperlink r:id="rId321" ref="G322"/>
    <hyperlink r:id="rId322" ref="G323"/>
    <hyperlink r:id="rId323" ref="G324"/>
    <hyperlink r:id="rId324" ref="G325"/>
    <hyperlink r:id="rId325" ref="G326"/>
    <hyperlink r:id="rId326" ref="G327"/>
    <hyperlink r:id="rId327" ref="G328"/>
    <hyperlink r:id="rId328" ref="G329"/>
    <hyperlink r:id="rId329" ref="G330"/>
    <hyperlink r:id="rId330" ref="G331"/>
    <hyperlink r:id="rId331" ref="G332"/>
    <hyperlink r:id="rId332" ref="G333"/>
    <hyperlink r:id="rId333" ref="G334"/>
    <hyperlink r:id="rId334" ref="G335"/>
    <hyperlink r:id="rId335" ref="G336"/>
    <hyperlink r:id="rId336" ref="G337"/>
    <hyperlink r:id="rId337" ref="G338"/>
    <hyperlink r:id="rId338" ref="G339"/>
    <hyperlink r:id="rId339" ref="G340"/>
    <hyperlink r:id="rId340" ref="G341"/>
    <hyperlink r:id="rId341" ref="G342"/>
    <hyperlink r:id="rId342" ref="G343"/>
    <hyperlink r:id="rId343" ref="G344"/>
    <hyperlink r:id="rId344" ref="G345"/>
    <hyperlink r:id="rId345" ref="G346"/>
    <hyperlink r:id="rId346" ref="G347"/>
    <hyperlink r:id="rId347" ref="G348"/>
    <hyperlink r:id="rId348" ref="G349"/>
    <hyperlink r:id="rId349" ref="G350"/>
    <hyperlink r:id="rId350" ref="G351"/>
    <hyperlink r:id="rId351" ref="G352"/>
    <hyperlink r:id="rId352" ref="G353"/>
    <hyperlink r:id="rId353" ref="G354"/>
    <hyperlink r:id="rId354" ref="G355"/>
    <hyperlink r:id="rId355" ref="G356"/>
    <hyperlink r:id="rId356" ref="G357"/>
    <hyperlink r:id="rId357" ref="G358"/>
    <hyperlink r:id="rId358" ref="G359"/>
    <hyperlink r:id="rId359" ref="G360"/>
    <hyperlink r:id="rId360" ref="G361"/>
  </hyperlinks>
  <drawing r:id="rId361"/>
</worksheet>
</file>