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5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<sst xmlns="http://schemas.openxmlformats.org/spreadsheetml/2006/main" count="48" uniqueCount="9">
  <si>
    <t>FWD</t>
  </si>
  <si>
    <t>BWD</t>
  </si>
  <si>
    <t>*16</t>
  </si>
  <si>
    <t>*32</t>
  </si>
  <si>
    <t>Br</t>
  </si>
  <si>
    <t>Bc</t>
  </si>
  <si>
    <t>d</t>
  </si>
  <si>
    <t>sz&lt;=32768</t>
  </si>
  <si>
    <t>Sz&lt;=32768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</si>
</sst>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4"/>
  <sheetViews>
    <sheetView tabSelected="1" zoomScale="160" zoomScaleNormal="160" workbookViewId="0">
      <selection activeCell="B1" sqref="B1"/>
    </sheetView>
  </sheetViews>
  <sheetFormatPr defaultColWidth="9" defaultRowHeight="13.5"/>
  <sheetData>
    <row r="2" spans="1:6">
      <c r="A2" t="s">
        <v>0</v>
      </c>
      <c r="F2" t="s">
        <v>1</v>
      </c>
    </row>
    <row r="3" spans="1:8">
      <c r="A3" t="s">
        <v>2</v>
      </c>
      <c r="B3" t="s">
        <v>3</v>
      </c>
      <c r="C3" t="s">
        <v>3</v>
      </c>
      <c r="F3" t="s">
        <v>2</v>
      </c>
      <c r="G3" t="s">
        <v>3</v>
      </c>
      <c r="H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F4" t="s">
        <v>4</v>
      </c>
      <c r="G4" t="s">
        <v>5</v>
      </c>
      <c r="H4" t="s">
        <v>6</v>
      </c>
      <c r="I4" t="s">
        <v>8</v>
      </c>
    </row>
    <row r="5" spans="1:9">
      <c r="A5">
        <v>64</v>
      </c>
      <c r="B5">
        <v>128</v>
      </c>
      <c r="C5">
        <f>32*2</f>
        <v>64</v>
      </c>
      <c r="D5">
        <f>A5*B5+(A5*C5)</f>
        <v>12288</v>
      </c>
      <c r="F5">
        <v>256</v>
      </c>
      <c r="G5">
        <v>64</v>
      </c>
      <c r="H5">
        <v>64</v>
      </c>
      <c r="I5">
        <f>2*(F5*G5)</f>
        <v>32768</v>
      </c>
    </row>
    <row r="6" spans="1:9">
      <c r="A6">
        <v>64</v>
      </c>
      <c r="B6">
        <v>128</v>
      </c>
      <c r="C6">
        <f>32*4</f>
        <v>128</v>
      </c>
      <c r="D6">
        <f t="shared" ref="D6:D14" si="0">A6*B6+(A6*C6)</f>
        <v>16384</v>
      </c>
      <c r="F6">
        <v>256</v>
      </c>
      <c r="G6">
        <v>64</v>
      </c>
      <c r="H6">
        <v>128</v>
      </c>
      <c r="I6">
        <f t="shared" ref="I6:I14" si="1">2*(F6*G6)</f>
        <v>32768</v>
      </c>
    </row>
    <row r="7" spans="1:9">
      <c r="A7">
        <v>64</v>
      </c>
      <c r="B7">
        <v>128</v>
      </c>
      <c r="C7">
        <f>32*6</f>
        <v>192</v>
      </c>
      <c r="D7">
        <f t="shared" si="0"/>
        <v>20480</v>
      </c>
      <c r="F7">
        <v>256</v>
      </c>
      <c r="G7">
        <v>64</v>
      </c>
      <c r="H7">
        <v>192</v>
      </c>
      <c r="I7">
        <f t="shared" si="1"/>
        <v>32768</v>
      </c>
    </row>
    <row r="8" spans="1:9">
      <c r="A8">
        <v>64</v>
      </c>
      <c r="B8">
        <v>128</v>
      </c>
      <c r="C8">
        <f>32*8</f>
        <v>256</v>
      </c>
      <c r="D8">
        <f t="shared" si="0"/>
        <v>24576</v>
      </c>
      <c r="F8">
        <v>256</v>
      </c>
      <c r="G8">
        <v>64</v>
      </c>
      <c r="H8">
        <v>256</v>
      </c>
      <c r="I8">
        <f t="shared" si="1"/>
        <v>32768</v>
      </c>
    </row>
    <row r="9" spans="1:9">
      <c r="A9">
        <v>64</v>
      </c>
      <c r="B9">
        <v>128</v>
      </c>
      <c r="C9">
        <f>32*10</f>
        <v>320</v>
      </c>
      <c r="D9">
        <f t="shared" si="0"/>
        <v>28672</v>
      </c>
      <c r="F9">
        <v>256</v>
      </c>
      <c r="G9">
        <v>64</v>
      </c>
      <c r="H9">
        <v>320</v>
      </c>
      <c r="I9">
        <f t="shared" si="1"/>
        <v>32768</v>
      </c>
    </row>
    <row r="10" spans="1:9">
      <c r="A10">
        <v>64</v>
      </c>
      <c r="B10">
        <v>128</v>
      </c>
      <c r="C10">
        <f>32*12</f>
        <v>384</v>
      </c>
      <c r="D10">
        <f t="shared" si="0"/>
        <v>32768</v>
      </c>
      <c r="F10">
        <v>256</v>
      </c>
      <c r="G10">
        <v>64</v>
      </c>
      <c r="H10">
        <v>384</v>
      </c>
      <c r="I10">
        <f t="shared" si="1"/>
        <v>32768</v>
      </c>
    </row>
    <row r="11" spans="1:9">
      <c r="A11">
        <v>32</v>
      </c>
      <c r="B11">
        <v>128</v>
      </c>
      <c r="C11">
        <f>32*14</f>
        <v>448</v>
      </c>
      <c r="D11">
        <f t="shared" si="0"/>
        <v>18432</v>
      </c>
      <c r="F11">
        <v>256</v>
      </c>
      <c r="G11">
        <v>64</v>
      </c>
      <c r="H11">
        <v>448</v>
      </c>
      <c r="I11">
        <f t="shared" si="1"/>
        <v>32768</v>
      </c>
    </row>
    <row r="12" spans="1:9">
      <c r="A12">
        <v>32</v>
      </c>
      <c r="B12">
        <v>128</v>
      </c>
      <c r="C12">
        <f>32*16</f>
        <v>512</v>
      </c>
      <c r="D12">
        <f t="shared" si="0"/>
        <v>20480</v>
      </c>
      <c r="F12">
        <v>256</v>
      </c>
      <c r="G12">
        <v>64</v>
      </c>
      <c r="H12">
        <v>512</v>
      </c>
      <c r="I12">
        <f t="shared" si="1"/>
        <v>32768</v>
      </c>
    </row>
    <row r="13" spans="1:9">
      <c r="A13">
        <v>32</v>
      </c>
      <c r="B13">
        <v>128</v>
      </c>
      <c r="C13">
        <f>32*18</f>
        <v>576</v>
      </c>
      <c r="D13">
        <f t="shared" si="0"/>
        <v>22528</v>
      </c>
      <c r="F13">
        <v>256</v>
      </c>
      <c r="G13">
        <v>64</v>
      </c>
      <c r="H13">
        <v>576</v>
      </c>
      <c r="I13">
        <f t="shared" si="1"/>
        <v>32768</v>
      </c>
    </row>
    <row r="14" spans="1:9">
      <c r="A14">
        <v>32</v>
      </c>
      <c r="B14">
        <v>128</v>
      </c>
      <c r="C14">
        <f>32*20</f>
        <v>640</v>
      </c>
      <c r="D14">
        <f t="shared" si="0"/>
        <v>24576</v>
      </c>
      <c r="F14">
        <v>256</v>
      </c>
      <c r="G14">
        <v>64</v>
      </c>
      <c r="H14">
        <v>640</v>
      </c>
      <c r="I14">
        <f t="shared" si="1"/>
        <v>32768</v>
      </c>
    </row>
    <row r="15" spans="1:4">
      <c r="A15">
        <v>32</v>
      </c>
      <c r="B15">
        <v>128</v>
      </c>
      <c r="C15">
        <f>32*22</f>
        <v>704</v>
      </c>
      <c r="D15">
        <f>A15*B15+(A15*C15)</f>
        <v>26624</v>
      </c>
    </row>
    <row r="16" spans="1:4">
      <c r="A16">
        <v>32</v>
      </c>
      <c r="B16">
        <v>128</v>
      </c>
      <c r="C16">
        <f>32*24</f>
        <v>768</v>
      </c>
      <c r="D16">
        <f>A16*B16+(A16*C16)</f>
        <v>28672</v>
      </c>
    </row>
    <row r="17" spans="1:4">
      <c r="A17">
        <v>32</v>
      </c>
      <c r="B17">
        <v>128</v>
      </c>
      <c r="C17">
        <f>32*26</f>
        <v>832</v>
      </c>
      <c r="D17">
        <f>A17*B17+(A17*C17)</f>
        <v>30720</v>
      </c>
    </row>
    <row r="18" spans="1:4">
      <c r="A18">
        <v>32</v>
      </c>
      <c r="B18">
        <v>128</v>
      </c>
      <c r="C18">
        <f>32*28</f>
        <v>896</v>
      </c>
      <c r="D18">
        <f>A18*B18+(A18*C18)</f>
        <v>32768</v>
      </c>
    </row>
    <row r="19" spans="1:4">
      <c r="A19">
        <v>32</v>
      </c>
      <c r="B19">
        <v>128</v>
      </c>
      <c r="C19">
        <f>32*30</f>
        <v>960</v>
      </c>
      <c r="D19">
        <f>A19*B19+(A19*C19)</f>
        <v>34816</v>
      </c>
    </row>
    <row r="22" spans="1:6">
      <c r="A22" t="s">
        <v>0</v>
      </c>
      <c r="F22" t="s">
        <v>1</v>
      </c>
    </row>
    <row r="23" spans="1:8">
      <c r="A23" t="s">
        <v>2</v>
      </c>
      <c r="B23" t="s">
        <v>3</v>
      </c>
      <c r="C23" t="s">
        <v>3</v>
      </c>
      <c r="F23" t="s">
        <v>2</v>
      </c>
      <c r="G23" t="s">
        <v>3</v>
      </c>
      <c r="H23" t="s">
        <v>3</v>
      </c>
    </row>
    <row r="24" spans="1:9">
      <c r="A24" t="s">
        <v>4</v>
      </c>
      <c r="B24" t="s">
        <v>5</v>
      </c>
      <c r="C24" t="s">
        <v>6</v>
      </c>
      <c r="D24" t="s">
        <v>7</v>
      </c>
      <c r="F24" t="s">
        <v>4</v>
      </c>
      <c r="G24" t="s">
        <v>5</v>
      </c>
      <c r="H24" t="s">
        <v>6</v>
      </c>
      <c r="I24" t="s">
        <v>8</v>
      </c>
    </row>
    <row r="25" spans="1:9">
      <c r="A25">
        <v>64</v>
      </c>
      <c r="B25">
        <v>128</v>
      </c>
      <c r="C25">
        <f>32*2</f>
        <v>64</v>
      </c>
      <c r="D25">
        <f>A25*B25+2*(A25*C25)+2*(B25*C25)</f>
        <v>32768</v>
      </c>
      <c r="F25">
        <v>64</v>
      </c>
      <c r="G25">
        <v>64</v>
      </c>
      <c r="H25">
        <v>64</v>
      </c>
      <c r="I25">
        <f>2*(F25*G25)+2*(F25*H25)+2*(G25*H25)</f>
        <v>24576</v>
      </c>
    </row>
    <row r="26" spans="1:9">
      <c r="A26">
        <v>64</v>
      </c>
      <c r="B26">
        <v>64</v>
      </c>
      <c r="C26">
        <f>32*3</f>
        <v>96</v>
      </c>
      <c r="D26">
        <f t="shared" ref="D26:D39" si="2">A26*B26+2*(A26*C26)+2*(B26*C26)</f>
        <v>28672</v>
      </c>
      <c r="F26">
        <v>64</v>
      </c>
      <c r="G26">
        <v>32</v>
      </c>
      <c r="H26">
        <v>128</v>
      </c>
      <c r="I26">
        <f t="shared" ref="I26:I34" si="3">2*(F26*G26)+2*(F26*H26)+2*(G26*H26)</f>
        <v>28672</v>
      </c>
    </row>
    <row r="27" spans="1:9">
      <c r="A27">
        <v>64</v>
      </c>
      <c r="B27">
        <v>32</v>
      </c>
      <c r="C27">
        <f>32*4</f>
        <v>128</v>
      </c>
      <c r="D27">
        <f t="shared" si="2"/>
        <v>26624</v>
      </c>
      <c r="F27">
        <v>32</v>
      </c>
      <c r="G27">
        <v>32</v>
      </c>
      <c r="H27">
        <v>192</v>
      </c>
      <c r="I27">
        <f t="shared" si="3"/>
        <v>26624</v>
      </c>
    </row>
    <row r="28" spans="1:9">
      <c r="A28">
        <v>64</v>
      </c>
      <c r="B28">
        <v>32</v>
      </c>
      <c r="C28">
        <f>32*5</f>
        <v>160</v>
      </c>
      <c r="D28">
        <f t="shared" si="2"/>
        <v>32768</v>
      </c>
      <c r="F28">
        <v>32</v>
      </c>
      <c r="G28">
        <v>32</v>
      </c>
      <c r="H28">
        <v>160</v>
      </c>
      <c r="I28">
        <f t="shared" si="3"/>
        <v>22528</v>
      </c>
    </row>
    <row r="29" spans="1:9">
      <c r="A29">
        <v>32</v>
      </c>
      <c r="B29">
        <v>32</v>
      </c>
      <c r="C29">
        <f>32*6</f>
        <v>192</v>
      </c>
      <c r="D29">
        <f t="shared" si="2"/>
        <v>25600</v>
      </c>
      <c r="F29">
        <v>32</v>
      </c>
      <c r="G29">
        <v>32</v>
      </c>
      <c r="H29">
        <v>256</v>
      </c>
      <c r="I29">
        <f t="shared" si="3"/>
        <v>34816</v>
      </c>
    </row>
    <row r="30" spans="1:9">
      <c r="A30">
        <v>32</v>
      </c>
      <c r="B30">
        <v>32</v>
      </c>
      <c r="C30">
        <f>32*7</f>
        <v>224</v>
      </c>
      <c r="D30">
        <f t="shared" si="2"/>
        <v>29696</v>
      </c>
      <c r="F30">
        <v>256</v>
      </c>
      <c r="G30">
        <v>64</v>
      </c>
      <c r="H30">
        <v>384</v>
      </c>
      <c r="I30">
        <f t="shared" si="3"/>
        <v>278528</v>
      </c>
    </row>
    <row r="31" spans="1:9">
      <c r="A31">
        <v>32</v>
      </c>
      <c r="B31">
        <v>32</v>
      </c>
      <c r="C31">
        <f>32*8</f>
        <v>256</v>
      </c>
      <c r="D31">
        <f t="shared" si="2"/>
        <v>33792</v>
      </c>
      <c r="F31">
        <v>256</v>
      </c>
      <c r="G31">
        <v>64</v>
      </c>
      <c r="H31">
        <v>448</v>
      </c>
      <c r="I31">
        <f t="shared" si="3"/>
        <v>319488</v>
      </c>
    </row>
    <row r="32" spans="1:9">
      <c r="A32">
        <v>32</v>
      </c>
      <c r="B32">
        <v>128</v>
      </c>
      <c r="C32">
        <f>32*9</f>
        <v>288</v>
      </c>
      <c r="D32">
        <f t="shared" si="2"/>
        <v>96256</v>
      </c>
      <c r="F32">
        <v>256</v>
      </c>
      <c r="G32">
        <v>64</v>
      </c>
      <c r="H32">
        <v>512</v>
      </c>
      <c r="I32">
        <f t="shared" si="3"/>
        <v>360448</v>
      </c>
    </row>
    <row r="33" spans="1:9">
      <c r="A33">
        <v>32</v>
      </c>
      <c r="B33">
        <v>128</v>
      </c>
      <c r="C33">
        <f>32*10</f>
        <v>320</v>
      </c>
      <c r="D33">
        <f t="shared" si="2"/>
        <v>106496</v>
      </c>
      <c r="F33">
        <v>256</v>
      </c>
      <c r="G33">
        <v>64</v>
      </c>
      <c r="H33">
        <v>576</v>
      </c>
      <c r="I33">
        <f t="shared" si="3"/>
        <v>401408</v>
      </c>
    </row>
    <row r="34" spans="6:9">
      <c r="F34">
        <v>256</v>
      </c>
      <c r="G34">
        <v>64</v>
      </c>
      <c r="H34">
        <v>640</v>
      </c>
      <c r="I34">
        <f t="shared" si="3"/>
        <v>442368</v>
      </c>
    </row>
    <row r="42" spans="1:6">
      <c r="A42" t="s">
        <v>0</v>
      </c>
      <c r="F42" t="s">
        <v>1</v>
      </c>
    </row>
    <row r="43" spans="1:8">
      <c r="A43" t="s">
        <v>2</v>
      </c>
      <c r="B43" t="s">
        <v>3</v>
      </c>
      <c r="C43" t="s">
        <v>3</v>
      </c>
      <c r="F43" t="s">
        <v>2</v>
      </c>
      <c r="G43" t="s">
        <v>3</v>
      </c>
      <c r="H43" t="s">
        <v>3</v>
      </c>
    </row>
    <row r="44" spans="1:9">
      <c r="A44" t="s">
        <v>4</v>
      </c>
      <c r="B44" t="s">
        <v>5</v>
      </c>
      <c r="C44" t="s">
        <v>6</v>
      </c>
      <c r="D44" t="s">
        <v>7</v>
      </c>
      <c r="F44" t="s">
        <v>4</v>
      </c>
      <c r="G44" t="s">
        <v>5</v>
      </c>
      <c r="H44" t="s">
        <v>6</v>
      </c>
      <c r="I44" t="s">
        <v>8</v>
      </c>
    </row>
    <row r="45" spans="1:9">
      <c r="A45">
        <v>64</v>
      </c>
      <c r="B45">
        <v>256</v>
      </c>
      <c r="C45">
        <v>64</v>
      </c>
      <c r="D45">
        <f>A45*B45+2*(A45*C45)</f>
        <v>24576</v>
      </c>
      <c r="F45">
        <f>16*14</f>
        <v>224</v>
      </c>
      <c r="G45">
        <v>64</v>
      </c>
      <c r="H45">
        <v>64</v>
      </c>
      <c r="I45">
        <f>2*(F45*G45)+G45*H45</f>
        <v>32768</v>
      </c>
    </row>
    <row r="46" spans="1:9">
      <c r="A46">
        <v>64</v>
      </c>
      <c r="B46">
        <v>256</v>
      </c>
      <c r="C46">
        <v>96</v>
      </c>
      <c r="D46">
        <f t="shared" ref="D46:D54" si="4">A46*B46+2*(A46*C46)</f>
        <v>28672</v>
      </c>
      <c r="F46">
        <v>128</v>
      </c>
      <c r="G46">
        <v>64</v>
      </c>
      <c r="H46">
        <v>128</v>
      </c>
      <c r="I46">
        <f t="shared" ref="I46:I54" si="5">2*(F46*G46)+G46*H46</f>
        <v>24576</v>
      </c>
    </row>
    <row r="47" spans="1:9">
      <c r="A47">
        <v>64</v>
      </c>
      <c r="B47">
        <v>128</v>
      </c>
      <c r="C47">
        <f>64*3</f>
        <v>192</v>
      </c>
      <c r="D47">
        <f t="shared" si="4"/>
        <v>32768</v>
      </c>
      <c r="F47">
        <v>128</v>
      </c>
      <c r="G47">
        <v>64</v>
      </c>
      <c r="H47">
        <v>192</v>
      </c>
      <c r="I47">
        <f t="shared" si="5"/>
        <v>28672</v>
      </c>
    </row>
    <row r="48" spans="1:9">
      <c r="A48">
        <v>48</v>
      </c>
      <c r="B48">
        <v>128</v>
      </c>
      <c r="C48">
        <f>64*4</f>
        <v>256</v>
      </c>
      <c r="D48">
        <f t="shared" si="4"/>
        <v>30720</v>
      </c>
      <c r="F48">
        <v>128</v>
      </c>
      <c r="G48">
        <v>64</v>
      </c>
      <c r="H48">
        <v>256</v>
      </c>
      <c r="I48">
        <f t="shared" si="5"/>
        <v>32768</v>
      </c>
    </row>
    <row r="49" spans="1:9">
      <c r="A49">
        <v>32</v>
      </c>
      <c r="B49">
        <v>256</v>
      </c>
      <c r="C49">
        <f>64*5</f>
        <v>320</v>
      </c>
      <c r="D49">
        <f t="shared" si="4"/>
        <v>28672</v>
      </c>
      <c r="F49">
        <v>256</v>
      </c>
      <c r="G49">
        <v>32</v>
      </c>
      <c r="H49">
        <v>320</v>
      </c>
      <c r="I49">
        <f t="shared" si="5"/>
        <v>26624</v>
      </c>
    </row>
    <row r="50" spans="1:9">
      <c r="A50">
        <v>32</v>
      </c>
      <c r="B50">
        <v>128</v>
      </c>
      <c r="C50">
        <f>64*6</f>
        <v>384</v>
      </c>
      <c r="D50">
        <f t="shared" si="4"/>
        <v>28672</v>
      </c>
      <c r="F50">
        <v>256</v>
      </c>
      <c r="G50">
        <v>32</v>
      </c>
      <c r="H50">
        <v>384</v>
      </c>
      <c r="I50">
        <f t="shared" si="5"/>
        <v>28672</v>
      </c>
    </row>
    <row r="51" spans="1:9">
      <c r="A51">
        <v>32</v>
      </c>
      <c r="B51">
        <v>64</v>
      </c>
      <c r="C51">
        <f>64*7</f>
        <v>448</v>
      </c>
      <c r="D51">
        <f t="shared" si="4"/>
        <v>30720</v>
      </c>
      <c r="F51">
        <v>256</v>
      </c>
      <c r="G51">
        <v>32</v>
      </c>
      <c r="H51">
        <v>448</v>
      </c>
      <c r="I51">
        <f t="shared" si="5"/>
        <v>30720</v>
      </c>
    </row>
    <row r="52" spans="1:9">
      <c r="A52">
        <v>16</v>
      </c>
      <c r="B52">
        <v>512</v>
      </c>
      <c r="C52">
        <f>64*8</f>
        <v>512</v>
      </c>
      <c r="D52">
        <f t="shared" si="4"/>
        <v>24576</v>
      </c>
      <c r="F52">
        <v>256</v>
      </c>
      <c r="G52">
        <v>32</v>
      </c>
      <c r="H52">
        <v>512</v>
      </c>
      <c r="I52">
        <f t="shared" si="5"/>
        <v>32768</v>
      </c>
    </row>
    <row r="53" spans="1:9">
      <c r="A53">
        <v>16</v>
      </c>
      <c r="B53">
        <v>256</v>
      </c>
      <c r="C53">
        <f>64*9</f>
        <v>576</v>
      </c>
      <c r="D53">
        <f t="shared" si="4"/>
        <v>22528</v>
      </c>
      <c r="F53">
        <v>128</v>
      </c>
      <c r="G53">
        <v>32</v>
      </c>
      <c r="H53">
        <v>576</v>
      </c>
      <c r="I53">
        <f t="shared" si="5"/>
        <v>26624</v>
      </c>
    </row>
    <row r="54" spans="1:9">
      <c r="A54">
        <v>16</v>
      </c>
      <c r="B54">
        <v>512</v>
      </c>
      <c r="C54">
        <v>640</v>
      </c>
      <c r="D54">
        <f t="shared" si="4"/>
        <v>28672</v>
      </c>
      <c r="F54">
        <v>128</v>
      </c>
      <c r="G54">
        <v>32</v>
      </c>
      <c r="H54">
        <v>640</v>
      </c>
      <c r="I54">
        <f t="shared" si="5"/>
        <v>28672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潮州市直及下属单位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14408</dc:creator>
  <cp:lastModifiedBy>14408</cp:lastModifiedBy>
  <dcterms:created xsi:type="dcterms:W3CDTF">2024-07-20T23:29:00Z</dcterms:created>
  <dcterms:modified xsi:type="dcterms:W3CDTF">2024-07-27T20:35:20Z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