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3DF66CF9-4744-4D7D-9DBF-F1F7A4298D55}"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zone constants" sheetId="7" r:id="rId4"/>
    <sheet name="ESO map constants" sheetId="9" r:id="rId5"/>
    <sheet name="ESO dumped WayshrineInfo" sheetId="18" r:id="rId6"/>
    <sheet name="ESO wayshrine names" sheetId="12" r:id="rId7"/>
    <sheet name="SetCollectionsMapToZoneId" sheetId="20" r:id="rId8"/>
    <sheet name="Workarea" sheetId="25" r:id="rId9"/>
    <sheet name="LibSets constants" sheetId="2" r:id="rId10"/>
    <sheet name="Set procs" sheetId="19" state="hidden" r:id="rId11"/>
  </sheets>
  <definedNames>
    <definedName name="_xlnm._FilterDatabase" localSheetId="5" hidden="1">'ESO dumped WayshrineInfo'!$A$2:$N$527</definedName>
    <definedName name="_xlnm._FilterDatabase" localSheetId="2" hidden="1">'ESO Dungeon constants'!$A$2:$J$122</definedName>
    <definedName name="_xlnm._FilterDatabase" localSheetId="4" hidden="1">'ESO map constants'!$A$2:$F$48</definedName>
    <definedName name="_xlnm._FilterDatabase" localSheetId="6" hidden="1">'ESO wayshrine names'!$A$2:$B$525</definedName>
    <definedName name="_xlnm._FilterDatabase" localSheetId="3" hidden="1">'ESO zone constants'!$A$2:$L$977</definedName>
    <definedName name="_xlnm._FilterDatabase" localSheetId="9" hidden="1">'LibSets constants'!#REF!</definedName>
    <definedName name="_xlnm._FilterDatabase" localSheetId="1" hidden="1">'Set comments'!$A$2:$D$2</definedName>
    <definedName name="_xlnm._FilterDatabase" localSheetId="10" hidden="1">'Set procs'!$A$2:$G$503</definedName>
    <definedName name="_xlnm._FilterDatabase" localSheetId="7" hidden="1">SetCollectionsMapToZoneId!$A$2:$F$2</definedName>
    <definedName name="_xlnm._FilterDatabase" localSheetId="0" hidden="1">'Sets data'!$A$2:$BH$629</definedName>
    <definedName name="_xlnm._FilterDatabase" localSheetId="8"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32" i="18" l="1"/>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7" i="7"/>
  <c r="L977" i="7"/>
  <c r="K978" i="7"/>
  <c r="L978" i="7"/>
  <c r="K979" i="7"/>
  <c r="L979" i="7"/>
  <c r="K980" i="7"/>
  <c r="L980" i="7"/>
  <c r="K981" i="7"/>
  <c r="L981" i="7"/>
  <c r="H977" i="7"/>
  <c r="I977" i="7"/>
  <c r="H978" i="7"/>
  <c r="I978" i="7"/>
  <c r="H979" i="7"/>
  <c r="I979" i="7"/>
  <c r="H980" i="7"/>
  <c r="I980" i="7"/>
  <c r="H981" i="7"/>
  <c r="I981" i="7"/>
  <c r="F963" i="7"/>
  <c r="F964" i="7"/>
  <c r="F965" i="7"/>
  <c r="F966" i="7"/>
  <c r="F967" i="7"/>
  <c r="F968" i="7"/>
  <c r="F969" i="7"/>
  <c r="F970" i="7"/>
  <c r="F971" i="7"/>
  <c r="F972" i="7"/>
  <c r="F973" i="7"/>
  <c r="F974" i="7"/>
  <c r="F975" i="7"/>
  <c r="F976" i="7"/>
  <c r="F977" i="7"/>
  <c r="F978" i="7"/>
  <c r="F979" i="7"/>
  <c r="F980" i="7"/>
  <c r="F981" i="7"/>
  <c r="G978" i="7"/>
  <c r="G979" i="7"/>
  <c r="G980" i="7"/>
  <c r="G981"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630" i="4"/>
  <c r="BF631" i="4"/>
  <c r="BF632" i="4"/>
  <c r="BF633" i="4"/>
  <c r="BF634" i="4"/>
  <c r="BF635" i="4"/>
  <c r="BF636" i="4"/>
  <c r="BF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79" i="4"/>
  <c r="BF580" i="4"/>
  <c r="BF581" i="4"/>
  <c r="BF582" i="4"/>
  <c r="BF583" i="4"/>
  <c r="BF584" i="4"/>
  <c r="BF585" i="4"/>
  <c r="BF586" i="4"/>
  <c r="BF587" i="4"/>
  <c r="BF588" i="4"/>
  <c r="BF589" i="4"/>
  <c r="BF590" i="4"/>
  <c r="BF591" i="4"/>
  <c r="BF592" i="4"/>
  <c r="BF593" i="4"/>
  <c r="BF594" i="4"/>
  <c r="BF595" i="4"/>
  <c r="BF596" i="4"/>
  <c r="BF597" i="4"/>
  <c r="BF598" i="4"/>
  <c r="BF599" i="4"/>
  <c r="BF600" i="4"/>
  <c r="BF601" i="4"/>
  <c r="BF602" i="4"/>
  <c r="BF603" i="4"/>
  <c r="BF604" i="4"/>
  <c r="BF605" i="4"/>
  <c r="BF606" i="4"/>
  <c r="BF607" i="4"/>
  <c r="BF608" i="4"/>
  <c r="BF609" i="4"/>
  <c r="BF610" i="4"/>
  <c r="BF611" i="4"/>
  <c r="BF612" i="4"/>
  <c r="BF613" i="4"/>
  <c r="BF614" i="4"/>
  <c r="BF615" i="4"/>
  <c r="BF616" i="4"/>
  <c r="BF617" i="4"/>
  <c r="BF618" i="4"/>
  <c r="BF619" i="4"/>
  <c r="BF620" i="4"/>
  <c r="BF621" i="4"/>
  <c r="BF622" i="4"/>
  <c r="BF623" i="4"/>
  <c r="BF624" i="4"/>
  <c r="BF625" i="4"/>
  <c r="BF626" i="4"/>
  <c r="BF627" i="4"/>
  <c r="BF628" i="4"/>
  <c r="BF629" i="4"/>
  <c r="R627" i="4"/>
  <c r="R628" i="4"/>
  <c r="R629" i="4"/>
  <c r="T630" i="4"/>
  <c r="U630" i="4" s="1"/>
  <c r="AK630" i="4"/>
  <c r="AP630" i="4"/>
  <c r="AU630" i="4"/>
  <c r="BG630" i="4"/>
  <c r="T631" i="4"/>
  <c r="U631" i="4" s="1"/>
  <c r="AK631" i="4"/>
  <c r="AP631" i="4"/>
  <c r="AU631" i="4"/>
  <c r="BG631" i="4"/>
  <c r="T632" i="4"/>
  <c r="U632" i="4" s="1"/>
  <c r="AK632" i="4"/>
  <c r="AP632" i="4"/>
  <c r="AU632" i="4"/>
  <c r="BG632" i="4"/>
  <c r="T633" i="4"/>
  <c r="BD633" i="4" s="1"/>
  <c r="AK633" i="4"/>
  <c r="AP633" i="4"/>
  <c r="AU633" i="4"/>
  <c r="BG633" i="4"/>
  <c r="T634" i="4"/>
  <c r="BD634" i="4" s="1"/>
  <c r="AK634" i="4"/>
  <c r="AP634" i="4"/>
  <c r="AU634" i="4"/>
  <c r="BG634" i="4"/>
  <c r="T635" i="4"/>
  <c r="U635" i="4" s="1"/>
  <c r="AK635" i="4"/>
  <c r="AP635" i="4"/>
  <c r="AU635" i="4"/>
  <c r="BG635" i="4"/>
  <c r="T636" i="4"/>
  <c r="U636" i="4" s="1"/>
  <c r="AK636" i="4"/>
  <c r="AP636" i="4"/>
  <c r="AU636" i="4"/>
  <c r="BG636" i="4"/>
  <c r="D630" i="4"/>
  <c r="D631" i="4"/>
  <c r="D632" i="4"/>
  <c r="D633" i="4"/>
  <c r="D634" i="4"/>
  <c r="D635" i="4"/>
  <c r="D636" i="4"/>
  <c r="C37" i="20"/>
  <c r="G37" i="20"/>
  <c r="H37" i="20"/>
  <c r="I37" i="20"/>
  <c r="J37" i="20"/>
  <c r="BG4" i="4"/>
  <c r="BG5" i="4"/>
  <c r="BG6" i="4"/>
  <c r="BG10" i="4"/>
  <c r="BG11" i="4"/>
  <c r="BG12" i="4"/>
  <c r="BG13" i="4"/>
  <c r="BG14" i="4"/>
  <c r="BG15" i="4"/>
  <c r="BG17" i="4"/>
  <c r="BG18" i="4"/>
  <c r="BG19" i="4"/>
  <c r="BG20" i="4"/>
  <c r="BG21" i="4"/>
  <c r="BG22" i="4"/>
  <c r="BG24" i="4"/>
  <c r="BG25" i="4"/>
  <c r="BG26" i="4"/>
  <c r="BG27" i="4"/>
  <c r="BG28" i="4"/>
  <c r="BG29" i="4"/>
  <c r="BG30" i="4"/>
  <c r="BG31" i="4"/>
  <c r="BG33" i="4"/>
  <c r="BG35" i="4"/>
  <c r="BG36" i="4"/>
  <c r="BG37" i="4"/>
  <c r="BG38" i="4"/>
  <c r="BG39" i="4"/>
  <c r="BG40" i="4"/>
  <c r="BG42" i="4"/>
  <c r="BG43" i="4"/>
  <c r="BG44" i="4"/>
  <c r="BG46" i="4"/>
  <c r="BG47" i="4"/>
  <c r="BG48" i="4"/>
  <c r="BG50" i="4"/>
  <c r="BG51" i="4"/>
  <c r="BG52" i="4"/>
  <c r="BG53" i="4"/>
  <c r="BG54" i="4"/>
  <c r="BG55" i="4"/>
  <c r="BG56" i="4"/>
  <c r="BG57" i="4"/>
  <c r="BG59" i="4"/>
  <c r="BG60" i="4"/>
  <c r="BG61" i="4"/>
  <c r="BG62" i="4"/>
  <c r="BG63" i="4"/>
  <c r="BG64" i="4"/>
  <c r="BG66" i="4"/>
  <c r="BG68" i="4"/>
  <c r="BG69" i="4"/>
  <c r="BG72" i="4"/>
  <c r="BG73" i="4"/>
  <c r="BG74" i="4"/>
  <c r="BG75" i="4"/>
  <c r="BG76" i="4"/>
  <c r="BG77" i="4"/>
  <c r="BG78" i="4"/>
  <c r="BG80" i="4"/>
  <c r="BG81" i="4"/>
  <c r="BG84" i="4"/>
  <c r="BG85" i="4"/>
  <c r="BG87" i="4"/>
  <c r="BG88" i="4"/>
  <c r="BG89" i="4"/>
  <c r="BG92" i="4"/>
  <c r="BG94" i="4"/>
  <c r="BG96" i="4"/>
  <c r="BG97" i="4"/>
  <c r="BG98" i="4"/>
  <c r="BG99" i="4"/>
  <c r="BG100" i="4"/>
  <c r="BG101" i="4"/>
  <c r="BG102" i="4"/>
  <c r="BG103" i="4"/>
  <c r="BG104" i="4"/>
  <c r="BG105" i="4"/>
  <c r="BG115" i="4"/>
  <c r="BG116" i="4"/>
  <c r="BG119" i="4"/>
  <c r="BG122" i="4"/>
  <c r="BG123" i="4"/>
  <c r="BG126" i="4"/>
  <c r="BG127" i="4"/>
  <c r="BG128" i="4"/>
  <c r="BG129" i="4"/>
  <c r="BG130" i="4"/>
  <c r="BG131" i="4"/>
  <c r="BG132" i="4"/>
  <c r="BG133" i="4"/>
  <c r="BG134" i="4"/>
  <c r="BG135" i="4"/>
  <c r="BG136" i="4"/>
  <c r="BG137" i="4"/>
  <c r="BG138" i="4"/>
  <c r="BG139" i="4"/>
  <c r="BG140" i="4"/>
  <c r="BG141" i="4"/>
  <c r="BG142" i="4"/>
  <c r="BG143" i="4"/>
  <c r="BG144" i="4"/>
  <c r="BG145" i="4"/>
  <c r="BG147" i="4"/>
  <c r="BG149" i="4"/>
  <c r="BG150" i="4"/>
  <c r="BG151" i="4"/>
  <c r="BG155" i="4"/>
  <c r="BG156" i="4"/>
  <c r="BG157" i="4"/>
  <c r="BG158" i="4"/>
  <c r="BG159" i="4"/>
  <c r="BG160" i="4"/>
  <c r="BG161" i="4"/>
  <c r="BG162" i="4"/>
  <c r="BG163" i="4"/>
  <c r="BG164" i="4"/>
  <c r="BG165" i="4"/>
  <c r="BG166" i="4"/>
  <c r="BG167" i="4"/>
  <c r="BG171" i="4"/>
  <c r="BG172" i="4"/>
  <c r="BG173" i="4"/>
  <c r="BG174" i="4"/>
  <c r="BG175" i="4"/>
  <c r="BD176" i="4"/>
  <c r="BE176" i="4"/>
  <c r="BG176" i="4"/>
  <c r="BH176" i="4"/>
  <c r="BG177" i="4"/>
  <c r="BG179" i="4"/>
  <c r="BG185" i="4"/>
  <c r="BG186" i="4"/>
  <c r="BG187" i="4"/>
  <c r="BG188" i="4"/>
  <c r="BG189" i="4"/>
  <c r="BG190" i="4"/>
  <c r="BG191" i="4"/>
  <c r="BG202" i="4"/>
  <c r="BG203" i="4"/>
  <c r="BG204" i="4"/>
  <c r="BG205" i="4"/>
  <c r="BG206" i="4"/>
  <c r="BG207" i="4"/>
  <c r="BG212" i="4"/>
  <c r="BG213" i="4"/>
  <c r="BG214" i="4"/>
  <c r="BG215" i="4"/>
  <c r="BG216" i="4"/>
  <c r="BG217" i="4"/>
  <c r="BG218" i="4"/>
  <c r="BG219" i="4"/>
  <c r="BD220" i="4"/>
  <c r="BE220" i="4"/>
  <c r="BG220" i="4"/>
  <c r="BH220" i="4"/>
  <c r="BG221" i="4"/>
  <c r="BG222" i="4"/>
  <c r="BG223" i="4"/>
  <c r="BG224" i="4"/>
  <c r="BG225" i="4"/>
  <c r="BG226" i="4"/>
  <c r="BG227" i="4"/>
  <c r="BG228" i="4"/>
  <c r="BG229" i="4"/>
  <c r="BG230" i="4"/>
  <c r="BG231" i="4"/>
  <c r="BG232" i="4"/>
  <c r="BG233" i="4"/>
  <c r="BG234" i="4"/>
  <c r="BG235" i="4"/>
  <c r="BG236" i="4"/>
  <c r="BG237" i="4"/>
  <c r="BG238" i="4"/>
  <c r="BG239" i="4"/>
  <c r="BG240" i="4"/>
  <c r="BG241" i="4"/>
  <c r="BG242" i="4"/>
  <c r="BG243" i="4"/>
  <c r="BG244" i="4"/>
  <c r="BG245" i="4"/>
  <c r="BG246" i="4"/>
  <c r="BG247" i="4"/>
  <c r="BG248" i="4"/>
  <c r="BG249" i="4"/>
  <c r="BG250" i="4"/>
  <c r="BG251" i="4"/>
  <c r="BG252" i="4"/>
  <c r="BG253" i="4"/>
  <c r="BG254" i="4"/>
  <c r="BG255" i="4"/>
  <c r="BG256" i="4"/>
  <c r="BG257" i="4"/>
  <c r="BG258" i="4"/>
  <c r="BG259" i="4"/>
  <c r="BG260" i="4"/>
  <c r="BG261" i="4"/>
  <c r="BG262" i="4"/>
  <c r="BG263" i="4"/>
  <c r="BG264" i="4"/>
  <c r="BG265" i="4"/>
  <c r="BG266" i="4"/>
  <c r="BG273" i="4"/>
  <c r="BG274" i="4"/>
  <c r="BG275" i="4"/>
  <c r="BG276" i="4"/>
  <c r="BG277" i="4"/>
  <c r="BG278" i="4"/>
  <c r="BG279" i="4"/>
  <c r="BG280" i="4"/>
  <c r="BG281" i="4"/>
  <c r="BG282" i="4"/>
  <c r="BG288" i="4"/>
  <c r="BG289" i="4"/>
  <c r="BG290" i="4"/>
  <c r="BG291" i="4"/>
  <c r="BG292" i="4"/>
  <c r="BG293" i="4"/>
  <c r="BG294" i="4"/>
  <c r="BG295" i="4"/>
  <c r="BG296" i="4"/>
  <c r="BG297" i="4"/>
  <c r="BG298" i="4"/>
  <c r="BG299" i="4"/>
  <c r="BG300" i="4"/>
  <c r="BG301" i="4"/>
  <c r="BG302" i="4"/>
  <c r="BG303" i="4"/>
  <c r="BG304" i="4"/>
  <c r="BG305" i="4"/>
  <c r="BG306" i="4"/>
  <c r="BG307" i="4"/>
  <c r="BG308" i="4"/>
  <c r="BG309" i="4"/>
  <c r="BG330" i="4"/>
  <c r="BG331" i="4"/>
  <c r="BG332" i="4"/>
  <c r="BG333" i="4"/>
  <c r="BG334" i="4"/>
  <c r="BG335" i="4"/>
  <c r="BG344" i="4"/>
  <c r="BG345" i="4"/>
  <c r="BG346" i="4"/>
  <c r="BG347" i="4"/>
  <c r="BG348" i="4"/>
  <c r="BG349" i="4"/>
  <c r="BG350" i="4"/>
  <c r="BG351" i="4"/>
  <c r="BG352" i="4"/>
  <c r="BG353" i="4"/>
  <c r="BG354" i="4"/>
  <c r="BG355" i="4"/>
  <c r="BG356" i="4"/>
  <c r="BG357" i="4"/>
  <c r="BG376" i="4"/>
  <c r="BG377" i="4"/>
  <c r="BG378" i="4"/>
  <c r="BG379" i="4"/>
  <c r="BG380" i="4"/>
  <c r="BG381" i="4"/>
  <c r="BG382" i="4"/>
  <c r="BG383" i="4"/>
  <c r="BG384" i="4"/>
  <c r="BG385" i="4"/>
  <c r="BG386" i="4"/>
  <c r="BG387" i="4"/>
  <c r="BG388" i="4"/>
  <c r="BG389" i="4"/>
  <c r="BG398" i="4"/>
  <c r="BG399" i="4"/>
  <c r="BG400" i="4"/>
  <c r="BG401" i="4"/>
  <c r="BG402" i="4"/>
  <c r="BG403" i="4"/>
  <c r="BG404" i="4"/>
  <c r="BG405" i="4"/>
  <c r="BG406" i="4"/>
  <c r="BG407" i="4"/>
  <c r="BG408" i="4"/>
  <c r="BG409" i="4"/>
  <c r="BG410" i="4"/>
  <c r="BG411" i="4"/>
  <c r="BG412" i="4"/>
  <c r="BG413" i="4"/>
  <c r="BG414" i="4"/>
  <c r="BG415" i="4"/>
  <c r="BG416" i="4"/>
  <c r="BG417" i="4"/>
  <c r="BG418" i="4"/>
  <c r="BG419" i="4"/>
  <c r="BD423" i="4"/>
  <c r="BE423" i="4"/>
  <c r="BG423" i="4"/>
  <c r="BH423" i="4"/>
  <c r="BD424" i="4"/>
  <c r="BE424" i="4"/>
  <c r="BG424" i="4"/>
  <c r="BH424" i="4"/>
  <c r="BD425" i="4"/>
  <c r="BE425" i="4"/>
  <c r="BG425" i="4"/>
  <c r="BH425" i="4"/>
  <c r="BD426" i="4"/>
  <c r="BE426" i="4"/>
  <c r="BG426" i="4"/>
  <c r="BH426" i="4"/>
  <c r="BG427" i="4"/>
  <c r="BG428" i="4"/>
  <c r="BG429" i="4"/>
  <c r="BG430" i="4"/>
  <c r="BG431" i="4"/>
  <c r="BD440" i="4"/>
  <c r="BE440" i="4"/>
  <c r="BG440" i="4"/>
  <c r="BH440" i="4"/>
  <c r="BG441" i="4"/>
  <c r="BD442" i="4"/>
  <c r="BE442" i="4"/>
  <c r="BG442" i="4"/>
  <c r="BH442" i="4"/>
  <c r="BG443" i="4"/>
  <c r="BD444" i="4"/>
  <c r="BE444" i="4"/>
  <c r="BG444" i="4"/>
  <c r="BH444" i="4"/>
  <c r="BG445" i="4"/>
  <c r="BG446" i="4"/>
  <c r="BD447" i="4"/>
  <c r="BE447" i="4"/>
  <c r="BG447" i="4"/>
  <c r="BH447" i="4"/>
  <c r="BD448" i="4"/>
  <c r="BE448" i="4"/>
  <c r="BG448" i="4"/>
  <c r="BH448" i="4"/>
  <c r="BD449" i="4"/>
  <c r="BE449" i="4"/>
  <c r="BG449" i="4"/>
  <c r="BH449" i="4"/>
  <c r="BD450" i="4"/>
  <c r="BE450" i="4"/>
  <c r="BG450" i="4"/>
  <c r="BH450" i="4"/>
  <c r="BG451" i="4"/>
  <c r="BG452" i="4"/>
  <c r="BG453" i="4"/>
  <c r="BG454" i="4"/>
  <c r="BG455" i="4"/>
  <c r="BG456" i="4"/>
  <c r="BG457" i="4"/>
  <c r="BG458" i="4"/>
  <c r="BG459" i="4"/>
  <c r="BG474" i="4"/>
  <c r="BG475" i="4"/>
  <c r="BG476" i="4"/>
  <c r="BG477" i="4"/>
  <c r="BG478" i="4"/>
  <c r="BG479" i="4"/>
  <c r="BG480" i="4"/>
  <c r="BG481" i="4"/>
  <c r="BG482" i="4"/>
  <c r="BG495" i="4"/>
  <c r="BG496" i="4"/>
  <c r="BG497" i="4"/>
  <c r="BG498" i="4"/>
  <c r="BG499" i="4"/>
  <c r="BG500" i="4"/>
  <c r="BG501" i="4"/>
  <c r="BG505" i="4"/>
  <c r="BG506" i="4"/>
  <c r="BG507" i="4"/>
  <c r="BG508" i="4"/>
  <c r="BG509" i="4"/>
  <c r="BG510" i="4"/>
  <c r="BG519" i="4"/>
  <c r="BG520" i="4"/>
  <c r="BG521" i="4"/>
  <c r="BG522" i="4"/>
  <c r="BG523" i="4"/>
  <c r="BG524" i="4"/>
  <c r="BG525" i="4"/>
  <c r="BG526" i="4"/>
  <c r="BG527" i="4"/>
  <c r="BG528" i="4"/>
  <c r="BG529" i="4"/>
  <c r="BG530" i="4"/>
  <c r="BG531" i="4"/>
  <c r="BG532" i="4"/>
  <c r="BG533" i="4"/>
  <c r="BG534" i="4"/>
  <c r="BG535" i="4"/>
  <c r="BG536" i="4"/>
  <c r="BG537" i="4"/>
  <c r="BG538" i="4"/>
  <c r="BG539" i="4"/>
  <c r="BG543" i="4"/>
  <c r="BG544" i="4"/>
  <c r="BG545" i="4"/>
  <c r="BG546" i="4"/>
  <c r="BG547" i="4"/>
  <c r="BG548" i="4"/>
  <c r="BG549" i="4"/>
  <c r="BG550" i="4"/>
  <c r="BG551" i="4"/>
  <c r="BG555" i="4"/>
  <c r="BG556" i="4"/>
  <c r="BG557" i="4"/>
  <c r="BG558" i="4"/>
  <c r="BG559" i="4"/>
  <c r="BG560" i="4"/>
  <c r="BG561" i="4"/>
  <c r="BG562" i="4"/>
  <c r="BG563" i="4"/>
  <c r="BG564" i="4"/>
  <c r="BG565" i="4"/>
  <c r="BG574" i="4"/>
  <c r="BG575" i="4"/>
  <c r="BG576" i="4"/>
  <c r="BG577" i="4"/>
  <c r="BG578" i="4"/>
  <c r="BG579" i="4"/>
  <c r="BG580" i="4"/>
  <c r="BG581" i="4"/>
  <c r="BG582" i="4"/>
  <c r="BG583" i="4"/>
  <c r="BG584" i="4"/>
  <c r="BG585" i="4"/>
  <c r="BG586" i="4"/>
  <c r="BG590" i="4"/>
  <c r="BG591" i="4"/>
  <c r="BG592" i="4"/>
  <c r="BG593" i="4"/>
  <c r="BG594" i="4"/>
  <c r="BG595" i="4"/>
  <c r="BG596" i="4"/>
  <c r="BG597" i="4"/>
  <c r="BG598" i="4"/>
  <c r="BG599" i="4"/>
  <c r="BG600" i="4"/>
  <c r="BG601" i="4"/>
  <c r="BG602" i="4"/>
  <c r="BG603" i="4"/>
  <c r="BG604" i="4"/>
  <c r="BG605" i="4"/>
  <c r="BG606" i="4"/>
  <c r="BG610" i="4"/>
  <c r="BG611" i="4"/>
  <c r="BG612" i="4"/>
  <c r="BG613" i="4"/>
  <c r="BG614" i="4"/>
  <c r="BG615" i="4"/>
  <c r="BG616" i="4"/>
  <c r="BG617" i="4"/>
  <c r="BG618" i="4"/>
  <c r="BG627" i="4"/>
  <c r="BG628" i="4"/>
  <c r="BG629" i="4"/>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F210" i="4"/>
  <c r="AG210" i="4" s="1"/>
  <c r="AF211" i="4"/>
  <c r="AG211" i="4" s="1"/>
  <c r="AF220" i="4"/>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T629" i="4"/>
  <c r="U629" i="4" s="1"/>
  <c r="T628" i="4"/>
  <c r="U628" i="4" s="1"/>
  <c r="T627" i="4"/>
  <c r="U627" i="4" s="1"/>
  <c r="D627" i="4"/>
  <c r="D628" i="4"/>
  <c r="D629" i="4"/>
  <c r="AD626" i="4"/>
  <c r="AC626" i="4"/>
  <c r="AD625" i="4"/>
  <c r="AC625" i="4"/>
  <c r="BG625" i="4" s="1"/>
  <c r="AD624" i="4"/>
  <c r="AC624" i="4"/>
  <c r="AD623" i="4"/>
  <c r="AC623" i="4"/>
  <c r="BG623" i="4" s="1"/>
  <c r="AD622" i="4"/>
  <c r="AC622" i="4"/>
  <c r="AD621" i="4"/>
  <c r="AC621" i="4"/>
  <c r="AD620" i="4"/>
  <c r="AC620" i="4"/>
  <c r="AD619" i="4"/>
  <c r="AC619" i="4"/>
  <c r="AD573" i="4"/>
  <c r="AC573" i="4"/>
  <c r="AD572" i="4"/>
  <c r="AC572" i="4"/>
  <c r="BG572" i="4" s="1"/>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1" i="4"/>
  <c r="AC120" i="4"/>
  <c r="AC118" i="4"/>
  <c r="AC148" i="4"/>
  <c r="AC146" i="4"/>
  <c r="AC195" i="4"/>
  <c r="BG195" i="4" s="1"/>
  <c r="AC194" i="4"/>
  <c r="AC193" i="4"/>
  <c r="BG193" i="4" s="1"/>
  <c r="AC192" i="4"/>
  <c r="AC286" i="4"/>
  <c r="AC285" i="4"/>
  <c r="AC284" i="4"/>
  <c r="AC283" i="4"/>
  <c r="AC321" i="4"/>
  <c r="AC320" i="4"/>
  <c r="AC319" i="4"/>
  <c r="AC318" i="4"/>
  <c r="AC317" i="4"/>
  <c r="AC316" i="4"/>
  <c r="AC315" i="4"/>
  <c r="AC314" i="4"/>
  <c r="BG314" i="4" s="1"/>
  <c r="AC313" i="4"/>
  <c r="BG313" i="4" s="1"/>
  <c r="AC312" i="4"/>
  <c r="AC311" i="4"/>
  <c r="BG311" i="4" s="1"/>
  <c r="AC310" i="4"/>
  <c r="AC343" i="4"/>
  <c r="AC342" i="4"/>
  <c r="AC341" i="4"/>
  <c r="AC340" i="4"/>
  <c r="AC339" i="4"/>
  <c r="AC338" i="4"/>
  <c r="AC337" i="4"/>
  <c r="AC336" i="4"/>
  <c r="AC397" i="4"/>
  <c r="AC396" i="4"/>
  <c r="AC395" i="4"/>
  <c r="AC394" i="4"/>
  <c r="BG394" i="4" s="1"/>
  <c r="AC393" i="4"/>
  <c r="BG393" i="4" s="1"/>
  <c r="AC392" i="4"/>
  <c r="AC391" i="4"/>
  <c r="BG391" i="4" s="1"/>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D95" i="20"/>
  <c r="J95" i="20" s="1"/>
  <c r="H95" i="20"/>
  <c r="F48" i="9"/>
  <c r="F49" i="9"/>
  <c r="F941" i="7"/>
  <c r="F942" i="7"/>
  <c r="F943" i="7"/>
  <c r="F944" i="7"/>
  <c r="F945" i="7"/>
  <c r="F946" i="7"/>
  <c r="F947" i="7"/>
  <c r="F948" i="7"/>
  <c r="F949" i="7"/>
  <c r="F950" i="7"/>
  <c r="F951" i="7"/>
  <c r="F952" i="7"/>
  <c r="F953" i="7"/>
  <c r="F954" i="7"/>
  <c r="F955" i="7"/>
  <c r="F956" i="7"/>
  <c r="F957" i="7"/>
  <c r="F958" i="7"/>
  <c r="F959" i="7"/>
  <c r="F960" i="7"/>
  <c r="F961" i="7"/>
  <c r="F962"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R611" i="4"/>
  <c r="Q611" i="4" s="1"/>
  <c r="R612" i="4"/>
  <c r="R619" i="4"/>
  <c r="Q619" i="4" s="1"/>
  <c r="R620" i="4"/>
  <c r="Q620" i="4" s="1"/>
  <c r="R621" i="4"/>
  <c r="R622" i="4"/>
  <c r="R623" i="4"/>
  <c r="Q623" i="4" s="1"/>
  <c r="R624" i="4"/>
  <c r="Q624" i="4" s="1"/>
  <c r="R625" i="4"/>
  <c r="R626" i="4"/>
  <c r="R610" i="4"/>
  <c r="T610" i="4"/>
  <c r="U610" i="4" s="1"/>
  <c r="AA610" i="4"/>
  <c r="AG610" i="4"/>
  <c r="AU610" i="4"/>
  <c r="T611" i="4"/>
  <c r="BD611" i="4" s="1"/>
  <c r="AA611" i="4"/>
  <c r="AG611" i="4"/>
  <c r="AU611" i="4"/>
  <c r="T612" i="4"/>
  <c r="BD612" i="4" s="1"/>
  <c r="AA612" i="4"/>
  <c r="AG612" i="4"/>
  <c r="AU612" i="4"/>
  <c r="T613" i="4"/>
  <c r="AK613" i="4"/>
  <c r="AP613" i="4"/>
  <c r="AU613" i="4"/>
  <c r="T614" i="4"/>
  <c r="U614" i="4" s="1"/>
  <c r="AK614" i="4"/>
  <c r="AP614" i="4"/>
  <c r="AU614" i="4"/>
  <c r="T615" i="4"/>
  <c r="U615" i="4" s="1"/>
  <c r="AK615" i="4"/>
  <c r="AP615" i="4"/>
  <c r="AU615" i="4"/>
  <c r="T616" i="4"/>
  <c r="BD616" i="4" s="1"/>
  <c r="AK616" i="4"/>
  <c r="AP616" i="4"/>
  <c r="AU616" i="4"/>
  <c r="T617" i="4"/>
  <c r="BD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Z609" i="4"/>
  <c r="T609" i="4"/>
  <c r="BD609" i="4" s="1"/>
  <c r="AU608" i="4"/>
  <c r="AP608" i="4"/>
  <c r="AK608" i="4"/>
  <c r="Z608" i="4"/>
  <c r="T608" i="4"/>
  <c r="BD608" i="4" s="1"/>
  <c r="AU607" i="4"/>
  <c r="AP607" i="4"/>
  <c r="AK607" i="4"/>
  <c r="Z607" i="4"/>
  <c r="AA607" i="4" s="1"/>
  <c r="T607" i="4"/>
  <c r="BD607" i="4" s="1"/>
  <c r="R609" i="4"/>
  <c r="R608" i="4"/>
  <c r="R607" i="4"/>
  <c r="D96" i="20"/>
  <c r="D101" i="20"/>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D82" i="20" s="1"/>
  <c r="J82" i="20" s="1"/>
  <c r="I937" i="7"/>
  <c r="G938" i="7"/>
  <c r="H938" i="7"/>
  <c r="D83" i="20" s="1"/>
  <c r="J83" i="20" s="1"/>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G589"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D593" i="4" s="1"/>
  <c r="D594" i="4"/>
  <c r="T594" i="4"/>
  <c r="BD594" i="4" s="1"/>
  <c r="D595" i="4"/>
  <c r="T595" i="4"/>
  <c r="BD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4"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F911" i="7"/>
  <c r="F912" i="7"/>
  <c r="G911" i="7"/>
  <c r="G912" i="7"/>
  <c r="H912" i="7"/>
  <c r="D81" i="20" s="1"/>
  <c r="J81" i="20" s="1"/>
  <c r="I912" i="7"/>
  <c r="I911" i="7"/>
  <c r="K911" i="7"/>
  <c r="L911" i="7"/>
  <c r="K912" i="7"/>
  <c r="L912" i="7"/>
  <c r="H911"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T587" i="4"/>
  <c r="BD587" i="4" s="1"/>
  <c r="Z587" i="4"/>
  <c r="AA587" i="4" s="1"/>
  <c r="AK587" i="4"/>
  <c r="R588" i="4"/>
  <c r="T588" i="4"/>
  <c r="BD588" i="4" s="1"/>
  <c r="Z588" i="4"/>
  <c r="AA588" i="4" s="1"/>
  <c r="R589" i="4"/>
  <c r="T589" i="4"/>
  <c r="BD589" i="4" s="1"/>
  <c r="Z589" i="4"/>
  <c r="AA589" i="4" s="1"/>
  <c r="AK580" i="4"/>
  <c r="AP580" i="4"/>
  <c r="AU580" i="4"/>
  <c r="AK581" i="4"/>
  <c r="AP581" i="4"/>
  <c r="AU581" i="4"/>
  <c r="AK579" i="4"/>
  <c r="AP579" i="4"/>
  <c r="AU579" i="4"/>
  <c r="T585" i="4"/>
  <c r="BD585" i="4" s="1"/>
  <c r="AK585" i="4"/>
  <c r="AP585" i="4"/>
  <c r="AU585" i="4"/>
  <c r="AK583" i="4"/>
  <c r="AP583" i="4"/>
  <c r="AU583" i="4"/>
  <c r="AK584" i="4"/>
  <c r="AP584" i="4"/>
  <c r="AU584" i="4"/>
  <c r="AK582" i="4"/>
  <c r="AP582" i="4"/>
  <c r="AU582" i="4"/>
  <c r="T586" i="4"/>
  <c r="U586" i="4" s="1"/>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T578" i="4"/>
  <c r="BD578" i="4" s="1"/>
  <c r="T557" i="4"/>
  <c r="BD557" i="4" s="1"/>
  <c r="T558" i="4"/>
  <c r="BD558" i="4" s="1"/>
  <c r="T559" i="4"/>
  <c r="BD559" i="4" s="1"/>
  <c r="T574" i="4"/>
  <c r="BD574" i="4" s="1"/>
  <c r="T575" i="4"/>
  <c r="BD575" i="4" s="1"/>
  <c r="T576" i="4"/>
  <c r="U576" i="4" s="1"/>
  <c r="T577" i="4"/>
  <c r="U577" i="4" s="1"/>
  <c r="T551" i="4"/>
  <c r="BD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4"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91" i="4"/>
  <c r="AG156" i="4"/>
  <c r="AG157" i="4"/>
  <c r="AG161" i="4"/>
  <c r="AG164" i="4"/>
  <c r="AG165" i="4"/>
  <c r="AG167" i="4"/>
  <c r="AF171" i="4"/>
  <c r="AG171" i="4" s="1"/>
  <c r="AF172" i="4"/>
  <c r="AG172" i="4" s="1"/>
  <c r="AF173" i="4"/>
  <c r="AG173" i="4" s="1"/>
  <c r="AF176" i="4"/>
  <c r="AG176" i="4" s="1"/>
  <c r="AG196" i="4"/>
  <c r="AF169" i="4"/>
  <c r="AG169" i="4" s="1"/>
  <c r="AF170" i="4"/>
  <c r="AG170" i="4" s="1"/>
  <c r="AG220" i="4"/>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G209" i="4"/>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G502" i="4" s="1"/>
  <c r="BH627" i="4" l="1"/>
  <c r="BD635" i="4"/>
  <c r="BD630" i="4"/>
  <c r="BD636" i="4"/>
  <c r="U633" i="4"/>
  <c r="U634" i="4"/>
  <c r="BD631" i="4"/>
  <c r="BD632" i="4"/>
  <c r="BG146" i="4"/>
  <c r="BG392" i="4"/>
  <c r="BG312" i="4"/>
  <c r="BG194" i="4"/>
  <c r="BG343" i="4"/>
  <c r="BG286" i="4"/>
  <c r="BG395" i="4"/>
  <c r="BG315" i="4"/>
  <c r="BG148" i="4"/>
  <c r="BH607" i="4"/>
  <c r="BG573" i="4"/>
  <c r="BG626" i="4"/>
  <c r="BG569" i="4"/>
  <c r="BG118" i="4"/>
  <c r="BH629" i="4"/>
  <c r="BG397" i="4"/>
  <c r="BG317" i="4"/>
  <c r="BG120" i="4"/>
  <c r="BG607" i="4"/>
  <c r="BG336" i="4"/>
  <c r="BG318" i="4"/>
  <c r="BG620" i="4"/>
  <c r="BH171" i="4"/>
  <c r="BG339" i="4"/>
  <c r="BG321" i="4"/>
  <c r="BH23" i="4"/>
  <c r="BG568" i="4"/>
  <c r="BG621" i="4"/>
  <c r="BG342" i="4"/>
  <c r="BG285" i="4"/>
  <c r="BG622" i="4"/>
  <c r="BH612" i="4"/>
  <c r="BD627" i="4"/>
  <c r="BE611" i="4"/>
  <c r="BG420" i="4"/>
  <c r="BH364" i="4"/>
  <c r="BG422" i="4"/>
  <c r="BH587" i="4"/>
  <c r="BG390" i="4"/>
  <c r="BG310" i="4"/>
  <c r="BG192" i="4"/>
  <c r="BG570" i="4"/>
  <c r="BG571" i="4"/>
  <c r="BG624" i="4"/>
  <c r="BH628" i="4"/>
  <c r="BH610" i="4"/>
  <c r="BH287" i="4"/>
  <c r="BH200" i="4"/>
  <c r="BH109" i="4"/>
  <c r="BH93" i="4"/>
  <c r="BG588" i="4"/>
  <c r="BH199" i="4"/>
  <c r="BH161" i="4"/>
  <c r="BH108" i="4"/>
  <c r="BG589" i="4"/>
  <c r="BG396" i="4"/>
  <c r="BG316" i="4"/>
  <c r="BG117" i="4"/>
  <c r="BG201" i="4"/>
  <c r="BG541" i="4"/>
  <c r="BH542" i="4"/>
  <c r="BG121" i="4"/>
  <c r="BG566" i="4"/>
  <c r="BG619" i="4"/>
  <c r="BG542" i="4"/>
  <c r="BG608" i="4"/>
  <c r="BH559" i="4"/>
  <c r="BG567" i="4"/>
  <c r="BH541" i="4"/>
  <c r="BH525" i="4"/>
  <c r="BH282" i="4"/>
  <c r="BH589" i="4"/>
  <c r="BH196" i="4"/>
  <c r="BH540" i="4"/>
  <c r="BH524" i="4"/>
  <c r="BH281" i="4"/>
  <c r="BH172" i="4"/>
  <c r="BH156" i="4"/>
  <c r="BH71" i="4"/>
  <c r="BH558" i="4"/>
  <c r="BH523" i="4"/>
  <c r="BH280" i="4"/>
  <c r="BH86" i="4"/>
  <c r="BG609" i="4"/>
  <c r="BH77" i="4"/>
  <c r="BH369" i="4"/>
  <c r="BH557" i="4"/>
  <c r="BH422" i="4"/>
  <c r="BH368" i="4"/>
  <c r="BH279" i="4"/>
  <c r="BH211" i="4"/>
  <c r="BH588" i="4"/>
  <c r="BH49" i="4"/>
  <c r="BH421" i="4"/>
  <c r="BH367" i="4"/>
  <c r="BH329" i="4"/>
  <c r="BH210" i="4"/>
  <c r="BH169" i="4"/>
  <c r="BH153" i="4"/>
  <c r="BH420" i="4"/>
  <c r="BH366" i="4"/>
  <c r="BH328" i="4"/>
  <c r="BH554" i="4"/>
  <c r="BH365" i="4"/>
  <c r="BG421" i="4"/>
  <c r="BH553" i="4"/>
  <c r="BH552" i="4"/>
  <c r="BH165" i="4"/>
  <c r="BH112" i="4"/>
  <c r="BG587" i="4"/>
  <c r="BH164" i="4"/>
  <c r="BH111" i="4"/>
  <c r="BH95" i="4"/>
  <c r="BH79" i="4"/>
  <c r="BH58" i="4"/>
  <c r="BH201" i="4"/>
  <c r="BH110" i="4"/>
  <c r="Q625" i="4"/>
  <c r="BH198" i="4"/>
  <c r="BH107" i="4"/>
  <c r="BH91" i="4"/>
  <c r="BH34" i="4"/>
  <c r="U613" i="4"/>
  <c r="BD613" i="4"/>
  <c r="BH197" i="4"/>
  <c r="BH106" i="4"/>
  <c r="BH90" i="4"/>
  <c r="BH74" i="4"/>
  <c r="BH32" i="4"/>
  <c r="BH9" i="4"/>
  <c r="BG199" i="4"/>
  <c r="BD576" i="4"/>
  <c r="BG200" i="4"/>
  <c r="BD614" i="4"/>
  <c r="BH173" i="4"/>
  <c r="BH157" i="4"/>
  <c r="BG337" i="4"/>
  <c r="BG319" i="4"/>
  <c r="BG124" i="4"/>
  <c r="BD610" i="4"/>
  <c r="BG338" i="4"/>
  <c r="BG320" i="4"/>
  <c r="BG125" i="4"/>
  <c r="BD629" i="4"/>
  <c r="BH170" i="4"/>
  <c r="BH154" i="4"/>
  <c r="BH69" i="4"/>
  <c r="BH45" i="4"/>
  <c r="BG340" i="4"/>
  <c r="BG283" i="4"/>
  <c r="BG341" i="4"/>
  <c r="BG284" i="4"/>
  <c r="BG196" i="4"/>
  <c r="BH209" i="4"/>
  <c r="BH168" i="4"/>
  <c r="BH152" i="4"/>
  <c r="BH83" i="4"/>
  <c r="BH67" i="4"/>
  <c r="BD577" i="4"/>
  <c r="BH208" i="4"/>
  <c r="BH167" i="4"/>
  <c r="BH114" i="4"/>
  <c r="BH82" i="4"/>
  <c r="BH66" i="4"/>
  <c r="BG197" i="4"/>
  <c r="BD628" i="4"/>
  <c r="BH113" i="4"/>
  <c r="BH65" i="4"/>
  <c r="BH41" i="4"/>
  <c r="BD615" i="4"/>
  <c r="BH611" i="4"/>
  <c r="BD618" i="4"/>
  <c r="BD586" i="4"/>
  <c r="Q610" i="4"/>
  <c r="BE610" i="4" s="1"/>
  <c r="Q606" i="4"/>
  <c r="U617" i="4"/>
  <c r="Q604" i="4"/>
  <c r="Q622" i="4"/>
  <c r="Q621" i="4"/>
  <c r="U616" i="4"/>
  <c r="U612" i="4"/>
  <c r="U551" i="4"/>
  <c r="U585" i="4"/>
  <c r="Q612" i="4"/>
  <c r="BE612" i="4" s="1"/>
  <c r="U578" i="4"/>
  <c r="Q605" i="4"/>
  <c r="Q602" i="4"/>
  <c r="Q601" i="4"/>
  <c r="Q600" i="4"/>
  <c r="Q599" i="4"/>
  <c r="Q603" i="4"/>
  <c r="U611" i="4"/>
  <c r="Q626" i="4"/>
  <c r="J80" i="20"/>
  <c r="AK593" i="4"/>
  <c r="U609" i="4"/>
  <c r="U608" i="4"/>
  <c r="AA609" i="4"/>
  <c r="BH609" i="4" s="1"/>
  <c r="U607" i="4"/>
  <c r="AA608" i="4"/>
  <c r="BH608" i="4" s="1"/>
  <c r="J94" i="20"/>
  <c r="J36" i="20"/>
  <c r="U587" i="4"/>
  <c r="U595" i="4"/>
  <c r="U589" i="4"/>
  <c r="U594" i="4"/>
  <c r="U593" i="4"/>
  <c r="U588" i="4"/>
  <c r="AK565" i="4"/>
  <c r="AP563" i="4"/>
  <c r="AK563" i="4"/>
  <c r="AP564" i="4"/>
  <c r="AP565" i="4"/>
  <c r="U574" i="4"/>
  <c r="U575" i="4"/>
  <c r="J76" i="20"/>
  <c r="J77" i="20"/>
  <c r="K171" i="18"/>
  <c r="L171" i="18"/>
  <c r="M171" i="18"/>
  <c r="N171" i="18"/>
  <c r="J171" i="18"/>
  <c r="Q279" i="4"/>
  <c r="BE279" i="4" s="1"/>
  <c r="Q280" i="4"/>
  <c r="BE280" i="4" s="1"/>
  <c r="Q281" i="4"/>
  <c r="BE281" i="4" s="1"/>
  <c r="Q282" i="4"/>
  <c r="BE282" i="4" s="1"/>
  <c r="Q287" i="4"/>
  <c r="BE287" i="4" s="1"/>
  <c r="Q328" i="4"/>
  <c r="BE328" i="4" s="1"/>
  <c r="Q329" i="4"/>
  <c r="BE329" i="4" s="1"/>
  <c r="Q423" i="4"/>
  <c r="Q424" i="4"/>
  <c r="Q425" i="4"/>
  <c r="Q426" i="4"/>
  <c r="Q447" i="4"/>
  <c r="Q448" i="4"/>
  <c r="Q449" i="4"/>
  <c r="Q450" i="4"/>
  <c r="G79" i="20" l="1"/>
  <c r="H79" i="20"/>
  <c r="I79" i="20"/>
  <c r="G78" i="20"/>
  <c r="H78" i="20"/>
  <c r="I78"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8" i="20" s="1"/>
  <c r="J78"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D554" i="4" s="1"/>
  <c r="AD553" i="4"/>
  <c r="AC553" i="4"/>
  <c r="T553" i="4"/>
  <c r="BD553" i="4" s="1"/>
  <c r="AD552" i="4"/>
  <c r="AC552" i="4"/>
  <c r="T552" i="4"/>
  <c r="BD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BD549" i="4" s="1"/>
  <c r="T550" i="4"/>
  <c r="BD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100"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D540" i="4" s="1"/>
  <c r="T541" i="4"/>
  <c r="BD541" i="4" s="1"/>
  <c r="T542" i="4"/>
  <c r="BD542" i="4" s="1"/>
  <c r="BG93" i="4" l="1"/>
  <c r="BG553" i="4"/>
  <c r="BG511" i="4"/>
  <c r="BG515" i="4"/>
  <c r="BG514" i="4"/>
  <c r="BG554" i="4"/>
  <c r="BG516" i="4"/>
  <c r="BG552" i="4"/>
  <c r="BG513" i="4"/>
  <c r="BG512" i="4"/>
  <c r="BG518" i="4"/>
  <c r="BG540" i="4"/>
  <c r="BG517" i="4"/>
  <c r="Q527" i="4"/>
  <c r="Q530" i="4"/>
  <c r="D79" i="20"/>
  <c r="J79"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D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D525" i="4" s="1"/>
  <c r="T520" i="4"/>
  <c r="BD520" i="4" s="1"/>
  <c r="I74" i="20"/>
  <c r="I75" i="20"/>
  <c r="H74" i="20"/>
  <c r="H75" i="20"/>
  <c r="G74" i="20"/>
  <c r="G75" i="20"/>
  <c r="T524" i="4" l="1"/>
  <c r="BD524" i="4" s="1"/>
  <c r="T523" i="4"/>
  <c r="BD523" i="4" s="1"/>
  <c r="U525" i="4"/>
  <c r="T521" i="4"/>
  <c r="BD521" i="4" s="1"/>
  <c r="U520" i="4"/>
  <c r="T519" i="4"/>
  <c r="BD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AF631" i="4"/>
  <c r="AG631" i="4" s="1"/>
  <c r="R631" i="4"/>
  <c r="R632" i="4"/>
  <c r="AF139" i="4"/>
  <c r="AG139" i="4" s="1"/>
  <c r="AF126" i="4"/>
  <c r="AG126" i="4" s="1"/>
  <c r="AF143" i="4"/>
  <c r="AF162" i="4"/>
  <c r="AG162" i="4" s="1"/>
  <c r="AF227" i="4"/>
  <c r="AF243" i="4"/>
  <c r="AG243" i="4" s="1"/>
  <c r="AF375" i="4"/>
  <c r="AF391" i="4"/>
  <c r="AG391" i="4" s="1"/>
  <c r="AF407" i="4"/>
  <c r="AG407" i="4" s="1"/>
  <c r="AF547" i="4"/>
  <c r="AG547" i="4" s="1"/>
  <c r="AF563" i="4"/>
  <c r="AG563" i="4" s="1"/>
  <c r="AF580" i="4"/>
  <c r="AG580" i="4" s="1"/>
  <c r="AF374" i="4"/>
  <c r="AG374" i="4" s="1"/>
  <c r="AF127" i="4"/>
  <c r="AG127" i="4" s="1"/>
  <c r="AF144" i="4"/>
  <c r="AG144" i="4" s="1"/>
  <c r="AF212" i="4"/>
  <c r="AG212" i="4" s="1"/>
  <c r="AF228" i="4"/>
  <c r="AF244" i="4"/>
  <c r="AF376" i="4"/>
  <c r="AF392" i="4"/>
  <c r="AG392" i="4" s="1"/>
  <c r="AF408" i="4"/>
  <c r="AF548" i="4"/>
  <c r="AG548" i="4" s="1"/>
  <c r="AF564" i="4"/>
  <c r="AG564" i="4" s="1"/>
  <c r="AF581" i="4"/>
  <c r="AF546" i="4"/>
  <c r="AG546" i="4" s="1"/>
  <c r="AF128" i="4"/>
  <c r="AG128" i="4" s="1"/>
  <c r="AF145" i="4"/>
  <c r="AG145" i="4" s="1"/>
  <c r="AF213" i="4"/>
  <c r="AG213" i="4" s="1"/>
  <c r="AF229" i="4"/>
  <c r="AG229" i="4" s="1"/>
  <c r="AF245" i="4"/>
  <c r="AG245" i="4" s="1"/>
  <c r="AF377" i="4"/>
  <c r="AG377" i="4" s="1"/>
  <c r="AF393" i="4"/>
  <c r="AG393" i="4" s="1"/>
  <c r="AF409" i="4"/>
  <c r="AG409" i="4" s="1"/>
  <c r="AF549" i="4"/>
  <c r="AF565" i="4"/>
  <c r="AF582" i="4"/>
  <c r="AG582" i="4" s="1"/>
  <c r="AF129" i="4"/>
  <c r="AF146" i="4"/>
  <c r="AG146" i="4" s="1"/>
  <c r="AF214" i="4"/>
  <c r="AF230" i="4"/>
  <c r="AG230" i="4" s="1"/>
  <c r="AF246" i="4"/>
  <c r="AG246" i="4" s="1"/>
  <c r="AF378" i="4"/>
  <c r="AG378" i="4" s="1"/>
  <c r="AF394" i="4"/>
  <c r="AG394" i="4" s="1"/>
  <c r="AF410" i="4"/>
  <c r="AG410" i="4" s="1"/>
  <c r="AF566" i="4"/>
  <c r="AG566" i="4" s="1"/>
  <c r="AF583" i="4"/>
  <c r="AG583" i="4" s="1"/>
  <c r="AF130" i="4"/>
  <c r="AG130" i="4" s="1"/>
  <c r="BH130" i="4" s="1"/>
  <c r="AF147" i="4"/>
  <c r="AG147" i="4" s="1"/>
  <c r="AF215" i="4"/>
  <c r="AG215" i="4" s="1"/>
  <c r="AF231" i="4"/>
  <c r="AF247" i="4"/>
  <c r="AF379" i="4"/>
  <c r="AG379" i="4" s="1"/>
  <c r="AF395" i="4"/>
  <c r="AF411" i="4"/>
  <c r="AG411" i="4" s="1"/>
  <c r="AF551" i="4"/>
  <c r="AG551" i="4" s="1"/>
  <c r="AF567" i="4"/>
  <c r="AG567" i="4" s="1"/>
  <c r="AF584" i="4"/>
  <c r="AG584" i="4" s="1"/>
  <c r="AF115" i="4"/>
  <c r="AG115" i="4" s="1"/>
  <c r="BH115" i="4" s="1"/>
  <c r="AF131" i="4"/>
  <c r="AG131" i="4" s="1"/>
  <c r="AF148" i="4"/>
  <c r="AG148" i="4" s="1"/>
  <c r="AF216" i="4"/>
  <c r="AG216" i="4" s="1"/>
  <c r="AF232" i="4"/>
  <c r="AG232" i="4" s="1"/>
  <c r="AF380" i="4"/>
  <c r="AG380" i="4" s="1"/>
  <c r="AF396" i="4"/>
  <c r="AG396" i="4" s="1"/>
  <c r="AF412" i="4"/>
  <c r="AG412" i="4" s="1"/>
  <c r="AF568" i="4"/>
  <c r="AG568" i="4" s="1"/>
  <c r="AF585" i="4"/>
  <c r="AF116" i="4"/>
  <c r="AG116" i="4" s="1"/>
  <c r="AF132" i="4"/>
  <c r="AF217" i="4"/>
  <c r="AG217" i="4" s="1"/>
  <c r="AF233" i="4"/>
  <c r="AF381" i="4"/>
  <c r="AG381" i="4" s="1"/>
  <c r="AF397" i="4"/>
  <c r="AG397" i="4" s="1"/>
  <c r="AF413" i="4"/>
  <c r="AG413" i="4" s="1"/>
  <c r="AF569" i="4"/>
  <c r="AG569" i="4" s="1"/>
  <c r="AF586" i="4"/>
  <c r="AG586" i="4" s="1"/>
  <c r="AF406" i="4"/>
  <c r="AG406" i="4" s="1"/>
  <c r="AF117" i="4"/>
  <c r="AG117" i="4" s="1"/>
  <c r="AF133" i="4"/>
  <c r="AG133" i="4" s="1"/>
  <c r="BH133" i="4" s="1"/>
  <c r="AF202" i="4"/>
  <c r="AG202" i="4" s="1"/>
  <c r="AF218" i="4"/>
  <c r="AG218" i="4" s="1"/>
  <c r="AF234" i="4"/>
  <c r="AF382" i="4"/>
  <c r="AF398" i="4"/>
  <c r="AG398" i="4" s="1"/>
  <c r="AF414" i="4"/>
  <c r="AF570" i="4"/>
  <c r="AG570" i="4" s="1"/>
  <c r="AF390" i="4"/>
  <c r="AG390" i="4" s="1"/>
  <c r="AF118" i="4"/>
  <c r="AG118" i="4" s="1"/>
  <c r="AF134" i="4"/>
  <c r="AG134" i="4" s="1"/>
  <c r="BH134" i="4" s="1"/>
  <c r="AF203" i="4"/>
  <c r="AG203" i="4" s="1"/>
  <c r="AF219" i="4"/>
  <c r="AG219" i="4" s="1"/>
  <c r="AF235" i="4"/>
  <c r="AG235" i="4" s="1"/>
  <c r="AF383" i="4"/>
  <c r="AG383" i="4" s="1"/>
  <c r="AF399" i="4"/>
  <c r="AG399" i="4" s="1"/>
  <c r="AF415" i="4"/>
  <c r="AG415" i="4" s="1"/>
  <c r="AF555" i="4"/>
  <c r="AG555" i="4" s="1"/>
  <c r="AF571" i="4"/>
  <c r="AG571" i="4" s="1"/>
  <c r="AF226" i="4"/>
  <c r="AF119" i="4"/>
  <c r="AF135" i="4"/>
  <c r="AG135" i="4" s="1"/>
  <c r="BH135" i="4" s="1"/>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F401" i="4"/>
  <c r="AF573" i="4"/>
  <c r="AG573" i="4" s="1"/>
  <c r="AF590" i="4"/>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F138" i="4"/>
  <c r="AF155" i="4"/>
  <c r="AG155" i="4" s="1"/>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BE624" i="4" s="1"/>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G590" i="4"/>
  <c r="Z592" i="4"/>
  <c r="AA592" i="4" s="1"/>
  <c r="R581" i="4"/>
  <c r="R582" i="4"/>
  <c r="AG585" i="4"/>
  <c r="Z582" i="4"/>
  <c r="AA582" i="4" s="1"/>
  <c r="R583" i="4"/>
  <c r="Z581" i="4"/>
  <c r="AA581" i="4" s="1"/>
  <c r="R580" i="4"/>
  <c r="Z579" i="4"/>
  <c r="AA579" i="4" s="1"/>
  <c r="AG581" i="4"/>
  <c r="R584" i="4"/>
  <c r="Z585" i="4"/>
  <c r="AA585" i="4" s="1"/>
  <c r="R579" i="4"/>
  <c r="Z583" i="4"/>
  <c r="AA583" i="4" s="1"/>
  <c r="Z586" i="4"/>
  <c r="AA586" i="4" s="1"/>
  <c r="R585" i="4"/>
  <c r="Z580" i="4"/>
  <c r="AA580" i="4" s="1"/>
  <c r="Z584" i="4"/>
  <c r="AA584" i="4" s="1"/>
  <c r="R586" i="4"/>
  <c r="Z567" i="4"/>
  <c r="AA567" i="4" s="1"/>
  <c r="R562" i="4"/>
  <c r="R578" i="4"/>
  <c r="AG578" i="4"/>
  <c r="R563" i="4"/>
  <c r="Z578" i="4"/>
  <c r="AA578" i="4" s="1"/>
  <c r="Z574" i="4"/>
  <c r="AA574" i="4" s="1"/>
  <c r="Z566" i="4"/>
  <c r="AA566" i="4" s="1"/>
  <c r="R564" i="4"/>
  <c r="R565" i="4"/>
  <c r="Z573" i="4"/>
  <c r="AA573" i="4" s="1"/>
  <c r="R566" i="4"/>
  <c r="Z568" i="4"/>
  <c r="AA568" i="4" s="1"/>
  <c r="AG565" i="4"/>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R560" i="4"/>
  <c r="R561" i="4"/>
  <c r="R577" i="4"/>
  <c r="R57" i="4"/>
  <c r="AF13" i="4"/>
  <c r="AG13" i="4" s="1"/>
  <c r="BH13" i="4" s="1"/>
  <c r="AF29" i="4"/>
  <c r="AG29" i="4" s="1"/>
  <c r="AF61" i="4"/>
  <c r="AG61" i="4" s="1"/>
  <c r="AF189" i="4"/>
  <c r="AG189" i="4" s="1"/>
  <c r="AF253" i="4"/>
  <c r="AG253" i="4" s="1"/>
  <c r="BH253" i="4" s="1"/>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H78" i="4" s="1"/>
  <c r="AF94" i="4"/>
  <c r="AG94" i="4" s="1"/>
  <c r="AF174" i="4"/>
  <c r="AG174" i="4" s="1"/>
  <c r="AF190" i="4"/>
  <c r="AG190" i="4" s="1"/>
  <c r="AF254" i="4"/>
  <c r="AG254" i="4" s="1"/>
  <c r="BH254" i="4" s="1"/>
  <c r="AF270" i="4"/>
  <c r="AG270" i="4" s="1"/>
  <c r="AF286" i="4"/>
  <c r="AG286" i="4" s="1"/>
  <c r="AF302" i="4"/>
  <c r="AG302" i="4" s="1"/>
  <c r="AF318" i="4"/>
  <c r="AG318" i="4" s="1"/>
  <c r="AF334" i="4"/>
  <c r="AG334" i="4" s="1"/>
  <c r="AF350" i="4"/>
  <c r="AG350" i="4" s="1"/>
  <c r="AG382" i="4"/>
  <c r="AG414" i="4"/>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G143" i="4"/>
  <c r="AF175" i="4"/>
  <c r="AG175" i="4" s="1"/>
  <c r="AF191" i="4"/>
  <c r="AG191" i="4" s="1"/>
  <c r="AG207" i="4"/>
  <c r="AF255" i="4"/>
  <c r="AG255" i="4" s="1"/>
  <c r="BH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Z177" i="4"/>
  <c r="AA177" i="4" s="1"/>
  <c r="Z193" i="4"/>
  <c r="AA193" i="4" s="1"/>
  <c r="Z225" i="4"/>
  <c r="AA225" i="4" s="1"/>
  <c r="BH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H12" i="4" s="1"/>
  <c r="AF300" i="4"/>
  <c r="AG300" i="4" s="1"/>
  <c r="Z238" i="4"/>
  <c r="AA238" i="4" s="1"/>
  <c r="Z462" i="4"/>
  <c r="AA462" i="4" s="1"/>
  <c r="AF16" i="4"/>
  <c r="AG16" i="4" s="1"/>
  <c r="AF48" i="4"/>
  <c r="AG48" i="4" s="1"/>
  <c r="AF64" i="4"/>
  <c r="AG64" i="4" s="1"/>
  <c r="AF80" i="4"/>
  <c r="AG80" i="4" s="1"/>
  <c r="AF96" i="4"/>
  <c r="AG96" i="4" s="1"/>
  <c r="AF192" i="4"/>
  <c r="AG192" i="4" s="1"/>
  <c r="AG240" i="4"/>
  <c r="AF256" i="4"/>
  <c r="AG256" i="4" s="1"/>
  <c r="BH256" i="4" s="1"/>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BH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H252" i="4" s="1"/>
  <c r="Z174" i="4"/>
  <c r="AA174" i="4" s="1"/>
  <c r="Z382" i="4"/>
  <c r="AA382" i="4" s="1"/>
  <c r="AF17" i="4"/>
  <c r="AG17" i="4" s="1"/>
  <c r="BH17" i="4" s="1"/>
  <c r="AF33" i="4"/>
  <c r="AG33" i="4" s="1"/>
  <c r="AF81" i="4"/>
  <c r="AG81" i="4" s="1"/>
  <c r="AF97" i="4"/>
  <c r="AG97" i="4" s="1"/>
  <c r="AG129" i="4"/>
  <c r="AF177" i="4"/>
  <c r="AG177" i="4" s="1"/>
  <c r="AF193" i="4"/>
  <c r="AG193" i="4" s="1"/>
  <c r="AF257" i="4"/>
  <c r="AG257" i="4" s="1"/>
  <c r="BH257" i="4" s="1"/>
  <c r="AF273" i="4"/>
  <c r="AG273" i="4" s="1"/>
  <c r="AF289" i="4"/>
  <c r="AG289" i="4" s="1"/>
  <c r="AF305" i="4"/>
  <c r="AG305" i="4" s="1"/>
  <c r="AF321" i="4"/>
  <c r="AG321" i="4" s="1"/>
  <c r="AF337" i="4"/>
  <c r="AG337" i="4" s="1"/>
  <c r="AF353" i="4"/>
  <c r="AG353" i="4" s="1"/>
  <c r="AG385" i="4"/>
  <c r="AG401" i="4"/>
  <c r="AF417" i="4"/>
  <c r="AG417" i="4" s="1"/>
  <c r="AF433" i="4"/>
  <c r="AG433" i="4" s="1"/>
  <c r="AF465" i="4"/>
  <c r="AG465" i="4" s="1"/>
  <c r="AF481" i="4"/>
  <c r="AG481" i="4" s="1"/>
  <c r="AF497" i="4"/>
  <c r="AG497" i="4" s="1"/>
  <c r="AF513" i="4"/>
  <c r="AG513" i="4" s="1"/>
  <c r="AF529" i="4"/>
  <c r="AG529"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78" i="4"/>
  <c r="AG178" i="4" s="1"/>
  <c r="AF194" i="4"/>
  <c r="AG194" i="4" s="1"/>
  <c r="AG226" i="4"/>
  <c r="AF258" i="4"/>
  <c r="AG258" i="4" s="1"/>
  <c r="BH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AA4" i="4" s="1"/>
  <c r="Z20" i="4"/>
  <c r="AA20" i="4" s="1"/>
  <c r="Z36" i="4"/>
  <c r="AA36" i="4" s="1"/>
  <c r="Z52" i="4"/>
  <c r="AA52" i="4" s="1"/>
  <c r="Z68" i="4"/>
  <c r="AA68" i="4" s="1"/>
  <c r="Z84" i="4"/>
  <c r="AA84" i="4" s="1"/>
  <c r="Z100" i="4"/>
  <c r="AA100" i="4" s="1"/>
  <c r="Z116" i="4"/>
  <c r="AA116" i="4" s="1"/>
  <c r="Z132" i="4"/>
  <c r="AA132" i="4" s="1"/>
  <c r="Z148" i="4"/>
  <c r="AA148" i="4" s="1"/>
  <c r="BH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BE548" i="4" s="1"/>
  <c r="Z14" i="4"/>
  <c r="AA14" i="4" s="1"/>
  <c r="Z270" i="4"/>
  <c r="AA270" i="4" s="1"/>
  <c r="Z510" i="4"/>
  <c r="AA510" i="4" s="1"/>
  <c r="AF19" i="4"/>
  <c r="AG19" i="4" s="1"/>
  <c r="BH19" i="4" s="1"/>
  <c r="AF35" i="4"/>
  <c r="AG35" i="4" s="1"/>
  <c r="AF51" i="4"/>
  <c r="AG51" i="4" s="1"/>
  <c r="AF99" i="4"/>
  <c r="AG99" i="4" s="1"/>
  <c r="AF163" i="4"/>
  <c r="AG163" i="4" s="1"/>
  <c r="BH163" i="4" s="1"/>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BH117" i="4" s="1"/>
  <c r="Z149" i="4"/>
  <c r="AA149" i="4" s="1"/>
  <c r="Z181" i="4"/>
  <c r="AA181" i="4" s="1"/>
  <c r="Z213" i="4"/>
  <c r="AA213" i="4" s="1"/>
  <c r="BH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H398" i="4" s="1"/>
  <c r="AF4" i="4"/>
  <c r="AG4" i="4" s="1"/>
  <c r="AF20" i="4"/>
  <c r="AG20" i="4" s="1"/>
  <c r="AF36" i="4"/>
  <c r="AG36" i="4" s="1"/>
  <c r="AF52" i="4"/>
  <c r="AG52" i="4" s="1"/>
  <c r="AF68" i="4"/>
  <c r="AG68" i="4" s="1"/>
  <c r="AF84" i="4"/>
  <c r="AG84" i="4" s="1"/>
  <c r="AF100" i="4"/>
  <c r="AG100" i="4" s="1"/>
  <c r="AG132" i="4"/>
  <c r="AF180" i="4"/>
  <c r="AG180" i="4" s="1"/>
  <c r="AG228" i="4"/>
  <c r="AG244"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BH406" i="4" s="1"/>
  <c r="Z438" i="4"/>
  <c r="AA438" i="4" s="1"/>
  <c r="Z454" i="4"/>
  <c r="AA454" i="4" s="1"/>
  <c r="Z470" i="4"/>
  <c r="AA470" i="4" s="1"/>
  <c r="Z486" i="4"/>
  <c r="AA486" i="4" s="1"/>
  <c r="Z502" i="4"/>
  <c r="AA502" i="4" s="1"/>
  <c r="Z518" i="4"/>
  <c r="Z534" i="4"/>
  <c r="Z550" i="4"/>
  <c r="AA550" i="4" s="1"/>
  <c r="AF92" i="4"/>
  <c r="AG92" i="4" s="1"/>
  <c r="BH92" i="4" s="1"/>
  <c r="AF348" i="4"/>
  <c r="AG348" i="4" s="1"/>
  <c r="Z206" i="4"/>
  <c r="AA206" i="4" s="1"/>
  <c r="Z446" i="4"/>
  <c r="AA446" i="4" s="1"/>
  <c r="AF5" i="4"/>
  <c r="AG5" i="4" s="1"/>
  <c r="AF21" i="4"/>
  <c r="AG21" i="4" s="1"/>
  <c r="AF37" i="4"/>
  <c r="AG37" i="4" s="1"/>
  <c r="BH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AG549" i="4"/>
  <c r="Z7" i="4"/>
  <c r="AA7" i="4" s="1"/>
  <c r="Z39" i="4"/>
  <c r="AA39" i="4" s="1"/>
  <c r="Z55" i="4"/>
  <c r="AA55" i="4" s="1"/>
  <c r="Z87" i="4"/>
  <c r="AA87"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G150" i="4"/>
  <c r="AF166" i="4"/>
  <c r="AG166" i="4" s="1"/>
  <c r="BH166" i="4" s="1"/>
  <c r="AF182" i="4"/>
  <c r="AG182" i="4" s="1"/>
  <c r="AG214" i="4"/>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BH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Z46" i="4"/>
  <c r="AA46" i="4" s="1"/>
  <c r="Z414" i="4"/>
  <c r="AA414" i="4" s="1"/>
  <c r="AF7" i="4"/>
  <c r="AG7" i="4" s="1"/>
  <c r="AF39" i="4"/>
  <c r="AG39" i="4" s="1"/>
  <c r="AF55" i="4"/>
  <c r="AG55" i="4" s="1"/>
  <c r="AF87" i="4"/>
  <c r="AG87" i="4" s="1"/>
  <c r="AF103" i="4"/>
  <c r="AG103" i="4" s="1"/>
  <c r="BH103" i="4" s="1"/>
  <c r="AG119" i="4"/>
  <c r="AG151" i="4"/>
  <c r="AF183" i="4"/>
  <c r="AG183" i="4" s="1"/>
  <c r="AG231" i="4"/>
  <c r="AG247" i="4"/>
  <c r="AF263" i="4"/>
  <c r="AG263" i="4" s="1"/>
  <c r="AF295" i="4"/>
  <c r="AG295" i="4" s="1"/>
  <c r="AF311" i="4"/>
  <c r="AG311" i="4" s="1"/>
  <c r="AF327" i="4"/>
  <c r="AG327" i="4" s="1"/>
  <c r="AF343" i="4"/>
  <c r="AG343" i="4" s="1"/>
  <c r="AF359" i="4"/>
  <c r="AG359" i="4" s="1"/>
  <c r="AG375" i="4"/>
  <c r="AF439" i="4"/>
  <c r="AG439" i="4" s="1"/>
  <c r="AF455" i="4"/>
  <c r="AG455" i="4" s="1"/>
  <c r="AF471" i="4"/>
  <c r="AG471" i="4" s="1"/>
  <c r="AF487" i="4"/>
  <c r="AG487" i="4" s="1"/>
  <c r="AF503" i="4"/>
  <c r="AG503" i="4" s="1"/>
  <c r="AF519" i="4"/>
  <c r="AG519" i="4" s="1"/>
  <c r="AF535" i="4"/>
  <c r="AG535"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H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376" i="4"/>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85" i="4"/>
  <c r="AG185" i="4" s="1"/>
  <c r="AG233" i="4"/>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87" i="4"/>
  <c r="AA187" i="4" s="1"/>
  <c r="Z203" i="4"/>
  <c r="AA203" i="4" s="1"/>
  <c r="Z219" i="4"/>
  <c r="AA219" i="4" s="1"/>
  <c r="Z235" i="4"/>
  <c r="AA235" i="4" s="1"/>
  <c r="BH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G122" i="4"/>
  <c r="AG138" i="4"/>
  <c r="AF186" i="4"/>
  <c r="AG186" i="4" s="1"/>
  <c r="AG234" i="4"/>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BH380" i="4" s="1"/>
  <c r="Z396" i="4"/>
  <c r="AA396" i="4" s="1"/>
  <c r="Z412" i="4"/>
  <c r="AA412" i="4" s="1"/>
  <c r="Z428" i="4"/>
  <c r="AA428" i="4" s="1"/>
  <c r="Z460" i="4"/>
  <c r="AA460" i="4" s="1"/>
  <c r="Z476" i="4"/>
  <c r="AA476" i="4" s="1"/>
  <c r="Z492" i="4"/>
  <c r="AA492" i="4" s="1"/>
  <c r="Z508" i="4"/>
  <c r="AA508" i="4" s="1"/>
  <c r="AG204" i="4"/>
  <c r="Z142" i="4"/>
  <c r="AA142" i="4" s="1"/>
  <c r="AF11" i="4"/>
  <c r="AG11" i="4" s="1"/>
  <c r="AF27" i="4"/>
  <c r="AG27" i="4" s="1"/>
  <c r="AF43" i="4"/>
  <c r="AG43" i="4" s="1"/>
  <c r="BH43" i="4" s="1"/>
  <c r="AF59" i="4"/>
  <c r="AG59" i="4" s="1"/>
  <c r="AF75" i="4"/>
  <c r="AG75" i="4" s="1"/>
  <c r="AF187" i="4"/>
  <c r="AG187" i="4" s="1"/>
  <c r="AF251" i="4"/>
  <c r="AG251" i="4" s="1"/>
  <c r="BH251" i="4" s="1"/>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BH429" i="4" s="1"/>
  <c r="Z445" i="4"/>
  <c r="AA445" i="4" s="1"/>
  <c r="Z461" i="4"/>
  <c r="AA461" i="4" s="1"/>
  <c r="Z477" i="4"/>
  <c r="AA477" i="4" s="1"/>
  <c r="Z493" i="4"/>
  <c r="AA493" i="4" s="1"/>
  <c r="Z509" i="4"/>
  <c r="AA509" i="4" s="1"/>
  <c r="AF332" i="4"/>
  <c r="AG332" i="4" s="1"/>
  <c r="AK332" i="4" s="1"/>
  <c r="AF508" i="4"/>
  <c r="AG508" i="4" s="1"/>
  <c r="Z158" i="4"/>
  <c r="AA158" i="4" s="1"/>
  <c r="Z302" i="4"/>
  <c r="AA302" i="4" s="1"/>
  <c r="Z526" i="4"/>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H301" i="4" l="1"/>
  <c r="BH269" i="4"/>
  <c r="BH116" i="4"/>
  <c r="BH392" i="4"/>
  <c r="BH388" i="4"/>
  <c r="BH348" i="4"/>
  <c r="BH379" i="4"/>
  <c r="BH270" i="4"/>
  <c r="BH285" i="4"/>
  <c r="BE545" i="4"/>
  <c r="BH139" i="4"/>
  <c r="BH224" i="4"/>
  <c r="BH300" i="4"/>
  <c r="BE547" i="4"/>
  <c r="BH413" i="4"/>
  <c r="BE556" i="4"/>
  <c r="BH350" i="4"/>
  <c r="BE546" i="4"/>
  <c r="BH378" i="4"/>
  <c r="BH403" i="4"/>
  <c r="BH238" i="4"/>
  <c r="BH141" i="4"/>
  <c r="BH382" i="4"/>
  <c r="BH126" i="4"/>
  <c r="BH44" i="4"/>
  <c r="BH381" i="4"/>
  <c r="BE526" i="4"/>
  <c r="BE544" i="4"/>
  <c r="BH614" i="4"/>
  <c r="BE486" i="4"/>
  <c r="BH121" i="4"/>
  <c r="BH243" i="4"/>
  <c r="BH318" i="4"/>
  <c r="BH145" i="4"/>
  <c r="BH76" i="4"/>
  <c r="BE496" i="4"/>
  <c r="BH26" i="4"/>
  <c r="BE499" i="4"/>
  <c r="BE626" i="4"/>
  <c r="BH94" i="4"/>
  <c r="BH291" i="4"/>
  <c r="BH236" i="4"/>
  <c r="BH16" i="4"/>
  <c r="BH349" i="4"/>
  <c r="BH494" i="4"/>
  <c r="BE514" i="4"/>
  <c r="BH337" i="4"/>
  <c r="BH317" i="4"/>
  <c r="BH316" i="4"/>
  <c r="Q632" i="4"/>
  <c r="BE632" i="4" s="1"/>
  <c r="BH632" i="4"/>
  <c r="Q631" i="4"/>
  <c r="BE631" i="4" s="1"/>
  <c r="BH631" i="4"/>
  <c r="Q636" i="4"/>
  <c r="BE636" i="4" s="1"/>
  <c r="BH636" i="4"/>
  <c r="Q635" i="4"/>
  <c r="BE635" i="4" s="1"/>
  <c r="BH635" i="4"/>
  <c r="Q630" i="4"/>
  <c r="BE630" i="4" s="1"/>
  <c r="BH630" i="4"/>
  <c r="Q634" i="4"/>
  <c r="BE634" i="4" s="1"/>
  <c r="BH634" i="4"/>
  <c r="Q633" i="4"/>
  <c r="BE633" i="4" s="1"/>
  <c r="BH633" i="4"/>
  <c r="BE529" i="4"/>
  <c r="BH593" i="4"/>
  <c r="BE599" i="4"/>
  <c r="BE517" i="4"/>
  <c r="BH455" i="4"/>
  <c r="BH87" i="4"/>
  <c r="BH262" i="4"/>
  <c r="BH324" i="4"/>
  <c r="BH400" i="4"/>
  <c r="BH104" i="4"/>
  <c r="BE483" i="4"/>
  <c r="BH395" i="4"/>
  <c r="BH297" i="4"/>
  <c r="BH331" i="4"/>
  <c r="BH264" i="4"/>
  <c r="BH105" i="4"/>
  <c r="BH46" i="4"/>
  <c r="BH483" i="4"/>
  <c r="BH227" i="4"/>
  <c r="BH469" i="4"/>
  <c r="BH467" i="4"/>
  <c r="BH195" i="4"/>
  <c r="BH432" i="4"/>
  <c r="BH96" i="4"/>
  <c r="BE534" i="4"/>
  <c r="BH453" i="4"/>
  <c r="BH179" i="4"/>
  <c r="BE504" i="4"/>
  <c r="BH437" i="4"/>
  <c r="BH39" i="4"/>
  <c r="BH332" i="4"/>
  <c r="BE621" i="4"/>
  <c r="BE498" i="4"/>
  <c r="BH474" i="4"/>
  <c r="BE310" i="4"/>
  <c r="BH389" i="4"/>
  <c r="BH131" i="4"/>
  <c r="BE543" i="4"/>
  <c r="BE500" i="4"/>
  <c r="BH142" i="4"/>
  <c r="BH373" i="4"/>
  <c r="BH394" i="4"/>
  <c r="BH159" i="4"/>
  <c r="BH14" i="4"/>
  <c r="BH140" i="4"/>
  <c r="BH374" i="4"/>
  <c r="BH127" i="4"/>
  <c r="BE487" i="4"/>
  <c r="BH205" i="4"/>
  <c r="BH461" i="4"/>
  <c r="BH219" i="4"/>
  <c r="BH436" i="4"/>
  <c r="BH415" i="4"/>
  <c r="BH232" i="4"/>
  <c r="BH206" i="4"/>
  <c r="BH418" i="4"/>
  <c r="BH241" i="4"/>
  <c r="BH399" i="4"/>
  <c r="BH597" i="4"/>
  <c r="BH222" i="4"/>
  <c r="BH428" i="4"/>
  <c r="BH216" i="4"/>
  <c r="BH6" i="4"/>
  <c r="BH245" i="4"/>
  <c r="BH402" i="4"/>
  <c r="BH383" i="4"/>
  <c r="BH125" i="4"/>
  <c r="BH330" i="4"/>
  <c r="BH377" i="4"/>
  <c r="BE536" i="4"/>
  <c r="BE492" i="4"/>
  <c r="BH29" i="4"/>
  <c r="BH298" i="4"/>
  <c r="BH229" i="4"/>
  <c r="BH372" i="4"/>
  <c r="BE515" i="4"/>
  <c r="BH18" i="4"/>
  <c r="BE513" i="4"/>
  <c r="BH193" i="4"/>
  <c r="BH351" i="4"/>
  <c r="BH407" i="4"/>
  <c r="BH302" i="4"/>
  <c r="BH493" i="4"/>
  <c r="BH22" i="4"/>
  <c r="BH397" i="4"/>
  <c r="BH123" i="4"/>
  <c r="BH294" i="4"/>
  <c r="BH68" i="4"/>
  <c r="BH370" i="4"/>
  <c r="BH177" i="4"/>
  <c r="BH144" i="4"/>
  <c r="BH613" i="4"/>
  <c r="BH363" i="4"/>
  <c r="BH506" i="4"/>
  <c r="BH249" i="4"/>
  <c r="BH408" i="4"/>
  <c r="BH72" i="4"/>
  <c r="BH391" i="4"/>
  <c r="BH7" i="4"/>
  <c r="BH230" i="4"/>
  <c r="BH405" i="4"/>
  <c r="BH292" i="4"/>
  <c r="BH4" i="4"/>
  <c r="BH147" i="4"/>
  <c r="BH577" i="4"/>
  <c r="BH571" i="4"/>
  <c r="BH566" i="4"/>
  <c r="BH585" i="4"/>
  <c r="BE619" i="4"/>
  <c r="BH158" i="4"/>
  <c r="BH618" i="4"/>
  <c r="BE484" i="4"/>
  <c r="BH284" i="4"/>
  <c r="BH138" i="4"/>
  <c r="BH376" i="4"/>
  <c r="BH359" i="4"/>
  <c r="BH470" i="4"/>
  <c r="BH53" i="4"/>
  <c r="BH352" i="4"/>
  <c r="BH315" i="4"/>
  <c r="BH185" i="4"/>
  <c r="BH286" i="4"/>
  <c r="BH579" i="4"/>
  <c r="BH212" i="4"/>
  <c r="BH569" i="4"/>
  <c r="BE555" i="4"/>
  <c r="BH10" i="4"/>
  <c r="BH482" i="4"/>
  <c r="BH221" i="4"/>
  <c r="BH492" i="4"/>
  <c r="BH323" i="4"/>
  <c r="BH466" i="4"/>
  <c r="BH289" i="4"/>
  <c r="BH73" i="4"/>
  <c r="BH393" i="4"/>
  <c r="BH261" i="4"/>
  <c r="BH98" i="4"/>
  <c r="BH47" i="4"/>
  <c r="BH578" i="4"/>
  <c r="BE600" i="4"/>
  <c r="BH314" i="4"/>
  <c r="BH503" i="4"/>
  <c r="BH215" i="4"/>
  <c r="BH326" i="4"/>
  <c r="BH100" i="4"/>
  <c r="BE531" i="4"/>
  <c r="BH275" i="4"/>
  <c r="BH50" i="4"/>
  <c r="BE512" i="4"/>
  <c r="BH192" i="4"/>
  <c r="BH31" i="4"/>
  <c r="BH562" i="4"/>
  <c r="BH583" i="4"/>
  <c r="BH412" i="4"/>
  <c r="BH361" i="4"/>
  <c r="BH184" i="4"/>
  <c r="BH487" i="4"/>
  <c r="BH183" i="4"/>
  <c r="BH259" i="4"/>
  <c r="BH496" i="4"/>
  <c r="BH160" i="4"/>
  <c r="BH396" i="4"/>
  <c r="BH28" i="4"/>
  <c r="BH485" i="4"/>
  <c r="BH480" i="4"/>
  <c r="BH340" i="4"/>
  <c r="BE491" i="4"/>
  <c r="BH310" i="4"/>
  <c r="BH84" i="4"/>
  <c r="BH15" i="4"/>
  <c r="BH572" i="4"/>
  <c r="BE603" i="4"/>
  <c r="BE311" i="4"/>
  <c r="BH427" i="4"/>
  <c r="BH266" i="4"/>
  <c r="BH345" i="4"/>
  <c r="BH504" i="4"/>
  <c r="BH471" i="4"/>
  <c r="BH499" i="4"/>
  <c r="BH497" i="4"/>
  <c r="BH567" i="4"/>
  <c r="BH595" i="4"/>
  <c r="BE606" i="4"/>
  <c r="BH615" i="4"/>
  <c r="BE493" i="4"/>
  <c r="BH75" i="4"/>
  <c r="BH250" i="4"/>
  <c r="BH313" i="4"/>
  <c r="BH488" i="4"/>
  <c r="BH181" i="4"/>
  <c r="BH52" i="4"/>
  <c r="BH354" i="4"/>
  <c r="BH481" i="4"/>
  <c r="BH464" i="4"/>
  <c r="BH128" i="4"/>
  <c r="BH319" i="4"/>
  <c r="BH586" i="4"/>
  <c r="BH582" i="4"/>
  <c r="BH596" i="4"/>
  <c r="BE296" i="4"/>
  <c r="BH59" i="4"/>
  <c r="BE538" i="4"/>
  <c r="BH234" i="4"/>
  <c r="BH472" i="4"/>
  <c r="BH439" i="4"/>
  <c r="BH338" i="4"/>
  <c r="BH465" i="4"/>
  <c r="BH303" i="4"/>
  <c r="BH581" i="4"/>
  <c r="BE297" i="4"/>
  <c r="BE312" i="4"/>
  <c r="BH218" i="4"/>
  <c r="BH265" i="4"/>
  <c r="BH456" i="4"/>
  <c r="BH88" i="4"/>
  <c r="BE518" i="4"/>
  <c r="BH246" i="4"/>
  <c r="BH308" i="4"/>
  <c r="BH20" i="4"/>
  <c r="BH451" i="4"/>
  <c r="BH322" i="4"/>
  <c r="BH433" i="4"/>
  <c r="BH97" i="4"/>
  <c r="BH416" i="4"/>
  <c r="BH80" i="4"/>
  <c r="BH271" i="4"/>
  <c r="BH57" i="4"/>
  <c r="BE321" i="4"/>
  <c r="BE494" i="4"/>
  <c r="BH11" i="4"/>
  <c r="BH101" i="4"/>
  <c r="BH435" i="4"/>
  <c r="BH417" i="4"/>
  <c r="BH81" i="4"/>
  <c r="BH239" i="4"/>
  <c r="BE489" i="4"/>
  <c r="BE313" i="4"/>
  <c r="BE539" i="4"/>
  <c r="BH347" i="4"/>
  <c r="BH490" i="4"/>
  <c r="BE537" i="4"/>
  <c r="BH233" i="4"/>
  <c r="BH375" i="4"/>
  <c r="BH486" i="4"/>
  <c r="BH214" i="4"/>
  <c r="BH85" i="4"/>
  <c r="BH419" i="4"/>
  <c r="BH290" i="4"/>
  <c r="BH401" i="4"/>
  <c r="BH48" i="4"/>
  <c r="BH223" i="4"/>
  <c r="BH561" i="4"/>
  <c r="BE602" i="4"/>
  <c r="BE298" i="4"/>
  <c r="BE495" i="4"/>
  <c r="BH217" i="4"/>
  <c r="BH40" i="4"/>
  <c r="BH182" i="4"/>
  <c r="BE532" i="4"/>
  <c r="BH260" i="4"/>
  <c r="BH99" i="4"/>
  <c r="BH274" i="4"/>
  <c r="BE527" i="4"/>
  <c r="BH207" i="4"/>
  <c r="BH570" i="4"/>
  <c r="BH565" i="4"/>
  <c r="BE605" i="4"/>
  <c r="BE320" i="4"/>
  <c r="BH122" i="4"/>
  <c r="BH505" i="4"/>
  <c r="BH360" i="4"/>
  <c r="BH343" i="4"/>
  <c r="BH454" i="4"/>
  <c r="BE516" i="4"/>
  <c r="BH244" i="4"/>
  <c r="BH387" i="4"/>
  <c r="BH51" i="4"/>
  <c r="BE530" i="4"/>
  <c r="BH242" i="4"/>
  <c r="BH353" i="4"/>
  <c r="BH336" i="4"/>
  <c r="BE511" i="4"/>
  <c r="BH191" i="4"/>
  <c r="BH560" i="4"/>
  <c r="BH564" i="4"/>
  <c r="BH592" i="4"/>
  <c r="BE620" i="4"/>
  <c r="BE299" i="4"/>
  <c r="BE315" i="4"/>
  <c r="BH268" i="4"/>
  <c r="BH299" i="4"/>
  <c r="BH42" i="4"/>
  <c r="BH489" i="4"/>
  <c r="BH137" i="4"/>
  <c r="BH344" i="4"/>
  <c r="BH8" i="4"/>
  <c r="BH327" i="4"/>
  <c r="BH438" i="4"/>
  <c r="BH118" i="4"/>
  <c r="BH341" i="4"/>
  <c r="BH5" i="4"/>
  <c r="BH500" i="4"/>
  <c r="BH228" i="4"/>
  <c r="BH371" i="4"/>
  <c r="BH35" i="4"/>
  <c r="BH226" i="4"/>
  <c r="BH462" i="4"/>
  <c r="BH320" i="4"/>
  <c r="BH495" i="4"/>
  <c r="BH591" i="4"/>
  <c r="BE622" i="4"/>
  <c r="BE497" i="4"/>
  <c r="BH283" i="4"/>
  <c r="BH473" i="4"/>
  <c r="BH312" i="4"/>
  <c r="BH311" i="4"/>
  <c r="BH102" i="4"/>
  <c r="BH325" i="4"/>
  <c r="BH484" i="4"/>
  <c r="BH498" i="4"/>
  <c r="BH194" i="4"/>
  <c r="BH321" i="4"/>
  <c r="BH479" i="4"/>
  <c r="BH584" i="4"/>
  <c r="BH590" i="4"/>
  <c r="BH617" i="4"/>
  <c r="BE300" i="4"/>
  <c r="BE316" i="4"/>
  <c r="BE503" i="4"/>
  <c r="BH267" i="4"/>
  <c r="BH296" i="4"/>
  <c r="BH295" i="4"/>
  <c r="BH390" i="4"/>
  <c r="BH70" i="4"/>
  <c r="BH309" i="4"/>
  <c r="BH468" i="4"/>
  <c r="BH180" i="4"/>
  <c r="BH339" i="4"/>
  <c r="BH178" i="4"/>
  <c r="BH288" i="4"/>
  <c r="BH463" i="4"/>
  <c r="BH143" i="4"/>
  <c r="BE601" i="4"/>
  <c r="BE625" i="4"/>
  <c r="BE485" i="4"/>
  <c r="BE318" i="4"/>
  <c r="BH507" i="4"/>
  <c r="BH362" i="4"/>
  <c r="BH89" i="4"/>
  <c r="BH414" i="4"/>
  <c r="BH263" i="4"/>
  <c r="BH54" i="4"/>
  <c r="BH293" i="4"/>
  <c r="BH452" i="4"/>
  <c r="BH272" i="4"/>
  <c r="BH568" i="4"/>
  <c r="BH563" i="4"/>
  <c r="BE604" i="4"/>
  <c r="BE623" i="4"/>
  <c r="BE302" i="4"/>
  <c r="BE317" i="4"/>
  <c r="BH476" i="4"/>
  <c r="BH124" i="4"/>
  <c r="BH491" i="4"/>
  <c r="BH346" i="4"/>
  <c r="BH248" i="4"/>
  <c r="BE535" i="4"/>
  <c r="BH247" i="4"/>
  <c r="BH358" i="4"/>
  <c r="BH38" i="4"/>
  <c r="BH132" i="4"/>
  <c r="BH307" i="4"/>
  <c r="BH434" i="4"/>
  <c r="BH146" i="4"/>
  <c r="BH273" i="4"/>
  <c r="BH240" i="4"/>
  <c r="BH573" i="4"/>
  <c r="BH580" i="4"/>
  <c r="BH598" i="4"/>
  <c r="BE490" i="4"/>
  <c r="BE319" i="4"/>
  <c r="BE314" i="4"/>
  <c r="BE488" i="4"/>
  <c r="BH460" i="4"/>
  <c r="BH475" i="4"/>
  <c r="BH231" i="4"/>
  <c r="BH342" i="4"/>
  <c r="BE533" i="4"/>
  <c r="BH404" i="4"/>
  <c r="BE528" i="4"/>
  <c r="BH616" i="4"/>
  <c r="BE303" i="4"/>
  <c r="BE301" i="4"/>
  <c r="AA621" i="4"/>
  <c r="BH621" i="4" s="1"/>
  <c r="AA626" i="4"/>
  <c r="BH626" i="4" s="1"/>
  <c r="Q615" i="4"/>
  <c r="BE615" i="4" s="1"/>
  <c r="AA624" i="4"/>
  <c r="BH624" i="4" s="1"/>
  <c r="Q613" i="4"/>
  <c r="BE613" i="4" s="1"/>
  <c r="AA619" i="4"/>
  <c r="BH619" i="4" s="1"/>
  <c r="Q618" i="4"/>
  <c r="BE618" i="4" s="1"/>
  <c r="AA620" i="4"/>
  <c r="BH620" i="4" s="1"/>
  <c r="AA622" i="4"/>
  <c r="BH622" i="4" s="1"/>
  <c r="Q617" i="4"/>
  <c r="BE617" i="4" s="1"/>
  <c r="AA625" i="4"/>
  <c r="BH625" i="4" s="1"/>
  <c r="AA623" i="4"/>
  <c r="BH623" i="4" s="1"/>
  <c r="Q614" i="4"/>
  <c r="BE614" i="4" s="1"/>
  <c r="Q616" i="4"/>
  <c r="BE616" i="4" s="1"/>
  <c r="AA600" i="4"/>
  <c r="BH600" i="4" s="1"/>
  <c r="AA603" i="4"/>
  <c r="BH603" i="4" s="1"/>
  <c r="AA606" i="4"/>
  <c r="BH606" i="4" s="1"/>
  <c r="AA599" i="4"/>
  <c r="BH599" i="4" s="1"/>
  <c r="AA602" i="4"/>
  <c r="BH602" i="4" s="1"/>
  <c r="AA605" i="4"/>
  <c r="BH605" i="4" s="1"/>
  <c r="AA601" i="4"/>
  <c r="BH601" i="4" s="1"/>
  <c r="AA604" i="4"/>
  <c r="BH604" i="4" s="1"/>
  <c r="Q597" i="4"/>
  <c r="BE597" i="4" s="1"/>
  <c r="Q595" i="4"/>
  <c r="Q596" i="4"/>
  <c r="BE596" i="4" s="1"/>
  <c r="Q593" i="4"/>
  <c r="Q598" i="4"/>
  <c r="BE598" i="4" s="1"/>
  <c r="AA538" i="4"/>
  <c r="BH538" i="4" s="1"/>
  <c r="AA531" i="4"/>
  <c r="BH531" i="4" s="1"/>
  <c r="AA526" i="4"/>
  <c r="BH526" i="4" s="1"/>
  <c r="AA534" i="4"/>
  <c r="BH534" i="4" s="1"/>
  <c r="AA533" i="4"/>
  <c r="BH533" i="4" s="1"/>
  <c r="AA548" i="4"/>
  <c r="BH548" i="4" s="1"/>
  <c r="AA515" i="4"/>
  <c r="BH515" i="4" s="1"/>
  <c r="AA536" i="4"/>
  <c r="BH536" i="4" s="1"/>
  <c r="AA535" i="4"/>
  <c r="BH535" i="4" s="1"/>
  <c r="AA518" i="4"/>
  <c r="BH518" i="4" s="1"/>
  <c r="AA517" i="4"/>
  <c r="BH517" i="4" s="1"/>
  <c r="AA532" i="4"/>
  <c r="BH532" i="4" s="1"/>
  <c r="AA512" i="4"/>
  <c r="BH512" i="4" s="1"/>
  <c r="AA516" i="4"/>
  <c r="BH516" i="4" s="1"/>
  <c r="AA555" i="4"/>
  <c r="BH555" i="4" s="1"/>
  <c r="AA556" i="4"/>
  <c r="BH556" i="4" s="1"/>
  <c r="AA545" i="4"/>
  <c r="BH545" i="4" s="1"/>
  <c r="AA539" i="4"/>
  <c r="BH539" i="4" s="1"/>
  <c r="AA529" i="4"/>
  <c r="BH529" i="4" s="1"/>
  <c r="AA537" i="4"/>
  <c r="BH537" i="4" s="1"/>
  <c r="AA513" i="4"/>
  <c r="BH513" i="4" s="1"/>
  <c r="AA543" i="4"/>
  <c r="BH543" i="4" s="1"/>
  <c r="AA514" i="4"/>
  <c r="BH514" i="4" s="1"/>
  <c r="AA527" i="4"/>
  <c r="BH527" i="4" s="1"/>
  <c r="AA511" i="4"/>
  <c r="BH511" i="4" s="1"/>
  <c r="AA547" i="4"/>
  <c r="BH547" i="4" s="1"/>
  <c r="AA546" i="4"/>
  <c r="BH546" i="4" s="1"/>
  <c r="AA544" i="4"/>
  <c r="BH544" i="4" s="1"/>
  <c r="AA530" i="4"/>
  <c r="BH530" i="4" s="1"/>
  <c r="AA528" i="4"/>
  <c r="BH528" i="4" s="1"/>
  <c r="Q579" i="4"/>
  <c r="BE579" i="4" s="1"/>
  <c r="Q581" i="4"/>
  <c r="BE581" i="4" s="1"/>
  <c r="Q584" i="4"/>
  <c r="BE584" i="4" s="1"/>
  <c r="Q580" i="4"/>
  <c r="BE580" i="4" s="1"/>
  <c r="Q586" i="4"/>
  <c r="BE586" i="4" s="1"/>
  <c r="Q583" i="4"/>
  <c r="BE583" i="4" s="1"/>
  <c r="Q592" i="4"/>
  <c r="BE592" i="4" s="1"/>
  <c r="Q585" i="4"/>
  <c r="BE585" i="4" s="1"/>
  <c r="Q591" i="4"/>
  <c r="BE591" i="4" s="1"/>
  <c r="Q582" i="4"/>
  <c r="BE582" i="4" s="1"/>
  <c r="Q590" i="4"/>
  <c r="BE590" i="4" s="1"/>
  <c r="Q573" i="4"/>
  <c r="BE573" i="4" s="1"/>
  <c r="Q569" i="4"/>
  <c r="BE569" i="4" s="1"/>
  <c r="Q565" i="4"/>
  <c r="BE565" i="4" s="1"/>
  <c r="Q564" i="4"/>
  <c r="BE564" i="4" s="1"/>
  <c r="Q572" i="4"/>
  <c r="BE572" i="4" s="1"/>
  <c r="Q568" i="4"/>
  <c r="BE568" i="4" s="1"/>
  <c r="Q577" i="4"/>
  <c r="Q561" i="4"/>
  <c r="BE561" i="4" s="1"/>
  <c r="Q563" i="4"/>
  <c r="BE563" i="4" s="1"/>
  <c r="Q560" i="4"/>
  <c r="BE560" i="4" s="1"/>
  <c r="Q571" i="4"/>
  <c r="BE571" i="4" s="1"/>
  <c r="Q567" i="4"/>
  <c r="BE567" i="4" s="1"/>
  <c r="Q578" i="4"/>
  <c r="Q562" i="4"/>
  <c r="BE562" i="4" s="1"/>
  <c r="Q570" i="4"/>
  <c r="BE570" i="4" s="1"/>
  <c r="Q566" i="4"/>
  <c r="BE566" i="4" s="1"/>
  <c r="BH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E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G503" i="4" s="1"/>
  <c r="AD503" i="4"/>
  <c r="D498" i="4"/>
  <c r="D499" i="4"/>
  <c r="D500" i="4"/>
  <c r="D504" i="4"/>
  <c r="AC504" i="4"/>
  <c r="AD504" i="4"/>
  <c r="BG504" i="4" l="1"/>
  <c r="BE307" i="4"/>
  <c r="BE308" i="4"/>
  <c r="Q289" i="4"/>
  <c r="BE289" i="4" s="1"/>
  <c r="Q290" i="4"/>
  <c r="BE290" i="4" s="1"/>
  <c r="Q288" i="4"/>
  <c r="BE288" i="4" s="1"/>
  <c r="Q295" i="4"/>
  <c r="BE295" i="4" s="1"/>
  <c r="Q293" i="4"/>
  <c r="BE293" i="4" s="1"/>
  <c r="Q294" i="4"/>
  <c r="BE294" i="4" s="1"/>
  <c r="Q291" i="4"/>
  <c r="BE291" i="4" s="1"/>
  <c r="Q292" i="4"/>
  <c r="BE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D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BG494" i="4" s="1"/>
  <c r="AD494" i="4"/>
  <c r="D501" i="4"/>
  <c r="D502" i="4"/>
  <c r="D479" i="4"/>
  <c r="D478" i="4"/>
  <c r="D477" i="4"/>
  <c r="D476" i="4"/>
  <c r="D475" i="4"/>
  <c r="D474" i="4"/>
  <c r="BG489" i="4" l="1"/>
  <c r="BG485" i="4"/>
  <c r="BG487" i="4"/>
  <c r="BG483" i="4"/>
  <c r="BG484" i="4"/>
  <c r="BG486" i="4"/>
  <c r="BG490" i="4"/>
  <c r="BG488" i="4"/>
  <c r="BG493" i="4"/>
  <c r="BG492" i="4"/>
  <c r="BG491" i="4"/>
  <c r="AK576" i="4"/>
  <c r="AK577" i="4"/>
  <c r="AK551" i="4"/>
  <c r="AP551" i="4"/>
  <c r="T282" i="4"/>
  <c r="BD282" i="4" s="1"/>
  <c r="U501" i="4"/>
  <c r="T502" i="4"/>
  <c r="BD502" i="4" s="1"/>
  <c r="N453" i="18"/>
  <c r="N455" i="18"/>
  <c r="N454" i="18"/>
  <c r="N450" i="18"/>
  <c r="N451" i="18"/>
  <c r="N452" i="18"/>
  <c r="N456" i="18"/>
  <c r="N464" i="18"/>
  <c r="N448" i="18"/>
  <c r="N449" i="18"/>
  <c r="N463" i="18"/>
  <c r="R508" i="4" s="1"/>
  <c r="BH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G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G473" i="4" l="1"/>
  <c r="Q286" i="4"/>
  <c r="BE286" i="4" s="1"/>
  <c r="Q285" i="4"/>
  <c r="BE285" i="4" s="1"/>
  <c r="Q284" i="4"/>
  <c r="BE284" i="4" s="1"/>
  <c r="Q283" i="4"/>
  <c r="BE283" i="4" s="1"/>
  <c r="D473" i="4"/>
  <c r="D454" i="4"/>
  <c r="D455" i="4"/>
  <c r="D456" i="4"/>
  <c r="D472" i="4"/>
  <c r="D453" i="4"/>
  <c r="D452" i="4"/>
  <c r="D451" i="4"/>
  <c r="AD471" i="4" l="1"/>
  <c r="AC471" i="4"/>
  <c r="BG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BG436" i="4" s="1"/>
  <c r="AD436" i="4"/>
  <c r="AC437" i="4"/>
  <c r="AD437" i="4"/>
  <c r="AC438" i="4"/>
  <c r="AD438" i="4"/>
  <c r="AC439" i="4"/>
  <c r="AD439" i="4"/>
  <c r="AC440" i="4"/>
  <c r="AD440" i="4"/>
  <c r="T441" i="4"/>
  <c r="BD441" i="4" s="1"/>
  <c r="AC442" i="4"/>
  <c r="AD442" i="4"/>
  <c r="T443" i="4"/>
  <c r="BD443" i="4" s="1"/>
  <c r="AC444" i="4"/>
  <c r="AD444" i="4"/>
  <c r="T447" i="4"/>
  <c r="U447" i="4" s="1"/>
  <c r="AC447" i="4"/>
  <c r="AD447" i="4"/>
  <c r="T448" i="4"/>
  <c r="U448" i="4" s="1"/>
  <c r="AC448" i="4"/>
  <c r="AD448" i="4"/>
  <c r="T449" i="4"/>
  <c r="U449" i="4" s="1"/>
  <c r="AC449" i="4"/>
  <c r="AD449" i="4"/>
  <c r="T450" i="4"/>
  <c r="U450" i="4" s="1"/>
  <c r="AC450" i="4"/>
  <c r="AD450" i="4"/>
  <c r="T457" i="4"/>
  <c r="BD457" i="4" s="1"/>
  <c r="T458" i="4"/>
  <c r="BD458" i="4" s="1"/>
  <c r="AC460" i="4"/>
  <c r="AD460" i="4"/>
  <c r="AC461" i="4"/>
  <c r="BG461" i="4" s="1"/>
  <c r="AD461" i="4"/>
  <c r="AC462" i="4"/>
  <c r="AD462" i="4"/>
  <c r="AC463" i="4"/>
  <c r="AD463" i="4"/>
  <c r="AC464" i="4"/>
  <c r="AD464" i="4"/>
  <c r="AC465" i="4"/>
  <c r="AD465" i="4"/>
  <c r="AC466" i="4"/>
  <c r="AD466" i="4"/>
  <c r="AC467" i="4"/>
  <c r="AD467" i="4"/>
  <c r="AC468" i="4"/>
  <c r="AD468" i="4"/>
  <c r="AC469" i="4"/>
  <c r="BG469" i="4" s="1"/>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D280" i="4" s="1"/>
  <c r="T287" i="4"/>
  <c r="BD287" i="4" s="1"/>
  <c r="T220" i="4"/>
  <c r="U220" i="4" s="1"/>
  <c r="T328" i="4"/>
  <c r="BD328" i="4" s="1"/>
  <c r="T329" i="4"/>
  <c r="BD329" i="4" s="1"/>
  <c r="BG462" i="4" l="1"/>
  <c r="BG470" i="4"/>
  <c r="BG467" i="4"/>
  <c r="BG460" i="4"/>
  <c r="BG468" i="4"/>
  <c r="BG466" i="4"/>
  <c r="BG434" i="4"/>
  <c r="BG437" i="4"/>
  <c r="BG465" i="4"/>
  <c r="BG464" i="4"/>
  <c r="BG439" i="4"/>
  <c r="BG432" i="4"/>
  <c r="BG463" i="4"/>
  <c r="BG438" i="4"/>
  <c r="BG433" i="4"/>
  <c r="BG435" i="4"/>
  <c r="U329" i="4"/>
  <c r="U328" i="4"/>
  <c r="U443" i="4"/>
  <c r="U458" i="4"/>
  <c r="U441" i="4"/>
  <c r="U457" i="4"/>
  <c r="U287" i="4"/>
  <c r="U280" i="4"/>
  <c r="T279" i="4"/>
  <c r="BD279" i="4" s="1"/>
  <c r="T459" i="4"/>
  <c r="BD459" i="4" s="1"/>
  <c r="T445" i="4"/>
  <c r="BD445" i="4" s="1"/>
  <c r="T281" i="4"/>
  <c r="BD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E141" i="4" s="1"/>
  <c r="I544" i="7"/>
  <c r="K544" i="7"/>
  <c r="F545" i="7"/>
  <c r="H545" i="7"/>
  <c r="AK443" i="4" s="1"/>
  <c r="I545" i="7"/>
  <c r="K545" i="7"/>
  <c r="F546" i="7"/>
  <c r="H546" i="7"/>
  <c r="AP502" i="4" s="1"/>
  <c r="I546" i="7"/>
  <c r="K546" i="7"/>
  <c r="F547" i="7"/>
  <c r="H547" i="7"/>
  <c r="Q140" i="4" s="1"/>
  <c r="BE140" i="4" s="1"/>
  <c r="I547" i="7"/>
  <c r="K547" i="7"/>
  <c r="F548" i="7"/>
  <c r="H548" i="7"/>
  <c r="Q137" i="4" s="1"/>
  <c r="BE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E595" i="4" s="1"/>
  <c r="Q143" i="4"/>
  <c r="BE143" i="4" s="1"/>
  <c r="Q145" i="4"/>
  <c r="BE145" i="4" s="1"/>
  <c r="Q142" i="4"/>
  <c r="BE142" i="4" s="1"/>
  <c r="U445" i="4"/>
  <c r="U459" i="4"/>
  <c r="N405" i="18"/>
  <c r="N408" i="18"/>
  <c r="N392" i="18"/>
  <c r="N409" i="18"/>
  <c r="N393" i="18"/>
  <c r="N401" i="18"/>
  <c r="N394" i="18"/>
  <c r="N420" i="18"/>
  <c r="N395" i="18"/>
  <c r="N396" i="18"/>
  <c r="N397" i="18"/>
  <c r="N406" i="18"/>
  <c r="N402" i="18"/>
  <c r="N436" i="18"/>
  <c r="N423" i="18"/>
  <c r="R478" i="4" s="1"/>
  <c r="BH478" i="4" s="1"/>
  <c r="N424" i="18"/>
  <c r="N425" i="18"/>
  <c r="N441" i="18"/>
  <c r="N457" i="18"/>
  <c r="N426" i="18"/>
  <c r="N458" i="18"/>
  <c r="N422" i="18"/>
  <c r="N427" i="18"/>
  <c r="N443" i="18"/>
  <c r="N459" i="18"/>
  <c r="N428" i="18"/>
  <c r="N460" i="18"/>
  <c r="N445" i="18"/>
  <c r="R520" i="4" s="1"/>
  <c r="BH520" i="4" s="1"/>
  <c r="N446" i="18"/>
  <c r="N462" i="18"/>
  <c r="R509" i="4" s="1"/>
  <c r="BH509" i="4" s="1"/>
  <c r="N432" i="18"/>
  <c r="N113" i="18"/>
  <c r="N76" i="18"/>
  <c r="N78" i="18"/>
  <c r="N82" i="18"/>
  <c r="N66" i="18"/>
  <c r="N210" i="18"/>
  <c r="N233" i="18"/>
  <c r="N13" i="18"/>
  <c r="N14" i="18"/>
  <c r="N278" i="18"/>
  <c r="N15" i="18"/>
  <c r="R30" i="4" s="1"/>
  <c r="BH30" i="4" s="1"/>
  <c r="N22" i="18"/>
  <c r="N26" i="18"/>
  <c r="N313" i="18"/>
  <c r="N366" i="18"/>
  <c r="N367" i="18"/>
  <c r="N368" i="18"/>
  <c r="R575" i="4" s="1"/>
  <c r="BH575" i="4" s="1"/>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BH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H62" i="4" s="1"/>
  <c r="N62" i="18"/>
  <c r="R443" i="4" s="1"/>
  <c r="BH443" i="4" s="1"/>
  <c r="N268" i="18"/>
  <c r="N44" i="18"/>
  <c r="N259" i="18"/>
  <c r="N65" i="18"/>
  <c r="N63" i="18"/>
  <c r="N80" i="18"/>
  <c r="N64" i="18"/>
  <c r="N323" i="18"/>
  <c r="N193" i="18"/>
  <c r="N212" i="18"/>
  <c r="N109" i="18"/>
  <c r="N311" i="18"/>
  <c r="N61" i="18"/>
  <c r="N314" i="18"/>
  <c r="R277" i="4" s="1"/>
  <c r="BH277" i="4" s="1"/>
  <c r="N269" i="18"/>
  <c r="N322" i="18"/>
  <c r="R305" i="4" s="1"/>
  <c r="BH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H334" i="4" s="1"/>
  <c r="N4" i="18"/>
  <c r="N3" i="18"/>
  <c r="R21" i="4" s="1"/>
  <c r="BH21" i="4" s="1"/>
  <c r="N5" i="18"/>
  <c r="N7" i="18"/>
  <c r="N31" i="18"/>
  <c r="N304" i="18"/>
  <c r="N10" i="18"/>
  <c r="N11" i="18"/>
  <c r="R60" i="4" s="1"/>
  <c r="BH60" i="4" s="1"/>
  <c r="N12" i="18"/>
  <c r="N275" i="18"/>
  <c r="N235" i="18"/>
  <c r="N214" i="18"/>
  <c r="R129" i="4" s="1"/>
  <c r="BH129" i="4" s="1"/>
  <c r="N294" i="18"/>
  <c r="N73" i="18"/>
  <c r="N9" i="18"/>
  <c r="R36" i="4" s="1"/>
  <c r="BH36" i="4" s="1"/>
  <c r="N243" i="18"/>
  <c r="N75" i="18"/>
  <c r="N299" i="18"/>
  <c r="N157" i="18"/>
  <c r="N68" i="18"/>
  <c r="N69" i="18"/>
  <c r="N177" i="18"/>
  <c r="N285" i="18"/>
  <c r="N321" i="18"/>
  <c r="N55" i="18"/>
  <c r="N70" i="18"/>
  <c r="N56" i="18"/>
  <c r="N71" i="18"/>
  <c r="N57" i="18"/>
  <c r="R445" i="4" s="1"/>
  <c r="BH445" i="4" s="1"/>
  <c r="N72" i="18"/>
  <c r="N58" i="18"/>
  <c r="N60" i="18"/>
  <c r="N216" i="18"/>
  <c r="N134" i="18"/>
  <c r="N135" i="18"/>
  <c r="N136" i="18"/>
  <c r="R63" i="4" s="1"/>
  <c r="BH63" i="4" s="1"/>
  <c r="N137" i="18"/>
  <c r="R237" i="4" s="1"/>
  <c r="BH237" i="4" s="1"/>
  <c r="N138" i="18"/>
  <c r="N140" i="18"/>
  <c r="N307" i="18"/>
  <c r="N139" i="18"/>
  <c r="N208" i="18"/>
  <c r="N129" i="18"/>
  <c r="N130" i="18"/>
  <c r="N131" i="18"/>
  <c r="N331" i="18"/>
  <c r="N132" i="18"/>
  <c r="R56" i="4" s="1"/>
  <c r="BH56" i="4" s="1"/>
  <c r="N133" i="18"/>
  <c r="N382" i="18"/>
  <c r="N283" i="18"/>
  <c r="N276" i="18"/>
  <c r="N286" i="18"/>
  <c r="N287" i="18"/>
  <c r="N334" i="18"/>
  <c r="N288" i="18"/>
  <c r="N336" i="18"/>
  <c r="N290" i="18"/>
  <c r="N338" i="18"/>
  <c r="N291" i="18"/>
  <c r="N289" i="18"/>
  <c r="N335" i="18"/>
  <c r="N340" i="18"/>
  <c r="N341" i="18"/>
  <c r="N342" i="18"/>
  <c r="N280" i="18"/>
  <c r="N337" i="18"/>
  <c r="N271" i="18"/>
  <c r="R278" i="4" s="1"/>
  <c r="BH278" i="4" s="1"/>
  <c r="N281" i="18"/>
  <c r="N282" i="18"/>
  <c r="N203" i="18"/>
  <c r="N204" i="18"/>
  <c r="N158" i="18"/>
  <c r="N332" i="18"/>
  <c r="N410" i="18"/>
  <c r="N411" i="18"/>
  <c r="N418" i="18"/>
  <c r="N407" i="18"/>
  <c r="N413" i="18"/>
  <c r="N414" i="18"/>
  <c r="N429" i="18"/>
  <c r="N415" i="18"/>
  <c r="N430" i="18"/>
  <c r="N412" i="18"/>
  <c r="N351" i="18"/>
  <c r="N370" i="18"/>
  <c r="R384" i="4" s="1"/>
  <c r="BH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H430" i="4" s="1"/>
  <c r="N363" i="18"/>
  <c r="N383" i="18"/>
  <c r="N302" i="18"/>
  <c r="N196" i="18"/>
  <c r="N145" i="18"/>
  <c r="N146" i="18"/>
  <c r="N343" i="18"/>
  <c r="N46" i="18"/>
  <c r="N47" i="18"/>
  <c r="N434" i="18"/>
  <c r="N48" i="18"/>
  <c r="N49" i="18"/>
  <c r="N207" i="18"/>
  <c r="N225" i="18"/>
  <c r="N320" i="18"/>
  <c r="N51" i="18"/>
  <c r="N229" i="18"/>
  <c r="N52" i="18"/>
  <c r="N50" i="18"/>
  <c r="R459" i="4" s="1"/>
  <c r="BH459" i="4" s="1"/>
  <c r="N53" i="18"/>
  <c r="N433" i="18"/>
  <c r="N309" i="18"/>
  <c r="N74" i="18"/>
  <c r="N324" i="18"/>
  <c r="R304" i="4" s="1"/>
  <c r="BH304" i="4" s="1"/>
  <c r="N416" i="18"/>
  <c r="N417" i="18"/>
  <c r="N437" i="18"/>
  <c r="N419" i="18"/>
  <c r="N439" i="18"/>
  <c r="N440" i="18"/>
  <c r="N442" i="18"/>
  <c r="N438" i="18"/>
  <c r="N421" i="18"/>
  <c r="N447" i="18"/>
  <c r="N195" i="18"/>
  <c r="N306" i="18"/>
  <c r="N161" i="18"/>
  <c r="N162" i="18"/>
  <c r="N354" i="18"/>
  <c r="N350" i="18"/>
  <c r="N344" i="18"/>
  <c r="R333" i="4" s="1"/>
  <c r="BH333" i="4" s="1"/>
  <c r="N346" i="18"/>
  <c r="N347" i="18"/>
  <c r="N349" i="18"/>
  <c r="N248" i="18"/>
  <c r="N255" i="18"/>
  <c r="N250" i="18"/>
  <c r="N251" i="18"/>
  <c r="N252" i="18"/>
  <c r="N435" i="18"/>
  <c r="N254" i="18"/>
  <c r="N256" i="18"/>
  <c r="N257" i="18"/>
  <c r="N355" i="18"/>
  <c r="N258" i="18"/>
  <c r="N242" i="18"/>
  <c r="R203" i="4" s="1"/>
  <c r="BH203" i="4" s="1"/>
  <c r="N244" i="18"/>
  <c r="N246" i="18"/>
  <c r="R189" i="4" s="1"/>
  <c r="BH189" i="4" s="1"/>
  <c r="N431" i="18"/>
  <c r="N119" i="18"/>
  <c r="N301" i="18"/>
  <c r="N120" i="18"/>
  <c r="N121" i="18"/>
  <c r="N122" i="18"/>
  <c r="N124" i="18"/>
  <c r="N209" i="18"/>
  <c r="N305" i="18"/>
  <c r="N125" i="18"/>
  <c r="N126" i="18"/>
  <c r="N127" i="18"/>
  <c r="N123" i="18"/>
  <c r="N386" i="18"/>
  <c r="N387" i="18"/>
  <c r="N388" i="18"/>
  <c r="R411" i="4" s="1"/>
  <c r="BH411" i="4" s="1"/>
  <c r="N390" i="18"/>
  <c r="N384" i="18"/>
  <c r="N398" i="18"/>
  <c r="R431" i="4" s="1"/>
  <c r="BH431" i="4" s="1"/>
  <c r="N385" i="18"/>
  <c r="N220" i="18"/>
  <c r="N221" i="18"/>
  <c r="N223" i="18"/>
  <c r="N150" i="18"/>
  <c r="N166" i="18"/>
  <c r="N151" i="18"/>
  <c r="N152" i="18"/>
  <c r="N205" i="18"/>
  <c r="N153" i="18"/>
  <c r="N352" i="18"/>
  <c r="N154" i="18"/>
  <c r="R64" i="4" s="1"/>
  <c r="BH64" i="4" s="1"/>
  <c r="N155" i="18"/>
  <c r="N156" i="18"/>
  <c r="N159" i="18"/>
  <c r="N160" i="18"/>
  <c r="N148" i="18"/>
  <c r="N149" i="18"/>
  <c r="N165" i="18"/>
  <c r="N45" i="18"/>
  <c r="N218" i="18"/>
  <c r="N315" i="18"/>
  <c r="N227" i="18"/>
  <c r="N36" i="18"/>
  <c r="R33" i="4" s="1"/>
  <c r="BH33" i="4" s="1"/>
  <c r="N23" i="18"/>
  <c r="N37" i="18"/>
  <c r="R61" i="4" s="1"/>
  <c r="BH61" i="4" s="1"/>
  <c r="N292" i="18"/>
  <c r="N326" i="18"/>
  <c r="N38" i="18"/>
  <c r="N272" i="18"/>
  <c r="N39" i="18"/>
  <c r="N40" i="18"/>
  <c r="N110" i="18"/>
  <c r="N461" i="18"/>
  <c r="N42" i="18"/>
  <c r="N111" i="18"/>
  <c r="N112" i="18"/>
  <c r="N369" i="18"/>
  <c r="N264" i="18"/>
  <c r="N265" i="18"/>
  <c r="R276" i="4" s="1"/>
  <c r="BH276" i="4" s="1"/>
  <c r="N266" i="18"/>
  <c r="N59" i="18"/>
  <c r="N118" i="18"/>
  <c r="N300" i="18"/>
  <c r="N77" i="18"/>
  <c r="N79" i="18"/>
  <c r="N81" i="18"/>
  <c r="R25" i="4" s="1"/>
  <c r="BH25" i="4" s="1"/>
  <c r="N85" i="18"/>
  <c r="N83" i="18"/>
  <c r="N98" i="18"/>
  <c r="N100" i="18"/>
  <c r="N274" i="18"/>
  <c r="N102" i="18"/>
  <c r="N54" i="18"/>
  <c r="N104" i="18"/>
  <c r="N106" i="18"/>
  <c r="N128" i="18"/>
  <c r="N108" i="18"/>
  <c r="N213" i="18"/>
  <c r="R24" i="4" s="1"/>
  <c r="BH24" i="4" s="1"/>
  <c r="N295" i="18"/>
  <c r="N297" i="18"/>
  <c r="G597" i="7"/>
  <c r="G594" i="7"/>
  <c r="G595" i="7"/>
  <c r="G592" i="7"/>
  <c r="G588" i="7"/>
  <c r="G541" i="7"/>
  <c r="G587" i="7"/>
  <c r="G596" i="7"/>
  <c r="G106" i="5"/>
  <c r="G105" i="5"/>
  <c r="G107" i="5"/>
  <c r="D21" i="20"/>
  <c r="D84" i="20"/>
  <c r="D105" i="20"/>
  <c r="D9" i="20"/>
  <c r="D55" i="20"/>
  <c r="D15" i="20"/>
  <c r="D38"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594" i="4" l="1"/>
  <c r="BH594" i="4" s="1"/>
  <c r="R574" i="4"/>
  <c r="BH574" i="4" s="1"/>
  <c r="R136" i="4"/>
  <c r="BH136" i="4" s="1"/>
  <c r="R55" i="4"/>
  <c r="BH55" i="4" s="1"/>
  <c r="R27" i="4"/>
  <c r="BH27" i="4" s="1"/>
  <c r="R386" i="4"/>
  <c r="BH386" i="4" s="1"/>
  <c r="R522" i="4"/>
  <c r="BH522" i="4" s="1"/>
  <c r="R446" i="4"/>
  <c r="BH446" i="4" s="1"/>
  <c r="R549" i="4"/>
  <c r="BH549" i="4" s="1"/>
  <c r="R306" i="4"/>
  <c r="BH306" i="4" s="1"/>
  <c r="R385" i="4"/>
  <c r="BH385" i="4" s="1"/>
  <c r="R457" i="4"/>
  <c r="BH457" i="4" s="1"/>
  <c r="R355" i="4"/>
  <c r="BH355" i="4" s="1"/>
  <c r="R477" i="4"/>
  <c r="BH477" i="4" s="1"/>
  <c r="R335" i="4"/>
  <c r="BH335" i="4" s="1"/>
  <c r="R576" i="4"/>
  <c r="BH576" i="4" s="1"/>
  <c r="Q574" i="4"/>
  <c r="R458" i="4"/>
  <c r="BH458" i="4" s="1"/>
  <c r="R174" i="4"/>
  <c r="BH174" i="4" s="1"/>
  <c r="R550" i="4"/>
  <c r="BH550" i="4" s="1"/>
  <c r="R551" i="4"/>
  <c r="BH551" i="4" s="1"/>
  <c r="R202" i="4"/>
  <c r="BH202" i="4" s="1"/>
  <c r="R204" i="4"/>
  <c r="BH204" i="4" s="1"/>
  <c r="R149" i="4"/>
  <c r="BH149" i="4" s="1"/>
  <c r="R150" i="4"/>
  <c r="BH150" i="4" s="1"/>
  <c r="R151" i="4"/>
  <c r="BH151" i="4" s="1"/>
  <c r="R409" i="4"/>
  <c r="BH409" i="4" s="1"/>
  <c r="R410" i="4"/>
  <c r="BH410" i="4" s="1"/>
  <c r="R356" i="4"/>
  <c r="BH356" i="4" s="1"/>
  <c r="R357" i="4"/>
  <c r="BH357" i="4" s="1"/>
  <c r="R187" i="4"/>
  <c r="BH187" i="4" s="1"/>
  <c r="R188" i="4"/>
  <c r="BH188" i="4" s="1"/>
  <c r="R502" i="4"/>
  <c r="BH502" i="4" s="1"/>
  <c r="R441" i="4"/>
  <c r="BH441" i="4" s="1"/>
  <c r="R186" i="4"/>
  <c r="BH186" i="4" s="1"/>
  <c r="R175" i="4"/>
  <c r="BH175" i="4" s="1"/>
  <c r="R519" i="4"/>
  <c r="BH519" i="4" s="1"/>
  <c r="R521" i="4"/>
  <c r="BH521" i="4" s="1"/>
  <c r="R510" i="4"/>
  <c r="BH510" i="4" s="1"/>
  <c r="Q520" i="4"/>
  <c r="Q508" i="4"/>
  <c r="BE508" i="4" s="1"/>
  <c r="Q509" i="4"/>
  <c r="BE509" i="4" s="1"/>
  <c r="Q507" i="4"/>
  <c r="BE507" i="4" s="1"/>
  <c r="Q505" i="4"/>
  <c r="BE505" i="4" s="1"/>
  <c r="Q506" i="4"/>
  <c r="BE506" i="4" s="1"/>
  <c r="Q305" i="4"/>
  <c r="BE305" i="4" s="1"/>
  <c r="Q333" i="4"/>
  <c r="BE333" i="4" s="1"/>
  <c r="Q304" i="4"/>
  <c r="BE304" i="4" s="1"/>
  <c r="Q306" i="4"/>
  <c r="BE306" i="4" s="1"/>
  <c r="H523" i="7"/>
  <c r="K523" i="7"/>
  <c r="H524" i="7"/>
  <c r="K524" i="7"/>
  <c r="H550" i="7"/>
  <c r="AK522" i="4" s="1"/>
  <c r="K550" i="7"/>
  <c r="H551" i="7"/>
  <c r="K551" i="7"/>
  <c r="H552" i="7"/>
  <c r="K552" i="7"/>
  <c r="H553" i="7"/>
  <c r="K553" i="7"/>
  <c r="H560" i="7"/>
  <c r="K560" i="7"/>
  <c r="G561" i="7"/>
  <c r="H561" i="7"/>
  <c r="K561" i="7"/>
  <c r="Q335" i="4" l="1"/>
  <c r="BE335" i="4" s="1"/>
  <c r="Q576" i="4"/>
  <c r="BE576" i="4" s="1"/>
  <c r="Q550" i="4"/>
  <c r="BE550" i="4" s="1"/>
  <c r="Q551" i="4"/>
  <c r="BE551" i="4" s="1"/>
  <c r="Q510" i="4"/>
  <c r="BE510" i="4" s="1"/>
  <c r="Q138" i="4"/>
  <c r="BE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BG211" i="4" s="1"/>
  <c r="AC210" i="4"/>
  <c r="AC209" i="4"/>
  <c r="AC208" i="4"/>
  <c r="BG208" i="4" s="1"/>
  <c r="AC170" i="4"/>
  <c r="BG170" i="4" s="1"/>
  <c r="AC169" i="4"/>
  <c r="BG169" i="4" s="1"/>
  <c r="AC168" i="4"/>
  <c r="AC154" i="4"/>
  <c r="AC153" i="4"/>
  <c r="BG153" i="4" s="1"/>
  <c r="AC152" i="4"/>
  <c r="BG152" i="4" s="1"/>
  <c r="AC106" i="4"/>
  <c r="BG106" i="4" s="1"/>
  <c r="AC198" i="4"/>
  <c r="BG198" i="4" s="1"/>
  <c r="AC110" i="4"/>
  <c r="AC32" i="4"/>
  <c r="AC45" i="4"/>
  <c r="AC79" i="4"/>
  <c r="AC368" i="4"/>
  <c r="BG368" i="4" s="1"/>
  <c r="AC365" i="4"/>
  <c r="AC367" i="4"/>
  <c r="AC113" i="4"/>
  <c r="BG113" i="4" s="1"/>
  <c r="AC49" i="4"/>
  <c r="BG49" i="4" s="1"/>
  <c r="AC71" i="4"/>
  <c r="BG71" i="4" s="1"/>
  <c r="AC58" i="4"/>
  <c r="AC90" i="4"/>
  <c r="AC91" i="4"/>
  <c r="BG91" i="4" s="1"/>
  <c r="AC41" i="4"/>
  <c r="BG41" i="4" s="1"/>
  <c r="AC364" i="4"/>
  <c r="BG364" i="4" s="1"/>
  <c r="AC82" i="4"/>
  <c r="BG82" i="4" s="1"/>
  <c r="AC107" i="4"/>
  <c r="AC65" i="4"/>
  <c r="AC111" i="4"/>
  <c r="AC9" i="4"/>
  <c r="AC108" i="4"/>
  <c r="BG108" i="4" s="1"/>
  <c r="AC86" i="4"/>
  <c r="AC95" i="4"/>
  <c r="AC114" i="4"/>
  <c r="BG114" i="4" s="1"/>
  <c r="AC109" i="4"/>
  <c r="BG109" i="4" s="1"/>
  <c r="AC34" i="4"/>
  <c r="BG34" i="4" s="1"/>
  <c r="AC366" i="4"/>
  <c r="AC369" i="4"/>
  <c r="AC112" i="4"/>
  <c r="BG112" i="4" s="1"/>
  <c r="AC67" i="4"/>
  <c r="BG67" i="4" s="1"/>
  <c r="AC23" i="4"/>
  <c r="BG23" i="4" s="1"/>
  <c r="AC83" i="4"/>
  <c r="BG83" i="4" s="1"/>
  <c r="AC287" i="4"/>
  <c r="AC220" i="4"/>
  <c r="AC375" i="4"/>
  <c r="AC374" i="4"/>
  <c r="AC373" i="4"/>
  <c r="BG373" i="4" s="1"/>
  <c r="AC372" i="4"/>
  <c r="AC371" i="4"/>
  <c r="AC370" i="4"/>
  <c r="BG370" i="4" s="1"/>
  <c r="AC363" i="4"/>
  <c r="BG363" i="4" s="1"/>
  <c r="AC362" i="4"/>
  <c r="BG362" i="4" s="1"/>
  <c r="AC361" i="4"/>
  <c r="BG361" i="4" s="1"/>
  <c r="AC360" i="4"/>
  <c r="AC359" i="4"/>
  <c r="BG359" i="4" s="1"/>
  <c r="AC358" i="4"/>
  <c r="BG358" i="4" s="1"/>
  <c r="AC327" i="4"/>
  <c r="BG327" i="4" s="1"/>
  <c r="AC326" i="4"/>
  <c r="BG326" i="4" s="1"/>
  <c r="AC325" i="4"/>
  <c r="AC324" i="4"/>
  <c r="AC323" i="4"/>
  <c r="AC322" i="4"/>
  <c r="AC272" i="4"/>
  <c r="BG272" i="4" s="1"/>
  <c r="AC271" i="4"/>
  <c r="AC270" i="4"/>
  <c r="AC269" i="4"/>
  <c r="BG269" i="4" s="1"/>
  <c r="AC268" i="4"/>
  <c r="BG268" i="4" s="1"/>
  <c r="AC267" i="4"/>
  <c r="BG267" i="4" s="1"/>
  <c r="AC184" i="4"/>
  <c r="BG184" i="4" s="1"/>
  <c r="AC183" i="4"/>
  <c r="BG183" i="4" s="1"/>
  <c r="AC182" i="4"/>
  <c r="BG182" i="4" s="1"/>
  <c r="AC181" i="4"/>
  <c r="BG181" i="4" s="1"/>
  <c r="AC180" i="4"/>
  <c r="BG180" i="4" s="1"/>
  <c r="AC178" i="4"/>
  <c r="BG178" i="4" s="1"/>
  <c r="AC70" i="4"/>
  <c r="AC16" i="4"/>
  <c r="AC8" i="4"/>
  <c r="AC7" i="4"/>
  <c r="BG7" i="4" l="1"/>
  <c r="BG374" i="4"/>
  <c r="BG9" i="4"/>
  <c r="BG322" i="4"/>
  <c r="BG360" i="4"/>
  <c r="BG369" i="4"/>
  <c r="BG90" i="4"/>
  <c r="BG154" i="4"/>
  <c r="BG366" i="4"/>
  <c r="BG58" i="4"/>
  <c r="BG168" i="4"/>
  <c r="BG70" i="4"/>
  <c r="BG325" i="4"/>
  <c r="BG287" i="4"/>
  <c r="BG107" i="4"/>
  <c r="BG110" i="4"/>
  <c r="BG79" i="4"/>
  <c r="BG328" i="4"/>
  <c r="BG8" i="4"/>
  <c r="BG323" i="4"/>
  <c r="BG375" i="4"/>
  <c r="BG111" i="4"/>
  <c r="BG45" i="4"/>
  <c r="BG329" i="4"/>
  <c r="BG271" i="4"/>
  <c r="BG372" i="4"/>
  <c r="BG86" i="4"/>
  <c r="BG365" i="4"/>
  <c r="BG210" i="4"/>
  <c r="BG16" i="4"/>
  <c r="BG324" i="4"/>
  <c r="BG65" i="4"/>
  <c r="BG32" i="4"/>
  <c r="BG270" i="4"/>
  <c r="BG371" i="4"/>
  <c r="BG95" i="4"/>
  <c r="BG367" i="4"/>
  <c r="BG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E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E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6" i="20" s="1"/>
  <c r="J8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8" i="20" s="1"/>
  <c r="J8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3"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7" i="20" s="1"/>
  <c r="I368" i="7"/>
  <c r="H369" i="7"/>
  <c r="I369" i="7"/>
  <c r="H370" i="7"/>
  <c r="I370" i="7"/>
  <c r="H371" i="7"/>
  <c r="I371" i="7"/>
  <c r="H372" i="7"/>
  <c r="I372" i="7"/>
  <c r="H373" i="7"/>
  <c r="I373" i="7"/>
  <c r="H374" i="7"/>
  <c r="I374" i="7"/>
  <c r="H375" i="7"/>
  <c r="I375" i="7"/>
  <c r="H376" i="7"/>
  <c r="AP459" i="4" s="1"/>
  <c r="I376" i="7"/>
  <c r="H377" i="7"/>
  <c r="I377" i="7"/>
  <c r="H378" i="7"/>
  <c r="I378" i="7"/>
  <c r="H379" i="7"/>
  <c r="D98" i="20" s="1"/>
  <c r="I379" i="7"/>
  <c r="H380" i="7"/>
  <c r="AP574" i="4" s="1"/>
  <c r="BE574" i="4" s="1"/>
  <c r="I380" i="7"/>
  <c r="H381" i="7"/>
  <c r="Q144" i="4" s="1"/>
  <c r="BE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60" i="20" s="1"/>
  <c r="J60" i="20" s="1"/>
  <c r="I419" i="7"/>
  <c r="H420" i="7"/>
  <c r="D61" i="20" s="1"/>
  <c r="J61" i="20" s="1"/>
  <c r="I420" i="7"/>
  <c r="H421" i="7"/>
  <c r="D89" i="20" s="1"/>
  <c r="J89"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90" i="20"/>
  <c r="J90" i="20" s="1"/>
  <c r="H438" i="7"/>
  <c r="I438" i="7"/>
  <c r="D62" i="20"/>
  <c r="J62" i="20" s="1"/>
  <c r="D63" i="20"/>
  <c r="J63"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E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2" i="20" s="1"/>
  <c r="J92" i="20" s="1"/>
  <c r="I500" i="7"/>
  <c r="H681" i="7"/>
  <c r="D99"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E577" i="4" l="1"/>
  <c r="BE575" i="4"/>
  <c r="BE578" i="4"/>
  <c r="Q629" i="4"/>
  <c r="BE629" i="4" s="1"/>
  <c r="Q628" i="4"/>
  <c r="BE628" i="4" s="1"/>
  <c r="Q627" i="4"/>
  <c r="BE627" i="4" s="1"/>
  <c r="D10" i="20"/>
  <c r="J10" i="20" s="1"/>
  <c r="D102" i="20"/>
  <c r="J102" i="20" s="1"/>
  <c r="Q607" i="4"/>
  <c r="BE607" i="4" s="1"/>
  <c r="Q609" i="4"/>
  <c r="BE609" i="4" s="1"/>
  <c r="Q608" i="4"/>
  <c r="BE608" i="4" s="1"/>
  <c r="D13" i="20"/>
  <c r="J13" i="20" s="1"/>
  <c r="Q587" i="4"/>
  <c r="BE587" i="4" s="1"/>
  <c r="Q589" i="4"/>
  <c r="BE589" i="4" s="1"/>
  <c r="Q588" i="4"/>
  <c r="BE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BE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E519" i="4" s="1"/>
  <c r="AP520" i="4"/>
  <c r="BE520" i="4" s="1"/>
  <c r="AP457" i="4"/>
  <c r="AP521" i="4"/>
  <c r="AU98" i="4"/>
  <c r="AU99" i="4"/>
  <c r="AU100" i="4"/>
  <c r="AU101" i="4"/>
  <c r="AU102" i="4"/>
  <c r="AU97" i="4"/>
  <c r="AK521" i="4"/>
  <c r="AK458" i="4"/>
  <c r="AK502" i="4"/>
  <c r="AK549" i="4"/>
  <c r="AU237" i="4"/>
  <c r="AK501" i="4"/>
  <c r="Q479" i="4"/>
  <c r="BE479" i="4" s="1"/>
  <c r="Q522" i="4"/>
  <c r="BE522" i="4" s="1"/>
  <c r="Q457" i="4"/>
  <c r="BE457" i="4" s="1"/>
  <c r="Q459" i="4"/>
  <c r="BE459" i="4" s="1"/>
  <c r="Q501" i="4"/>
  <c r="BE501" i="4" s="1"/>
  <c r="Q458" i="4"/>
  <c r="Q441" i="4"/>
  <c r="BE441" i="4" s="1"/>
  <c r="Q502" i="4"/>
  <c r="BE502" i="4" s="1"/>
  <c r="Q549" i="4"/>
  <c r="BE549" i="4" s="1"/>
  <c r="Q237" i="4"/>
  <c r="Q443" i="4"/>
  <c r="Q26" i="4"/>
  <c r="BE26" i="4" s="1"/>
  <c r="Q57" i="4"/>
  <c r="BE57" i="4" s="1"/>
  <c r="Q22" i="4"/>
  <c r="BE22" i="4" s="1"/>
  <c r="Q136" i="4"/>
  <c r="BE136" i="4" s="1"/>
  <c r="Q129" i="4"/>
  <c r="BE129" i="4" s="1"/>
  <c r="Q217" i="4"/>
  <c r="BE217" i="4" s="1"/>
  <c r="Q213" i="4"/>
  <c r="BE213" i="4" s="1"/>
  <c r="Q218" i="4"/>
  <c r="BE218" i="4" s="1"/>
  <c r="Q219" i="4"/>
  <c r="BE219" i="4" s="1"/>
  <c r="Q190" i="4"/>
  <c r="Q191" i="4"/>
  <c r="BE191" i="4" s="1"/>
  <c r="Q188" i="4"/>
  <c r="BE188" i="4" s="1"/>
  <c r="Q189" i="4"/>
  <c r="BE189" i="4" s="1"/>
  <c r="Q187" i="4"/>
  <c r="BE187" i="4" s="1"/>
  <c r="Q167" i="4"/>
  <c r="BE167" i="4" s="1"/>
  <c r="Q156" i="4"/>
  <c r="BE156" i="4" s="1"/>
  <c r="Q157" i="4"/>
  <c r="BE157" i="4" s="1"/>
  <c r="Q155" i="4"/>
  <c r="BE155" i="4" s="1"/>
  <c r="Q262" i="4"/>
  <c r="BE262" i="4" s="1"/>
  <c r="Q230" i="4"/>
  <c r="BE230" i="4" s="1"/>
  <c r="Q85" i="4"/>
  <c r="BE85" i="4" s="1"/>
  <c r="Q35" i="4"/>
  <c r="BE35" i="4" s="1"/>
  <c r="Q72" i="4"/>
  <c r="BE72" i="4" s="1"/>
  <c r="Q246" i="4"/>
  <c r="BE246" i="4" s="1"/>
  <c r="Q96" i="4"/>
  <c r="Q74" i="4"/>
  <c r="BE74" i="4" s="1"/>
  <c r="Q66" i="4"/>
  <c r="BE66" i="4" s="1"/>
  <c r="Q163" i="4"/>
  <c r="BE163" i="4" s="1"/>
  <c r="Q226" i="4"/>
  <c r="BE226" i="4" s="1"/>
  <c r="Q255" i="4"/>
  <c r="BE255" i="4" s="1"/>
  <c r="Q13" i="4"/>
  <c r="BE13" i="4" s="1"/>
  <c r="Q427" i="4"/>
  <c r="Q444" i="4"/>
  <c r="Q440" i="4"/>
  <c r="Q442" i="4"/>
  <c r="Q428" i="4"/>
  <c r="Q429" i="4"/>
  <c r="Q431" i="4"/>
  <c r="BE431" i="4" s="1"/>
  <c r="Q430" i="4"/>
  <c r="BE430" i="4" s="1"/>
  <c r="Q159" i="4"/>
  <c r="Q48" i="4"/>
  <c r="Q44" i="4"/>
  <c r="Q410" i="4"/>
  <c r="BE410" i="4" s="1"/>
  <c r="Q409" i="4"/>
  <c r="BE409" i="4" s="1"/>
  <c r="Q411" i="4"/>
  <c r="BE411" i="4" s="1"/>
  <c r="Q406" i="4"/>
  <c r="Q408" i="4"/>
  <c r="Q407" i="4"/>
  <c r="Q401" i="4"/>
  <c r="BE401" i="4" s="1"/>
  <c r="Q403" i="4"/>
  <c r="BE403" i="4" s="1"/>
  <c r="Q402" i="4"/>
  <c r="BE402" i="4" s="1"/>
  <c r="Q405" i="4"/>
  <c r="BE405" i="4" s="1"/>
  <c r="Q265" i="4"/>
  <c r="BE265" i="4" s="1"/>
  <c r="Q234" i="4"/>
  <c r="BE234" i="4" s="1"/>
  <c r="Q54" i="4"/>
  <c r="BE54" i="4" s="1"/>
  <c r="Q28" i="4"/>
  <c r="BE28" i="4" s="1"/>
  <c r="Q476" i="4"/>
  <c r="BE476" i="4" s="1"/>
  <c r="Q482" i="4"/>
  <c r="BE482" i="4" s="1"/>
  <c r="Q474" i="4"/>
  <c r="Q475" i="4"/>
  <c r="BE475" i="4" s="1"/>
  <c r="Q480" i="4"/>
  <c r="BE480" i="4" s="1"/>
  <c r="Q481" i="4"/>
  <c r="BE481" i="4" s="1"/>
  <c r="Q477" i="4"/>
  <c r="BE477" i="4" s="1"/>
  <c r="Q478" i="4"/>
  <c r="BE478" i="4" s="1"/>
  <c r="Q437" i="4"/>
  <c r="BE437" i="4" s="1"/>
  <c r="Q439" i="4"/>
  <c r="BE439" i="4" s="1"/>
  <c r="Q438" i="4"/>
  <c r="BE438" i="4" s="1"/>
  <c r="Q432" i="4"/>
  <c r="BE432" i="4" s="1"/>
  <c r="Q435" i="4"/>
  <c r="BE435" i="4" s="1"/>
  <c r="Q434" i="4"/>
  <c r="BE434" i="4" s="1"/>
  <c r="Q436" i="4"/>
  <c r="BE436" i="4" s="1"/>
  <c r="Q433" i="4"/>
  <c r="BE433" i="4" s="1"/>
  <c r="Q336" i="4"/>
  <c r="BE336" i="4" s="1"/>
  <c r="Q338" i="4"/>
  <c r="BE338" i="4" s="1"/>
  <c r="Q339" i="4"/>
  <c r="BE339" i="4" s="1"/>
  <c r="Q342" i="4"/>
  <c r="BE342" i="4" s="1"/>
  <c r="Q340" i="4"/>
  <c r="BE340" i="4" s="1"/>
  <c r="Q341" i="4"/>
  <c r="BE341" i="4" s="1"/>
  <c r="Q343" i="4"/>
  <c r="BE343" i="4" s="1"/>
  <c r="Q337" i="4"/>
  <c r="BE337" i="4" s="1"/>
  <c r="Q206" i="4"/>
  <c r="Q207" i="4"/>
  <c r="BE207" i="4" s="1"/>
  <c r="Q205" i="4"/>
  <c r="Q203" i="4"/>
  <c r="BE203" i="4" s="1"/>
  <c r="Q204" i="4"/>
  <c r="BE204" i="4" s="1"/>
  <c r="Q202" i="4"/>
  <c r="BE202" i="4" s="1"/>
  <c r="Q185" i="4"/>
  <c r="Q179" i="4"/>
  <c r="Q177" i="4"/>
  <c r="Q174" i="4"/>
  <c r="BE174" i="4" s="1"/>
  <c r="Q175" i="4"/>
  <c r="BE175" i="4" s="1"/>
  <c r="Q186" i="4"/>
  <c r="BE186" i="4" s="1"/>
  <c r="Q68" i="4"/>
  <c r="Q20" i="4"/>
  <c r="BE20" i="4" s="1"/>
  <c r="Q87" i="4"/>
  <c r="Q76" i="4"/>
  <c r="Q10" i="4"/>
  <c r="Q50" i="4"/>
  <c r="Q55" i="4"/>
  <c r="BE55" i="4" s="1"/>
  <c r="Q56" i="4"/>
  <c r="BE56" i="4" s="1"/>
  <c r="Q541" i="4"/>
  <c r="BE541" i="4" s="1"/>
  <c r="Q554" i="4"/>
  <c r="BE554" i="4" s="1"/>
  <c r="Q540" i="4"/>
  <c r="BE540" i="4" s="1"/>
  <c r="Q553" i="4"/>
  <c r="BE553" i="4" s="1"/>
  <c r="Q552" i="4"/>
  <c r="BE552" i="4" s="1"/>
  <c r="Q542" i="4"/>
  <c r="BE542" i="4" s="1"/>
  <c r="Q113" i="4"/>
  <c r="BE113" i="4" s="1"/>
  <c r="Q364" i="4"/>
  <c r="BE364" i="4" s="1"/>
  <c r="Q369" i="4"/>
  <c r="BE369" i="4" s="1"/>
  <c r="Q45" i="4"/>
  <c r="BE45" i="4" s="1"/>
  <c r="Q421" i="4"/>
  <c r="BE421" i="4" s="1"/>
  <c r="Q109" i="4"/>
  <c r="BE109" i="4" s="1"/>
  <c r="Q111" i="4"/>
  <c r="BE111" i="4" s="1"/>
  <c r="Q93" i="4"/>
  <c r="BE93" i="4" s="1"/>
  <c r="Q83" i="4"/>
  <c r="BE83" i="4" s="1"/>
  <c r="Q65" i="4"/>
  <c r="BE65" i="4" s="1"/>
  <c r="Q95" i="4"/>
  <c r="BE95" i="4" s="1"/>
  <c r="Q23" i="4"/>
  <c r="BE23" i="4" s="1"/>
  <c r="Q86" i="4"/>
  <c r="BE86" i="4" s="1"/>
  <c r="Q198" i="4"/>
  <c r="BE198" i="4" s="1"/>
  <c r="Q67" i="4"/>
  <c r="BE67" i="4" s="1"/>
  <c r="Q41" i="4"/>
  <c r="BE41" i="4" s="1"/>
  <c r="Q79" i="4"/>
  <c r="BE79" i="4" s="1"/>
  <c r="Q110" i="4"/>
  <c r="BE110" i="4" s="1"/>
  <c r="Q367" i="4"/>
  <c r="BE367" i="4" s="1"/>
  <c r="Q82" i="4"/>
  <c r="BE82" i="4" s="1"/>
  <c r="Q58" i="4"/>
  <c r="BE58" i="4" s="1"/>
  <c r="Q368" i="4"/>
  <c r="BE368" i="4" s="1"/>
  <c r="Q196" i="4"/>
  <c r="BE196" i="4" s="1"/>
  <c r="Q199" i="4"/>
  <c r="BE199" i="4" s="1"/>
  <c r="Q197" i="4"/>
  <c r="BE197" i="4" s="1"/>
  <c r="Q90" i="4"/>
  <c r="BE90" i="4" s="1"/>
  <c r="Q420" i="4"/>
  <c r="BE420" i="4" s="1"/>
  <c r="Q106" i="4"/>
  <c r="BE106" i="4" s="1"/>
  <c r="Q107" i="4"/>
  <c r="BE107" i="4" s="1"/>
  <c r="Q32" i="4"/>
  <c r="BE32" i="4" s="1"/>
  <c r="Q422" i="4"/>
  <c r="BE422" i="4" s="1"/>
  <c r="Q114" i="4"/>
  <c r="BE114" i="4" s="1"/>
  <c r="Q91" i="4"/>
  <c r="BE91" i="4" s="1"/>
  <c r="Q71" i="4"/>
  <c r="BE71" i="4" s="1"/>
  <c r="Q365" i="4"/>
  <c r="BE365" i="4" s="1"/>
  <c r="Q112" i="4"/>
  <c r="BE112" i="4" s="1"/>
  <c r="Q9" i="4"/>
  <c r="BE9" i="4" s="1"/>
  <c r="Q108" i="4"/>
  <c r="BE108" i="4" s="1"/>
  <c r="Q49" i="4"/>
  <c r="BE49" i="4" s="1"/>
  <c r="Q200" i="4"/>
  <c r="BE200" i="4" s="1"/>
  <c r="Q34" i="4"/>
  <c r="BE34" i="4" s="1"/>
  <c r="Q366" i="4"/>
  <c r="BE366" i="4" s="1"/>
  <c r="Q201" i="4"/>
  <c r="BE201" i="4" s="1"/>
  <c r="Q150" i="4"/>
  <c r="BE150" i="4" s="1"/>
  <c r="Q149" i="4"/>
  <c r="BE149" i="4" s="1"/>
  <c r="Q151" i="4"/>
  <c r="BE151" i="4" s="1"/>
  <c r="Q244" i="4"/>
  <c r="Q46" i="4"/>
  <c r="Q88" i="4"/>
  <c r="Q399" i="4"/>
  <c r="BE399" i="4" s="1"/>
  <c r="Q404" i="4"/>
  <c r="BE404" i="4" s="1"/>
  <c r="Q398" i="4"/>
  <c r="BE398" i="4" s="1"/>
  <c r="Q400" i="4"/>
  <c r="BE400" i="4" s="1"/>
  <c r="Q257" i="4"/>
  <c r="BE257" i="4" s="1"/>
  <c r="Q78" i="4"/>
  <c r="BE78" i="4" s="1"/>
  <c r="Q224" i="4"/>
  <c r="BE224" i="4" s="1"/>
  <c r="Q256" i="4"/>
  <c r="BE256" i="4" s="1"/>
  <c r="Q132" i="4"/>
  <c r="BE132" i="4" s="1"/>
  <c r="Q233" i="4"/>
  <c r="BE233" i="4" s="1"/>
  <c r="Q263" i="4"/>
  <c r="BE263" i="4" s="1"/>
  <c r="Q264" i="4"/>
  <c r="BE264" i="4" s="1"/>
  <c r="Q243" i="4"/>
  <c r="Q39" i="4"/>
  <c r="Q51" i="4"/>
  <c r="Q127" i="4"/>
  <c r="BE127" i="4" s="1"/>
  <c r="Q126" i="4"/>
  <c r="BE126" i="4" s="1"/>
  <c r="Q128" i="4"/>
  <c r="Q334" i="4"/>
  <c r="BE334" i="4" s="1"/>
  <c r="Q557" i="4"/>
  <c r="BE557" i="4" s="1"/>
  <c r="Q558" i="4"/>
  <c r="BE558" i="4" s="1"/>
  <c r="Q559" i="4"/>
  <c r="BE559" i="4" s="1"/>
  <c r="Q524" i="4"/>
  <c r="BE524" i="4" s="1"/>
  <c r="Q523" i="4"/>
  <c r="BE523" i="4" s="1"/>
  <c r="Q525" i="4"/>
  <c r="BE525" i="4" s="1"/>
  <c r="Q172" i="4"/>
  <c r="BE172" i="4" s="1"/>
  <c r="Q173" i="4"/>
  <c r="BE173" i="4" s="1"/>
  <c r="Q171" i="4"/>
  <c r="BE171" i="4" s="1"/>
  <c r="Q97" i="4"/>
  <c r="Q102" i="4"/>
  <c r="Q99" i="4"/>
  <c r="Q101" i="4"/>
  <c r="Q251" i="4"/>
  <c r="BE251" i="4" s="1"/>
  <c r="Q166" i="4"/>
  <c r="BE166" i="4" s="1"/>
  <c r="Q98" i="4"/>
  <c r="Q100" i="4"/>
  <c r="Q221" i="4"/>
  <c r="BE221" i="4" s="1"/>
  <c r="Q92" i="4"/>
  <c r="BE92" i="4" s="1"/>
  <c r="Q37" i="4"/>
  <c r="BE37" i="4" s="1"/>
  <c r="Q19" i="4"/>
  <c r="BE19" i="4" s="1"/>
  <c r="Q223" i="4"/>
  <c r="BE223" i="4" s="1"/>
  <c r="Q252" i="4"/>
  <c r="BE252" i="4" s="1"/>
  <c r="Q231" i="4"/>
  <c r="BE231" i="4" s="1"/>
  <c r="Q162" i="4"/>
  <c r="BE162" i="4" s="1"/>
  <c r="Q160" i="4"/>
  <c r="BE160" i="4" s="1"/>
  <c r="Q158" i="4"/>
  <c r="BE158" i="4" s="1"/>
  <c r="Q396" i="4"/>
  <c r="BE396" i="4" s="1"/>
  <c r="Q391" i="4"/>
  <c r="BE391" i="4" s="1"/>
  <c r="Q390" i="4"/>
  <c r="BE390" i="4" s="1"/>
  <c r="Q395" i="4"/>
  <c r="BE395" i="4" s="1"/>
  <c r="Q397" i="4"/>
  <c r="BE397" i="4" s="1"/>
  <c r="Q394" i="4"/>
  <c r="BE394" i="4" s="1"/>
  <c r="Q393" i="4"/>
  <c r="BE393" i="4" s="1"/>
  <c r="Q392" i="4"/>
  <c r="BE392" i="4" s="1"/>
  <c r="Q389" i="4"/>
  <c r="Q386" i="4"/>
  <c r="BE386" i="4" s="1"/>
  <c r="Q384" i="4"/>
  <c r="BE384" i="4" s="1"/>
  <c r="Q385" i="4"/>
  <c r="BE385" i="4" s="1"/>
  <c r="Q388" i="4"/>
  <c r="Q387" i="4"/>
  <c r="Q84" i="4"/>
  <c r="BE84" i="4" s="1"/>
  <c r="Q261" i="4"/>
  <c r="BE261" i="4" s="1"/>
  <c r="Q232" i="4"/>
  <c r="BE232" i="4" s="1"/>
  <c r="Q59" i="4"/>
  <c r="BE59" i="4" s="1"/>
  <c r="Q270" i="4"/>
  <c r="BE270" i="4" s="1"/>
  <c r="Q16" i="4"/>
  <c r="BE16" i="4" s="1"/>
  <c r="Q267" i="4"/>
  <c r="BE267" i="4" s="1"/>
  <c r="Q70" i="4"/>
  <c r="BE70" i="4" s="1"/>
  <c r="Q8" i="4"/>
  <c r="BE8" i="4" s="1"/>
  <c r="Q468" i="4"/>
  <c r="BE468" i="4" s="1"/>
  <c r="Q271" i="4"/>
  <c r="BE271" i="4" s="1"/>
  <c r="Q272" i="4"/>
  <c r="BE272" i="4" s="1"/>
  <c r="Q469" i="4"/>
  <c r="BE469" i="4" s="1"/>
  <c r="Q269" i="4"/>
  <c r="BE269" i="4" s="1"/>
  <c r="Q471" i="4"/>
  <c r="BE471" i="4" s="1"/>
  <c r="Q470" i="4"/>
  <c r="BE470" i="4" s="1"/>
  <c r="Q466" i="4"/>
  <c r="BE466" i="4" s="1"/>
  <c r="Q467" i="4"/>
  <c r="BE467" i="4" s="1"/>
  <c r="Q268" i="4"/>
  <c r="BE268" i="4" s="1"/>
  <c r="Q7" i="4"/>
  <c r="BE7" i="4" s="1"/>
  <c r="Q379" i="4"/>
  <c r="BE379" i="4" s="1"/>
  <c r="Q377" i="4"/>
  <c r="BE377" i="4" s="1"/>
  <c r="Q376" i="4"/>
  <c r="BE376" i="4" s="1"/>
  <c r="Q378" i="4"/>
  <c r="BE378" i="4" s="1"/>
  <c r="Q254" i="4"/>
  <c r="BE254" i="4" s="1"/>
  <c r="Q225" i="4"/>
  <c r="BE225" i="4" s="1"/>
  <c r="Q12" i="4"/>
  <c r="BE12" i="4" s="1"/>
  <c r="Q130" i="4"/>
  <c r="BE130" i="4" s="1"/>
  <c r="Q347" i="4"/>
  <c r="BE347" i="4" s="1"/>
  <c r="Q348" i="4"/>
  <c r="BE348" i="4" s="1"/>
  <c r="Q344" i="4"/>
  <c r="BE344" i="4" s="1"/>
  <c r="Q346" i="4"/>
  <c r="BE346" i="4" s="1"/>
  <c r="Q165" i="4"/>
  <c r="BE165" i="4" s="1"/>
  <c r="Q139" i="4"/>
  <c r="BE139" i="4" s="1"/>
  <c r="Q161" i="4"/>
  <c r="BE161" i="4" s="1"/>
  <c r="Q164" i="4"/>
  <c r="BE164" i="4" s="1"/>
  <c r="Q125" i="4"/>
  <c r="BE125" i="4" s="1"/>
  <c r="Q117" i="4"/>
  <c r="BE117" i="4" s="1"/>
  <c r="Q120" i="4"/>
  <c r="BE120" i="4" s="1"/>
  <c r="Q17" i="4"/>
  <c r="BE17" i="4" s="1"/>
  <c r="Q222" i="4"/>
  <c r="BE222" i="4" s="1"/>
  <c r="Q43" i="4"/>
  <c r="BE43" i="4" s="1"/>
  <c r="Q253" i="4"/>
  <c r="BE253" i="4" s="1"/>
  <c r="Q452" i="4"/>
  <c r="BE452" i="4" s="1"/>
  <c r="Q473" i="4"/>
  <c r="BE473" i="4" s="1"/>
  <c r="Q451" i="4"/>
  <c r="BE451" i="4" s="1"/>
  <c r="Q453" i="4"/>
  <c r="BE453" i="4" s="1"/>
  <c r="Q115" i="4"/>
  <c r="BE115" i="4" s="1"/>
  <c r="Q229" i="4"/>
  <c r="BE229" i="4" s="1"/>
  <c r="Q258" i="4"/>
  <c r="BE258" i="4" s="1"/>
  <c r="Q103" i="4"/>
  <c r="BE103" i="4" s="1"/>
  <c r="Q11" i="4"/>
  <c r="Q5" i="4"/>
  <c r="Q38" i="4"/>
  <c r="BE38" i="4" s="1"/>
  <c r="Q181" i="4"/>
  <c r="BE181" i="4" s="1"/>
  <c r="Q326" i="4"/>
  <c r="BE326" i="4" s="1"/>
  <c r="Q180" i="4"/>
  <c r="BE180" i="4" s="1"/>
  <c r="Q325" i="4"/>
  <c r="BE325" i="4" s="1"/>
  <c r="Q178" i="4"/>
  <c r="BE178" i="4" s="1"/>
  <c r="Q464" i="4"/>
  <c r="BE464" i="4" s="1"/>
  <c r="Q183" i="4"/>
  <c r="BE183" i="4" s="1"/>
  <c r="Q323" i="4"/>
  <c r="BE323" i="4" s="1"/>
  <c r="Q182" i="4"/>
  <c r="BE182" i="4" s="1"/>
  <c r="Q465" i="4"/>
  <c r="BE465" i="4" s="1"/>
  <c r="Q462" i="4"/>
  <c r="BE462" i="4" s="1"/>
  <c r="Q324" i="4"/>
  <c r="BE324" i="4" s="1"/>
  <c r="Q322" i="4"/>
  <c r="BE322" i="4" s="1"/>
  <c r="Q463" i="4"/>
  <c r="BE463" i="4" s="1"/>
  <c r="Q327" i="4"/>
  <c r="BE327" i="4" s="1"/>
  <c r="Q184" i="4"/>
  <c r="BE184" i="4" s="1"/>
  <c r="Q460" i="4"/>
  <c r="BE460" i="4" s="1"/>
  <c r="Q461" i="4"/>
  <c r="BE461" i="4" s="1"/>
  <c r="Q119" i="4"/>
  <c r="BE119" i="4" s="1"/>
  <c r="Q123" i="4"/>
  <c r="BE123" i="4" s="1"/>
  <c r="Q122" i="4"/>
  <c r="BE122" i="4" s="1"/>
  <c r="Q228" i="4"/>
  <c r="BE228" i="4" s="1"/>
  <c r="Q135" i="4"/>
  <c r="BE135" i="4" s="1"/>
  <c r="Q133" i="4"/>
  <c r="BE133" i="4" s="1"/>
  <c r="Q134" i="4"/>
  <c r="BE134" i="4" s="1"/>
  <c r="Q419" i="4"/>
  <c r="BE419" i="4" s="1"/>
  <c r="Q416" i="4"/>
  <c r="BE416" i="4" s="1"/>
  <c r="Q417" i="4"/>
  <c r="BE417" i="4" s="1"/>
  <c r="Q415" i="4"/>
  <c r="BE415" i="4" s="1"/>
  <c r="Q239" i="4"/>
  <c r="Q240" i="4"/>
  <c r="Q29" i="4"/>
  <c r="BE29" i="4" s="1"/>
  <c r="Q445" i="4"/>
  <c r="Q64" i="4"/>
  <c r="BE64" i="4" s="1"/>
  <c r="Q63" i="4"/>
  <c r="BE63" i="4" s="1"/>
  <c r="Q27" i="4"/>
  <c r="BE27" i="4" s="1"/>
  <c r="Q42" i="4"/>
  <c r="Q238" i="4"/>
  <c r="Q80" i="4"/>
  <c r="Q30" i="4"/>
  <c r="BE30" i="4" s="1"/>
  <c r="Q25" i="4"/>
  <c r="BE25" i="4" s="1"/>
  <c r="Q60" i="4"/>
  <c r="BE60" i="4" s="1"/>
  <c r="Q266" i="4"/>
  <c r="BE266" i="4" s="1"/>
  <c r="Q105" i="4"/>
  <c r="BE105" i="4" s="1"/>
  <c r="Q73" i="4"/>
  <c r="BE73" i="4" s="1"/>
  <c r="Q236" i="4"/>
  <c r="BE236" i="4" s="1"/>
  <c r="Q40" i="4"/>
  <c r="Q89" i="4"/>
  <c r="BE89" i="4" s="1"/>
  <c r="Q47" i="4"/>
  <c r="Q21" i="4"/>
  <c r="BE21" i="4" s="1"/>
  <c r="Q24" i="4"/>
  <c r="BE24" i="4" s="1"/>
  <c r="Q36" i="4"/>
  <c r="BE36" i="4" s="1"/>
  <c r="Q274" i="4"/>
  <c r="Q275" i="4"/>
  <c r="Q273" i="4"/>
  <c r="Q276" i="4"/>
  <c r="BE276" i="4" s="1"/>
  <c r="Q277" i="4"/>
  <c r="BE277" i="4" s="1"/>
  <c r="Q278" i="4"/>
  <c r="BE278" i="4" s="1"/>
  <c r="Q168" i="4"/>
  <c r="BE168" i="4" s="1"/>
  <c r="Q210" i="4"/>
  <c r="BE210" i="4" s="1"/>
  <c r="Q211" i="4"/>
  <c r="BE211" i="4" s="1"/>
  <c r="Q169" i="4"/>
  <c r="BE169" i="4" s="1"/>
  <c r="Q153" i="4"/>
  <c r="BE153" i="4" s="1"/>
  <c r="Q170" i="4"/>
  <c r="BE170" i="4" s="1"/>
  <c r="Q154" i="4"/>
  <c r="BE154" i="4" s="1"/>
  <c r="Q209" i="4"/>
  <c r="BE209" i="4" s="1"/>
  <c r="Q152" i="4"/>
  <c r="BE152" i="4" s="1"/>
  <c r="Q208" i="4"/>
  <c r="BE208" i="4" s="1"/>
  <c r="Q383" i="4"/>
  <c r="BE383" i="4" s="1"/>
  <c r="Q382" i="4"/>
  <c r="BE382" i="4" s="1"/>
  <c r="Q381" i="4"/>
  <c r="BE381" i="4" s="1"/>
  <c r="Q380" i="4"/>
  <c r="BE380" i="4" s="1"/>
  <c r="Q215" i="4"/>
  <c r="BE215" i="4" s="1"/>
  <c r="Q214" i="4"/>
  <c r="BE214" i="4" s="1"/>
  <c r="Q212" i="4"/>
  <c r="BE212" i="4" s="1"/>
  <c r="Q216" i="4"/>
  <c r="BE216" i="4" s="1"/>
  <c r="Q352" i="4"/>
  <c r="Q354" i="4"/>
  <c r="Q353" i="4"/>
  <c r="Q355" i="4"/>
  <c r="BE355" i="4" s="1"/>
  <c r="Q357" i="4"/>
  <c r="BE357" i="4" s="1"/>
  <c r="Q356" i="4"/>
  <c r="BE356" i="4" s="1"/>
  <c r="Q412" i="4"/>
  <c r="BE412" i="4" s="1"/>
  <c r="Q418" i="4"/>
  <c r="BE418" i="4" s="1"/>
  <c r="Q414" i="4"/>
  <c r="BE414" i="4" s="1"/>
  <c r="Q413" i="4"/>
  <c r="BE413" i="4" s="1"/>
  <c r="Q4" i="4"/>
  <c r="Q250" i="4"/>
  <c r="Q116" i="4"/>
  <c r="Q81" i="4"/>
  <c r="Q245" i="4"/>
  <c r="Q14" i="4"/>
  <c r="Q53" i="4"/>
  <c r="BE53" i="4" s="1"/>
  <c r="Q235" i="4"/>
  <c r="BE235" i="4" s="1"/>
  <c r="Q104" i="4"/>
  <c r="BE104" i="4" s="1"/>
  <c r="Q94" i="4"/>
  <c r="BE94" i="4" s="1"/>
  <c r="Q75" i="4"/>
  <c r="BE75" i="4" s="1"/>
  <c r="Q6" i="4"/>
  <c r="BE6" i="4" s="1"/>
  <c r="Q52" i="4"/>
  <c r="Q242" i="4"/>
  <c r="Q241" i="4"/>
  <c r="BE241" i="4" s="1"/>
  <c r="Q33" i="4"/>
  <c r="BE33" i="4" s="1"/>
  <c r="Q62" i="4"/>
  <c r="BE62" i="4" s="1"/>
  <c r="Q61" i="4"/>
  <c r="BE61" i="4" s="1"/>
  <c r="Q69" i="4"/>
  <c r="BE69" i="4" s="1"/>
  <c r="Q77" i="4"/>
  <c r="BE77" i="4" s="1"/>
  <c r="Q370" i="4"/>
  <c r="BE370" i="4" s="1"/>
  <c r="Q359" i="4"/>
  <c r="BE359" i="4" s="1"/>
  <c r="Q373" i="4"/>
  <c r="BE373" i="4" s="1"/>
  <c r="Q374" i="4"/>
  <c r="BE374" i="4" s="1"/>
  <c r="Q375" i="4"/>
  <c r="BE375" i="4" s="1"/>
  <c r="Q363" i="4"/>
  <c r="BE363" i="4" s="1"/>
  <c r="Q358" i="4"/>
  <c r="BE358" i="4" s="1"/>
  <c r="Q361" i="4"/>
  <c r="BE361" i="4" s="1"/>
  <c r="Q372" i="4"/>
  <c r="BE372" i="4" s="1"/>
  <c r="Q360" i="4"/>
  <c r="BE360" i="4" s="1"/>
  <c r="Q362" i="4"/>
  <c r="BE362" i="4" s="1"/>
  <c r="Q371" i="4"/>
  <c r="BE371" i="4" s="1"/>
  <c r="Q194" i="4"/>
  <c r="BE194" i="4" s="1"/>
  <c r="Q195" i="4"/>
  <c r="BE195" i="4" s="1"/>
  <c r="Q193" i="4"/>
  <c r="BE193" i="4" s="1"/>
  <c r="Q192" i="4"/>
  <c r="BE192" i="4" s="1"/>
  <c r="Q148" i="4"/>
  <c r="BE148" i="4" s="1"/>
  <c r="Q146" i="4"/>
  <c r="BE146" i="4" s="1"/>
  <c r="Q121" i="4"/>
  <c r="BE121" i="4" s="1"/>
  <c r="Q147" i="4"/>
  <c r="BE147" i="4" s="1"/>
  <c r="Q124" i="4"/>
  <c r="BE124" i="4" s="1"/>
  <c r="Q118" i="4"/>
  <c r="BE118" i="4" s="1"/>
  <c r="Q455" i="4"/>
  <c r="BE455" i="4" s="1"/>
  <c r="Q454" i="4"/>
  <c r="BE454" i="4" s="1"/>
  <c r="Q472" i="4"/>
  <c r="BE472" i="4" s="1"/>
  <c r="Q456" i="4"/>
  <c r="BE456" i="4" s="1"/>
  <c r="Q259" i="4"/>
  <c r="BE259" i="4" s="1"/>
  <c r="Q227" i="4"/>
  <c r="BE227" i="4" s="1"/>
  <c r="Q131" i="4"/>
  <c r="BE131" i="4" s="1"/>
  <c r="Q260" i="4"/>
  <c r="BE260" i="4" s="1"/>
  <c r="Q249" i="4"/>
  <c r="Q18" i="4"/>
  <c r="Q248" i="4"/>
  <c r="Q31" i="4"/>
  <c r="BE31" i="4" s="1"/>
  <c r="Q247" i="4"/>
  <c r="BE247" i="4" s="1"/>
  <c r="Q15" i="4"/>
  <c r="Q351" i="4"/>
  <c r="BE351" i="4" s="1"/>
  <c r="Q350" i="4"/>
  <c r="BE350" i="4" s="1"/>
  <c r="Q349" i="4"/>
  <c r="BE349" i="4" s="1"/>
  <c r="Q345" i="4"/>
  <c r="BE345" i="4" s="1"/>
  <c r="D5" i="20"/>
  <c r="J5" i="20" s="1"/>
  <c r="D65" i="20"/>
  <c r="J65" i="20" s="1"/>
  <c r="D25" i="20"/>
  <c r="J25" i="20" s="1"/>
  <c r="D12" i="20"/>
  <c r="J12" i="20" s="1"/>
  <c r="J103" i="20"/>
  <c r="J97" i="20"/>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5" i="5"/>
  <c r="D96" i="5"/>
  <c r="D14" i="20"/>
  <c r="J14" i="20" s="1"/>
  <c r="D98" i="5"/>
  <c r="D97" i="5"/>
  <c r="D70" i="20"/>
  <c r="J70" i="20" s="1"/>
  <c r="D19" i="20"/>
  <c r="J19" i="20" s="1"/>
  <c r="D7" i="20"/>
  <c r="J7" i="20" s="1"/>
  <c r="D52" i="20"/>
  <c r="J52" i="20" s="1"/>
  <c r="J99" i="20"/>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E128" i="4" l="1"/>
  <c r="BE44" i="4"/>
  <c r="BE206" i="4"/>
  <c r="BE159" i="4"/>
  <c r="BE68" i="4"/>
  <c r="BE100" i="4"/>
  <c r="BE240" i="4"/>
  <c r="BE353" i="4"/>
  <c r="BE40" i="4"/>
  <c r="BE5" i="4"/>
  <c r="BE239" i="4"/>
  <c r="BE87" i="4"/>
  <c r="BE429" i="4"/>
  <c r="BE51" i="4"/>
  <c r="BE273" i="4"/>
  <c r="BE14" i="4"/>
  <c r="BE205" i="4"/>
  <c r="BE445" i="4"/>
  <c r="BE98" i="4"/>
  <c r="BE406" i="4"/>
  <c r="BE15" i="4"/>
  <c r="BE354" i="4"/>
  <c r="BE11" i="4"/>
  <c r="BE88" i="4"/>
  <c r="BE474" i="4"/>
  <c r="BE458" i="4"/>
  <c r="BE96" i="4"/>
  <c r="BE331" i="4"/>
  <c r="BE243" i="4"/>
  <c r="BE18" i="4"/>
  <c r="BE81" i="4"/>
  <c r="BE275" i="4"/>
  <c r="BE408" i="4"/>
  <c r="BE237" i="4"/>
  <c r="BE352" i="4"/>
  <c r="BE39" i="4"/>
  <c r="BE177" i="4"/>
  <c r="BE244" i="4"/>
  <c r="BE245" i="4"/>
  <c r="BE249" i="4"/>
  <c r="BE47" i="4"/>
  <c r="BE46" i="4"/>
  <c r="BE274" i="4"/>
  <c r="BE42" i="4"/>
  <c r="BE50" i="4"/>
  <c r="BE242" i="4"/>
  <c r="BE427" i="4"/>
  <c r="BE190" i="4"/>
  <c r="BE102" i="4"/>
  <c r="BE48" i="4"/>
  <c r="BE97" i="4"/>
  <c r="BE179" i="4"/>
  <c r="BE330" i="4"/>
  <c r="BE387" i="4"/>
  <c r="BE185" i="4"/>
  <c r="BE99" i="4"/>
  <c r="BE248" i="4"/>
  <c r="BE116" i="4"/>
  <c r="BE388" i="4"/>
  <c r="BE4" i="4"/>
  <c r="BE80" i="4"/>
  <c r="BE428" i="4"/>
  <c r="BE238" i="4"/>
  <c r="BE389" i="4"/>
  <c r="BE10" i="4"/>
  <c r="BE101" i="4"/>
  <c r="BE250" i="4"/>
  <c r="BE52" i="4"/>
  <c r="BE76" i="4"/>
  <c r="BE407" i="4"/>
  <c r="BE443" i="4"/>
  <c r="BE521"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D602" i="4" s="1"/>
  <c r="T604" i="4"/>
  <c r="BD604" i="4" s="1"/>
  <c r="T599" i="4"/>
  <c r="BD599" i="4" s="1"/>
  <c r="T606" i="4"/>
  <c r="BD606" i="4" s="1"/>
  <c r="T603" i="4"/>
  <c r="BD603" i="4" s="1"/>
  <c r="T600" i="4"/>
  <c r="BD600" i="4" s="1"/>
  <c r="T601" i="4"/>
  <c r="BD601" i="4" s="1"/>
  <c r="T605" i="4"/>
  <c r="BD605" i="4" s="1"/>
  <c r="T579" i="4"/>
  <c r="BD579" i="4" s="1"/>
  <c r="T581" i="4"/>
  <c r="BD581" i="4" s="1"/>
  <c r="T580" i="4"/>
  <c r="BD580" i="4" s="1"/>
  <c r="T584" i="4"/>
  <c r="BD584" i="4" s="1"/>
  <c r="T582" i="4"/>
  <c r="BD582" i="4" s="1"/>
  <c r="T583" i="4"/>
  <c r="BD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E3" i="4"/>
  <c r="T4" i="4"/>
  <c r="BD4" i="4" s="1"/>
  <c r="T548" i="4"/>
  <c r="BD548" i="4" s="1"/>
  <c r="T546" i="4"/>
  <c r="BD546" i="4" s="1"/>
  <c r="T556" i="4"/>
  <c r="BD556" i="4" s="1"/>
  <c r="T547" i="4"/>
  <c r="BD547" i="4" s="1"/>
  <c r="T555" i="4"/>
  <c r="BD555" i="4" s="1"/>
  <c r="T533" i="4"/>
  <c r="BD533" i="4" s="1"/>
  <c r="T532" i="4"/>
  <c r="BD532" i="4" s="1"/>
  <c r="T468" i="4"/>
  <c r="BD468" i="4" s="1"/>
  <c r="T461" i="4"/>
  <c r="BD461" i="4" s="1"/>
  <c r="T467" i="4"/>
  <c r="BD467" i="4" s="1"/>
  <c r="T460" i="4"/>
  <c r="BD460" i="4" s="1"/>
  <c r="T466" i="4"/>
  <c r="BD466" i="4" s="1"/>
  <c r="T465" i="4"/>
  <c r="BD465" i="4" s="1"/>
  <c r="T471" i="4"/>
  <c r="BD471" i="4" s="1"/>
  <c r="T464" i="4"/>
  <c r="BD464" i="4" s="1"/>
  <c r="T470" i="4"/>
  <c r="BD470" i="4" s="1"/>
  <c r="T463" i="4"/>
  <c r="BD463" i="4" s="1"/>
  <c r="T469" i="4"/>
  <c r="BD469" i="4" s="1"/>
  <c r="T462" i="4"/>
  <c r="BD462" i="4" s="1"/>
  <c r="T545" i="4"/>
  <c r="BD545" i="4" s="1"/>
  <c r="T544" i="4"/>
  <c r="BD544" i="4" s="1"/>
  <c r="T543" i="4"/>
  <c r="BD543" i="4" s="1"/>
  <c r="T527" i="4"/>
  <c r="BD527" i="4" s="1"/>
  <c r="T528" i="4"/>
  <c r="BD528" i="4" s="1"/>
  <c r="T526" i="4"/>
  <c r="BD526" i="4" s="1"/>
  <c r="T530" i="4"/>
  <c r="BD530" i="4" s="1"/>
  <c r="T529" i="4"/>
  <c r="BD529" i="4" s="1"/>
  <c r="T531" i="4"/>
  <c r="BD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D496" i="4" s="1"/>
  <c r="T498" i="4"/>
  <c r="BD498" i="4" s="1"/>
  <c r="T495" i="4"/>
  <c r="BD495" i="4" s="1"/>
  <c r="T499" i="4"/>
  <c r="BD499" i="4" s="1"/>
  <c r="T497" i="4"/>
  <c r="BD497" i="4" s="1"/>
  <c r="T500" i="4"/>
  <c r="BD500" i="4" s="1"/>
  <c r="T504" i="4"/>
  <c r="BD504" i="4" s="1"/>
  <c r="T503" i="4"/>
  <c r="BD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D454" i="4" s="1"/>
  <c r="T453" i="4"/>
  <c r="BD453" i="4" s="1"/>
  <c r="T451" i="4"/>
  <c r="BD451" i="4" s="1"/>
  <c r="T472" i="4"/>
  <c r="BD472" i="4" s="1"/>
  <c r="T456" i="4"/>
  <c r="BD456" i="4" s="1"/>
  <c r="T473" i="4"/>
  <c r="BD473" i="4" s="1"/>
  <c r="T455" i="4"/>
  <c r="BD455" i="4" s="1"/>
  <c r="T452" i="4"/>
  <c r="BD452" i="4" s="1"/>
  <c r="E589" i="7" a="1"/>
  <c r="E589" i="7" s="1"/>
  <c r="E293" i="7" a="1"/>
  <c r="E293" i="7" s="1"/>
  <c r="E565" i="7" a="1"/>
  <c r="E565" i="7" s="1"/>
  <c r="E558" i="7" a="1"/>
  <c r="E558" i="7" s="1"/>
  <c r="E563" i="7" a="1"/>
  <c r="E563" i="7" s="1"/>
  <c r="E559" i="7" a="1"/>
  <c r="E559" i="7" s="1"/>
  <c r="E564" i="7" a="1"/>
  <c r="E564" i="7" s="1"/>
  <c r="E562" i="7" a="1"/>
  <c r="E562" i="7" s="1"/>
  <c r="T414" i="4"/>
  <c r="BD414" i="4" s="1"/>
  <c r="T412" i="4"/>
  <c r="BD412" i="4" s="1"/>
  <c r="T418" i="4"/>
  <c r="BD418" i="4" s="1"/>
  <c r="T419" i="4"/>
  <c r="BD419" i="4" s="1"/>
  <c r="T415" i="4"/>
  <c r="BD415" i="4" s="1"/>
  <c r="T413" i="4"/>
  <c r="BD413" i="4" s="1"/>
  <c r="T417" i="4"/>
  <c r="BD417" i="4" s="1"/>
  <c r="T416" i="4"/>
  <c r="BD416" i="4" s="1"/>
  <c r="T140" i="4"/>
  <c r="BD140" i="4" s="1"/>
  <c r="T141" i="4"/>
  <c r="BD141" i="4" s="1"/>
  <c r="T343" i="4"/>
  <c r="BD343" i="4" s="1"/>
  <c r="T255" i="4"/>
  <c r="BD255" i="4" s="1"/>
  <c r="T100" i="4"/>
  <c r="BD100" i="4" s="1"/>
  <c r="T252" i="4"/>
  <c r="BD252" i="4" s="1"/>
  <c r="T346" i="4"/>
  <c r="BD346" i="4" s="1"/>
  <c r="T298" i="4"/>
  <c r="BD298" i="4" s="1"/>
  <c r="T132" i="4"/>
  <c r="BD132" i="4" s="1"/>
  <c r="T224" i="4"/>
  <c r="BD224" i="4" s="1"/>
  <c r="T261" i="4"/>
  <c r="BD261" i="4" s="1"/>
  <c r="T53" i="4"/>
  <c r="BD53" i="4" s="1"/>
  <c r="T405" i="4"/>
  <c r="BD405" i="4" s="1"/>
  <c r="T382" i="4"/>
  <c r="BD382" i="4" s="1"/>
  <c r="T135" i="4"/>
  <c r="BD135" i="4" s="1"/>
  <c r="T315" i="4"/>
  <c r="BD315" i="4" s="1"/>
  <c r="T12" i="4"/>
  <c r="BD12" i="4" s="1"/>
  <c r="T192" i="4"/>
  <c r="BD192" i="4" s="1"/>
  <c r="T73" i="4"/>
  <c r="BD73" i="4" s="1"/>
  <c r="T350" i="4"/>
  <c r="BD350" i="4" s="1"/>
  <c r="T253" i="4"/>
  <c r="BD253" i="4" s="1"/>
  <c r="T292" i="4"/>
  <c r="BD292" i="4" s="1"/>
  <c r="T120" i="4"/>
  <c r="BD120" i="4" s="1"/>
  <c r="T146" i="4"/>
  <c r="BD146" i="4" s="1"/>
  <c r="T145" i="4"/>
  <c r="BD145" i="4" s="1"/>
  <c r="T54" i="4"/>
  <c r="BD54" i="4" s="1"/>
  <c r="T336" i="4"/>
  <c r="BD336" i="4" s="1"/>
  <c r="T13" i="4"/>
  <c r="BD13" i="4" s="1"/>
  <c r="T101" i="4"/>
  <c r="BD101" i="4" s="1"/>
  <c r="T37" i="4"/>
  <c r="BD37" i="4" s="1"/>
  <c r="T344" i="4"/>
  <c r="BD344" i="4" s="1"/>
  <c r="T297" i="4"/>
  <c r="BD297" i="4" s="1"/>
  <c r="T233" i="4"/>
  <c r="BD233" i="4" s="1"/>
  <c r="T257" i="4"/>
  <c r="BD257" i="4" s="1"/>
  <c r="T160" i="4"/>
  <c r="BD160" i="4" s="1"/>
  <c r="T399" i="4"/>
  <c r="BD399" i="4" s="1"/>
  <c r="T288" i="4"/>
  <c r="BD288" i="4" s="1"/>
  <c r="T115" i="4"/>
  <c r="BD115" i="4" s="1"/>
  <c r="T310" i="4"/>
  <c r="BD310" i="4" s="1"/>
  <c r="T316" i="4"/>
  <c r="BD316" i="4" s="1"/>
  <c r="T195" i="4"/>
  <c r="BD195" i="4" s="1"/>
  <c r="T236" i="4"/>
  <c r="BD236" i="4" s="1"/>
  <c r="T345" i="4"/>
  <c r="BD345" i="4" s="1"/>
  <c r="T222" i="4"/>
  <c r="BD222" i="4" s="1"/>
  <c r="T293" i="4"/>
  <c r="BD293" i="4" s="1"/>
  <c r="T125" i="4"/>
  <c r="BD125" i="4" s="1"/>
  <c r="T138" i="4"/>
  <c r="BD138" i="4" s="1"/>
  <c r="T265" i="4"/>
  <c r="BD265" i="4" s="1"/>
  <c r="T342" i="4"/>
  <c r="BD342" i="4" s="1"/>
  <c r="T226" i="4"/>
  <c r="BD226" i="4" s="1"/>
  <c r="T102" i="4"/>
  <c r="BD102" i="4" s="1"/>
  <c r="T215" i="4"/>
  <c r="BD215" i="4" s="1"/>
  <c r="T286" i="4"/>
  <c r="BD286" i="4" s="1"/>
  <c r="T35" i="4"/>
  <c r="BD35" i="4" s="1"/>
  <c r="T379" i="4"/>
  <c r="BD379" i="4" s="1"/>
  <c r="T78" i="4"/>
  <c r="BD78" i="4" s="1"/>
  <c r="T119" i="4"/>
  <c r="BD119" i="4" s="1"/>
  <c r="T162" i="4"/>
  <c r="BD162" i="4" s="1"/>
  <c r="T400" i="4"/>
  <c r="BD400" i="4" s="1"/>
  <c r="T289" i="4"/>
  <c r="BD289" i="4" s="1"/>
  <c r="T103" i="4"/>
  <c r="BD103" i="4" s="1"/>
  <c r="T319" i="4"/>
  <c r="BD319" i="4" s="1"/>
  <c r="T317" i="4"/>
  <c r="BD317" i="4" s="1"/>
  <c r="T266" i="4"/>
  <c r="BD266" i="4" s="1"/>
  <c r="T351" i="4"/>
  <c r="BD351" i="4" s="1"/>
  <c r="T43" i="4"/>
  <c r="BD43" i="4" s="1"/>
  <c r="T294" i="4"/>
  <c r="BD294" i="4" s="1"/>
  <c r="T117" i="4"/>
  <c r="BD117" i="4" s="1"/>
  <c r="T143" i="4"/>
  <c r="BD143" i="4" s="1"/>
  <c r="T234" i="4"/>
  <c r="BD234" i="4" s="1"/>
  <c r="T338" i="4"/>
  <c r="BD338" i="4" s="1"/>
  <c r="T163" i="4"/>
  <c r="BD163" i="4" s="1"/>
  <c r="T251" i="4"/>
  <c r="BD251" i="4" s="1"/>
  <c r="T216" i="4"/>
  <c r="BD216" i="4" s="1"/>
  <c r="T284" i="4"/>
  <c r="BD284" i="4" s="1"/>
  <c r="T85" i="4"/>
  <c r="BD85" i="4" s="1"/>
  <c r="T376" i="4"/>
  <c r="BD376" i="4" s="1"/>
  <c r="T122" i="4"/>
  <c r="BD122" i="4" s="1"/>
  <c r="T231" i="4"/>
  <c r="BD231" i="4" s="1"/>
  <c r="T404" i="4"/>
  <c r="BD404" i="4" s="1"/>
  <c r="T290" i="4"/>
  <c r="BD290" i="4" s="1"/>
  <c r="T229" i="4"/>
  <c r="BD229" i="4" s="1"/>
  <c r="T320" i="4"/>
  <c r="BD320" i="4" s="1"/>
  <c r="T311" i="4"/>
  <c r="BD311" i="4" s="1"/>
  <c r="T105" i="4"/>
  <c r="BD105" i="4" s="1"/>
  <c r="T349" i="4"/>
  <c r="BD349" i="4" s="1"/>
  <c r="T17" i="4"/>
  <c r="BD17" i="4" s="1"/>
  <c r="T291" i="4"/>
  <c r="BD291" i="4" s="1"/>
  <c r="T148" i="4"/>
  <c r="BD148" i="4" s="1"/>
  <c r="T144" i="4"/>
  <c r="BD144" i="4" s="1"/>
  <c r="T28" i="4"/>
  <c r="BD28" i="4" s="1"/>
  <c r="T337" i="4"/>
  <c r="BD337" i="4" s="1"/>
  <c r="T221" i="4"/>
  <c r="BD221" i="4" s="1"/>
  <c r="T166" i="4"/>
  <c r="BD166" i="4" s="1"/>
  <c r="T212" i="4"/>
  <c r="BD212" i="4" s="1"/>
  <c r="T285" i="4"/>
  <c r="BD285" i="4" s="1"/>
  <c r="T262" i="4"/>
  <c r="BD262" i="4" s="1"/>
  <c r="T377" i="4"/>
  <c r="BD377" i="4" s="1"/>
  <c r="T123" i="4"/>
  <c r="BD123" i="4" s="1"/>
  <c r="T158" i="4"/>
  <c r="BD158" i="4" s="1"/>
  <c r="T398" i="4"/>
  <c r="BD398" i="4" s="1"/>
  <c r="T295" i="4"/>
  <c r="BD295" i="4" s="1"/>
  <c r="T258" i="4"/>
  <c r="BD258" i="4" s="1"/>
  <c r="T312" i="4"/>
  <c r="BD312" i="4" s="1"/>
  <c r="T314" i="4"/>
  <c r="BD314" i="4" s="1"/>
  <c r="T157" i="4"/>
  <c r="BD157" i="4" s="1"/>
  <c r="T299" i="4"/>
  <c r="BD299" i="4" s="1"/>
  <c r="T161" i="4"/>
  <c r="BD161" i="4" s="1"/>
  <c r="T217" i="4"/>
  <c r="BD217" i="4" s="1"/>
  <c r="T131" i="4"/>
  <c r="BD131" i="4" s="1"/>
  <c r="T121" i="4"/>
  <c r="BD121" i="4" s="1"/>
  <c r="T137" i="4"/>
  <c r="BD137" i="4" s="1"/>
  <c r="T339" i="4"/>
  <c r="BD339" i="4" s="1"/>
  <c r="T92" i="4"/>
  <c r="BD92" i="4" s="1"/>
  <c r="T97" i="4"/>
  <c r="BD97" i="4" s="1"/>
  <c r="T214" i="4"/>
  <c r="BD214" i="4" s="1"/>
  <c r="T283" i="4"/>
  <c r="BD283" i="4" s="1"/>
  <c r="T230" i="4"/>
  <c r="BD230" i="4" s="1"/>
  <c r="T378" i="4"/>
  <c r="BD378" i="4" s="1"/>
  <c r="T232" i="4"/>
  <c r="BD232" i="4" s="1"/>
  <c r="T104" i="4"/>
  <c r="BD104" i="4" s="1"/>
  <c r="T401" i="4"/>
  <c r="BD401" i="4" s="1"/>
  <c r="T381" i="4"/>
  <c r="BD381" i="4" s="1"/>
  <c r="T133" i="4"/>
  <c r="BD133" i="4" s="1"/>
  <c r="T321" i="4"/>
  <c r="BD321" i="4" s="1"/>
  <c r="T130" i="4"/>
  <c r="BD130" i="4" s="1"/>
  <c r="T167" i="4"/>
  <c r="BD167" i="4" s="1"/>
  <c r="T300" i="4"/>
  <c r="BD300" i="4" s="1"/>
  <c r="T164" i="4"/>
  <c r="BD164" i="4" s="1"/>
  <c r="T218" i="4"/>
  <c r="BD218" i="4" s="1"/>
  <c r="T259" i="4"/>
  <c r="BD259" i="4" s="1"/>
  <c r="T118" i="4"/>
  <c r="BD118" i="4" s="1"/>
  <c r="T340" i="4"/>
  <c r="BD340" i="4" s="1"/>
  <c r="T98" i="4"/>
  <c r="BD98" i="4" s="1"/>
  <c r="T223" i="4"/>
  <c r="BD223" i="4" s="1"/>
  <c r="T347" i="4"/>
  <c r="BD347" i="4" s="1"/>
  <c r="T302" i="4"/>
  <c r="BD302" i="4" s="1"/>
  <c r="T264" i="4"/>
  <c r="BD264" i="4" s="1"/>
  <c r="T59" i="4"/>
  <c r="BD59" i="4" s="1"/>
  <c r="T402" i="4"/>
  <c r="BD402" i="4" s="1"/>
  <c r="T383" i="4"/>
  <c r="BD383" i="4" s="1"/>
  <c r="T134" i="4"/>
  <c r="BD134" i="4" s="1"/>
  <c r="T318" i="4"/>
  <c r="BD318" i="4" s="1"/>
  <c r="T254" i="4"/>
  <c r="BD254" i="4" s="1"/>
  <c r="T193" i="4"/>
  <c r="BD193" i="4" s="1"/>
  <c r="T155" i="4"/>
  <c r="BD155" i="4" s="1"/>
  <c r="T301" i="4"/>
  <c r="BD301" i="4" s="1"/>
  <c r="T139" i="4"/>
  <c r="BD139" i="4" s="1"/>
  <c r="T213" i="4"/>
  <c r="BD213" i="4" s="1"/>
  <c r="T227" i="4"/>
  <c r="BD227" i="4" s="1"/>
  <c r="T124" i="4"/>
  <c r="BD124" i="4" s="1"/>
  <c r="T142" i="4"/>
  <c r="BD142" i="4" s="1"/>
  <c r="T341" i="4"/>
  <c r="BD341" i="4" s="1"/>
  <c r="T99" i="4"/>
  <c r="BD99" i="4" s="1"/>
  <c r="T19" i="4"/>
  <c r="BD19" i="4" s="1"/>
  <c r="T348" i="4"/>
  <c r="BD348" i="4" s="1"/>
  <c r="T296" i="4"/>
  <c r="BD296" i="4" s="1"/>
  <c r="T263" i="4"/>
  <c r="BD263" i="4" s="1"/>
  <c r="T256" i="4"/>
  <c r="BD256" i="4" s="1"/>
  <c r="T84" i="4"/>
  <c r="BD84" i="4" s="1"/>
  <c r="T235" i="4"/>
  <c r="BD235" i="4" s="1"/>
  <c r="T403" i="4"/>
  <c r="BD403" i="4" s="1"/>
  <c r="T380" i="4"/>
  <c r="BD380" i="4" s="1"/>
  <c r="T228" i="4"/>
  <c r="BD228" i="4" s="1"/>
  <c r="T313" i="4"/>
  <c r="BD313" i="4" s="1"/>
  <c r="T225" i="4"/>
  <c r="BD225" i="4" s="1"/>
  <c r="T194" i="4"/>
  <c r="BD194" i="4" s="1"/>
  <c r="T219" i="4"/>
  <c r="BD219" i="4" s="1"/>
  <c r="T260" i="4"/>
  <c r="BD260" i="4" s="1"/>
  <c r="T147" i="4"/>
  <c r="BD147" i="4" s="1"/>
  <c r="T156" i="4"/>
  <c r="BD156" i="4" s="1"/>
  <c r="T303" i="4"/>
  <c r="BD303" i="4" s="1"/>
  <c r="T165" i="4"/>
  <c r="BD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24" i="4" l="1"/>
  <c r="BD624" i="4" s="1"/>
  <c r="T625" i="4"/>
  <c r="BD625" i="4" s="1"/>
  <c r="T621" i="4"/>
  <c r="BD621" i="4" s="1"/>
  <c r="T620" i="4"/>
  <c r="BD620" i="4" s="1"/>
  <c r="T619" i="4"/>
  <c r="BD619" i="4" s="1"/>
  <c r="T622" i="4"/>
  <c r="BD622" i="4" s="1"/>
  <c r="T623" i="4"/>
  <c r="BD623" i="4" s="1"/>
  <c r="T626" i="4"/>
  <c r="BD626" i="4" s="1"/>
  <c r="T596" i="4"/>
  <c r="BD596" i="4" s="1"/>
  <c r="T592" i="4"/>
  <c r="BD592" i="4" s="1"/>
  <c r="T598" i="4"/>
  <c r="BD598" i="4" s="1"/>
  <c r="T597" i="4"/>
  <c r="BD597" i="4" s="1"/>
  <c r="T535" i="4"/>
  <c r="BD535" i="4" s="1"/>
  <c r="T538" i="4"/>
  <c r="BD538" i="4" s="1"/>
  <c r="T534" i="4"/>
  <c r="BD534" i="4" s="1"/>
  <c r="T539" i="4"/>
  <c r="BD539" i="4" s="1"/>
  <c r="T537" i="4"/>
  <c r="BD537" i="4" s="1"/>
  <c r="T536" i="4"/>
  <c r="BD536" i="4" s="1"/>
  <c r="T590" i="4"/>
  <c r="BD590" i="4" s="1"/>
  <c r="T591" i="4"/>
  <c r="BD591" i="4" s="1"/>
  <c r="T64" i="4"/>
  <c r="BD64" i="4" s="1"/>
  <c r="T562" i="4"/>
  <c r="BD562" i="4" s="1"/>
  <c r="T567" i="4"/>
  <c r="BD567" i="4" s="1"/>
  <c r="T561" i="4"/>
  <c r="BD561" i="4" s="1"/>
  <c r="T560" i="4"/>
  <c r="BD560" i="4" s="1"/>
  <c r="T573" i="4"/>
  <c r="BD573" i="4" s="1"/>
  <c r="T569" i="4"/>
  <c r="BD569" i="4" s="1"/>
  <c r="T566" i="4"/>
  <c r="BD566" i="4" s="1"/>
  <c r="T564" i="4"/>
  <c r="BD564" i="4" s="1"/>
  <c r="T572" i="4"/>
  <c r="BD572" i="4" s="1"/>
  <c r="T565" i="4"/>
  <c r="BD565" i="4" s="1"/>
  <c r="T571" i="4"/>
  <c r="BD571" i="4" s="1"/>
  <c r="T570" i="4"/>
  <c r="BD570" i="4" s="1"/>
  <c r="T568" i="4"/>
  <c r="BD568" i="4" s="1"/>
  <c r="T563" i="4"/>
  <c r="BD563" i="4" s="1"/>
  <c r="T515" i="4"/>
  <c r="BD515" i="4" s="1"/>
  <c r="T513" i="4"/>
  <c r="BD513" i="4" s="1"/>
  <c r="T518" i="4"/>
  <c r="BD518" i="4" s="1"/>
  <c r="T508" i="4"/>
  <c r="BD508" i="4" s="1"/>
  <c r="T510" i="4"/>
  <c r="BD510" i="4" s="1"/>
  <c r="T505" i="4"/>
  <c r="BD505" i="4" s="1"/>
  <c r="T506" i="4"/>
  <c r="BD506" i="4" s="1"/>
  <c r="T509" i="4"/>
  <c r="BD509" i="4" s="1"/>
  <c r="T507" i="4"/>
  <c r="BD507" i="4" s="1"/>
  <c r="T511" i="4"/>
  <c r="BD511" i="4" s="1"/>
  <c r="T516" i="4"/>
  <c r="BD516" i="4" s="1"/>
  <c r="T517" i="4"/>
  <c r="BD517" i="4" s="1"/>
  <c r="T514" i="4"/>
  <c r="BD514" i="4" s="1"/>
  <c r="T512" i="4"/>
  <c r="BD512" i="4" s="1"/>
  <c r="T355" i="4"/>
  <c r="BD355" i="4" s="1"/>
  <c r="T481" i="4"/>
  <c r="BD481" i="4" s="1"/>
  <c r="T474" i="4"/>
  <c r="BD474" i="4" s="1"/>
  <c r="T475" i="4"/>
  <c r="BD475" i="4" s="1"/>
  <c r="T476" i="4"/>
  <c r="BD476" i="4" s="1"/>
  <c r="T477" i="4"/>
  <c r="BD477" i="4" s="1"/>
  <c r="T129" i="4"/>
  <c r="BD129" i="4" s="1"/>
  <c r="T485" i="4"/>
  <c r="BD485" i="4" s="1"/>
  <c r="T494" i="4"/>
  <c r="BD494" i="4" s="1"/>
  <c r="T489" i="4"/>
  <c r="BD489" i="4" s="1"/>
  <c r="T483" i="4"/>
  <c r="BD483" i="4" s="1"/>
  <c r="T490" i="4"/>
  <c r="BD490" i="4" s="1"/>
  <c r="T478" i="4"/>
  <c r="BD478" i="4" s="1"/>
  <c r="T486" i="4"/>
  <c r="BD486" i="4" s="1"/>
  <c r="T480" i="4"/>
  <c r="BD480" i="4" s="1"/>
  <c r="T487" i="4"/>
  <c r="BD487" i="4" s="1"/>
  <c r="T482" i="4"/>
  <c r="BD482" i="4" s="1"/>
  <c r="T484" i="4"/>
  <c r="BD484" i="4" s="1"/>
  <c r="T488" i="4"/>
  <c r="BD488" i="4" s="1"/>
  <c r="T493" i="4"/>
  <c r="BD493" i="4" s="1"/>
  <c r="T491" i="4"/>
  <c r="BD491" i="4" s="1"/>
  <c r="T479" i="4"/>
  <c r="BD479" i="4" s="1"/>
  <c r="T492" i="4"/>
  <c r="BD492" i="4" s="1"/>
  <c r="T25" i="4"/>
  <c r="BD25" i="4" s="1"/>
  <c r="T390" i="4"/>
  <c r="BD390" i="4" s="1"/>
  <c r="T397" i="4"/>
  <c r="BD397" i="4" s="1"/>
  <c r="T391" i="4"/>
  <c r="BD391" i="4" s="1"/>
  <c r="T305" i="4"/>
  <c r="BD305" i="4" s="1"/>
  <c r="T56" i="4"/>
  <c r="BD56" i="4" s="1"/>
  <c r="T203" i="4"/>
  <c r="BD203" i="4" s="1"/>
  <c r="T434" i="4"/>
  <c r="BD434" i="4" s="1"/>
  <c r="T429" i="4"/>
  <c r="BD429" i="4" s="1"/>
  <c r="T77" i="4"/>
  <c r="BD77" i="4" s="1"/>
  <c r="T69" i="4"/>
  <c r="BD69" i="4" s="1"/>
  <c r="T48" i="4"/>
  <c r="BD48" i="4" s="1"/>
  <c r="T44" i="4"/>
  <c r="BD44" i="4" s="1"/>
  <c r="T159" i="4"/>
  <c r="BD159" i="4" s="1"/>
  <c r="T242" i="4"/>
  <c r="BD242" i="4" s="1"/>
  <c r="T72" i="4"/>
  <c r="BD72" i="4" s="1"/>
  <c r="T62" i="4"/>
  <c r="BD62" i="4" s="1"/>
  <c r="T246" i="4"/>
  <c r="BD246" i="4" s="1"/>
  <c r="T14" i="4"/>
  <c r="BD14" i="4" s="1"/>
  <c r="T126" i="4"/>
  <c r="BD126" i="4" s="1"/>
  <c r="T87" i="4"/>
  <c r="BD87" i="4" s="1"/>
  <c r="T10" i="4"/>
  <c r="BD10" i="4" s="1"/>
  <c r="T435" i="4"/>
  <c r="BD435" i="4" s="1"/>
  <c r="T81" i="4"/>
  <c r="BD81" i="4" s="1"/>
  <c r="T237" i="4"/>
  <c r="BD237" i="4" s="1"/>
  <c r="T245" i="4"/>
  <c r="BD245" i="4" s="1"/>
  <c r="T373" i="4"/>
  <c r="BD373" i="4" s="1"/>
  <c r="T267" i="4"/>
  <c r="BD267" i="4" s="1"/>
  <c r="T16" i="4"/>
  <c r="BD16" i="4" s="1"/>
  <c r="T352" i="4"/>
  <c r="BD352" i="4" s="1"/>
  <c r="T439" i="4"/>
  <c r="BD439" i="4" s="1"/>
  <c r="T374" i="4"/>
  <c r="BD374" i="4" s="1"/>
  <c r="T358" i="4"/>
  <c r="BD358" i="4" s="1"/>
  <c r="T375" i="4"/>
  <c r="BD375" i="4" s="1"/>
  <c r="T359" i="4"/>
  <c r="BD359" i="4" s="1"/>
  <c r="T370" i="4"/>
  <c r="BD370" i="4" s="1"/>
  <c r="T361" i="4"/>
  <c r="BD361" i="4" s="1"/>
  <c r="T371" i="4"/>
  <c r="BD371" i="4" s="1"/>
  <c r="T362" i="4"/>
  <c r="BD362" i="4" s="1"/>
  <c r="T184" i="4"/>
  <c r="BD184" i="4" s="1"/>
  <c r="T185" i="4"/>
  <c r="BD185" i="4" s="1"/>
  <c r="T433" i="4"/>
  <c r="BD433" i="4" s="1"/>
  <c r="T22" i="4"/>
  <c r="BD22" i="4" s="1"/>
  <c r="T76" i="4"/>
  <c r="BD76" i="4" s="1"/>
  <c r="T11" i="4"/>
  <c r="BD11" i="4" s="1"/>
  <c r="T108" i="4"/>
  <c r="BD108" i="4" s="1"/>
  <c r="T68" i="4"/>
  <c r="BD68" i="4" s="1"/>
  <c r="T32" i="4"/>
  <c r="BD32" i="4" s="1"/>
  <c r="T174" i="4"/>
  <c r="BD174" i="4" s="1"/>
  <c r="T275" i="4"/>
  <c r="BD275" i="4" s="1"/>
  <c r="T440" i="4"/>
  <c r="U440" i="4" s="1"/>
  <c r="T363" i="4"/>
  <c r="BD363" i="4" s="1"/>
  <c r="T170" i="4"/>
  <c r="BD170" i="4" s="1"/>
  <c r="T190" i="4"/>
  <c r="BD190" i="4" s="1"/>
  <c r="T209" i="4"/>
  <c r="BD209" i="4" s="1"/>
  <c r="T191" i="4"/>
  <c r="BD191" i="4" s="1"/>
  <c r="T208" i="4"/>
  <c r="BD208" i="4" s="1"/>
  <c r="T250" i="4"/>
  <c r="BD250" i="4" s="1"/>
  <c r="T210" i="4"/>
  <c r="BD210" i="4" s="1"/>
  <c r="T116" i="4"/>
  <c r="BD116" i="4" s="1"/>
  <c r="T360" i="4"/>
  <c r="BD360" i="4" s="1"/>
  <c r="T372" i="4"/>
  <c r="BD372" i="4" s="1"/>
  <c r="T153" i="4"/>
  <c r="BD153" i="4" s="1"/>
  <c r="T82" i="4"/>
  <c r="BD82" i="4" s="1"/>
  <c r="T239" i="4"/>
  <c r="BD239" i="4" s="1"/>
  <c r="T431" i="4"/>
  <c r="BD431" i="4" s="1"/>
  <c r="T154" i="4"/>
  <c r="BD154" i="4" s="1"/>
  <c r="T169" i="4"/>
  <c r="BD169" i="4" s="1"/>
  <c r="T168" i="4"/>
  <c r="BD168" i="4" s="1"/>
  <c r="T388" i="4"/>
  <c r="BD388" i="4" s="1"/>
  <c r="T396" i="4"/>
  <c r="BD396" i="4" s="1"/>
  <c r="T384" i="4"/>
  <c r="BD384" i="4" s="1"/>
  <c r="T152" i="4"/>
  <c r="BD152" i="4" s="1"/>
  <c r="T211" i="4"/>
  <c r="BD211" i="4" s="1"/>
  <c r="T189" i="4"/>
  <c r="BD189" i="4" s="1"/>
  <c r="T327" i="4"/>
  <c r="BD327" i="4" s="1"/>
  <c r="T325" i="4"/>
  <c r="BD325" i="4" s="1"/>
  <c r="T180" i="4"/>
  <c r="BD180" i="4" s="1"/>
  <c r="T6" i="4"/>
  <c r="BD6" i="4" s="1"/>
  <c r="T178" i="4"/>
  <c r="BD178" i="4" s="1"/>
  <c r="T128" i="4"/>
  <c r="BD128" i="4" s="1"/>
  <c r="T57" i="4"/>
  <c r="BD57" i="4" s="1"/>
  <c r="T45" i="4"/>
  <c r="BD45" i="4" s="1"/>
  <c r="T86" i="4"/>
  <c r="BD86" i="4" s="1"/>
  <c r="T112" i="4"/>
  <c r="BD112" i="4" s="1"/>
  <c r="T93" i="4"/>
  <c r="BD93" i="4" s="1"/>
  <c r="T334" i="4"/>
  <c r="BD334" i="4" s="1"/>
  <c r="T407" i="4"/>
  <c r="BD407" i="4" s="1"/>
  <c r="T367" i="4"/>
  <c r="BD367" i="4" s="1"/>
  <c r="T58" i="4"/>
  <c r="BD58" i="4" s="1"/>
  <c r="T95" i="4"/>
  <c r="BD95" i="4" s="1"/>
  <c r="T79" i="4"/>
  <c r="BD79" i="4" s="1"/>
  <c r="T171" i="4"/>
  <c r="BD171" i="4" s="1"/>
  <c r="T15" i="4"/>
  <c r="BD15" i="4" s="1"/>
  <c r="T369" i="4"/>
  <c r="BD369" i="4" s="1"/>
  <c r="T197" i="4"/>
  <c r="BD197" i="4" s="1"/>
  <c r="T240" i="4"/>
  <c r="BD240" i="4" s="1"/>
  <c r="T111" i="4"/>
  <c r="BD111" i="4" s="1"/>
  <c r="T436" i="4"/>
  <c r="BD436" i="4" s="1"/>
  <c r="T7" i="4"/>
  <c r="BD7" i="4" s="1"/>
  <c r="T182" i="4"/>
  <c r="BD182" i="4" s="1"/>
  <c r="T70" i="4"/>
  <c r="BD70" i="4" s="1"/>
  <c r="T322" i="4"/>
  <c r="BD322" i="4" s="1"/>
  <c r="T269" i="4"/>
  <c r="BD269" i="4" s="1"/>
  <c r="T323" i="4"/>
  <c r="BD323" i="4" s="1"/>
  <c r="T270" i="4"/>
  <c r="BD270" i="4" s="1"/>
  <c r="T395" i="4"/>
  <c r="BD395" i="4" s="1"/>
  <c r="T8" i="4"/>
  <c r="BD8" i="4" s="1"/>
  <c r="T385" i="4"/>
  <c r="BD385" i="4" s="1"/>
  <c r="T268" i="4"/>
  <c r="BD268" i="4" s="1"/>
  <c r="T271" i="4"/>
  <c r="BD271" i="4" s="1"/>
  <c r="T136" i="4"/>
  <c r="BD136" i="4" s="1"/>
  <c r="T26" i="4"/>
  <c r="BD26" i="4" s="1"/>
  <c r="T66" i="4"/>
  <c r="BD66" i="4" s="1"/>
  <c r="T5" i="4"/>
  <c r="BD5" i="4" s="1"/>
  <c r="T94" i="4"/>
  <c r="BD94" i="4" s="1"/>
  <c r="T20" i="4"/>
  <c r="BD20" i="4" s="1"/>
  <c r="T29" i="4"/>
  <c r="BD29" i="4" s="1"/>
  <c r="T49" i="4"/>
  <c r="BD49" i="4" s="1"/>
  <c r="T421" i="4"/>
  <c r="BD421" i="4" s="1"/>
  <c r="T428" i="4"/>
  <c r="BD428" i="4" s="1"/>
  <c r="T326" i="4"/>
  <c r="BD326" i="4" s="1"/>
  <c r="T272" i="4"/>
  <c r="BD272" i="4" s="1"/>
  <c r="T183" i="4"/>
  <c r="BD183" i="4" s="1"/>
  <c r="T50" i="4"/>
  <c r="BD50" i="4" s="1"/>
  <c r="T422" i="4"/>
  <c r="BD422" i="4" s="1"/>
  <c r="T71" i="4"/>
  <c r="BD71" i="4" s="1"/>
  <c r="T88" i="4"/>
  <c r="BD88" i="4" s="1"/>
  <c r="T324" i="4"/>
  <c r="BD324" i="4" s="1"/>
  <c r="T23" i="4"/>
  <c r="BD23" i="4" s="1"/>
  <c r="T365" i="4"/>
  <c r="BD365" i="4" s="1"/>
  <c r="T430" i="4"/>
  <c r="BD430" i="4" s="1"/>
  <c r="T114" i="4"/>
  <c r="BD114" i="4" s="1"/>
  <c r="T172" i="4"/>
  <c r="BD172" i="4" s="1"/>
  <c r="T149" i="4"/>
  <c r="BD149" i="4" s="1"/>
  <c r="T151" i="4"/>
  <c r="BD151" i="4" s="1"/>
  <c r="T446" i="4"/>
  <c r="BD446" i="4" s="1"/>
  <c r="T127" i="4"/>
  <c r="BD127" i="4" s="1"/>
  <c r="T181" i="4"/>
  <c r="BD181" i="4" s="1"/>
  <c r="T51" i="4"/>
  <c r="BD51" i="4" s="1"/>
  <c r="T177" i="4"/>
  <c r="BD177" i="4" s="1"/>
  <c r="T39" i="4"/>
  <c r="BD39" i="4" s="1"/>
  <c r="T179" i="4"/>
  <c r="BD179" i="4" s="1"/>
  <c r="T243" i="4"/>
  <c r="BD243" i="4" s="1"/>
  <c r="T38" i="4"/>
  <c r="BD38" i="4" s="1"/>
  <c r="T74" i="4"/>
  <c r="BD74" i="4" s="1"/>
  <c r="T75" i="4"/>
  <c r="BD75" i="4" s="1"/>
  <c r="T248" i="4"/>
  <c r="BD248" i="4" s="1"/>
  <c r="T420" i="4"/>
  <c r="BD420" i="4" s="1"/>
  <c r="T150" i="4"/>
  <c r="BD150" i="4" s="1"/>
  <c r="T33" i="4"/>
  <c r="BD33" i="4" s="1"/>
  <c r="T368" i="4"/>
  <c r="BD368" i="4" s="1"/>
  <c r="T438" i="4"/>
  <c r="BD438" i="4" s="1"/>
  <c r="T83" i="4"/>
  <c r="BD83" i="4" s="1"/>
  <c r="T249" i="4"/>
  <c r="BD249" i="4" s="1"/>
  <c r="T110" i="4"/>
  <c r="BD110" i="4" s="1"/>
  <c r="T18" i="4"/>
  <c r="BD18" i="4" s="1"/>
  <c r="T201" i="4"/>
  <c r="BD201" i="4" s="1"/>
  <c r="T89" i="4"/>
  <c r="BD89" i="4" s="1"/>
  <c r="T200" i="4"/>
  <c r="BD200" i="4" s="1"/>
  <c r="T40" i="4"/>
  <c r="BD40" i="4" s="1"/>
  <c r="T34" i="4"/>
  <c r="BD34" i="4" s="1"/>
  <c r="T47" i="4"/>
  <c r="BD47" i="4" s="1"/>
  <c r="T199" i="4"/>
  <c r="BD199" i="4" s="1"/>
  <c r="T244" i="4"/>
  <c r="BD244" i="4" s="1"/>
  <c r="T109" i="4"/>
  <c r="BD109" i="4" s="1"/>
  <c r="T46" i="4"/>
  <c r="BD46" i="4" s="1"/>
  <c r="T364" i="4"/>
  <c r="BD364" i="4" s="1"/>
  <c r="T406" i="4"/>
  <c r="BD406" i="4" s="1"/>
  <c r="T273" i="4"/>
  <c r="BD273" i="4" s="1"/>
  <c r="T274" i="4"/>
  <c r="BD274" i="4" s="1"/>
  <c r="T21" i="4"/>
  <c r="BD21" i="4" s="1"/>
  <c r="T36" i="4"/>
  <c r="BD36" i="4" s="1"/>
  <c r="T173" i="4"/>
  <c r="BD173" i="4" s="1"/>
  <c r="T442" i="4"/>
  <c r="U442" i="4" s="1"/>
  <c r="T409" i="4"/>
  <c r="BD409" i="4" s="1"/>
  <c r="T67" i="4"/>
  <c r="BD67" i="4" s="1"/>
  <c r="T31" i="4"/>
  <c r="BD31" i="4" s="1"/>
  <c r="T106" i="4"/>
  <c r="BD106" i="4" s="1"/>
  <c r="T247" i="4"/>
  <c r="BD247" i="4" s="1"/>
  <c r="T198" i="4"/>
  <c r="BD198" i="4" s="1"/>
  <c r="T427" i="4"/>
  <c r="BD427" i="4" s="1"/>
  <c r="T408" i="4"/>
  <c r="BD408" i="4" s="1"/>
  <c r="T366" i="4"/>
  <c r="BD366" i="4" s="1"/>
  <c r="T91" i="4"/>
  <c r="BD91" i="4" s="1"/>
  <c r="T196" i="4"/>
  <c r="BD196" i="4" s="1"/>
  <c r="T65" i="4"/>
  <c r="BD65" i="4" s="1"/>
  <c r="T107" i="4"/>
  <c r="BD107" i="4" s="1"/>
  <c r="T9" i="4"/>
  <c r="BD9" i="4" s="1"/>
  <c r="T41" i="4"/>
  <c r="BD41" i="4" s="1"/>
  <c r="T80" i="4"/>
  <c r="BD80" i="4" s="1"/>
  <c r="T432" i="4"/>
  <c r="BD432" i="4" s="1"/>
  <c r="T410" i="4"/>
  <c r="BD410" i="4" s="1"/>
  <c r="T30" i="4"/>
  <c r="BD30" i="4" s="1"/>
  <c r="T60" i="4"/>
  <c r="BD60" i="4" s="1"/>
  <c r="T330" i="4"/>
  <c r="BD330" i="4" s="1"/>
  <c r="T331" i="4"/>
  <c r="BD331" i="4" s="1"/>
  <c r="T332" i="4"/>
  <c r="BD332" i="4" s="1"/>
  <c r="T238" i="4"/>
  <c r="BD238" i="4" s="1"/>
  <c r="T42" i="4"/>
  <c r="BD42" i="4" s="1"/>
  <c r="T205" i="4"/>
  <c r="BD205" i="4" s="1"/>
  <c r="T444" i="4"/>
  <c r="U444" i="4" s="1"/>
  <c r="T411" i="4"/>
  <c r="BD411" i="4" s="1"/>
  <c r="T353" i="4"/>
  <c r="BD353" i="4" s="1"/>
  <c r="T354" i="4"/>
  <c r="BD354" i="4" s="1"/>
  <c r="T307" i="4"/>
  <c r="BD307" i="4" s="1"/>
  <c r="T52" i="4"/>
  <c r="BD52" i="4" s="1"/>
  <c r="T309" i="4"/>
  <c r="BD309" i="4" s="1"/>
  <c r="T241" i="4"/>
  <c r="BD241" i="4" s="1"/>
  <c r="T308" i="4"/>
  <c r="BD308" i="4" s="1"/>
  <c r="T207" i="4"/>
  <c r="BD207" i="4" s="1"/>
  <c r="T206" i="4"/>
  <c r="BD206" i="4" s="1"/>
  <c r="T61" i="4"/>
  <c r="BD61" i="4" s="1"/>
  <c r="T96" i="4"/>
  <c r="BD96" i="4" s="1"/>
  <c r="T437" i="4"/>
  <c r="BD437" i="4" s="1"/>
  <c r="T90" i="4"/>
  <c r="BD90" i="4" s="1"/>
  <c r="T113" i="4"/>
  <c r="BD113" i="4" s="1"/>
  <c r="T276" i="4"/>
  <c r="BD276" i="4" s="1"/>
  <c r="T386" i="4"/>
  <c r="BD386" i="4" s="1"/>
  <c r="T55" i="4"/>
  <c r="BD55" i="4" s="1"/>
  <c r="T306" i="4"/>
  <c r="BD306" i="4" s="1"/>
  <c r="T27" i="4"/>
  <c r="BD27" i="4" s="1"/>
  <c r="T392" i="4"/>
  <c r="BD392" i="4" s="1"/>
  <c r="T389" i="4"/>
  <c r="BD389" i="4" s="1"/>
  <c r="T333" i="4"/>
  <c r="BD333" i="4" s="1"/>
  <c r="T393" i="4"/>
  <c r="BD393" i="4" s="1"/>
  <c r="T387" i="4"/>
  <c r="BD387" i="4" s="1"/>
  <c r="T335" i="4"/>
  <c r="BD335" i="4" s="1"/>
  <c r="T24" i="4"/>
  <c r="BD24" i="4" s="1"/>
  <c r="T394" i="4"/>
  <c r="BD394" i="4" s="1"/>
  <c r="T304" i="4"/>
  <c r="BD304" i="4" s="1"/>
  <c r="T277" i="4"/>
  <c r="BD277" i="4" s="1"/>
  <c r="T63" i="4"/>
  <c r="BD63" i="4" s="1"/>
  <c r="T278" i="4"/>
  <c r="BD278" i="4" s="1"/>
  <c r="T204" i="4"/>
  <c r="BD204" i="4" s="1"/>
  <c r="T188" i="4"/>
  <c r="BD188" i="4" s="1"/>
  <c r="T186" i="4"/>
  <c r="BD186" i="4" s="1"/>
  <c r="T357" i="4"/>
  <c r="BD357" i="4" s="1"/>
  <c r="T356" i="4"/>
  <c r="BD356" i="4" s="1"/>
  <c r="T187" i="4"/>
  <c r="BD187" i="4" s="1"/>
  <c r="T202" i="4"/>
  <c r="BD202" i="4" s="1"/>
  <c r="T175" i="4"/>
  <c r="BD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H155" i="4" s="1"/>
  <c r="AA119" i="4"/>
  <c r="BH1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<sst xmlns="http://schemas.openxmlformats.org/spreadsheetml/2006/main" count="10782" uniqueCount="3905">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</sst>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1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3" fillId="15" borderId="1" xfId="3" applyFill="1"/>
    <xf numFmtId="0" fontId="12" fillId="16" borderId="1" xfId="5" applyFill="1"/>
    <xf numFmtId="0" fontId="34" fillId="0" borderId="0" xfId="0" applyFont="1"/>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xf numFmtId="0" fontId="35" fillId="6" borderId="0" xfId="1"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6"/>
  <sheetViews>
    <sheetView tabSelected="1"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06" t="s">
        <v>3855</v>
      </c>
      <c r="B1" s="106"/>
      <c r="C1" s="106"/>
      <c r="D1" s="58" t="s">
        <v>3856</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3325</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3323</v>
      </c>
      <c r="AF2" s="13" t="s">
        <v>1337</v>
      </c>
      <c r="AG2" s="23" t="s">
        <v>1382</v>
      </c>
      <c r="AH2" s="33" t="s">
        <v>2784</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3319</v>
      </c>
      <c r="BB2" s="77" t="s">
        <v>3320</v>
      </c>
      <c r="BC2" s="77" t="s">
        <v>3850</v>
      </c>
      <c r="BD2" s="20" t="s">
        <v>3328</v>
      </c>
      <c r="BE2" s="20" t="s">
        <v>3329</v>
      </c>
      <c r="BF2" s="20" t="s">
        <v>3330</v>
      </c>
      <c r="BG2" s="20" t="s">
        <v>3326</v>
      </c>
      <c r="BH2" s="20" t="s">
        <v>3327</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WayshrineInfo'!$K$3:$N$9996,4,FALSE),"")))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0" t="s">
        <v>3332</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constants'!$A$3:$D$9999,4,FALSE),"")</f>
        <v>Reaper's March</v>
      </c>
      <c r="AB3" s="90" t="s">
        <v>3332</v>
      </c>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constants'!$A$3:$D$9999,4,FALSE),"")</f>
        <v>Reaper's March</v>
      </c>
      <c r="AH3" s="42"/>
      <c r="AI3" s="41"/>
      <c r="AJ3" s="41"/>
      <c r="AK3" s="3" t="str">
        <f>IF(AND(G3&lt;&gt;"LIBSETS_SETTYPE_BATTLEGROUND",G3&lt;&gt;"LIBSETS_SETTYPE_SPECIAL"),IF(AL3&lt;&gt;"",VLOOKUP(AL3,'ESO zone constants'!$D$3:$H$4953,5,FALSE),""),"")</f>
        <v/>
      </c>
      <c r="AM3" s="42"/>
      <c r="AN3" s="41"/>
      <c r="AO3" s="41"/>
      <c r="AP3" s="3" t="str">
        <f>IF(AND(G3&lt;&gt;"LIBSETS_SETTYPE_BATTLEGROUND",G3&lt;&gt;"LIBSETS_SETTYPE_SPECIAL"),IF(AQ3&lt;&gt;"",VLOOKUP(AQ3,'ESO zone constants'!$D$3:$H$4953,5,FALSE),""),"")</f>
        <v/>
      </c>
      <c r="AR3" s="42"/>
      <c r="AS3" s="41"/>
      <c r="AT3" s="41"/>
      <c r="AU3" s="3" t="str">
        <f>IF(AND(G3&lt;&gt;"LIBSETS_SETTYPE_BATTLEGROUND",G3&lt;&gt;"LIBSETS_SETTYPE_SPECIAL"),IF(AV3&lt;&gt;"",VLOOKUP(AV3,'ESO zone constants'!$D$3:$H$4953,5,FALSE),""),"")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BF66"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WayshrineInfo'!$K$3:$N$9996,4,FALSE),"")))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constants'!$A$3:$D$9999,4,FALSE),"")</f>
        <v>The Rift</v>
      </c>
      <c r="AB4" s="90" t="s">
        <v>1557</v>
      </c>
      <c r="AC4" s="41"/>
      <c r="AD4" s="41"/>
      <c r="AE4" s="41"/>
      <c r="AF4" s="3">
        <f>IF(AND(G4&lt;&gt;"LIBSETS_SETTYPE_BATTLEGROUND",G4&lt;&gt;"LIBSETS_SETTYPE_SPECIAL"),
IF(AND(AE4&lt;&gt;"",ISNUMBER(AE4),NOT(ISNA(AE4))),AE4,
   IF(AND(M4&lt;&gt;"",ISNUMBER(M4),M4&gt;0,NOT(ISNA(M4))),VLOOKUP(M4,'ESO dumped WayshrineInfo'!$K$3:$L$9996,2,FALSE),"")
),"")</f>
        <v>103</v>
      </c>
      <c r="AG4" t="str">
        <f>IF(AND(AF4&lt;&gt;"",ISNUMBER(AF4),NOT(ISNA(AF4))),VLOOKUP(AF4,'ESO zone constants'!$A$3:$D$9999,4,FALSE),"")</f>
        <v>The Rift</v>
      </c>
      <c r="AH4" s="42" t="s">
        <v>1558</v>
      </c>
      <c r="AI4" s="41"/>
      <c r="AJ4" s="41"/>
      <c r="AK4" s="3">
        <f>IF(AND(G4&lt;&gt;"LIBSETS_SETTYPE_BATTLEGROUND",G4&lt;&gt;"LIBSETS_SETTYPE_SPECIAL"),IF(AL4&lt;&gt;"",VLOOKUP(AL4,'ESO zone constants'!$D$3:$H$4953,5,FALSE),""),"")</f>
        <v>103</v>
      </c>
      <c r="AL4" t="s">
        <v>111</v>
      </c>
      <c r="AM4" s="42" t="s">
        <v>1559</v>
      </c>
      <c r="AN4" s="41"/>
      <c r="AO4" s="41"/>
      <c r="AP4" s="3" t="str">
        <f>IF(AND(G4&lt;&gt;"LIBSETS_SETTYPE_BATTLEGROUND",G4&lt;&gt;"LIBSETS_SETTYPE_SPECIAL"),IF(AQ4&lt;&gt;"",VLOOKUP(AQ4,'ESO zone constants'!$D$3:$H$4953,5,FALSE),""),"")</f>
        <v/>
      </c>
      <c r="AR4" s="42"/>
      <c r="AS4" s="41"/>
      <c r="AT4" s="41"/>
      <c r="AU4" s="3" t="str">
        <f>IF(AND(G4&lt;&gt;"LIBSETS_SETTYPE_BATTLEGROUND",G4&lt;&gt;"LIBSETS_SETTYPE_SPECIAL"),IF(AV4&lt;&gt;"",VLOOKUP(AV4,'ESO zone constants'!$D$3:$H$4953,5,FALSE),""),"")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F4" s="21" t="str">
        <f t="shared" si="3"/>
        <v>, setType=LIBSETS_SETTYPE_OVERLAND</v>
      </c>
      <c r="BG4" s="21" t="str">
        <f t="shared" ref="BG4:BG67" si="8">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9">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60" x14ac:dyDescent="0.25">
      <c r="A5" s="12">
        <v>21</v>
      </c>
      <c r="B5" t="s">
        <v>735</v>
      </c>
      <c r="C5" t="s">
        <v>736</v>
      </c>
      <c r="D5" s="3">
        <f t="shared" si="0"/>
        <v>21</v>
      </c>
      <c r="G5" s="8" t="s">
        <v>1478</v>
      </c>
      <c r="I5" t="s">
        <v>91</v>
      </c>
      <c r="J5" t="s">
        <v>91</v>
      </c>
      <c r="K5">
        <v>93</v>
      </c>
      <c r="L5">
        <v>93</v>
      </c>
      <c r="M5">
        <v>93</v>
      </c>
      <c r="O5" s="62"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WayshrineInfo'!$K$3:$N$9996,4,FALSE),"")))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constants'!$A$3:$D$9999,4,FALSE),"")</f>
        <v>Eastmarch</v>
      </c>
      <c r="AB5" s="90" t="s">
        <v>1557</v>
      </c>
      <c r="AC5" s="41"/>
      <c r="AD5" s="41"/>
      <c r="AE5" s="41"/>
      <c r="AF5" s="3">
        <f>IF(AND(G5&lt;&gt;"LIBSETS_SETTYPE_BATTLEGROUND",G5&lt;&gt;"LIBSETS_SETTYPE_SPECIAL"),
IF(AND(AE5&lt;&gt;"",ISNUMBER(AE5),NOT(ISNA(AE5))),AE5,
   IF(AND(M5&lt;&gt;"",ISNUMBER(M5),M5&gt;0,NOT(ISNA(M5))),VLOOKUP(M5,'ESO dumped WayshrineInfo'!$K$3:$L$9996,2,FALSE),"")
),"")</f>
        <v>101</v>
      </c>
      <c r="AG5" t="str">
        <f>IF(AND(AF5&lt;&gt;"",ISNUMBER(AF5),NOT(ISNA(AF5))),VLOOKUP(AF5,'ESO zone constants'!$A$3:$D$9999,4,FALSE),"")</f>
        <v>Eastmarch</v>
      </c>
      <c r="AH5" s="42" t="s">
        <v>1558</v>
      </c>
      <c r="AI5" s="41"/>
      <c r="AJ5" s="41"/>
      <c r="AK5" s="3">
        <f>IF(AND(G5&lt;&gt;"LIBSETS_SETTYPE_BATTLEGROUND",G5&lt;&gt;"LIBSETS_SETTYPE_SPECIAL"),IF(AL5&lt;&gt;"",VLOOKUP(AL5,'ESO zone constants'!$D$3:$H$4953,5,FALSE),""),"")</f>
        <v>101</v>
      </c>
      <c r="AL5" t="s">
        <v>110</v>
      </c>
      <c r="AM5" s="42" t="s">
        <v>1559</v>
      </c>
      <c r="AN5" s="41"/>
      <c r="AO5" s="41"/>
      <c r="AP5" s="3" t="str">
        <f>IF(AND(G5&lt;&gt;"LIBSETS_SETTYPE_BATTLEGROUND",G5&lt;&gt;"LIBSETS_SETTYPE_SPECIAL"),IF(AQ5&lt;&gt;"",VLOOKUP(AQ5,'ESO zone constants'!$D$3:$H$4953,5,FALSE),""),"")</f>
        <v/>
      </c>
      <c r="AR5" s="42"/>
      <c r="AS5" s="41"/>
      <c r="AT5" s="41"/>
      <c r="AU5" s="3" t="str">
        <f>IF(AND(G5&lt;&gt;"LIBSETS_SETTYPE_BATTLEGROUND",G5&lt;&gt;"LIBSETS_SETTYPE_SPECIAL"),IF(AV5&lt;&gt;"",VLOOKUP(AV5,'ESO zone constants'!$D$3:$H$4953,5,FALSE),""),"")</f>
        <v/>
      </c>
      <c r="AW5" s="42"/>
      <c r="AX5" s="41"/>
      <c r="AY5" s="41"/>
      <c r="AZ5" s="79" t="s">
        <v>2659</v>
      </c>
      <c r="BA5" s="79"/>
      <c r="BB5" s="79"/>
      <c r="BC5" s="79"/>
      <c r="BD5" s="21" t="str">
        <f t="shared" si="6"/>
        <v>[21] = {wayshrines={93,93,93,}, dlcId=DLC_BASE_GAME</v>
      </c>
      <c r="BE5" s="21" t="str">
        <f t="shared" si="7"/>
        <v>, zoneIds={101,101,101,101}, veteran=false</v>
      </c>
      <c r="BF5" s="21" t="str">
        <f t="shared" si="3"/>
        <v>, setType=LIBSETS_SETTYPE_OVERLAND</v>
      </c>
      <c r="BG5" s="21" t="str">
        <f t="shared" si="8"/>
        <v>, isProcSetAllowedInPvP=1, dropMechanic={LIBSETS_DROP_MECHANIC_OVERLAND_BOSS_DELVE,LIBSETS_DROP_MECHANIC_OVERLAND_WORLDBOSS,LIBSETS_DROP_MECHANIC_OVERLAND_BOSS_PUBLIC_DUNGEON,LIBSETS_DROP_MECHANIC_OVERLAND_CHEST}</v>
      </c>
      <c r="BH5" s="21" t="str">
        <f t="shared" si="9"/>
        <v>}, --Akaviri Dragonguard / Akavirische Drachengarde   [Eastmarch, Eastmarch, Eastmarch, Eastmarch]</v>
      </c>
    </row>
    <row r="6" spans="1:60" x14ac:dyDescent="0.25">
      <c r="A6" s="12">
        <v>22</v>
      </c>
      <c r="B6" t="s">
        <v>737</v>
      </c>
      <c r="C6" t="s">
        <v>2537</v>
      </c>
      <c r="D6" s="3">
        <f t="shared" si="0"/>
        <v>22</v>
      </c>
      <c r="G6" s="8" t="s">
        <v>1478</v>
      </c>
      <c r="I6" t="s">
        <v>91</v>
      </c>
      <c r="J6" t="s">
        <v>91</v>
      </c>
      <c r="K6">
        <v>17</v>
      </c>
      <c r="L6">
        <v>17</v>
      </c>
      <c r="M6">
        <v>17</v>
      </c>
      <c r="O6" s="62"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WayshrineInfo'!$K$3:$N$9996,4,FALSE),"")))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constants'!$A$3:$D$9999,4,FALSE),"")</f>
        <v>Stormhaven</v>
      </c>
      <c r="AB6" s="90" t="s">
        <v>1557</v>
      </c>
      <c r="AC6" s="41"/>
      <c r="AD6" s="41"/>
      <c r="AE6" s="41"/>
      <c r="AF6" s="3">
        <f>IF(AND(G6&lt;&gt;"LIBSETS_SETTYPE_BATTLEGROUND",G6&lt;&gt;"LIBSETS_SETTYPE_SPECIAL"),
IF(AND(AE6&lt;&gt;"",ISNUMBER(AE6),NOT(ISNA(AE6))),AE6,
   IF(AND(M6&lt;&gt;"",ISNUMBER(M6),M6&gt;0,NOT(ISNA(M6))),VLOOKUP(M6,'ESO dumped WayshrineInfo'!$K$3:$L$9996,2,FALSE),"")
),"")</f>
        <v>19</v>
      </c>
      <c r="AG6" t="str">
        <f>IF(AND(AF6&lt;&gt;"",ISNUMBER(AF6),NOT(ISNA(AF6))),VLOOKUP(AF6,'ESO zone constants'!$A$3:$D$9999,4,FALSE),"")</f>
        <v>Stormhaven</v>
      </c>
      <c r="AH6" s="42" t="s">
        <v>1558</v>
      </c>
      <c r="AI6" s="41"/>
      <c r="AJ6" s="41"/>
      <c r="AK6" s="3">
        <f>IF(AND(G6&lt;&gt;"LIBSETS_SETTYPE_BATTLEGROUND",G6&lt;&gt;"LIBSETS_SETTYPE_SPECIAL"),IF(AL6&lt;&gt;"",VLOOKUP(AL6,'ESO zone constants'!$D$3:$H$4953,5,FALSE),""),"")</f>
        <v>19</v>
      </c>
      <c r="AL6" t="s">
        <v>104</v>
      </c>
      <c r="AM6" s="42" t="s">
        <v>1559</v>
      </c>
      <c r="AN6" s="41"/>
      <c r="AO6" s="41"/>
      <c r="AP6" s="3" t="str">
        <f>IF(AND(G6&lt;&gt;"LIBSETS_SETTYPE_BATTLEGROUND",G6&lt;&gt;"LIBSETS_SETTYPE_SPECIAL"),IF(AQ6&lt;&gt;"",VLOOKUP(AQ6,'ESO zone constants'!$D$3:$H$4953,5,FALSE),""),"")</f>
        <v/>
      </c>
      <c r="AR6" s="42"/>
      <c r="AS6" s="41"/>
      <c r="AT6" s="41"/>
      <c r="AU6" s="3" t="str">
        <f>IF(AND(G6&lt;&gt;"LIBSETS_SETTYPE_BATTLEGROUND",G6&lt;&gt;"LIBSETS_SETTYPE_SPECIAL"),IF(AV6&lt;&gt;"",VLOOKUP(AV6,'ESO zone constants'!$D$3:$H$4953,5,FALSE),""),"")</f>
        <v/>
      </c>
      <c r="AW6" s="42"/>
      <c r="AX6" s="41"/>
      <c r="AY6" s="41"/>
      <c r="AZ6" s="79" t="s">
        <v>2658</v>
      </c>
      <c r="BA6" s="79"/>
      <c r="BB6" s="79"/>
      <c r="BC6" s="79"/>
      <c r="BD6" s="21" t="str">
        <f t="shared" si="6"/>
        <v>[22] = {wayshrines={17,17,17,}, dlcId=DLC_BASE_GAME</v>
      </c>
      <c r="BE6" s="21" t="str">
        <f t="shared" si="7"/>
        <v>, zoneIds={19,19,19,19}, veteran=false</v>
      </c>
      <c r="BF6" s="21" t="str">
        <f t="shared" si="3"/>
        <v>, setType=LIBSETS_SETTYPE_OVERLAND</v>
      </c>
      <c r="BG6" s="21" t="str">
        <f t="shared" si="8"/>
        <v>, dropMechanic={LIBSETS_DROP_MECHANIC_OVERLAND_BOSS_DELVE,LIBSETS_DROP_MECHANIC_OVERLAND_WORLDBOSS,LIBSETS_DROP_MECHANIC_OVERLAND_BOSS_PUBLIC_DUNGEON,LIBSETS_DROP_MECHANIC_OVERLAND_CHEST}</v>
      </c>
      <c r="BH6" s="21" t="str">
        <f t="shared" si="9"/>
        <v>}, --Dreamer\'s Mantle / Mantel des Träumers   [Stormhaven, Stormhaven, Stormhaven, Stormhaven]</v>
      </c>
    </row>
    <row r="7" spans="1:60" x14ac:dyDescent="0.25">
      <c r="A7" s="12">
        <v>23</v>
      </c>
      <c r="B7" t="s">
        <v>738</v>
      </c>
      <c r="C7" t="s">
        <v>2538</v>
      </c>
      <c r="D7" s="3">
        <f t="shared" si="0"/>
        <v>23</v>
      </c>
      <c r="G7" s="8" t="s">
        <v>1470</v>
      </c>
      <c r="I7" t="s">
        <v>91</v>
      </c>
      <c r="J7" t="s">
        <v>91</v>
      </c>
      <c r="K7">
        <v>270</v>
      </c>
      <c r="L7">
        <v>270</v>
      </c>
      <c r="M7">
        <v>270</v>
      </c>
      <c r="O7" s="62"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constants'!$A$3:$D$9999,4,FALSE),"")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constants'!$A$3:$D$9999,4,FALSE),"")</f>
        <v>Craglorn</v>
      </c>
      <c r="AH7" s="42"/>
      <c r="AK7" s="3" t="str">
        <f>IF(AND(G7&lt;&gt;"LIBSETS_SETTYPE_BATTLEGROUND",G7&lt;&gt;"LIBSETS_SETTYPE_SPECIAL"),IF(AL7&lt;&gt;"",VLOOKUP(AL7,'ESO zone constants'!$D$3:$H$4953,5,FALSE),""),"")</f>
        <v/>
      </c>
      <c r="AM7" s="42"/>
      <c r="AP7" s="3" t="str">
        <f>IF(AND(G7&lt;&gt;"LIBSETS_SETTYPE_BATTLEGROUND",G7&lt;&gt;"LIBSETS_SETTYPE_SPECIAL"),IF(AQ7&lt;&gt;"",VLOOKUP(AQ7,'ESO zone constants'!$D$3:$H$4953,5,FALSE),""),"")</f>
        <v/>
      </c>
      <c r="AR7" s="42"/>
      <c r="AU7" s="3" t="str">
        <f>IF(AND(G7&lt;&gt;"LIBSETS_SETTYPE_BATTLEGROUND",G7&lt;&gt;"LIBSETS_SETTYPE_SPECIAL"),IF(AV7&lt;&gt;"",VLOOKUP(AV7,'ESO zone constants'!$D$3:$H$4953,5,FALSE),""),"")</f>
        <v/>
      </c>
      <c r="AW7" s="42"/>
      <c r="AZ7" s="79" t="s">
        <v>2659</v>
      </c>
      <c r="BA7" s="79"/>
      <c r="BB7" s="79"/>
      <c r="BC7" s="79"/>
      <c r="BD7" s="21" t="str">
        <f t="shared" si="6"/>
        <v>[23] = {wayshrines={270,270,270,}, dlcId=DLC_BASE_GAME</v>
      </c>
      <c r="BE7" s="21" t="str">
        <f t="shared" si="7"/>
        <v>, zoneIds={635,888,888}, veteran=false</v>
      </c>
      <c r="BF7" s="21" t="str">
        <f t="shared" si="3"/>
        <v>, setType=LIBSETS_SETTYPE_ARENA</v>
      </c>
      <c r="BG7" s="21" t="str">
        <f t="shared" si="8"/>
        <v>, isProcSetAllowedInPvP=1, dropMechanic={LIBSETS_DROP_MECHANIC_ARENA_STAGE_CHEST,LIBSETS_DROP_MECHANIC_ARENA_STAGE_CHEST}, dropMechanicDropLocationNames={['en']={'','Arena stage chest','','','','',},['de']={'','Arena-Phasen Schatztruhe','','','','',},}</v>
      </c>
      <c r="BH7" s="21" t="str">
        <f t="shared" si="9"/>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constants'!$A$3:$D$9999,4,FALSE),"")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constants'!$A$3:$D$9999,4,FALSE),"")</f>
        <v>Craglorn</v>
      </c>
      <c r="AH8" s="42"/>
      <c r="AK8" s="3" t="str">
        <f>IF(AND(G8&lt;&gt;"LIBSETS_SETTYPE_BATTLEGROUND",G8&lt;&gt;"LIBSETS_SETTYPE_SPECIAL"),IF(AL8&lt;&gt;"",VLOOKUP(AL8,'ESO zone constants'!$D$3:$H$4953,5,FALSE),""),"")</f>
        <v/>
      </c>
      <c r="AM8" s="42"/>
      <c r="AP8" s="3" t="str">
        <f>IF(AND(G8&lt;&gt;"LIBSETS_SETTYPE_BATTLEGROUND",G8&lt;&gt;"LIBSETS_SETTYPE_SPECIAL"),IF(AQ8&lt;&gt;"",VLOOKUP(AQ8,'ESO zone constants'!$D$3:$H$4953,5,FALSE),""),"")</f>
        <v/>
      </c>
      <c r="AR8" s="42"/>
      <c r="AU8" s="3" t="str">
        <f>IF(AND(G8&lt;&gt;"LIBSETS_SETTYPE_BATTLEGROUND",G8&lt;&gt;"LIBSETS_SETTYPE_SPECIAL"),IF(AV8&lt;&gt;"",VLOOKUP(AV8,'ESO zone constants'!$D$3:$H$4953,5,FALSE),""),"")</f>
        <v/>
      </c>
      <c r="AW8" s="42"/>
      <c r="AZ8" s="79" t="s">
        <v>2658</v>
      </c>
      <c r="BA8" s="79"/>
      <c r="BB8" s="79"/>
      <c r="BC8" s="79"/>
      <c r="BD8" s="21" t="str">
        <f t="shared" si="6"/>
        <v>[24] = {wayshrines={270,270,270,}, dlcId=DLC_BASE_GAME</v>
      </c>
      <c r="BE8" s="21" t="str">
        <f t="shared" si="7"/>
        <v>, zoneIds={635,888,888}, veteran=false</v>
      </c>
      <c r="BF8" s="21" t="str">
        <f t="shared" si="3"/>
        <v>, setType=LIBSETS_SETTYPE_ARENA</v>
      </c>
      <c r="BG8" s="21" t="str">
        <f t="shared" si="8"/>
        <v>, dropMechanic={LIBSETS_DROP_MECHANIC_ARENA_STAGE_CHEST,LIBSETS_DROP_MECHANIC_ARENA_STAGE_CHEST}, dropMechanicDropLocationNames={['en']={'','Arena stage chest','','','','',},['de']={'','Arena-Phasen Schatztruhe','','','','',},}</v>
      </c>
      <c r="BH8" s="21" t="str">
        <f t="shared" si="9"/>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WayshrineInfo'!$K$3:$N$9996,4,FALSE),"")))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0" t="s">
        <v>2789</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constants'!$A$3:$D$9999,4,FALSE),"")</f>
        <v>Cyrodiil</v>
      </c>
      <c r="AB9" s="33" t="s">
        <v>3809</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constants'!$A$3:$D$9999,4,FALSE),"")</f>
        <v>Cyrodiil</v>
      </c>
      <c r="AH9" s="33" t="s">
        <v>2784</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t="str">
        <f>IF(AND(G9&lt;&gt;"LIBSETS_SETTYPE_BATTLEGROUND",G9&lt;&gt;"LIBSETS_SETTYPE_SPECIAL"),IF(AL9&lt;&gt;"",VLOOKUP(AL9,'ESO zone constants'!$D$3:$H$4953,5,FALSE),""),"")</f>
        <v/>
      </c>
      <c r="AM9" s="33" t="s">
        <v>3812</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t="str">
        <f>IF(AND(G9&lt;&gt;"LIBSETS_SETTYPE_BATTLEGROUND",G9&lt;&gt;"LIBSETS_SETTYPE_SPECIAL"),IF(AQ9&lt;&gt;"",VLOOKUP(AQ9,'ESO zone constants'!$D$3:$H$4953,5,FALSE),""),"")</f>
        <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t="str">
        <f>IF(AND(G9&lt;&gt;"LIBSETS_SETTYPE_BATTLEGROUND",G9&lt;&gt;"LIBSETS_SETTYPE_SPECIAL"),IF(AV9&lt;&gt;"",VLOOKUP(AV9,'ESO zone constants'!$D$3:$H$4953,5,FALSE),""),"")</f>
        <v/>
      </c>
      <c r="AW9" s="33" t="s">
        <v>3282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 veteran=false</v>
      </c>
      <c r="BF9" s="21" t="str">
        <f t="shared" si="3"/>
        <v>, setType=LIBSETS_SETTYPE_CYRODIIL</v>
      </c>
      <c r="BG9" s="21" t="str">
        <f t="shared" si="8"/>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9"/>
        <v>}, --Desert Rose / Wüstenrose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constants'!$A$3:$D$9999,4,FALSE),"")</f>
        <v>Coldharbour</v>
      </c>
      <c r="AB10" s="33" t="s">
        <v>1557</v>
      </c>
      <c r="AC10" s="41"/>
      <c r="AD10" s="41"/>
      <c r="AE10" s="41"/>
      <c r="AF10" s="3">
        <f>IF(AND(G10&lt;&gt;"LIBSETS_SETTYPE_BATTLEGROUND",G10&lt;&gt;"LIBSETS_SETTYPE_SPECIAL"),
IF(AND(AE10&lt;&gt;"",ISNUMBER(AE10),NOT(ISNA(AE10))),AE10,
   IF(AND(M10&lt;&gt;"",ISNUMBER(M10),M10&gt;0,NOT(ISNA(M10))),VLOOKUP(M10,'ESO dumped WayshrineInfo'!$K$3:$L$9996,2,FALSE),"")
),"")</f>
        <v>347</v>
      </c>
      <c r="AG10" t="str">
        <f>IF(AND(AF10&lt;&gt;"",ISNUMBER(AF10),NOT(ISNA(AF10))),VLOOKUP(AF10,'ESO zone constants'!$A$3:$D$9999,4,FALSE),"")</f>
        <v>Coldharbour</v>
      </c>
      <c r="AH10" s="42" t="s">
        <v>1558</v>
      </c>
      <c r="AI10" s="41"/>
      <c r="AJ10" s="41"/>
      <c r="AK10" s="3">
        <f>IF(AND(G10&lt;&gt;"LIBSETS_SETTYPE_BATTLEGROUND",G10&lt;&gt;"LIBSETS_SETTYPE_SPECIAL"),IF(AL10&lt;&gt;"",VLOOKUP(AL10,'ESO zone constants'!$D$3:$H$4953,5,FALSE),""),"")</f>
        <v>347</v>
      </c>
      <c r="AL10" t="s">
        <v>241</v>
      </c>
      <c r="AM10" s="33" t="s">
        <v>1559</v>
      </c>
      <c r="AN10" s="41"/>
      <c r="AO10" s="41"/>
      <c r="AP10" s="3" t="str">
        <f>IF(AND(G10&lt;&gt;"LIBSETS_SETTYPE_BATTLEGROUND",G10&lt;&gt;"LIBSETS_SETTYPE_SPECIAL"),IF(AQ10&lt;&gt;"",VLOOKUP(AQ10,'ESO zone constants'!$D$3:$H$4953,5,FALSE),""),"")</f>
        <v/>
      </c>
      <c r="AS10" s="41"/>
      <c r="AT10" s="41"/>
      <c r="AU10" s="3" t="str">
        <f>IF(AND(G10&lt;&gt;"LIBSETS_SETTYPE_BATTLEGROUND",G10&lt;&gt;"LIBSETS_SETTYPE_SPECIAL"),IF(AV10&lt;&gt;"",VLOOKUP(AV10,'ESO zone constants'!$D$3:$H$4953,5,FALSE),""),"")</f>
        <v/>
      </c>
      <c r="AX10" s="41"/>
      <c r="AY10" s="41"/>
      <c r="AZ10" s="79" t="s">
        <v>2658</v>
      </c>
      <c r="BA10" s="79"/>
      <c r="BB10" s="79"/>
      <c r="BC10" s="79"/>
      <c r="BD10" s="21" t="str">
        <f t="shared" si="6"/>
        <v>[26] = {wayshrines={131,131,131,}, dlcId=DLC_BASE_GAME</v>
      </c>
      <c r="BE10" s="21" t="str">
        <f t="shared" si="7"/>
        <v>, zoneIds={347,347,347,347}, veteran=false</v>
      </c>
      <c r="BF10" s="21" t="str">
        <f t="shared" si="3"/>
        <v>, setType=LIBSETS_SETTYPE_OVERLAND</v>
      </c>
      <c r="BG10" s="21" t="str">
        <f t="shared" si="8"/>
        <v>, dropMechanic={LIBSETS_DROP_MECHANIC_OVERLAND_BOSS_DELVE,LIBSETS_DROP_MECHANIC_OVERLAND_WORLDBOSS,LIBSETS_DROP_MECHANIC_OVERLAND_BOSS_PUBLIC_DUNGEON,LIBSETS_DROP_MECHANIC_OVERLAND_CHEST}</v>
      </c>
      <c r="BH10" s="21" t="str">
        <f t="shared" si="9"/>
        <v>}, --Prisoner\'s Rags / Lumpen des Gefangenen   [Coldharbour, Coldharbour, Coldharbour,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constants'!$A$3:$D$9999,4,FALSE),"")</f>
        <v>Eastmarch</v>
      </c>
      <c r="AB11" s="33" t="s">
        <v>1557</v>
      </c>
      <c r="AC11" s="41"/>
      <c r="AD11" s="41"/>
      <c r="AE11" s="41"/>
      <c r="AF11" s="3">
        <f>IF(AND(G11&lt;&gt;"LIBSETS_SETTYPE_BATTLEGROUND",G11&lt;&gt;"LIBSETS_SETTYPE_SPECIAL"),
IF(AND(AE11&lt;&gt;"",ISNUMBER(AE11),NOT(ISNA(AE11))),AE11,
   IF(AND(M11&lt;&gt;"",ISNUMBER(M11),M11&gt;0,NOT(ISNA(M11))),VLOOKUP(M11,'ESO dumped WayshrineInfo'!$K$3:$L$9996,2,FALSE),"")
),"")</f>
        <v>101</v>
      </c>
      <c r="AG11" t="str">
        <f>IF(AND(AF11&lt;&gt;"",ISNUMBER(AF11),NOT(ISNA(AF11))),VLOOKUP(AF11,'ESO zone constants'!$A$3:$D$9999,4,FALSE),"")</f>
        <v>Eastmarch</v>
      </c>
      <c r="AH11" s="42" t="s">
        <v>1558</v>
      </c>
      <c r="AI11" s="41"/>
      <c r="AJ11" s="41"/>
      <c r="AK11" s="3">
        <f>IF(AND(G11&lt;&gt;"LIBSETS_SETTYPE_BATTLEGROUND",G11&lt;&gt;"LIBSETS_SETTYPE_SPECIAL"),IF(AL11&lt;&gt;"",VLOOKUP(AL11,'ESO zone constants'!$D$3:$H$4953,5,FALSE),""),"")</f>
        <v>101</v>
      </c>
      <c r="AL11" t="s">
        <v>110</v>
      </c>
      <c r="AM11" s="33" t="s">
        <v>1559</v>
      </c>
      <c r="AN11" s="41"/>
      <c r="AO11" s="41"/>
      <c r="AP11" s="3" t="str">
        <f>IF(AND(G11&lt;&gt;"LIBSETS_SETTYPE_BATTLEGROUND",G11&lt;&gt;"LIBSETS_SETTYPE_SPECIAL"),IF(AQ11&lt;&gt;"",VLOOKUP(AQ11,'ESO zone constants'!$D$3:$H$4953,5,FALSE),""),"")</f>
        <v/>
      </c>
      <c r="AS11" s="41"/>
      <c r="AT11" s="41"/>
      <c r="AU11" s="3" t="str">
        <f>IF(AND(G11&lt;&gt;"LIBSETS_SETTYPE_BATTLEGROUND",G11&lt;&gt;"LIBSETS_SETTYPE_SPECIAL"),IF(AV11&lt;&gt;"",VLOOKUP(AV11,'ESO zone constants'!$D$3:$H$4953,5,FALSE),""),"")</f>
        <v/>
      </c>
      <c r="AX11" s="41"/>
      <c r="AY11" s="41"/>
      <c r="AZ11" s="79" t="s">
        <v>2658</v>
      </c>
      <c r="BA11" s="79"/>
      <c r="BB11" s="79"/>
      <c r="BC11" s="79"/>
      <c r="BD11" s="21" t="str">
        <f t="shared" si="6"/>
        <v>[27] = {wayshrines={93,93,93,}, dlcId=DLC_BASE_GAME</v>
      </c>
      <c r="BE11" s="21" t="str">
        <f t="shared" si="7"/>
        <v>, zoneIds={101,101,101,101}, veteran=false</v>
      </c>
      <c r="BF11" s="21" t="str">
        <f t="shared" si="3"/>
        <v>, setType=LIBSETS_SETTYPE_OVERLAND</v>
      </c>
      <c r="BG11" s="21" t="str">
        <f t="shared" si="8"/>
        <v>, dropMechanic={LIBSETS_DROP_MECHANIC_OVERLAND_BOSS_DELVE,LIBSETS_DROP_MECHANIC_OVERLAND_WORLDBOSS,LIBSETS_DROP_MECHANIC_OVERLAND_BOSS_PUBLIC_DUNGEON,LIBSETS_DROP_MECHANIC_OVERLAND_CHEST}</v>
      </c>
      <c r="BH11" s="21" t="str">
        <f t="shared" si="9"/>
        <v>}, --Fiord\'s Legacy / Fiords Erbe   [Eastmarch, Eastmarch, Eastmarch, Eastmarch]</v>
      </c>
    </row>
    <row r="12" spans="1:60" x14ac:dyDescent="0.25">
      <c r="A12" s="12">
        <v>28</v>
      </c>
      <c r="B12" t="s">
        <v>744</v>
      </c>
      <c r="C12" t="s">
        <v>745</v>
      </c>
      <c r="D12" s="3">
        <f t="shared" si="0"/>
        <v>28</v>
      </c>
      <c r="G12" s="8" t="s">
        <v>1475</v>
      </c>
      <c r="I12" t="s">
        <v>91</v>
      </c>
      <c r="J12" t="s">
        <v>91</v>
      </c>
      <c r="K12">
        <v>191</v>
      </c>
      <c r="L12">
        <v>191</v>
      </c>
      <c r="M12">
        <v>191</v>
      </c>
      <c r="O12" s="62"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0" t="s">
        <v>3332</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constants'!$A$3:$D$9999,4,FALSE),"")</f>
        <v>Elden Hollow II</v>
      </c>
      <c r="AB12" s="33" t="s">
        <v>3332</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constants'!$A$3:$D$9999,4,FALSE),"")</f>
        <v>Grahtwood</v>
      </c>
      <c r="AH12" s="90" t="s">
        <v>3332</v>
      </c>
      <c r="AI12" s="41"/>
      <c r="AJ12" s="41"/>
      <c r="AK12" s="3" t="str">
        <f>IF(AND(G12&lt;&gt;"LIBSETS_SETTYPE_BATTLEGROUND",G12&lt;&gt;"LIBSETS_SETTYPE_SPECIAL"),IF(AL12&lt;&gt;"",VLOOKUP(AL12,'ESO zone constants'!$D$3:$H$4953,5,FALSE),""),"")</f>
        <v/>
      </c>
      <c r="AN12" s="41"/>
      <c r="AO12" s="41"/>
      <c r="AP12" s="3" t="str">
        <f>IF(AND(G12&lt;&gt;"LIBSETS_SETTYPE_BATTLEGROUND",G12&lt;&gt;"LIBSETS_SETTYPE_SPECIAL"),IF(AQ12&lt;&gt;"",VLOOKUP(AQ12,'ESO zone constants'!$D$3:$H$4953,5,FALSE),""),"")</f>
        <v/>
      </c>
      <c r="AS12" s="41"/>
      <c r="AT12" s="41"/>
      <c r="AU12" s="3" t="str">
        <f>IF(AND(G12&lt;&gt;"LIBSETS_SETTYPE_BATTLEGROUND",G12&lt;&gt;"LIBSETS_SETTYPE_SPECIAL"),IF(AV12&lt;&gt;"",VLOOKUP(AV12,'ESO zone constants'!$D$3:$H$4953,5,FALSE),""),"")</f>
        <v/>
      </c>
      <c r="AX12" s="41"/>
      <c r="AY12" s="41"/>
      <c r="AZ12" s="79" t="s">
        <v>2658</v>
      </c>
      <c r="BA12" s="79"/>
      <c r="BB12" s="79"/>
      <c r="BC12" s="79"/>
      <c r="BD12" s="21" t="str">
        <f t="shared" si="6"/>
        <v>[28] = {wayshrines={191,191,191,}, dlcId=DLC_BASE_GAME</v>
      </c>
      <c r="BE12" s="21" t="str">
        <f t="shared" si="7"/>
        <v>, zoneIds={126,931,383}, veteran=false</v>
      </c>
      <c r="BF12" s="21" t="str">
        <f t="shared" si="3"/>
        <v>, setType=LIBSETS_SETTYPE_DUNGEON</v>
      </c>
      <c r="BG12" s="21" t="str">
        <f t="shared" si="8"/>
        <v>, dropMechanic={LIBSETS_DROP_MECHANIC_GROUP_DUNGEON_BOSS,LIBSETS_DROP_MECHANIC_GROUP_DUNGEON_BOSS,LIBSETS_DROP_MECHANIC_GROUP_DUNGEON_BOSS}</v>
      </c>
      <c r="BH12" s="21" t="str">
        <f t="shared" si="9"/>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0" t="s">
        <v>3332</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constants'!$A$3:$D$9999,4,FALSE),"")</f>
        <v>Wayrest Sewers II</v>
      </c>
      <c r="AB13" s="33" t="s">
        <v>3332</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constants'!$A$3:$D$9999,4,FALSE),"")</f>
        <v>Stormhaven</v>
      </c>
      <c r="AH13" s="90" t="s">
        <v>3332</v>
      </c>
      <c r="AI13" s="41"/>
      <c r="AJ13" s="41"/>
      <c r="AK13" s="3" t="str">
        <f>IF(AND(G13&lt;&gt;"LIBSETS_SETTYPE_BATTLEGROUND",G13&lt;&gt;"LIBSETS_SETTYPE_SPECIAL"),IF(AL13&lt;&gt;"",VLOOKUP(AL13,'ESO zone constants'!$D$3:$H$4953,5,FALSE),""),"")</f>
        <v/>
      </c>
      <c r="AN13" s="41"/>
      <c r="AO13" s="41"/>
      <c r="AP13" s="3" t="str">
        <f>IF(AND(G13&lt;&gt;"LIBSETS_SETTYPE_BATTLEGROUND",G13&lt;&gt;"LIBSETS_SETTYPE_SPECIAL"),IF(AQ13&lt;&gt;"",VLOOKUP(AQ13,'ESO zone constants'!$D$3:$H$4953,5,FALSE),""),"")</f>
        <v/>
      </c>
      <c r="AS13" s="41"/>
      <c r="AT13" s="41"/>
      <c r="AU13" s="3" t="str">
        <f>IF(AND(G13&lt;&gt;"LIBSETS_SETTYPE_BATTLEGROUND",G13&lt;&gt;"LIBSETS_SETTYPE_SPECIAL"),IF(AV13&lt;&gt;"",VLOOKUP(AV13,'ESO zone constants'!$D$3:$H$4953,5,FALSE),""),"")</f>
        <v/>
      </c>
      <c r="AX13" s="41"/>
      <c r="AY13" s="41"/>
      <c r="AZ13" s="79" t="s">
        <v>2659</v>
      </c>
      <c r="BA13" s="79"/>
      <c r="BB13" s="79"/>
      <c r="BC13" s="79"/>
      <c r="BD13" s="21" t="str">
        <f t="shared" si="6"/>
        <v>[29] = {wayshrines={189,189,189,}, dlcId=DLC_BASE_GAME</v>
      </c>
      <c r="BE13" s="21" t="str">
        <f t="shared" si="7"/>
        <v>, zoneIds={146,933,19}, veteran=false</v>
      </c>
      <c r="BF13" s="21" t="str">
        <f t="shared" si="3"/>
        <v>, setType=LIBSETS_SETTYPE_DUNGEON</v>
      </c>
      <c r="BG13" s="21" t="str">
        <f t="shared" si="8"/>
        <v>, isProcSetAllowedInPvP=1, dropMechanic={LIBSETS_DROP_MECHANIC_GROUP_DUNGEON_BOSS,LIBSETS_DROP_MECHANIC_GROUP_DUNGEON_BOSS,LIBSETS_DROP_MECHANIC_GROUP_DUNGEON_BOSS}</v>
      </c>
      <c r="BH13" s="21" t="str">
        <f t="shared" si="9"/>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constants'!$A$3:$D$9999,4,FALSE),"")</f>
        <v>Malabal Tor</v>
      </c>
      <c r="AB14" s="33" t="s">
        <v>1557</v>
      </c>
      <c r="AC14" s="41"/>
      <c r="AD14" s="41"/>
      <c r="AE14" s="41"/>
      <c r="AF14" s="3">
        <f>IF(AND(G14&lt;&gt;"LIBSETS_SETTYPE_BATTLEGROUND",G14&lt;&gt;"LIBSETS_SETTYPE_SPECIAL"),
IF(AND(AE14&lt;&gt;"",ISNUMBER(AE14),NOT(ISNA(AE14))),AE14,
   IF(AND(M14&lt;&gt;"",ISNUMBER(M14),M14&gt;0,NOT(ISNA(M14))),VLOOKUP(M14,'ESO dumped WayshrineInfo'!$K$3:$L$9996,2,FALSE),"")
),"")</f>
        <v>58</v>
      </c>
      <c r="AG14" t="str">
        <f>IF(AND(AF14&lt;&gt;"",ISNUMBER(AF14),NOT(ISNA(AF14))),VLOOKUP(AF14,'ESO zone constants'!$A$3:$D$9999,4,FALSE),"")</f>
        <v>Malabal Tor</v>
      </c>
      <c r="AH14" s="42" t="s">
        <v>1558</v>
      </c>
      <c r="AI14" s="41"/>
      <c r="AJ14" s="41"/>
      <c r="AK14" s="3">
        <f>IF(AND(G14&lt;&gt;"LIBSETS_SETTYPE_BATTLEGROUND",G14&lt;&gt;"LIBSETS_SETTYPE_SPECIAL"),IF(AL14&lt;&gt;"",VLOOKUP(AL14,'ESO zone constants'!$D$3:$H$4953,5,FALSE),""),"")</f>
        <v>58</v>
      </c>
      <c r="AL14" t="s">
        <v>108</v>
      </c>
      <c r="AM14" s="33" t="s">
        <v>1559</v>
      </c>
      <c r="AN14" s="41"/>
      <c r="AO14" s="41"/>
      <c r="AP14" s="3" t="str">
        <f>IF(AND(G14&lt;&gt;"LIBSETS_SETTYPE_BATTLEGROUND",G14&lt;&gt;"LIBSETS_SETTYPE_SPECIAL"),IF(AQ14&lt;&gt;"",VLOOKUP(AQ14,'ESO zone constants'!$D$3:$H$4953,5,FALSE),""),"")</f>
        <v/>
      </c>
      <c r="AQ14"/>
      <c r="AR14" s="33"/>
      <c r="AS14" s="41"/>
      <c r="AT14" s="41"/>
      <c r="AU14" s="3" t="str">
        <f>IF(AND(G14&lt;&gt;"LIBSETS_SETTYPE_BATTLEGROUND",G14&lt;&gt;"LIBSETS_SETTYPE_SPECIAL"),IF(AV14&lt;&gt;"",VLOOKUP(AV14,'ESO zone constants'!$D$3:$H$4953,5,FALSE),""),"")</f>
        <v/>
      </c>
      <c r="AV14"/>
      <c r="AW14" s="33"/>
      <c r="AX14" s="41"/>
      <c r="AY14" s="41"/>
      <c r="AZ14" s="79" t="s">
        <v>2658</v>
      </c>
      <c r="BA14" s="79"/>
      <c r="BB14" s="79"/>
      <c r="BC14" s="79"/>
      <c r="BD14" s="21" t="str">
        <f t="shared" si="6"/>
        <v>[30] = {wayshrines={102,102,102,}, dlcId=DLC_BASE_GAME</v>
      </c>
      <c r="BE14" s="21" t="str">
        <f t="shared" si="7"/>
        <v>, zoneIds={58,58,58,58}, veteran=false</v>
      </c>
      <c r="BF14" s="21" t="str">
        <f t="shared" si="3"/>
        <v>, setType=LIBSETS_SETTYPE_OVERLAND</v>
      </c>
      <c r="BG14" s="21" t="str">
        <f t="shared" si="8"/>
        <v>, dropMechanic={LIBSETS_DROP_MECHANIC_OVERLAND_BOSS_DELVE,LIBSETS_DROP_MECHANIC_OVERLAND_WORLDBOSS,LIBSETS_DROP_MECHANIC_OVERLAND_BOSS_PUBLIC_DUNGEON,LIBSETS_DROP_MECHANIC_OVERLAND_CHEST}</v>
      </c>
      <c r="BH14" s="21" t="str">
        <f t="shared" si="9"/>
        <v>}, --Thunderbug\'s Carapace / Donnerkäferpanzer   [Malabal Tor, Malabal Tor, Malabal Tor,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constants'!$A$3:$D$9999,4,FALSE),"")</f>
        <v>Stonefalls</v>
      </c>
      <c r="AB15" s="33" t="s">
        <v>1557</v>
      </c>
      <c r="AC15" s="41"/>
      <c r="AD15" s="41"/>
      <c r="AE15" s="41"/>
      <c r="AF15" s="3">
        <f>IF(AND(G15&lt;&gt;"LIBSETS_SETTYPE_BATTLEGROUND",G15&lt;&gt;"LIBSETS_SETTYPE_SPECIAL"),
IF(AND(AE15&lt;&gt;"",ISNUMBER(AE15),NOT(ISNA(AE15))),AE15,
   IF(AND(M15&lt;&gt;"",ISNUMBER(M15),M15&gt;0,NOT(ISNA(M15))),VLOOKUP(M15,'ESO dumped WayshrineInfo'!$K$3:$L$9996,2,FALSE),"")
),"")</f>
        <v>41</v>
      </c>
      <c r="AG15" t="str">
        <f>IF(AND(AF15&lt;&gt;"",ISNUMBER(AF15),NOT(ISNA(AF15))),VLOOKUP(AF15,'ESO zone constants'!$A$3:$D$9999,4,FALSE),"")</f>
        <v>Stonefalls</v>
      </c>
      <c r="AH15" s="42" t="s">
        <v>1558</v>
      </c>
      <c r="AI15" s="41"/>
      <c r="AJ15" s="41"/>
      <c r="AK15" s="3">
        <f>IF(AND(G15&lt;&gt;"LIBSETS_SETTYPE_BATTLEGROUND",G15&lt;&gt;"LIBSETS_SETTYPE_SPECIAL"),IF(AL15&lt;&gt;"",VLOOKUP(AL15,'ESO zone constants'!$D$3:$H$4953,5,FALSE),""),"")</f>
        <v>41</v>
      </c>
      <c r="AL15" t="s">
        <v>106</v>
      </c>
      <c r="AM15" s="33" t="s">
        <v>1559</v>
      </c>
      <c r="AN15" s="41"/>
      <c r="AO15" s="41"/>
      <c r="AP15" s="3" t="str">
        <f>IF(AND(G15&lt;&gt;"LIBSETS_SETTYPE_BATTLEGROUND",G15&lt;&gt;"LIBSETS_SETTYPE_SPECIAL"),IF(AQ15&lt;&gt;"",VLOOKUP(AQ15,'ESO zone constants'!$D$3:$H$4953,5,FALSE),""),"")</f>
        <v/>
      </c>
      <c r="AS15" s="41"/>
      <c r="AT15" s="41"/>
      <c r="AU15" s="3" t="str">
        <f>IF(AND(G15&lt;&gt;"LIBSETS_SETTYPE_BATTLEGROUND",G15&lt;&gt;"LIBSETS_SETTYPE_SPECIAL"),IF(AV15&lt;&gt;"",VLOOKUP(AV15,'ESO zone constants'!$D$3:$H$4953,5,FALSE),""),"")</f>
        <v/>
      </c>
      <c r="AX15" s="41"/>
      <c r="AY15" s="41"/>
      <c r="AZ15" s="79" t="s">
        <v>2659</v>
      </c>
      <c r="BA15" s="79"/>
      <c r="BB15" s="79"/>
      <c r="BC15" s="79"/>
      <c r="BD15" s="21" t="str">
        <f t="shared" si="6"/>
        <v>[31] = {wayshrines={65,65,65,}, dlcId=DLC_BASE_GAME</v>
      </c>
      <c r="BE15" s="21" t="str">
        <f t="shared" si="7"/>
        <v>, zoneIds={41,41,41,41}, veteran=false</v>
      </c>
      <c r="BF15" s="21" t="str">
        <f t="shared" si="3"/>
        <v>, setType=LIBSETS_SETTYPE_OVERLAND</v>
      </c>
      <c r="BG15" s="21" t="str">
        <f t="shared" si="8"/>
        <v>, isProcSetAllowedInPvP=1, dropMechanic={LIBSETS_DROP_MECHANIC_OVERLAND_BOSS_DELVE,LIBSETS_DROP_MECHANIC_OVERLAND_WORLDBOSS,LIBSETS_DROP_MECHANIC_OVERLAND_BOSS_PUBLIC_DUNGEON,LIBSETS_DROP_MECHANIC_OVERLAND_CHEST}</v>
      </c>
      <c r="BH15" s="21" t="str">
        <f t="shared" si="9"/>
        <v>}, --Silks of the Sun / Sonnenseide   [Stonefalls, Stonefalls, Stonefalls, Stonefalls]</v>
      </c>
    </row>
    <row r="16" spans="1:60" x14ac:dyDescent="0.25">
      <c r="A16" s="12">
        <v>32</v>
      </c>
      <c r="B16" t="s">
        <v>750</v>
      </c>
      <c r="C16" t="s">
        <v>2544</v>
      </c>
      <c r="D16" s="3">
        <f t="shared" si="0"/>
        <v>32</v>
      </c>
      <c r="G16" s="8" t="s">
        <v>1470</v>
      </c>
      <c r="I16" t="s">
        <v>91</v>
      </c>
      <c r="J16" t="s">
        <v>91</v>
      </c>
      <c r="K16">
        <v>270</v>
      </c>
      <c r="L16">
        <v>270</v>
      </c>
      <c r="M16">
        <v>270</v>
      </c>
      <c r="O16" s="62"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constants'!$A$3:$D$9999,4,FALSE),"")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constants'!$A$3:$D$9999,4,FALSE),"")</f>
        <v>Craglorn</v>
      </c>
      <c r="AH16" s="42"/>
      <c r="AK16" s="3" t="str">
        <f>IF(AND(G16&lt;&gt;"LIBSETS_SETTYPE_BATTLEGROUND",G16&lt;&gt;"LIBSETS_SETTYPE_SPECIAL"),IF(AL16&lt;&gt;"",VLOOKUP(AL16,'ESO zone constants'!$D$3:$H$4953,5,FALSE),""),"")</f>
        <v/>
      </c>
      <c r="AP16" s="3" t="str">
        <f>IF(AND(G16&lt;&gt;"LIBSETS_SETTYPE_BATTLEGROUND",G16&lt;&gt;"LIBSETS_SETTYPE_SPECIAL"),IF(AQ16&lt;&gt;"",VLOOKUP(AQ16,'ESO zone constants'!$D$3:$H$4953,5,FALSE),""),"")</f>
        <v/>
      </c>
      <c r="AU16" s="3" t="str">
        <f>IF(AND(G16&lt;&gt;"LIBSETS_SETTYPE_BATTLEGROUND",G16&lt;&gt;"LIBSETS_SETTYPE_SPECIAL"),IF(AV16&lt;&gt;"",VLOOKUP(AV16,'ESO zone constants'!$D$3:$H$4953,5,FALSE),""),"")</f>
        <v/>
      </c>
      <c r="AZ16" s="79" t="s">
        <v>2658</v>
      </c>
      <c r="BA16" s="79"/>
      <c r="BB16" s="79"/>
      <c r="BC16" s="79"/>
      <c r="BD16" s="21" t="str">
        <f t="shared" si="6"/>
        <v>[32] = {wayshrines={270,270,270,}, dlcId=DLC_BASE_GAME</v>
      </c>
      <c r="BE16" s="21" t="str">
        <f t="shared" si="7"/>
        <v>, zoneIds={635,888,888}, veteran=false</v>
      </c>
      <c r="BF16" s="21" t="str">
        <f t="shared" si="3"/>
        <v>, setType=LIBSETS_SETTYPE_ARENA</v>
      </c>
      <c r="BG16" s="21" t="str">
        <f t="shared" si="8"/>
        <v>, dropMechanic={LIBSETS_DROP_MECHANIC_ARENA_STAGE_CHEST,LIBSETS_DROP_MECHANIC_ARENA_STAGE_CHEST}, dropMechanicDropLocationNames={['en']={'','Arena stage chest','','','','',},['de']={'','Arena-Phasen Schatztruhe','','','','',},}</v>
      </c>
      <c r="BH16" s="21" t="str">
        <f t="shared" si="9"/>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0" t="s">
        <v>3332</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constants'!$A$3:$D$9999,4,FALSE),"")</f>
        <v>Fungal Grotto II</v>
      </c>
      <c r="AB17" s="33" t="s">
        <v>3332</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constants'!$A$3:$D$9999,4,FALSE),"")</f>
        <v>Stonefalls</v>
      </c>
      <c r="AH17" s="90" t="s">
        <v>3332</v>
      </c>
      <c r="AI17" s="41"/>
      <c r="AJ17" s="41"/>
      <c r="AK17" s="3" t="str">
        <f>IF(AND(G17&lt;&gt;"LIBSETS_SETTYPE_BATTLEGROUND",G17&lt;&gt;"LIBSETS_SETTYPE_SPECIAL"),IF(AL17&lt;&gt;"",VLOOKUP(AL17,'ESO zone constants'!$D$3:$H$4953,5,FALSE),""),"")</f>
        <v/>
      </c>
      <c r="AN17" s="41"/>
      <c r="AO17" s="41"/>
      <c r="AP17" s="3" t="str">
        <f>IF(AND(G17&lt;&gt;"LIBSETS_SETTYPE_BATTLEGROUND",G17&lt;&gt;"LIBSETS_SETTYPE_SPECIAL"),IF(AQ17&lt;&gt;"",VLOOKUP(AQ17,'ESO zone constants'!$D$3:$H$4953,5,FALSE),""),"")</f>
        <v/>
      </c>
      <c r="AS17" s="41"/>
      <c r="AT17" s="41"/>
      <c r="AU17" s="3" t="str">
        <f>IF(AND(G17&lt;&gt;"LIBSETS_SETTYPE_BATTLEGROUND",G17&lt;&gt;"LIBSETS_SETTYPE_SPECIAL"),IF(AV17&lt;&gt;"",VLOOKUP(AV17,'ESO zone constants'!$D$3:$H$4953,5,FALSE),""),"")</f>
        <v/>
      </c>
      <c r="AX17" s="41"/>
      <c r="AY17" s="41"/>
      <c r="AZ17" s="79" t="s">
        <v>2658</v>
      </c>
      <c r="BA17" s="79"/>
      <c r="BB17" s="79"/>
      <c r="BC17" s="79"/>
      <c r="BD17" s="21" t="str">
        <f t="shared" si="6"/>
        <v>[33] = {wayshrines={98,98,98,}, dlcId=DLC_BASE_GAME</v>
      </c>
      <c r="BE17" s="21" t="str">
        <f t="shared" si="7"/>
        <v>, zoneIds={283,934,41}, veteran=false</v>
      </c>
      <c r="BF17" s="21" t="str">
        <f t="shared" si="3"/>
        <v>, setType=LIBSETS_SETTYPE_DUNGEON</v>
      </c>
      <c r="BG17" s="21" t="str">
        <f t="shared" si="8"/>
        <v>, dropMechanic={LIBSETS_DROP_MECHANIC_GROUP_DUNGEON_BOSS,LIBSETS_DROP_MECHANIC_GROUP_DUNGEON_BOSS,LIBSETS_DROP_MECHANIC_GROUP_DUNGEON_BOSS}</v>
      </c>
      <c r="BH17" s="21" t="str">
        <f t="shared" si="9"/>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constants'!$A$3:$D$9999,4,FALSE),"")</f>
        <v>Deshaan</v>
      </c>
      <c r="AB18" s="33" t="s">
        <v>1557</v>
      </c>
      <c r="AC18" s="41"/>
      <c r="AD18" s="41"/>
      <c r="AE18" s="41"/>
      <c r="AF18" s="3">
        <f>IF(AND(G18&lt;&gt;"LIBSETS_SETTYPE_BATTLEGROUND",G18&lt;&gt;"LIBSETS_SETTYPE_SPECIAL"),
IF(AND(AE18&lt;&gt;"",ISNUMBER(AE18),NOT(ISNA(AE18))),AE18,
   IF(AND(M18&lt;&gt;"",ISNUMBER(M18),M18&gt;0,NOT(ISNA(M18))),VLOOKUP(M18,'ESO dumped WayshrineInfo'!$K$3:$L$9996,2,FALSE),"")
),"")</f>
        <v>57</v>
      </c>
      <c r="AG18" t="str">
        <f>IF(AND(AF18&lt;&gt;"",ISNUMBER(AF18),NOT(ISNA(AF18))),VLOOKUP(AF18,'ESO zone constants'!$A$3:$D$9999,4,FALSE),"")</f>
        <v>Deshaan</v>
      </c>
      <c r="AH18" s="42" t="s">
        <v>1558</v>
      </c>
      <c r="AI18" s="41"/>
      <c r="AJ18" s="41"/>
      <c r="AK18" s="3">
        <f>IF(AND(G18&lt;&gt;"LIBSETS_SETTYPE_BATTLEGROUND",G18&lt;&gt;"LIBSETS_SETTYPE_SPECIAL"),IF(AL18&lt;&gt;"",VLOOKUP(AL18,'ESO zone constants'!$D$3:$H$4953,5,FALSE),""),"")</f>
        <v>57</v>
      </c>
      <c r="AL18" t="s">
        <v>107</v>
      </c>
      <c r="AM18" s="33" t="s">
        <v>1559</v>
      </c>
      <c r="AN18" s="41"/>
      <c r="AO18" s="41"/>
      <c r="AP18" s="3" t="str">
        <f>IF(AND(G18&lt;&gt;"LIBSETS_SETTYPE_BATTLEGROUND",G18&lt;&gt;"LIBSETS_SETTYPE_SPECIAL"),IF(AQ18&lt;&gt;"",VLOOKUP(AQ18,'ESO zone constants'!$D$3:$H$4953,5,FALSE),""),"")</f>
        <v/>
      </c>
      <c r="AS18" s="41"/>
      <c r="AT18" s="41"/>
      <c r="AU18" s="3" t="str">
        <f>IF(AND(G18&lt;&gt;"LIBSETS_SETTYPE_BATTLEGROUND",G18&lt;&gt;"LIBSETS_SETTYPE_SPECIAL"),IF(AV18&lt;&gt;"",VLOOKUP(AV18,'ESO zone constants'!$D$3:$H$4953,5,FALSE),""),"")</f>
        <v/>
      </c>
      <c r="AX18" s="41"/>
      <c r="AY18" s="41"/>
      <c r="AZ18" s="79" t="s">
        <v>2659</v>
      </c>
      <c r="BA18" s="79"/>
      <c r="BB18" s="79"/>
      <c r="BC18" s="79"/>
      <c r="BD18" s="21" t="str">
        <f t="shared" si="6"/>
        <v>[34] = {wayshrines={28,28,28,}, dlcId=DLC_BASE_GAME</v>
      </c>
      <c r="BE18" s="21" t="str">
        <f t="shared" si="7"/>
        <v>, zoneIds={57,57,57,57}, veteran=false</v>
      </c>
      <c r="BF18" s="21" t="str">
        <f t="shared" si="3"/>
        <v>, setType=LIBSETS_SETTYPE_OVERLAND</v>
      </c>
      <c r="BG18" s="21" t="str">
        <f t="shared" si="8"/>
        <v>, isProcSetAllowedInPvP=1, dropMechanic={LIBSETS_DROP_MECHANIC_OVERLAND_BOSS_DELVE,LIBSETS_DROP_MECHANIC_OVERLAND_WORLDBOSS,LIBSETS_DROP_MECHANIC_OVERLAND_BOSS_PUBLIC_DUNGEON,LIBSETS_DROP_MECHANIC_OVERLAND_CHEST}</v>
      </c>
      <c r="BH18" s="21" t="str">
        <f t="shared" si="9"/>
        <v>}, --Night Mother\'s Embrace / Umarmung der Mutter der Nacht   [Deshaan, Deshaan, Deshaan, Deshaan]</v>
      </c>
    </row>
    <row r="19" spans="1:60" x14ac:dyDescent="0.25">
      <c r="A19" s="12">
        <v>35</v>
      </c>
      <c r="B19" t="s">
        <v>753</v>
      </c>
      <c r="C19" t="s">
        <v>754</v>
      </c>
      <c r="D19" s="3">
        <f t="shared" si="0"/>
        <v>35</v>
      </c>
      <c r="G19" s="8" t="s">
        <v>1475</v>
      </c>
      <c r="I19" t="s">
        <v>91</v>
      </c>
      <c r="J19" t="s">
        <v>91</v>
      </c>
      <c r="K19">
        <v>193</v>
      </c>
      <c r="L19">
        <v>193</v>
      </c>
      <c r="M19">
        <v>193</v>
      </c>
      <c r="O19" s="62"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0" t="s">
        <v>3332</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constants'!$A$3:$D$9999,4,FALSE),"")</f>
        <v>Spindleclutch II</v>
      </c>
      <c r="AB19" s="33" t="s">
        <v>3332</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constants'!$A$3:$D$9999,4,FALSE),"")</f>
        <v>Glenumbra</v>
      </c>
      <c r="AH19" s="90" t="s">
        <v>3332</v>
      </c>
      <c r="AI19" s="41"/>
      <c r="AJ19" s="41"/>
      <c r="AK19" s="3" t="str">
        <f>IF(AND(G19&lt;&gt;"LIBSETS_SETTYPE_BATTLEGROUND",G19&lt;&gt;"LIBSETS_SETTYPE_SPECIAL"),IF(AL19&lt;&gt;"",VLOOKUP(AL19,'ESO zone constants'!$D$3:$H$4953,5,FALSE),""),"")</f>
        <v/>
      </c>
      <c r="AN19" s="41"/>
      <c r="AO19" s="41"/>
      <c r="AP19" s="3" t="str">
        <f>IF(AND(G19&lt;&gt;"LIBSETS_SETTYPE_BATTLEGROUND",G19&lt;&gt;"LIBSETS_SETTYPE_SPECIAL"),IF(AQ19&lt;&gt;"",VLOOKUP(AQ19,'ESO zone constants'!$D$3:$H$4953,5,FALSE),""),"")</f>
        <v/>
      </c>
      <c r="AS19" s="41"/>
      <c r="AT19" s="41"/>
      <c r="AU19" s="3" t="str">
        <f>IF(AND(G19&lt;&gt;"LIBSETS_SETTYPE_BATTLEGROUND",G19&lt;&gt;"LIBSETS_SETTYPE_SPECIAL"),IF(AV19&lt;&gt;"",VLOOKUP(AV19,'ESO zone constants'!$D$3:$H$4953,5,FALSE),""),"")</f>
        <v/>
      </c>
      <c r="AX19" s="41"/>
      <c r="AY19" s="41"/>
      <c r="AZ19" s="79" t="s">
        <v>2658</v>
      </c>
      <c r="BA19" s="79"/>
      <c r="BB19" s="79"/>
      <c r="BC19" s="79"/>
      <c r="BD19" s="21" t="str">
        <f t="shared" si="6"/>
        <v>[35] = {wayshrines={193,193,193,}, dlcId=DLC_BASE_GAME</v>
      </c>
      <c r="BE19" s="21" t="str">
        <f t="shared" si="7"/>
        <v>, zoneIds={144,936,3}, veteran=false</v>
      </c>
      <c r="BF19" s="21" t="str">
        <f t="shared" si="3"/>
        <v>, setType=LIBSETS_SETTYPE_DUNGEON</v>
      </c>
      <c r="BG19" s="21" t="str">
        <f t="shared" si="8"/>
        <v>, dropMechanic={LIBSETS_DROP_MECHANIC_GROUP_DUNGEON_BOSS,LIBSETS_DROP_MECHANIC_GROUP_DUNGEON_BOSS,LIBSETS_DROP_MECHANIC_GROUP_DUNGEON_BOSS}</v>
      </c>
      <c r="BH19" s="21" t="str">
        <f t="shared" si="9"/>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constants'!$A$3:$D$9999,4,FALSE),"")</f>
        <v>Auridon</v>
      </c>
      <c r="AB20" s="33" t="s">
        <v>1557</v>
      </c>
      <c r="AC20" s="41"/>
      <c r="AD20" s="41"/>
      <c r="AE20" s="41"/>
      <c r="AF20" s="3">
        <f>IF(AND(G20&lt;&gt;"LIBSETS_SETTYPE_BATTLEGROUND",G20&lt;&gt;"LIBSETS_SETTYPE_SPECIAL"),
IF(AND(AE20&lt;&gt;"",ISNUMBER(AE20),NOT(ISNA(AE20))),AE20,
   IF(AND(M20&lt;&gt;"",ISNUMBER(M20),M20&gt;0,NOT(ISNA(M20))),VLOOKUP(M20,'ESO dumped WayshrineInfo'!$K$3:$L$9996,2,FALSE),"")
),"")</f>
        <v>381</v>
      </c>
      <c r="AG20" t="str">
        <f>IF(AND(AF20&lt;&gt;"",ISNUMBER(AF20),NOT(ISNA(AF20))),VLOOKUP(AF20,'ESO zone constants'!$A$3:$D$9999,4,FALSE),"")</f>
        <v>Auridon</v>
      </c>
      <c r="AH20" s="42" t="s">
        <v>1558</v>
      </c>
      <c r="AI20" s="41"/>
      <c r="AJ20" s="41"/>
      <c r="AK20" s="3">
        <f>IF(AND(G20&lt;&gt;"LIBSETS_SETTYPE_BATTLEGROUND",G20&lt;&gt;"LIBSETS_SETTYPE_SPECIAL"),IF(AL20&lt;&gt;"",VLOOKUP(AL20,'ESO zone constants'!$D$3:$H$4953,5,FALSE),""),"")</f>
        <v>381</v>
      </c>
      <c r="AL20" t="s">
        <v>264</v>
      </c>
      <c r="AM20" s="33" t="s">
        <v>1559</v>
      </c>
      <c r="AN20" s="41"/>
      <c r="AO20" s="41"/>
      <c r="AP20" s="3" t="str">
        <f>IF(AND(G20&lt;&gt;"LIBSETS_SETTYPE_BATTLEGROUND",G20&lt;&gt;"LIBSETS_SETTYPE_SPECIAL"),IF(AQ20&lt;&gt;"",VLOOKUP(AQ20,'ESO zone constants'!$D$3:$H$4953,5,FALSE),""),"")</f>
        <v/>
      </c>
      <c r="AS20" s="41"/>
      <c r="AT20" s="41"/>
      <c r="AU20" s="3" t="str">
        <f>IF(AND(G20&lt;&gt;"LIBSETS_SETTYPE_BATTLEGROUND",G20&lt;&gt;"LIBSETS_SETTYPE_SPECIAL"),IF(AV20&lt;&gt;"",VLOOKUP(AV20,'ESO zone constants'!$D$3:$H$4953,5,FALSE),""),"")</f>
        <v/>
      </c>
      <c r="AX20" s="41"/>
      <c r="AY20" s="41"/>
      <c r="AZ20" s="79" t="s">
        <v>2658</v>
      </c>
      <c r="BA20" s="79"/>
      <c r="BB20" s="79"/>
      <c r="BC20" s="79"/>
      <c r="BD20" s="21" t="str">
        <f t="shared" si="6"/>
        <v>[36] = {wayshrines={121,121,121,}, dlcId=DLC_BASE_GAME</v>
      </c>
      <c r="BE20" s="21" t="str">
        <f t="shared" si="7"/>
        <v>, zoneIds={381,381,381,381}, veteran=false</v>
      </c>
      <c r="BF20" s="21" t="str">
        <f t="shared" si="3"/>
        <v>, setType=LIBSETS_SETTYPE_OVERLAND</v>
      </c>
      <c r="BG20" s="21" t="str">
        <f t="shared" si="8"/>
        <v>, dropMechanic={LIBSETS_DROP_MECHANIC_OVERLAND_BOSS_DELVE,LIBSETS_DROP_MECHANIC_OVERLAND_WORLDBOSS,LIBSETS_DROP_MECHANIC_OVERLAND_BOSS_PUBLIC_DUNGEON,LIBSETS_DROP_MECHANIC_OVERLAND_CHEST}</v>
      </c>
      <c r="BH20" s="21" t="str">
        <f t="shared" si="9"/>
        <v>}, --Armor of the Veiled Heritance / Rüstung des Schleiererbes   [Auridon, Auridon, Auridon, Auridon]</v>
      </c>
    </row>
    <row r="21" spans="1:60" x14ac:dyDescent="0.25">
      <c r="A21" s="5">
        <v>37</v>
      </c>
      <c r="B21" t="s">
        <v>2792</v>
      </c>
      <c r="C21" t="s">
        <v>2547</v>
      </c>
      <c r="D21" s="3">
        <f t="shared" si="0"/>
        <v>37</v>
      </c>
      <c r="G21" s="8" t="s">
        <v>1472</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3335</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constants'!$A$3:$D$9999,4,FALSE),"")</f>
        <v>Auridon</v>
      </c>
      <c r="AB21" s="33" t="s">
        <v>3335</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constants'!$A$3:$D$9999,4,FALSE),"")</f>
        <v>Stonefalls</v>
      </c>
      <c r="AH21" s="33" t="s">
        <v>3335</v>
      </c>
      <c r="AK21" s="3" t="str">
        <f>IF(AND(G21&lt;&gt;"LIBSETS_SETTYPE_BATTLEGROUND",G21&lt;&gt;"LIBSETS_SETTYPE_SPECIAL"),IF(AL21&lt;&gt;"",VLOOKUP(AL21,'ESO zone constants'!$D$3:$H$4953,5,FALSE),""),"")</f>
        <v/>
      </c>
      <c r="AP21" s="3" t="str">
        <f>IF(AND(G21&lt;&gt;"LIBSETS_SETTYPE_BATTLEGROUND",G21&lt;&gt;"LIBSETS_SETTYPE_SPECIAL"),IF(AQ21&lt;&gt;"",VLOOKUP(AQ21,'ESO zone constants'!$D$3:$H$4953,5,FALSE),""),"")</f>
        <v/>
      </c>
      <c r="AU21" s="3" t="str">
        <f>IF(AND(G21&lt;&gt;"LIBSETS_SETTYPE_BATTLEGROUND",G21&lt;&gt;"LIBSETS_SETTYPE_SPECIAL"),IF(AV21&lt;&gt;"",VLOOKUP(AV21,'ESO zone constants'!$D$3:$H$4953,5,FALSE),""),"")</f>
        <v/>
      </c>
      <c r="AZ21" s="79" t="s">
        <v>2658</v>
      </c>
      <c r="BA21" s="79"/>
      <c r="BB21" s="79"/>
      <c r="BC21" s="79"/>
      <c r="BD21" s="21" t="str">
        <f t="shared" si="6"/>
        <v>[37] = {wayshrines={1,177,71,}, traitsNeeded=2, dlcId=DLC_BASE_GAME</v>
      </c>
      <c r="BE21" s="21" t="str">
        <f t="shared" si="7"/>
        <v>, zoneIds={3,381,41}, veteran=false</v>
      </c>
      <c r="BF21" s="21" t="str">
        <f t="shared" si="3"/>
        <v>, setType=LIBSETS_SETTYPE_CRAFTED</v>
      </c>
      <c r="BG21" s="21" t="str">
        <f t="shared" si="8"/>
        <v>, dropMechanic={LIBSETS_DROP_MECHANIC_CRAFTED,LIBSETS_DROP_MECHANIC_CRAFTED,LIBSETS_DROP_MECHANIC_CRAFTED}</v>
      </c>
      <c r="BH21" s="21" t="str">
        <f t="shared" si="9"/>
        <v>}, --Death\'s Wind / Todeswind   [Glenumbra, Auridon, Stonefalls]</v>
      </c>
    </row>
    <row r="22" spans="1:60" x14ac:dyDescent="0.25">
      <c r="A22" s="5">
        <v>38</v>
      </c>
      <c r="B22" t="s">
        <v>2793</v>
      </c>
      <c r="C22" t="s">
        <v>2548</v>
      </c>
      <c r="D22" s="3">
        <f t="shared" si="0"/>
        <v>38</v>
      </c>
      <c r="G22" s="8" t="s">
        <v>1472</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3335</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constants'!$A$3:$D$9999,4,FALSE),"")</f>
        <v>Grahtwood</v>
      </c>
      <c r="AB22" s="33" t="s">
        <v>3335</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constants'!$A$3:$D$9999,4,FALSE),"")</f>
        <v>Deshaan</v>
      </c>
      <c r="AH22" s="33" t="s">
        <v>3335</v>
      </c>
      <c r="AI22" s="41"/>
      <c r="AJ22" s="41"/>
      <c r="AK22" s="3" t="str">
        <f>IF(AND(G22&lt;&gt;"LIBSETS_SETTYPE_BATTLEGROUND",G22&lt;&gt;"LIBSETS_SETTYPE_SPECIAL"),IF(AL22&lt;&gt;"",VLOOKUP(AL22,'ESO zone constants'!$D$3:$H$4953,5,FALSE),""),"")</f>
        <v/>
      </c>
      <c r="AN22" s="41"/>
      <c r="AO22" s="41"/>
      <c r="AP22" s="3" t="str">
        <f>IF(AND(G22&lt;&gt;"LIBSETS_SETTYPE_BATTLEGROUND",G22&lt;&gt;"LIBSETS_SETTYPE_SPECIAL"),IF(AQ22&lt;&gt;"",VLOOKUP(AQ22,'ESO zone constants'!$D$3:$H$4953,5,FALSE),""),"")</f>
        <v/>
      </c>
      <c r="AS22" s="41"/>
      <c r="AT22" s="41"/>
      <c r="AU22" s="3" t="str">
        <f>IF(AND(G22&lt;&gt;"LIBSETS_SETTYPE_BATTLEGROUND",G22&lt;&gt;"LIBSETS_SETTYPE_SPECIAL"),IF(AV22&lt;&gt;"",VLOOKUP(AV22,'ESO zone constants'!$D$3:$H$4953,5,FALSE),""),"")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3"/>
        <v>, setType=LIBSETS_SETTYPE_CRAFTED</v>
      </c>
      <c r="BG22" s="21" t="str">
        <f t="shared" si="8"/>
        <v>, isProcSetAllowedInPvP=1, dropMechanic={LIBSETS_DROP_MECHANIC_CRAFTED,LIBSETS_DROP_MECHANIC_CRAFTED,LIBSETS_DROP_MECHANIC_CRAFTED}</v>
      </c>
      <c r="BH22" s="21" t="str">
        <f t="shared" si="9"/>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constants'!$A$3:$D$9999,4,FALSE),"")</f>
        <v>Cyrodiil</v>
      </c>
      <c r="AB23" s="33" t="s">
        <v>3809</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constants'!$A$3:$D$9999,4,FALSE),"")</f>
        <v>Cyrodiil</v>
      </c>
      <c r="AH23" s="33" t="s">
        <v>2784</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t="str">
        <f>IF(AND(G23&lt;&gt;"LIBSETS_SETTYPE_BATTLEGROUND",G23&lt;&gt;"LIBSETS_SETTYPE_SPECIAL"),IF(AL23&lt;&gt;"",VLOOKUP(AL23,'ESO zone constants'!$D$3:$H$4953,5,FALSE),""),"")</f>
        <v/>
      </c>
      <c r="AM23" s="33" t="s">
        <v>3812</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t="str">
        <f>IF(AND(G23&lt;&gt;"LIBSETS_SETTYPE_BATTLEGROUND",G23&lt;&gt;"LIBSETS_SETTYPE_SPECIAL"),IF(AQ23&lt;&gt;"",VLOOKUP(AQ23,'ESO zone constants'!$D$3:$H$4953,5,FALSE),""),"")</f>
        <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t="str">
        <f>IF(AND(G23&lt;&gt;"LIBSETS_SETTYPE_BATTLEGROUND",G23&lt;&gt;"LIBSETS_SETTYPE_SPECIAL"),IF(AV23&lt;&gt;"",VLOOKUP(AV23,'ESO zone constants'!$D$3:$H$4953,5,FALSE),""),"")</f>
        <v/>
      </c>
      <c r="AW23" s="33" t="s">
        <v>3282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 veteran=false</v>
      </c>
      <c r="BF23" s="21" t="str">
        <f t="shared" si="3"/>
        <v>, setType=LIBSETS_SETTYPE_CYRODIIL</v>
      </c>
      <c r="BG23"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9"/>
        <v>}, --Alessian Order / Alessianischer Orden   [Cyrodiil, Cyrodiil, Cyrodiil]</v>
      </c>
    </row>
    <row r="24" spans="1:60" x14ac:dyDescent="0.25">
      <c r="A24" s="5">
        <v>40</v>
      </c>
      <c r="B24" t="s">
        <v>2794</v>
      </c>
      <c r="C24" t="s">
        <v>2549</v>
      </c>
      <c r="D24" s="3">
        <f t="shared" si="0"/>
        <v>40</v>
      </c>
      <c r="G24" s="8" t="s">
        <v>1472</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3335</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constants'!$A$3:$D$9999,4,FALSE),"")</f>
        <v>Auridon</v>
      </c>
      <c r="AB24" s="33" t="s">
        <v>3335</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constants'!$A$3:$D$9999,4,FALSE),"")</f>
        <v>Stonefalls</v>
      </c>
      <c r="AH24" s="33" t="s">
        <v>3335</v>
      </c>
      <c r="AI24" s="41"/>
      <c r="AJ24" s="41"/>
      <c r="AK24" s="3" t="str">
        <f>IF(AND(G24&lt;&gt;"LIBSETS_SETTYPE_BATTLEGROUND",G24&lt;&gt;"LIBSETS_SETTYPE_SPECIAL"),IF(AL24&lt;&gt;"",VLOOKUP(AL24,'ESO zone constants'!$D$3:$H$4953,5,FALSE),""),"")</f>
        <v/>
      </c>
      <c r="AN24" s="41"/>
      <c r="AO24" s="41"/>
      <c r="AP24" s="3" t="str">
        <f>IF(AND(G24&lt;&gt;"LIBSETS_SETTYPE_BATTLEGROUND",G24&lt;&gt;"LIBSETS_SETTYPE_SPECIAL"),IF(AQ24&lt;&gt;"",VLOOKUP(AQ24,'ESO zone constants'!$D$3:$H$4953,5,FALSE),""),"")</f>
        <v/>
      </c>
      <c r="AS24" s="41"/>
      <c r="AT24" s="41"/>
      <c r="AU24" s="3" t="str">
        <f>IF(AND(G24&lt;&gt;"LIBSETS_SETTYPE_BATTLEGROUND",G24&lt;&gt;"LIBSETS_SETTYPE_SPECIAL"),IF(AV24&lt;&gt;"",VLOOKUP(AV24,'ESO zone constants'!$D$3:$H$4953,5,FALSE),""),"")</f>
        <v/>
      </c>
      <c r="AX24" s="41"/>
      <c r="AY24" s="41"/>
      <c r="AZ24" s="79" t="s">
        <v>2658</v>
      </c>
      <c r="BA24" s="79"/>
      <c r="BB24" s="79"/>
      <c r="BC24" s="79"/>
      <c r="BD24" s="21" t="str">
        <f t="shared" si="6"/>
        <v>[40] = {wayshrines={216,121,65,}, traitsNeeded=2, dlcId=DLC_BASE_GAME</v>
      </c>
      <c r="BE24" s="21" t="str">
        <f t="shared" si="7"/>
        <v>, zoneIds={3,381,41}, veteran=false</v>
      </c>
      <c r="BF24" s="21" t="str">
        <f t="shared" si="3"/>
        <v>, setType=LIBSETS_SETTYPE_CRAFTED</v>
      </c>
      <c r="BG24" s="21" t="str">
        <f t="shared" si="8"/>
        <v>, dropMechanic={LIBSETS_DROP_MECHANIC_CRAFTED,LIBSETS_DROP_MECHANIC_CRAFTED,LIBSETS_DROP_MECHANIC_CRAFTED}</v>
      </c>
      <c r="BH24" s="21" t="str">
        <f t="shared" si="9"/>
        <v>}, --Night\'s Silence / Stille der Nacht   [Glenumbra, Auridon, Stonefalls]</v>
      </c>
    </row>
    <row r="25" spans="1:60" x14ac:dyDescent="0.25">
      <c r="A25" s="5">
        <v>41</v>
      </c>
      <c r="B25" t="s">
        <v>2795</v>
      </c>
      <c r="C25" t="s">
        <v>2550</v>
      </c>
      <c r="D25" s="3">
        <f t="shared" si="0"/>
        <v>41</v>
      </c>
      <c r="G25" s="8" t="s">
        <v>1472</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3335</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constants'!$A$3:$D$9999,4,FALSE),"")</f>
        <v>Greenshade</v>
      </c>
      <c r="AB25" s="33" t="s">
        <v>3335</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constants'!$A$3:$D$9999,4,FALSE),"")</f>
        <v>Shadowfen</v>
      </c>
      <c r="AH25" s="33" t="s">
        <v>3335</v>
      </c>
      <c r="AI25" s="41"/>
      <c r="AJ25" s="41"/>
      <c r="AK25" s="3" t="str">
        <f>IF(AND(G25&lt;&gt;"LIBSETS_SETTYPE_BATTLEGROUND",G25&lt;&gt;"LIBSETS_SETTYPE_SPECIAL"),IF(AL25&lt;&gt;"",VLOOKUP(AL25,'ESO zone constants'!$D$3:$H$4953,5,FALSE),""),"")</f>
        <v/>
      </c>
      <c r="AN25" s="41"/>
      <c r="AO25" s="41"/>
      <c r="AP25" s="3" t="str">
        <f>IF(AND(G25&lt;&gt;"LIBSETS_SETTYPE_BATTLEGROUND",G25&lt;&gt;"LIBSETS_SETTYPE_SPECIAL"),IF(AQ25&lt;&gt;"",VLOOKUP(AQ25,'ESO zone constants'!$D$3:$H$4953,5,FALSE),""),"")</f>
        <v/>
      </c>
      <c r="AS25" s="41"/>
      <c r="AT25" s="41"/>
      <c r="AU25" s="3" t="str">
        <f>IF(AND(G25&lt;&gt;"LIBSETS_SETTYPE_BATTLEGROUND",G25&lt;&gt;"LIBSETS_SETTYPE_SPECIAL"),IF(AV25&lt;&gt;"",VLOOKUP(AV25,'ESO zone constants'!$D$3:$H$4953,5,FALSE),""),"")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3"/>
        <v>, setType=LIBSETS_SETTYPE_CRAFTED</v>
      </c>
      <c r="BG25" s="21" t="str">
        <f t="shared" si="8"/>
        <v>, dropMechanic={LIBSETS_DROP_MECHANIC_CRAFTED,LIBSETS_DROP_MECHANIC_CRAFTED,LIBSETS_DROP_MECHANIC_CRAFTED}</v>
      </c>
      <c r="BH25" s="21" t="str">
        <f t="shared" si="9"/>
        <v>}, --Whitestrake\'s Retribution / Weißplankes Vergeltung   [Rivenspire, Greenshade, Shadowfen]</v>
      </c>
    </row>
    <row r="26" spans="1:60" x14ac:dyDescent="0.25">
      <c r="A26" s="5">
        <v>43</v>
      </c>
      <c r="B26" t="s">
        <v>2796</v>
      </c>
      <c r="C26" t="s">
        <v>759</v>
      </c>
      <c r="D26" s="3">
        <f t="shared" si="0"/>
        <v>43</v>
      </c>
      <c r="G26" s="8" t="s">
        <v>1472</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3335</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constants'!$A$3:$D$9999,4,FALSE),"")</f>
        <v>Grahtwood</v>
      </c>
      <c r="AB26" s="33" t="s">
        <v>3335</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constants'!$A$3:$D$9999,4,FALSE),"")</f>
        <v>Deshaan</v>
      </c>
      <c r="AH26" s="33" t="s">
        <v>3335</v>
      </c>
      <c r="AK26" s="3" t="str">
        <f>IF(AND(G26&lt;&gt;"LIBSETS_SETTYPE_BATTLEGROUND",G26&lt;&gt;"LIBSETS_SETTYPE_SPECIAL"),IF(AL26&lt;&gt;"",VLOOKUP(AL26,'ESO zone constants'!$D$3:$H$4953,5,FALSE),""),"")</f>
        <v/>
      </c>
      <c r="AP26" s="3" t="str">
        <f>IF(AND(G26&lt;&gt;"LIBSETS_SETTYPE_BATTLEGROUND",G26&lt;&gt;"LIBSETS_SETTYPE_SPECIAL"),IF(AQ26&lt;&gt;"",VLOOKUP(AQ26,'ESO zone constants'!$D$3:$H$4953,5,FALSE),""),"")</f>
        <v/>
      </c>
      <c r="AU26" s="3" t="str">
        <f>IF(AND(G26&lt;&gt;"LIBSETS_SETTYPE_BATTLEGROUND",G26&lt;&gt;"LIBSETS_SETTYPE_SPECIAL"),IF(AV26&lt;&gt;"",VLOOKUP(AV26,'ESO zone constants'!$D$3:$H$4953,5,FALSE),""),"")</f>
        <v/>
      </c>
      <c r="AZ26" s="79" t="s">
        <v>2659</v>
      </c>
      <c r="BA26" s="79"/>
      <c r="BB26" s="79"/>
      <c r="BC26" s="79"/>
      <c r="BD26" s="21" t="str">
        <f t="shared" si="6"/>
        <v>[43] = {wayshrines={23,164,32,}, traitsNeeded=3, dlcId=DLC_BASE_GAME</v>
      </c>
      <c r="BE26" s="21" t="str">
        <f t="shared" si="7"/>
        <v>, zoneIds={19,383,57}, veteran=false</v>
      </c>
      <c r="BF26" s="21" t="str">
        <f t="shared" si="3"/>
        <v>, setType=LIBSETS_SETTYPE_CRAFTED</v>
      </c>
      <c r="BG26" s="21" t="str">
        <f t="shared" si="8"/>
        <v>, isProcSetAllowedInPvP=1, dropMechanic={LIBSETS_DROP_MECHANIC_CRAFTED,LIBSETS_DROP_MECHANIC_CRAFTED,LIBSETS_DROP_MECHANIC_CRAFTED}</v>
      </c>
      <c r="BH26" s="21" t="str">
        <f t="shared" si="9"/>
        <v>}, --Armor of the Seducer / Rüstung der Verführung   [Stormhaven, Grahtwood, Deshaan]</v>
      </c>
    </row>
    <row r="27" spans="1:60" x14ac:dyDescent="0.25">
      <c r="A27" s="5">
        <v>44</v>
      </c>
      <c r="B27" t="s">
        <v>2797</v>
      </c>
      <c r="C27" t="s">
        <v>2551</v>
      </c>
      <c r="D27" s="3">
        <f t="shared" si="0"/>
        <v>44</v>
      </c>
      <c r="G27" s="8" t="s">
        <v>1472</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3335</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constants'!$A$3:$D$9999,4,FALSE),"")</f>
        <v>Malabal Tor</v>
      </c>
      <c r="AB27" s="33" t="s">
        <v>3335</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constants'!$A$3:$D$9999,4,FALSE),"")</f>
        <v>Eastmarch</v>
      </c>
      <c r="AH27" s="33" t="s">
        <v>3335</v>
      </c>
      <c r="AI27" s="41"/>
      <c r="AJ27" s="41"/>
      <c r="AK27" s="3" t="str">
        <f>IF(AND(G27&lt;&gt;"LIBSETS_SETTYPE_BATTLEGROUND",G27&lt;&gt;"LIBSETS_SETTYPE_SPECIAL"),IF(AL27&lt;&gt;"",VLOOKUP(AL27,'ESO zone constants'!$D$3:$H$4953,5,FALSE),""),"")</f>
        <v/>
      </c>
      <c r="AN27" s="41"/>
      <c r="AO27" s="41"/>
      <c r="AP27" s="3" t="str">
        <f>IF(AND(G27&lt;&gt;"LIBSETS_SETTYPE_BATTLEGROUND",G27&lt;&gt;"LIBSETS_SETTYPE_SPECIAL"),IF(AQ27&lt;&gt;"",VLOOKUP(AQ27,'ESO zone constants'!$D$3:$H$4953,5,FALSE),""),"")</f>
        <v/>
      </c>
      <c r="AS27" s="41"/>
      <c r="AT27" s="41"/>
      <c r="AU27" s="3" t="str">
        <f>IF(AND(G27&lt;&gt;"LIBSETS_SETTYPE_BATTLEGROUND",G27&lt;&gt;"LIBSETS_SETTYPE_SPECIAL"),IF(AV27&lt;&gt;"",VLOOKUP(AV27,'ESO zone constants'!$D$3:$H$4953,5,FALSE),""),"")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3"/>
        <v>, setType=LIBSETS_SETTYPE_CRAFTED</v>
      </c>
      <c r="BG27" s="21" t="str">
        <f t="shared" si="8"/>
        <v>, dropMechanic={LIBSETS_DROP_MECHANIC_CRAFTED,LIBSETS_DROP_MECHANIC_CRAFTED,LIBSETS_DROP_MECHANIC_CRAFTED}</v>
      </c>
      <c r="BH27" s="21" t="str">
        <f t="shared" si="9"/>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3332</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constants'!$A$3:$D$9999,4,FALSE),"")</f>
        <v>The Rift</v>
      </c>
      <c r="AB28" s="33" t="s">
        <v>3332</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constants'!$A$3:$D$9999,4,FALSE),"")</f>
        <v>The Rift</v>
      </c>
      <c r="AH28" s="42"/>
      <c r="AI28" s="41"/>
      <c r="AJ28" s="41"/>
      <c r="AK28" s="3" t="str">
        <f>IF(AND(G28&lt;&gt;"LIBSETS_SETTYPE_BATTLEGROUND",G28&lt;&gt;"LIBSETS_SETTYPE_SPECIAL"),IF(AL28&lt;&gt;"",VLOOKUP(AL28,'ESO zone constants'!$D$3:$H$4953,5,FALSE),""),"")</f>
        <v/>
      </c>
      <c r="AN28" s="41"/>
      <c r="AO28" s="41"/>
      <c r="AP28" s="3" t="str">
        <f>IF(AND(G28&lt;&gt;"LIBSETS_SETTYPE_BATTLEGROUND",G28&lt;&gt;"LIBSETS_SETTYPE_SPECIAL"),IF(AQ28&lt;&gt;"",VLOOKUP(AQ28,'ESO zone constants'!$D$3:$H$4953,5,FALSE),""),"")</f>
        <v/>
      </c>
      <c r="AS28" s="41"/>
      <c r="AT28" s="41"/>
      <c r="AU28" s="3" t="str">
        <f>IF(AND(G28&lt;&gt;"LIBSETS_SETTYPE_BATTLEGROUND",G28&lt;&gt;"LIBSETS_SETTYPE_SPECIAL"),IF(AV28&lt;&gt;"",VLOOKUP(AV28,'ESO zone constants'!$D$3:$H$4953,5,FALSE),""),"")</f>
        <v/>
      </c>
      <c r="AX28" s="41"/>
      <c r="AY28" s="41"/>
      <c r="AZ28" s="79" t="s">
        <v>2658</v>
      </c>
      <c r="BA28" s="79"/>
      <c r="BB28" s="79"/>
      <c r="BC28" s="79"/>
      <c r="BD28" s="21" t="str">
        <f t="shared" si="6"/>
        <v>[46] = {wayshrines={187,187,187,}, dlcId=DLC_BASE_GAME</v>
      </c>
      <c r="BE28" s="21" t="str">
        <f t="shared" si="7"/>
        <v>, zoneIds={64,103,103}, veteran=false</v>
      </c>
      <c r="BF28" s="21" t="str">
        <f t="shared" si="3"/>
        <v>, setType=LIBSETS_SETTYPE_DUNGEON</v>
      </c>
      <c r="BG28" s="21" t="str">
        <f t="shared" si="8"/>
        <v>, dropMechanic={LIBSETS_DROP_MECHANIC_GROUP_DUNGEON_BOSS,LIBSETS_DROP_MECHANIC_GROUP_DUNGEON_BOSS}</v>
      </c>
      <c r="BH28" s="21" t="str">
        <f t="shared" si="9"/>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constants'!$A$3:$D$9999,4,FALSE),"")</f>
        <v>Alik'r Desert</v>
      </c>
      <c r="AB29" s="33" t="s">
        <v>1557</v>
      </c>
      <c r="AC29" s="41"/>
      <c r="AD29" s="41"/>
      <c r="AE29" s="41"/>
      <c r="AF29" s="3">
        <f>IF(AND(G29&lt;&gt;"LIBSETS_SETTYPE_BATTLEGROUND",G29&lt;&gt;"LIBSETS_SETTYPE_SPECIAL"),
IF(AND(AE29&lt;&gt;"",ISNUMBER(AE29),NOT(ISNA(AE29))),AE29,
   IF(AND(M29&lt;&gt;"",ISNUMBER(M29),M29&gt;0,NOT(ISNA(M29))),VLOOKUP(M29,'ESO dumped WayshrineInfo'!$K$3:$L$9996,2,FALSE),"")
),"")</f>
        <v>104</v>
      </c>
      <c r="AG29" t="str">
        <f>IF(AND(AF29&lt;&gt;"",ISNUMBER(AF29),NOT(ISNA(AF29))),VLOOKUP(AF29,'ESO zone constants'!$A$3:$D$9999,4,FALSE),"")</f>
        <v>Alik'r Desert</v>
      </c>
      <c r="AH29" s="42" t="s">
        <v>1558</v>
      </c>
      <c r="AI29" s="41"/>
      <c r="AJ29" s="41"/>
      <c r="AK29" s="3">
        <f>IF(AND(G29&lt;&gt;"LIBSETS_SETTYPE_BATTLEGROUND",G29&lt;&gt;"LIBSETS_SETTYPE_SPECIAL"),IF(AL29&lt;&gt;"",VLOOKUP(AL29,'ESO zone constants'!$D$3:$H$4953,5,FALSE),""),"")</f>
        <v>104</v>
      </c>
      <c r="AL29" t="s">
        <v>112</v>
      </c>
      <c r="AM29" s="33" t="s">
        <v>1559</v>
      </c>
      <c r="AN29" s="41"/>
      <c r="AO29" s="41"/>
      <c r="AP29" s="3" t="str">
        <f>IF(AND(G29&lt;&gt;"LIBSETS_SETTYPE_BATTLEGROUND",G29&lt;&gt;"LIBSETS_SETTYPE_SPECIAL"),IF(AQ29&lt;&gt;"",VLOOKUP(AQ29,'ESO zone constants'!$D$3:$H$4953,5,FALSE),""),"")</f>
        <v/>
      </c>
      <c r="AS29" s="41"/>
      <c r="AT29" s="41"/>
      <c r="AU29" s="3" t="str">
        <f>IF(AND(G29&lt;&gt;"LIBSETS_SETTYPE_BATTLEGROUND",G29&lt;&gt;"LIBSETS_SETTYPE_SPECIAL"),IF(AV29&lt;&gt;"",VLOOKUP(AV29,'ESO zone constants'!$D$3:$H$4953,5,FALSE),""),"")</f>
        <v/>
      </c>
      <c r="AX29" s="41"/>
      <c r="AY29" s="41"/>
      <c r="AZ29" s="79" t="s">
        <v>2658</v>
      </c>
      <c r="BA29" s="79"/>
      <c r="BB29" s="79"/>
      <c r="BC29" s="79"/>
      <c r="BD29" s="21" t="str">
        <f t="shared" si="6"/>
        <v>[47] = {wayshrines={61,61,61,}, dlcId=DLC_BASE_GAME</v>
      </c>
      <c r="BE29" s="21" t="str">
        <f t="shared" si="7"/>
        <v>, zoneIds={104,104,104,104}, veteran=false</v>
      </c>
      <c r="BF29" s="21" t="str">
        <f t="shared" si="3"/>
        <v>, setType=LIBSETS_SETTYPE_OVERLAND</v>
      </c>
      <c r="BG29" s="21" t="str">
        <f t="shared" si="8"/>
        <v>, dropMechanic={LIBSETS_DROP_MECHANIC_OVERLAND_BOSS_DELVE,LIBSETS_DROP_MECHANIC_OVERLAND_WORLDBOSS,LIBSETS_DROP_MECHANIC_OVERLAND_BOSS_PUBLIC_DUNGEON,LIBSETS_DROP_MECHANIC_OVERLAND_CHEST}</v>
      </c>
      <c r="BH29" s="21" t="str">
        <f t="shared" si="9"/>
        <v>}, --Robes of the Withered Hand / Roben der Verdorrten Hand   [Alik'r Desert, Alik'r Desert, Alik'r Desert, Alik'r Desert]</v>
      </c>
    </row>
    <row r="30" spans="1:60" x14ac:dyDescent="0.25">
      <c r="A30" s="5">
        <v>48</v>
      </c>
      <c r="B30" t="s">
        <v>763</v>
      </c>
      <c r="C30" t="s">
        <v>2553</v>
      </c>
      <c r="D30" s="3">
        <f t="shared" si="0"/>
        <v>48</v>
      </c>
      <c r="G30" s="8" t="s">
        <v>1472</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3335</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constants'!$A$3:$D$9999,4,FALSE),"")</f>
        <v>Greenshade</v>
      </c>
      <c r="AB30" s="33" t="s">
        <v>3335</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constants'!$A$3:$D$9999,4,FALSE),"")</f>
        <v>Shadowfen</v>
      </c>
      <c r="AH30" s="33" t="s">
        <v>3335</v>
      </c>
      <c r="AI30" s="41"/>
      <c r="AJ30" s="41"/>
      <c r="AK30" s="3" t="str">
        <f>IF(AND(G30&lt;&gt;"LIBSETS_SETTYPE_BATTLEGROUND",G30&lt;&gt;"LIBSETS_SETTYPE_SPECIAL"),IF(AL30&lt;&gt;"",VLOOKUP(AL30,'ESO zone constants'!$D$3:$H$4953,5,FALSE),""),"")</f>
        <v/>
      </c>
      <c r="AN30" s="41"/>
      <c r="AO30" s="41"/>
      <c r="AP30" s="3" t="str">
        <f>IF(AND(G30&lt;&gt;"LIBSETS_SETTYPE_BATTLEGROUND",G30&lt;&gt;"LIBSETS_SETTYPE_SPECIAL"),IF(AQ30&lt;&gt;"",VLOOKUP(AQ30,'ESO zone constants'!$D$3:$H$4953,5,FALSE),""),"")</f>
        <v/>
      </c>
      <c r="AS30" s="41"/>
      <c r="AT30" s="41"/>
      <c r="AU30" s="3" t="str">
        <f>IF(AND(G30&lt;&gt;"LIBSETS_SETTYPE_BATTLEGROUND",G30&lt;&gt;"LIBSETS_SETTYPE_SPECIAL"),IF(AV30&lt;&gt;"",VLOOKUP(AV30,'ESO zone constants'!$D$3:$H$4953,5,FALSE),""),"")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3"/>
        <v>, setType=LIBSETS_SETTYPE_CRAFTED</v>
      </c>
      <c r="BG30" s="21" t="str">
        <f t="shared" si="8"/>
        <v>, dropMechanic={LIBSETS_DROP_MECHANIC_CRAFTED,LIBSETS_DROP_MECHANIC_CRAFTED,LIBSETS_DROP_MECHANIC_CRAFTED}</v>
      </c>
      <c r="BH30" s="21" t="str">
        <f t="shared" si="9"/>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constants'!$A$3:$D$9999,4,FALSE),"")</f>
        <v>Stonefalls</v>
      </c>
      <c r="AB31" s="33" t="s">
        <v>1557</v>
      </c>
      <c r="AC31" s="41"/>
      <c r="AD31" s="41"/>
      <c r="AE31" s="41"/>
      <c r="AF31" s="3">
        <f>IF(AND(G31&lt;&gt;"LIBSETS_SETTYPE_BATTLEGROUND",G31&lt;&gt;"LIBSETS_SETTYPE_SPECIAL"),
IF(AND(AE31&lt;&gt;"",ISNUMBER(AE31),NOT(ISNA(AE31))),AE31,
   IF(AND(M31&lt;&gt;"",ISNUMBER(M31),M31&gt;0,NOT(ISNA(M31))),VLOOKUP(M31,'ESO dumped WayshrineInfo'!$K$3:$L$9996,2,FALSE),"")
),"")</f>
        <v>41</v>
      </c>
      <c r="AG31" t="str">
        <f>IF(AND(AF31&lt;&gt;"",ISNUMBER(AF31),NOT(ISNA(AF31))),VLOOKUP(AF31,'ESO zone constants'!$A$3:$D$9999,4,FALSE),"")</f>
        <v>Stonefalls</v>
      </c>
      <c r="AH31" s="42" t="s">
        <v>1558</v>
      </c>
      <c r="AI31" s="41"/>
      <c r="AJ31" s="41"/>
      <c r="AK31" s="3">
        <f>IF(AND(G31&lt;&gt;"LIBSETS_SETTYPE_BATTLEGROUND",G31&lt;&gt;"LIBSETS_SETTYPE_SPECIAL"),IF(AL31&lt;&gt;"",VLOOKUP(AL31,'ESO zone constants'!$D$3:$H$4953,5,FALSE),""),"")</f>
        <v>41</v>
      </c>
      <c r="AL31" t="s">
        <v>106</v>
      </c>
      <c r="AM31" s="33" t="s">
        <v>1559</v>
      </c>
      <c r="AN31" s="41"/>
      <c r="AO31" s="41"/>
      <c r="AP31" s="3" t="str">
        <f>IF(AND(G31&lt;&gt;"LIBSETS_SETTYPE_BATTLEGROUND",G31&lt;&gt;"LIBSETS_SETTYPE_SPECIAL"),IF(AQ31&lt;&gt;"",VLOOKUP(AQ31,'ESO zone constants'!$D$3:$H$4953,5,FALSE),""),"")</f>
        <v/>
      </c>
      <c r="AS31" s="41"/>
      <c r="AT31" s="41"/>
      <c r="AU31" s="3" t="str">
        <f>IF(AND(G31&lt;&gt;"LIBSETS_SETTYPE_BATTLEGROUND",G31&lt;&gt;"LIBSETS_SETTYPE_SPECIAL"),IF(AV31&lt;&gt;"",VLOOKUP(AV31,'ESO zone constants'!$D$3:$H$4953,5,FALSE),""),"")</f>
        <v/>
      </c>
      <c r="AX31" s="41"/>
      <c r="AY31" s="41"/>
      <c r="AZ31" s="79" t="s">
        <v>2658</v>
      </c>
      <c r="BA31" s="79"/>
      <c r="BB31" s="79"/>
      <c r="BC31" s="79"/>
      <c r="BD31" s="21" t="str">
        <f t="shared" si="6"/>
        <v>[49] = {wayshrines={65,65,65,}, dlcId=DLC_BASE_GAME</v>
      </c>
      <c r="BE31" s="21" t="str">
        <f t="shared" si="7"/>
        <v>, zoneIds={41,41,41,41}, veteran=false</v>
      </c>
      <c r="BF31" s="21" t="str">
        <f t="shared" si="3"/>
        <v>, setType=LIBSETS_SETTYPE_OVERLAND</v>
      </c>
      <c r="BG31" s="21" t="str">
        <f t="shared" si="8"/>
        <v>, dropMechanic={LIBSETS_DROP_MECHANIC_OVERLAND_BOSS_DELVE,LIBSETS_DROP_MECHANIC_OVERLAND_WORLDBOSS,LIBSETS_DROP_MECHANIC_OVERLAND_BOSS_PUBLIC_DUNGEON,LIBSETS_DROP_MECHANIC_OVERLAND_CHEST}</v>
      </c>
      <c r="BH31" s="21" t="str">
        <f t="shared" si="9"/>
        <v>}, --Shadow of the Red Mountain / Schatten des Roten Berges   [Stonefalls, Stonefalls, Stonefalls,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constants'!$A$3:$D$9999,4,FALSE),"")</f>
        <v>Cyrodiil</v>
      </c>
      <c r="AB32" s="33" t="s">
        <v>3809</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constants'!$A$3:$D$9999,4,FALSE),"")</f>
        <v>Cyrodiil</v>
      </c>
      <c r="AH32" s="33" t="s">
        <v>2784</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t="str">
        <f>IF(AND(G32&lt;&gt;"LIBSETS_SETTYPE_BATTLEGROUND",G32&lt;&gt;"LIBSETS_SETTYPE_SPECIAL"),IF(AL32&lt;&gt;"",VLOOKUP(AL32,'ESO zone constants'!$D$3:$H$4953,5,FALSE),""),"")</f>
        <v/>
      </c>
      <c r="AM32" s="33" t="s">
        <v>3812</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t="str">
        <f>IF(AND(G32&lt;&gt;"LIBSETS_SETTYPE_BATTLEGROUND",G32&lt;&gt;"LIBSETS_SETTYPE_SPECIAL"),IF(AQ32&lt;&gt;"",VLOOKUP(AQ32,'ESO zone constants'!$D$3:$H$4953,5,FALSE),""),"")</f>
        <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t="str">
        <f>IF(AND(G32&lt;&gt;"LIBSETS_SETTYPE_BATTLEGROUND",G32&lt;&gt;"LIBSETS_SETTYPE_SPECIAL"),IF(AV32&lt;&gt;"",VLOOKUP(AV32,'ESO zone constants'!$D$3:$H$4953,5,FALSE),""),"")</f>
        <v/>
      </c>
      <c r="AW32" s="33" t="s">
        <v>3282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 veteran=false</v>
      </c>
      <c r="BF32" s="21" t="str">
        <f t="shared" si="3"/>
        <v>, setType=LIBSETS_SETTYPE_CYRODIIL</v>
      </c>
      <c r="BG32"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9"/>
        <v>}, --The Morag Tong / Morag Tong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3335</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constants'!$A$3:$D$9999,4,FALSE),"")</f>
        <v>Reaper's March</v>
      </c>
      <c r="AB33" s="33" t="s">
        <v>3335</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constants'!$A$3:$D$9999,4,FALSE),"")</f>
        <v>The Rift</v>
      </c>
      <c r="AH33" s="33" t="s">
        <v>3335</v>
      </c>
      <c r="AI33" s="41"/>
      <c r="AJ33" s="41"/>
      <c r="AK33" s="3" t="str">
        <f>IF(AND(G33&lt;&gt;"LIBSETS_SETTYPE_BATTLEGROUND",G33&lt;&gt;"LIBSETS_SETTYPE_SPECIAL"),IF(AL33&lt;&gt;"",VLOOKUP(AL33,'ESO zone constants'!$D$3:$H$4953,5,FALSE),""),"")</f>
        <v/>
      </c>
      <c r="AN33" s="41"/>
      <c r="AO33" s="41"/>
      <c r="AP33" s="3" t="str">
        <f>IF(AND(G33&lt;&gt;"LIBSETS_SETTYPE_BATTLEGROUND",G33&lt;&gt;"LIBSETS_SETTYPE_SPECIAL"),IF(AQ33&lt;&gt;"",VLOOKUP(AQ33,'ESO zone constants'!$D$3:$H$4953,5,FALSE),""),"")</f>
        <v/>
      </c>
      <c r="AS33" s="41"/>
      <c r="AT33" s="41"/>
      <c r="AU33" s="3" t="str">
        <f>IF(AND(G33&lt;&gt;"LIBSETS_SETTYPE_BATTLEGROUND",G33&lt;&gt;"LIBSETS_SETTYPE_SPECIAL"),IF(AV33&lt;&gt;"",VLOOKUP(AV33,'ESO zone constants'!$D$3:$H$4953,5,FALSE),""),"")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3"/>
        <v>, setType=LIBSETS_SETTYPE_CRAFTED</v>
      </c>
      <c r="BG33" s="21" t="str">
        <f t="shared" si="8"/>
        <v>, dropMechanic={LIBSETS_DROP_MECHANIC_CRAFTED,LIBSETS_DROP_MECHANIC_CRAFTED,LIBSETS_DROP_MECHANIC_CRAFTED}</v>
      </c>
      <c r="BH33" s="21" t="str">
        <f t="shared" si="9"/>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constants'!$A$3:$D$9999,4,FALSE),"")</f>
        <v>Cyrodiil</v>
      </c>
      <c r="AB34" s="33" t="s">
        <v>3809</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constants'!$A$3:$D$9999,4,FALSE),"")</f>
        <v>Cyrodiil</v>
      </c>
      <c r="AH34" s="33" t="s">
        <v>2784</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t="str">
        <f>IF(AND(G34&lt;&gt;"LIBSETS_SETTYPE_BATTLEGROUND",G34&lt;&gt;"LIBSETS_SETTYPE_SPECIAL"),IF(AL34&lt;&gt;"",VLOOKUP(AL34,'ESO zone constants'!$D$3:$H$4953,5,FALSE),""),"")</f>
        <v/>
      </c>
      <c r="AM34" s="33" t="s">
        <v>3812</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t="str">
        <f>IF(AND(G34&lt;&gt;"LIBSETS_SETTYPE_BATTLEGROUND",G34&lt;&gt;"LIBSETS_SETTYPE_SPECIAL"),IF(AQ34&lt;&gt;"",VLOOKUP(AQ34,'ESO zone constants'!$D$3:$H$4953,5,FALSE),""),"")</f>
        <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t="str">
        <f>IF(AND(G34&lt;&gt;"LIBSETS_SETTYPE_BATTLEGROUND",G34&lt;&gt;"LIBSETS_SETTYPE_SPECIAL"),IF(AV34&lt;&gt;"",VLOOKUP(AV34,'ESO zone constants'!$D$3:$H$4953,5,FALSE),""),"")</f>
        <v/>
      </c>
      <c r="AW34" s="33" t="s">
        <v>3282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 veteran=false</v>
      </c>
      <c r="BF34" s="21" t="str">
        <f t="shared" si="3"/>
        <v>, setType=LIBSETS_SETTYPE_CYRODIIL</v>
      </c>
      <c r="BG34"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9"/>
        <v>}, --Beckoning Steel / Klingender Stahl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3332</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constants'!$A$3:$D$9999,4,FALSE),"")</f>
        <v>Eastmarch</v>
      </c>
      <c r="AB35" s="33" t="s">
        <v>3332</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constants'!$A$3:$D$9999,4,FALSE),"")</f>
        <v>Eastmarch</v>
      </c>
      <c r="AH35" s="42"/>
      <c r="AI35" s="41"/>
      <c r="AJ35" s="41"/>
      <c r="AK35" s="3" t="str">
        <f>IF(AND(G35&lt;&gt;"LIBSETS_SETTYPE_BATTLEGROUND",G35&lt;&gt;"LIBSETS_SETTYPE_SPECIAL"),IF(AL35&lt;&gt;"",VLOOKUP(AL35,'ESO zone constants'!$D$3:$H$4953,5,FALSE),""),"")</f>
        <v/>
      </c>
      <c r="AN35" s="41"/>
      <c r="AO35" s="41"/>
      <c r="AP35" s="3" t="str">
        <f>IF(AND(G35&lt;&gt;"LIBSETS_SETTYPE_BATTLEGROUND",G35&lt;&gt;"LIBSETS_SETTYPE_SPECIAL"),IF(AQ35&lt;&gt;"",VLOOKUP(AQ35,'ESO zone constants'!$D$3:$H$4953,5,FALSE),""),"")</f>
        <v/>
      </c>
      <c r="AS35" s="41"/>
      <c r="AT35" s="41"/>
      <c r="AU35" s="3" t="str">
        <f>IF(AND(G35&lt;&gt;"LIBSETS_SETTYPE_BATTLEGROUND",G35&lt;&gt;"LIBSETS_SETTYPE_SPECIAL"),IF(AV35&lt;&gt;"",VLOOKUP(AV35,'ESO zone constants'!$D$3:$H$4953,5,FALSE),""),"")</f>
        <v/>
      </c>
      <c r="AX35" s="41"/>
      <c r="AY35" s="41"/>
      <c r="AZ35" s="79" t="s">
        <v>2658</v>
      </c>
      <c r="BA35" s="79"/>
      <c r="BB35" s="79"/>
      <c r="BC35" s="79"/>
      <c r="BD35" s="21" t="str">
        <f t="shared" si="6"/>
        <v>[53] = {wayshrines={195,195,195,}, dlcId=DLC_BASE_GAME</v>
      </c>
      <c r="BE35" s="21" t="str">
        <f t="shared" si="7"/>
        <v>, zoneIds={449,101,101}, veteran=false</v>
      </c>
      <c r="BF35" s="21" t="str">
        <f t="shared" si="3"/>
        <v>, setType=LIBSETS_SETTYPE_DUNGEON</v>
      </c>
      <c r="BG35" s="21" t="str">
        <f t="shared" si="8"/>
        <v>, dropMechanic={LIBSETS_DROP_MECHANIC_GROUP_DUNGEON_BOSS,LIBSETS_DROP_MECHANIC_GROUP_DUNGEON_BOSS}</v>
      </c>
      <c r="BH35" s="21" t="str">
        <f t="shared" si="9"/>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3335</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constants'!$A$3:$D$9999,4,FALSE),"")</f>
        <v>Auridon</v>
      </c>
      <c r="AB36" s="33" t="s">
        <v>3335</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constants'!$A$3:$D$9999,4,FALSE),"")</f>
        <v>Stonefalls</v>
      </c>
      <c r="AH36" s="33" t="s">
        <v>3335</v>
      </c>
      <c r="AK36" s="3" t="str">
        <f>IF(AND(G36&lt;&gt;"LIBSETS_SETTYPE_BATTLEGROUND",G36&lt;&gt;"LIBSETS_SETTYPE_SPECIAL"),IF(AL36&lt;&gt;"",VLOOKUP(AL36,'ESO zone constants'!$D$3:$H$4953,5,FALSE),""),"")</f>
        <v/>
      </c>
      <c r="AP36" s="3" t="str">
        <f>IF(AND(G36&lt;&gt;"LIBSETS_SETTYPE_BATTLEGROUND",G36&lt;&gt;"LIBSETS_SETTYPE_SPECIAL"),IF(AQ36&lt;&gt;"",VLOOKUP(AQ36,'ESO zone constants'!$D$3:$H$4953,5,FALSE),""),"")</f>
        <v/>
      </c>
      <c r="AU36" s="3" t="str">
        <f>IF(AND(G36&lt;&gt;"LIBSETS_SETTYPE_BATTLEGROUND",G36&lt;&gt;"LIBSETS_SETTYPE_SPECIAL"),IF(AV36&lt;&gt;"",VLOOKUP(AV36,'ESO zone constants'!$D$3:$H$4953,5,FALSE),""),"")</f>
        <v/>
      </c>
      <c r="AZ36" s="79" t="s">
        <v>2658</v>
      </c>
      <c r="BA36" s="79"/>
      <c r="BB36" s="79"/>
      <c r="BC36" s="79"/>
      <c r="BD36" s="21" t="str">
        <f t="shared" si="6"/>
        <v>[54] = {wayshrines={7,175,77,}, traitsNeeded=2, dlcId=DLC_BASE_GAME</v>
      </c>
      <c r="BE36" s="21" t="str">
        <f t="shared" si="7"/>
        <v>, zoneIds={3,381,41}, veteran=false</v>
      </c>
      <c r="BF36" s="21" t="str">
        <f t="shared" si="3"/>
        <v>, setType=LIBSETS_SETTYPE_CRAFTED</v>
      </c>
      <c r="BG36" s="21" t="str">
        <f t="shared" si="8"/>
        <v>, dropMechanic={LIBSETS_DROP_MECHANIC_CRAFTED,LIBSETS_DROP_MECHANIC_CRAFTED,LIBSETS_DROP_MECHANIC_CRAFTED}</v>
      </c>
      <c r="BH36" s="21" t="str">
        <f t="shared" si="9"/>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3332</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constants'!$A$3:$D$9999,4,FALSE),"")</f>
        <v>Spindleclutch II</v>
      </c>
      <c r="AB37" s="33" t="s">
        <v>3332</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constants'!$A$3:$D$9999,4,FALSE),"")</f>
        <v>Glenumbra</v>
      </c>
      <c r="AH37" s="90" t="s">
        <v>3332</v>
      </c>
      <c r="AK37" s="3" t="str">
        <f>IF(AND(G37&lt;&gt;"LIBSETS_SETTYPE_BATTLEGROUND",G37&lt;&gt;"LIBSETS_SETTYPE_SPECIAL"),IF(AL37&lt;&gt;"",VLOOKUP(AL37,'ESO zone constants'!$D$3:$H$4953,5,FALSE),""),"")</f>
        <v/>
      </c>
      <c r="AP37" s="3" t="str">
        <f>IF(AND(G37&lt;&gt;"LIBSETS_SETTYPE_BATTLEGROUND",G37&lt;&gt;"LIBSETS_SETTYPE_SPECIAL"),IF(AQ37&lt;&gt;"",VLOOKUP(AQ37,'ESO zone constants'!$D$3:$H$4953,5,FALSE),""),"")</f>
        <v/>
      </c>
      <c r="AU37" s="3" t="str">
        <f>IF(AND(G37&lt;&gt;"LIBSETS_SETTYPE_BATTLEGROUND",G37&lt;&gt;"LIBSETS_SETTYPE_SPECIAL"),IF(AV37&lt;&gt;"",VLOOKUP(AV37,'ESO zone constants'!$D$3:$H$4953,5,FALSE),""),"")</f>
        <v/>
      </c>
      <c r="AZ37" s="79" t="s">
        <v>2658</v>
      </c>
      <c r="BA37" s="79"/>
      <c r="BB37" s="79"/>
      <c r="BC37" s="79"/>
      <c r="BD37" s="21" t="str">
        <f t="shared" si="6"/>
        <v>[55] = {wayshrines={193,193,193,}, dlcId=DLC_BASE_GAME</v>
      </c>
      <c r="BE37" s="21" t="str">
        <f t="shared" si="7"/>
        <v>, zoneIds={144,936,3}, veteran=false</v>
      </c>
      <c r="BF37" s="21" t="str">
        <f t="shared" si="3"/>
        <v>, setType=LIBSETS_SETTYPE_DUNGEON</v>
      </c>
      <c r="BG37" s="21" t="str">
        <f t="shared" si="8"/>
        <v>, dropMechanic={LIBSETS_DROP_MECHANIC_GROUP_DUNGEON_BOSS,LIBSETS_DROP_MECHANIC_GROUP_DUNGEON_BOSS,LIBSETS_DROP_MECHANIC_GROUP_DUNGEON_BOSS}</v>
      </c>
      <c r="BH37" s="21" t="str">
        <f t="shared" si="9"/>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constants'!$A$3:$D$9999,4,FALSE),"")</f>
        <v>Eastmarch</v>
      </c>
      <c r="AB38" s="33" t="s">
        <v>1557</v>
      </c>
      <c r="AC38" s="41"/>
      <c r="AD38" s="41"/>
      <c r="AE38" s="41"/>
      <c r="AF38" s="3">
        <f>IF(AND(G38&lt;&gt;"LIBSETS_SETTYPE_BATTLEGROUND",G38&lt;&gt;"LIBSETS_SETTYPE_SPECIAL"),
IF(AND(AE38&lt;&gt;"",ISNUMBER(AE38),NOT(ISNA(AE38))),AE38,
   IF(AND(M38&lt;&gt;"",ISNUMBER(M38),M38&gt;0,NOT(ISNA(M38))),VLOOKUP(M38,'ESO dumped WayshrineInfo'!$K$3:$L$9996,2,FALSE),"")
),"")</f>
        <v>101</v>
      </c>
      <c r="AG38" t="str">
        <f>IF(AND(AF38&lt;&gt;"",ISNUMBER(AF38),NOT(ISNA(AF38))),VLOOKUP(AF38,'ESO zone constants'!$A$3:$D$9999,4,FALSE),"")</f>
        <v>Eastmarch</v>
      </c>
      <c r="AH38" s="42" t="s">
        <v>1558</v>
      </c>
      <c r="AI38" s="41"/>
      <c r="AJ38" s="41"/>
      <c r="AK38" s="3">
        <f>IF(AND(G38&lt;&gt;"LIBSETS_SETTYPE_BATTLEGROUND",G38&lt;&gt;"LIBSETS_SETTYPE_SPECIAL"),IF(AL38&lt;&gt;"",VLOOKUP(AL38,'ESO zone constants'!$D$3:$H$4953,5,FALSE),""),"")</f>
        <v>101</v>
      </c>
      <c r="AL38" t="s">
        <v>110</v>
      </c>
      <c r="AM38" s="33" t="s">
        <v>1559</v>
      </c>
      <c r="AN38" s="41"/>
      <c r="AO38" s="41"/>
      <c r="AP38" s="3" t="str">
        <f>IF(AND(G38&lt;&gt;"LIBSETS_SETTYPE_BATTLEGROUND",G38&lt;&gt;"LIBSETS_SETTYPE_SPECIAL"),IF(AQ38&lt;&gt;"",VLOOKUP(AQ38,'ESO zone constants'!$D$3:$H$4953,5,FALSE),""),"")</f>
        <v/>
      </c>
      <c r="AS38" s="41"/>
      <c r="AT38" s="41"/>
      <c r="AU38" s="3" t="str">
        <f>IF(AND(G38&lt;&gt;"LIBSETS_SETTYPE_BATTLEGROUND",G38&lt;&gt;"LIBSETS_SETTYPE_SPECIAL"),IF(AV38&lt;&gt;"",VLOOKUP(AV38,'ESO zone constants'!$D$3:$H$4953,5,FALSE),""),"")</f>
        <v/>
      </c>
      <c r="AX38" s="41"/>
      <c r="AY38" s="41"/>
      <c r="AZ38" s="79" t="s">
        <v>2658</v>
      </c>
      <c r="BA38" s="79"/>
      <c r="BB38" s="79"/>
      <c r="BC38" s="79"/>
      <c r="BD38" s="21" t="str">
        <f t="shared" si="6"/>
        <v>[56] = {wayshrines={93,93,93,}, dlcId=DLC_BASE_GAME</v>
      </c>
      <c r="BE38" s="21" t="str">
        <f t="shared" si="7"/>
        <v>, zoneIds={101,101,101,101}, veteran=false</v>
      </c>
      <c r="BF38" s="21" t="str">
        <f t="shared" si="3"/>
        <v>, setType=LIBSETS_SETTYPE_OVERLAND</v>
      </c>
      <c r="BG38" s="21" t="str">
        <f t="shared" si="8"/>
        <v>, dropMechanic={LIBSETS_DROP_MECHANIC_OVERLAND_BOSS_DELVE,LIBSETS_DROP_MECHANIC_OVERLAND_WORLDBOSS,LIBSETS_DROP_MECHANIC_OVERLAND_BOSS_PUBLIC_DUNGEON,LIBSETS_DROP_MECHANIC_OVERLAND_CHEST}</v>
      </c>
      <c r="BH38" s="21" t="str">
        <f t="shared" si="9"/>
        <v>}, --Stendarr\'s Embrace / Stendarrs Umarmung   [Eastmarch, Eastmarch, Eastmarch,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constants'!$A$3:$D$9999,4,FALSE),"")</f>
        <v>Grahtwood</v>
      </c>
      <c r="AB39" s="33" t="s">
        <v>1557</v>
      </c>
      <c r="AC39" s="41"/>
      <c r="AD39" s="41"/>
      <c r="AE39" s="41"/>
      <c r="AF39" s="3">
        <f>IF(AND(G39&lt;&gt;"LIBSETS_SETTYPE_BATTLEGROUND",G39&lt;&gt;"LIBSETS_SETTYPE_SPECIAL"),
IF(AND(AE39&lt;&gt;"",ISNUMBER(AE39),NOT(ISNA(AE39))),AE39,
   IF(AND(M39&lt;&gt;"",ISNUMBER(M39),M39&gt;0,NOT(ISNA(M39))),VLOOKUP(M39,'ESO dumped WayshrineInfo'!$K$3:$L$9996,2,FALSE),"")
),"")</f>
        <v>383</v>
      </c>
      <c r="AG39" t="str">
        <f>IF(AND(AF39&lt;&gt;"",ISNUMBER(AF39),NOT(ISNA(AF39))),VLOOKUP(AF39,'ESO zone constants'!$A$3:$D$9999,4,FALSE),"")</f>
        <v>Grahtwood</v>
      </c>
      <c r="AH39" s="42" t="s">
        <v>1558</v>
      </c>
      <c r="AI39" s="41"/>
      <c r="AJ39" s="41"/>
      <c r="AK39" s="3">
        <f>IF(AND(G39&lt;&gt;"LIBSETS_SETTYPE_BATTLEGROUND",G39&lt;&gt;"LIBSETS_SETTYPE_SPECIAL"),IF(AL39&lt;&gt;"",VLOOKUP(AL39,'ESO zone constants'!$D$3:$H$4953,5,FALSE),""),"")</f>
        <v>383</v>
      </c>
      <c r="AL39" t="s">
        <v>266</v>
      </c>
      <c r="AM39" s="33" t="s">
        <v>1559</v>
      </c>
      <c r="AN39" s="41"/>
      <c r="AO39" s="41"/>
      <c r="AP39" s="3" t="str">
        <f>IF(AND(G39&lt;&gt;"LIBSETS_SETTYPE_BATTLEGROUND",G39&lt;&gt;"LIBSETS_SETTYPE_SPECIAL"),IF(AQ39&lt;&gt;"",VLOOKUP(AQ39,'ESO zone constants'!$D$3:$H$4953,5,FALSE),""),"")</f>
        <v/>
      </c>
      <c r="AS39" s="41"/>
      <c r="AT39" s="41"/>
      <c r="AU39" s="3" t="str">
        <f>IF(AND(G39&lt;&gt;"LIBSETS_SETTYPE_BATTLEGROUND",G39&lt;&gt;"LIBSETS_SETTYPE_SPECIAL"),IF(AV39&lt;&gt;"",VLOOKUP(AV39,'ESO zone constants'!$D$3:$H$4953,5,FALSE),""),"")</f>
        <v/>
      </c>
      <c r="AX39" s="41"/>
      <c r="AY39" s="41"/>
      <c r="AZ39" s="79" t="s">
        <v>2658</v>
      </c>
      <c r="BA39" s="79"/>
      <c r="BB39" s="79"/>
      <c r="BC39" s="79"/>
      <c r="BD39" s="21" t="str">
        <f t="shared" si="6"/>
        <v>[57] = {wayshrines={214,214,214,}, dlcId=DLC_BASE_GAME</v>
      </c>
      <c r="BE39" s="21" t="str">
        <f t="shared" si="7"/>
        <v>, zoneIds={383,383,383,383}, veteran=false</v>
      </c>
      <c r="BF39" s="21" t="str">
        <f t="shared" si="3"/>
        <v>, setType=LIBSETS_SETTYPE_OVERLAND</v>
      </c>
      <c r="BG39" s="21" t="str">
        <f t="shared" si="8"/>
        <v>, dropMechanic={LIBSETS_DROP_MECHANIC_OVERLAND_BOSS_DELVE,LIBSETS_DROP_MECHANIC_OVERLAND_WORLDBOSS,LIBSETS_DROP_MECHANIC_OVERLAND_BOSS_PUBLIC_DUNGEON,LIBSETS_DROP_MECHANIC_OVERLAND_CHEST}</v>
      </c>
      <c r="BH39" s="21" t="str">
        <f t="shared" si="9"/>
        <v>}, --Syrabane\'s Grip / Syrabanns Griff   [Grahtwood, Grahtwood, Grahtwood,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constants'!$A$3:$D$9999,4,FALSE),"")</f>
        <v>Glenumbra</v>
      </c>
      <c r="AB40" s="33" t="s">
        <v>1557</v>
      </c>
      <c r="AC40" s="41"/>
      <c r="AD40" s="41"/>
      <c r="AE40" s="41"/>
      <c r="AF40" s="3">
        <f>IF(AND(G40&lt;&gt;"LIBSETS_SETTYPE_BATTLEGROUND",G40&lt;&gt;"LIBSETS_SETTYPE_SPECIAL"),
IF(AND(AE40&lt;&gt;"",ISNUMBER(AE40),NOT(ISNA(AE40))),AE40,
   IF(AND(M40&lt;&gt;"",ISNUMBER(M40),M40&gt;0,NOT(ISNA(M40))),VLOOKUP(M40,'ESO dumped WayshrineInfo'!$K$3:$L$9996,2,FALSE),"")
),"")</f>
        <v>3</v>
      </c>
      <c r="AG40" t="str">
        <f>IF(AND(AF40&lt;&gt;"",ISNUMBER(AF40),NOT(ISNA(AF40))),VLOOKUP(AF40,'ESO zone constants'!$A$3:$D$9999,4,FALSE),"")</f>
        <v>Glenumbra</v>
      </c>
      <c r="AH40" s="42" t="s">
        <v>1558</v>
      </c>
      <c r="AI40" s="41"/>
      <c r="AJ40" s="41"/>
      <c r="AK40" s="3">
        <f>IF(AND(G40&lt;&gt;"LIBSETS_SETTYPE_BATTLEGROUND",G40&lt;&gt;"LIBSETS_SETTYPE_SPECIAL"),IF(AL40&lt;&gt;"",VLOOKUP(AL40,'ESO zone constants'!$D$3:$H$4953,5,FALSE),""),"")</f>
        <v>3</v>
      </c>
      <c r="AL40" t="s">
        <v>103</v>
      </c>
      <c r="AM40" s="33" t="s">
        <v>1559</v>
      </c>
      <c r="AN40" s="41"/>
      <c r="AO40" s="41"/>
      <c r="AP40" s="3" t="str">
        <f>IF(AND(G40&lt;&gt;"LIBSETS_SETTYPE_BATTLEGROUND",G40&lt;&gt;"LIBSETS_SETTYPE_SPECIAL"),IF(AQ40&lt;&gt;"",VLOOKUP(AQ40,'ESO zone constants'!$D$3:$H$4953,5,FALSE),""),"")</f>
        <v/>
      </c>
      <c r="AS40" s="41"/>
      <c r="AT40" s="41"/>
      <c r="AU40" s="3" t="str">
        <f>IF(AND(G40&lt;&gt;"LIBSETS_SETTYPE_BATTLEGROUND",G40&lt;&gt;"LIBSETS_SETTYPE_SPECIAL"),IF(AV40&lt;&gt;"",VLOOKUP(AV40,'ESO zone constants'!$D$3:$H$4953,5,FALSE),""),"")</f>
        <v/>
      </c>
      <c r="AX40" s="41"/>
      <c r="AY40" s="41"/>
      <c r="AZ40" s="79" t="s">
        <v>2658</v>
      </c>
      <c r="BA40" s="79"/>
      <c r="BB40" s="79"/>
      <c r="BC40" s="79"/>
      <c r="BD40" s="21" t="str">
        <f t="shared" si="6"/>
        <v>[58] = {wayshrines={62,62,62,}, dlcId=DLC_BASE_GAME</v>
      </c>
      <c r="BE40" s="21" t="str">
        <f t="shared" si="7"/>
        <v>, zoneIds={3,3,3,3}, veteran=false</v>
      </c>
      <c r="BF40" s="21" t="str">
        <f t="shared" si="3"/>
        <v>, setType=LIBSETS_SETTYPE_OVERLAND</v>
      </c>
      <c r="BG40" s="21" t="str">
        <f t="shared" si="8"/>
        <v>, dropMechanic={LIBSETS_DROP_MECHANIC_OVERLAND_BOSS_DELVE,LIBSETS_DROP_MECHANIC_OVERLAND_WORLDBOSS,LIBSETS_DROP_MECHANIC_OVERLAND_BOSS_PUBLIC_DUNGEON,LIBSETS_DROP_MECHANIC_OVERLAND_CHEST}</v>
      </c>
      <c r="BH40" s="21" t="str">
        <f t="shared" si="9"/>
        <v>}, --Hide of the Werewolf / Fell des Werwolfs   [Glenumbra, Glenumbra, Glenumbra,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constants'!$A$3:$D$9999,4,FALSE),"")</f>
        <v>Cyrodiil</v>
      </c>
      <c r="AB41" s="33" t="s">
        <v>3809</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constants'!$A$3:$D$9999,4,FALSE),"")</f>
        <v>Cyrodiil</v>
      </c>
      <c r="AH41" s="33" t="s">
        <v>2784</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t="str">
        <f>IF(AND(G41&lt;&gt;"LIBSETS_SETTYPE_BATTLEGROUND",G41&lt;&gt;"LIBSETS_SETTYPE_SPECIAL"),IF(AL41&lt;&gt;"",VLOOKUP(AL41,'ESO zone constants'!$D$3:$H$4953,5,FALSE),""),"")</f>
        <v/>
      </c>
      <c r="AM41" s="33" t="s">
        <v>3812</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t="str">
        <f>IF(AND(G41&lt;&gt;"LIBSETS_SETTYPE_BATTLEGROUND",G41&lt;&gt;"LIBSETS_SETTYPE_SPECIAL"),IF(AQ41&lt;&gt;"",VLOOKUP(AQ41,'ESO zone constants'!$D$3:$H$4953,5,FALSE),""),"")</f>
        <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t="str">
        <f>IF(AND(G41&lt;&gt;"LIBSETS_SETTYPE_BATTLEGROUND",G41&lt;&gt;"LIBSETS_SETTYPE_SPECIAL"),IF(AV41&lt;&gt;"",VLOOKUP(AV41,'ESO zone constants'!$D$3:$H$4953,5,FALSE),""),"")</f>
        <v/>
      </c>
      <c r="AW41" s="33" t="s">
        <v>3282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 veteran=false</v>
      </c>
      <c r="BF41" s="21" t="str">
        <f t="shared" si="3"/>
        <v>, setType=LIBSETS_SETTYPE_CYRODIIL</v>
      </c>
      <c r="BG41"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9"/>
        <v>}, --Kyne\'s Kiss / Kynes Kuss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constants'!$A$3:$D$9999,4,FALSE),"")</f>
        <v>Rivenspire</v>
      </c>
      <c r="AB42" s="33" t="s">
        <v>1557</v>
      </c>
      <c r="AC42" s="41"/>
      <c r="AD42" s="41"/>
      <c r="AE42" s="41"/>
      <c r="AF42" s="3">
        <f>IF(AND(G42&lt;&gt;"LIBSETS_SETTYPE_BATTLEGROUND",G42&lt;&gt;"LIBSETS_SETTYPE_SPECIAL"),
IF(AND(AE42&lt;&gt;"",ISNUMBER(AE42),NOT(ISNA(AE42))),AE42,
   IF(AND(M42&lt;&gt;"",ISNUMBER(M42),M42&gt;0,NOT(ISNA(M42))),VLOOKUP(M42,'ESO dumped WayshrineInfo'!$K$3:$L$9996,2,FALSE),"")
),"")</f>
        <v>20</v>
      </c>
      <c r="AG42" t="str">
        <f>IF(AND(AF42&lt;&gt;"",ISNUMBER(AF42),NOT(ISNA(AF42))),VLOOKUP(AF42,'ESO zone constants'!$A$3:$D$9999,4,FALSE),"")</f>
        <v>Rivenspire</v>
      </c>
      <c r="AH42" s="42" t="s">
        <v>1558</v>
      </c>
      <c r="AI42" s="41"/>
      <c r="AJ42" s="41"/>
      <c r="AK42" s="3">
        <f>IF(AND(G42&lt;&gt;"LIBSETS_SETTYPE_BATTLEGROUND",G42&lt;&gt;"LIBSETS_SETTYPE_SPECIAL"),IF(AL42&lt;&gt;"",VLOOKUP(AL42,'ESO zone constants'!$D$3:$H$4953,5,FALSE),""),"")</f>
        <v>20</v>
      </c>
      <c r="AL42" t="s">
        <v>105</v>
      </c>
      <c r="AM42" s="33" t="s">
        <v>1559</v>
      </c>
      <c r="AN42" s="41"/>
      <c r="AO42" s="41"/>
      <c r="AP42" s="3" t="str">
        <f>IF(AND(G42&lt;&gt;"LIBSETS_SETTYPE_BATTLEGROUND",G42&lt;&gt;"LIBSETS_SETTYPE_SPECIAL"),IF(AQ42&lt;&gt;"",VLOOKUP(AQ42,'ESO zone constants'!$D$3:$H$4953,5,FALSE),""),"")</f>
        <v/>
      </c>
      <c r="AS42" s="41"/>
      <c r="AT42" s="41"/>
      <c r="AU42" s="3" t="str">
        <f>IF(AND(G42&lt;&gt;"LIBSETS_SETTYPE_BATTLEGROUND",G42&lt;&gt;"LIBSETS_SETTYPE_SPECIAL"),IF(AV42&lt;&gt;"",VLOOKUP(AV42,'ESO zone constants'!$D$3:$H$4953,5,FALSE),""),"")</f>
        <v/>
      </c>
      <c r="AX42" s="41"/>
      <c r="AY42" s="41"/>
      <c r="AZ42" s="79" t="s">
        <v>2659</v>
      </c>
      <c r="BA42" s="79"/>
      <c r="BB42" s="79"/>
      <c r="BC42" s="79"/>
      <c r="BD42" s="21" t="str">
        <f t="shared" si="6"/>
        <v>[60] = {wayshrines={55,55,55,}, dlcId=DLC_BASE_GAME</v>
      </c>
      <c r="BE42" s="21" t="str">
        <f t="shared" si="7"/>
        <v>, zoneIds={20,20,20,20}, veteran=false</v>
      </c>
      <c r="BF42" s="21" t="str">
        <f t="shared" si="3"/>
        <v>, setType=LIBSETS_SETTYPE_OVERLAND</v>
      </c>
      <c r="BG42" s="21" t="str">
        <f t="shared" si="8"/>
        <v>, isProcSetAllowedInPvP=1, dropMechanic={LIBSETS_DROP_MECHANIC_OVERLAND_BOSS_DELVE,LIBSETS_DROP_MECHANIC_OVERLAND_WORLDBOSS,LIBSETS_DROP_MECHANIC_OVERLAND_BOSS_PUBLIC_DUNGEON,LIBSETS_DROP_MECHANIC_OVERLAND_CHEST}</v>
      </c>
      <c r="BH42" s="21" t="str">
        <f t="shared" si="9"/>
        <v>}, --Darkstride / Dunkelschritt   [Rivenspire, Rivenspire, Rivenspire,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3332</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constants'!$A$3:$D$9999,4,FALSE),"")</f>
        <v>Fungal Grotto II</v>
      </c>
      <c r="AB43" s="33" t="s">
        <v>3332</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constants'!$A$3:$D$9999,4,FALSE),"")</f>
        <v>Stonefalls</v>
      </c>
      <c r="AH43" s="90" t="s">
        <v>3332</v>
      </c>
      <c r="AI43" s="41"/>
      <c r="AJ43" s="41"/>
      <c r="AK43" s="3" t="str">
        <f>IF(AND(G43&lt;&gt;"LIBSETS_SETTYPE_BATTLEGROUND",G43&lt;&gt;"LIBSETS_SETTYPE_SPECIAL"),IF(AL43&lt;&gt;"",VLOOKUP(AL43,'ESO zone constants'!$D$3:$H$4953,5,FALSE),""),"")</f>
        <v/>
      </c>
      <c r="AN43" s="41"/>
      <c r="AO43" s="41"/>
      <c r="AP43" s="3" t="str">
        <f>IF(AND(G43&lt;&gt;"LIBSETS_SETTYPE_BATTLEGROUND",G43&lt;&gt;"LIBSETS_SETTYPE_SPECIAL"),IF(AQ43&lt;&gt;"",VLOOKUP(AQ43,'ESO zone constants'!$D$3:$H$4953,5,FALSE),""),"")</f>
        <v/>
      </c>
      <c r="AS43" s="41"/>
      <c r="AT43" s="41"/>
      <c r="AU43" s="3" t="str">
        <f>IF(AND(G43&lt;&gt;"LIBSETS_SETTYPE_BATTLEGROUND",G43&lt;&gt;"LIBSETS_SETTYPE_SPECIAL"),IF(AV43&lt;&gt;"",VLOOKUP(AV43,'ESO zone constants'!$D$3:$H$4953,5,FALSE),""),"")</f>
        <v/>
      </c>
      <c r="AX43" s="41"/>
      <c r="AY43" s="41"/>
      <c r="AZ43" s="79" t="s">
        <v>2658</v>
      </c>
      <c r="BA43" s="79"/>
      <c r="BB43" s="79"/>
      <c r="BC43" s="79"/>
      <c r="BD43" s="21" t="str">
        <f t="shared" si="6"/>
        <v>[61] = {wayshrines={98,98,98,}, dlcId=DLC_BASE_GAME</v>
      </c>
      <c r="BE43" s="21" t="str">
        <f t="shared" si="7"/>
        <v>, zoneIds={283,934,41}, veteran=false</v>
      </c>
      <c r="BF43" s="21" t="str">
        <f t="shared" si="3"/>
        <v>, setType=LIBSETS_SETTYPE_DUNGEON</v>
      </c>
      <c r="BG43" s="21" t="str">
        <f t="shared" si="8"/>
        <v>, dropMechanic={LIBSETS_DROP_MECHANIC_GROUP_DUNGEON_BOSS,LIBSETS_DROP_MECHANIC_GROUP_DUNGEON_BOSS,LIBSETS_DROP_MECHANIC_GROUP_DUNGEON_BOSS}</v>
      </c>
      <c r="BH43" s="21" t="str">
        <f t="shared" si="9"/>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constants'!$A$3:$D$9999,4,FALSE),"")</f>
        <v>Shadowfen</v>
      </c>
      <c r="AB44" s="33" t="s">
        <v>1557</v>
      </c>
      <c r="AC44" s="41"/>
      <c r="AD44" s="41"/>
      <c r="AE44" s="41"/>
      <c r="AF44" s="3">
        <f>IF(AND(G44&lt;&gt;"LIBSETS_SETTYPE_BATTLEGROUND",G44&lt;&gt;"LIBSETS_SETTYPE_SPECIAL"),
IF(AND(AE44&lt;&gt;"",ISNUMBER(AE44),NOT(ISNA(AE44))),AE44,
   IF(AND(M44&lt;&gt;"",ISNUMBER(M44),M44&gt;0,NOT(ISNA(M44))),VLOOKUP(M44,'ESO dumped WayshrineInfo'!$K$3:$L$9996,2,FALSE),"")
),"")</f>
        <v>117</v>
      </c>
      <c r="AG44" t="str">
        <f>IF(AND(AF44&lt;&gt;"",ISNUMBER(AF44),NOT(ISNA(AF44))),VLOOKUP(AF44,'ESO zone constants'!$A$3:$D$9999,4,FALSE),"")</f>
        <v>Shadowfen</v>
      </c>
      <c r="AH44" s="42" t="s">
        <v>1558</v>
      </c>
      <c r="AI44" s="41"/>
      <c r="AJ44" s="41"/>
      <c r="AK44" s="3">
        <f>IF(AND(G44&lt;&gt;"LIBSETS_SETTYPE_BATTLEGROUND",G44&lt;&gt;"LIBSETS_SETTYPE_SPECIAL"),IF(AL44&lt;&gt;"",VLOOKUP(AL44,'ESO zone constants'!$D$3:$H$4953,5,FALSE),""),"")</f>
        <v>117</v>
      </c>
      <c r="AL44" t="s">
        <v>114</v>
      </c>
      <c r="AM44" s="33" t="s">
        <v>1559</v>
      </c>
      <c r="AN44" s="41"/>
      <c r="AO44" s="41"/>
      <c r="AP44" s="3" t="str">
        <f>IF(AND(G44&lt;&gt;"LIBSETS_SETTYPE_BATTLEGROUND",G44&lt;&gt;"LIBSETS_SETTYPE_SPECIAL"),IF(AQ44&lt;&gt;"",VLOOKUP(AQ44,'ESO zone constants'!$D$3:$H$4953,5,FALSE),""),"")</f>
        <v/>
      </c>
      <c r="AS44" s="41"/>
      <c r="AT44" s="41"/>
      <c r="AU44" s="3" t="str">
        <f>IF(AND(G44&lt;&gt;"LIBSETS_SETTYPE_BATTLEGROUND",G44&lt;&gt;"LIBSETS_SETTYPE_SPECIAL"),IF(AV44&lt;&gt;"",VLOOKUP(AV44,'ESO zone constants'!$D$3:$H$4953,5,FALSE),""),"")</f>
        <v/>
      </c>
      <c r="AX44" s="41"/>
      <c r="AY44" s="41"/>
      <c r="AZ44" s="79" t="s">
        <v>2658</v>
      </c>
      <c r="BA44" s="79"/>
      <c r="BB44" s="79"/>
      <c r="BC44" s="79"/>
      <c r="BD44" s="21" t="str">
        <f t="shared" si="6"/>
        <v>[62] = {wayshrines={48,48,48,}, dlcId=DLC_BASE_GAME</v>
      </c>
      <c r="BE44" s="21" t="str">
        <f t="shared" si="7"/>
        <v>, zoneIds={117,117,117,117}, veteran=false</v>
      </c>
      <c r="BF44" s="21" t="str">
        <f t="shared" si="3"/>
        <v>, setType=LIBSETS_SETTYPE_OVERLAND</v>
      </c>
      <c r="BG44" s="21" t="str">
        <f t="shared" si="8"/>
        <v>, dropMechanic={LIBSETS_DROP_MECHANIC_OVERLAND_BOSS_DELVE,LIBSETS_DROP_MECHANIC_OVERLAND_WORLDBOSS,LIBSETS_DROP_MECHANIC_OVERLAND_BOSS_PUBLIC_DUNGEON,LIBSETS_DROP_MECHANIC_OVERLAND_CHEST}</v>
      </c>
      <c r="BH44" s="21" t="str">
        <f t="shared" si="9"/>
        <v>}, --Hatchling\'s Shell / Schlüpflingspanzer   [Shadowfen, Shadowfen, Shadowfen,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constants'!$A$3:$D$9999,4,FALSE),"")</f>
        <v>Cyrodiil</v>
      </c>
      <c r="AB45" s="33" t="s">
        <v>3809</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constants'!$A$3:$D$9999,4,FALSE),"")</f>
        <v>Cyrodiil</v>
      </c>
      <c r="AH45" s="33" t="s">
        <v>2784</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t="str">
        <f>IF(AND(G45&lt;&gt;"LIBSETS_SETTYPE_BATTLEGROUND",G45&lt;&gt;"LIBSETS_SETTYPE_SPECIAL"),IF(AL45&lt;&gt;"",VLOOKUP(AL45,'ESO zone constants'!$D$3:$H$4953,5,FALSE),""),"")</f>
        <v/>
      </c>
      <c r="AM45" s="33" t="s">
        <v>3812</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t="str">
        <f>IF(AND(G45&lt;&gt;"LIBSETS_SETTYPE_BATTLEGROUND",G45&lt;&gt;"LIBSETS_SETTYPE_SPECIAL"),IF(AQ45&lt;&gt;"",VLOOKUP(AQ45,'ESO zone constants'!$D$3:$H$4953,5,FALSE),""),"")</f>
        <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t="str">
        <f>IF(AND(G45&lt;&gt;"LIBSETS_SETTYPE_BATTLEGROUND",G45&lt;&gt;"LIBSETS_SETTYPE_SPECIAL"),IF(AV45&lt;&gt;"",VLOOKUP(AV45,'ESO zone constants'!$D$3:$H$4953,5,FALSE),""),"")</f>
        <v/>
      </c>
      <c r="AW45" s="33" t="s">
        <v>3282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 veteran=false</v>
      </c>
      <c r="BF45" s="21" t="str">
        <f t="shared" si="3"/>
        <v>, setType=LIBSETS_SETTYPE_CYRODIIL</v>
      </c>
      <c r="BG45"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9"/>
        <v>}, --The Juggernaut / Koloss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constants'!$A$3:$D$9999,4,FALSE),"")</f>
        <v>Greenshade</v>
      </c>
      <c r="AB46" s="33" t="s">
        <v>1557</v>
      </c>
      <c r="AC46" s="41"/>
      <c r="AD46" s="41"/>
      <c r="AE46" s="41"/>
      <c r="AF46" s="3">
        <f>IF(AND(G46&lt;&gt;"LIBSETS_SETTYPE_BATTLEGROUND",G46&lt;&gt;"LIBSETS_SETTYPE_SPECIAL"),
IF(AND(AE46&lt;&gt;"",ISNUMBER(AE46),NOT(ISNA(AE46))),AE46,
   IF(AND(M46&lt;&gt;"",ISNUMBER(M46),M46&gt;0,NOT(ISNA(M46))),VLOOKUP(M46,'ESO dumped WayshrineInfo'!$K$3:$L$9996,2,FALSE),"")
),"")</f>
        <v>108</v>
      </c>
      <c r="AG46" t="str">
        <f>IF(AND(AF46&lt;&gt;"",ISNUMBER(AF46),NOT(ISNA(AF46))),VLOOKUP(AF46,'ESO zone constants'!$A$3:$D$9999,4,FALSE),"")</f>
        <v>Greenshade</v>
      </c>
      <c r="AH46" s="42" t="s">
        <v>1558</v>
      </c>
      <c r="AI46" s="41"/>
      <c r="AJ46" s="41"/>
      <c r="AK46" s="3">
        <f>IF(AND(G46&lt;&gt;"LIBSETS_SETTYPE_BATTLEGROUND",G46&lt;&gt;"LIBSETS_SETTYPE_SPECIAL"),IF(AL46&lt;&gt;"",VLOOKUP(AL46,'ESO zone constants'!$D$3:$H$4953,5,FALSE),""),"")</f>
        <v>108</v>
      </c>
      <c r="AL46" t="s">
        <v>113</v>
      </c>
      <c r="AM46" s="33" t="s">
        <v>1559</v>
      </c>
      <c r="AN46" s="41"/>
      <c r="AO46" s="41"/>
      <c r="AP46" s="3" t="str">
        <f>IF(AND(G46&lt;&gt;"LIBSETS_SETTYPE_BATTLEGROUND",G46&lt;&gt;"LIBSETS_SETTYPE_SPECIAL"),IF(AQ46&lt;&gt;"",VLOOKUP(AQ46,'ESO zone constants'!$D$3:$H$4953,5,FALSE),""),"")</f>
        <v/>
      </c>
      <c r="AS46" s="41"/>
      <c r="AT46" s="41"/>
      <c r="AU46" s="3" t="str">
        <f>IF(AND(G46&lt;&gt;"LIBSETS_SETTYPE_BATTLEGROUND",G46&lt;&gt;"LIBSETS_SETTYPE_SPECIAL"),IF(AV46&lt;&gt;"",VLOOKUP(AV46,'ESO zone constants'!$D$3:$H$4953,5,FALSE),""),"")</f>
        <v/>
      </c>
      <c r="AX46" s="41"/>
      <c r="AY46" s="41"/>
      <c r="AZ46" s="79" t="s">
        <v>2658</v>
      </c>
      <c r="BA46" s="79"/>
      <c r="BB46" s="79"/>
      <c r="BC46" s="79"/>
      <c r="BD46" s="21" t="str">
        <f t="shared" si="6"/>
        <v>[64] = {wayshrines={143,143,143,}, dlcId=DLC_BASE_GAME</v>
      </c>
      <c r="BE46" s="21" t="str">
        <f t="shared" si="7"/>
        <v>, zoneIds={108,108,108,108}, veteran=false</v>
      </c>
      <c r="BF46" s="21" t="str">
        <f t="shared" si="3"/>
        <v>, setType=LIBSETS_SETTYPE_OVERLAND</v>
      </c>
      <c r="BG46" s="21" t="str">
        <f t="shared" si="8"/>
        <v>, dropMechanic={LIBSETS_DROP_MECHANIC_OVERLAND_BOSS_DELVE,LIBSETS_DROP_MECHANIC_OVERLAND_WORLDBOSS,LIBSETS_DROP_MECHANIC_OVERLAND_BOSS_PUBLIC_DUNGEON,LIBSETS_DROP_MECHANIC_OVERLAND_CHEST}</v>
      </c>
      <c r="BH46" s="21" t="str">
        <f t="shared" si="9"/>
        <v>}, --Shadow Dancer\'s Raiment / Kleidung des Schattentänzers   [Greenshade, Greenshade, Greenshade,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constants'!$A$3:$D$9999,4,FALSE),"")</f>
        <v>Glenumbra</v>
      </c>
      <c r="AB47" s="33" t="s">
        <v>1557</v>
      </c>
      <c r="AC47" s="41"/>
      <c r="AD47" s="41"/>
      <c r="AE47" s="41"/>
      <c r="AF47" s="3">
        <f>IF(AND(G47&lt;&gt;"LIBSETS_SETTYPE_BATTLEGROUND",G47&lt;&gt;"LIBSETS_SETTYPE_SPECIAL"),
IF(AND(AE47&lt;&gt;"",ISNUMBER(AE47),NOT(ISNA(AE47))),AE47,
   IF(AND(M47&lt;&gt;"",ISNUMBER(M47),M47&gt;0,NOT(ISNA(M47))),VLOOKUP(M47,'ESO dumped WayshrineInfo'!$K$3:$L$9996,2,FALSE),"")
),"")</f>
        <v>3</v>
      </c>
      <c r="AG47" t="str">
        <f>IF(AND(AF47&lt;&gt;"",ISNUMBER(AF47),NOT(ISNA(AF47))),VLOOKUP(AF47,'ESO zone constants'!$A$3:$D$9999,4,FALSE),"")</f>
        <v>Glenumbra</v>
      </c>
      <c r="AH47" s="42" t="s">
        <v>1558</v>
      </c>
      <c r="AI47" s="41"/>
      <c r="AJ47" s="41"/>
      <c r="AK47" s="3">
        <f>IF(AND(G47&lt;&gt;"LIBSETS_SETTYPE_BATTLEGROUND",G47&lt;&gt;"LIBSETS_SETTYPE_SPECIAL"),IF(AL47&lt;&gt;"",VLOOKUP(AL47,'ESO zone constants'!$D$3:$H$4953,5,FALSE),""),"")</f>
        <v>3</v>
      </c>
      <c r="AL47" t="s">
        <v>103</v>
      </c>
      <c r="AM47" s="33" t="s">
        <v>1559</v>
      </c>
      <c r="AN47" s="41"/>
      <c r="AO47" s="41"/>
      <c r="AP47" s="3" t="str">
        <f>IF(AND(G47&lt;&gt;"LIBSETS_SETTYPE_BATTLEGROUND",G47&lt;&gt;"LIBSETS_SETTYPE_SPECIAL"),IF(AQ47&lt;&gt;"",VLOOKUP(AQ47,'ESO zone constants'!$D$3:$H$4953,5,FALSE),""),"")</f>
        <v/>
      </c>
      <c r="AS47" s="41"/>
      <c r="AT47" s="41"/>
      <c r="AU47" s="3" t="str">
        <f>IF(AND(G47&lt;&gt;"LIBSETS_SETTYPE_BATTLEGROUND",G47&lt;&gt;"LIBSETS_SETTYPE_SPECIAL"),IF(AV47&lt;&gt;"",VLOOKUP(AV47,'ESO zone constants'!$D$3:$H$4953,5,FALSE),""),"")</f>
        <v/>
      </c>
      <c r="AX47" s="41"/>
      <c r="AY47" s="41"/>
      <c r="AZ47" s="79" t="s">
        <v>2658</v>
      </c>
      <c r="BA47" s="79"/>
      <c r="BB47" s="79"/>
      <c r="BC47" s="79"/>
      <c r="BD47" s="21" t="str">
        <f t="shared" si="6"/>
        <v>[65] = {wayshrines={62,62,62,}, dlcId=DLC_BASE_GAME</v>
      </c>
      <c r="BE47" s="21" t="str">
        <f t="shared" si="7"/>
        <v>, zoneIds={3,3,3,3}, veteran=false</v>
      </c>
      <c r="BF47" s="21" t="str">
        <f t="shared" si="3"/>
        <v>, setType=LIBSETS_SETTYPE_OVERLAND</v>
      </c>
      <c r="BG47" s="21" t="str">
        <f t="shared" si="8"/>
        <v>, dropMechanic={LIBSETS_DROP_MECHANIC_OVERLAND_BOSS_DELVE,LIBSETS_DROP_MECHANIC_OVERLAND_WORLDBOSS,LIBSETS_DROP_MECHANIC_OVERLAND_BOSS_PUBLIC_DUNGEON,LIBSETS_DROP_MECHANIC_OVERLAND_CHEST}</v>
      </c>
      <c r="BH47" s="21" t="str">
        <f t="shared" si="9"/>
        <v>}, --Bloodthorn\'s Touch / Spur eines Blutdorns   [Glenumbra, Glenumbra, Glenumbra,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constants'!$A$3:$D$9999,4,FALSE),"")</f>
        <v>Shadowfen</v>
      </c>
      <c r="AB48" s="33" t="s">
        <v>1557</v>
      </c>
      <c r="AC48" s="41"/>
      <c r="AD48" s="41"/>
      <c r="AE48" s="41"/>
      <c r="AF48" s="3">
        <f>IF(AND(G48&lt;&gt;"LIBSETS_SETTYPE_BATTLEGROUND",G48&lt;&gt;"LIBSETS_SETTYPE_SPECIAL"),
IF(AND(AE48&lt;&gt;"",ISNUMBER(AE48),NOT(ISNA(AE48))),AE48,
   IF(AND(M48&lt;&gt;"",ISNUMBER(M48),M48&gt;0,NOT(ISNA(M48))),VLOOKUP(M48,'ESO dumped WayshrineInfo'!$K$3:$L$9996,2,FALSE),"")
),"")</f>
        <v>117</v>
      </c>
      <c r="AG48" t="str">
        <f>IF(AND(AF48&lt;&gt;"",ISNUMBER(AF48),NOT(ISNA(AF48))),VLOOKUP(AF48,'ESO zone constants'!$A$3:$D$9999,4,FALSE),"")</f>
        <v>Shadowfen</v>
      </c>
      <c r="AH48" s="42" t="s">
        <v>1558</v>
      </c>
      <c r="AI48" s="41"/>
      <c r="AJ48" s="41"/>
      <c r="AK48" s="3">
        <f>IF(AND(G48&lt;&gt;"LIBSETS_SETTYPE_BATTLEGROUND",G48&lt;&gt;"LIBSETS_SETTYPE_SPECIAL"),IF(AL48&lt;&gt;"",VLOOKUP(AL48,'ESO zone constants'!$D$3:$H$4953,5,FALSE),""),"")</f>
        <v>117</v>
      </c>
      <c r="AL48" t="s">
        <v>114</v>
      </c>
      <c r="AM48" s="33" t="s">
        <v>1559</v>
      </c>
      <c r="AN48" s="41"/>
      <c r="AO48" s="41"/>
      <c r="AP48" s="3" t="str">
        <f>IF(AND(G48&lt;&gt;"LIBSETS_SETTYPE_BATTLEGROUND",G48&lt;&gt;"LIBSETS_SETTYPE_SPECIAL"),IF(AQ48&lt;&gt;"",VLOOKUP(AQ48,'ESO zone constants'!$D$3:$H$4953,5,FALSE),""),"")</f>
        <v/>
      </c>
      <c r="AS48" s="41"/>
      <c r="AT48" s="41"/>
      <c r="AU48" s="3" t="str">
        <f>IF(AND(G48&lt;&gt;"LIBSETS_SETTYPE_BATTLEGROUND",G48&lt;&gt;"LIBSETS_SETTYPE_SPECIAL"),IF(AV48&lt;&gt;"",VLOOKUP(AV48,'ESO zone constants'!$D$3:$H$4953,5,FALSE),""),"")</f>
        <v/>
      </c>
      <c r="AX48" s="41"/>
      <c r="AY48" s="41"/>
      <c r="AZ48" s="79" t="s">
        <v>2658</v>
      </c>
      <c r="BA48" s="79"/>
      <c r="BB48" s="79"/>
      <c r="BC48" s="79"/>
      <c r="BD48" s="21" t="str">
        <f t="shared" si="6"/>
        <v>[66] = {wayshrines={48,48,48,}, dlcId=DLC_BASE_GAME</v>
      </c>
      <c r="BE48" s="21" t="str">
        <f t="shared" si="7"/>
        <v>, zoneIds={117,117,117,117}, veteran=false</v>
      </c>
      <c r="BF48" s="21" t="str">
        <f t="shared" si="3"/>
        <v>, setType=LIBSETS_SETTYPE_OVERLAND</v>
      </c>
      <c r="BG48" s="21" t="str">
        <f t="shared" si="8"/>
        <v>, dropMechanic={LIBSETS_DROP_MECHANIC_OVERLAND_BOSS_DELVE,LIBSETS_DROP_MECHANIC_OVERLAND_WORLDBOSS,LIBSETS_DROP_MECHANIC_OVERLAND_BOSS_PUBLIC_DUNGEON,LIBSETS_DROP_MECHANIC_OVERLAND_CHEST}</v>
      </c>
      <c r="BH48" s="21" t="str">
        <f t="shared" si="9"/>
        <v>}, --Robes of the Hist / Roben des Hist   [Shadowfen, Shadowfen, Shadowfen,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constants'!$A$3:$D$9999,4,FALSE),"")</f>
        <v>Cyrodiil</v>
      </c>
      <c r="AB49" s="33" t="s">
        <v>3809</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constants'!$A$3:$D$9999,4,FALSE),"")</f>
        <v>Cyrodiil</v>
      </c>
      <c r="AH49" s="33" t="s">
        <v>2784</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t="str">
        <f>IF(AND(G49&lt;&gt;"LIBSETS_SETTYPE_BATTLEGROUND",G49&lt;&gt;"LIBSETS_SETTYPE_SPECIAL"),IF(AL49&lt;&gt;"",VLOOKUP(AL49,'ESO zone constants'!$D$3:$H$4953,5,FALSE),""),"")</f>
        <v/>
      </c>
      <c r="AM49" s="33" t="s">
        <v>3812</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t="str">
        <f>IF(AND(G49&lt;&gt;"LIBSETS_SETTYPE_BATTLEGROUND",G49&lt;&gt;"LIBSETS_SETTYPE_SPECIAL"),IF(AQ49&lt;&gt;"",VLOOKUP(AQ49,'ESO zone constants'!$D$3:$H$4953,5,FALSE),""),"")</f>
        <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t="str">
        <f>IF(AND(G49&lt;&gt;"LIBSETS_SETTYPE_BATTLEGROUND",G49&lt;&gt;"LIBSETS_SETTYPE_SPECIAL"),IF(AV49&lt;&gt;"",VLOOKUP(AV49,'ESO zone constants'!$D$3:$H$4953,5,FALSE),""),"")</f>
        <v/>
      </c>
      <c r="AW49" s="33" t="s">
        <v>3282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 veteran=false</v>
      </c>
      <c r="BF49" s="21" t="str">
        <f t="shared" si="3"/>
        <v>, setType=LIBSETS_SETTYPE_CYRODIIL</v>
      </c>
      <c r="BG49"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9"/>
        <v>}, --Shadow Walker / Schattengänger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constants'!$A$3:$D$9999,4,FALSE),"")</f>
        <v>Coldharbour</v>
      </c>
      <c r="AB50" s="33" t="s">
        <v>1557</v>
      </c>
      <c r="AC50" s="41"/>
      <c r="AD50" s="41"/>
      <c r="AE50" s="41"/>
      <c r="AF50" s="3">
        <f>IF(AND(G50&lt;&gt;"LIBSETS_SETTYPE_BATTLEGROUND",G50&lt;&gt;"LIBSETS_SETTYPE_SPECIAL"),
IF(AND(AE50&lt;&gt;"",ISNUMBER(AE50),NOT(ISNA(AE50))),AE50,
   IF(AND(M50&lt;&gt;"",ISNUMBER(M50),M50&gt;0,NOT(ISNA(M50))),VLOOKUP(M50,'ESO dumped WayshrineInfo'!$K$3:$L$9996,2,FALSE),"")
),"")</f>
        <v>347</v>
      </c>
      <c r="AG50" t="str">
        <f>IF(AND(AF50&lt;&gt;"",ISNUMBER(AF50),NOT(ISNA(AF50))),VLOOKUP(AF50,'ESO zone constants'!$A$3:$D$9999,4,FALSE),"")</f>
        <v>Coldharbour</v>
      </c>
      <c r="AH50" s="42" t="s">
        <v>1558</v>
      </c>
      <c r="AI50" s="41"/>
      <c r="AJ50" s="41"/>
      <c r="AK50" s="3">
        <f>IF(AND(G50&lt;&gt;"LIBSETS_SETTYPE_BATTLEGROUND",G50&lt;&gt;"LIBSETS_SETTYPE_SPECIAL"),IF(AL50&lt;&gt;"",VLOOKUP(AL50,'ESO zone constants'!$D$3:$H$4953,5,FALSE),""),"")</f>
        <v>347</v>
      </c>
      <c r="AL50" t="s">
        <v>241</v>
      </c>
      <c r="AM50" s="33" t="s">
        <v>1559</v>
      </c>
      <c r="AN50" s="41"/>
      <c r="AO50" s="41"/>
      <c r="AP50" s="3" t="str">
        <f>IF(AND(G50&lt;&gt;"LIBSETS_SETTYPE_BATTLEGROUND",G50&lt;&gt;"LIBSETS_SETTYPE_SPECIAL"),IF(AQ50&lt;&gt;"",VLOOKUP(AQ50,'ESO zone constants'!$D$3:$H$4953,5,FALSE),""),"")</f>
        <v/>
      </c>
      <c r="AS50" s="41"/>
      <c r="AT50" s="41"/>
      <c r="AU50" s="3" t="str">
        <f>IF(AND(G50&lt;&gt;"LIBSETS_SETTYPE_BATTLEGROUND",G50&lt;&gt;"LIBSETS_SETTYPE_SPECIAL"),IF(AV50&lt;&gt;"",VLOOKUP(AV50,'ESO zone constants'!$D$3:$H$4953,5,FALSE),""),"")</f>
        <v/>
      </c>
      <c r="AX50" s="41"/>
      <c r="AY50" s="41"/>
      <c r="AZ50" s="79" t="s">
        <v>2658</v>
      </c>
      <c r="BA50" s="79"/>
      <c r="BB50" s="79"/>
      <c r="BC50" s="79"/>
      <c r="BD50" s="21" t="str">
        <f t="shared" si="6"/>
        <v>[68] = {wayshrines={131,131,131,}, dlcId=DLC_BASE_GAME</v>
      </c>
      <c r="BE50" s="21" t="str">
        <f t="shared" si="7"/>
        <v>, zoneIds={347,347,347,347}, veteran=false</v>
      </c>
      <c r="BF50" s="21" t="str">
        <f t="shared" si="3"/>
        <v>, setType=LIBSETS_SETTYPE_OVERLAND</v>
      </c>
      <c r="BG50" s="21" t="str">
        <f t="shared" si="8"/>
        <v>, dropMechanic={LIBSETS_DROP_MECHANIC_OVERLAND_BOSS_DELVE,LIBSETS_DROP_MECHANIC_OVERLAND_WORLDBOSS,LIBSETS_DROP_MECHANIC_OVERLAND_BOSS_PUBLIC_DUNGEON,LIBSETS_DROP_MECHANIC_OVERLAND_CHEST}</v>
      </c>
      <c r="BH50" s="21" t="str">
        <f t="shared" si="9"/>
        <v>}, --Stygian / Stygier   [Coldharbour, Coldharbour, Coldharbour,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constants'!$A$3:$D$9999,4,FALSE),"")</f>
        <v>Grahtwood</v>
      </c>
      <c r="AB51" s="33" t="s">
        <v>1557</v>
      </c>
      <c r="AC51" s="41"/>
      <c r="AD51" s="41"/>
      <c r="AE51" s="41"/>
      <c r="AF51" s="3">
        <f>IF(AND(G51&lt;&gt;"LIBSETS_SETTYPE_BATTLEGROUND",G51&lt;&gt;"LIBSETS_SETTYPE_SPECIAL"),
IF(AND(AE51&lt;&gt;"",ISNUMBER(AE51),NOT(ISNA(AE51))),AE51,
   IF(AND(M51&lt;&gt;"",ISNUMBER(M51),M51&gt;0,NOT(ISNA(M51))),VLOOKUP(M51,'ESO dumped WayshrineInfo'!$K$3:$L$9996,2,FALSE),"")
),"")</f>
        <v>383</v>
      </c>
      <c r="AG51" t="str">
        <f>IF(AND(AF51&lt;&gt;"",ISNUMBER(AF51),NOT(ISNA(AF51))),VLOOKUP(AF51,'ESO zone constants'!$A$3:$D$9999,4,FALSE),"")</f>
        <v>Grahtwood</v>
      </c>
      <c r="AH51" s="42" t="s">
        <v>1558</v>
      </c>
      <c r="AI51" s="41"/>
      <c r="AJ51" s="41"/>
      <c r="AK51" s="3">
        <f>IF(AND(G51&lt;&gt;"LIBSETS_SETTYPE_BATTLEGROUND",G51&lt;&gt;"LIBSETS_SETTYPE_SPECIAL"),IF(AL51&lt;&gt;"",VLOOKUP(AL51,'ESO zone constants'!$D$3:$H$4953,5,FALSE),""),"")</f>
        <v>383</v>
      </c>
      <c r="AL51" t="s">
        <v>266</v>
      </c>
      <c r="AM51" s="33" t="s">
        <v>1559</v>
      </c>
      <c r="AN51" s="41"/>
      <c r="AO51" s="41"/>
      <c r="AP51" s="3" t="str">
        <f>IF(AND(G51&lt;&gt;"LIBSETS_SETTYPE_BATTLEGROUND",G51&lt;&gt;"LIBSETS_SETTYPE_SPECIAL"),IF(AQ51&lt;&gt;"",VLOOKUP(AQ51,'ESO zone constants'!$D$3:$H$4953,5,FALSE),""),"")</f>
        <v/>
      </c>
      <c r="AS51" s="41"/>
      <c r="AT51" s="41"/>
      <c r="AU51" s="3" t="str">
        <f>IF(AND(G51&lt;&gt;"LIBSETS_SETTYPE_BATTLEGROUND",G51&lt;&gt;"LIBSETS_SETTYPE_SPECIAL"),IF(AV51&lt;&gt;"",VLOOKUP(AV51,'ESO zone constants'!$D$3:$H$4953,5,FALSE),""),"")</f>
        <v/>
      </c>
      <c r="AX51" s="41"/>
      <c r="AY51" s="41"/>
      <c r="AZ51" s="79" t="s">
        <v>2659</v>
      </c>
      <c r="BA51" s="79"/>
      <c r="BB51" s="79"/>
      <c r="BC51" s="79"/>
      <c r="BD51" s="21" t="str">
        <f t="shared" si="6"/>
        <v>[69] = {wayshrines={214,214,214,}, dlcId=DLC_BASE_GAME</v>
      </c>
      <c r="BE51" s="21" t="str">
        <f t="shared" si="7"/>
        <v>, zoneIds={383,383,383,383}, veteran=false</v>
      </c>
      <c r="BF51" s="21" t="str">
        <f t="shared" si="3"/>
        <v>, setType=LIBSETS_SETTYPE_OVERLAND</v>
      </c>
      <c r="BG51" s="21" t="str">
        <f t="shared" si="8"/>
        <v>, isProcSetAllowedInPvP=1, dropMechanic={LIBSETS_DROP_MECHANIC_OVERLAND_BOSS_DELVE,LIBSETS_DROP_MECHANIC_OVERLAND_WORLDBOSS,LIBSETS_DROP_MECHANIC_OVERLAND_BOSS_PUBLIC_DUNGEON,LIBSETS_DROP_MECHANIC_OVERLAND_CHEST}</v>
      </c>
      <c r="BH51" s="21" t="str">
        <f t="shared" si="9"/>
        <v>}, --Ranger\'s Gait / Laufstil des Waldläufers   [Grahtwood, Grahtwood, Grahtwood,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constants'!$A$3:$D$9999,4,FALSE),"")</f>
        <v>Bangkorai</v>
      </c>
      <c r="AB52" s="33" t="s">
        <v>1557</v>
      </c>
      <c r="AC52" s="41"/>
      <c r="AD52" s="41"/>
      <c r="AE52" s="41"/>
      <c r="AF52" s="3">
        <f>IF(AND(G52&lt;&gt;"LIBSETS_SETTYPE_BATTLEGROUND",G52&lt;&gt;"LIBSETS_SETTYPE_SPECIAL"),
IF(AND(AE52&lt;&gt;"",ISNUMBER(AE52),NOT(ISNA(AE52))),AE52,
   IF(AND(M52&lt;&gt;"",ISNUMBER(M52),M52&gt;0,NOT(ISNA(M52))),VLOOKUP(M52,'ESO dumped WayshrineInfo'!$K$3:$L$9996,2,FALSE),"")
),"")</f>
        <v>92</v>
      </c>
      <c r="AG52" t="str">
        <f>IF(AND(AF52&lt;&gt;"",ISNUMBER(AF52),NOT(ISNA(AF52))),VLOOKUP(AF52,'ESO zone constants'!$A$3:$D$9999,4,FALSE),"")</f>
        <v>Bangkorai</v>
      </c>
      <c r="AH52" s="42" t="s">
        <v>1558</v>
      </c>
      <c r="AI52" s="41"/>
      <c r="AJ52" s="41"/>
      <c r="AK52" s="3">
        <f>IF(AND(G52&lt;&gt;"LIBSETS_SETTYPE_BATTLEGROUND",G52&lt;&gt;"LIBSETS_SETTYPE_SPECIAL"),IF(AL52&lt;&gt;"",VLOOKUP(AL52,'ESO zone constants'!$D$3:$H$4953,5,FALSE),""),"")</f>
        <v>92</v>
      </c>
      <c r="AL52" t="s">
        <v>109</v>
      </c>
      <c r="AM52" s="33" t="s">
        <v>1559</v>
      </c>
      <c r="AN52" s="41"/>
      <c r="AO52" s="41"/>
      <c r="AP52" s="3" t="str">
        <f>IF(AND(G52&lt;&gt;"LIBSETS_SETTYPE_BATTLEGROUND",G52&lt;&gt;"LIBSETS_SETTYPE_SPECIAL"),IF(AQ52&lt;&gt;"",VLOOKUP(AQ52,'ESO zone constants'!$D$3:$H$4953,5,FALSE),""),"")</f>
        <v/>
      </c>
      <c r="AS52" s="41"/>
      <c r="AT52" s="41"/>
      <c r="AU52" s="3" t="str">
        <f>IF(AND(G52&lt;&gt;"LIBSETS_SETTYPE_BATTLEGROUND",G52&lt;&gt;"LIBSETS_SETTYPE_SPECIAL"),IF(AV52&lt;&gt;"",VLOOKUP(AV52,'ESO zone constants'!$D$3:$H$4953,5,FALSE),""),"")</f>
        <v/>
      </c>
      <c r="AX52" s="41"/>
      <c r="AY52" s="41"/>
      <c r="AZ52" s="79" t="s">
        <v>2658</v>
      </c>
      <c r="BA52" s="79"/>
      <c r="BB52" s="79"/>
      <c r="BC52" s="79"/>
      <c r="BD52" s="21" t="str">
        <f t="shared" si="6"/>
        <v>[70] = {wayshrines={36,36,36,}, dlcId=DLC_BASE_GAME</v>
      </c>
      <c r="BE52" s="21" t="str">
        <f t="shared" si="7"/>
        <v>, zoneIds={92,92,92,92}, veteran=false</v>
      </c>
      <c r="BF52" s="21" t="str">
        <f t="shared" si="3"/>
        <v>, setType=LIBSETS_SETTYPE_OVERLAND</v>
      </c>
      <c r="BG52" s="21" t="str">
        <f t="shared" si="8"/>
        <v>, dropMechanic={LIBSETS_DROP_MECHANIC_OVERLAND_BOSS_DELVE,LIBSETS_DROP_MECHANIC_OVERLAND_WORLDBOSS,LIBSETS_DROP_MECHANIC_OVERLAND_BOSS_PUBLIC_DUNGEON,LIBSETS_DROP_MECHANIC_OVERLAND_CHEST}</v>
      </c>
      <c r="BH52" s="21" t="str">
        <f t="shared" si="9"/>
        <v>}, --Seventh Legion Brute / Rohling der siebten Legion   [Bangkorai, Bangkorai, Bangkorai,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3332</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constants'!$A$3:$D$9999,4,FALSE),"")</f>
        <v>Reaper's March</v>
      </c>
      <c r="AB53" s="33" t="s">
        <v>3332</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constants'!$A$3:$D$9999,4,FALSE),"")</f>
        <v>Reaper's March</v>
      </c>
      <c r="AH53" s="42"/>
      <c r="AK53" s="3" t="str">
        <f>IF(AND(G53&lt;&gt;"LIBSETS_SETTYPE_BATTLEGROUND",G53&lt;&gt;"LIBSETS_SETTYPE_SPECIAL"),IF(AL53&lt;&gt;"",VLOOKUP(AL53,'ESO zone constants'!$D$3:$H$4953,5,FALSE),""),"")</f>
        <v/>
      </c>
      <c r="AP53" s="3" t="str">
        <f>IF(AND(G53&lt;&gt;"LIBSETS_SETTYPE_BATTLEGROUND",G53&lt;&gt;"LIBSETS_SETTYPE_SPECIAL"),IF(AQ53&lt;&gt;"",VLOOKUP(AQ53,'ESO zone constants'!$D$3:$H$4953,5,FALSE),""),"")</f>
        <v/>
      </c>
      <c r="AU53" s="3" t="str">
        <f>IF(AND(G53&lt;&gt;"LIBSETS_SETTYPE_BATTLEGROUND",G53&lt;&gt;"LIBSETS_SETTYPE_SPECIAL"),IF(AV53&lt;&gt;"",VLOOKUP(AV53,'ESO zone constants'!$D$3:$H$4953,5,FALSE),""),"")</f>
        <v/>
      </c>
      <c r="AZ53" s="79" t="s">
        <v>2658</v>
      </c>
      <c r="BA53" s="79"/>
      <c r="BB53" s="79"/>
      <c r="BC53" s="79"/>
      <c r="BD53" s="21" t="str">
        <f t="shared" si="6"/>
        <v>[71] = {wayshrines={185,185,185,}, dlcId=DLC_BASE_GAME</v>
      </c>
      <c r="BE53" s="21" t="str">
        <f t="shared" si="7"/>
        <v>, zoneIds={31,382,382}, veteran=false</v>
      </c>
      <c r="BF53" s="21" t="str">
        <f t="shared" si="3"/>
        <v>, setType=LIBSETS_SETTYPE_DUNGEON</v>
      </c>
      <c r="BG53" s="21" t="str">
        <f t="shared" si="8"/>
        <v>, dropMechanic={LIBSETS_DROP_MECHANIC_GROUP_DUNGEON_BOSS,LIBSETS_DROP_MECHANIC_GROUP_DUNGEON_BOSS}</v>
      </c>
      <c r="BH53" s="21" t="str">
        <f t="shared" si="9"/>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3332</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constants'!$A$3:$D$9999,4,FALSE),"")</f>
        <v>The Rift</v>
      </c>
      <c r="AB54" s="33" t="s">
        <v>3332</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constants'!$A$3:$D$9999,4,FALSE),"")</f>
        <v>The Rift</v>
      </c>
      <c r="AH54" s="42"/>
      <c r="AI54" s="41"/>
      <c r="AJ54" s="41"/>
      <c r="AK54" s="3" t="str">
        <f>IF(AND(G54&lt;&gt;"LIBSETS_SETTYPE_BATTLEGROUND",G54&lt;&gt;"LIBSETS_SETTYPE_SPECIAL"),IF(AL54&lt;&gt;"",VLOOKUP(AL54,'ESO zone constants'!$D$3:$H$4953,5,FALSE),""),"")</f>
        <v/>
      </c>
      <c r="AN54" s="41"/>
      <c r="AO54" s="41"/>
      <c r="AP54" s="3" t="str">
        <f>IF(AND(G54&lt;&gt;"LIBSETS_SETTYPE_BATTLEGROUND",G54&lt;&gt;"LIBSETS_SETTYPE_SPECIAL"),IF(AQ54&lt;&gt;"",VLOOKUP(AQ54,'ESO zone constants'!$D$3:$H$4953,5,FALSE),""),"")</f>
        <v/>
      </c>
      <c r="AS54" s="41"/>
      <c r="AT54" s="41"/>
      <c r="AU54" s="3" t="str">
        <f>IF(AND(G54&lt;&gt;"LIBSETS_SETTYPE_BATTLEGROUND",G54&lt;&gt;"LIBSETS_SETTYPE_SPECIAL"),IF(AV54&lt;&gt;"",VLOOKUP(AV54,'ESO zone constants'!$D$3:$H$4953,5,FALSE),""),"")</f>
        <v/>
      </c>
      <c r="AX54" s="41"/>
      <c r="AY54" s="41"/>
      <c r="AZ54" s="79" t="s">
        <v>2658</v>
      </c>
      <c r="BA54" s="79"/>
      <c r="BB54" s="79"/>
      <c r="BC54" s="79"/>
      <c r="BD54" s="21" t="str">
        <f t="shared" si="6"/>
        <v>[72] = {wayshrines={187,187,187,}, dlcId=DLC_BASE_GAME</v>
      </c>
      <c r="BE54" s="21" t="str">
        <f t="shared" si="7"/>
        <v>, zoneIds={64,103,103}, veteran=false</v>
      </c>
      <c r="BF54" s="21" t="str">
        <f t="shared" si="3"/>
        <v>, setType=LIBSETS_SETTYPE_DUNGEON</v>
      </c>
      <c r="BG54" s="21" t="str">
        <f t="shared" si="8"/>
        <v>, dropMechanic={LIBSETS_DROP_MECHANIC_GROUP_DUNGEON_BOSS,LIBSETS_DROP_MECHANIC_GROUP_DUNGEON_BOSS}</v>
      </c>
      <c r="BH54" s="21" t="str">
        <f t="shared" si="9"/>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3335</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constants'!$A$3:$D$9999,4,FALSE),"")</f>
        <v>Coldharbour</v>
      </c>
      <c r="AB55" s="33" t="s">
        <v>3335</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constants'!$A$3:$D$9999,4,FALSE),"")</f>
        <v>Coldharbour</v>
      </c>
      <c r="AH55" s="42"/>
      <c r="AI55" s="41"/>
      <c r="AJ55" s="41"/>
      <c r="AK55" s="3" t="str">
        <f>IF(AND(G55&lt;&gt;"LIBSETS_SETTYPE_BATTLEGROUND",G55&lt;&gt;"LIBSETS_SETTYPE_SPECIAL"),IF(AL55&lt;&gt;"",VLOOKUP(AL55,'ESO zone constants'!$D$3:$H$4953,5,FALSE),""),"")</f>
        <v/>
      </c>
      <c r="AN55" s="41"/>
      <c r="AO55" s="41"/>
      <c r="AP55" s="3" t="str">
        <f>IF(AND(G55&lt;&gt;"LIBSETS_SETTYPE_BATTLEGROUND",G55&lt;&gt;"LIBSETS_SETTYPE_SPECIAL"),IF(AQ55&lt;&gt;"",VLOOKUP(AQ55,'ESO zone constants'!$D$3:$H$4953,5,FALSE),""),"")</f>
        <v/>
      </c>
      <c r="AS55" s="41"/>
      <c r="AT55" s="41"/>
      <c r="AU55" s="3" t="str">
        <f>IF(AND(G55&lt;&gt;"LIBSETS_SETTYPE_BATTLEGROUND",G55&lt;&gt;"LIBSETS_SETTYPE_SPECIAL"),IF(AV55&lt;&gt;"",VLOOKUP(AV55,'ESO zone constants'!$D$3:$H$4953,5,FALSE),""),"")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3"/>
        <v>, setType=LIBSETS_SETTYPE_CRAFTED</v>
      </c>
      <c r="BG55" s="21" t="str">
        <f t="shared" si="8"/>
        <v>, dropMechanic={LIBSETS_DROP_MECHANIC_CRAFTED,LIBSETS_DROP_MECHANIC_CRAFTED}</v>
      </c>
      <c r="BH55" s="21" t="str">
        <f t="shared" si="9"/>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3335</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constants'!$A$3:$D$9999,4,FALSE),"")</f>
        <v>Coldharbour</v>
      </c>
      <c r="AB56" s="33" t="s">
        <v>3335</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constants'!$A$3:$D$9999,4,FALSE),"")</f>
        <v>Coldharbour</v>
      </c>
      <c r="AH56" s="42"/>
      <c r="AI56" s="41"/>
      <c r="AJ56" s="41"/>
      <c r="AK56" s="3" t="str">
        <f>IF(AND(G56&lt;&gt;"LIBSETS_SETTYPE_BATTLEGROUND",G56&lt;&gt;"LIBSETS_SETTYPE_SPECIAL"),IF(AL56&lt;&gt;"",VLOOKUP(AL56,'ESO zone constants'!$D$3:$H$4953,5,FALSE),""),"")</f>
        <v/>
      </c>
      <c r="AN56" s="41"/>
      <c r="AO56" s="41"/>
      <c r="AP56" s="3" t="str">
        <f>IF(AND(G56&lt;&gt;"LIBSETS_SETTYPE_BATTLEGROUND",G56&lt;&gt;"LIBSETS_SETTYPE_SPECIAL"),IF(AQ56&lt;&gt;"",VLOOKUP(AQ56,'ESO zone constants'!$D$3:$H$4953,5,FALSE),""),"")</f>
        <v/>
      </c>
      <c r="AS56" s="41"/>
      <c r="AT56" s="41"/>
      <c r="AU56" s="3" t="str">
        <f>IF(AND(G56&lt;&gt;"LIBSETS_SETTYPE_BATTLEGROUND",G56&lt;&gt;"LIBSETS_SETTYPE_SPECIAL"),IF(AV56&lt;&gt;"",VLOOKUP(AV56,'ESO zone constants'!$D$3:$H$4953,5,FALSE),""),"")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3"/>
        <v>, setType=LIBSETS_SETTYPE_CRAFTED</v>
      </c>
      <c r="BG56" s="21" t="str">
        <f t="shared" si="8"/>
        <v>, dropMechanic={LIBSETS_DROP_MECHANIC_CRAFTED,LIBSETS_DROP_MECHANIC_CRAFTED}</v>
      </c>
      <c r="BH56" s="21" t="str">
        <f t="shared" si="9"/>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3335</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constants'!$A$3:$D$9999,4,FALSE),"")</f>
        <v>Grahtwood</v>
      </c>
      <c r="AB57" s="33" t="s">
        <v>3335</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constants'!$A$3:$D$9999,4,FALSE),"")</f>
        <v>Deshaan</v>
      </c>
      <c r="AH57" s="33" t="s">
        <v>3335</v>
      </c>
      <c r="AI57" s="41"/>
      <c r="AJ57" s="41"/>
      <c r="AK57" s="3" t="str">
        <f>IF(AND(G57&lt;&gt;"LIBSETS_SETTYPE_BATTLEGROUND",G57&lt;&gt;"LIBSETS_SETTYPE_SPECIAL"),IF(AL57&lt;&gt;"",VLOOKUP(AL57,'ESO zone constants'!$D$3:$H$4953,5,FALSE),""),"")</f>
        <v/>
      </c>
      <c r="AN57" s="41"/>
      <c r="AO57" s="41"/>
      <c r="AP57" s="3" t="str">
        <f>IF(AND(G57&lt;&gt;"LIBSETS_SETTYPE_BATTLEGROUND",G57&lt;&gt;"LIBSETS_SETTYPE_SPECIAL"),IF(AQ57&lt;&gt;"",VLOOKUP(AQ57,'ESO zone constants'!$D$3:$H$4953,5,FALSE),""),"")</f>
        <v/>
      </c>
      <c r="AS57" s="41"/>
      <c r="AT57" s="41"/>
      <c r="AU57" s="3" t="str">
        <f>IF(AND(G57&lt;&gt;"LIBSETS_SETTYPE_BATTLEGROUND",G57&lt;&gt;"LIBSETS_SETTYPE_SPECIAL"),IF(AV57&lt;&gt;"",VLOOKUP(AV57,'ESO zone constants'!$D$3:$H$4953,5,FALSE),""),"")</f>
        <v/>
      </c>
      <c r="AX57" s="41"/>
      <c r="AY57" s="41"/>
      <c r="AZ57" s="79" t="s">
        <v>2659</v>
      </c>
      <c r="BA57" s="79"/>
      <c r="BB57" s="79"/>
      <c r="BC57" s="79"/>
      <c r="BD57" s="21" t="str">
        <f t="shared" si="6"/>
        <v>[75] = {wayshrines={19,165,24,}, traitsNeeded=3, dlcId=DLC_BASE_GAME</v>
      </c>
      <c r="BE57" s="21" t="str">
        <f t="shared" si="7"/>
        <v>, zoneIds={19,383,57}, veteran=false</v>
      </c>
      <c r="BF57" s="21" t="str">
        <f t="shared" si="3"/>
        <v>, setType=LIBSETS_SETTYPE_CRAFTED</v>
      </c>
      <c r="BG57" s="21" t="str">
        <f t="shared" si="8"/>
        <v>, isProcSetAllowedInPvP=1, dropMechanic={LIBSETS_DROP_MECHANIC_CRAFTED,LIBSETS_DROP_MECHANIC_CRAFTED,LIBSETS_DROP_MECHANIC_CRAFTED}</v>
      </c>
      <c r="BH57" s="21" t="str">
        <f t="shared" si="9"/>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2789</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constants'!$A$3:$D$9999,4,FALSE),"")</f>
        <v>Cyrodiil</v>
      </c>
      <c r="AB58" s="33" t="s">
        <v>3809</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constants'!$A$3:$D$9999,4,FALSE),"")</f>
        <v>Cyrodiil</v>
      </c>
      <c r="AH58" s="33" t="s">
        <v>2784</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t="str">
        <f>IF(AND(G58&lt;&gt;"LIBSETS_SETTYPE_BATTLEGROUND",G58&lt;&gt;"LIBSETS_SETTYPE_SPECIAL"),IF(AL58&lt;&gt;"",VLOOKUP(AL58,'ESO zone constants'!$D$3:$H$4953,5,FALSE),""),"")</f>
        <v/>
      </c>
      <c r="AM58" s="33" t="s">
        <v>3812</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t="str">
        <f>IF(AND(G58&lt;&gt;"LIBSETS_SETTYPE_BATTLEGROUND",G58&lt;&gt;"LIBSETS_SETTYPE_SPECIAL"),IF(AQ58&lt;&gt;"",VLOOKUP(AQ58,'ESO zone constants'!$D$3:$H$4953,5,FALSE),""),"")</f>
        <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t="str">
        <f>IF(AND(G58&lt;&gt;"LIBSETS_SETTYPE_BATTLEGROUND",G58&lt;&gt;"LIBSETS_SETTYPE_SPECIAL"),IF(AV58&lt;&gt;"",VLOOKUP(AV58,'ESO zone constants'!$D$3:$H$4953,5,FALSE),""),"")</f>
        <v/>
      </c>
      <c r="AW58" s="33" t="s">
        <v>3282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 veteran=false</v>
      </c>
      <c r="BF58" s="21" t="str">
        <f t="shared" si="3"/>
        <v>, setType=LIBSETS_SETTYPE_CYRODIIL</v>
      </c>
      <c r="BG58" s="21" t="str">
        <f t="shared" si="8"/>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9"/>
        <v>}, --Robes of Alteration Mastery / Roben der Veränderungsbeherrschung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3332</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constants'!$A$3:$D$9999,4,FALSE),"")</f>
        <v>Alik'r Desert</v>
      </c>
      <c r="AB59" s="33" t="s">
        <v>3332</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constants'!$A$3:$D$9999,4,FALSE),"")</f>
        <v>Alik'r Desert</v>
      </c>
      <c r="AH59" s="42"/>
      <c r="AI59" s="41"/>
      <c r="AJ59" s="41"/>
      <c r="AK59" s="3" t="str">
        <f>IF(AND(G59&lt;&gt;"LIBSETS_SETTYPE_BATTLEGROUND",G59&lt;&gt;"LIBSETS_SETTYPE_SPECIAL"),IF(AL59&lt;&gt;"",VLOOKUP(AL59,'ESO zone constants'!$D$3:$H$4953,5,FALSE),""),"")</f>
        <v/>
      </c>
      <c r="AN59" s="41"/>
      <c r="AO59" s="41"/>
      <c r="AP59" s="3" t="str">
        <f>IF(AND(G59&lt;&gt;"LIBSETS_SETTYPE_BATTLEGROUND",G59&lt;&gt;"LIBSETS_SETTYPE_SPECIAL"),IF(AQ59&lt;&gt;"",VLOOKUP(AQ59,'ESO zone constants'!$D$3:$H$4953,5,FALSE),""),"")</f>
        <v/>
      </c>
      <c r="AS59" s="41"/>
      <c r="AT59" s="41"/>
      <c r="AU59" s="3" t="str">
        <f>IF(AND(G59&lt;&gt;"LIBSETS_SETTYPE_BATTLEGROUND",G59&lt;&gt;"LIBSETS_SETTYPE_SPECIAL"),IF(AV59&lt;&gt;"",VLOOKUP(AV59,'ESO zone constants'!$D$3:$H$4953,5,FALSE),""),"")</f>
        <v/>
      </c>
      <c r="AX59" s="41"/>
      <c r="AY59" s="41"/>
      <c r="AZ59" s="79" t="s">
        <v>2658</v>
      </c>
      <c r="BA59" s="79"/>
      <c r="BB59" s="79"/>
      <c r="BC59" s="79"/>
      <c r="BD59" s="21" t="str">
        <f t="shared" si="6"/>
        <v>[77] = {wayshrines={196,196,196,}, dlcId=DLC_BASE_GAME</v>
      </c>
      <c r="BE59" s="21" t="str">
        <f t="shared" si="7"/>
        <v>, zoneIds={22,104,104}, veteran=false</v>
      </c>
      <c r="BF59" s="21" t="str">
        <f t="shared" si="3"/>
        <v>, setType=LIBSETS_SETTYPE_DUNGEON</v>
      </c>
      <c r="BG59" s="21" t="str">
        <f t="shared" si="8"/>
        <v>, dropMechanic={LIBSETS_DROP_MECHANIC_GROUP_DUNGEON_BOSS,LIBSETS_DROP_MECHANIC_GROUP_DUNGEON_BOSS}</v>
      </c>
      <c r="BH59" s="21" t="str">
        <f t="shared" si="9"/>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3335</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constants'!$A$3:$D$9999,4,FALSE),"")</f>
        <v>Greenshade</v>
      </c>
      <c r="AB60" s="33" t="s">
        <v>3335</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constants'!$A$3:$D$9999,4,FALSE),"")</f>
        <v>Shadowfen</v>
      </c>
      <c r="AH60" s="33" t="s">
        <v>3335</v>
      </c>
      <c r="AK60" s="3" t="str">
        <f>IF(AND(G60&lt;&gt;"LIBSETS_SETTYPE_BATTLEGROUND",G60&lt;&gt;"LIBSETS_SETTYPE_SPECIAL"),IF(AL60&lt;&gt;"",VLOOKUP(AL60,'ESO zone constants'!$D$3:$H$4953,5,FALSE),""),"")</f>
        <v/>
      </c>
      <c r="AP60" s="3" t="str">
        <f>IF(AND(G60&lt;&gt;"LIBSETS_SETTYPE_BATTLEGROUND",G60&lt;&gt;"LIBSETS_SETTYPE_SPECIAL"),IF(AQ60&lt;&gt;"",VLOOKUP(AQ60,'ESO zone constants'!$D$3:$H$4953,5,FALSE),""),"")</f>
        <v/>
      </c>
      <c r="AU60" s="3" t="str">
        <f>IF(AND(G60&lt;&gt;"LIBSETS_SETTYPE_BATTLEGROUND",G60&lt;&gt;"LIBSETS_SETTYPE_SPECIAL"),IF(AV60&lt;&gt;"",VLOOKUP(AV60,'ESO zone constants'!$D$3:$H$4953,5,FALSE),""),"")</f>
        <v/>
      </c>
      <c r="AZ60" s="79" t="s">
        <v>2658</v>
      </c>
      <c r="BA60" s="79"/>
      <c r="BB60" s="79"/>
      <c r="BC60" s="79"/>
      <c r="BD60" s="21" t="str">
        <f t="shared" si="6"/>
        <v>[78] = {wayshrines={9,154,51,}, traitsNeeded=4, dlcId=DLC_BASE_GAME</v>
      </c>
      <c r="BE60" s="21" t="str">
        <f t="shared" si="7"/>
        <v>, zoneIds={20,108,117}, veteran=false</v>
      </c>
      <c r="BF60" s="21" t="str">
        <f t="shared" si="3"/>
        <v>, setType=LIBSETS_SETTYPE_CRAFTED</v>
      </c>
      <c r="BG60" s="21" t="str">
        <f t="shared" si="8"/>
        <v>, dropMechanic={LIBSETS_DROP_MECHANIC_CRAFTED,LIBSETS_DROP_MECHANIC_CRAFTED,LIBSETS_DROP_MECHANIC_CRAFTED}</v>
      </c>
      <c r="BH60" s="21" t="str">
        <f t="shared" si="9"/>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3335</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constants'!$A$3:$D$9999,4,FALSE),"")</f>
        <v>Reaper's March</v>
      </c>
      <c r="AB61" s="33" t="s">
        <v>3335</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constants'!$A$3:$D$9999,4,FALSE),"")</f>
        <v>The Rift</v>
      </c>
      <c r="AH61" s="33" t="s">
        <v>3335</v>
      </c>
      <c r="AI61" s="41"/>
      <c r="AJ61" s="41"/>
      <c r="AK61" s="3" t="str">
        <f>IF(AND(G61&lt;&gt;"LIBSETS_SETTYPE_BATTLEGROUND",G61&lt;&gt;"LIBSETS_SETTYPE_SPECIAL"),IF(AL61&lt;&gt;"",VLOOKUP(AL61,'ESO zone constants'!$D$3:$H$4953,5,FALSE),""),"")</f>
        <v/>
      </c>
      <c r="AN61" s="41"/>
      <c r="AO61" s="41"/>
      <c r="AP61" s="3" t="str">
        <f>IF(AND(G61&lt;&gt;"LIBSETS_SETTYPE_BATTLEGROUND",G61&lt;&gt;"LIBSETS_SETTYPE_SPECIAL"),IF(AQ61&lt;&gt;"",VLOOKUP(AQ61,'ESO zone constants'!$D$3:$H$4953,5,FALSE),""),"")</f>
        <v/>
      </c>
      <c r="AU61" s="3" t="str">
        <f>IF(AND(G61&lt;&gt;"LIBSETS_SETTYPE_BATTLEGROUND",G61&lt;&gt;"LIBSETS_SETTYPE_SPECIAL"),IF(AV61&lt;&gt;"",VLOOKUP(AV61,'ESO zone constants'!$D$3:$H$4953,5,FALSE),""),"")</f>
        <v/>
      </c>
      <c r="AZ61" s="79" t="s">
        <v>2659</v>
      </c>
      <c r="BA61" s="79"/>
      <c r="BB61" s="79"/>
      <c r="BC61" s="79"/>
      <c r="BD61" s="21" t="str">
        <f t="shared" si="6"/>
        <v>[79] = {wayshrines={35,144,111,}, traitsNeeded=6, dlcId=DLC_BASE_GAME</v>
      </c>
      <c r="BE61" s="21" t="str">
        <f t="shared" si="7"/>
        <v>, zoneIds={92,382,103}, veteran=false</v>
      </c>
      <c r="BF61" s="21" t="str">
        <f t="shared" si="3"/>
        <v>, setType=LIBSETS_SETTYPE_CRAFTED</v>
      </c>
      <c r="BG61" s="21" t="str">
        <f t="shared" si="8"/>
        <v>, isProcSetAllowedInPvP=1, dropMechanic={LIBSETS_DROP_MECHANIC_CRAFTED,LIBSETS_DROP_MECHANIC_CRAFTED,LIBSETS_DROP_MECHANIC_CRAFTED}</v>
      </c>
      <c r="BH61" s="21" t="str">
        <f t="shared" si="9"/>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3335</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constants'!$A$3:$D$9999,4,FALSE),"")</f>
        <v>Reaper's March</v>
      </c>
      <c r="AB62" s="33" t="s">
        <v>3335</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constants'!$A$3:$D$9999,4,FALSE),"")</f>
        <v>The Rift</v>
      </c>
      <c r="AH62" s="33" t="s">
        <v>3335</v>
      </c>
      <c r="AK62" s="3" t="str">
        <f>IF(AND(G62&lt;&gt;"LIBSETS_SETTYPE_BATTLEGROUND",G62&lt;&gt;"LIBSETS_SETTYPE_SPECIAL"),IF(AL62&lt;&gt;"",VLOOKUP(AL62,'ESO zone constants'!$D$3:$H$4953,5,FALSE),""),"")</f>
        <v/>
      </c>
      <c r="AP62" s="3" t="str">
        <f>IF(AND(G62&lt;&gt;"LIBSETS_SETTYPE_BATTLEGROUND",G62&lt;&gt;"LIBSETS_SETTYPE_SPECIAL"),IF(AQ62&lt;&gt;"",VLOOKUP(AQ62,'ESO zone constants'!$D$3:$H$4953,5,FALSE),""),"")</f>
        <v/>
      </c>
      <c r="AU62" s="3" t="str">
        <f>IF(AND(G62&lt;&gt;"LIBSETS_SETTYPE_BATTLEGROUND",G62&lt;&gt;"LIBSETS_SETTYPE_SPECIAL"),IF(AV62&lt;&gt;"",VLOOKUP(AV62,'ESO zone constants'!$D$3:$H$4953,5,FALSE),""),"")</f>
        <v/>
      </c>
      <c r="AZ62" s="79" t="s">
        <v>2658</v>
      </c>
      <c r="BA62" s="79"/>
      <c r="BB62" s="79"/>
      <c r="BC62" s="79"/>
      <c r="BD62" s="21" t="str">
        <f t="shared" si="6"/>
        <v>[80] = {wayshrines={39,161,113,}, traitsNeeded=6, dlcId=DLC_BASE_GAME</v>
      </c>
      <c r="BE62" s="21" t="str">
        <f t="shared" si="7"/>
        <v>, zoneIds={92,382,103}, veteran=false</v>
      </c>
      <c r="BF62" s="21" t="str">
        <f t="shared" si="3"/>
        <v>, setType=LIBSETS_SETTYPE_CRAFTED</v>
      </c>
      <c r="BG62" s="21" t="str">
        <f t="shared" si="8"/>
        <v>, dropMechanic={LIBSETS_DROP_MECHANIC_CRAFTED,LIBSETS_DROP_MECHANIC_CRAFTED,LIBSETS_DROP_MECHANIC_CRAFTED}</v>
      </c>
      <c r="BH62" s="21" t="str">
        <f t="shared" si="9"/>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3335</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constants'!$A$3:$D$9999,4,FALSE),"")</f>
        <v>Malabal Tor</v>
      </c>
      <c r="AB63" s="33" t="s">
        <v>3335</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constants'!$A$3:$D$9999,4,FALSE),"")</f>
        <v>Eastmarch</v>
      </c>
      <c r="AH63" s="33" t="s">
        <v>3335</v>
      </c>
      <c r="AI63" s="41"/>
      <c r="AJ63" s="41"/>
      <c r="AK63" s="3" t="str">
        <f>IF(AND(G63&lt;&gt;"LIBSETS_SETTYPE_BATTLEGROUND",G63&lt;&gt;"LIBSETS_SETTYPE_SPECIAL"),IF(AL63&lt;&gt;"",VLOOKUP(AL63,'ESO zone constants'!$D$3:$H$4953,5,FALSE),""),"")</f>
        <v/>
      </c>
      <c r="AN63" s="41"/>
      <c r="AO63" s="41"/>
      <c r="AP63" s="3" t="str">
        <f>IF(AND(G63&lt;&gt;"LIBSETS_SETTYPE_BATTLEGROUND",G63&lt;&gt;"LIBSETS_SETTYPE_SPECIAL"),IF(AQ63&lt;&gt;"",VLOOKUP(AQ63,'ESO zone constants'!$D$3:$H$4953,5,FALSE),""),"")</f>
        <v/>
      </c>
      <c r="AS63" s="41"/>
      <c r="AT63" s="41"/>
      <c r="AU63" s="3" t="str">
        <f>IF(AND(G63&lt;&gt;"LIBSETS_SETTYPE_BATTLEGROUND",G63&lt;&gt;"LIBSETS_SETTYPE_SPECIAL"),IF(AV63&lt;&gt;"",VLOOKUP(AV63,'ESO zone constants'!$D$3:$H$4953,5,FALSE),""),"")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3"/>
        <v>, setType=LIBSETS_SETTYPE_CRAFTED</v>
      </c>
      <c r="BG63" s="21" t="str">
        <f t="shared" si="8"/>
        <v>, dropMechanic={LIBSETS_DROP_MECHANIC_CRAFTED,LIBSETS_DROP_MECHANIC_CRAFTED,LIBSETS_DROP_MECHANIC_CRAFTED}</v>
      </c>
      <c r="BH63" s="21" t="str">
        <f t="shared" si="9"/>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3335</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constants'!$A$3:$D$9999,4,FALSE),"")</f>
        <v>Malabal Tor</v>
      </c>
      <c r="AB64" s="33" t="s">
        <v>3335</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constants'!$A$3:$D$9999,4,FALSE),"")</f>
        <v>Eastmarch</v>
      </c>
      <c r="AH64" s="33" t="s">
        <v>3335</v>
      </c>
      <c r="AK64" s="3" t="str">
        <f>IF(AND(G64&lt;&gt;"LIBSETS_SETTYPE_BATTLEGROUND",G64&lt;&gt;"LIBSETS_SETTYPE_SPECIAL"),IF(AL64&lt;&gt;"",VLOOKUP(AL64,'ESO zone constants'!$D$3:$H$4953,5,FALSE),""),"")</f>
        <v/>
      </c>
      <c r="AP64" s="3" t="str">
        <f>IF(AND(G64&lt;&gt;"LIBSETS_SETTYPE_BATTLEGROUND",G64&lt;&gt;"LIBSETS_SETTYPE_SPECIAL"),IF(AQ64&lt;&gt;"",VLOOKUP(AQ64,'ESO zone constants'!$D$3:$H$4953,5,FALSE),""),"")</f>
        <v/>
      </c>
      <c r="AU64" s="3" t="str">
        <f>IF(AND(G64&lt;&gt;"LIBSETS_SETTYPE_BATTLEGROUND",G64&lt;&gt;"LIBSETS_SETTYPE_SPECIAL"),IF(AV64&lt;&gt;"",VLOOKUP(AV64,'ESO zone constants'!$D$3:$H$4953,5,FALSE),""),"")</f>
        <v/>
      </c>
      <c r="AZ64" s="79" t="s">
        <v>2658</v>
      </c>
      <c r="BA64" s="79"/>
      <c r="BB64" s="79"/>
      <c r="BC64" s="79"/>
      <c r="BD64" s="21" t="str">
        <f t="shared" si="6"/>
        <v>[82] = {wayshrines={155,105,95,}, traitsNeeded=5, dlcId=DLC_BASE_GAME</v>
      </c>
      <c r="BE64" s="21" t="str">
        <f t="shared" si="7"/>
        <v>, zoneIds={104,58,101}, veteran=false</v>
      </c>
      <c r="BF64" s="21" t="str">
        <f t="shared" si="3"/>
        <v>, setType=LIBSETS_SETTYPE_CRAFTED</v>
      </c>
      <c r="BG64" s="21" t="str">
        <f t="shared" si="8"/>
        <v>, dropMechanic={LIBSETS_DROP_MECHANIC_CRAFTED,LIBSETS_DROP_MECHANIC_CRAFTED,LIBSETS_DROP_MECHANIC_CRAFTED}</v>
      </c>
      <c r="BH64" s="21" t="str">
        <f t="shared" si="9"/>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constants'!$A$3:$D$9999,4,FALSE),"")</f>
        <v>Cyrodiil</v>
      </c>
      <c r="AB65" s="33" t="s">
        <v>3809</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constants'!$A$3:$D$9999,4,FALSE),"")</f>
        <v>Cyrodiil</v>
      </c>
      <c r="AH65" s="33" t="s">
        <v>2784</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t="str">
        <f>IF(AND(G65&lt;&gt;"LIBSETS_SETTYPE_BATTLEGROUND",G65&lt;&gt;"LIBSETS_SETTYPE_SPECIAL"),IF(AL65&lt;&gt;"",VLOOKUP(AL65,'ESO zone constants'!$D$3:$H$4953,5,FALSE),""),"")</f>
        <v/>
      </c>
      <c r="AM65" s="33" t="s">
        <v>3812</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t="str">
        <f>IF(AND(G65&lt;&gt;"LIBSETS_SETTYPE_BATTLEGROUND",G65&lt;&gt;"LIBSETS_SETTYPE_SPECIAL"),IF(AQ65&lt;&gt;"",VLOOKUP(AQ65,'ESO zone constants'!$D$3:$H$4953,5,FALSE),""),"")</f>
        <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t="str">
        <f>IF(AND(G65&lt;&gt;"LIBSETS_SETTYPE_BATTLEGROUND",G65&lt;&gt;"LIBSETS_SETTYPE_SPECIAL"),IF(AV65&lt;&gt;"",VLOOKUP(AV65,'ESO zone constants'!$D$3:$H$4953,5,FALSE),""),"")</f>
        <v/>
      </c>
      <c r="AW65" s="33" t="s">
        <v>3282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 veteran=false</v>
      </c>
      <c r="BF65" s="21" t="str">
        <f t="shared" si="3"/>
        <v>, setType=LIBSETS_SETTYPE_CYRODIIL</v>
      </c>
      <c r="BG65" s="21" t="str">
        <f t="shared" si="8"/>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9"/>
        <v>}, --Elf Bane / Elfenfluch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3335</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constants'!$A$3:$D$9999,4,FALSE),"")</f>
        <v>Imperial Sewers</v>
      </c>
      <c r="AB66" s="33" t="s">
        <v>3335</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constants'!$A$3:$D$9999,4,FALSE),"")</f>
        <v/>
      </c>
      <c r="AH66" s="42"/>
      <c r="AI66" s="41"/>
      <c r="AJ66" s="41"/>
      <c r="AK66" s="3" t="str">
        <f>IF(AND(G66&lt;&gt;"LIBSETS_SETTYPE_BATTLEGROUND",G66&lt;&gt;"LIBSETS_SETTYPE_SPECIAL"),IF(AL66&lt;&gt;"",VLOOKUP(AL66,'ESO zone constants'!$D$3:$H$4953,5,FALSE),""),"")</f>
        <v/>
      </c>
      <c r="AN66" s="41"/>
      <c r="AO66" s="41"/>
      <c r="AP66" s="3" t="str">
        <f>IF(AND(G66&lt;&gt;"LIBSETS_SETTYPE_BATTLEGROUND",G66&lt;&gt;"LIBSETS_SETTYPE_SPECIAL"),IF(AQ66&lt;&gt;"",VLOOKUP(AQ66,'ESO zone constants'!$D$3:$H$4953,5,FALSE),""),"")</f>
        <v/>
      </c>
      <c r="AS66" s="41"/>
      <c r="AT66" s="41"/>
      <c r="AU66" s="3" t="str">
        <f>IF(AND(G66&lt;&gt;"LIBSETS_SETTYPE_BATTLEGROUND",G66&lt;&gt;"LIBSETS_SETTYPE_SPECIAL"),IF(AV66&lt;&gt;"",VLOOKUP(AV66,'ESO zone constants'!$D$3:$H$4953,5,FALSE),""),"")</f>
        <v/>
      </c>
      <c r="AX66" s="41"/>
      <c r="AY66" s="41"/>
      <c r="AZ66" s="79" t="s">
        <v>2659</v>
      </c>
      <c r="BA66" s="79"/>
      <c r="BB66" s="79"/>
      <c r="BC66" s="79"/>
      <c r="BD66" s="21" t="str">
        <f t="shared" si="6"/>
        <v>[84] = {wayshrines={-2,-2,-2,}, traitsNeeded=8, dlcId=DLC_BASE_GAME</v>
      </c>
      <c r="BE66" s="21" t="str">
        <f t="shared" si="7"/>
        <v>, zoneIds={208,643}, veteran=false</v>
      </c>
      <c r="BF66" s="21" t="str">
        <f t="shared" si="3"/>
        <v>, setType=LIBSETS_SETTYPE_CRAFTED</v>
      </c>
      <c r="BG66" s="21" t="str">
        <f t="shared" si="8"/>
        <v>, isProcSetAllowedInPvP=1, dropMechanic={LIBSETS_DROP_MECHANIC_CRAFTED,LIBSETS_DROP_MECHANIC_CRAFTED}</v>
      </c>
      <c r="BH66" s="21" t="str">
        <f t="shared" si="9"/>
        <v>}, --Orgnum\'s Scales / Orgnums Schuppen   [The Earth Forge, Imperial Sewers]</v>
      </c>
    </row>
    <row r="67" spans="1:60" x14ac:dyDescent="0.25">
      <c r="A67" s="12">
        <v>85</v>
      </c>
      <c r="B67" t="s">
        <v>819</v>
      </c>
      <c r="C67" t="s">
        <v>2571</v>
      </c>
      <c r="D67" s="3">
        <f t="shared" ref="D67:D130" si="10">A67</f>
        <v>85</v>
      </c>
      <c r="G67" s="8" t="s">
        <v>1473</v>
      </c>
      <c r="I67" t="s">
        <v>91</v>
      </c>
      <c r="J67" t="s">
        <v>91</v>
      </c>
      <c r="K67">
        <v>-1</v>
      </c>
      <c r="L67">
        <v>-1</v>
      </c>
      <c r="M67">
        <v>-1</v>
      </c>
      <c r="O67" s="62"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2789</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constants'!$A$3:$D$9999,4,FALSE),"")</f>
        <v>Cyrodiil</v>
      </c>
      <c r="AB67" s="33" t="s">
        <v>3809</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constants'!$A$3:$D$9999,4,FALSE),"")</f>
        <v>Cyrodiil</v>
      </c>
      <c r="AH67" s="33" t="s">
        <v>2784</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t="str">
        <f>IF(AND(G67&lt;&gt;"LIBSETS_SETTYPE_BATTLEGROUND",G67&lt;&gt;"LIBSETS_SETTYPE_SPECIAL"),IF(AL67&lt;&gt;"",VLOOKUP(AL67,'ESO zone constants'!$D$3:$H$4953,5,FALSE),""),"")</f>
        <v/>
      </c>
      <c r="AM67" s="33" t="s">
        <v>3812</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t="str">
        <f>IF(AND(G67&lt;&gt;"LIBSETS_SETTYPE_BATTLEGROUND",G67&lt;&gt;"LIBSETS_SETTYPE_SPECIAL"),IF(AQ67&lt;&gt;"",VLOOKUP(AQ67,'ESO zone constants'!$D$3:$H$4953,5,FALSE),""),"")</f>
        <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t="str">
        <f>IF(AND(G67&lt;&gt;"LIBSETS_SETTYPE_BATTLEGROUND",G67&lt;&gt;"LIBSETS_SETTYPE_SPECIAL"),IF(AV67&lt;&gt;"",VLOOKUP(AV67,'ESO zone constants'!$D$3:$H$4953,5,FALSE),""),"")</f>
        <v/>
      </c>
      <c r="AW67" s="33" t="s">
        <v>3282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 veteran=false</v>
      </c>
      <c r="BF67" s="21" t="str">
        <f t="shared" ref="BF67:BF130" si="11">IF(A67&lt;&gt;"",IF(F67&lt;&gt;"Not in the game (anymore)",IF(A67&lt;&gt;"",", setType="&amp;G67,"")&amp;IF(G67="LIBSETS_SETTYPE_CLASS",", classId="&amp;BC67,"")&amp;IF(J67="true",", multiTrialSet=true",""),"")
&amp; IF(AND(H67&lt;&gt;"",ISNUMBER(H67)),", undauntedChestId=" &amp; H67,""),"")</f>
        <v>, setType=LIBSETS_SETTYPE_CYRODIIL</v>
      </c>
      <c r="BG67" s="21" t="str">
        <f t="shared" si="8"/>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9"/>
        <v>}, --Almalexia\'s Mercy / Almalexias Gnade   [Cyrodiil, Cyrodiil, Cyrodiil]</v>
      </c>
    </row>
    <row r="68" spans="1:60" x14ac:dyDescent="0.25">
      <c r="A68" s="12">
        <v>86</v>
      </c>
      <c r="B68" t="s">
        <v>820</v>
      </c>
      <c r="C68" t="s">
        <v>2572</v>
      </c>
      <c r="D68" s="3">
        <f t="shared" si="10"/>
        <v>86</v>
      </c>
      <c r="G68" s="8" t="s">
        <v>1478</v>
      </c>
      <c r="I68" t="s">
        <v>91</v>
      </c>
      <c r="J68" t="s">
        <v>91</v>
      </c>
      <c r="K68">
        <v>121</v>
      </c>
      <c r="L68">
        <v>121</v>
      </c>
      <c r="M68">
        <v>121</v>
      </c>
      <c r="O68" s="62"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constants'!$A$3:$D$9999,4,FALSE),"")</f>
        <v>Auridon</v>
      </c>
      <c r="AB68" s="33" t="s">
        <v>1557</v>
      </c>
      <c r="AC68" s="41"/>
      <c r="AD68" s="41"/>
      <c r="AE68" s="41"/>
      <c r="AF68" s="3">
        <f>IF(AND(G68&lt;&gt;"LIBSETS_SETTYPE_BATTLEGROUND",G68&lt;&gt;"LIBSETS_SETTYPE_SPECIAL"),
IF(AND(AE68&lt;&gt;"",ISNUMBER(AE68),NOT(ISNA(AE68))),AE68,
   IF(AND(M68&lt;&gt;"",ISNUMBER(M68),M68&gt;0,NOT(ISNA(M68))),VLOOKUP(M68,'ESO dumped WayshrineInfo'!$K$3:$L$9996,2,FALSE),"")
),"")</f>
        <v>381</v>
      </c>
      <c r="AG68" t="str">
        <f>IF(AND(AF68&lt;&gt;"",ISNUMBER(AF68),NOT(ISNA(AF68))),VLOOKUP(AF68,'ESO zone constants'!$A$3:$D$9999,4,FALSE),"")</f>
        <v>Auridon</v>
      </c>
      <c r="AH68" s="42" t="s">
        <v>1558</v>
      </c>
      <c r="AI68" s="41"/>
      <c r="AJ68" s="41"/>
      <c r="AK68" s="3">
        <f>IF(AND(G68&lt;&gt;"LIBSETS_SETTYPE_BATTLEGROUND",G68&lt;&gt;"LIBSETS_SETTYPE_SPECIAL"),IF(AL68&lt;&gt;"",VLOOKUP(AL68,'ESO zone constants'!$D$3:$H$4953,5,FALSE),""),"")</f>
        <v>381</v>
      </c>
      <c r="AL68" t="s">
        <v>264</v>
      </c>
      <c r="AM68" s="33" t="s">
        <v>1559</v>
      </c>
      <c r="AN68" s="41"/>
      <c r="AO68" s="41"/>
      <c r="AP68" s="3" t="str">
        <f>IF(AND(G68&lt;&gt;"LIBSETS_SETTYPE_BATTLEGROUND",G68&lt;&gt;"LIBSETS_SETTYPE_SPECIAL"),IF(AQ68&lt;&gt;"",VLOOKUP(AQ68,'ESO zone constants'!$D$3:$H$4953,5,FALSE),""),"")</f>
        <v/>
      </c>
      <c r="AS68" s="41"/>
      <c r="AT68" s="41"/>
      <c r="AU68" s="3" t="str">
        <f>IF(AND(G68&lt;&gt;"LIBSETS_SETTYPE_BATTLEGROUND",G68&lt;&gt;"LIBSETS_SETTYPE_SPECIAL"),IF(AV68&lt;&gt;"",VLOOKUP(AV68,'ESO zone constants'!$D$3:$H$4953,5,FALSE),""),"")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F68" s="21" t="str">
        <f t="shared" si="11"/>
        <v>, setType=LIBSETS_SETTYPE_OVERLAND</v>
      </c>
      <c r="BG68" s="21" t="str">
        <f t="shared" ref="BG68:BG131" si="14">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5">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60" x14ac:dyDescent="0.25">
      <c r="A69" s="5">
        <v>87</v>
      </c>
      <c r="B69" t="s">
        <v>821</v>
      </c>
      <c r="C69" t="s">
        <v>822</v>
      </c>
      <c r="D69" s="3">
        <f t="shared" si="10"/>
        <v>87</v>
      </c>
      <c r="G69" s="8" t="s">
        <v>1472</v>
      </c>
      <c r="I69" t="s">
        <v>91</v>
      </c>
      <c r="J69" t="s">
        <v>91</v>
      </c>
      <c r="K69">
        <v>-2</v>
      </c>
      <c r="L69">
        <v>-2</v>
      </c>
      <c r="M69">
        <v>-2</v>
      </c>
      <c r="N69">
        <v>8</v>
      </c>
      <c r="O69" s="62"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3335</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constants'!$A$3:$D$9999,4,FALSE),"")</f>
        <v>Imperial Sewers</v>
      </c>
      <c r="AB69" s="33" t="s">
        <v>3335</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constants'!$A$3:$D$9999,4,FALSE),"")</f>
        <v/>
      </c>
      <c r="AH69" s="42"/>
      <c r="AK69" s="3" t="str">
        <f>IF(AND(G69&lt;&gt;"LIBSETS_SETTYPE_BATTLEGROUND",G69&lt;&gt;"LIBSETS_SETTYPE_SPECIAL"),IF(AL69&lt;&gt;"",VLOOKUP(AL69,'ESO zone constants'!$D$3:$H$4953,5,FALSE),""),"")</f>
        <v/>
      </c>
      <c r="AP69" s="3" t="str">
        <f>IF(AND(G69&lt;&gt;"LIBSETS_SETTYPE_BATTLEGROUND",G69&lt;&gt;"LIBSETS_SETTYPE_SPECIAL"),IF(AQ69&lt;&gt;"",VLOOKUP(AQ69,'ESO zone constants'!$D$3:$H$4953,5,FALSE),""),"")</f>
        <v/>
      </c>
      <c r="AU69" s="3" t="str">
        <f>IF(AND(G69&lt;&gt;"LIBSETS_SETTYPE_BATTLEGROUND",G69&lt;&gt;"LIBSETS_SETTYPE_SPECIAL"),IF(AV69&lt;&gt;"",VLOOKUP(AV69,'ESO zone constants'!$D$3:$H$4953,5,FALSE),""),"")</f>
        <v/>
      </c>
      <c r="AZ69" s="79" t="s">
        <v>2659</v>
      </c>
      <c r="BA69" s="79"/>
      <c r="BB69" s="79"/>
      <c r="BC69" s="79"/>
      <c r="BD69" s="21" t="str">
        <f t="shared" si="12"/>
        <v>[87] = {wayshrines={-2,-2,-2,}, traitsNeeded=8, dlcId=DLC_BASE_GAME</v>
      </c>
      <c r="BE69" s="21" t="str">
        <f t="shared" si="13"/>
        <v>, zoneIds={267,643}, veteran=false</v>
      </c>
      <c r="BF69" s="21" t="str">
        <f t="shared" si="11"/>
        <v>, setType=LIBSETS_SETTYPE_CRAFTED</v>
      </c>
      <c r="BG69" s="21" t="str">
        <f t="shared" si="14"/>
        <v>, isProcSetAllowedInPvP=1, dropMechanic={LIBSETS_DROP_MECHANIC_CRAFTED,LIBSETS_DROP_MECHANIC_CRAFTED}</v>
      </c>
      <c r="BH69" s="21" t="str">
        <f t="shared" si="15"/>
        <v>}, --Eyes of Mara / Augen von Mara   [Eyevea, Imperial Sewers]</v>
      </c>
    </row>
    <row r="70" spans="1:60" x14ac:dyDescent="0.25">
      <c r="A70" s="12">
        <v>88</v>
      </c>
      <c r="B70" t="s">
        <v>823</v>
      </c>
      <c r="C70" t="s">
        <v>824</v>
      </c>
      <c r="D70" s="3">
        <f t="shared" si="10"/>
        <v>88</v>
      </c>
      <c r="G70" s="8" t="s">
        <v>1470</v>
      </c>
      <c r="I70" t="s">
        <v>91</v>
      </c>
      <c r="J70" t="s">
        <v>91</v>
      </c>
      <c r="K70">
        <v>270</v>
      </c>
      <c r="L70">
        <v>270</v>
      </c>
      <c r="M70">
        <v>270</v>
      </c>
      <c r="O70" s="62"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constants'!$A$3:$D$9999,4,FALSE),"")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constants'!$A$3:$D$9999,4,FALSE),"")</f>
        <v>Craglorn</v>
      </c>
      <c r="AH70" s="42"/>
      <c r="AK70" s="3" t="str">
        <f>IF(AND(G70&lt;&gt;"LIBSETS_SETTYPE_BATTLEGROUND",G70&lt;&gt;"LIBSETS_SETTYPE_SPECIAL"),IF(AL70&lt;&gt;"",VLOOKUP(AL70,'ESO zone constants'!$D$3:$H$4953,5,FALSE),""),"")</f>
        <v/>
      </c>
      <c r="AP70" s="3" t="str">
        <f>IF(AND(G70&lt;&gt;"LIBSETS_SETTYPE_BATTLEGROUND",G70&lt;&gt;"LIBSETS_SETTYPE_SPECIAL"),IF(AQ70&lt;&gt;"",VLOOKUP(AQ70,'ESO zone constants'!$D$3:$H$4953,5,FALSE),""),"")</f>
        <v/>
      </c>
      <c r="AU70" s="3" t="str">
        <f>IF(AND(G70&lt;&gt;"LIBSETS_SETTYPE_BATTLEGROUND",G70&lt;&gt;"LIBSETS_SETTYPE_SPECIAL"),IF(AV70&lt;&gt;"",VLOOKUP(AV70,'ESO zone constants'!$D$3:$H$4953,5,FALSE),""),"")</f>
        <v/>
      </c>
      <c r="AY70" s="41"/>
      <c r="AZ70" s="79" t="s">
        <v>2659</v>
      </c>
      <c r="BA70" s="79"/>
      <c r="BB70" s="79"/>
      <c r="BC70" s="79"/>
      <c r="BD70" s="21" t="str">
        <f t="shared" si="12"/>
        <v>[88] = {wayshrines={270,270,270,}, dlcId=DLC_BASE_GAME</v>
      </c>
      <c r="BE70" s="21" t="str">
        <f t="shared" si="13"/>
        <v>, zoneIds={635,888,888}, veteran=false</v>
      </c>
      <c r="BF70" s="21" t="str">
        <f t="shared" si="11"/>
        <v>, setType=LIBSETS_SETTYPE_ARENA</v>
      </c>
      <c r="BG70" s="21" t="str">
        <f t="shared" si="14"/>
        <v>, isProcSetAllowedInPvP=1, dropMechanic={LIBSETS_DROP_MECHANIC_ARENA_STAGE_CHEST,LIBSETS_DROP_MECHANIC_ARENA_STAGE_CHEST}, dropMechanicDropLocationNames={['en']={'','Arena stage chest','','','','',},['de']={'','Arena-Phasen Schatztruhe','','','','',},}</v>
      </c>
      <c r="BH70" s="21" t="str">
        <f t="shared" si="15"/>
        <v>}, --Robes of Destruction Mastery / Roben der Zerstörungsbeherrschung   [Dragonstar Arena, Craglorn, Craglorn]</v>
      </c>
    </row>
    <row r="71" spans="1:60" x14ac:dyDescent="0.25">
      <c r="A71" s="12">
        <v>89</v>
      </c>
      <c r="B71" t="s">
        <v>825</v>
      </c>
      <c r="C71" t="s">
        <v>826</v>
      </c>
      <c r="D71" s="3">
        <f t="shared" si="10"/>
        <v>89</v>
      </c>
      <c r="G71" s="8" t="s">
        <v>1473</v>
      </c>
      <c r="I71" t="s">
        <v>91</v>
      </c>
      <c r="J71" t="s">
        <v>91</v>
      </c>
      <c r="K71">
        <v>-1</v>
      </c>
      <c r="L71">
        <v>-1</v>
      </c>
      <c r="M71">
        <v>-1</v>
      </c>
      <c r="O71" s="62"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constants'!$A$3:$D$9999,4,FALSE),"")</f>
        <v>Cyrodiil</v>
      </c>
      <c r="AB71" s="33" t="s">
        <v>3809</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constants'!$A$3:$D$9999,4,FALSE),"")</f>
        <v>Cyrodiil</v>
      </c>
      <c r="AH71" s="33" t="s">
        <v>2784</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t="str">
        <f>IF(AND(G71&lt;&gt;"LIBSETS_SETTYPE_BATTLEGROUND",G71&lt;&gt;"LIBSETS_SETTYPE_SPECIAL"),IF(AL71&lt;&gt;"",VLOOKUP(AL71,'ESO zone constants'!$D$3:$H$4953,5,FALSE),""),"")</f>
        <v/>
      </c>
      <c r="AM71" s="33" t="s">
        <v>3812</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t="str">
        <f>IF(AND(G71&lt;&gt;"LIBSETS_SETTYPE_BATTLEGROUND",G71&lt;&gt;"LIBSETS_SETTYPE_SPECIAL"),IF(AQ71&lt;&gt;"",VLOOKUP(AQ71,'ESO zone constants'!$D$3:$H$4953,5,FALSE),""),"")</f>
        <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t="str">
        <f>IF(AND(G71&lt;&gt;"LIBSETS_SETTYPE_BATTLEGROUND",G71&lt;&gt;"LIBSETS_SETTYPE_SPECIAL"),IF(AV71&lt;&gt;"",VLOOKUP(AV71,'ESO zone constants'!$D$3:$H$4953,5,FALSE),""),"")</f>
        <v/>
      </c>
      <c r="AW71" s="33" t="s">
        <v>3282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 veteran=false</v>
      </c>
      <c r="BF71" s="21" t="str">
        <f t="shared" si="11"/>
        <v>, setType=LIBSETS_SETTYPE_CYRODIIL</v>
      </c>
      <c r="BG71"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5"/>
        <v>}, --Sentry / Wachposten   [Cyrodiil, Cyrodiil, Cyrodiil]</v>
      </c>
    </row>
    <row r="72" spans="1:60" x14ac:dyDescent="0.25">
      <c r="A72" s="12">
        <v>90</v>
      </c>
      <c r="B72" t="s">
        <v>827</v>
      </c>
      <c r="C72" t="s">
        <v>2573</v>
      </c>
      <c r="D72" s="3">
        <f t="shared" si="10"/>
        <v>90</v>
      </c>
      <c r="G72" s="8" t="s">
        <v>1478</v>
      </c>
      <c r="I72" t="s">
        <v>91</v>
      </c>
      <c r="J72" t="s">
        <v>91</v>
      </c>
      <c r="K72">
        <v>162</v>
      </c>
      <c r="L72">
        <v>162</v>
      </c>
      <c r="M72">
        <v>162</v>
      </c>
      <c r="O72" s="62"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constants'!$A$3:$D$9999,4,FALSE),"")</f>
        <v>Reaper's March</v>
      </c>
      <c r="AB72" s="33" t="s">
        <v>1557</v>
      </c>
      <c r="AC72" s="41"/>
      <c r="AD72" s="41"/>
      <c r="AE72" s="41"/>
      <c r="AF72" s="3">
        <f>IF(AND(G72&lt;&gt;"LIBSETS_SETTYPE_BATTLEGROUND",G72&lt;&gt;"LIBSETS_SETTYPE_SPECIAL"),
IF(AND(AE72&lt;&gt;"",ISNUMBER(AE72),NOT(ISNA(AE72))),AE72,
   IF(AND(M72&lt;&gt;"",ISNUMBER(M72),M72&gt;0,NOT(ISNA(M72))),VLOOKUP(M72,'ESO dumped WayshrineInfo'!$K$3:$L$9996,2,FALSE),"")
),"")</f>
        <v>382</v>
      </c>
      <c r="AG72" t="str">
        <f>IF(AND(AF72&lt;&gt;"",ISNUMBER(AF72),NOT(ISNA(AF72))),VLOOKUP(AF72,'ESO zone constants'!$A$3:$D$9999,4,FALSE),"")</f>
        <v>Reaper's March</v>
      </c>
      <c r="AH72" s="42" t="s">
        <v>1558</v>
      </c>
      <c r="AI72" s="41"/>
      <c r="AJ72" s="41"/>
      <c r="AK72" s="3">
        <f>IF(AND(G72&lt;&gt;"LIBSETS_SETTYPE_BATTLEGROUND",G72&lt;&gt;"LIBSETS_SETTYPE_SPECIAL"),IF(AL72&lt;&gt;"",VLOOKUP(AL72,'ESO zone constants'!$D$3:$H$4953,5,FALSE),""),"")</f>
        <v>382</v>
      </c>
      <c r="AL72" t="s">
        <v>265</v>
      </c>
      <c r="AM72" s="33" t="s">
        <v>1559</v>
      </c>
      <c r="AN72" s="41"/>
      <c r="AO72" s="41"/>
      <c r="AP72" s="3" t="str">
        <f>IF(AND(G72&lt;&gt;"LIBSETS_SETTYPE_BATTLEGROUND",G72&lt;&gt;"LIBSETS_SETTYPE_SPECIAL"),IF(AQ72&lt;&gt;"",VLOOKUP(AQ72,'ESO zone constants'!$D$3:$H$4953,5,FALSE),""),"")</f>
        <v/>
      </c>
      <c r="AS72" s="41"/>
      <c r="AT72" s="41"/>
      <c r="AU72" s="3" t="str">
        <f>IF(AND(G72&lt;&gt;"LIBSETS_SETTYPE_BATTLEGROUND",G72&lt;&gt;"LIBSETS_SETTYPE_SPECIAL"),IF(AV72&lt;&gt;"",VLOOKUP(AV72,'ESO zone constants'!$D$3:$H$4953,5,FALSE),""),"")</f>
        <v/>
      </c>
      <c r="AX72" s="41"/>
      <c r="AY72" s="41"/>
      <c r="AZ72" s="79" t="s">
        <v>2658</v>
      </c>
      <c r="BA72" s="79"/>
      <c r="BB72" s="79"/>
      <c r="BC72" s="79"/>
      <c r="BD72" s="21" t="str">
        <f t="shared" si="12"/>
        <v>[90] = {wayshrines={162,162,162,}, dlcId=DLC_BASE_GAME</v>
      </c>
      <c r="BE72" s="21" t="str">
        <f t="shared" si="13"/>
        <v>, zoneIds={382,382,382,382}, veteran=false</v>
      </c>
      <c r="BF72" s="21" t="str">
        <f t="shared" si="11"/>
        <v>, setType=LIBSETS_SETTYPE_OVERLAND</v>
      </c>
      <c r="BG72" s="21" t="str">
        <f t="shared" si="14"/>
        <v>, dropMechanic={LIBSETS_DROP_MECHANIC_OVERLAND_BOSS_DELVE,LIBSETS_DROP_MECHANIC_OVERLAND_WORLDBOSS,LIBSETS_DROP_MECHANIC_OVERLAND_BOSS_PUBLIC_DUNGEON,LIBSETS_DROP_MECHANIC_OVERLAND_CHEST}</v>
      </c>
      <c r="BH72" s="21" t="str">
        <f t="shared" si="15"/>
        <v>}, --Senche\'s Bite / Biss des Senche   [Reaper's March, Reaper's March, Reaper's March, Reaper's March]</v>
      </c>
    </row>
    <row r="73" spans="1:60" x14ac:dyDescent="0.25">
      <c r="A73" s="12">
        <v>91</v>
      </c>
      <c r="B73" t="s">
        <v>828</v>
      </c>
      <c r="C73" t="s">
        <v>2574</v>
      </c>
      <c r="D73" s="3">
        <f t="shared" si="10"/>
        <v>91</v>
      </c>
      <c r="G73" s="8" t="s">
        <v>1475</v>
      </c>
      <c r="I73" t="s">
        <v>91</v>
      </c>
      <c r="J73" t="s">
        <v>91</v>
      </c>
      <c r="K73">
        <v>184</v>
      </c>
      <c r="L73">
        <v>184</v>
      </c>
      <c r="M73">
        <v>184</v>
      </c>
      <c r="O73" s="62"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3332</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constants'!$A$3:$D$9999,4,FALSE),"")</f>
        <v>Coldharbour</v>
      </c>
      <c r="AB73" s="33" t="s">
        <v>3332</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constants'!$A$3:$D$9999,4,FALSE),"")</f>
        <v>Coldharbour</v>
      </c>
      <c r="AH73" s="42"/>
      <c r="AI73" s="41"/>
      <c r="AJ73" s="41"/>
      <c r="AK73" s="3" t="str">
        <f>IF(AND(G73&lt;&gt;"LIBSETS_SETTYPE_BATTLEGROUND",G73&lt;&gt;"LIBSETS_SETTYPE_SPECIAL"),IF(AL73&lt;&gt;"",VLOOKUP(AL73,'ESO zone constants'!$D$3:$H$4953,5,FALSE),""),"")</f>
        <v/>
      </c>
      <c r="AN73" s="41"/>
      <c r="AO73" s="41"/>
      <c r="AP73" s="3" t="str">
        <f>IF(AND(G73&lt;&gt;"LIBSETS_SETTYPE_BATTLEGROUND",G73&lt;&gt;"LIBSETS_SETTYPE_SPECIAL"),IF(AQ73&lt;&gt;"",VLOOKUP(AQ73,'ESO zone constants'!$D$3:$H$4953,5,FALSE),""),"")</f>
        <v/>
      </c>
      <c r="AS73" s="41"/>
      <c r="AT73" s="41"/>
      <c r="AU73" s="3" t="str">
        <f>IF(AND(G73&lt;&gt;"LIBSETS_SETTYPE_BATTLEGROUND",G73&lt;&gt;"LIBSETS_SETTYPE_SPECIAL"),IF(AV73&lt;&gt;"",VLOOKUP(AV73,'ESO zone constants'!$D$3:$H$4953,5,FALSE),""),"")</f>
        <v/>
      </c>
      <c r="AX73" s="41"/>
      <c r="AY73" s="41"/>
      <c r="AZ73" s="79" t="s">
        <v>2658</v>
      </c>
      <c r="BA73" s="79"/>
      <c r="BB73" s="79"/>
      <c r="BC73" s="79"/>
      <c r="BD73" s="21" t="str">
        <f t="shared" si="12"/>
        <v>[91] = {wayshrines={184,184,184,}, dlcId=DLC_BASE_GAME</v>
      </c>
      <c r="BE73" s="21" t="str">
        <f t="shared" si="13"/>
        <v>, zoneIds={11,347,347}, veteran=false</v>
      </c>
      <c r="BF73" s="21" t="str">
        <f t="shared" si="11"/>
        <v>, setType=LIBSETS_SETTYPE_DUNGEON</v>
      </c>
      <c r="BG73" s="21" t="str">
        <f t="shared" si="14"/>
        <v>, dropMechanic={LIBSETS_DROP_MECHANIC_GROUP_DUNGEON_BOSS,LIBSETS_DROP_MECHANIC_GROUP_DUNGEON_BOSS}</v>
      </c>
      <c r="BH73" s="21" t="str">
        <f t="shared" si="15"/>
        <v>}, --Oblivion\'s Edge / Vorteil des Vergessens   [Vaults of Madness, Coldharbour, Coldharbour]</v>
      </c>
    </row>
    <row r="74" spans="1:60" x14ac:dyDescent="0.25">
      <c r="A74" s="5">
        <v>92</v>
      </c>
      <c r="B74" t="s">
        <v>829</v>
      </c>
      <c r="C74" t="s">
        <v>2575</v>
      </c>
      <c r="D74" s="3">
        <f t="shared" si="10"/>
        <v>92</v>
      </c>
      <c r="G74" s="8" t="s">
        <v>1472</v>
      </c>
      <c r="I74" t="s">
        <v>91</v>
      </c>
      <c r="J74" t="s">
        <v>91</v>
      </c>
      <c r="K74">
        <v>-2</v>
      </c>
      <c r="L74">
        <v>-2</v>
      </c>
      <c r="M74">
        <v>-2</v>
      </c>
      <c r="N74">
        <v>8</v>
      </c>
      <c r="O74" s="62"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3335</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constants'!$A$3:$D$9999,4,FALSE),"")</f>
        <v>Imperial Sewers</v>
      </c>
      <c r="AB74" s="33" t="s">
        <v>3335</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constants'!$A$3:$D$9999,4,FALSE),"")</f>
        <v/>
      </c>
      <c r="AH74" s="42"/>
      <c r="AI74" s="41"/>
      <c r="AJ74" s="41"/>
      <c r="AK74" s="3" t="str">
        <f>IF(AND(G74&lt;&gt;"LIBSETS_SETTYPE_BATTLEGROUND",G74&lt;&gt;"LIBSETS_SETTYPE_SPECIAL"),IF(AL74&lt;&gt;"",VLOOKUP(AL74,'ESO zone constants'!$D$3:$H$4953,5,FALSE),""),"")</f>
        <v/>
      </c>
      <c r="AN74" s="41"/>
      <c r="AO74" s="41"/>
      <c r="AP74" s="3" t="str">
        <f>IF(AND(G74&lt;&gt;"LIBSETS_SETTYPE_BATTLEGROUND",G74&lt;&gt;"LIBSETS_SETTYPE_SPECIAL"),IF(AQ74&lt;&gt;"",VLOOKUP(AQ74,'ESO zone constants'!$D$3:$H$4953,5,FALSE),""),"")</f>
        <v/>
      </c>
      <c r="AS74" s="41"/>
      <c r="AT74" s="41"/>
      <c r="AU74" s="3" t="str">
        <f>IF(AND(G74&lt;&gt;"LIBSETS_SETTYPE_BATTLEGROUND",G74&lt;&gt;"LIBSETS_SETTYPE_SPECIAL"),IF(AV74&lt;&gt;"",VLOOKUP(AV74,'ESO zone constants'!$D$3:$H$4953,5,FALSE),""),"")</f>
        <v/>
      </c>
      <c r="AX74" s="41"/>
      <c r="AY74" s="41"/>
      <c r="AZ74" s="79" t="s">
        <v>2658</v>
      </c>
      <c r="BA74" s="79"/>
      <c r="BB74" s="79"/>
      <c r="BC74" s="79"/>
      <c r="BD74" s="21" t="str">
        <f t="shared" si="12"/>
        <v>[92] = {wayshrines={-2,-2,-2,}, traitsNeeded=8, dlcId=DLC_BASE_GAME</v>
      </c>
      <c r="BE74" s="21" t="str">
        <f t="shared" si="13"/>
        <v>, zoneIds={208,643}, veteran=false</v>
      </c>
      <c r="BF74" s="21" t="str">
        <f t="shared" si="11"/>
        <v>, setType=LIBSETS_SETTYPE_CRAFTED</v>
      </c>
      <c r="BG74" s="21" t="str">
        <f t="shared" si="14"/>
        <v>, dropMechanic={LIBSETS_DROP_MECHANIC_CRAFTED,LIBSETS_DROP_MECHANIC_CRAFTED}</v>
      </c>
      <c r="BH74" s="21" t="str">
        <f t="shared" si="15"/>
        <v>}, --Kagrenac\'s Hope / Kagrenacs Hoffnung   [The Earth Forge, Imperial Sewers]</v>
      </c>
    </row>
    <row r="75" spans="1:60" x14ac:dyDescent="0.25">
      <c r="A75" s="12">
        <v>93</v>
      </c>
      <c r="B75" t="s">
        <v>830</v>
      </c>
      <c r="C75" t="s">
        <v>2576</v>
      </c>
      <c r="D75" s="3">
        <f t="shared" si="10"/>
        <v>93</v>
      </c>
      <c r="G75" s="8" t="s">
        <v>1478</v>
      </c>
      <c r="I75" t="s">
        <v>91</v>
      </c>
      <c r="J75" t="s">
        <v>91</v>
      </c>
      <c r="K75">
        <v>17</v>
      </c>
      <c r="L75">
        <v>17</v>
      </c>
      <c r="M75">
        <v>17</v>
      </c>
      <c r="O75" s="62"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constants'!$A$3:$D$9999,4,FALSE),"")</f>
        <v>Stormhaven</v>
      </c>
      <c r="AB75" s="33" t="s">
        <v>1557</v>
      </c>
      <c r="AC75" s="41"/>
      <c r="AD75" s="41"/>
      <c r="AE75" s="41"/>
      <c r="AF75" s="3">
        <f>IF(AND(G75&lt;&gt;"LIBSETS_SETTYPE_BATTLEGROUND",G75&lt;&gt;"LIBSETS_SETTYPE_SPECIAL"),
IF(AND(AE75&lt;&gt;"",ISNUMBER(AE75),NOT(ISNA(AE75))),AE75,
   IF(AND(M75&lt;&gt;"",ISNUMBER(M75),M75&gt;0,NOT(ISNA(M75))),VLOOKUP(M75,'ESO dumped WayshrineInfo'!$K$3:$L$9996,2,FALSE),"")
),"")</f>
        <v>19</v>
      </c>
      <c r="AG75" t="str">
        <f>IF(AND(AF75&lt;&gt;"",ISNUMBER(AF75),NOT(ISNA(AF75))),VLOOKUP(AF75,'ESO zone constants'!$A$3:$D$9999,4,FALSE),"")</f>
        <v>Stormhaven</v>
      </c>
      <c r="AH75" s="42" t="s">
        <v>1558</v>
      </c>
      <c r="AI75" s="41"/>
      <c r="AJ75" s="41"/>
      <c r="AK75" s="3">
        <f>IF(AND(G75&lt;&gt;"LIBSETS_SETTYPE_BATTLEGROUND",G75&lt;&gt;"LIBSETS_SETTYPE_SPECIAL"),IF(AL75&lt;&gt;"",VLOOKUP(AL75,'ESO zone constants'!$D$3:$H$4953,5,FALSE),""),"")</f>
        <v>19</v>
      </c>
      <c r="AL75" t="s">
        <v>104</v>
      </c>
      <c r="AM75" s="33" t="s">
        <v>1559</v>
      </c>
      <c r="AN75" s="41"/>
      <c r="AO75" s="41"/>
      <c r="AP75" s="3" t="str">
        <f>IF(AND(G75&lt;&gt;"LIBSETS_SETTYPE_BATTLEGROUND",G75&lt;&gt;"LIBSETS_SETTYPE_SPECIAL"),IF(AQ75&lt;&gt;"",VLOOKUP(AQ75,'ESO zone constants'!$D$3:$H$4953,5,FALSE),""),"")</f>
        <v/>
      </c>
      <c r="AS75" s="41"/>
      <c r="AT75" s="41"/>
      <c r="AU75" s="3" t="str">
        <f>IF(AND(G75&lt;&gt;"LIBSETS_SETTYPE_BATTLEGROUND",G75&lt;&gt;"LIBSETS_SETTYPE_SPECIAL"),IF(AV75&lt;&gt;"",VLOOKUP(AV75,'ESO zone constants'!$D$3:$H$4953,5,FALSE),""),"")</f>
        <v/>
      </c>
      <c r="AX75" s="41"/>
      <c r="AY75" s="41"/>
      <c r="AZ75" s="79" t="s">
        <v>2658</v>
      </c>
      <c r="BA75" s="79"/>
      <c r="BB75" s="79"/>
      <c r="BC75" s="79"/>
      <c r="BD75" s="21" t="str">
        <f t="shared" si="12"/>
        <v>[93] = {wayshrines={17,17,17,}, dlcId=DLC_BASE_GAME</v>
      </c>
      <c r="BE75" s="21" t="str">
        <f t="shared" si="13"/>
        <v>, zoneIds={19,19,19,19}, veteran=false</v>
      </c>
      <c r="BF75" s="21" t="str">
        <f t="shared" si="11"/>
        <v>, setType=LIBSETS_SETTYPE_OVERLAND</v>
      </c>
      <c r="BG75" s="21" t="str">
        <f t="shared" si="14"/>
        <v>, dropMechanic={LIBSETS_DROP_MECHANIC_OVERLAND_BOSS_DELVE,LIBSETS_DROP_MECHANIC_OVERLAND_WORLDBOSS,LIBSETS_DROP_MECHANIC_OVERLAND_BOSS_PUBLIC_DUNGEON,LIBSETS_DROP_MECHANIC_OVERLAND_CHEST}</v>
      </c>
      <c r="BH75" s="21" t="str">
        <f t="shared" si="15"/>
        <v>}, --Storm Knight\'s Plate / Wut des Sturmritters   [Stormhaven, Stormhaven, Stormhaven, Stormhaven]</v>
      </c>
    </row>
    <row r="76" spans="1:60" x14ac:dyDescent="0.25">
      <c r="A76" s="12">
        <v>94</v>
      </c>
      <c r="B76" t="s">
        <v>831</v>
      </c>
      <c r="C76" t="s">
        <v>2577</v>
      </c>
      <c r="D76" s="3">
        <f t="shared" si="10"/>
        <v>94</v>
      </c>
      <c r="E76" s="40"/>
      <c r="G76" s="8" t="s">
        <v>1478</v>
      </c>
      <c r="I76" t="s">
        <v>91</v>
      </c>
      <c r="J76" t="s">
        <v>91</v>
      </c>
      <c r="K76">
        <v>131</v>
      </c>
      <c r="L76">
        <v>131</v>
      </c>
      <c r="M76">
        <v>131</v>
      </c>
      <c r="O76" s="62"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constants'!$A$3:$D$9999,4,FALSE),"")</f>
        <v>Coldharbour</v>
      </c>
      <c r="AB76" s="33" t="s">
        <v>1557</v>
      </c>
      <c r="AC76" s="41"/>
      <c r="AD76" s="41"/>
      <c r="AE76" s="41"/>
      <c r="AF76" s="3">
        <f>IF(AND(G76&lt;&gt;"LIBSETS_SETTYPE_BATTLEGROUND",G76&lt;&gt;"LIBSETS_SETTYPE_SPECIAL"),
IF(AND(AE76&lt;&gt;"",ISNUMBER(AE76),NOT(ISNA(AE76))),AE76,
   IF(AND(M76&lt;&gt;"",ISNUMBER(M76),M76&gt;0,NOT(ISNA(M76))),VLOOKUP(M76,'ESO dumped WayshrineInfo'!$K$3:$L$9996,2,FALSE),"")
),"")</f>
        <v>347</v>
      </c>
      <c r="AG76" t="str">
        <f>IF(AND(AF76&lt;&gt;"",ISNUMBER(AF76),NOT(ISNA(AF76))),VLOOKUP(AF76,'ESO zone constants'!$A$3:$D$9999,4,FALSE),"")</f>
        <v>Coldharbour</v>
      </c>
      <c r="AH76" s="42" t="s">
        <v>1558</v>
      </c>
      <c r="AI76" s="41"/>
      <c r="AJ76" s="41"/>
      <c r="AK76" s="3">
        <f>IF(AND(G76&lt;&gt;"LIBSETS_SETTYPE_BATTLEGROUND",G76&lt;&gt;"LIBSETS_SETTYPE_SPECIAL"),IF(AL76&lt;&gt;"",VLOOKUP(AL76,'ESO zone constants'!$D$3:$H$4953,5,FALSE),""),"")</f>
        <v>347</v>
      </c>
      <c r="AL76" t="s">
        <v>241</v>
      </c>
      <c r="AM76" s="33" t="s">
        <v>1559</v>
      </c>
      <c r="AN76" s="41"/>
      <c r="AO76" s="41"/>
      <c r="AP76" s="3" t="str">
        <f>IF(AND(G76&lt;&gt;"LIBSETS_SETTYPE_BATTLEGROUND",G76&lt;&gt;"LIBSETS_SETTYPE_SPECIAL"),IF(AQ76&lt;&gt;"",VLOOKUP(AQ76,'ESO zone constants'!$D$3:$H$4953,5,FALSE),""),"")</f>
        <v/>
      </c>
      <c r="AS76" s="41"/>
      <c r="AT76" s="41"/>
      <c r="AU76" s="3" t="str">
        <f>IF(AND(G76&lt;&gt;"LIBSETS_SETTYPE_BATTLEGROUND",G76&lt;&gt;"LIBSETS_SETTYPE_SPECIAL"),IF(AV76&lt;&gt;"",VLOOKUP(AV76,'ESO zone constants'!$D$3:$H$4953,5,FALSE),""),"")</f>
        <v/>
      </c>
      <c r="AX76" s="41"/>
      <c r="AY76" s="41"/>
      <c r="AZ76" s="79" t="s">
        <v>2658</v>
      </c>
      <c r="BA76" s="79"/>
      <c r="BB76" s="79"/>
      <c r="BC76" s="79"/>
      <c r="BD76" s="21" t="str">
        <f t="shared" si="12"/>
        <v>[94] = {wayshrines={131,131,131,}, dlcId=DLC_BASE_GAME</v>
      </c>
      <c r="BE76" s="21" t="str">
        <f t="shared" si="13"/>
        <v>, zoneIds={347,347,347,347}, veteran=false</v>
      </c>
      <c r="BF76" s="21" t="str">
        <f t="shared" si="11"/>
        <v>, setType=LIBSETS_SETTYPE_OVERLAND</v>
      </c>
      <c r="BG76" s="21" t="str">
        <f t="shared" si="14"/>
        <v>, dropMechanic={LIBSETS_DROP_MECHANIC_OVERLAND_BOSS_DELVE,LIBSETS_DROP_MECHANIC_OVERLAND_WORLDBOSS,LIBSETS_DROP_MECHANIC_OVERLAND_BOSS_PUBLIC_DUNGEON,LIBSETS_DROP_MECHANIC_OVERLAND_CHEST}</v>
      </c>
      <c r="BH76" s="21" t="str">
        <f t="shared" si="15"/>
        <v>}, --Meridia\'s Blessed Armor / Meridias gesegnete Rüstung   [Coldharbour, Coldharbour, Coldharbour, Coldharbour]</v>
      </c>
    </row>
    <row r="77" spans="1:60" x14ac:dyDescent="0.25">
      <c r="A77" s="5">
        <v>95</v>
      </c>
      <c r="B77" t="s">
        <v>832</v>
      </c>
      <c r="C77" t="s">
        <v>2578</v>
      </c>
      <c r="D77" s="3">
        <f t="shared" si="10"/>
        <v>95</v>
      </c>
      <c r="G77" s="8" t="s">
        <v>1472</v>
      </c>
      <c r="I77" t="s">
        <v>91</v>
      </c>
      <c r="J77" t="s">
        <v>91</v>
      </c>
      <c r="K77">
        <v>-2</v>
      </c>
      <c r="L77">
        <v>-2</v>
      </c>
      <c r="M77">
        <v>-2</v>
      </c>
      <c r="N77">
        <v>8</v>
      </c>
      <c r="O77" s="62"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3335</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constants'!$A$3:$D$9999,4,FALSE),"")</f>
        <v>Imperial Sewers</v>
      </c>
      <c r="AB77" s="33" t="s">
        <v>3335</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constants'!$A$3:$D$9999,4,FALSE),"")</f>
        <v/>
      </c>
      <c r="AH77" s="42"/>
      <c r="AI77" s="41"/>
      <c r="AJ77" s="41"/>
      <c r="AK77" s="3" t="str">
        <f>IF(AND(G77&lt;&gt;"LIBSETS_SETTYPE_BATTLEGROUND",G77&lt;&gt;"LIBSETS_SETTYPE_SPECIAL"),IF(AL77&lt;&gt;"",VLOOKUP(AL77,'ESO zone constants'!$D$3:$H$4953,5,FALSE),""),"")</f>
        <v/>
      </c>
      <c r="AN77" s="41"/>
      <c r="AO77" s="41"/>
      <c r="AP77" s="3" t="str">
        <f>IF(AND(G77&lt;&gt;"LIBSETS_SETTYPE_BATTLEGROUND",G77&lt;&gt;"LIBSETS_SETTYPE_SPECIAL"),IF(AQ77&lt;&gt;"",VLOOKUP(AQ77,'ESO zone constants'!$D$3:$H$4953,5,FALSE),""),"")</f>
        <v/>
      </c>
      <c r="AS77" s="41"/>
      <c r="AT77" s="41"/>
      <c r="AU77" s="3" t="str">
        <f>IF(AND(G77&lt;&gt;"LIBSETS_SETTYPE_BATTLEGROUND",G77&lt;&gt;"LIBSETS_SETTYPE_SPECIAL"),IF(AV77&lt;&gt;"",VLOOKUP(AV77,'ESO zone constants'!$D$3:$H$4953,5,FALSE),""),"")</f>
        <v/>
      </c>
      <c r="AX77" s="41"/>
      <c r="AY77" s="41"/>
      <c r="AZ77" s="79" t="s">
        <v>2658</v>
      </c>
      <c r="BA77" s="79"/>
      <c r="BB77" s="79"/>
      <c r="BC77" s="79"/>
      <c r="BD77" s="21" t="str">
        <f t="shared" si="12"/>
        <v>[95] = {wayshrines={-2,-2,-2,}, traitsNeeded=8, dlcId=DLC_BASE_GAME</v>
      </c>
      <c r="BE77" s="21" t="str">
        <f t="shared" si="13"/>
        <v>, zoneIds={267,643}, veteran=false</v>
      </c>
      <c r="BF77" s="21" t="str">
        <f t="shared" si="11"/>
        <v>, setType=LIBSETS_SETTYPE_CRAFTED</v>
      </c>
      <c r="BG77" s="21" t="str">
        <f t="shared" si="14"/>
        <v>, dropMechanic={LIBSETS_DROP_MECHANIC_CRAFTED,LIBSETS_DROP_MECHANIC_CRAFTED}</v>
      </c>
      <c r="BH77" s="21" t="str">
        <f t="shared" si="15"/>
        <v>}, --Shalidor\'s Curse / Shalidors Fluch   [Eyevea, Imperial Sewers]</v>
      </c>
    </row>
    <row r="78" spans="1:60" x14ac:dyDescent="0.25">
      <c r="A78" s="12">
        <v>96</v>
      </c>
      <c r="B78" t="s">
        <v>833</v>
      </c>
      <c r="C78" t="s">
        <v>834</v>
      </c>
      <c r="D78" s="3">
        <f t="shared" si="10"/>
        <v>96</v>
      </c>
      <c r="G78" s="8" t="s">
        <v>1475</v>
      </c>
      <c r="I78" t="s">
        <v>91</v>
      </c>
      <c r="J78" t="s">
        <v>91</v>
      </c>
      <c r="K78">
        <v>198</v>
      </c>
      <c r="L78">
        <v>198</v>
      </c>
      <c r="M78">
        <v>198</v>
      </c>
      <c r="O78" s="62"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3332</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constants'!$A$3:$D$9999,4,FALSE),"")</f>
        <v>Darkshade Caverns II</v>
      </c>
      <c r="AB78" s="33" t="s">
        <v>3332</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constants'!$A$3:$D$9999,4,FALSE),"")</f>
        <v>Deshaan</v>
      </c>
      <c r="AH78" s="90" t="s">
        <v>3332</v>
      </c>
      <c r="AI78" s="41"/>
      <c r="AJ78" s="41"/>
      <c r="AK78" s="3" t="str">
        <f>IF(AND(G78&lt;&gt;"LIBSETS_SETTYPE_BATTLEGROUND",G78&lt;&gt;"LIBSETS_SETTYPE_SPECIAL"),IF(AL78&lt;&gt;"",VLOOKUP(AL78,'ESO zone constants'!$D$3:$H$4953,5,FALSE),""),"")</f>
        <v/>
      </c>
      <c r="AN78" s="41"/>
      <c r="AO78" s="41"/>
      <c r="AP78" s="3" t="str">
        <f>IF(AND(G78&lt;&gt;"LIBSETS_SETTYPE_BATTLEGROUND",G78&lt;&gt;"LIBSETS_SETTYPE_SPECIAL"),IF(AQ78&lt;&gt;"",VLOOKUP(AQ78,'ESO zone constants'!$D$3:$H$4953,5,FALSE),""),"")</f>
        <v/>
      </c>
      <c r="AS78" s="41"/>
      <c r="AT78" s="41"/>
      <c r="AU78" s="3" t="str">
        <f>IF(AND(G78&lt;&gt;"LIBSETS_SETTYPE_BATTLEGROUND",G78&lt;&gt;"LIBSETS_SETTYPE_SPECIAL"),IF(AV78&lt;&gt;"",VLOOKUP(AV78,'ESO zone constants'!$D$3:$H$4953,5,FALSE),""),"")</f>
        <v/>
      </c>
      <c r="AX78" s="41"/>
      <c r="AY78" s="41"/>
      <c r="AZ78" s="79" t="s">
        <v>2658</v>
      </c>
      <c r="BA78" s="79"/>
      <c r="BB78" s="79"/>
      <c r="BC78" s="79"/>
      <c r="BD78" s="21" t="str">
        <f t="shared" si="12"/>
        <v>[96] = {wayshrines={198,198,198,}, dlcId=DLC_BASE_GAME</v>
      </c>
      <c r="BE78" s="21" t="str">
        <f t="shared" si="13"/>
        <v>, zoneIds={63,930,57}, veteran=false</v>
      </c>
      <c r="BF78" s="21" t="str">
        <f t="shared" si="11"/>
        <v>, setType=LIBSETS_SETTYPE_DUNGEON</v>
      </c>
      <c r="BG78" s="21" t="str">
        <f t="shared" si="14"/>
        <v>, dropMechanic={LIBSETS_DROP_MECHANIC_GROUP_DUNGEON_BOSS,LIBSETS_DROP_MECHANIC_GROUP_DUNGEON_BOSS,LIBSETS_DROP_MECHANIC_GROUP_DUNGEON_BOSS}</v>
      </c>
      <c r="BH78" s="21" t="str">
        <f t="shared" si="15"/>
        <v>}, --Armor of Truth / Rüstung der Wahrheit   [Darkshade Caverns I, Darkshade Caverns II, Deshaan]</v>
      </c>
    </row>
    <row r="79" spans="1:60" x14ac:dyDescent="0.25">
      <c r="A79" s="12">
        <v>97</v>
      </c>
      <c r="B79" t="s">
        <v>835</v>
      </c>
      <c r="C79" t="s">
        <v>836</v>
      </c>
      <c r="D79" s="3">
        <f t="shared" si="10"/>
        <v>97</v>
      </c>
      <c r="G79" s="8" t="s">
        <v>1473</v>
      </c>
      <c r="I79" t="s">
        <v>91</v>
      </c>
      <c r="J79" t="s">
        <v>91</v>
      </c>
      <c r="K79">
        <v>-1</v>
      </c>
      <c r="L79">
        <v>-1</v>
      </c>
      <c r="M79">
        <v>-1</v>
      </c>
      <c r="O79" s="62"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2789</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constants'!$A$3:$D$9999,4,FALSE),"")</f>
        <v>Cyrodiil</v>
      </c>
      <c r="AB79" s="33" t="s">
        <v>3809</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constants'!$A$3:$D$9999,4,FALSE),"")</f>
        <v>Cyrodiil</v>
      </c>
      <c r="AH79" s="33" t="s">
        <v>2784</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t="str">
        <f>IF(AND(G79&lt;&gt;"LIBSETS_SETTYPE_BATTLEGROUND",G79&lt;&gt;"LIBSETS_SETTYPE_SPECIAL"),IF(AL79&lt;&gt;"",VLOOKUP(AL79,'ESO zone constants'!$D$3:$H$4953,5,FALSE),""),"")</f>
        <v/>
      </c>
      <c r="AM79" s="33" t="s">
        <v>3812</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t="str">
        <f>IF(AND(G79&lt;&gt;"LIBSETS_SETTYPE_BATTLEGROUND",G79&lt;&gt;"LIBSETS_SETTYPE_SPECIAL"),IF(AQ79&lt;&gt;"",VLOOKUP(AQ79,'ESO zone constants'!$D$3:$H$4953,5,FALSE),""),"")</f>
        <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t="str">
        <f>IF(AND(G79&lt;&gt;"LIBSETS_SETTYPE_BATTLEGROUND",G79&lt;&gt;"LIBSETS_SETTYPE_SPECIAL"),IF(AV79&lt;&gt;"",VLOOKUP(AV79,'ESO zone constants'!$D$3:$H$4953,5,FALSE),""),"")</f>
        <v/>
      </c>
      <c r="AW79" s="33" t="s">
        <v>3282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 veteran=false</v>
      </c>
      <c r="BF79" s="21" t="str">
        <f t="shared" si="11"/>
        <v>, setType=LIBSETS_SETTYPE_CYRODIIL</v>
      </c>
      <c r="BG79"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5"/>
        <v>}, --The Arch-Mage / Erzmagier   [Cyrodiil, Cyrodiil, Cyrodiil]</v>
      </c>
    </row>
    <row r="80" spans="1:60" x14ac:dyDescent="0.25">
      <c r="A80" s="12">
        <v>98</v>
      </c>
      <c r="B80" t="s">
        <v>837</v>
      </c>
      <c r="C80" t="s">
        <v>838</v>
      </c>
      <c r="D80" s="3">
        <f t="shared" si="10"/>
        <v>98</v>
      </c>
      <c r="G80" s="8" t="s">
        <v>1478</v>
      </c>
      <c r="I80" t="s">
        <v>91</v>
      </c>
      <c r="J80" t="s">
        <v>91</v>
      </c>
      <c r="K80">
        <v>55</v>
      </c>
      <c r="L80">
        <v>55</v>
      </c>
      <c r="M80">
        <v>55</v>
      </c>
      <c r="O80" s="62"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constants'!$A$3:$D$9999,4,FALSE),"")</f>
        <v>Rivenspire</v>
      </c>
      <c r="AB80" s="33" t="s">
        <v>1557</v>
      </c>
      <c r="AC80" s="41"/>
      <c r="AD80" s="41"/>
      <c r="AE80" s="41"/>
      <c r="AF80" s="3">
        <f>IF(AND(G80&lt;&gt;"LIBSETS_SETTYPE_BATTLEGROUND",G80&lt;&gt;"LIBSETS_SETTYPE_SPECIAL"),
IF(AND(AE80&lt;&gt;"",ISNUMBER(AE80),NOT(ISNA(AE80))),AE80,
   IF(AND(M80&lt;&gt;"",ISNUMBER(M80),M80&gt;0,NOT(ISNA(M80))),VLOOKUP(M80,'ESO dumped WayshrineInfo'!$K$3:$L$9996,2,FALSE),"")
),"")</f>
        <v>20</v>
      </c>
      <c r="AG80" t="str">
        <f>IF(AND(AF80&lt;&gt;"",ISNUMBER(AF80),NOT(ISNA(AF80))),VLOOKUP(AF80,'ESO zone constants'!$A$3:$D$9999,4,FALSE),"")</f>
        <v>Rivenspire</v>
      </c>
      <c r="AH80" s="42" t="s">
        <v>1558</v>
      </c>
      <c r="AI80" s="41"/>
      <c r="AJ80" s="41"/>
      <c r="AK80" s="3">
        <f>IF(AND(G80&lt;&gt;"LIBSETS_SETTYPE_BATTLEGROUND",G80&lt;&gt;"LIBSETS_SETTYPE_SPECIAL"),IF(AL80&lt;&gt;"",VLOOKUP(AL80,'ESO zone constants'!$D$3:$H$4953,5,FALSE),""),"")</f>
        <v>20</v>
      </c>
      <c r="AL80" t="s">
        <v>105</v>
      </c>
      <c r="AM80" s="33" t="s">
        <v>1559</v>
      </c>
      <c r="AN80" s="41"/>
      <c r="AO80" s="41"/>
      <c r="AP80" s="3" t="str">
        <f>IF(AND(G80&lt;&gt;"LIBSETS_SETTYPE_BATTLEGROUND",G80&lt;&gt;"LIBSETS_SETTYPE_SPECIAL"),IF(AQ80&lt;&gt;"",VLOOKUP(AQ80,'ESO zone constants'!$D$3:$H$4953,5,FALSE),""),"")</f>
        <v/>
      </c>
      <c r="AS80" s="41"/>
      <c r="AT80" s="41"/>
      <c r="AU80" s="3" t="str">
        <f>IF(AND(G80&lt;&gt;"LIBSETS_SETTYPE_BATTLEGROUND",G80&lt;&gt;"LIBSETS_SETTYPE_SPECIAL"),IF(AV80&lt;&gt;"",VLOOKUP(AV80,'ESO zone constants'!$D$3:$H$4953,5,FALSE),""),"")</f>
        <v/>
      </c>
      <c r="AX80" s="41"/>
      <c r="AY80" s="41"/>
      <c r="AZ80" s="79" t="s">
        <v>2658</v>
      </c>
      <c r="BA80" s="79"/>
      <c r="BB80" s="79"/>
      <c r="BC80" s="79"/>
      <c r="BD80" s="21" t="str">
        <f t="shared" si="12"/>
        <v>[98] = {wayshrines={55,55,55,}, dlcId=DLC_BASE_GAME</v>
      </c>
      <c r="BE80" s="21" t="str">
        <f t="shared" si="13"/>
        <v>, zoneIds={20,20,20,20}, veteran=false</v>
      </c>
      <c r="BF80" s="21" t="str">
        <f t="shared" si="11"/>
        <v>, setType=LIBSETS_SETTYPE_OVERLAND</v>
      </c>
      <c r="BG80" s="21" t="str">
        <f t="shared" si="14"/>
        <v>, dropMechanic={LIBSETS_DROP_MECHANIC_OVERLAND_BOSS_DELVE,LIBSETS_DROP_MECHANIC_OVERLAND_WORLDBOSS,LIBSETS_DROP_MECHANIC_OVERLAND_BOSS_PUBLIC_DUNGEON,LIBSETS_DROP_MECHANIC_OVERLAND_CHEST}</v>
      </c>
      <c r="BH80" s="21" t="str">
        <f t="shared" si="15"/>
        <v>}, --Necropotence / Nekropotenz   [Rivenspire, Rivenspire, Rivenspire, Rivenspire]</v>
      </c>
    </row>
    <row r="81" spans="1:60" x14ac:dyDescent="0.25">
      <c r="A81" s="12">
        <v>99</v>
      </c>
      <c r="B81" t="s">
        <v>839</v>
      </c>
      <c r="C81" t="s">
        <v>840</v>
      </c>
      <c r="D81" s="3">
        <f t="shared" si="10"/>
        <v>99</v>
      </c>
      <c r="G81" s="8" t="s">
        <v>1478</v>
      </c>
      <c r="I81" t="s">
        <v>91</v>
      </c>
      <c r="J81" t="s">
        <v>91</v>
      </c>
      <c r="K81">
        <v>102</v>
      </c>
      <c r="L81">
        <v>102</v>
      </c>
      <c r="M81">
        <v>102</v>
      </c>
      <c r="O81" s="62"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constants'!$A$3:$D$9999,4,FALSE),"")</f>
        <v>Malabal Tor</v>
      </c>
      <c r="AB81" s="33" t="s">
        <v>1557</v>
      </c>
      <c r="AC81" s="41"/>
      <c r="AD81" s="41"/>
      <c r="AE81" s="41"/>
      <c r="AF81" s="3">
        <f>IF(AND(G81&lt;&gt;"LIBSETS_SETTYPE_BATTLEGROUND",G81&lt;&gt;"LIBSETS_SETTYPE_SPECIAL"),
IF(AND(AE81&lt;&gt;"",ISNUMBER(AE81),NOT(ISNA(AE81))),AE81,
   IF(AND(M81&lt;&gt;"",ISNUMBER(M81),M81&gt;0,NOT(ISNA(M81))),VLOOKUP(M81,'ESO dumped WayshrineInfo'!$K$3:$L$9996,2,FALSE),"")
),"")</f>
        <v>58</v>
      </c>
      <c r="AG81" t="str">
        <f>IF(AND(AF81&lt;&gt;"",ISNUMBER(AF81),NOT(ISNA(AF81))),VLOOKUP(AF81,'ESO zone constants'!$A$3:$D$9999,4,FALSE),"")</f>
        <v>Malabal Tor</v>
      </c>
      <c r="AH81" s="42" t="s">
        <v>1558</v>
      </c>
      <c r="AI81" s="41"/>
      <c r="AJ81" s="41"/>
      <c r="AK81" s="3">
        <f>IF(AND(G81&lt;&gt;"LIBSETS_SETTYPE_BATTLEGROUND",G81&lt;&gt;"LIBSETS_SETTYPE_SPECIAL"),IF(AL81&lt;&gt;"",VLOOKUP(AL81,'ESO zone constants'!$D$3:$H$4953,5,FALSE),""),"")</f>
        <v>58</v>
      </c>
      <c r="AL81" t="s">
        <v>108</v>
      </c>
      <c r="AM81" s="33" t="s">
        <v>1559</v>
      </c>
      <c r="AN81" s="41"/>
      <c r="AO81" s="41"/>
      <c r="AP81" s="3" t="str">
        <f>IF(AND(G81&lt;&gt;"LIBSETS_SETTYPE_BATTLEGROUND",G81&lt;&gt;"LIBSETS_SETTYPE_SPECIAL"),IF(AQ81&lt;&gt;"",VLOOKUP(AQ81,'ESO zone constants'!$D$3:$H$4953,5,FALSE),""),"")</f>
        <v/>
      </c>
      <c r="AS81" s="41"/>
      <c r="AT81" s="41"/>
      <c r="AU81" s="3" t="str">
        <f>IF(AND(G81&lt;&gt;"LIBSETS_SETTYPE_BATTLEGROUND",G81&lt;&gt;"LIBSETS_SETTYPE_SPECIAL"),IF(AV81&lt;&gt;"",VLOOKUP(AV81,'ESO zone constants'!$D$3:$H$4953,5,FALSE),""),"")</f>
        <v/>
      </c>
      <c r="AX81" s="41"/>
      <c r="AY81" s="41"/>
      <c r="AZ81" s="79" t="s">
        <v>2659</v>
      </c>
      <c r="BA81" s="79"/>
      <c r="BB81" s="79"/>
      <c r="BC81" s="79"/>
      <c r="BD81" s="21" t="str">
        <f t="shared" si="12"/>
        <v>[99] = {wayshrines={102,102,102,}, dlcId=DLC_BASE_GAME</v>
      </c>
      <c r="BE81" s="21" t="str">
        <f t="shared" si="13"/>
        <v>, zoneIds={58,58,58,58}, veteran=false</v>
      </c>
      <c r="BF81" s="21" t="str">
        <f t="shared" si="11"/>
        <v>, setType=LIBSETS_SETTYPE_OVERLAND</v>
      </c>
      <c r="BG81" s="21" t="str">
        <f t="shared" si="14"/>
        <v>, isProcSetAllowedInPvP=1, dropMechanic={LIBSETS_DROP_MECHANIC_OVERLAND_BOSS_DELVE,LIBSETS_DROP_MECHANIC_OVERLAND_WORLDBOSS,LIBSETS_DROP_MECHANIC_OVERLAND_BOSS_PUBLIC_DUNGEON,LIBSETS_DROP_MECHANIC_OVERLAND_CHEST}</v>
      </c>
      <c r="BH81" s="21" t="str">
        <f t="shared" si="15"/>
        <v>}, --Salvation / Erlösung   [Malabal Tor, Malabal Tor, Malabal Tor, Malabal Tor]</v>
      </c>
    </row>
    <row r="82" spans="1:60" x14ac:dyDescent="0.25">
      <c r="A82" s="12">
        <v>100</v>
      </c>
      <c r="B82" t="s">
        <v>841</v>
      </c>
      <c r="C82" t="s">
        <v>2579</v>
      </c>
      <c r="D82" s="3">
        <f t="shared" si="10"/>
        <v>100</v>
      </c>
      <c r="G82" s="8" t="s">
        <v>1473</v>
      </c>
      <c r="I82" t="s">
        <v>91</v>
      </c>
      <c r="J82" t="s">
        <v>91</v>
      </c>
      <c r="K82">
        <v>-1</v>
      </c>
      <c r="L82">
        <v>-1</v>
      </c>
      <c r="M82">
        <v>-1</v>
      </c>
      <c r="O82" s="62"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constants'!$A$3:$D$9999,4,FALSE),"")</f>
        <v>Cyrodiil</v>
      </c>
      <c r="AB82" s="33" t="s">
        <v>3809</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constants'!$A$3:$D$9999,4,FALSE),"")</f>
        <v>Cyrodiil</v>
      </c>
      <c r="AH82" s="33" t="s">
        <v>2784</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t="str">
        <f>IF(AND(G82&lt;&gt;"LIBSETS_SETTYPE_BATTLEGROUND",G82&lt;&gt;"LIBSETS_SETTYPE_SPECIAL"),IF(AL82&lt;&gt;"",VLOOKUP(AL82,'ESO zone constants'!$D$3:$H$4953,5,FALSE),""),"")</f>
        <v/>
      </c>
      <c r="AM82" s="33" t="s">
        <v>3812</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t="str">
        <f>IF(AND(G82&lt;&gt;"LIBSETS_SETTYPE_BATTLEGROUND",G82&lt;&gt;"LIBSETS_SETTYPE_SPECIAL"),IF(AQ82&lt;&gt;"",VLOOKUP(AQ82,'ESO zone constants'!$D$3:$H$4953,5,FALSE),""),"")</f>
        <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t="str">
        <f>IF(AND(G82&lt;&gt;"LIBSETS_SETTYPE_BATTLEGROUND",G82&lt;&gt;"LIBSETS_SETTYPE_SPECIAL"),IF(AV82&lt;&gt;"",VLOOKUP(AV82,'ESO zone constants'!$D$3:$H$4953,5,FALSE),""),"")</f>
        <v/>
      </c>
      <c r="AW82" s="33" t="s">
        <v>3282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 veteran=false</v>
      </c>
      <c r="BF82" s="21" t="str">
        <f t="shared" si="11"/>
        <v>, setType=LIBSETS_SETTYPE_CYRODIIL</v>
      </c>
      <c r="BG82"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5"/>
        <v>}, --Hawk\'s Eye / Falkenauge   [Cyrodiil, Cyrodiil, Cyrodiil]</v>
      </c>
    </row>
    <row r="83" spans="1:60" x14ac:dyDescent="0.25">
      <c r="A83" s="12">
        <v>101</v>
      </c>
      <c r="B83" t="s">
        <v>2788</v>
      </c>
      <c r="C83" t="s">
        <v>842</v>
      </c>
      <c r="D83" s="3">
        <f t="shared" si="10"/>
        <v>101</v>
      </c>
      <c r="E83" s="40"/>
      <c r="G83" s="8" t="s">
        <v>1473</v>
      </c>
      <c r="I83" t="s">
        <v>91</v>
      </c>
      <c r="J83" t="s">
        <v>91</v>
      </c>
      <c r="K83">
        <v>-1</v>
      </c>
      <c r="L83">
        <v>-1</v>
      </c>
      <c r="M83">
        <v>-1</v>
      </c>
      <c r="O83" s="62"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constants'!$A$3:$D$9999,4,FALSE),"")</f>
        <v>Cyrodiil</v>
      </c>
      <c r="AB83" s="33" t="s">
        <v>3809</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constants'!$A$3:$D$9999,4,FALSE),"")</f>
        <v>Cyrodiil</v>
      </c>
      <c r="AH83" s="33" t="s">
        <v>2784</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t="str">
        <f>IF(AND(G83&lt;&gt;"LIBSETS_SETTYPE_BATTLEGROUND",G83&lt;&gt;"LIBSETS_SETTYPE_SPECIAL"),IF(AL83&lt;&gt;"",VLOOKUP(AL83,'ESO zone constants'!$D$3:$H$4953,5,FALSE),""),"")</f>
        <v/>
      </c>
      <c r="AM83" s="33" t="s">
        <v>3812</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t="str">
        <f>IF(AND(G83&lt;&gt;"LIBSETS_SETTYPE_BATTLEGROUND",G83&lt;&gt;"LIBSETS_SETTYPE_SPECIAL"),IF(AQ83&lt;&gt;"",VLOOKUP(AQ83,'ESO zone constants'!$D$3:$H$4953,5,FALSE),""),"")</f>
        <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t="str">
        <f>IF(AND(G83&lt;&gt;"LIBSETS_SETTYPE_BATTLEGROUND",G83&lt;&gt;"LIBSETS_SETTYPE_SPECIAL"),IF(AV83&lt;&gt;"",VLOOKUP(AV83,'ESO zone constants'!$D$3:$H$4953,5,FALSE),""),"")</f>
        <v/>
      </c>
      <c r="AW83" s="33" t="s">
        <v>3282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 veteran=false</v>
      </c>
      <c r="BF83" s="21" t="str">
        <f t="shared" si="11"/>
        <v>, setType=LIBSETS_SETTYPE_CYRODIIL</v>
      </c>
      <c r="BG83"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5"/>
        <v>}, --Affliction / Elend (Befallen)   [Cyrodiil, Cyrodiil, Cyrodiil]</v>
      </c>
    </row>
    <row r="84" spans="1:60" x14ac:dyDescent="0.25">
      <c r="A84" s="12">
        <v>102</v>
      </c>
      <c r="B84" t="s">
        <v>843</v>
      </c>
      <c r="C84" t="s">
        <v>2580</v>
      </c>
      <c r="D84" s="3">
        <f t="shared" si="10"/>
        <v>102</v>
      </c>
      <c r="G84" s="8" t="s">
        <v>1475</v>
      </c>
      <c r="I84" t="s">
        <v>91</v>
      </c>
      <c r="J84" t="s">
        <v>91</v>
      </c>
      <c r="K84">
        <v>196</v>
      </c>
      <c r="L84">
        <v>196</v>
      </c>
      <c r="M84">
        <v>196</v>
      </c>
      <c r="O84" s="62"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3332</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constants'!$A$3:$D$9999,4,FALSE),"")</f>
        <v>Alik'r Desert</v>
      </c>
      <c r="AB84" s="33" t="s">
        <v>3332</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constants'!$A$3:$D$9999,4,FALSE),"")</f>
        <v>Alik'r Desert</v>
      </c>
      <c r="AH84" s="42"/>
      <c r="AI84" s="41"/>
      <c r="AJ84" s="41"/>
      <c r="AK84" s="3" t="str">
        <f>IF(AND(G84&lt;&gt;"LIBSETS_SETTYPE_BATTLEGROUND",G84&lt;&gt;"LIBSETS_SETTYPE_SPECIAL"),IF(AL84&lt;&gt;"",VLOOKUP(AL84,'ESO zone constants'!$D$3:$H$4953,5,FALSE),""),"")</f>
        <v/>
      </c>
      <c r="AN84" s="41"/>
      <c r="AO84" s="41"/>
      <c r="AP84" s="3" t="str">
        <f>IF(AND(G84&lt;&gt;"LIBSETS_SETTYPE_BATTLEGROUND",G84&lt;&gt;"LIBSETS_SETTYPE_SPECIAL"),IF(AQ84&lt;&gt;"",VLOOKUP(AQ84,'ESO zone constants'!$D$3:$H$4953,5,FALSE),""),"")</f>
        <v/>
      </c>
      <c r="AS84" s="41"/>
      <c r="AT84" s="41"/>
      <c r="AU84" s="3" t="str">
        <f>IF(AND(G84&lt;&gt;"LIBSETS_SETTYPE_BATTLEGROUND",G84&lt;&gt;"LIBSETS_SETTYPE_SPECIAL"),IF(AV84&lt;&gt;"",VLOOKUP(AV84,'ESO zone constants'!$D$3:$H$4953,5,FALSE),""),"")</f>
        <v/>
      </c>
      <c r="AX84" s="41"/>
      <c r="AY84" s="41"/>
      <c r="AZ84" s="79" t="s">
        <v>2659</v>
      </c>
      <c r="BA84" s="79"/>
      <c r="BB84" s="79"/>
      <c r="BC84" s="79"/>
      <c r="BD84" s="21" t="str">
        <f t="shared" si="12"/>
        <v>[102] = {wayshrines={196,196,196,}, dlcId=DLC_BASE_GAME</v>
      </c>
      <c r="BE84" s="21" t="str">
        <f t="shared" si="13"/>
        <v>, zoneIds={22,104,104}, veteran=false</v>
      </c>
      <c r="BF84" s="21" t="str">
        <f t="shared" si="11"/>
        <v>, setType=LIBSETS_SETTYPE_DUNGEON</v>
      </c>
      <c r="BG84" s="21" t="str">
        <f t="shared" si="14"/>
        <v>, isProcSetAllowedInPvP=1, dropMechanic={LIBSETS_DROP_MECHANIC_GROUP_DUNGEON_BOSS,LIBSETS_DROP_MECHANIC_GROUP_DUNGEON_BOSS}</v>
      </c>
      <c r="BH84" s="21" t="str">
        <f t="shared" si="15"/>
        <v>}, --Duneripper\'s Scales / Schuppen des Dünenbrechers   [Volenfell, Alik'r Desert, Alik'r Desert]</v>
      </c>
    </row>
    <row r="85" spans="1:60" x14ac:dyDescent="0.25">
      <c r="A85" s="12">
        <v>103</v>
      </c>
      <c r="B85" t="s">
        <v>844</v>
      </c>
      <c r="C85" t="s">
        <v>845</v>
      </c>
      <c r="D85" s="3">
        <f t="shared" si="10"/>
        <v>103</v>
      </c>
      <c r="G85" s="8" t="s">
        <v>1475</v>
      </c>
      <c r="I85" t="s">
        <v>91</v>
      </c>
      <c r="J85" t="s">
        <v>91</v>
      </c>
      <c r="K85">
        <v>195</v>
      </c>
      <c r="L85">
        <v>195</v>
      </c>
      <c r="M85">
        <v>195</v>
      </c>
      <c r="O85" s="62"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3332</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constants'!$A$3:$D$9999,4,FALSE),"")</f>
        <v>Eastmarch</v>
      </c>
      <c r="AB85" s="33" t="s">
        <v>3332</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constants'!$A$3:$D$9999,4,FALSE),"")</f>
        <v>Eastmarch</v>
      </c>
      <c r="AH85" s="42"/>
      <c r="AI85" s="41"/>
      <c r="AJ85" s="41"/>
      <c r="AK85" s="3" t="str">
        <f>IF(AND(G85&lt;&gt;"LIBSETS_SETTYPE_BATTLEGROUND",G85&lt;&gt;"LIBSETS_SETTYPE_SPECIAL"),IF(AL85&lt;&gt;"",VLOOKUP(AL85,'ESO zone constants'!$D$3:$H$4953,5,FALSE),""),"")</f>
        <v/>
      </c>
      <c r="AN85" s="41"/>
      <c r="AO85" s="41"/>
      <c r="AP85" s="3" t="str">
        <f>IF(AND(G85&lt;&gt;"LIBSETS_SETTYPE_BATTLEGROUND",G85&lt;&gt;"LIBSETS_SETTYPE_SPECIAL"),IF(AQ85&lt;&gt;"",VLOOKUP(AQ85,'ESO zone constants'!$D$3:$H$4953,5,FALSE),""),"")</f>
        <v/>
      </c>
      <c r="AS85" s="41"/>
      <c r="AT85" s="41"/>
      <c r="AU85" s="3" t="str">
        <f>IF(AND(G85&lt;&gt;"LIBSETS_SETTYPE_BATTLEGROUND",G85&lt;&gt;"LIBSETS_SETTYPE_SPECIAL"),IF(AV85&lt;&gt;"",VLOOKUP(AV85,'ESO zone constants'!$D$3:$H$4953,5,FALSE),""),"")</f>
        <v/>
      </c>
      <c r="AX85" s="41"/>
      <c r="AY85" s="41"/>
      <c r="AZ85" s="79" t="s">
        <v>2658</v>
      </c>
      <c r="BA85" s="79"/>
      <c r="BB85" s="79"/>
      <c r="BC85" s="79"/>
      <c r="BD85" s="21" t="str">
        <f t="shared" si="12"/>
        <v>[103] = {wayshrines={195,195,195,}, dlcId=DLC_BASE_GAME</v>
      </c>
      <c r="BE85" s="21" t="str">
        <f t="shared" si="13"/>
        <v>, zoneIds={449,101,101}, veteran=false</v>
      </c>
      <c r="BF85" s="21" t="str">
        <f t="shared" si="11"/>
        <v>, setType=LIBSETS_SETTYPE_DUNGEON</v>
      </c>
      <c r="BG85" s="21" t="str">
        <f t="shared" si="14"/>
        <v>, dropMechanic={LIBSETS_DROP_MECHANIC_GROUP_DUNGEON_BOSS,LIBSETS_DROP_MECHANIC_GROUP_DUNGEON_BOSS}</v>
      </c>
      <c r="BH85" s="21" t="str">
        <f t="shared" si="15"/>
        <v>}, --Magicka Furnace / Magickaschmiede   [Direfrost Keep, Eastmarch, Eastmarch]</v>
      </c>
    </row>
    <row r="86" spans="1:60" x14ac:dyDescent="0.25">
      <c r="A86" s="12">
        <v>104</v>
      </c>
      <c r="B86" t="s">
        <v>846</v>
      </c>
      <c r="C86" t="s">
        <v>847</v>
      </c>
      <c r="D86" s="3">
        <f t="shared" si="10"/>
        <v>104</v>
      </c>
      <c r="G86" s="8" t="s">
        <v>1473</v>
      </c>
      <c r="I86" t="s">
        <v>91</v>
      </c>
      <c r="J86" t="s">
        <v>91</v>
      </c>
      <c r="K86">
        <v>-1</v>
      </c>
      <c r="L86">
        <v>-1</v>
      </c>
      <c r="M86">
        <v>-1</v>
      </c>
      <c r="O86" s="62"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2789</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constants'!$A$3:$D$9999,4,FALSE),"")</f>
        <v>Cyrodiil</v>
      </c>
      <c r="AB86" s="33" t="s">
        <v>3809</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constants'!$A$3:$D$9999,4,FALSE),"")</f>
        <v>Cyrodiil</v>
      </c>
      <c r="AH86" s="33" t="s">
        <v>2784</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t="str">
        <f>IF(AND(G86&lt;&gt;"LIBSETS_SETTYPE_BATTLEGROUND",G86&lt;&gt;"LIBSETS_SETTYPE_SPECIAL"),IF(AL86&lt;&gt;"",VLOOKUP(AL86,'ESO zone constants'!$D$3:$H$4953,5,FALSE),""),"")</f>
        <v/>
      </c>
      <c r="AM86" s="33" t="s">
        <v>3812</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t="str">
        <f>IF(AND(G86&lt;&gt;"LIBSETS_SETTYPE_BATTLEGROUND",G86&lt;&gt;"LIBSETS_SETTYPE_SPECIAL"),IF(AQ86&lt;&gt;"",VLOOKUP(AQ86,'ESO zone constants'!$D$3:$H$4953,5,FALSE),""),"")</f>
        <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t="str">
        <f>IF(AND(G86&lt;&gt;"LIBSETS_SETTYPE_BATTLEGROUND",G86&lt;&gt;"LIBSETS_SETTYPE_SPECIAL"),IF(AV86&lt;&gt;"",VLOOKUP(AV86,'ESO zone constants'!$D$3:$H$4953,5,FALSE),""),"")</f>
        <v/>
      </c>
      <c r="AW86" s="33" t="s">
        <v>3282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 veteran=false</v>
      </c>
      <c r="BF86" s="21" t="str">
        <f t="shared" si="11"/>
        <v>, setType=LIBSETS_SETTYPE_CYRODIIL</v>
      </c>
      <c r="BG86"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5"/>
        <v>}, --Curse Eater / Fluchfresser   [Cyrodiil, Cyrodiil, Cyrodiil]</v>
      </c>
    </row>
    <row r="87" spans="1:60" x14ac:dyDescent="0.25">
      <c r="A87" s="12">
        <v>105</v>
      </c>
      <c r="B87" t="s">
        <v>848</v>
      </c>
      <c r="C87" t="s">
        <v>849</v>
      </c>
      <c r="D87" s="3">
        <f t="shared" si="10"/>
        <v>105</v>
      </c>
      <c r="G87" s="8" t="s">
        <v>1478</v>
      </c>
      <c r="I87" t="s">
        <v>91</v>
      </c>
      <c r="J87" t="s">
        <v>91</v>
      </c>
      <c r="K87">
        <v>121</v>
      </c>
      <c r="L87">
        <v>121</v>
      </c>
      <c r="M87">
        <v>121</v>
      </c>
      <c r="O87" s="62"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constants'!$A$3:$D$9999,4,FALSE),"")</f>
        <v>Auridon</v>
      </c>
      <c r="AB87" s="33" t="s">
        <v>1557</v>
      </c>
      <c r="AC87" s="41"/>
      <c r="AD87" s="41"/>
      <c r="AE87" s="41"/>
      <c r="AF87" s="3">
        <f>IF(AND(G87&lt;&gt;"LIBSETS_SETTYPE_BATTLEGROUND",G87&lt;&gt;"LIBSETS_SETTYPE_SPECIAL"),
IF(AND(AE87&lt;&gt;"",ISNUMBER(AE87),NOT(ISNA(AE87))),AE87,
   IF(AND(M87&lt;&gt;"",ISNUMBER(M87),M87&gt;0,NOT(ISNA(M87))),VLOOKUP(M87,'ESO dumped WayshrineInfo'!$K$3:$L$9996,2,FALSE),"")
),"")</f>
        <v>381</v>
      </c>
      <c r="AG87" t="str">
        <f>IF(AND(AF87&lt;&gt;"",ISNUMBER(AF87),NOT(ISNA(AF87))),VLOOKUP(AF87,'ESO zone constants'!$A$3:$D$9999,4,FALSE),"")</f>
        <v>Auridon</v>
      </c>
      <c r="AH87" s="42" t="s">
        <v>1558</v>
      </c>
      <c r="AI87" s="41"/>
      <c r="AJ87" s="41"/>
      <c r="AK87" s="3">
        <f>IF(AND(G87&lt;&gt;"LIBSETS_SETTYPE_BATTLEGROUND",G87&lt;&gt;"LIBSETS_SETTYPE_SPECIAL"),IF(AL87&lt;&gt;"",VLOOKUP(AL87,'ESO zone constants'!$D$3:$H$4953,5,FALSE),""),"")</f>
        <v>381</v>
      </c>
      <c r="AL87" t="s">
        <v>264</v>
      </c>
      <c r="AM87" s="33" t="s">
        <v>1559</v>
      </c>
      <c r="AN87" s="41"/>
      <c r="AO87" s="41"/>
      <c r="AP87" s="3" t="str">
        <f>IF(AND(G87&lt;&gt;"LIBSETS_SETTYPE_BATTLEGROUND",G87&lt;&gt;"LIBSETS_SETTYPE_SPECIAL"),IF(AQ87&lt;&gt;"",VLOOKUP(AQ87,'ESO zone constants'!$D$3:$H$4953,5,FALSE),""),"")</f>
        <v/>
      </c>
      <c r="AS87" s="41"/>
      <c r="AT87" s="41"/>
      <c r="AU87" s="3" t="str">
        <f>IF(AND(G87&lt;&gt;"LIBSETS_SETTYPE_BATTLEGROUND",G87&lt;&gt;"LIBSETS_SETTYPE_SPECIAL"),IF(AV87&lt;&gt;"",VLOOKUP(AV87,'ESO zone constants'!$D$3:$H$4953,5,FALSE),""),"")</f>
        <v/>
      </c>
      <c r="AX87" s="41"/>
      <c r="AY87" s="41"/>
      <c r="AZ87" s="79" t="s">
        <v>2658</v>
      </c>
      <c r="BA87" s="79"/>
      <c r="BB87" s="79"/>
      <c r="BC87" s="79"/>
      <c r="BD87" s="21" t="str">
        <f t="shared" si="12"/>
        <v>[105] = {wayshrines={121,121,121,}, dlcId=DLC_BASE_GAME</v>
      </c>
      <c r="BE87" s="21" t="str">
        <f t="shared" si="13"/>
        <v>, zoneIds={381,381,381,381}, veteran=false</v>
      </c>
      <c r="BF87" s="21" t="str">
        <f t="shared" si="11"/>
        <v>, setType=LIBSETS_SETTYPE_OVERLAND</v>
      </c>
      <c r="BG87" s="21" t="str">
        <f t="shared" si="14"/>
        <v>, dropMechanic={LIBSETS_DROP_MECHANIC_OVERLAND_BOSS_DELVE,LIBSETS_DROP_MECHANIC_OVERLAND_WORLDBOSS,LIBSETS_DROP_MECHANIC_OVERLAND_BOSS_PUBLIC_DUNGEON,LIBSETS_DROP_MECHANIC_OVERLAND_CHEST}</v>
      </c>
      <c r="BH87" s="21" t="str">
        <f t="shared" si="15"/>
        <v>}, --Twin Sisters / Zwillingsschwestern   [Auridon, Auridon, Auridon, Auridon]</v>
      </c>
    </row>
    <row r="88" spans="1:60" x14ac:dyDescent="0.25">
      <c r="A88" s="12">
        <v>106</v>
      </c>
      <c r="B88" t="s">
        <v>850</v>
      </c>
      <c r="C88" t="s">
        <v>2581</v>
      </c>
      <c r="D88" s="3">
        <f t="shared" si="10"/>
        <v>106</v>
      </c>
      <c r="G88" s="8" t="s">
        <v>1478</v>
      </c>
      <c r="I88" t="s">
        <v>91</v>
      </c>
      <c r="J88" t="s">
        <v>91</v>
      </c>
      <c r="K88">
        <v>143</v>
      </c>
      <c r="L88">
        <v>143</v>
      </c>
      <c r="M88">
        <v>143</v>
      </c>
      <c r="O88" s="62"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constants'!$A$3:$D$9999,4,FALSE),"")</f>
        <v>Greenshade</v>
      </c>
      <c r="AB88" s="33" t="s">
        <v>1557</v>
      </c>
      <c r="AC88" s="41"/>
      <c r="AD88" s="41"/>
      <c r="AE88" s="41"/>
      <c r="AF88" s="3">
        <f>IF(AND(G88&lt;&gt;"LIBSETS_SETTYPE_BATTLEGROUND",G88&lt;&gt;"LIBSETS_SETTYPE_SPECIAL"),
IF(AND(AE88&lt;&gt;"",ISNUMBER(AE88),NOT(ISNA(AE88))),AE88,
   IF(AND(M88&lt;&gt;"",ISNUMBER(M88),M88&gt;0,NOT(ISNA(M88))),VLOOKUP(M88,'ESO dumped WayshrineInfo'!$K$3:$L$9996,2,FALSE),"")
),"")</f>
        <v>108</v>
      </c>
      <c r="AG88" t="str">
        <f>IF(AND(AF88&lt;&gt;"",ISNUMBER(AF88),NOT(ISNA(AF88))),VLOOKUP(AF88,'ESO zone constants'!$A$3:$D$9999,4,FALSE),"")</f>
        <v>Greenshade</v>
      </c>
      <c r="AH88" s="42" t="s">
        <v>1558</v>
      </c>
      <c r="AI88" s="41"/>
      <c r="AJ88" s="41"/>
      <c r="AK88" s="3">
        <f>IF(AND(G88&lt;&gt;"LIBSETS_SETTYPE_BATTLEGROUND",G88&lt;&gt;"LIBSETS_SETTYPE_SPECIAL"),IF(AL88&lt;&gt;"",VLOOKUP(AL88,'ESO zone constants'!$D$3:$H$4953,5,FALSE),""),"")</f>
        <v>108</v>
      </c>
      <c r="AL88" t="s">
        <v>113</v>
      </c>
      <c r="AM88" s="33" t="s">
        <v>1559</v>
      </c>
      <c r="AN88" s="41"/>
      <c r="AO88" s="41"/>
      <c r="AP88" s="3" t="str">
        <f>IF(AND(G88&lt;&gt;"LIBSETS_SETTYPE_BATTLEGROUND",G88&lt;&gt;"LIBSETS_SETTYPE_SPECIAL"),IF(AQ88&lt;&gt;"",VLOOKUP(AQ88,'ESO zone constants'!$D$3:$H$4953,5,FALSE),""),"")</f>
        <v/>
      </c>
      <c r="AS88" s="41"/>
      <c r="AT88" s="41"/>
      <c r="AU88" s="3" t="str">
        <f>IF(AND(G88&lt;&gt;"LIBSETS_SETTYPE_BATTLEGROUND",G88&lt;&gt;"LIBSETS_SETTYPE_SPECIAL"),IF(AV88&lt;&gt;"",VLOOKUP(AV88,'ESO zone constants'!$D$3:$H$4953,5,FALSE),""),"")</f>
        <v/>
      </c>
      <c r="AX88" s="41"/>
      <c r="AY88" s="41"/>
      <c r="AZ88" s="79" t="s">
        <v>2658</v>
      </c>
      <c r="BA88" s="79"/>
      <c r="BB88" s="79"/>
      <c r="BC88" s="79"/>
      <c r="BD88" s="21" t="str">
        <f t="shared" si="12"/>
        <v>[106] = {wayshrines={143,143,143,}, dlcId=DLC_BASE_GAME</v>
      </c>
      <c r="BE88" s="21" t="str">
        <f t="shared" si="13"/>
        <v>, zoneIds={108,108,108,108}, veteran=false</v>
      </c>
      <c r="BF88" s="21" t="str">
        <f t="shared" si="11"/>
        <v>, setType=LIBSETS_SETTYPE_OVERLAND</v>
      </c>
      <c r="BG88" s="21" t="str">
        <f t="shared" si="14"/>
        <v>, dropMechanic={LIBSETS_DROP_MECHANIC_OVERLAND_BOSS_DELVE,LIBSETS_DROP_MECHANIC_OVERLAND_WORLDBOSS,LIBSETS_DROP_MECHANIC_OVERLAND_BOSS_PUBLIC_DUNGEON,LIBSETS_DROP_MECHANIC_OVERLAND_CHEST}</v>
      </c>
      <c r="BH88" s="21" t="str">
        <f t="shared" si="15"/>
        <v>}, --Wilderqueen\'s Arch / Bogen der Wildkönigin   [Greenshade, Greenshade, Greenshade, Greenshade]</v>
      </c>
    </row>
    <row r="89" spans="1:60" x14ac:dyDescent="0.25">
      <c r="A89" s="12">
        <v>107</v>
      </c>
      <c r="B89" t="s">
        <v>851</v>
      </c>
      <c r="C89" t="s">
        <v>2582</v>
      </c>
      <c r="D89" s="3">
        <f t="shared" si="10"/>
        <v>107</v>
      </c>
      <c r="G89" s="8" t="s">
        <v>1478</v>
      </c>
      <c r="I89" t="s">
        <v>91</v>
      </c>
      <c r="J89" t="s">
        <v>91</v>
      </c>
      <c r="K89">
        <v>62</v>
      </c>
      <c r="L89">
        <v>62</v>
      </c>
      <c r="M89">
        <v>62</v>
      </c>
      <c r="O89" s="62"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constants'!$A$3:$D$9999,4,FALSE),"")</f>
        <v>Glenumbra</v>
      </c>
      <c r="AB89" s="33" t="s">
        <v>1557</v>
      </c>
      <c r="AC89" s="41"/>
      <c r="AD89" s="41"/>
      <c r="AE89" s="41"/>
      <c r="AF89" s="3">
        <f>IF(AND(G89&lt;&gt;"LIBSETS_SETTYPE_BATTLEGROUND",G89&lt;&gt;"LIBSETS_SETTYPE_SPECIAL"),
IF(AND(AE89&lt;&gt;"",ISNUMBER(AE89),NOT(ISNA(AE89))),AE89,
   IF(AND(M89&lt;&gt;"",ISNUMBER(M89),M89&gt;0,NOT(ISNA(M89))),VLOOKUP(M89,'ESO dumped WayshrineInfo'!$K$3:$L$9996,2,FALSE),"")
),"")</f>
        <v>3</v>
      </c>
      <c r="AG89" t="str">
        <f>IF(AND(AF89&lt;&gt;"",ISNUMBER(AF89),NOT(ISNA(AF89))),VLOOKUP(AF89,'ESO zone constants'!$A$3:$D$9999,4,FALSE),"")</f>
        <v>Glenumbra</v>
      </c>
      <c r="AH89" s="42" t="s">
        <v>1558</v>
      </c>
      <c r="AI89" s="41"/>
      <c r="AJ89" s="41"/>
      <c r="AK89" s="3">
        <f>IF(AND(G89&lt;&gt;"LIBSETS_SETTYPE_BATTLEGROUND",G89&lt;&gt;"LIBSETS_SETTYPE_SPECIAL"),IF(AL89&lt;&gt;"",VLOOKUP(AL89,'ESO zone constants'!$D$3:$H$4953,5,FALSE),""),"")</f>
        <v>3</v>
      </c>
      <c r="AL89" t="s">
        <v>103</v>
      </c>
      <c r="AM89" s="33" t="s">
        <v>1559</v>
      </c>
      <c r="AN89" s="41"/>
      <c r="AO89" s="41"/>
      <c r="AP89" s="3" t="str">
        <f>IF(AND(G89&lt;&gt;"LIBSETS_SETTYPE_BATTLEGROUND",G89&lt;&gt;"LIBSETS_SETTYPE_SPECIAL"),IF(AQ89&lt;&gt;"",VLOOKUP(AQ89,'ESO zone constants'!$D$3:$H$4953,5,FALSE),""),"")</f>
        <v/>
      </c>
      <c r="AS89" s="41"/>
      <c r="AT89" s="41"/>
      <c r="AU89" s="3" t="str">
        <f>IF(AND(G89&lt;&gt;"LIBSETS_SETTYPE_BATTLEGROUND",G89&lt;&gt;"LIBSETS_SETTYPE_SPECIAL"),IF(AV89&lt;&gt;"",VLOOKUP(AV89,'ESO zone constants'!$D$3:$H$4953,5,FALSE),""),"")</f>
        <v/>
      </c>
      <c r="AX89" s="41"/>
      <c r="AY89" s="41"/>
      <c r="AZ89" s="79" t="s">
        <v>2658</v>
      </c>
      <c r="BA89" s="79"/>
      <c r="BB89" s="79"/>
      <c r="BC89" s="79"/>
      <c r="BD89" s="21" t="str">
        <f t="shared" si="12"/>
        <v>[107] = {wayshrines={62,62,62,}, dlcId=DLC_BASE_GAME</v>
      </c>
      <c r="BE89" s="21" t="str">
        <f t="shared" si="13"/>
        <v>, zoneIds={3,3,3,3}, veteran=false</v>
      </c>
      <c r="BF89" s="21" t="str">
        <f t="shared" si="11"/>
        <v>, setType=LIBSETS_SETTYPE_OVERLAND</v>
      </c>
      <c r="BG89" s="21" t="str">
        <f t="shared" si="14"/>
        <v>, dropMechanic={LIBSETS_DROP_MECHANIC_OVERLAND_BOSS_DELVE,LIBSETS_DROP_MECHANIC_OVERLAND_WORLDBOSS,LIBSETS_DROP_MECHANIC_OVERLAND_BOSS_PUBLIC_DUNGEON,LIBSETS_DROP_MECHANIC_OVERLAND_CHEST}</v>
      </c>
      <c r="BH89" s="21" t="str">
        <f t="shared" si="15"/>
        <v>}, --Wyrd Tree\'s Blessing / Segen des Wyrdbaums   [Glenumbra, Glenumbra, Glenumbra, Glenumbra]</v>
      </c>
    </row>
    <row r="90" spans="1:60" x14ac:dyDescent="0.25">
      <c r="A90" s="12">
        <v>108</v>
      </c>
      <c r="B90" t="s">
        <v>852</v>
      </c>
      <c r="C90" t="s">
        <v>853</v>
      </c>
      <c r="D90" s="3">
        <f t="shared" si="10"/>
        <v>108</v>
      </c>
      <c r="G90" s="8" t="s">
        <v>1473</v>
      </c>
      <c r="I90" t="s">
        <v>91</v>
      </c>
      <c r="J90" t="s">
        <v>91</v>
      </c>
      <c r="K90">
        <v>-1</v>
      </c>
      <c r="L90">
        <v>-1</v>
      </c>
      <c r="M90">
        <v>-1</v>
      </c>
      <c r="O90" s="62"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constants'!$A$3:$D$9999,4,FALSE),"")</f>
        <v>Cyrodiil</v>
      </c>
      <c r="AB90" s="33" t="s">
        <v>3809</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constants'!$A$3:$D$9999,4,FALSE),"")</f>
        <v>Cyrodiil</v>
      </c>
      <c r="AH90" s="33" t="s">
        <v>2784</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t="str">
        <f>IF(AND(G90&lt;&gt;"LIBSETS_SETTYPE_BATTLEGROUND",G90&lt;&gt;"LIBSETS_SETTYPE_SPECIAL"),IF(AL90&lt;&gt;"",VLOOKUP(AL90,'ESO zone constants'!$D$3:$H$4953,5,FALSE),""),"")</f>
        <v/>
      </c>
      <c r="AM90" s="33" t="s">
        <v>3812</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t="str">
        <f>IF(AND(G90&lt;&gt;"LIBSETS_SETTYPE_BATTLEGROUND",G90&lt;&gt;"LIBSETS_SETTYPE_SPECIAL"),IF(AQ90&lt;&gt;"",VLOOKUP(AQ90,'ESO zone constants'!$D$3:$H$4953,5,FALSE),""),"")</f>
        <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t="str">
        <f>IF(AND(G90&lt;&gt;"LIBSETS_SETTYPE_BATTLEGROUND",G90&lt;&gt;"LIBSETS_SETTYPE_SPECIAL"),IF(AV90&lt;&gt;"",VLOOKUP(AV90,'ESO zone constants'!$D$3:$H$4953,5,FALSE),""),"")</f>
        <v/>
      </c>
      <c r="AW90" s="33" t="s">
        <v>3282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 veteran=false</v>
      </c>
      <c r="BF90" s="21" t="str">
        <f t="shared" si="11"/>
        <v>, setType=LIBSETS_SETTYPE_CYRODIIL</v>
      </c>
      <c r="BG90"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5"/>
        <v>}, --Ravager / Verwüster   [Cyrodiil, Cyrodiil, Cyrodiil]</v>
      </c>
    </row>
    <row r="91" spans="1:60" s="28" customFormat="1" x14ac:dyDescent="0.25">
      <c r="A91" s="12">
        <v>109</v>
      </c>
      <c r="B91" t="s">
        <v>854</v>
      </c>
      <c r="C91" t="s">
        <v>855</v>
      </c>
      <c r="D91" s="3">
        <f t="shared" si="10"/>
        <v>109</v>
      </c>
      <c r="E91"/>
      <c r="F91"/>
      <c r="G91" s="8" t="s">
        <v>1473</v>
      </c>
      <c r="H91"/>
      <c r="I91" t="s">
        <v>91</v>
      </c>
      <c r="J91" t="s">
        <v>91</v>
      </c>
      <c r="K91">
        <v>-1</v>
      </c>
      <c r="L91">
        <v>-1</v>
      </c>
      <c r="M91">
        <v>-1</v>
      </c>
      <c r="N91"/>
      <c r="O91" s="62" t="s">
        <v>125</v>
      </c>
      <c r="P91" s="62"/>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2789</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constants'!$A$3:$D$9999,4,FALSE),"")</f>
        <v>Cyrodiil</v>
      </c>
      <c r="AB91" s="33" t="s">
        <v>3809</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constants'!$A$3:$D$9999,4,FALSE),"")</f>
        <v>Cyrodiil</v>
      </c>
      <c r="AH91" s="33" t="s">
        <v>2784</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t="str">
        <f>IF(AND(G91&lt;&gt;"LIBSETS_SETTYPE_BATTLEGROUND",G91&lt;&gt;"LIBSETS_SETTYPE_SPECIAL"),IF(AL91&lt;&gt;"",VLOOKUP(AL91,'ESO zone constants'!$D$3:$H$4953,5,FALSE),""),"")</f>
        <v/>
      </c>
      <c r="AL91"/>
      <c r="AM91" s="33" t="s">
        <v>3812</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t="str">
        <f>IF(AND(G91&lt;&gt;"LIBSETS_SETTYPE_BATTLEGROUND",G91&lt;&gt;"LIBSETS_SETTYPE_SPECIAL"),IF(AQ91&lt;&gt;"",VLOOKUP(AQ91,'ESO zone constants'!$D$3:$H$4953,5,FALSE),""),"")</f>
        <v/>
      </c>
      <c r="AQ91"/>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t="str">
        <f>IF(AND(G91&lt;&gt;"LIBSETS_SETTYPE_BATTLEGROUND",G91&lt;&gt;"LIBSETS_SETTYPE_SPECIAL"),IF(AV91&lt;&gt;"",VLOOKUP(AV91,'ESO zone constants'!$D$3:$H$4953,5,FALSE),""),"")</f>
        <v/>
      </c>
      <c r="AV91"/>
      <c r="AW91" s="33" t="s">
        <v>3282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 veteran=false</v>
      </c>
      <c r="BF91" s="21" t="str">
        <f t="shared" si="11"/>
        <v>, setType=LIBSETS_SETTYPE_CYRODIIL</v>
      </c>
      <c r="BG91"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5"/>
        <v>}, --Light of Cyrodiil / Licht von Cyrodiil   [Cyrodiil, Cyrodiil, Cyrodiil]</v>
      </c>
    </row>
    <row r="92" spans="1:60" x14ac:dyDescent="0.25">
      <c r="A92" s="12">
        <v>110</v>
      </c>
      <c r="B92" t="s">
        <v>856</v>
      </c>
      <c r="C92" t="s">
        <v>857</v>
      </c>
      <c r="D92" s="3">
        <f t="shared" si="10"/>
        <v>110</v>
      </c>
      <c r="G92" s="8" t="s">
        <v>1475</v>
      </c>
      <c r="I92" t="s">
        <v>91</v>
      </c>
      <c r="J92" t="s">
        <v>91</v>
      </c>
      <c r="K92">
        <v>194</v>
      </c>
      <c r="L92">
        <v>194</v>
      </c>
      <c r="M92">
        <v>194</v>
      </c>
      <c r="O92" s="62"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3332</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constants'!$A$3:$D$9999,4,FALSE),"")</f>
        <v>The Banished Cells II</v>
      </c>
      <c r="AB92" s="33" t="s">
        <v>3332</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constants'!$A$3:$D$9999,4,FALSE),"")</f>
        <v>Auridon</v>
      </c>
      <c r="AH92" s="90" t="s">
        <v>3332</v>
      </c>
      <c r="AI92" s="41"/>
      <c r="AJ92" s="41"/>
      <c r="AK92" s="3" t="str">
        <f>IF(AND(G92&lt;&gt;"LIBSETS_SETTYPE_BATTLEGROUND",G92&lt;&gt;"LIBSETS_SETTYPE_SPECIAL"),IF(AL92&lt;&gt;"",VLOOKUP(AL92,'ESO zone constants'!$D$3:$H$4953,5,FALSE),""),"")</f>
        <v/>
      </c>
      <c r="AN92" s="41"/>
      <c r="AO92" s="41"/>
      <c r="AP92" s="3" t="str">
        <f>IF(AND(G92&lt;&gt;"LIBSETS_SETTYPE_BATTLEGROUND",G92&lt;&gt;"LIBSETS_SETTYPE_SPECIAL"),IF(AQ92&lt;&gt;"",VLOOKUP(AQ92,'ESO zone constants'!$D$3:$H$4953,5,FALSE),""),"")</f>
        <v/>
      </c>
      <c r="AS92" s="41"/>
      <c r="AT92" s="41"/>
      <c r="AU92" s="3" t="str">
        <f>IF(AND(G92&lt;&gt;"LIBSETS_SETTYPE_BATTLEGROUND",G92&lt;&gt;"LIBSETS_SETTYPE_SPECIAL"),IF(AV92&lt;&gt;"",VLOOKUP(AV92,'ESO zone constants'!$D$3:$H$4953,5,FALSE),""),"")</f>
        <v/>
      </c>
      <c r="AX92" s="41"/>
      <c r="AY92" s="41"/>
      <c r="AZ92" s="79" t="s">
        <v>2658</v>
      </c>
      <c r="BA92" s="79"/>
      <c r="BB92" s="79"/>
      <c r="BC92" s="79"/>
      <c r="BD92" s="21" t="str">
        <f t="shared" si="12"/>
        <v>[110] = {wayshrines={194,194,194,}, dlcId=DLC_BASE_GAME</v>
      </c>
      <c r="BE92" s="21" t="str">
        <f t="shared" si="13"/>
        <v>, zoneIds={380,935,381}, veteran=false</v>
      </c>
      <c r="BF92" s="21" t="str">
        <f t="shared" si="11"/>
        <v>, setType=LIBSETS_SETTYPE_DUNGEON</v>
      </c>
      <c r="BG92" s="21" t="str">
        <f t="shared" si="14"/>
        <v>, dropMechanic={LIBSETS_DROP_MECHANIC_GROUP_DUNGEON_BOSS,LIBSETS_DROP_MECHANIC_GROUP_DUNGEON_BOSS,LIBSETS_DROP_MECHANIC_GROUP_DUNGEON_BOSS}</v>
      </c>
      <c r="BH92" s="21" t="str">
        <f t="shared" si="15"/>
        <v>}, --Sanctuary / Heiligtum   [The Banished Cells I, The Banished Cells II, Auridon]</v>
      </c>
    </row>
    <row r="93" spans="1:60" x14ac:dyDescent="0.25">
      <c r="A93" s="12">
        <v>111</v>
      </c>
      <c r="B93" t="s">
        <v>858</v>
      </c>
      <c r="C93" t="s">
        <v>859</v>
      </c>
      <c r="D93" s="3">
        <f t="shared" si="10"/>
        <v>111</v>
      </c>
      <c r="G93" s="8" t="s">
        <v>1473</v>
      </c>
      <c r="I93" t="s">
        <v>91</v>
      </c>
      <c r="J93" t="s">
        <v>91</v>
      </c>
      <c r="K93">
        <v>-1</v>
      </c>
      <c r="L93">
        <v>-1</v>
      </c>
      <c r="M93">
        <v>-1</v>
      </c>
      <c r="O93" s="62"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constants'!$A$3:$D$9999,4,FALSE),"")</f>
        <v>Cyrodiil</v>
      </c>
      <c r="AB93" s="33" t="s">
        <v>3809</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constants'!$A$3:$D$9999,4,FALSE),"")</f>
        <v>Cyrodiil</v>
      </c>
      <c r="AH93" s="33" t="s">
        <v>2784</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t="str">
        <f>IF(AND(G93&lt;&gt;"LIBSETS_SETTYPE_BATTLEGROUND",G93&lt;&gt;"LIBSETS_SETTYPE_SPECIAL"),IF(AL93&lt;&gt;"",VLOOKUP(AL93,'ESO zone constants'!$D$3:$H$4953,5,FALSE),""),"")</f>
        <v/>
      </c>
      <c r="AM93" s="33" t="s">
        <v>3812</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t="str">
        <f>IF(AND(G93&lt;&gt;"LIBSETS_SETTYPE_BATTLEGROUND",G93&lt;&gt;"LIBSETS_SETTYPE_SPECIAL"),IF(AQ93&lt;&gt;"",VLOOKUP(AQ93,'ESO zone constants'!$D$3:$H$4953,5,FALSE),""),"")</f>
        <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t="str">
        <f>IF(AND(G93&lt;&gt;"LIBSETS_SETTYPE_BATTLEGROUND",G93&lt;&gt;"LIBSETS_SETTYPE_SPECIAL"),IF(AV93&lt;&gt;"",VLOOKUP(AV93,'ESO zone constants'!$D$3:$H$4953,5,FALSE),""),"")</f>
        <v/>
      </c>
      <c r="AW93" s="33" t="s">
        <v>3282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 veteran=false</v>
      </c>
      <c r="BF93" s="21" t="str">
        <f t="shared" si="11"/>
        <v>, setType=LIBSETS_SETTYPE_CYRODIIL</v>
      </c>
      <c r="BG93"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5"/>
        <v>}, --Ward of Cyrodiil / Schutz von Cyrodiil   [Cyrodiil, Cyrodiil, Cyrodiil]</v>
      </c>
    </row>
    <row r="94" spans="1:60" x14ac:dyDescent="0.25">
      <c r="A94" s="12">
        <v>112</v>
      </c>
      <c r="B94" t="s">
        <v>860</v>
      </c>
      <c r="C94" t="s">
        <v>861</v>
      </c>
      <c r="D94" s="3">
        <f t="shared" si="10"/>
        <v>112</v>
      </c>
      <c r="G94" s="8" t="s">
        <v>1478</v>
      </c>
      <c r="I94" t="s">
        <v>91</v>
      </c>
      <c r="J94" t="s">
        <v>91</v>
      </c>
      <c r="K94">
        <v>17</v>
      </c>
      <c r="L94">
        <v>17</v>
      </c>
      <c r="M94">
        <v>17</v>
      </c>
      <c r="O94" s="62"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constants'!$A$3:$D$9999,4,FALSE),"")</f>
        <v>Stormhaven</v>
      </c>
      <c r="AB94" s="33" t="s">
        <v>1557</v>
      </c>
      <c r="AC94" s="41"/>
      <c r="AD94" s="41"/>
      <c r="AE94" s="41"/>
      <c r="AF94" s="3">
        <f>IF(AND(G94&lt;&gt;"LIBSETS_SETTYPE_BATTLEGROUND",G94&lt;&gt;"LIBSETS_SETTYPE_SPECIAL"),
IF(AND(AE94&lt;&gt;"",ISNUMBER(AE94),NOT(ISNA(AE94))),AE94,
   IF(AND(M94&lt;&gt;"",ISNUMBER(M94),M94&gt;0,NOT(ISNA(M94))),VLOOKUP(M94,'ESO dumped WayshrineInfo'!$K$3:$L$9996,2,FALSE),"")
),"")</f>
        <v>19</v>
      </c>
      <c r="AG94" t="str">
        <f>IF(AND(AF94&lt;&gt;"",ISNUMBER(AF94),NOT(ISNA(AF94))),VLOOKUP(AF94,'ESO zone constants'!$A$3:$D$9999,4,FALSE),"")</f>
        <v>Stormhaven</v>
      </c>
      <c r="AH94" s="42" t="s">
        <v>1558</v>
      </c>
      <c r="AI94" s="41"/>
      <c r="AJ94" s="41"/>
      <c r="AK94" s="3">
        <f>IF(AND(G94&lt;&gt;"LIBSETS_SETTYPE_BATTLEGROUND",G94&lt;&gt;"LIBSETS_SETTYPE_SPECIAL"),IF(AL94&lt;&gt;"",VLOOKUP(AL94,'ESO zone constants'!$D$3:$H$4953,5,FALSE),""),"")</f>
        <v>19</v>
      </c>
      <c r="AL94" t="s">
        <v>104</v>
      </c>
      <c r="AM94" s="33" t="s">
        <v>1559</v>
      </c>
      <c r="AN94" s="41"/>
      <c r="AO94" s="41"/>
      <c r="AP94" s="3" t="str">
        <f>IF(AND(G94&lt;&gt;"LIBSETS_SETTYPE_BATTLEGROUND",G94&lt;&gt;"LIBSETS_SETTYPE_SPECIAL"),IF(AQ94&lt;&gt;"",VLOOKUP(AQ94,'ESO zone constants'!$D$3:$H$4953,5,FALSE),""),"")</f>
        <v/>
      </c>
      <c r="AS94" s="41"/>
      <c r="AT94" s="41"/>
      <c r="AU94" s="3" t="str">
        <f>IF(AND(G94&lt;&gt;"LIBSETS_SETTYPE_BATTLEGROUND",G94&lt;&gt;"LIBSETS_SETTYPE_SPECIAL"),IF(AV94&lt;&gt;"",VLOOKUP(AV94,'ESO zone constants'!$D$3:$H$4953,5,FALSE),""),"")</f>
        <v/>
      </c>
      <c r="AX94" s="41"/>
      <c r="AY94" s="41"/>
      <c r="AZ94" s="79" t="s">
        <v>2659</v>
      </c>
      <c r="BA94" s="79"/>
      <c r="BB94" s="79"/>
      <c r="BC94" s="79"/>
      <c r="BD94" s="21" t="str">
        <f t="shared" si="12"/>
        <v>[112] = {wayshrines={17,17,17,}, dlcId=DLC_BASE_GAME</v>
      </c>
      <c r="BE94" s="21" t="str">
        <f t="shared" si="13"/>
        <v>, zoneIds={19,19,19,19}, veteran=false</v>
      </c>
      <c r="BF94" s="21" t="str">
        <f t="shared" si="11"/>
        <v>, setType=LIBSETS_SETTYPE_OVERLAND</v>
      </c>
      <c r="BG94" s="21" t="str">
        <f t="shared" si="14"/>
        <v>, isProcSetAllowedInPvP=1, dropMechanic={LIBSETS_DROP_MECHANIC_OVERLAND_BOSS_DELVE,LIBSETS_DROP_MECHANIC_OVERLAND_WORLDBOSS,LIBSETS_DROP_MECHANIC_OVERLAND_BOSS_PUBLIC_DUNGEON,LIBSETS_DROP_MECHANIC_OVERLAND_CHEST}</v>
      </c>
      <c r="BH94" s="21" t="str">
        <f t="shared" si="15"/>
        <v>}, --Night Terror / Nachtschrecken   [Stormhaven, Stormhaven, Stormhaven, Stormhaven]</v>
      </c>
    </row>
    <row r="95" spans="1:60" x14ac:dyDescent="0.25">
      <c r="A95" s="12">
        <v>113</v>
      </c>
      <c r="B95" t="s">
        <v>862</v>
      </c>
      <c r="C95" t="s">
        <v>863</v>
      </c>
      <c r="D95" s="3">
        <f t="shared" si="10"/>
        <v>113</v>
      </c>
      <c r="G95" s="8" t="s">
        <v>1473</v>
      </c>
      <c r="I95" t="s">
        <v>91</v>
      </c>
      <c r="J95" t="s">
        <v>91</v>
      </c>
      <c r="K95">
        <v>-1</v>
      </c>
      <c r="L95">
        <v>-1</v>
      </c>
      <c r="M95">
        <v>-1</v>
      </c>
      <c r="O95" s="62"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constants'!$A$3:$D$9999,4,FALSE),"")</f>
        <v>Cyrodiil</v>
      </c>
      <c r="AB95" s="33" t="s">
        <v>3809</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constants'!$A$3:$D$9999,4,FALSE),"")</f>
        <v>Cyrodiil</v>
      </c>
      <c r="AH95" s="33" t="s">
        <v>2784</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t="str">
        <f>IF(AND(G95&lt;&gt;"LIBSETS_SETTYPE_BATTLEGROUND",G95&lt;&gt;"LIBSETS_SETTYPE_SPECIAL"),IF(AL95&lt;&gt;"",VLOOKUP(AL95,'ESO zone constants'!$D$3:$H$4953,5,FALSE),""),"")</f>
        <v/>
      </c>
      <c r="AM95" s="33" t="s">
        <v>3812</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t="str">
        <f>IF(AND(G95&lt;&gt;"LIBSETS_SETTYPE_BATTLEGROUND",G95&lt;&gt;"LIBSETS_SETTYPE_SPECIAL"),IF(AQ95&lt;&gt;"",VLOOKUP(AQ95,'ESO zone constants'!$D$3:$H$4953,5,FALSE),""),"")</f>
        <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t="str">
        <f>IF(AND(G95&lt;&gt;"LIBSETS_SETTYPE_BATTLEGROUND",G95&lt;&gt;"LIBSETS_SETTYPE_SPECIAL"),IF(AV95&lt;&gt;"",VLOOKUP(AV95,'ESO zone constants'!$D$3:$H$4953,5,FALSE),""),"")</f>
        <v/>
      </c>
      <c r="AW95" s="33" t="s">
        <v>3282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 veteran=false</v>
      </c>
      <c r="BF95" s="21" t="str">
        <f t="shared" si="11"/>
        <v>, setType=LIBSETS_SETTYPE_CYRODIIL</v>
      </c>
      <c r="BG95"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5"/>
        <v>}, --Crest of Cyrodiil / Wappen von Cyrodiil   [Cyrodiil, Cyrodiil, Cyrodiil]</v>
      </c>
    </row>
    <row r="96" spans="1:60" x14ac:dyDescent="0.25">
      <c r="A96" s="12">
        <v>114</v>
      </c>
      <c r="B96" t="s">
        <v>864</v>
      </c>
      <c r="C96" t="s">
        <v>865</v>
      </c>
      <c r="D96" s="3">
        <f t="shared" si="10"/>
        <v>114</v>
      </c>
      <c r="G96" s="8" t="s">
        <v>1478</v>
      </c>
      <c r="I96" t="s">
        <v>91</v>
      </c>
      <c r="J96" t="s">
        <v>91</v>
      </c>
      <c r="K96">
        <v>162</v>
      </c>
      <c r="L96">
        <v>162</v>
      </c>
      <c r="M96">
        <v>162</v>
      </c>
      <c r="O96" s="62"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constants'!$A$3:$D$9999,4,FALSE),"")</f>
        <v>Reaper's March</v>
      </c>
      <c r="AB96" s="33" t="s">
        <v>1557</v>
      </c>
      <c r="AC96" s="41"/>
      <c r="AD96" s="41"/>
      <c r="AE96" s="41"/>
      <c r="AF96" s="3">
        <f>IF(AND(G96&lt;&gt;"LIBSETS_SETTYPE_BATTLEGROUND",G96&lt;&gt;"LIBSETS_SETTYPE_SPECIAL"),
IF(AND(AE96&lt;&gt;"",ISNUMBER(AE96),NOT(ISNA(AE96))),AE96,
   IF(AND(M96&lt;&gt;"",ISNUMBER(M96),M96&gt;0,NOT(ISNA(M96))),VLOOKUP(M96,'ESO dumped WayshrineInfo'!$K$3:$L$9996,2,FALSE),"")
),"")</f>
        <v>382</v>
      </c>
      <c r="AG96" t="str">
        <f>IF(AND(AF96&lt;&gt;"",ISNUMBER(AF96),NOT(ISNA(AF96))),VLOOKUP(AF96,'ESO zone constants'!$A$3:$D$9999,4,FALSE),"")</f>
        <v>Reaper's March</v>
      </c>
      <c r="AH96" s="42" t="s">
        <v>1558</v>
      </c>
      <c r="AI96" s="41"/>
      <c r="AJ96" s="41"/>
      <c r="AK96" s="3">
        <f>IF(AND(G96&lt;&gt;"LIBSETS_SETTYPE_BATTLEGROUND",G96&lt;&gt;"LIBSETS_SETTYPE_SPECIAL"),IF(AL96&lt;&gt;"",VLOOKUP(AL96,'ESO zone constants'!$D$3:$H$4953,5,FALSE),""),"")</f>
        <v>382</v>
      </c>
      <c r="AL96" t="s">
        <v>265</v>
      </c>
      <c r="AM96" s="33" t="s">
        <v>1559</v>
      </c>
      <c r="AN96" s="41"/>
      <c r="AO96" s="41"/>
      <c r="AP96" s="3" t="str">
        <f>IF(AND(G96&lt;&gt;"LIBSETS_SETTYPE_BATTLEGROUND",G96&lt;&gt;"LIBSETS_SETTYPE_SPECIAL"),IF(AQ96&lt;&gt;"",VLOOKUP(AQ96,'ESO zone constants'!$D$3:$H$4953,5,FALSE),""),"")</f>
        <v/>
      </c>
      <c r="AS96" s="41"/>
      <c r="AT96" s="41"/>
      <c r="AU96" s="3" t="str">
        <f>IF(AND(G96&lt;&gt;"LIBSETS_SETTYPE_BATTLEGROUND",G96&lt;&gt;"LIBSETS_SETTYPE_SPECIAL"),IF(AV96&lt;&gt;"",VLOOKUP(AV96,'ESO zone constants'!$D$3:$H$4953,5,FALSE),""),"")</f>
        <v/>
      </c>
      <c r="AX96" s="41"/>
      <c r="AY96" s="41"/>
      <c r="AZ96" s="79" t="s">
        <v>2658</v>
      </c>
      <c r="BA96" s="79"/>
      <c r="BB96" s="79"/>
      <c r="BC96" s="79"/>
      <c r="BD96" s="21" t="str">
        <f t="shared" si="12"/>
        <v>[114] = {wayshrines={162,162,162,}, dlcId=DLC_BASE_GAME</v>
      </c>
      <c r="BE96" s="21" t="str">
        <f t="shared" si="13"/>
        <v>, zoneIds={382,382,382,382}, veteran=false</v>
      </c>
      <c r="BF96" s="21" t="str">
        <f t="shared" si="11"/>
        <v>, setType=LIBSETS_SETTYPE_OVERLAND</v>
      </c>
      <c r="BG96" s="21" t="str">
        <f t="shared" si="14"/>
        <v>, dropMechanic={LIBSETS_DROP_MECHANIC_OVERLAND_BOSS_DELVE,LIBSETS_DROP_MECHANIC_OVERLAND_WORLDBOSS,LIBSETS_DROP_MECHANIC_OVERLAND_BOSS_PUBLIC_DUNGEON,LIBSETS_DROP_MECHANIC_OVERLAND_CHEST}</v>
      </c>
      <c r="BH96" s="21" t="str">
        <f t="shared" si="15"/>
        <v>}, --Soulshine / Seelenschein   [Reaper's March, Reaper's March, Reaper's March, Reaper's March]</v>
      </c>
    </row>
    <row r="97" spans="1:60" x14ac:dyDescent="0.25">
      <c r="A97" s="12">
        <v>116</v>
      </c>
      <c r="B97" t="s">
        <v>866</v>
      </c>
      <c r="C97" t="s">
        <v>867</v>
      </c>
      <c r="D97" s="3">
        <f t="shared" si="10"/>
        <v>116</v>
      </c>
      <c r="G97" s="8" t="s">
        <v>1475</v>
      </c>
      <c r="I97" t="s">
        <v>91</v>
      </c>
      <c r="J97" t="s">
        <v>91</v>
      </c>
      <c r="K97">
        <v>194</v>
      </c>
      <c r="L97">
        <v>194</v>
      </c>
      <c r="M97">
        <v>194</v>
      </c>
      <c r="O97" s="62"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3332</v>
      </c>
      <c r="Y97" s="62"/>
      <c r="Z97" s="3">
        <f>IF(AND(G97&lt;&gt;"LIBSETS_SETTYPE_BATTLEGROUND",G97&lt;&gt;"LIBSETS_SETTYPE_SPECIAL"),
IF(AND(Y97&lt;&gt;"",ISNUMBER(Y97),NOT(ISNA(Y97))),Y97,
   IF(AND(L97&lt;&gt;"",ISNUMBER(L97),L97&gt;0,NOT(ISNA(L97))),VLOOKUP(L97,'ESO dumped WayshrineInfo'!$K$3:$L$9996,2,FALSE),"")
),"")</f>
        <v>381</v>
      </c>
      <c r="AA97" t="str">
        <f>IF(AND(Z97&lt;&gt;"",ISNUMBER(Z97),NOT(ISNA(Z97))),VLOOKUP(Z97,'ESO zone constants'!$A$3:$D$9999,4,FALSE),"")</f>
        <v>Auridon</v>
      </c>
      <c r="AB97" s="33" t="s">
        <v>3332</v>
      </c>
      <c r="AC97" s="41"/>
      <c r="AD97" s="41"/>
      <c r="AE97" s="41"/>
      <c r="AF97" s="3">
        <f>IF(AND(G97&lt;&gt;"LIBSETS_SETTYPE_BATTLEGROUND",G97&lt;&gt;"LIBSETS_SETTYPE_SPECIAL"),
IF(AND(AE97&lt;&gt;"",ISNUMBER(AE97),NOT(ISNA(AE97))),AE97,
   IF(AND(M97&lt;&gt;"",ISNUMBER(M97),M97&gt;0,NOT(ISNA(M97))),VLOOKUP(M97,'ESO dumped WayshrineInfo'!$K$3:$L$9996,2,FALSE),"")
),"")</f>
        <v>381</v>
      </c>
      <c r="AG97" t="str">
        <f>IF(AND(AF97&lt;&gt;"",ISNUMBER(AF97),NOT(ISNA(AF97))),VLOOKUP(AF97,'ESO zone constants'!$A$3:$D$9999,4,FALSE),"")</f>
        <v>Auridon</v>
      </c>
      <c r="AH97" s="42"/>
      <c r="AI97" s="41"/>
      <c r="AJ97" s="41"/>
      <c r="AK97" s="3">
        <f>IF(AND(G97&lt;&gt;"LIBSETS_SETTYPE_BATTLEGROUND",G97&lt;&gt;"LIBSETS_SETTYPE_SPECIAL"),IF(AL97&lt;&gt;"",VLOOKUP(AL97,'ESO zone constants'!$D$3:$H$4953,5,FALSE),""),"")</f>
        <v>146</v>
      </c>
      <c r="AL97" t="s">
        <v>62</v>
      </c>
      <c r="AN97" s="41"/>
      <c r="AO97" s="41"/>
      <c r="AP97" s="3">
        <f>IF(AND(G97&lt;&gt;"LIBSETS_SETTYPE_BATTLEGROUND",G97&lt;&gt;"LIBSETS_SETTYPE_SPECIAL"),IF(AQ97&lt;&gt;"",VLOOKUP(AQ97,'ESO zone constants'!$D$3:$H$4953,5,FALSE),""),"")</f>
        <v>126</v>
      </c>
      <c r="AQ97" t="s">
        <v>43</v>
      </c>
      <c r="AS97" s="41"/>
      <c r="AT97" s="41"/>
      <c r="AU97" s="3">
        <f>IF(AND(G97&lt;&gt;"LIBSETS_SETTYPE_BATTLEGROUND",G97&lt;&gt;"LIBSETS_SETTYPE_SPECIAL"),IF(AV97&lt;&gt;"",VLOOKUP(AV97,'ESO zone constants'!$D$3:$H$4953,5,FALSE),""),"")</f>
        <v>63</v>
      </c>
      <c r="AV97" t="s">
        <v>61</v>
      </c>
      <c r="AX97" s="41"/>
      <c r="AY97" s="41"/>
      <c r="AZ97" s="79" t="s">
        <v>2658</v>
      </c>
      <c r="BA97" s="79"/>
      <c r="BB97" s="79"/>
      <c r="BC97" s="79"/>
      <c r="BD97" s="21" t="str">
        <f t="shared" si="12"/>
        <v>[116] = {wayshrines={194,194,194,}, dlcId=DLC_BASE_GAME</v>
      </c>
      <c r="BE97" s="21" t="str">
        <f t="shared" si="13"/>
        <v>, zoneIds={380,381,381,146,126,63}, veteran=false</v>
      </c>
      <c r="BF97" s="21" t="str">
        <f t="shared" si="11"/>
        <v>, setType=LIBSETS_SETTYPE_DUNGEON</v>
      </c>
      <c r="BG97" s="21" t="str">
        <f t="shared" si="14"/>
        <v>, dropMechanic={LIBSETS_DROP_MECHANIC_GROUP_DUNGEON_BOSS,LIBSETS_DROP_MECHANIC_GROUP_DUNGEON_BOSS}</v>
      </c>
      <c r="BH97" s="21" t="str">
        <f t="shared" si="15"/>
        <v>}, --The Destruction Suite / Garnitur der Zerstörung   [The Banished Cells I, Auridon, Auridon, Wayrest Sewers I, Elden Hollow I, Darkshade Caverns I]</v>
      </c>
    </row>
    <row r="98" spans="1:60" x14ac:dyDescent="0.25">
      <c r="A98" s="12">
        <v>117</v>
      </c>
      <c r="B98" t="s">
        <v>868</v>
      </c>
      <c r="C98" t="s">
        <v>1439</v>
      </c>
      <c r="D98" s="3">
        <f t="shared" si="10"/>
        <v>117</v>
      </c>
      <c r="G98" s="8" t="s">
        <v>1475</v>
      </c>
      <c r="I98" t="s">
        <v>91</v>
      </c>
      <c r="J98" t="s">
        <v>91</v>
      </c>
      <c r="K98">
        <v>194</v>
      </c>
      <c r="L98">
        <v>194</v>
      </c>
      <c r="M98">
        <v>194</v>
      </c>
      <c r="O98" s="62"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3332</v>
      </c>
      <c r="Y98" s="62"/>
      <c r="Z98" s="3">
        <f>IF(AND(G98&lt;&gt;"LIBSETS_SETTYPE_BATTLEGROUND",G98&lt;&gt;"LIBSETS_SETTYPE_SPECIAL"),
IF(AND(Y98&lt;&gt;"",ISNUMBER(Y98),NOT(ISNA(Y98))),Y98,
   IF(AND(L98&lt;&gt;"",ISNUMBER(L98),L98&gt;0,NOT(ISNA(L98))),VLOOKUP(L98,'ESO dumped WayshrineInfo'!$K$3:$L$9996,2,FALSE),"")
),"")</f>
        <v>381</v>
      </c>
      <c r="AA98" t="str">
        <f>IF(AND(Z98&lt;&gt;"",ISNUMBER(Z98),NOT(ISNA(Z98))),VLOOKUP(Z98,'ESO zone constants'!$A$3:$D$9999,4,FALSE),"")</f>
        <v>Auridon</v>
      </c>
      <c r="AB98" s="33" t="s">
        <v>3332</v>
      </c>
      <c r="AC98" s="41"/>
      <c r="AD98" s="41"/>
      <c r="AE98" s="41"/>
      <c r="AF98" s="3">
        <f>IF(AND(G98&lt;&gt;"LIBSETS_SETTYPE_BATTLEGROUND",G98&lt;&gt;"LIBSETS_SETTYPE_SPECIAL"),
IF(AND(AE98&lt;&gt;"",ISNUMBER(AE98),NOT(ISNA(AE98))),AE98,
   IF(AND(M98&lt;&gt;"",ISNUMBER(M98),M98&gt;0,NOT(ISNA(M98))),VLOOKUP(M98,'ESO dumped WayshrineInfo'!$K$3:$L$9996,2,FALSE),"")
),"")</f>
        <v>381</v>
      </c>
      <c r="AG98" t="str">
        <f>IF(AND(AF98&lt;&gt;"",ISNUMBER(AF98),NOT(ISNA(AF98))),VLOOKUP(AF98,'ESO zone constants'!$A$3:$D$9999,4,FALSE),"")</f>
        <v>Auridon</v>
      </c>
      <c r="AH98" s="42"/>
      <c r="AI98" s="41"/>
      <c r="AJ98" s="41"/>
      <c r="AK98" s="3">
        <f>IF(AND(G98&lt;&gt;"LIBSETS_SETTYPE_BATTLEGROUND",G98&lt;&gt;"LIBSETS_SETTYPE_SPECIAL"),IF(AL98&lt;&gt;"",VLOOKUP(AL98,'ESO zone constants'!$D$3:$H$4953,5,FALSE),""),"")</f>
        <v>146</v>
      </c>
      <c r="AL98" t="s">
        <v>62</v>
      </c>
      <c r="AN98" s="41"/>
      <c r="AO98" s="41"/>
      <c r="AP98" s="3">
        <f>IF(AND(G98&lt;&gt;"LIBSETS_SETTYPE_BATTLEGROUND",G98&lt;&gt;"LIBSETS_SETTYPE_SPECIAL"),IF(AQ98&lt;&gt;"",VLOOKUP(AQ98,'ESO zone constants'!$D$3:$H$4953,5,FALSE),""),"")</f>
        <v>126</v>
      </c>
      <c r="AQ98" t="s">
        <v>43</v>
      </c>
      <c r="AS98" s="41"/>
      <c r="AT98" s="41"/>
      <c r="AU98" s="3">
        <f>IF(AND(G98&lt;&gt;"LIBSETS_SETTYPE_BATTLEGROUND",G98&lt;&gt;"LIBSETS_SETTYPE_SPECIAL"),IF(AV98&lt;&gt;"",VLOOKUP(AV98,'ESO zone constants'!$D$3:$H$4953,5,FALSE),""),"")</f>
        <v>63</v>
      </c>
      <c r="AV98" t="s">
        <v>61</v>
      </c>
      <c r="AX98" s="41"/>
      <c r="AY98" s="41"/>
      <c r="AZ98" s="79" t="s">
        <v>2659</v>
      </c>
      <c r="BA98" s="79"/>
      <c r="BB98" s="79"/>
      <c r="BC98" s="79"/>
      <c r="BD98" s="21" t="str">
        <f t="shared" si="12"/>
        <v>[117] = {wayshrines={194,194,194,}, dlcId=DLC_BASE_GAME</v>
      </c>
      <c r="BE98" s="21" t="str">
        <f t="shared" si="13"/>
        <v>, zoneIds={380,381,381,146,126,63}, veteran=false</v>
      </c>
      <c r="BF98" s="21" t="str">
        <f t="shared" si="11"/>
        <v>, setType=LIBSETS_SETTYPE_DUNGEON</v>
      </c>
      <c r="BG98" s="21" t="str">
        <f t="shared" si="14"/>
        <v>, isProcSetAllowedInPvP=1, dropMechanic={LIBSETS_DROP_MECHANIC_GROUP_DUNGEON_BOSS,LIBSETS_DROP_MECHANIC_GROUP_DUNGEON_BOSS}</v>
      </c>
      <c r="BH98" s="21" t="str">
        <f t="shared" si="15"/>
        <v>}, --Relics of the Physician, Ansur / Relikte des Mediziners Ansur   [The Banished Cells I, Auridon, Auridon, Wayrest Sewers I, Elden Hollow I, Darkshade Caverns I]</v>
      </c>
    </row>
    <row r="99" spans="1:60" x14ac:dyDescent="0.25">
      <c r="A99" s="12">
        <v>118</v>
      </c>
      <c r="B99" t="s">
        <v>869</v>
      </c>
      <c r="C99" t="s">
        <v>870</v>
      </c>
      <c r="D99" s="3">
        <f t="shared" si="10"/>
        <v>118</v>
      </c>
      <c r="G99" s="8" t="s">
        <v>1475</v>
      </c>
      <c r="I99" t="s">
        <v>91</v>
      </c>
      <c r="J99" t="s">
        <v>91</v>
      </c>
      <c r="K99">
        <v>194</v>
      </c>
      <c r="L99">
        <v>194</v>
      </c>
      <c r="M99">
        <v>194</v>
      </c>
      <c r="O99" s="62"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3332</v>
      </c>
      <c r="Y99" s="62"/>
      <c r="Z99" s="3">
        <f>IF(AND(G99&lt;&gt;"LIBSETS_SETTYPE_BATTLEGROUND",G99&lt;&gt;"LIBSETS_SETTYPE_SPECIAL"),
IF(AND(Y99&lt;&gt;"",ISNUMBER(Y99),NOT(ISNA(Y99))),Y99,
   IF(AND(L99&lt;&gt;"",ISNUMBER(L99),L99&gt;0,NOT(ISNA(L99))),VLOOKUP(L99,'ESO dumped WayshrineInfo'!$K$3:$L$9996,2,FALSE),"")
),"")</f>
        <v>381</v>
      </c>
      <c r="AA99" t="str">
        <f>IF(AND(Z99&lt;&gt;"",ISNUMBER(Z99),NOT(ISNA(Z99))),VLOOKUP(Z99,'ESO zone constants'!$A$3:$D$9999,4,FALSE),"")</f>
        <v>Auridon</v>
      </c>
      <c r="AB99" s="33" t="s">
        <v>3332</v>
      </c>
      <c r="AC99" s="41"/>
      <c r="AD99" s="41"/>
      <c r="AE99" s="41"/>
      <c r="AF99" s="3">
        <f>IF(AND(G99&lt;&gt;"LIBSETS_SETTYPE_BATTLEGROUND",G99&lt;&gt;"LIBSETS_SETTYPE_SPECIAL"),
IF(AND(AE99&lt;&gt;"",ISNUMBER(AE99),NOT(ISNA(AE99))),AE99,
   IF(AND(M99&lt;&gt;"",ISNUMBER(M99),M99&gt;0,NOT(ISNA(M99))),VLOOKUP(M99,'ESO dumped WayshrineInfo'!$K$3:$L$9996,2,FALSE),"")
),"")</f>
        <v>381</v>
      </c>
      <c r="AG99" t="str">
        <f>IF(AND(AF99&lt;&gt;"",ISNUMBER(AF99),NOT(ISNA(AF99))),VLOOKUP(AF99,'ESO zone constants'!$A$3:$D$9999,4,FALSE),"")</f>
        <v>Auridon</v>
      </c>
      <c r="AH99" s="42"/>
      <c r="AI99" s="41"/>
      <c r="AJ99" s="41"/>
      <c r="AK99" s="3">
        <f>IF(AND(G99&lt;&gt;"LIBSETS_SETTYPE_BATTLEGROUND",G99&lt;&gt;"LIBSETS_SETTYPE_SPECIAL"),IF(AL99&lt;&gt;"",VLOOKUP(AL99,'ESO zone constants'!$D$3:$H$4953,5,FALSE),""),"")</f>
        <v>146</v>
      </c>
      <c r="AL99" t="s">
        <v>62</v>
      </c>
      <c r="AN99" s="41"/>
      <c r="AO99" s="41"/>
      <c r="AP99" s="3">
        <f>IF(AND(G99&lt;&gt;"LIBSETS_SETTYPE_BATTLEGROUND",G99&lt;&gt;"LIBSETS_SETTYPE_SPECIAL"),IF(AQ99&lt;&gt;"",VLOOKUP(AQ99,'ESO zone constants'!$D$3:$H$4953,5,FALSE),""),"")</f>
        <v>126</v>
      </c>
      <c r="AQ99" t="s">
        <v>43</v>
      </c>
      <c r="AS99" s="41"/>
      <c r="AT99" s="41"/>
      <c r="AU99" s="3">
        <f>IF(AND(G99&lt;&gt;"LIBSETS_SETTYPE_BATTLEGROUND",G99&lt;&gt;"LIBSETS_SETTYPE_SPECIAL"),IF(AV99&lt;&gt;"",VLOOKUP(AV99,'ESO zone constants'!$D$3:$H$4953,5,FALSE),""),"")</f>
        <v>63</v>
      </c>
      <c r="AV99" t="s">
        <v>61</v>
      </c>
      <c r="AX99" s="41"/>
      <c r="AY99" s="41"/>
      <c r="AZ99" s="79" t="s">
        <v>2658</v>
      </c>
      <c r="BA99" s="79"/>
      <c r="BB99" s="79"/>
      <c r="BC99" s="79"/>
      <c r="BD99" s="21" t="str">
        <f t="shared" si="12"/>
        <v>[118] = {wayshrines={194,194,194,}, dlcId=DLC_BASE_GAME</v>
      </c>
      <c r="BE99" s="21" t="str">
        <f t="shared" si="13"/>
        <v>, zoneIds={380,381,381,146,126,63}, veteran=false</v>
      </c>
      <c r="BF99" s="21" t="str">
        <f t="shared" si="11"/>
        <v>, setType=LIBSETS_SETTYPE_DUNGEON</v>
      </c>
      <c r="BG99" s="21" t="str">
        <f t="shared" si="14"/>
        <v>, dropMechanic={LIBSETS_DROP_MECHANIC_GROUP_DUNGEON_BOSS,LIBSETS_DROP_MECHANIC_GROUP_DUNGEON_BOSS}</v>
      </c>
      <c r="BH99" s="21" t="str">
        <f t="shared" si="15"/>
        <v>}, --Treasures of the Earthforge / Schätze der Erdenschmiede   [The Banished Cells I, Auridon, Auridon, Wayrest Sewers I, Elden Hollow I, Darkshade Caverns I]</v>
      </c>
    </row>
    <row r="100" spans="1:60" x14ac:dyDescent="0.25">
      <c r="A100" s="12">
        <v>119</v>
      </c>
      <c r="B100" t="s">
        <v>871</v>
      </c>
      <c r="C100" t="s">
        <v>872</v>
      </c>
      <c r="D100" s="3">
        <f t="shared" si="10"/>
        <v>119</v>
      </c>
      <c r="G100" s="8" t="s">
        <v>1475</v>
      </c>
      <c r="I100" t="s">
        <v>91</v>
      </c>
      <c r="J100" t="s">
        <v>91</v>
      </c>
      <c r="K100">
        <v>194</v>
      </c>
      <c r="L100">
        <v>194</v>
      </c>
      <c r="M100">
        <v>194</v>
      </c>
      <c r="O100" s="62"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3332</v>
      </c>
      <c r="Y100" s="62"/>
      <c r="Z100" s="3">
        <f>IF(AND(G100&lt;&gt;"LIBSETS_SETTYPE_BATTLEGROUND",G100&lt;&gt;"LIBSETS_SETTYPE_SPECIAL"),
IF(AND(Y100&lt;&gt;"",ISNUMBER(Y100),NOT(ISNA(Y100))),Y100,
   IF(AND(L100&lt;&gt;"",ISNUMBER(L100),L100&gt;0,NOT(ISNA(L100))),VLOOKUP(L100,'ESO dumped WayshrineInfo'!$K$3:$L$9996,2,FALSE),"")
),"")</f>
        <v>381</v>
      </c>
      <c r="AA100" t="str">
        <f>IF(AND(Z100&lt;&gt;"",ISNUMBER(Z100),NOT(ISNA(Z100))),VLOOKUP(Z100,'ESO zone constants'!$A$3:$D$9999,4,FALSE),"")</f>
        <v>Auridon</v>
      </c>
      <c r="AB100" s="33" t="s">
        <v>3332</v>
      </c>
      <c r="AC100" s="41"/>
      <c r="AD100" s="41"/>
      <c r="AE100" s="41"/>
      <c r="AF100" s="3">
        <f>IF(AND(G100&lt;&gt;"LIBSETS_SETTYPE_BATTLEGROUND",G100&lt;&gt;"LIBSETS_SETTYPE_SPECIAL"),
IF(AND(AE100&lt;&gt;"",ISNUMBER(AE100),NOT(ISNA(AE100))),AE100,
   IF(AND(M100&lt;&gt;"",ISNUMBER(M100),M100&gt;0,NOT(ISNA(M100))),VLOOKUP(M100,'ESO dumped WayshrineInfo'!$K$3:$L$9996,2,FALSE),"")
),"")</f>
        <v>381</v>
      </c>
      <c r="AG100" t="str">
        <f>IF(AND(AF100&lt;&gt;"",ISNUMBER(AF100),NOT(ISNA(AF100))),VLOOKUP(AF100,'ESO zone constants'!$A$3:$D$9999,4,FALSE),"")</f>
        <v>Auridon</v>
      </c>
      <c r="AH100" s="42"/>
      <c r="AI100" s="41"/>
      <c r="AJ100" s="41"/>
      <c r="AK100" s="3">
        <f>IF(AND(G100&lt;&gt;"LIBSETS_SETTYPE_BATTLEGROUND",G100&lt;&gt;"LIBSETS_SETTYPE_SPECIAL"),IF(AL100&lt;&gt;"",VLOOKUP(AL100,'ESO zone constants'!$D$3:$H$4953,5,FALSE),""),"")</f>
        <v>146</v>
      </c>
      <c r="AL100" t="s">
        <v>62</v>
      </c>
      <c r="AN100" s="41"/>
      <c r="AO100" s="41"/>
      <c r="AP100" s="3">
        <f>IF(AND(G100&lt;&gt;"LIBSETS_SETTYPE_BATTLEGROUND",G100&lt;&gt;"LIBSETS_SETTYPE_SPECIAL"),IF(AQ100&lt;&gt;"",VLOOKUP(AQ100,'ESO zone constants'!$D$3:$H$4953,5,FALSE),""),"")</f>
        <v>126</v>
      </c>
      <c r="AQ100" t="s">
        <v>43</v>
      </c>
      <c r="AS100" s="41"/>
      <c r="AT100" s="41"/>
      <c r="AU100" s="3">
        <f>IF(AND(G100&lt;&gt;"LIBSETS_SETTYPE_BATTLEGROUND",G100&lt;&gt;"LIBSETS_SETTYPE_SPECIAL"),IF(AV100&lt;&gt;"",VLOOKUP(AV100,'ESO zone constants'!$D$3:$H$4953,5,FALSE),""),"")</f>
        <v>63</v>
      </c>
      <c r="AV100" t="s">
        <v>61</v>
      </c>
      <c r="AX100" s="41"/>
      <c r="AY100" s="41"/>
      <c r="AZ100" s="79" t="s">
        <v>2658</v>
      </c>
      <c r="BA100" s="79"/>
      <c r="BB100" s="79"/>
      <c r="BC100" s="79"/>
      <c r="BD100" s="21" t="str">
        <f t="shared" si="12"/>
        <v>[119] = {wayshrines={194,194,194,}, dlcId=DLC_BASE_GAME</v>
      </c>
      <c r="BE100" s="21" t="str">
        <f t="shared" si="13"/>
        <v>, zoneIds={380,381,381,146,126,63}, veteran=false</v>
      </c>
      <c r="BF100" s="21" t="str">
        <f t="shared" si="11"/>
        <v>, setType=LIBSETS_SETTYPE_DUNGEON</v>
      </c>
      <c r="BG100" s="21" t="str">
        <f t="shared" si="14"/>
        <v>, dropMechanic={LIBSETS_DROP_MECHANIC_GROUP_DUNGEON_BOSS,LIBSETS_DROP_MECHANIC_GROUP_DUNGEON_BOSS}</v>
      </c>
      <c r="BH100" s="21" t="str">
        <f t="shared" si="15"/>
        <v>}, --Relics of the Rebellion / Relikte der Rebellion   [The Banished Cells I, Auridon, Auridon, Wayrest Sewers I, Elden Hollow I, Darkshade Caverns I]</v>
      </c>
    </row>
    <row r="101" spans="1:60" x14ac:dyDescent="0.25">
      <c r="A101" s="12">
        <v>120</v>
      </c>
      <c r="B101" t="s">
        <v>873</v>
      </c>
      <c r="C101" t="s">
        <v>874</v>
      </c>
      <c r="D101" s="3">
        <f t="shared" si="10"/>
        <v>120</v>
      </c>
      <c r="G101" s="8" t="s">
        <v>1475</v>
      </c>
      <c r="I101" t="s">
        <v>91</v>
      </c>
      <c r="J101" t="s">
        <v>91</v>
      </c>
      <c r="K101">
        <v>194</v>
      </c>
      <c r="L101">
        <v>194</v>
      </c>
      <c r="M101">
        <v>194</v>
      </c>
      <c r="O101" s="62"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3332</v>
      </c>
      <c r="Y101" s="62"/>
      <c r="Z101" s="3">
        <f>IF(AND(G101&lt;&gt;"LIBSETS_SETTYPE_BATTLEGROUND",G101&lt;&gt;"LIBSETS_SETTYPE_SPECIAL"),
IF(AND(Y101&lt;&gt;"",ISNUMBER(Y101),NOT(ISNA(Y101))),Y101,
   IF(AND(L101&lt;&gt;"",ISNUMBER(L101),L101&gt;0,NOT(ISNA(L101))),VLOOKUP(L101,'ESO dumped WayshrineInfo'!$K$3:$L$9996,2,FALSE),"")
),"")</f>
        <v>381</v>
      </c>
      <c r="AA101" t="str">
        <f>IF(AND(Z101&lt;&gt;"",ISNUMBER(Z101),NOT(ISNA(Z101))),VLOOKUP(Z101,'ESO zone constants'!$A$3:$D$9999,4,FALSE),"")</f>
        <v>Auridon</v>
      </c>
      <c r="AB101" s="33" t="s">
        <v>3332</v>
      </c>
      <c r="AC101" s="41"/>
      <c r="AD101" s="41"/>
      <c r="AE101" s="41"/>
      <c r="AF101" s="3">
        <f>IF(AND(G101&lt;&gt;"LIBSETS_SETTYPE_BATTLEGROUND",G101&lt;&gt;"LIBSETS_SETTYPE_SPECIAL"),
IF(AND(AE101&lt;&gt;"",ISNUMBER(AE101),NOT(ISNA(AE101))),AE101,
   IF(AND(M101&lt;&gt;"",ISNUMBER(M101),M101&gt;0,NOT(ISNA(M101))),VLOOKUP(M101,'ESO dumped WayshrineInfo'!$K$3:$L$9996,2,FALSE),"")
),"")</f>
        <v>381</v>
      </c>
      <c r="AG101" t="str">
        <f>IF(AND(AF101&lt;&gt;"",ISNUMBER(AF101),NOT(ISNA(AF101))),VLOOKUP(AF101,'ESO zone constants'!$A$3:$D$9999,4,FALSE),"")</f>
        <v>Auridon</v>
      </c>
      <c r="AH101" s="42"/>
      <c r="AI101" s="41"/>
      <c r="AJ101" s="41"/>
      <c r="AK101" s="3">
        <f>IF(AND(G101&lt;&gt;"LIBSETS_SETTYPE_BATTLEGROUND",G101&lt;&gt;"LIBSETS_SETTYPE_SPECIAL"),IF(AL101&lt;&gt;"",VLOOKUP(AL101,'ESO zone constants'!$D$3:$H$4953,5,FALSE),""),"")</f>
        <v>146</v>
      </c>
      <c r="AL101" t="s">
        <v>62</v>
      </c>
      <c r="AN101" s="41"/>
      <c r="AO101" s="41"/>
      <c r="AP101" s="3">
        <f>IF(AND(G101&lt;&gt;"LIBSETS_SETTYPE_BATTLEGROUND",G101&lt;&gt;"LIBSETS_SETTYPE_SPECIAL"),IF(AQ101&lt;&gt;"",VLOOKUP(AQ101,'ESO zone constants'!$D$3:$H$4953,5,FALSE),""),"")</f>
        <v>126</v>
      </c>
      <c r="AQ101" t="s">
        <v>43</v>
      </c>
      <c r="AS101" s="41"/>
      <c r="AT101" s="41"/>
      <c r="AU101" s="3">
        <f>IF(AND(G101&lt;&gt;"LIBSETS_SETTYPE_BATTLEGROUND",G101&lt;&gt;"LIBSETS_SETTYPE_SPECIAL"),IF(AV101&lt;&gt;"",VLOOKUP(AV101,'ESO zone constants'!$D$3:$H$4953,5,FALSE),""),"")</f>
        <v>63</v>
      </c>
      <c r="AV101" t="s">
        <v>61</v>
      </c>
      <c r="AX101" s="41"/>
      <c r="AY101" s="41"/>
      <c r="AZ101" s="79" t="s">
        <v>2658</v>
      </c>
      <c r="BA101" s="79"/>
      <c r="BB101" s="79"/>
      <c r="BC101" s="79"/>
      <c r="BD101" s="21" t="str">
        <f t="shared" si="12"/>
        <v>[120] = {wayshrines={194,194,194,}, dlcId=DLC_BASE_GAME</v>
      </c>
      <c r="BE101" s="21" t="str">
        <f t="shared" si="13"/>
        <v>, zoneIds={380,381,381,146,126,63}, veteran=false</v>
      </c>
      <c r="BF101" s="21" t="str">
        <f t="shared" si="11"/>
        <v>, setType=LIBSETS_SETTYPE_DUNGEON</v>
      </c>
      <c r="BG101" s="21" t="str">
        <f t="shared" si="14"/>
        <v>, dropMechanic={LIBSETS_DROP_MECHANIC_GROUP_DUNGEON_BOSS,LIBSETS_DROP_MECHANIC_GROUP_DUNGEON_BOSS}</v>
      </c>
      <c r="BH101" s="21" t="str">
        <f t="shared" si="15"/>
        <v>}, --Arms of Infernace / Waffen Infernals   [The Banished Cells I, Auridon, Auridon, Wayrest Sewers I, Elden Hollow I, Darkshade Caverns I]</v>
      </c>
    </row>
    <row r="102" spans="1:60" x14ac:dyDescent="0.25">
      <c r="A102" s="12">
        <v>121</v>
      </c>
      <c r="B102" t="s">
        <v>875</v>
      </c>
      <c r="C102" t="s">
        <v>876</v>
      </c>
      <c r="D102" s="3">
        <f t="shared" si="10"/>
        <v>121</v>
      </c>
      <c r="G102" s="8" t="s">
        <v>1475</v>
      </c>
      <c r="I102" t="s">
        <v>91</v>
      </c>
      <c r="J102" t="s">
        <v>91</v>
      </c>
      <c r="K102">
        <v>194</v>
      </c>
      <c r="L102">
        <v>194</v>
      </c>
      <c r="M102">
        <v>194</v>
      </c>
      <c r="O102" s="62"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3332</v>
      </c>
      <c r="Y102" s="62"/>
      <c r="Z102" s="3">
        <f>IF(AND(G102&lt;&gt;"LIBSETS_SETTYPE_BATTLEGROUND",G102&lt;&gt;"LIBSETS_SETTYPE_SPECIAL"),
IF(AND(Y102&lt;&gt;"",ISNUMBER(Y102),NOT(ISNA(Y102))),Y102,
   IF(AND(L102&lt;&gt;"",ISNUMBER(L102),L102&gt;0,NOT(ISNA(L102))),VLOOKUP(L102,'ESO dumped WayshrineInfo'!$K$3:$L$9996,2,FALSE),"")
),"")</f>
        <v>381</v>
      </c>
      <c r="AA102" t="str">
        <f>IF(AND(Z102&lt;&gt;"",ISNUMBER(Z102),NOT(ISNA(Z102))),VLOOKUP(Z102,'ESO zone constants'!$A$3:$D$9999,4,FALSE),"")</f>
        <v>Auridon</v>
      </c>
      <c r="AB102" s="33" t="s">
        <v>3332</v>
      </c>
      <c r="AC102" s="41"/>
      <c r="AD102" s="41"/>
      <c r="AE102" s="41"/>
      <c r="AF102" s="3">
        <f>IF(AND(G102&lt;&gt;"LIBSETS_SETTYPE_BATTLEGROUND",G102&lt;&gt;"LIBSETS_SETTYPE_SPECIAL"),
IF(AND(AE102&lt;&gt;"",ISNUMBER(AE102),NOT(ISNA(AE102))),AE102,
   IF(AND(M102&lt;&gt;"",ISNUMBER(M102),M102&gt;0,NOT(ISNA(M102))),VLOOKUP(M102,'ESO dumped WayshrineInfo'!$K$3:$L$9996,2,FALSE),"")
),"")</f>
        <v>381</v>
      </c>
      <c r="AG102" t="str">
        <f>IF(AND(AF102&lt;&gt;"",ISNUMBER(AF102),NOT(ISNA(AF102))),VLOOKUP(AF102,'ESO zone constants'!$A$3:$D$9999,4,FALSE),"")</f>
        <v>Auridon</v>
      </c>
      <c r="AH102" s="42"/>
      <c r="AI102" s="41"/>
      <c r="AJ102" s="41"/>
      <c r="AK102" s="3">
        <f>IF(AND(G102&lt;&gt;"LIBSETS_SETTYPE_BATTLEGROUND",G102&lt;&gt;"LIBSETS_SETTYPE_SPECIAL"),IF(AL102&lt;&gt;"",VLOOKUP(AL102,'ESO zone constants'!$D$3:$H$4953,5,FALSE),""),"")</f>
        <v>146</v>
      </c>
      <c r="AL102" t="s">
        <v>62</v>
      </c>
      <c r="AN102" s="41"/>
      <c r="AO102" s="41"/>
      <c r="AP102" s="3">
        <f>IF(AND(G102&lt;&gt;"LIBSETS_SETTYPE_BATTLEGROUND",G102&lt;&gt;"LIBSETS_SETTYPE_SPECIAL"),IF(AQ102&lt;&gt;"",VLOOKUP(AQ102,'ESO zone constants'!$D$3:$H$4953,5,FALSE),""),"")</f>
        <v>126</v>
      </c>
      <c r="AQ102" t="s">
        <v>43</v>
      </c>
      <c r="AS102" s="41"/>
      <c r="AT102" s="41"/>
      <c r="AU102" s="3">
        <f>IF(AND(G102&lt;&gt;"LIBSETS_SETTYPE_BATTLEGROUND",G102&lt;&gt;"LIBSETS_SETTYPE_SPECIAL"),IF(AV102&lt;&gt;"",VLOOKUP(AV102,'ESO zone constants'!$D$3:$H$4953,5,FALSE),""),"")</f>
        <v>63</v>
      </c>
      <c r="AV102" t="s">
        <v>61</v>
      </c>
      <c r="AX102" s="41"/>
      <c r="AY102" s="41"/>
      <c r="AZ102" s="79" t="s">
        <v>2658</v>
      </c>
      <c r="BA102" s="79"/>
      <c r="BB102" s="79"/>
      <c r="BC102" s="79"/>
      <c r="BD102" s="21" t="str">
        <f t="shared" si="12"/>
        <v>[121] = {wayshrines={194,194,194,}, dlcId=DLC_BASE_GAME</v>
      </c>
      <c r="BE102" s="21" t="str">
        <f t="shared" si="13"/>
        <v>, zoneIds={380,381,381,146,126,63}, veteran=false</v>
      </c>
      <c r="BF102" s="21" t="str">
        <f t="shared" si="11"/>
        <v>, setType=LIBSETS_SETTYPE_DUNGEON</v>
      </c>
      <c r="BG102" s="21" t="str">
        <f t="shared" si="14"/>
        <v>, dropMechanic={LIBSETS_DROP_MECHANIC_GROUP_DUNGEON_BOSS,LIBSETS_DROP_MECHANIC_GROUP_DUNGEON_BOSS}</v>
      </c>
      <c r="BH102" s="21" t="str">
        <f t="shared" si="15"/>
        <v>}, --Arms of the Ancestors / Waffen der Ahnen   [The Banished Cells I, Auridon, Auridon, Wayrest Sewers I, Elden Hollow I, Darkshade Caverns I]</v>
      </c>
    </row>
    <row r="103" spans="1:60" x14ac:dyDescent="0.25">
      <c r="A103" s="12">
        <v>122</v>
      </c>
      <c r="B103" t="s">
        <v>877</v>
      </c>
      <c r="C103" t="s">
        <v>878</v>
      </c>
      <c r="D103" s="3">
        <f t="shared" si="10"/>
        <v>122</v>
      </c>
      <c r="G103" s="8" t="s">
        <v>1475</v>
      </c>
      <c r="I103" t="s">
        <v>91</v>
      </c>
      <c r="J103" t="s">
        <v>91</v>
      </c>
      <c r="K103">
        <v>190</v>
      </c>
      <c r="L103">
        <v>190</v>
      </c>
      <c r="M103">
        <v>190</v>
      </c>
      <c r="O103" s="62"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3332</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constants'!$A$3:$D$9999,4,FALSE),"")</f>
        <v>Crypt of Hearts II</v>
      </c>
      <c r="AB103" s="33" t="s">
        <v>3332</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constants'!$A$3:$D$9999,4,FALSE),"")</f>
        <v>Rivenspire</v>
      </c>
      <c r="AH103" s="90" t="s">
        <v>3332</v>
      </c>
      <c r="AI103" s="41"/>
      <c r="AJ103" s="41"/>
      <c r="AK103" s="3" t="str">
        <f>IF(AND(G103&lt;&gt;"LIBSETS_SETTYPE_BATTLEGROUND",G103&lt;&gt;"LIBSETS_SETTYPE_SPECIAL"),IF(AL103&lt;&gt;"",VLOOKUP(AL103,'ESO zone constants'!$D$3:$H$4953,5,FALSE),""),"")</f>
        <v/>
      </c>
      <c r="AN103" s="41"/>
      <c r="AO103" s="41"/>
      <c r="AP103" s="3" t="str">
        <f>IF(AND(G103&lt;&gt;"LIBSETS_SETTYPE_BATTLEGROUND",G103&lt;&gt;"LIBSETS_SETTYPE_SPECIAL"),IF(AQ103&lt;&gt;"",VLOOKUP(AQ103,'ESO zone constants'!$D$3:$H$4953,5,FALSE),""),"")</f>
        <v/>
      </c>
      <c r="AS103" s="41"/>
      <c r="AT103" s="41"/>
      <c r="AU103" s="3" t="str">
        <f>IF(AND(G103&lt;&gt;"LIBSETS_SETTYPE_BATTLEGROUND",G103&lt;&gt;"LIBSETS_SETTYPE_SPECIAL"),IF(AV103&lt;&gt;"",VLOOKUP(AV103,'ESO zone constants'!$D$3:$H$4953,5,FALSE),""),"")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1"/>
        <v>, setType=LIBSETS_SETTYPE_DUNGEON</v>
      </c>
      <c r="BG103" s="21" t="str">
        <f t="shared" si="14"/>
        <v>, dropMechanic={LIBSETS_DROP_MECHANIC_GROUP_DUNGEON_BOSS,LIBSETS_DROP_MECHANIC_GROUP_DUNGEON_BOSS,LIBSETS_DROP_MECHANIC_GROUP_DUNGEON_BOSS}</v>
      </c>
      <c r="BH103" s="21" t="str">
        <f t="shared" si="15"/>
        <v>}, --Ebon Armory / Ebenerzarsenal   [Crypt of Hearts I, Crypt of Hearts II, Rivenspire]</v>
      </c>
    </row>
    <row r="104" spans="1:60" x14ac:dyDescent="0.25">
      <c r="A104" s="12">
        <v>123</v>
      </c>
      <c r="B104" t="s">
        <v>879</v>
      </c>
      <c r="C104" t="s">
        <v>2583</v>
      </c>
      <c r="D104" s="3">
        <f t="shared" si="10"/>
        <v>123</v>
      </c>
      <c r="G104" s="8" t="s">
        <v>1475</v>
      </c>
      <c r="I104" t="s">
        <v>91</v>
      </c>
      <c r="J104" t="s">
        <v>91</v>
      </c>
      <c r="K104">
        <v>185</v>
      </c>
      <c r="L104">
        <v>185</v>
      </c>
      <c r="M104">
        <v>185</v>
      </c>
      <c r="O104" s="62"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3332</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constants'!$A$3:$D$9999,4,FALSE),"")</f>
        <v>Reaper's March</v>
      </c>
      <c r="AB104" s="33" t="s">
        <v>3332</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constants'!$A$3:$D$9999,4,FALSE),"")</f>
        <v>Reaper's March</v>
      </c>
      <c r="AH104" s="42"/>
      <c r="AK104" s="3" t="str">
        <f>IF(AND(G104&lt;&gt;"LIBSETS_SETTYPE_BATTLEGROUND",G104&lt;&gt;"LIBSETS_SETTYPE_SPECIAL"),IF(AL104&lt;&gt;"",VLOOKUP(AL104,'ESO zone constants'!$D$3:$H$4953,5,FALSE),""),"")</f>
        <v/>
      </c>
      <c r="AP104" s="3" t="str">
        <f>IF(AND(G104&lt;&gt;"LIBSETS_SETTYPE_BATTLEGROUND",G104&lt;&gt;"LIBSETS_SETTYPE_SPECIAL"),IF(AQ104&lt;&gt;"",VLOOKUP(AQ104,'ESO zone constants'!$D$3:$H$4953,5,FALSE),""),"")</f>
        <v/>
      </c>
      <c r="AU104" s="3" t="str">
        <f>IF(AND(G104&lt;&gt;"LIBSETS_SETTYPE_BATTLEGROUND",G104&lt;&gt;"LIBSETS_SETTYPE_SPECIAL"),IF(AV104&lt;&gt;"",VLOOKUP(AV104,'ESO zone constants'!$D$3:$H$4953,5,FALSE),""),"")</f>
        <v/>
      </c>
      <c r="AZ104" s="79" t="s">
        <v>2658</v>
      </c>
      <c r="BA104" s="79"/>
      <c r="BB104" s="79"/>
      <c r="BC104" s="79"/>
      <c r="BD104" s="21" t="str">
        <f t="shared" si="12"/>
        <v>[123] = {wayshrines={185,185,185,}, dlcId=DLC_BASE_GAME</v>
      </c>
      <c r="BE104" s="21" t="str">
        <f t="shared" si="13"/>
        <v>, zoneIds={31,382,382}, veteran=false</v>
      </c>
      <c r="BF104" s="21" t="str">
        <f t="shared" si="11"/>
        <v>, setType=LIBSETS_SETTYPE_DUNGEON</v>
      </c>
      <c r="BG104" s="21" t="str">
        <f t="shared" si="14"/>
        <v>, dropMechanic={LIBSETS_DROP_MECHANIC_GROUP_DUNGEON_BOSS,LIBSETS_DROP_MECHANIC_GROUP_DUNGEON_BOSS}</v>
      </c>
      <c r="BH104" s="21" t="str">
        <f t="shared" si="15"/>
        <v>}, --Hircine\'s Veneer / Hircines Schein   [Selene's Web, Reaper's March, Reaper's March]</v>
      </c>
    </row>
    <row r="105" spans="1:60" x14ac:dyDescent="0.25">
      <c r="A105" s="12">
        <v>124</v>
      </c>
      <c r="B105" t="s">
        <v>880</v>
      </c>
      <c r="C105" t="s">
        <v>2584</v>
      </c>
      <c r="D105" s="3">
        <f t="shared" si="10"/>
        <v>124</v>
      </c>
      <c r="G105" s="8" t="s">
        <v>1475</v>
      </c>
      <c r="I105" t="s">
        <v>91</v>
      </c>
      <c r="J105" t="s">
        <v>91</v>
      </c>
      <c r="K105">
        <v>184</v>
      </c>
      <c r="L105">
        <v>184</v>
      </c>
      <c r="M105">
        <v>184</v>
      </c>
      <c r="O105" s="62"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3332</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constants'!$A$3:$D$9999,4,FALSE),"")</f>
        <v>Coldharbour</v>
      </c>
      <c r="AB105" s="33" t="s">
        <v>3332</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constants'!$A$3:$D$9999,4,FALSE),"")</f>
        <v>Coldharbour</v>
      </c>
      <c r="AH105" s="42"/>
      <c r="AI105" s="41"/>
      <c r="AJ105" s="41"/>
      <c r="AK105" s="3" t="str">
        <f>IF(AND(G105&lt;&gt;"LIBSETS_SETTYPE_BATTLEGROUND",G105&lt;&gt;"LIBSETS_SETTYPE_SPECIAL"),IF(AL105&lt;&gt;"",VLOOKUP(AL105,'ESO zone constants'!$D$3:$H$4953,5,FALSE),""),"")</f>
        <v/>
      </c>
      <c r="AN105" s="41"/>
      <c r="AO105" s="41"/>
      <c r="AP105" s="3" t="str">
        <f>IF(AND(G105&lt;&gt;"LIBSETS_SETTYPE_BATTLEGROUND",G105&lt;&gt;"LIBSETS_SETTYPE_SPECIAL"),IF(AQ105&lt;&gt;"",VLOOKUP(AQ105,'ESO zone constants'!$D$3:$H$4953,5,FALSE),""),"")</f>
        <v/>
      </c>
      <c r="AS105" s="41"/>
      <c r="AT105" s="41"/>
      <c r="AU105" s="3" t="str">
        <f>IF(AND(G105&lt;&gt;"LIBSETS_SETTYPE_BATTLEGROUND",G105&lt;&gt;"LIBSETS_SETTYPE_SPECIAL"),IF(AV105&lt;&gt;"",VLOOKUP(AV105,'ESO zone constants'!$D$3:$H$4953,5,FALSE),""),"")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1"/>
        <v>, setType=LIBSETS_SETTYPE_DUNGEON</v>
      </c>
      <c r="BG105" s="21" t="str">
        <f t="shared" si="14"/>
        <v>, dropMechanic={LIBSETS_DROP_MECHANIC_GROUP_DUNGEON_BOSS,LIBSETS_DROP_MECHANIC_GROUP_DUNGEON_BOSS}</v>
      </c>
      <c r="BH105" s="21" t="str">
        <f t="shared" si="15"/>
        <v>}, --The Worm\'s Raiment / Garderobe des Wurms   [Vaults of Madness, Coldharbour, Coldharbour]</v>
      </c>
    </row>
    <row r="106" spans="1:60" x14ac:dyDescent="0.25">
      <c r="A106" s="12">
        <v>125</v>
      </c>
      <c r="B106" t="s">
        <v>881</v>
      </c>
      <c r="C106" t="s">
        <v>882</v>
      </c>
      <c r="D106" s="3">
        <f t="shared" si="10"/>
        <v>125</v>
      </c>
      <c r="G106" s="8" t="s">
        <v>1473</v>
      </c>
      <c r="I106" t="s">
        <v>91</v>
      </c>
      <c r="J106" t="s">
        <v>91</v>
      </c>
      <c r="K106">
        <v>-1</v>
      </c>
      <c r="L106">
        <v>-1</v>
      </c>
      <c r="M106">
        <v>-1</v>
      </c>
      <c r="O106" s="62"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2789</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constants'!$A$3:$D$9999,4,FALSE),"")</f>
        <v>Cyrodiil</v>
      </c>
      <c r="AB106" s="33" t="s">
        <v>3809</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constants'!$A$3:$D$9999,4,FALSE),"")</f>
        <v>Cyrodiil</v>
      </c>
      <c r="AH106" s="33" t="s">
        <v>2784</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t="str">
        <f>IF(AND(G106&lt;&gt;"LIBSETS_SETTYPE_BATTLEGROUND",G106&lt;&gt;"LIBSETS_SETTYPE_SPECIAL"),IF(AL106&lt;&gt;"",VLOOKUP(AL106,'ESO zone constants'!$D$3:$H$4953,5,FALSE),""),"")</f>
        <v/>
      </c>
      <c r="AM106" s="33" t="s">
        <v>3812</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t="str">
        <f>IF(AND(G106&lt;&gt;"LIBSETS_SETTYPE_BATTLEGROUND",G106&lt;&gt;"LIBSETS_SETTYPE_SPECIAL"),IF(AQ106&lt;&gt;"",VLOOKUP(AQ106,'ESO zone constants'!$D$3:$H$4953,5,FALSE),""),"")</f>
        <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t="str">
        <f>IF(AND(G106&lt;&gt;"LIBSETS_SETTYPE_BATTLEGROUND",G106&lt;&gt;"LIBSETS_SETTYPE_SPECIAL"),IF(AV106&lt;&gt;"",VLOOKUP(AV106,'ESO zone constants'!$D$3:$H$4953,5,FALSE),""),"")</f>
        <v/>
      </c>
      <c r="AW106" s="33" t="s">
        <v>3282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 veteran=false</v>
      </c>
      <c r="BF106" s="21" t="str">
        <f t="shared" si="11"/>
        <v>, setType=LIBSETS_SETTYPE_CYRODIIL</v>
      </c>
      <c r="BG106"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5"/>
        <v>}, --Wrath of the Imperium / Zorn des Kaiserreichs   [Cyrodiil, Cyrodiil, Cyrodiil]</v>
      </c>
    </row>
    <row r="107" spans="1:60" x14ac:dyDescent="0.25">
      <c r="A107" s="12">
        <v>126</v>
      </c>
      <c r="B107" t="s">
        <v>2787</v>
      </c>
      <c r="C107" t="s">
        <v>883</v>
      </c>
      <c r="D107" s="3">
        <f t="shared" si="10"/>
        <v>126</v>
      </c>
      <c r="E107" s="40"/>
      <c r="G107" s="8" t="s">
        <v>1473</v>
      </c>
      <c r="I107" t="s">
        <v>91</v>
      </c>
      <c r="J107" t="s">
        <v>91</v>
      </c>
      <c r="K107">
        <v>-1</v>
      </c>
      <c r="L107">
        <v>-1</v>
      </c>
      <c r="M107">
        <v>-1</v>
      </c>
      <c r="O107" s="62"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2789</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constants'!$A$3:$D$9999,4,FALSE),"")</f>
        <v>Cyrodiil</v>
      </c>
      <c r="AB107" s="33" t="s">
        <v>3809</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constants'!$A$3:$D$9999,4,FALSE),"")</f>
        <v>Cyrodiil</v>
      </c>
      <c r="AH107" s="33" t="s">
        <v>2784</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t="str">
        <f>IF(AND(G107&lt;&gt;"LIBSETS_SETTYPE_BATTLEGROUND",G107&lt;&gt;"LIBSETS_SETTYPE_SPECIAL"),IF(AL107&lt;&gt;"",VLOOKUP(AL107,'ESO zone constants'!$D$3:$H$4953,5,FALSE),""),"")</f>
        <v/>
      </c>
      <c r="AM107" s="33" t="s">
        <v>3812</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t="str">
        <f>IF(AND(G107&lt;&gt;"LIBSETS_SETTYPE_BATTLEGROUND",G107&lt;&gt;"LIBSETS_SETTYPE_SPECIAL"),IF(AQ107&lt;&gt;"",VLOOKUP(AQ107,'ESO zone constants'!$D$3:$H$4953,5,FALSE),""),"")</f>
        <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t="str">
        <f>IF(AND(G107&lt;&gt;"LIBSETS_SETTYPE_BATTLEGROUND",G107&lt;&gt;"LIBSETS_SETTYPE_SPECIAL"),IF(AV107&lt;&gt;"",VLOOKUP(AV107,'ESO zone constants'!$D$3:$H$4953,5,FALSE),""),"")</f>
        <v/>
      </c>
      <c r="AW107" s="33" t="s">
        <v>3282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 veteran=false</v>
      </c>
      <c r="BF107" s="21" t="str">
        <f t="shared" si="11"/>
        <v>, setType=LIBSETS_SETTYPE_CYRODIIL</v>
      </c>
      <c r="BG107"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5"/>
        <v>}, --Grace of the Ancients / Anmut der Ahnen   [Cyrodiil, Cyrodiil, Cyrodiil]</v>
      </c>
    </row>
    <row r="108" spans="1:60" x14ac:dyDescent="0.25">
      <c r="A108" s="12">
        <v>127</v>
      </c>
      <c r="B108" t="s">
        <v>884</v>
      </c>
      <c r="C108" t="s">
        <v>885</v>
      </c>
      <c r="D108" s="3">
        <f t="shared" si="10"/>
        <v>127</v>
      </c>
      <c r="G108" s="8" t="s">
        <v>1473</v>
      </c>
      <c r="I108" t="s">
        <v>91</v>
      </c>
      <c r="J108" t="s">
        <v>91</v>
      </c>
      <c r="K108">
        <v>-1</v>
      </c>
      <c r="L108">
        <v>-1</v>
      </c>
      <c r="M108">
        <v>-1</v>
      </c>
      <c r="O108" s="62"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constants'!$A$3:$D$9999,4,FALSE),"")</f>
        <v>Cyrodiil</v>
      </c>
      <c r="AB108" s="33" t="s">
        <v>3809</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constants'!$A$3:$D$9999,4,FALSE),"")</f>
        <v>Cyrodiil</v>
      </c>
      <c r="AH108" s="33" t="s">
        <v>2784</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t="str">
        <f>IF(AND(G108&lt;&gt;"LIBSETS_SETTYPE_BATTLEGROUND",G108&lt;&gt;"LIBSETS_SETTYPE_SPECIAL"),IF(AL108&lt;&gt;"",VLOOKUP(AL108,'ESO zone constants'!$D$3:$H$4953,5,FALSE),""),"")</f>
        <v/>
      </c>
      <c r="AM108" s="33" t="s">
        <v>3812</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t="str">
        <f>IF(AND(G108&lt;&gt;"LIBSETS_SETTYPE_BATTLEGROUND",G108&lt;&gt;"LIBSETS_SETTYPE_SPECIAL"),IF(AQ108&lt;&gt;"",VLOOKUP(AQ108,'ESO zone constants'!$D$3:$H$4953,5,FALSE),""),"")</f>
        <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t="str">
        <f>IF(AND(G108&lt;&gt;"LIBSETS_SETTYPE_BATTLEGROUND",G108&lt;&gt;"LIBSETS_SETTYPE_SPECIAL"),IF(AV108&lt;&gt;"",VLOOKUP(AV108,'ESO zone constants'!$D$3:$H$4953,5,FALSE),""),"")</f>
        <v/>
      </c>
      <c r="AW108" s="33" t="s">
        <v>3282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 veteran=false</v>
      </c>
      <c r="BF108" s="21" t="str">
        <f t="shared" si="11"/>
        <v>, setType=LIBSETS_SETTYPE_CYRODIIL</v>
      </c>
      <c r="BG108"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5"/>
        <v>}, --Deadly Strike / Tödlicher Stoß   [Cyrodiil, Cyrodiil, Cyrodiil]</v>
      </c>
    </row>
    <row r="109" spans="1:60" x14ac:dyDescent="0.25">
      <c r="A109" s="12">
        <v>128</v>
      </c>
      <c r="B109" t="s">
        <v>886</v>
      </c>
      <c r="C109" t="s">
        <v>887</v>
      </c>
      <c r="D109" s="3">
        <f t="shared" si="10"/>
        <v>128</v>
      </c>
      <c r="E109" s="40"/>
      <c r="G109" s="8" t="s">
        <v>1473</v>
      </c>
      <c r="I109" t="s">
        <v>91</v>
      </c>
      <c r="J109" t="s">
        <v>91</v>
      </c>
      <c r="K109">
        <v>-1</v>
      </c>
      <c r="L109">
        <v>-1</v>
      </c>
      <c r="M109">
        <v>-1</v>
      </c>
      <c r="O109" s="62"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constants'!$A$3:$D$9999,4,FALSE),"")</f>
        <v>Cyrodiil</v>
      </c>
      <c r="AB109" s="33" t="s">
        <v>3809</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constants'!$A$3:$D$9999,4,FALSE),"")</f>
        <v>Cyrodiil</v>
      </c>
      <c r="AH109" s="33" t="s">
        <v>2784</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t="str">
        <f>IF(AND(G109&lt;&gt;"LIBSETS_SETTYPE_BATTLEGROUND",G109&lt;&gt;"LIBSETS_SETTYPE_SPECIAL"),IF(AL109&lt;&gt;"",VLOOKUP(AL109,'ESO zone constants'!$D$3:$H$4953,5,FALSE),""),"")</f>
        <v/>
      </c>
      <c r="AM109" s="33" t="s">
        <v>3812</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t="str">
        <f>IF(AND(G109&lt;&gt;"LIBSETS_SETTYPE_BATTLEGROUND",G109&lt;&gt;"LIBSETS_SETTYPE_SPECIAL"),IF(AQ109&lt;&gt;"",VLOOKUP(AQ109,'ESO zone constants'!$D$3:$H$4953,5,FALSE),""),"")</f>
        <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t="str">
        <f>IF(AND(G109&lt;&gt;"LIBSETS_SETTYPE_BATTLEGROUND",G109&lt;&gt;"LIBSETS_SETTYPE_SPECIAL"),IF(AV109&lt;&gt;"",VLOOKUP(AV109,'ESO zone constants'!$D$3:$H$4953,5,FALSE),""),"")</f>
        <v/>
      </c>
      <c r="AW109" s="33" t="s">
        <v>3282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 veteran=false</v>
      </c>
      <c r="BF109" s="21" t="str">
        <f t="shared" si="11"/>
        <v>, setType=LIBSETS_SETTYPE_CYRODIIL</v>
      </c>
      <c r="BG109" s="21" t="str">
        <f t="shared" si="14"/>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5"/>
        <v>}, --Blessing of the Potentates / Segen des Potentaten   [Cyrodiil, Cyrodiil, Cyrodiil]</v>
      </c>
    </row>
    <row r="110" spans="1:60" x14ac:dyDescent="0.25">
      <c r="A110" s="12">
        <v>129</v>
      </c>
      <c r="B110" t="s">
        <v>888</v>
      </c>
      <c r="C110" t="s">
        <v>889</v>
      </c>
      <c r="D110" s="3">
        <f t="shared" si="10"/>
        <v>129</v>
      </c>
      <c r="G110" s="8" t="s">
        <v>1473</v>
      </c>
      <c r="I110" t="s">
        <v>91</v>
      </c>
      <c r="J110" t="s">
        <v>91</v>
      </c>
      <c r="K110">
        <v>-1</v>
      </c>
      <c r="L110">
        <v>-1</v>
      </c>
      <c r="M110">
        <v>-1</v>
      </c>
      <c r="O110" s="62"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constants'!$A$3:$D$9999,4,FALSE),"")</f>
        <v>Cyrodiil</v>
      </c>
      <c r="AB110" s="33" t="s">
        <v>3809</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constants'!$A$3:$D$9999,4,FALSE),"")</f>
        <v>Cyrodiil</v>
      </c>
      <c r="AH110" s="33" t="s">
        <v>2784</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t="str">
        <f>IF(AND(G110&lt;&gt;"LIBSETS_SETTYPE_BATTLEGROUND",G110&lt;&gt;"LIBSETS_SETTYPE_SPECIAL"),IF(AL110&lt;&gt;"",VLOOKUP(AL110,'ESO zone constants'!$D$3:$H$4953,5,FALSE),""),"")</f>
        <v/>
      </c>
      <c r="AM110" s="33" t="s">
        <v>3812</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t="str">
        <f>IF(AND(G110&lt;&gt;"LIBSETS_SETTYPE_BATTLEGROUND",G110&lt;&gt;"LIBSETS_SETTYPE_SPECIAL"),IF(AQ110&lt;&gt;"",VLOOKUP(AQ110,'ESO zone constants'!$D$3:$H$4953,5,FALSE),""),"")</f>
        <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t="str">
        <f>IF(AND(G110&lt;&gt;"LIBSETS_SETTYPE_BATTLEGROUND",G110&lt;&gt;"LIBSETS_SETTYPE_SPECIAL"),IF(AV110&lt;&gt;"",VLOOKUP(AV110,'ESO zone constants'!$D$3:$H$4953,5,FALSE),""),"")</f>
        <v/>
      </c>
      <c r="AW110" s="33" t="s">
        <v>3282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 veteran=false</v>
      </c>
      <c r="BF110" s="21" t="str">
        <f t="shared" si="11"/>
        <v>, setType=LIBSETS_SETTYPE_CYRODIIL</v>
      </c>
      <c r="BG110"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5"/>
        <v>}, --Vengeance Leech / Saugende Vergeltung   [Cyrodiil, Cyrodiil, Cyrodiil]</v>
      </c>
    </row>
    <row r="111" spans="1:60" x14ac:dyDescent="0.25">
      <c r="A111" s="12">
        <v>130</v>
      </c>
      <c r="B111" t="s">
        <v>890</v>
      </c>
      <c r="C111" t="s">
        <v>891</v>
      </c>
      <c r="D111" s="3">
        <f t="shared" si="10"/>
        <v>130</v>
      </c>
      <c r="G111" s="8" t="s">
        <v>1473</v>
      </c>
      <c r="I111" t="s">
        <v>91</v>
      </c>
      <c r="J111" t="s">
        <v>91</v>
      </c>
      <c r="K111">
        <v>-1</v>
      </c>
      <c r="L111">
        <v>-1</v>
      </c>
      <c r="M111">
        <v>-1</v>
      </c>
      <c r="O111" s="62"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constants'!$A$3:$D$9999,4,FALSE),"")</f>
        <v>Cyrodiil</v>
      </c>
      <c r="AB111" s="33" t="s">
        <v>3809</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constants'!$A$3:$D$9999,4,FALSE),"")</f>
        <v>Cyrodiil</v>
      </c>
      <c r="AH111" s="33" t="s">
        <v>2784</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t="str">
        <f>IF(AND(G111&lt;&gt;"LIBSETS_SETTYPE_BATTLEGROUND",G111&lt;&gt;"LIBSETS_SETTYPE_SPECIAL"),IF(AL111&lt;&gt;"",VLOOKUP(AL111,'ESO zone constants'!$D$3:$H$4953,5,FALSE),""),"")</f>
        <v/>
      </c>
      <c r="AM111" s="33" t="s">
        <v>3812</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t="str">
        <f>IF(AND(G111&lt;&gt;"LIBSETS_SETTYPE_BATTLEGROUND",G111&lt;&gt;"LIBSETS_SETTYPE_SPECIAL"),IF(AQ111&lt;&gt;"",VLOOKUP(AQ111,'ESO zone constants'!$D$3:$H$4953,5,FALSE),""),"")</f>
        <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t="str">
        <f>IF(AND(G111&lt;&gt;"LIBSETS_SETTYPE_BATTLEGROUND",G111&lt;&gt;"LIBSETS_SETTYPE_SPECIAL"),IF(AV111&lt;&gt;"",VLOOKUP(AV111,'ESO zone constants'!$D$3:$H$4953,5,FALSE),""),"")</f>
        <v/>
      </c>
      <c r="AW111" s="33" t="s">
        <v>3282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 veteran=false</v>
      </c>
      <c r="BF111" s="21" t="str">
        <f t="shared" si="11"/>
        <v>, setType=LIBSETS_SETTYPE_CYRODIIL</v>
      </c>
      <c r="BG111"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5"/>
        <v>}, --Eagle Eye / Adlerauge   [Cyrodiil, Cyrodiil, Cyrodiil]</v>
      </c>
    </row>
    <row r="112" spans="1:60" x14ac:dyDescent="0.25">
      <c r="A112" s="12">
        <v>131</v>
      </c>
      <c r="B112" t="s">
        <v>892</v>
      </c>
      <c r="C112" t="s">
        <v>893</v>
      </c>
      <c r="D112" s="3">
        <f t="shared" si="10"/>
        <v>131</v>
      </c>
      <c r="E112" s="40"/>
      <c r="G112" s="8" t="s">
        <v>1473</v>
      </c>
      <c r="I112" t="s">
        <v>91</v>
      </c>
      <c r="J112" t="s">
        <v>91</v>
      </c>
      <c r="K112">
        <v>-1</v>
      </c>
      <c r="L112">
        <v>-1</v>
      </c>
      <c r="M112">
        <v>-1</v>
      </c>
      <c r="O112" s="62"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constants'!$A$3:$D$9999,4,FALSE),"")</f>
        <v>Cyrodiil</v>
      </c>
      <c r="AB112" s="33" t="s">
        <v>3809</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constants'!$A$3:$D$9999,4,FALSE),"")</f>
        <v>Cyrodiil</v>
      </c>
      <c r="AH112" s="33" t="s">
        <v>2784</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t="str">
        <f>IF(AND(G112&lt;&gt;"LIBSETS_SETTYPE_BATTLEGROUND",G112&lt;&gt;"LIBSETS_SETTYPE_SPECIAL"),IF(AL112&lt;&gt;"",VLOOKUP(AL112,'ESO zone constants'!$D$3:$H$4953,5,FALSE),""),"")</f>
        <v/>
      </c>
      <c r="AM112" s="33" t="s">
        <v>3812</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t="str">
        <f>IF(AND(G112&lt;&gt;"LIBSETS_SETTYPE_BATTLEGROUND",G112&lt;&gt;"LIBSETS_SETTYPE_SPECIAL"),IF(AQ112&lt;&gt;"",VLOOKUP(AQ112,'ESO zone constants'!$D$3:$H$4953,5,FALSE),""),"")</f>
        <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t="str">
        <f>IF(AND(G112&lt;&gt;"LIBSETS_SETTYPE_BATTLEGROUND",G112&lt;&gt;"LIBSETS_SETTYPE_SPECIAL"),IF(AV112&lt;&gt;"",VLOOKUP(AV112,'ESO zone constants'!$D$3:$H$4953,5,FALSE),""),"")</f>
        <v/>
      </c>
      <c r="AW112" s="33" t="s">
        <v>3282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 veteran=false</v>
      </c>
      <c r="BF112" s="21" t="str">
        <f t="shared" si="11"/>
        <v>, setType=LIBSETS_SETTYPE_CYRODIIL</v>
      </c>
      <c r="BG112" s="21" t="str">
        <f t="shared" si="14"/>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5"/>
        <v>}, --Bastion of the Heartland / Bastion des Herzlandes   [Cyrodiil, Cyrodiil, Cyrodiil]</v>
      </c>
    </row>
    <row r="113" spans="1:60" x14ac:dyDescent="0.25">
      <c r="A113" s="12">
        <v>132</v>
      </c>
      <c r="B113" t="s">
        <v>894</v>
      </c>
      <c r="C113" t="s">
        <v>895</v>
      </c>
      <c r="D113" s="3">
        <f t="shared" si="10"/>
        <v>132</v>
      </c>
      <c r="G113" s="8" t="s">
        <v>1473</v>
      </c>
      <c r="I113" t="s">
        <v>91</v>
      </c>
      <c r="J113" t="s">
        <v>91</v>
      </c>
      <c r="K113">
        <v>-1</v>
      </c>
      <c r="L113">
        <v>-1</v>
      </c>
      <c r="M113">
        <v>-1</v>
      </c>
      <c r="O113" s="62"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constants'!$A$3:$D$9999,4,FALSE),"")</f>
        <v>Cyrodiil</v>
      </c>
      <c r="AB113" s="33" t="s">
        <v>3809</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constants'!$A$3:$D$9999,4,FALSE),"")</f>
        <v>Cyrodiil</v>
      </c>
      <c r="AH113" s="33" t="s">
        <v>2784</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t="str">
        <f>IF(AND(G113&lt;&gt;"LIBSETS_SETTYPE_BATTLEGROUND",G113&lt;&gt;"LIBSETS_SETTYPE_SPECIAL"),IF(AL113&lt;&gt;"",VLOOKUP(AL113,'ESO zone constants'!$D$3:$H$4953,5,FALSE),""),"")</f>
        <v/>
      </c>
      <c r="AM113" s="33" t="s">
        <v>3812</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t="str">
        <f>IF(AND(G113&lt;&gt;"LIBSETS_SETTYPE_BATTLEGROUND",G113&lt;&gt;"LIBSETS_SETTYPE_SPECIAL"),IF(AQ113&lt;&gt;"",VLOOKUP(AQ113,'ESO zone constants'!$D$3:$H$4953,5,FALSE),""),"")</f>
        <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t="str">
        <f>IF(AND(G113&lt;&gt;"LIBSETS_SETTYPE_BATTLEGROUND",G113&lt;&gt;"LIBSETS_SETTYPE_SPECIAL"),IF(AV113&lt;&gt;"",VLOOKUP(AV113,'ESO zone constants'!$D$3:$H$4953,5,FALSE),""),"")</f>
        <v/>
      </c>
      <c r="AW113" s="33" t="s">
        <v>3282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 veteran=false</v>
      </c>
      <c r="BF113" s="21" t="str">
        <f t="shared" si="11"/>
        <v>, setType=LIBSETS_SETTYPE_CYRODIIL</v>
      </c>
      <c r="BG113"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5"/>
        <v>}, --Shield of the Valiant / Schild des Tapferen   [Cyrodiil, Cyrodiil, Cyrodiil]</v>
      </c>
    </row>
    <row r="114" spans="1:60" x14ac:dyDescent="0.25">
      <c r="A114" s="12">
        <v>133</v>
      </c>
      <c r="B114" t="s">
        <v>896</v>
      </c>
      <c r="C114" t="s">
        <v>897</v>
      </c>
      <c r="D114" s="3">
        <f t="shared" si="10"/>
        <v>133</v>
      </c>
      <c r="E114" s="40"/>
      <c r="G114" s="8" t="s">
        <v>1473</v>
      </c>
      <c r="I114" t="s">
        <v>91</v>
      </c>
      <c r="J114" t="s">
        <v>91</v>
      </c>
      <c r="K114">
        <v>-1</v>
      </c>
      <c r="L114">
        <v>-1</v>
      </c>
      <c r="M114">
        <v>-1</v>
      </c>
      <c r="O114" s="62"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2789</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constants'!$A$3:$D$9999,4,FALSE),"")</f>
        <v>Cyrodiil</v>
      </c>
      <c r="AB114" s="33" t="s">
        <v>3809</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constants'!$A$3:$D$9999,4,FALSE),"")</f>
        <v>Cyrodiil</v>
      </c>
      <c r="AH114" s="33" t="s">
        <v>2784</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t="str">
        <f>IF(AND(G114&lt;&gt;"LIBSETS_SETTYPE_BATTLEGROUND",G114&lt;&gt;"LIBSETS_SETTYPE_SPECIAL"),IF(AL114&lt;&gt;"",VLOOKUP(AL114,'ESO zone constants'!$D$3:$H$4953,5,FALSE),""),"")</f>
        <v/>
      </c>
      <c r="AM114" s="33" t="s">
        <v>3812</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t="str">
        <f>IF(AND(G114&lt;&gt;"LIBSETS_SETTYPE_BATTLEGROUND",G114&lt;&gt;"LIBSETS_SETTYPE_SPECIAL"),IF(AQ114&lt;&gt;"",VLOOKUP(AQ114,'ESO zone constants'!$D$3:$H$4953,5,FALSE),""),"")</f>
        <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t="str">
        <f>IF(AND(G114&lt;&gt;"LIBSETS_SETTYPE_BATTLEGROUND",G114&lt;&gt;"LIBSETS_SETTYPE_SPECIAL"),IF(AV114&lt;&gt;"",VLOOKUP(AV114,'ESO zone constants'!$D$3:$H$4953,5,FALSE),""),"")</f>
        <v/>
      </c>
      <c r="AW114" s="33" t="s">
        <v>3282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 veteran=false</v>
      </c>
      <c r="BF114" s="21" t="str">
        <f t="shared" si="11"/>
        <v>, setType=LIBSETS_SETTYPE_CYRODIIL</v>
      </c>
      <c r="BG114"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5"/>
        <v>}, --Buffer of the Swift / Dämpfer des Geschwinden   [Cyrodiil, Cyrodiil, Cyrodiil]</v>
      </c>
    </row>
    <row r="115" spans="1:60" x14ac:dyDescent="0.25">
      <c r="A115" s="12">
        <v>134</v>
      </c>
      <c r="B115" t="s">
        <v>898</v>
      </c>
      <c r="C115" t="s">
        <v>899</v>
      </c>
      <c r="D115" s="3">
        <f t="shared" si="10"/>
        <v>134</v>
      </c>
      <c r="G115" s="8" t="s">
        <v>1475</v>
      </c>
      <c r="I115" t="s">
        <v>91</v>
      </c>
      <c r="J115" t="s">
        <v>91</v>
      </c>
      <c r="K115">
        <v>190</v>
      </c>
      <c r="L115">
        <v>190</v>
      </c>
      <c r="M115">
        <v>190</v>
      </c>
      <c r="O115" s="62"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3332</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constants'!$A$3:$D$9999,4,FALSE),"")</f>
        <v>Crypt of Hearts II</v>
      </c>
      <c r="AB115" s="33" t="s">
        <v>3332</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constants'!$A$3:$D$9999,4,FALSE),"")</f>
        <v>Rivenspire</v>
      </c>
      <c r="AH115" s="90" t="s">
        <v>3332</v>
      </c>
      <c r="AI115" s="41"/>
      <c r="AJ115" s="41"/>
      <c r="AK115" s="3" t="str">
        <f>IF(AND(G115&lt;&gt;"LIBSETS_SETTYPE_BATTLEGROUND",G115&lt;&gt;"LIBSETS_SETTYPE_SPECIAL"),IF(AL115&lt;&gt;"",VLOOKUP(AL115,'ESO zone constants'!$D$3:$H$4953,5,FALSE),""),"")</f>
        <v/>
      </c>
      <c r="AN115" s="41"/>
      <c r="AO115" s="41"/>
      <c r="AP115" s="3" t="str">
        <f>IF(AND(G115&lt;&gt;"LIBSETS_SETTYPE_BATTLEGROUND",G115&lt;&gt;"LIBSETS_SETTYPE_SPECIAL"),IF(AQ115&lt;&gt;"",VLOOKUP(AQ115,'ESO zone constants'!$D$3:$H$4953,5,FALSE),""),"")</f>
        <v/>
      </c>
      <c r="AS115" s="41"/>
      <c r="AT115" s="41"/>
      <c r="AU115" s="3" t="str">
        <f>IF(AND(G115&lt;&gt;"LIBSETS_SETTYPE_BATTLEGROUND",G115&lt;&gt;"LIBSETS_SETTYPE_SPECIAL"),IF(AV115&lt;&gt;"",VLOOKUP(AV115,'ESO zone constants'!$D$3:$H$4953,5,FALSE),""),"")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1"/>
        <v>, setType=LIBSETS_SETTYPE_DUNGEON</v>
      </c>
      <c r="BG115" s="21" t="str">
        <f t="shared" si="14"/>
        <v>, dropMechanic={LIBSETS_DROP_MECHANIC_GROUP_DUNGEON_BOSS,LIBSETS_DROP_MECHANIC_GROUP_DUNGEON_BOSS,LIBSETS_DROP_MECHANIC_GROUP_DUNGEON_BOSS}</v>
      </c>
      <c r="BH115" s="21" t="str">
        <f t="shared" si="15"/>
        <v>}, --Shroud of the Lich / Tuch des Lich   [Crypt of Hearts I, Crypt of Hearts II, Rivenspire]</v>
      </c>
    </row>
    <row r="116" spans="1:60" s="14" customFormat="1" x14ac:dyDescent="0.25">
      <c r="A116" s="12">
        <v>135</v>
      </c>
      <c r="B116" t="s">
        <v>900</v>
      </c>
      <c r="C116" t="s">
        <v>2585</v>
      </c>
      <c r="D116" s="3">
        <f t="shared" si="10"/>
        <v>135</v>
      </c>
      <c r="E116"/>
      <c r="F116"/>
      <c r="G116" s="8" t="s">
        <v>1478</v>
      </c>
      <c r="H116"/>
      <c r="I116" t="s">
        <v>91</v>
      </c>
      <c r="J116" t="s">
        <v>91</v>
      </c>
      <c r="K116">
        <v>109</v>
      </c>
      <c r="L116">
        <v>109</v>
      </c>
      <c r="M116">
        <v>109</v>
      </c>
      <c r="N116"/>
      <c r="O116" s="62" t="s">
        <v>111</v>
      </c>
      <c r="P116" s="62"/>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constants'!$A$3:$D$9999,4,FALSE),"")</f>
        <v>The Rift</v>
      </c>
      <c r="AB116" s="33" t="s">
        <v>1557</v>
      </c>
      <c r="AC116" s="41"/>
      <c r="AD116" s="41"/>
      <c r="AE116" s="41"/>
      <c r="AF116" s="3">
        <f>IF(AND(G116&lt;&gt;"LIBSETS_SETTYPE_BATTLEGROUND",G116&lt;&gt;"LIBSETS_SETTYPE_SPECIAL"),
IF(AND(AE116&lt;&gt;"",ISNUMBER(AE116),NOT(ISNA(AE116))),AE116,
   IF(AND(M116&lt;&gt;"",ISNUMBER(M116),M116&gt;0,NOT(ISNA(M116))),VLOOKUP(M116,'ESO dumped WayshrineInfo'!$K$3:$L$9996,2,FALSE),"")
),"")</f>
        <v>103</v>
      </c>
      <c r="AG116" t="str">
        <f>IF(AND(AF116&lt;&gt;"",ISNUMBER(AF116),NOT(ISNA(AF116))),VLOOKUP(AF116,'ESO zone constants'!$A$3:$D$9999,4,FALSE),"")</f>
        <v>The Rift</v>
      </c>
      <c r="AH116" s="42" t="s">
        <v>1558</v>
      </c>
      <c r="AI116" s="41"/>
      <c r="AJ116" s="41"/>
      <c r="AK116" s="3">
        <f>IF(AND(G116&lt;&gt;"LIBSETS_SETTYPE_BATTLEGROUND",G116&lt;&gt;"LIBSETS_SETTYPE_SPECIAL"),IF(AL116&lt;&gt;"",VLOOKUP(AL116,'ESO zone constants'!$D$3:$H$4953,5,FALSE),""),"")</f>
        <v>103</v>
      </c>
      <c r="AL116" t="s">
        <v>111</v>
      </c>
      <c r="AM116" s="33" t="s">
        <v>1559</v>
      </c>
      <c r="AN116" s="41"/>
      <c r="AO116" s="41"/>
      <c r="AP116" s="3" t="str">
        <f>IF(AND(G116&lt;&gt;"LIBSETS_SETTYPE_BATTLEGROUND",G116&lt;&gt;"LIBSETS_SETTYPE_SPECIAL"),IF(AQ116&lt;&gt;"",VLOOKUP(AQ116,'ESO zone constants'!$D$3:$H$4953,5,FALSE),""),"")</f>
        <v/>
      </c>
      <c r="AQ116"/>
      <c r="AR116" s="33"/>
      <c r="AS116" s="41"/>
      <c r="AT116" s="41"/>
      <c r="AU116" s="3" t="str">
        <f>IF(AND(G116&lt;&gt;"LIBSETS_SETTYPE_BATTLEGROUND",G116&lt;&gt;"LIBSETS_SETTYPE_SPECIAL"),IF(AV116&lt;&gt;"",VLOOKUP(AV116,'ESO zone constants'!$D$3:$H$4953,5,FALSE),""),"")</f>
        <v/>
      </c>
      <c r="AV116"/>
      <c r="AW116" s="33"/>
      <c r="AX116" s="41"/>
      <c r="AY116" s="41"/>
      <c r="AZ116" s="79" t="s">
        <v>2658</v>
      </c>
      <c r="BA116" s="79"/>
      <c r="BB116" s="79"/>
      <c r="BC116" s="79"/>
      <c r="BD116" s="21" t="str">
        <f t="shared" si="12"/>
        <v>[135] = {wayshrines={109,109,109,}, dlcId=DLC_BASE_GAME</v>
      </c>
      <c r="BE116" s="21" t="str">
        <f t="shared" si="13"/>
        <v>, zoneIds={103,103,103,103}, veteran=false</v>
      </c>
      <c r="BF116" s="21" t="str">
        <f t="shared" si="11"/>
        <v>, setType=LIBSETS_SETTYPE_OVERLAND</v>
      </c>
      <c r="BG116" s="21" t="str">
        <f t="shared" si="14"/>
        <v>, dropMechanic={LIBSETS_DROP_MECHANIC_OVERLAND_BOSS_DELVE,LIBSETS_DROP_MECHANIC_OVERLAND_WORLDBOSS,LIBSETS_DROP_MECHANIC_OVERLAND_BOSS_PUBLIC_DUNGEON,LIBSETS_DROP_MECHANIC_OVERLAND_CHEST}</v>
      </c>
      <c r="BH116" s="21" t="str">
        <f t="shared" si="15"/>
        <v>}, --Draugr\'s Heritage / Erbe des Draugrs   [The Rift, The Rift, The Rift, The Rift]</v>
      </c>
    </row>
    <row r="117" spans="1:60" x14ac:dyDescent="0.25">
      <c r="A117" s="12">
        <v>136</v>
      </c>
      <c r="B117" t="s">
        <v>901</v>
      </c>
      <c r="C117" t="s">
        <v>902</v>
      </c>
      <c r="D117" s="3">
        <f t="shared" si="10"/>
        <v>136</v>
      </c>
      <c r="G117" s="8" t="s">
        <v>1479</v>
      </c>
      <c r="I117" t="s">
        <v>91</v>
      </c>
      <c r="J117" t="s">
        <v>91</v>
      </c>
      <c r="K117">
        <v>232</v>
      </c>
      <c r="L117">
        <v>232</v>
      </c>
      <c r="M117">
        <v>232</v>
      </c>
      <c r="O117" s="62"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3313</v>
      </c>
      <c r="Y117" s="62"/>
      <c r="Z117" s="3">
        <f>IF(AND(G117&lt;&gt;"LIBSETS_SETTYPE_BATTLEGROUND",G117&lt;&gt;"LIBSETS_SETTYPE_SPECIAL"),
IF(AND(Y117&lt;&gt;"",ISNUMBER(Y117),NOT(ISNA(Y117))),Y117,
   IF(AND(L117&lt;&gt;"",ISNUMBER(L117),L117&gt;0,NOT(ISNA(L117))),VLOOKUP(L117,'ESO dumped WayshrineInfo'!$K$3:$L$9996,2,FALSE),"")
),"")</f>
        <v>888</v>
      </c>
      <c r="AA117" t="str">
        <f>IF(AND(Z117&lt;&gt;"",ISNUMBER(Z117),NOT(ISNA(Z117))),VLOOKUP(Z117,'ESO zone constants'!$A$3:$D$9999,4,FALSE),"")</f>
        <v>Craglorn</v>
      </c>
      <c r="AB117" s="33" t="s">
        <v>3313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WayshrineInfo'!$K$3:$L$9996,2,FALSE),"")
),"")</f>
        <v>888</v>
      </c>
      <c r="AG117" t="str">
        <f>IF(AND(AF117&lt;&gt;"",ISNUMBER(AF117),NOT(ISNA(AF117))),VLOOKUP(AF117,'ESO zone constants'!$A$3:$D$9999,4,FALSE),"")</f>
        <v>Craglorn</v>
      </c>
      <c r="AH117" s="42"/>
      <c r="AI117" s="38"/>
      <c r="AJ117" s="38"/>
      <c r="AK117" s="3" t="str">
        <f>IF(AND(G117&lt;&gt;"LIBSETS_SETTYPE_BATTLEGROUND",G117&lt;&gt;"LIBSETS_SETTYPE_SPECIAL"),IF(AL117&lt;&gt;"",VLOOKUP(AL117,'ESO zone constants'!$D$3:$H$4953,5,FALSE),""),"")</f>
        <v/>
      </c>
      <c r="AN117" s="38"/>
      <c r="AO117" s="38"/>
      <c r="AP117" s="3" t="str">
        <f>IF(AND(G117&lt;&gt;"LIBSETS_SETTYPE_BATTLEGROUND",G117&lt;&gt;"LIBSETS_SETTYPE_SPECIAL"),IF(AQ117&lt;&gt;"",VLOOKUP(AQ117,'ESO zone constants'!$D$3:$H$4953,5,FALSE),""),"")</f>
        <v/>
      </c>
      <c r="AS117" s="38"/>
      <c r="AT117" s="38"/>
      <c r="AU117" s="3" t="str">
        <f>IF(AND(G117&lt;&gt;"LIBSETS_SETTYPE_BATTLEGROUND",G117&lt;&gt;"LIBSETS_SETTYPE_SPECIAL"),IF(AV117&lt;&gt;"",VLOOKUP(AV117,'ESO zone constants'!$D$3:$H$4953,5,FALSE),""),"")</f>
        <v/>
      </c>
      <c r="AX117" s="38"/>
      <c r="AY117" s="38"/>
      <c r="AZ117" s="79" t="s">
        <v>2658</v>
      </c>
      <c r="BA117" s="79"/>
      <c r="BB117" s="79"/>
      <c r="BC117" s="79"/>
      <c r="BD117" s="21" t="str">
        <f t="shared" si="12"/>
        <v>[136] = {wayshrines={232,232,232,}, dlcId=DLC_BASE_GAME</v>
      </c>
      <c r="BE117" s="21" t="str">
        <f t="shared" si="13"/>
        <v>, zoneIds={639,888,888}, veteran=false</v>
      </c>
      <c r="BF117" s="21" t="str">
        <f t="shared" si="11"/>
        <v>, setType=LIBSETS_SETTYPE_TRIAL</v>
      </c>
      <c r="BG117" s="21" t="str">
        <f t="shared" si="14"/>
        <v>, dropMechanic={LIBSETS_DROP_MECHANIC_TRIAL_BOSS,LIBSETS_DROP_MECHANIC_TRIAL_BOSS}, dropMechanicDropLocationNames={['en']={'','Bosses in trial dungeons','','','','',},['de']={'','Bosse in Prüfungen','','','','',},}</v>
      </c>
      <c r="BH117" s="21" t="str">
        <f t="shared" si="15"/>
        <v>}, --Immortal Warrior / Unsterblicher Krieger   [Sanctum Ophidia, Craglorn, Craglorn]</v>
      </c>
    </row>
    <row r="118" spans="1:60" x14ac:dyDescent="0.25">
      <c r="A118" s="12">
        <v>137</v>
      </c>
      <c r="B118" t="s">
        <v>903</v>
      </c>
      <c r="C118" t="s">
        <v>904</v>
      </c>
      <c r="D118" s="3">
        <f t="shared" si="10"/>
        <v>137</v>
      </c>
      <c r="E118" s="40"/>
      <c r="G118" s="8" t="s">
        <v>1479</v>
      </c>
      <c r="I118" t="s">
        <v>91</v>
      </c>
      <c r="J118" t="s">
        <v>91</v>
      </c>
      <c r="K118">
        <v>230</v>
      </c>
      <c r="L118">
        <v>230</v>
      </c>
      <c r="M118">
        <v>230</v>
      </c>
      <c r="O118" s="62"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3313</v>
      </c>
      <c r="Y118" s="62"/>
      <c r="Z118" s="3">
        <f>IF(AND(G118&lt;&gt;"LIBSETS_SETTYPE_BATTLEGROUND",G118&lt;&gt;"LIBSETS_SETTYPE_SPECIAL"),
IF(AND(Y118&lt;&gt;"",ISNUMBER(Y118),NOT(ISNA(Y118))),Y118,
   IF(AND(L118&lt;&gt;"",ISNUMBER(L118),L118&gt;0,NOT(ISNA(L118))),VLOOKUP(L118,'ESO dumped WayshrineInfo'!$K$3:$L$9996,2,FALSE),"")
),"")</f>
        <v>888</v>
      </c>
      <c r="AA118" t="str">
        <f>IF(AND(Z118&lt;&gt;"",ISNUMBER(Z118),NOT(ISNA(Z118))),VLOOKUP(Z118,'ESO zone constants'!$A$3:$D$9999,4,FALSE),"")</f>
        <v>Craglorn</v>
      </c>
      <c r="AB118" s="33" t="s">
        <v>3313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WayshrineInfo'!$K$3:$L$9996,2,FALSE),"")
),"")</f>
        <v>888</v>
      </c>
      <c r="AG118" t="str">
        <f>IF(AND(AF118&lt;&gt;"",ISNUMBER(AF118),NOT(ISNA(AF118))),VLOOKUP(AF118,'ESO zone constants'!$A$3:$D$9999,4,FALSE),"")</f>
        <v>Craglorn</v>
      </c>
      <c r="AH118" s="42"/>
      <c r="AI118" s="38"/>
      <c r="AJ118" s="38"/>
      <c r="AK118" s="3" t="str">
        <f>IF(AND(G118&lt;&gt;"LIBSETS_SETTYPE_BATTLEGROUND",G118&lt;&gt;"LIBSETS_SETTYPE_SPECIAL"),IF(AL118&lt;&gt;"",VLOOKUP(AL118,'ESO zone constants'!$D$3:$H$4953,5,FALSE),""),"")</f>
        <v/>
      </c>
      <c r="AN118" s="38"/>
      <c r="AO118" s="38"/>
      <c r="AP118" s="3" t="str">
        <f>IF(AND(G118&lt;&gt;"LIBSETS_SETTYPE_BATTLEGROUND",G118&lt;&gt;"LIBSETS_SETTYPE_SPECIAL"),IF(AQ118&lt;&gt;"",VLOOKUP(AQ118,'ESO zone constants'!$D$3:$H$4953,5,FALSE),""),"")</f>
        <v/>
      </c>
      <c r="AS118" s="38"/>
      <c r="AT118" s="38"/>
      <c r="AU118" s="3" t="str">
        <f>IF(AND(G118&lt;&gt;"LIBSETS_SETTYPE_BATTLEGROUND",G118&lt;&gt;"LIBSETS_SETTYPE_SPECIAL"),IF(AV118&lt;&gt;"",VLOOKUP(AV118,'ESO zone constants'!$D$3:$H$4953,5,FALSE),""),"")</f>
        <v/>
      </c>
      <c r="AX118" s="38"/>
      <c r="AY118" s="38"/>
      <c r="AZ118" s="79" t="s">
        <v>2658</v>
      </c>
      <c r="BA118" s="79"/>
      <c r="BB118" s="79"/>
      <c r="BC118" s="79"/>
      <c r="BD118" s="21" t="str">
        <f t="shared" si="12"/>
        <v>[137] = {wayshrines={230,230,230,}, dlcId=DLC_BASE_GAME</v>
      </c>
      <c r="BE118" s="21" t="str">
        <f t="shared" si="13"/>
        <v>, zoneIds={636,888,888}, veteran=false</v>
      </c>
      <c r="BF118" s="21" t="str">
        <f t="shared" si="11"/>
        <v>, setType=LIBSETS_SETTYPE_TRIAL</v>
      </c>
      <c r="BG118" s="21" t="str">
        <f t="shared" si="14"/>
        <v>, dropMechanic={LIBSETS_DROP_MECHANIC_TRIAL_BOSS,LIBSETS_DROP_MECHANIC_TRIAL_BOSS}, dropMechanicDropLocationNames={['en']={'','Bosses in trial dungeons','','','','',},['de']={'','Bosse in Prüfungen','','','','',},}</v>
      </c>
      <c r="BH118" s="21" t="str">
        <f t="shared" si="15"/>
        <v>}, --Berserking Warrior / Tobender Krieger   [Hel Ra Citadel, Craglorn, Craglorn]</v>
      </c>
    </row>
    <row r="119" spans="1:60" ht="15.75" x14ac:dyDescent="0.25">
      <c r="A119" s="12">
        <v>138</v>
      </c>
      <c r="B119" t="s">
        <v>905</v>
      </c>
      <c r="C119" t="s">
        <v>906</v>
      </c>
      <c r="D119" s="3">
        <f t="shared" si="10"/>
        <v>138</v>
      </c>
      <c r="G119" s="8" t="s">
        <v>1479</v>
      </c>
      <c r="I119" t="s">
        <v>91</v>
      </c>
      <c r="J119" t="s">
        <v>91</v>
      </c>
      <c r="K119">
        <v>231</v>
      </c>
      <c r="L119">
        <v>231</v>
      </c>
      <c r="M119">
        <v>231</v>
      </c>
      <c r="O119" s="62"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3313</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constants'!$A$3:$D$9999,4,FALSE),"")</f>
        <v>Aetherian Archive</v>
      </c>
      <c r="AB119" s="33" t="s">
        <v>1540</v>
      </c>
      <c r="AC119" s="105" t="s">
        <v>3817</v>
      </c>
      <c r="AD119" s="105" t="s">
        <v>3818</v>
      </c>
      <c r="AE119" s="38"/>
      <c r="AF119" s="3">
        <f>IF(AND(G119&lt;&gt;"LIBSETS_SETTYPE_BATTLEGROUND",G119&lt;&gt;"LIBSETS_SETTYPE_SPECIAL"),
IF(AND(AE119&lt;&gt;"",ISNUMBER(AE119),NOT(ISNA(AE119))),AE119,
   IF(AND(M119&lt;&gt;"",ISNUMBER(M119),M119&gt;0,NOT(ISNA(M119))),VLOOKUP(M119,'ESO dumped WayshrineInfo'!$K$3:$L$9996,2,FALSE),"")
),"")</f>
        <v>888</v>
      </c>
      <c r="AG119" t="str">
        <f>IF(AND(AF119&lt;&gt;"",ISNUMBER(AF119),NOT(ISNA(AF119))),VLOOKUP(AF119,'ESO zone constants'!$A$3:$D$9999,4,FALSE),"")</f>
        <v>Craglorn</v>
      </c>
      <c r="AH119" s="42"/>
      <c r="AI119" s="38"/>
      <c r="AJ119" s="38"/>
      <c r="AK119" s="3" t="str">
        <f>IF(AND(G119&lt;&gt;"LIBSETS_SETTYPE_BATTLEGROUND",G119&lt;&gt;"LIBSETS_SETTYPE_SPECIAL"),IF(AL119&lt;&gt;"",VLOOKUP(AL119,'ESO zone constants'!$D$3:$H$4953,5,FALSE),""),"")</f>
        <v/>
      </c>
      <c r="AN119" s="38"/>
      <c r="AO119" s="38"/>
      <c r="AP119" s="3" t="str">
        <f>IF(AND(G119&lt;&gt;"LIBSETS_SETTYPE_BATTLEGROUND",G119&lt;&gt;"LIBSETS_SETTYPE_SPECIAL"),IF(AQ119&lt;&gt;"",VLOOKUP(AQ119,'ESO zone constants'!$D$3:$H$4953,5,FALSE),""),"")</f>
        <v/>
      </c>
      <c r="AS119" s="38"/>
      <c r="AT119" s="38"/>
      <c r="AU119" s="3" t="str">
        <f>IF(AND(G119&lt;&gt;"LIBSETS_SETTYPE_BATTLEGROUND",G119&lt;&gt;"LIBSETS_SETTYPE_SPECIAL"),IF(AV119&lt;&gt;"",VLOOKUP(AV119,'ESO zone constants'!$D$3:$H$4953,5,FALSE),""),"")</f>
        <v/>
      </c>
      <c r="AX119" s="38"/>
      <c r="AY119" s="38"/>
      <c r="AZ119" s="79" t="s">
        <v>2658</v>
      </c>
      <c r="BA119" s="79"/>
      <c r="BB119" s="79"/>
      <c r="BC119" s="79"/>
      <c r="BD119" s="21" t="str">
        <f t="shared" si="12"/>
        <v>[138] = {wayshrines={231,231,231,}, dlcId=DLC_BASE_GAME</v>
      </c>
      <c r="BE119" s="21" t="str">
        <f t="shared" si="13"/>
        <v>, zoneIds={638,638,888}, veteran=false</v>
      </c>
      <c r="BF119" s="21" t="str">
        <f t="shared" si="11"/>
        <v>, setType=LIBSETS_SETTYPE_TRIAL</v>
      </c>
      <c r="BG119" s="21" t="str">
        <f t="shared" si="14"/>
        <v>, dropMechanic={LIBSETS_DROP_MECHANIC_TRIAL_BOSS,LIBSETS_DROP_MECHANIC_MONSTER_NAME}, dropMechanicDropLocationNames={['en']={'','Varlariel: Head, chest, shoulders / Two Atronachs: Hands, Waist, Feet','','','','',},['de']={'','Valariel: Kopf. Brust, Schultern / 2 Atronachen: Hände, Hüfte, Füße','','','','',},}</v>
      </c>
      <c r="BH119" s="21" t="str">
        <f t="shared" si="15"/>
        <v>}, --Defending Warrior / Verteidigender Krieger   [Aetherian Archive, Aetherian Archive, Craglorn]</v>
      </c>
    </row>
    <row r="120" spans="1:60" ht="15.75" x14ac:dyDescent="0.25">
      <c r="A120" s="12">
        <v>139</v>
      </c>
      <c r="B120" t="s">
        <v>907</v>
      </c>
      <c r="C120" t="s">
        <v>908</v>
      </c>
      <c r="D120" s="3">
        <f t="shared" si="10"/>
        <v>139</v>
      </c>
      <c r="G120" s="8" t="s">
        <v>1479</v>
      </c>
      <c r="I120" t="s">
        <v>91</v>
      </c>
      <c r="J120" t="s">
        <v>91</v>
      </c>
      <c r="K120">
        <v>232</v>
      </c>
      <c r="L120">
        <v>232</v>
      </c>
      <c r="M120">
        <v>232</v>
      </c>
      <c r="O120" s="62"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3313</v>
      </c>
      <c r="Y120" s="62"/>
      <c r="Z120" s="3">
        <f>IF(AND(G120&lt;&gt;"LIBSETS_SETTYPE_BATTLEGROUND",G120&lt;&gt;"LIBSETS_SETTYPE_SPECIAL"),
IF(AND(Y120&lt;&gt;"",ISNUMBER(Y120),NOT(ISNA(Y120))),Y120,
   IF(AND(L120&lt;&gt;"",ISNUMBER(L120),L120&gt;0,NOT(ISNA(L120))),VLOOKUP(L120,'ESO dumped WayshrineInfo'!$K$3:$L$9996,2,FALSE),"")
),"")</f>
        <v>888</v>
      </c>
      <c r="AA120" t="str">
        <f>IF(AND(Z120&lt;&gt;"",ISNUMBER(Z120),NOT(ISNA(Z120))),VLOOKUP(Z120,'ESO zone constants'!$A$3:$D$9999,4,FALSE),"")</f>
        <v>Craglorn</v>
      </c>
      <c r="AB120" s="33" t="s">
        <v>3313</v>
      </c>
      <c r="AC120" s="41" t="str">
        <f>IF(AB120&lt;&gt;"",IF(AB120&lt;&gt;"LIBSETS_DROP_MECHANIC_MONSTER_NAME",VLOOKUP(AB120,'LibSets constants'!$I$4:$L$1012,3,FALSE),""),"")</f>
        <v>Bosses in trial dungeons</v>
      </c>
      <c r="AD120" s="105"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WayshrineInfo'!$K$3:$L$9996,2,FALSE),"")
),"")</f>
        <v>888</v>
      </c>
      <c r="AG120" t="str">
        <f>IF(AND(AF120&lt;&gt;"",ISNUMBER(AF120),NOT(ISNA(AF120))),VLOOKUP(AF120,'ESO zone constants'!$A$3:$D$9999,4,FALSE),"")</f>
        <v>Craglorn</v>
      </c>
      <c r="AH120" s="42"/>
      <c r="AI120" s="38"/>
      <c r="AJ120" s="38"/>
      <c r="AK120" s="3" t="str">
        <f>IF(AND(G120&lt;&gt;"LIBSETS_SETTYPE_BATTLEGROUND",G120&lt;&gt;"LIBSETS_SETTYPE_SPECIAL"),IF(AL120&lt;&gt;"",VLOOKUP(AL120,'ESO zone constants'!$D$3:$H$4953,5,FALSE),""),"")</f>
        <v/>
      </c>
      <c r="AN120" s="38"/>
      <c r="AO120" s="38"/>
      <c r="AP120" s="3" t="str">
        <f>IF(AND(G120&lt;&gt;"LIBSETS_SETTYPE_BATTLEGROUND",G120&lt;&gt;"LIBSETS_SETTYPE_SPECIAL"),IF(AQ120&lt;&gt;"",VLOOKUP(AQ120,'ESO zone constants'!$D$3:$H$4953,5,FALSE),""),"")</f>
        <v/>
      </c>
      <c r="AS120" s="38"/>
      <c r="AT120" s="38"/>
      <c r="AU120" s="3" t="str">
        <f>IF(AND(G120&lt;&gt;"LIBSETS_SETTYPE_BATTLEGROUND",G120&lt;&gt;"LIBSETS_SETTYPE_SPECIAL"),IF(AV120&lt;&gt;"",VLOOKUP(AV120,'ESO zone constants'!$D$3:$H$4953,5,FALSE),""),"")</f>
        <v/>
      </c>
      <c r="AX120" s="38"/>
      <c r="AY120" s="38"/>
      <c r="AZ120" s="79" t="s">
        <v>2658</v>
      </c>
      <c r="BA120" s="79"/>
      <c r="BB120" s="79"/>
      <c r="BC120" s="79"/>
      <c r="BD120" s="21" t="str">
        <f t="shared" si="12"/>
        <v>[139] = {wayshrines={232,232,232,}, dlcId=DLC_BASE_GAME</v>
      </c>
      <c r="BE120" s="21" t="str">
        <f t="shared" si="13"/>
        <v>, zoneIds={639,888,888}, veteran=false</v>
      </c>
      <c r="BF120" s="21" t="str">
        <f t="shared" si="11"/>
        <v>, setType=LIBSETS_SETTYPE_TRIAL</v>
      </c>
      <c r="BG120" s="21" t="str">
        <f t="shared" si="14"/>
        <v>, dropMechanic={LIBSETS_DROP_MECHANIC_TRIAL_BOSS,LIBSETS_DROP_MECHANIC_TRIAL_BOSS}, dropMechanicDropLocationNames={['en']={'','Bosses in trial dungeons','','','','',},['de']={'','Bosse in Prüfungen','','','','',},}</v>
      </c>
      <c r="BH120" s="21" t="str">
        <f t="shared" si="15"/>
        <v>}, --Wise Mage / Weiser Magier   [Sanctum Ophidia, Craglorn, Craglorn]</v>
      </c>
    </row>
    <row r="121" spans="1:60" ht="15.75" x14ac:dyDescent="0.25">
      <c r="A121" s="12">
        <v>140</v>
      </c>
      <c r="B121" t="s">
        <v>909</v>
      </c>
      <c r="C121" t="s">
        <v>910</v>
      </c>
      <c r="D121" s="3">
        <f t="shared" si="10"/>
        <v>140</v>
      </c>
      <c r="G121" s="8" t="s">
        <v>1479</v>
      </c>
      <c r="I121" t="s">
        <v>91</v>
      </c>
      <c r="J121" t="s">
        <v>91</v>
      </c>
      <c r="K121">
        <v>230</v>
      </c>
      <c r="L121">
        <v>230</v>
      </c>
      <c r="M121">
        <v>230</v>
      </c>
      <c r="O121" s="62"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3313</v>
      </c>
      <c r="Y121" s="62"/>
      <c r="Z121" s="3">
        <f>IF(AND(G121&lt;&gt;"LIBSETS_SETTYPE_BATTLEGROUND",G121&lt;&gt;"LIBSETS_SETTYPE_SPECIAL"),
IF(AND(Y121&lt;&gt;"",ISNUMBER(Y121),NOT(ISNA(Y121))),Y121,
   IF(AND(L121&lt;&gt;"",ISNUMBER(L121),L121&gt;0,NOT(ISNA(L121))),VLOOKUP(L121,'ESO dumped WayshrineInfo'!$K$3:$L$9996,2,FALSE),"")
),"")</f>
        <v>888</v>
      </c>
      <c r="AA121" t="str">
        <f>IF(AND(Z121&lt;&gt;"",ISNUMBER(Z121),NOT(ISNA(Z121))),VLOOKUP(Z121,'ESO zone constants'!$A$3:$D$9999,4,FALSE),"")</f>
        <v>Craglorn</v>
      </c>
      <c r="AB121" s="33" t="s">
        <v>3313</v>
      </c>
      <c r="AC121" s="41" t="str">
        <f>IF(AB121&lt;&gt;"",IF(AB121&lt;&gt;"LIBSETS_DROP_MECHANIC_MONSTER_NAME",VLOOKUP(AB121,'LibSets constants'!$I$4:$L$1012,3,FALSE),""),"")</f>
        <v>Bosses in trial dungeons</v>
      </c>
      <c r="AD121" s="105"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WayshrineInfo'!$K$3:$L$9996,2,FALSE),"")
),"")</f>
        <v>888</v>
      </c>
      <c r="AG121" t="str">
        <f>IF(AND(AF121&lt;&gt;"",ISNUMBER(AF121),NOT(ISNA(AF121))),VLOOKUP(AF121,'ESO zone constants'!$A$3:$D$9999,4,FALSE),"")</f>
        <v>Craglorn</v>
      </c>
      <c r="AH121" s="42"/>
      <c r="AI121" s="38"/>
      <c r="AJ121" s="38"/>
      <c r="AK121" s="3" t="str">
        <f>IF(AND(G121&lt;&gt;"LIBSETS_SETTYPE_BATTLEGROUND",G121&lt;&gt;"LIBSETS_SETTYPE_SPECIAL"),IF(AL121&lt;&gt;"",VLOOKUP(AL121,'ESO zone constants'!$D$3:$H$4953,5,FALSE),""),"")</f>
        <v/>
      </c>
      <c r="AN121" s="38"/>
      <c r="AO121" s="38"/>
      <c r="AP121" s="3" t="str">
        <f>IF(AND(G121&lt;&gt;"LIBSETS_SETTYPE_BATTLEGROUND",G121&lt;&gt;"LIBSETS_SETTYPE_SPECIAL"),IF(AQ121&lt;&gt;"",VLOOKUP(AQ121,'ESO zone constants'!$D$3:$H$4953,5,FALSE),""),"")</f>
        <v/>
      </c>
      <c r="AS121" s="38"/>
      <c r="AT121" s="38"/>
      <c r="AU121" s="3" t="str">
        <f>IF(AND(G121&lt;&gt;"LIBSETS_SETTYPE_BATTLEGROUND",G121&lt;&gt;"LIBSETS_SETTYPE_SPECIAL"),IF(AV121&lt;&gt;"",VLOOKUP(AV121,'ESO zone constants'!$D$3:$H$4953,5,FALSE),""),"")</f>
        <v/>
      </c>
      <c r="AX121" s="38"/>
      <c r="AY121" s="38"/>
      <c r="AZ121" s="79" t="s">
        <v>2658</v>
      </c>
      <c r="BA121" s="79"/>
      <c r="BB121" s="79"/>
      <c r="BC121" s="79"/>
      <c r="BD121" s="21" t="str">
        <f t="shared" si="12"/>
        <v>[140] = {wayshrines={230,230,230,}, dlcId=DLC_BASE_GAME</v>
      </c>
      <c r="BE121" s="21" t="str">
        <f t="shared" si="13"/>
        <v>, zoneIds={636,888,888}, veteran=false</v>
      </c>
      <c r="BF121" s="21" t="str">
        <f t="shared" si="11"/>
        <v>, setType=LIBSETS_SETTYPE_TRIAL</v>
      </c>
      <c r="BG121" s="21" t="str">
        <f t="shared" si="14"/>
        <v>, dropMechanic={LIBSETS_DROP_MECHANIC_TRIAL_BOSS,LIBSETS_DROP_MECHANIC_TRIAL_BOSS}, dropMechanicDropLocationNames={['en']={'','Bosses in trial dungeons','','','','',},['de']={'','Bosse in Prüfungen','','','','',},}</v>
      </c>
      <c r="BH121" s="21" t="str">
        <f t="shared" si="15"/>
        <v>}, --Destructive Mage / Zerstörerischer Magier   [Hel Ra Citadel, Craglorn, Craglorn]</v>
      </c>
    </row>
    <row r="122" spans="1:60" ht="15.75" x14ac:dyDescent="0.25">
      <c r="A122" s="12">
        <v>141</v>
      </c>
      <c r="B122" t="s">
        <v>911</v>
      </c>
      <c r="C122" t="s">
        <v>912</v>
      </c>
      <c r="D122" s="3">
        <f t="shared" si="10"/>
        <v>141</v>
      </c>
      <c r="G122" s="8" t="s">
        <v>1479</v>
      </c>
      <c r="I122" t="s">
        <v>91</v>
      </c>
      <c r="J122" t="s">
        <v>91</v>
      </c>
      <c r="K122">
        <v>231</v>
      </c>
      <c r="L122">
        <v>231</v>
      </c>
      <c r="M122">
        <v>231</v>
      </c>
      <c r="O122" s="62"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3313</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constants'!$A$3:$D$9999,4,FALSE),"")</f>
        <v>Aetherian Archive</v>
      </c>
      <c r="AB122" s="33" t="s">
        <v>1540</v>
      </c>
      <c r="AC122" s="105" t="s">
        <v>3817</v>
      </c>
      <c r="AD122" s="105" t="s">
        <v>3818</v>
      </c>
      <c r="AE122" s="38"/>
      <c r="AF122" s="3">
        <f>IF(AND(G122&lt;&gt;"LIBSETS_SETTYPE_BATTLEGROUND",G122&lt;&gt;"LIBSETS_SETTYPE_SPECIAL"),
IF(AND(AE122&lt;&gt;"",ISNUMBER(AE122),NOT(ISNA(AE122))),AE122,
   IF(AND(M122&lt;&gt;"",ISNUMBER(M122),M122&gt;0,NOT(ISNA(M122))),VLOOKUP(M122,'ESO dumped WayshrineInfo'!$K$3:$L$9996,2,FALSE),"")
),"")</f>
        <v>888</v>
      </c>
      <c r="AG122" t="str">
        <f>IF(AND(AF122&lt;&gt;"",ISNUMBER(AF122),NOT(ISNA(AF122))),VLOOKUP(AF122,'ESO zone constants'!$A$3:$D$9999,4,FALSE),"")</f>
        <v>Craglorn</v>
      </c>
      <c r="AH122" s="42"/>
      <c r="AI122" s="38"/>
      <c r="AJ122" s="38"/>
      <c r="AK122" s="3" t="str">
        <f>IF(AND(G122&lt;&gt;"LIBSETS_SETTYPE_BATTLEGROUND",G122&lt;&gt;"LIBSETS_SETTYPE_SPECIAL"),IF(AL122&lt;&gt;"",VLOOKUP(AL122,'ESO zone constants'!$D$3:$H$4953,5,FALSE),""),"")</f>
        <v/>
      </c>
      <c r="AN122" s="38"/>
      <c r="AO122" s="38"/>
      <c r="AP122" s="3" t="str">
        <f>IF(AND(G122&lt;&gt;"LIBSETS_SETTYPE_BATTLEGROUND",G122&lt;&gt;"LIBSETS_SETTYPE_SPECIAL"),IF(AQ122&lt;&gt;"",VLOOKUP(AQ122,'ESO zone constants'!$D$3:$H$4953,5,FALSE),""),"")</f>
        <v/>
      </c>
      <c r="AS122" s="38"/>
      <c r="AT122" s="38"/>
      <c r="AU122" s="3" t="str">
        <f>IF(AND(G122&lt;&gt;"LIBSETS_SETTYPE_BATTLEGROUND",G122&lt;&gt;"LIBSETS_SETTYPE_SPECIAL"),IF(AV122&lt;&gt;"",VLOOKUP(AV122,'ESO zone constants'!$D$3:$H$4953,5,FALSE),""),"")</f>
        <v/>
      </c>
      <c r="AX122" s="38"/>
      <c r="AY122" s="38"/>
      <c r="AZ122" s="79" t="s">
        <v>2658</v>
      </c>
      <c r="BA122" s="79"/>
      <c r="BB122" s="79"/>
      <c r="BC122" s="79"/>
      <c r="BD122" s="21" t="str">
        <f t="shared" si="12"/>
        <v>[141] = {wayshrines={231,231,231,}, dlcId=DLC_BASE_GAME</v>
      </c>
      <c r="BE122" s="21" t="str">
        <f t="shared" si="13"/>
        <v>, zoneIds={638,638,888}, veteran=false</v>
      </c>
      <c r="BF122" s="21" t="str">
        <f t="shared" si="11"/>
        <v>, setType=LIBSETS_SETTYPE_TRIAL</v>
      </c>
      <c r="BG122" s="21" t="str">
        <f t="shared" si="14"/>
        <v>, dropMechanic={LIBSETS_DROP_MECHANIC_TRIAL_BOSS,LIBSETS_DROP_MECHANIC_MONSTER_NAME}, dropMechanicDropLocationNames={['en']={'','Varlariel: Head, chest, shoulders / Two Atronachs: Hands, Waist, Feet','','','','',},['de']={'','Valariel: Kopf. Brust, Schultern / 2 Atronachen: Hände, Hüfte, Füße','','','','',},}</v>
      </c>
      <c r="BH122" s="21" t="str">
        <f t="shared" si="15"/>
        <v>}, --Healing Mage / Heilender Magier   [Aetherian Archive, Aetherian Archive, Craglorn]</v>
      </c>
    </row>
    <row r="123" spans="1:60" ht="15.75" x14ac:dyDescent="0.25">
      <c r="A123" s="12">
        <v>142</v>
      </c>
      <c r="B123" t="s">
        <v>913</v>
      </c>
      <c r="C123" t="s">
        <v>914</v>
      </c>
      <c r="D123" s="3">
        <f t="shared" si="10"/>
        <v>142</v>
      </c>
      <c r="G123" s="8" t="s">
        <v>1479</v>
      </c>
      <c r="I123" t="s">
        <v>91</v>
      </c>
      <c r="J123" t="s">
        <v>91</v>
      </c>
      <c r="K123">
        <v>231</v>
      </c>
      <c r="L123">
        <v>231</v>
      </c>
      <c r="M123">
        <v>231</v>
      </c>
      <c r="O123" s="62"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3313</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constants'!$A$3:$D$9999,4,FALSE),"")</f>
        <v>Aetherian Archive</v>
      </c>
      <c r="AB123" s="33" t="s">
        <v>1540</v>
      </c>
      <c r="AC123" s="105" t="s">
        <v>3817</v>
      </c>
      <c r="AD123" s="105" t="s">
        <v>3818</v>
      </c>
      <c r="AE123" s="38"/>
      <c r="AF123" s="3">
        <f>IF(AND(G123&lt;&gt;"LIBSETS_SETTYPE_BATTLEGROUND",G123&lt;&gt;"LIBSETS_SETTYPE_SPECIAL"),
IF(AND(AE123&lt;&gt;"",ISNUMBER(AE123),NOT(ISNA(AE123))),AE123,
   IF(AND(M123&lt;&gt;"",ISNUMBER(M123),M123&gt;0,NOT(ISNA(M123))),VLOOKUP(M123,'ESO dumped WayshrineInfo'!$K$3:$L$9996,2,FALSE),"")
),"")</f>
        <v>888</v>
      </c>
      <c r="AG123" t="str">
        <f>IF(AND(AF123&lt;&gt;"",ISNUMBER(AF123),NOT(ISNA(AF123))),VLOOKUP(AF123,'ESO zone constants'!$A$3:$D$9999,4,FALSE),"")</f>
        <v>Craglorn</v>
      </c>
      <c r="AH123" s="42"/>
      <c r="AI123" s="38"/>
      <c r="AJ123" s="38"/>
      <c r="AK123" s="3" t="str">
        <f>IF(AND(G123&lt;&gt;"LIBSETS_SETTYPE_BATTLEGROUND",G123&lt;&gt;"LIBSETS_SETTYPE_SPECIAL"),IF(AL123&lt;&gt;"",VLOOKUP(AL123,'ESO zone constants'!$D$3:$H$4953,5,FALSE),""),"")</f>
        <v/>
      </c>
      <c r="AN123" s="38"/>
      <c r="AO123" s="38"/>
      <c r="AP123" s="3" t="str">
        <f>IF(AND(G123&lt;&gt;"LIBSETS_SETTYPE_BATTLEGROUND",G123&lt;&gt;"LIBSETS_SETTYPE_SPECIAL"),IF(AQ123&lt;&gt;"",VLOOKUP(AQ123,'ESO zone constants'!$D$3:$H$4953,5,FALSE),""),"")</f>
        <v/>
      </c>
      <c r="AS123" s="38"/>
      <c r="AT123" s="38"/>
      <c r="AU123" s="3" t="str">
        <f>IF(AND(G123&lt;&gt;"LIBSETS_SETTYPE_BATTLEGROUND",G123&lt;&gt;"LIBSETS_SETTYPE_SPECIAL"),IF(AV123&lt;&gt;"",VLOOKUP(AV123,'ESO zone constants'!$D$3:$H$4953,5,FALSE),""),"")</f>
        <v/>
      </c>
      <c r="AX123" s="38"/>
      <c r="AY123" s="38"/>
      <c r="AZ123" s="79" t="s">
        <v>2658</v>
      </c>
      <c r="BA123" s="79"/>
      <c r="BB123" s="79"/>
      <c r="BC123" s="79"/>
      <c r="BD123" s="21" t="str">
        <f t="shared" si="12"/>
        <v>[142] = {wayshrines={231,231,231,}, dlcId=DLC_BASE_GAME</v>
      </c>
      <c r="BE123" s="21" t="str">
        <f t="shared" si="13"/>
        <v>, zoneIds={638,638,888}, veteran=false</v>
      </c>
      <c r="BF123" s="21" t="str">
        <f t="shared" si="11"/>
        <v>, setType=LIBSETS_SETTYPE_TRIAL</v>
      </c>
      <c r="BG123" s="21" t="str">
        <f t="shared" si="14"/>
        <v>, dropMechanic={LIBSETS_DROP_MECHANIC_TRIAL_BOSS,LIBSETS_DROP_MECHANIC_MONSTER_NAME}, dropMechanicDropLocationNames={['en']={'','Varlariel: Head, chest, shoulders / Two Atronachs: Hands, Waist, Feet','','','','',},['de']={'','Valariel: Kopf. Brust, Schultern / 2 Atronachen: Hände, Hüfte, Füße','','','','',},}</v>
      </c>
      <c r="BH123" s="21" t="str">
        <f t="shared" si="15"/>
        <v>}, --Quick Serpent / Flinke Schlange   [Aetherian Archive, Aetherian Archive, Craglorn]</v>
      </c>
    </row>
    <row r="124" spans="1:60" ht="15.75" x14ac:dyDescent="0.25">
      <c r="A124" s="12">
        <v>143</v>
      </c>
      <c r="B124" t="s">
        <v>915</v>
      </c>
      <c r="C124" t="s">
        <v>916</v>
      </c>
      <c r="D124" s="3">
        <f t="shared" si="10"/>
        <v>143</v>
      </c>
      <c r="G124" s="8" t="s">
        <v>1479</v>
      </c>
      <c r="I124" t="s">
        <v>91</v>
      </c>
      <c r="J124" t="s">
        <v>91</v>
      </c>
      <c r="K124">
        <v>230</v>
      </c>
      <c r="L124">
        <v>230</v>
      </c>
      <c r="M124">
        <v>230</v>
      </c>
      <c r="O124" s="62"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3313</v>
      </c>
      <c r="Y124" s="62"/>
      <c r="Z124" s="3">
        <f>IF(AND(G124&lt;&gt;"LIBSETS_SETTYPE_BATTLEGROUND",G124&lt;&gt;"LIBSETS_SETTYPE_SPECIAL"),
IF(AND(Y124&lt;&gt;"",ISNUMBER(Y124),NOT(ISNA(Y124))),Y124,
   IF(AND(L124&lt;&gt;"",ISNUMBER(L124),L124&gt;0,NOT(ISNA(L124))),VLOOKUP(L124,'ESO dumped WayshrineInfo'!$K$3:$L$9996,2,FALSE),"")
),"")</f>
        <v>888</v>
      </c>
      <c r="AA124" t="str">
        <f>IF(AND(Z124&lt;&gt;"",ISNUMBER(Z124),NOT(ISNA(Z124))),VLOOKUP(Z124,'ESO zone constants'!$A$3:$D$9999,4,FALSE),"")</f>
        <v>Craglorn</v>
      </c>
      <c r="AB124" s="33" t="s">
        <v>3313</v>
      </c>
      <c r="AC124" s="41" t="str">
        <f>IF(AB124&lt;&gt;"",IF(AB124&lt;&gt;"LIBSETS_DROP_MECHANIC_MONSTER_NAME",VLOOKUP(AB124,'LibSets constants'!$I$4:$L$1012,3,FALSE),""),"")</f>
        <v>Bosses in trial dungeons</v>
      </c>
      <c r="AD124" s="105"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WayshrineInfo'!$K$3:$L$9996,2,FALSE),"")
),"")</f>
        <v>888</v>
      </c>
      <c r="AG124" t="str">
        <f>IF(AND(AF124&lt;&gt;"",ISNUMBER(AF124),NOT(ISNA(AF124))),VLOOKUP(AF124,'ESO zone constants'!$A$3:$D$9999,4,FALSE),"")</f>
        <v>Craglorn</v>
      </c>
      <c r="AH124" s="42"/>
      <c r="AI124" s="38"/>
      <c r="AJ124" s="38"/>
      <c r="AK124" s="3" t="str">
        <f>IF(AND(G124&lt;&gt;"LIBSETS_SETTYPE_BATTLEGROUND",G124&lt;&gt;"LIBSETS_SETTYPE_SPECIAL"),IF(AL124&lt;&gt;"",VLOOKUP(AL124,'ESO zone constants'!$D$3:$H$4953,5,FALSE),""),"")</f>
        <v/>
      </c>
      <c r="AN124" s="38"/>
      <c r="AO124" s="38"/>
      <c r="AP124" s="3" t="str">
        <f>IF(AND(G124&lt;&gt;"LIBSETS_SETTYPE_BATTLEGROUND",G124&lt;&gt;"LIBSETS_SETTYPE_SPECIAL"),IF(AQ124&lt;&gt;"",VLOOKUP(AQ124,'ESO zone constants'!$D$3:$H$4953,5,FALSE),""),"")</f>
        <v/>
      </c>
      <c r="AS124" s="38"/>
      <c r="AT124" s="38"/>
      <c r="AU124" s="3" t="str">
        <f>IF(AND(G124&lt;&gt;"LIBSETS_SETTYPE_BATTLEGROUND",G124&lt;&gt;"LIBSETS_SETTYPE_SPECIAL"),IF(AV124&lt;&gt;"",VLOOKUP(AV124,'ESO zone constants'!$D$3:$H$4953,5,FALSE),""),"")</f>
        <v/>
      </c>
      <c r="AX124" s="38"/>
      <c r="AY124" s="38"/>
      <c r="AZ124" s="79" t="s">
        <v>2658</v>
      </c>
      <c r="BA124" s="79"/>
      <c r="BB124" s="79"/>
      <c r="BC124" s="79"/>
      <c r="BD124" s="21" t="str">
        <f t="shared" si="12"/>
        <v>[143] = {wayshrines={230,230,230,}, dlcId=DLC_BASE_GAME</v>
      </c>
      <c r="BE124" s="21" t="str">
        <f t="shared" si="13"/>
        <v>, zoneIds={636,888,888}, veteran=false</v>
      </c>
      <c r="BF124" s="21" t="str">
        <f t="shared" si="11"/>
        <v>, setType=LIBSETS_SETTYPE_TRIAL</v>
      </c>
      <c r="BG124" s="21" t="str">
        <f t="shared" si="14"/>
        <v>, dropMechanic={LIBSETS_DROP_MECHANIC_TRIAL_BOSS,LIBSETS_DROP_MECHANIC_TRIAL_BOSS}, dropMechanicDropLocationNames={['en']={'','Bosses in trial dungeons','','','','',},['de']={'','Bosse in Prüfungen','','','','',},}</v>
      </c>
      <c r="BH124" s="21" t="str">
        <f t="shared" si="15"/>
        <v>}, --Poisonous Serpent / Giftschlange   [Hel Ra Citadel, Craglorn, Craglorn]</v>
      </c>
    </row>
    <row r="125" spans="1:60" ht="15.75" x14ac:dyDescent="0.25">
      <c r="A125" s="12">
        <v>144</v>
      </c>
      <c r="B125" t="s">
        <v>917</v>
      </c>
      <c r="C125" t="s">
        <v>918</v>
      </c>
      <c r="D125" s="3">
        <f t="shared" si="10"/>
        <v>144</v>
      </c>
      <c r="G125" s="8" t="s">
        <v>1479</v>
      </c>
      <c r="I125" t="s">
        <v>91</v>
      </c>
      <c r="J125" t="s">
        <v>91</v>
      </c>
      <c r="K125">
        <v>232</v>
      </c>
      <c r="L125">
        <v>232</v>
      </c>
      <c r="M125">
        <v>232</v>
      </c>
      <c r="O125" s="62"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3313</v>
      </c>
      <c r="Y125" s="62"/>
      <c r="Z125" s="3">
        <f>IF(AND(G125&lt;&gt;"LIBSETS_SETTYPE_BATTLEGROUND",G125&lt;&gt;"LIBSETS_SETTYPE_SPECIAL"),
IF(AND(Y125&lt;&gt;"",ISNUMBER(Y125),NOT(ISNA(Y125))),Y125,
   IF(AND(L125&lt;&gt;"",ISNUMBER(L125),L125&gt;0,NOT(ISNA(L125))),VLOOKUP(L125,'ESO dumped WayshrineInfo'!$K$3:$L$9996,2,FALSE),"")
),"")</f>
        <v>888</v>
      </c>
      <c r="AA125" t="str">
        <f>IF(AND(Z125&lt;&gt;"",ISNUMBER(Z125),NOT(ISNA(Z125))),VLOOKUP(Z125,'ESO zone constants'!$A$3:$D$9999,4,FALSE),"")</f>
        <v>Craglorn</v>
      </c>
      <c r="AB125" s="33" t="s">
        <v>3313</v>
      </c>
      <c r="AC125" s="41" t="str">
        <f>IF(AB125&lt;&gt;"",IF(AB125&lt;&gt;"LIBSETS_DROP_MECHANIC_MONSTER_NAME",VLOOKUP(AB125,'LibSets constants'!$I$4:$L$1012,3,FALSE),""),"")</f>
        <v>Bosses in trial dungeons</v>
      </c>
      <c r="AD125" s="105"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WayshrineInfo'!$K$3:$L$9996,2,FALSE),"")
),"")</f>
        <v>888</v>
      </c>
      <c r="AG125" t="str">
        <f>IF(AND(AF125&lt;&gt;"",ISNUMBER(AF125),NOT(ISNA(AF125))),VLOOKUP(AF125,'ESO zone constants'!$A$3:$D$9999,4,FALSE),"")</f>
        <v>Craglorn</v>
      </c>
      <c r="AH125" s="42"/>
      <c r="AI125" s="38"/>
      <c r="AJ125" s="38"/>
      <c r="AK125" s="3" t="str">
        <f>IF(AND(G125&lt;&gt;"LIBSETS_SETTYPE_BATTLEGROUND",G125&lt;&gt;"LIBSETS_SETTYPE_SPECIAL"),IF(AL125&lt;&gt;"",VLOOKUP(AL125,'ESO zone constants'!$D$3:$H$4953,5,FALSE),""),"")</f>
        <v/>
      </c>
      <c r="AN125" s="38"/>
      <c r="AO125" s="38"/>
      <c r="AP125" s="3" t="str">
        <f>IF(AND(G125&lt;&gt;"LIBSETS_SETTYPE_BATTLEGROUND",G125&lt;&gt;"LIBSETS_SETTYPE_SPECIAL"),IF(AQ125&lt;&gt;"",VLOOKUP(AQ125,'ESO zone constants'!$D$3:$H$4953,5,FALSE),""),"")</f>
        <v/>
      </c>
      <c r="AS125" s="38"/>
      <c r="AT125" s="38"/>
      <c r="AU125" s="3" t="str">
        <f>IF(AND(G125&lt;&gt;"LIBSETS_SETTYPE_BATTLEGROUND",G125&lt;&gt;"LIBSETS_SETTYPE_SPECIAL"),IF(AV125&lt;&gt;"",VLOOKUP(AV125,'ESO zone constants'!$D$3:$H$4953,5,FALSE),""),"")</f>
        <v/>
      </c>
      <c r="AX125" s="38"/>
      <c r="AY125" s="38"/>
      <c r="AZ125" s="79" t="s">
        <v>2658</v>
      </c>
      <c r="BA125" s="79"/>
      <c r="BB125" s="79"/>
      <c r="BC125" s="79"/>
      <c r="BD125" s="21" t="str">
        <f t="shared" si="12"/>
        <v>[144] = {wayshrines={232,232,232,}, dlcId=DLC_BASE_GAME</v>
      </c>
      <c r="BE125" s="21" t="str">
        <f t="shared" si="13"/>
        <v>, zoneIds={639,888,888}, veteran=false</v>
      </c>
      <c r="BF125" s="21" t="str">
        <f t="shared" si="11"/>
        <v>, setType=LIBSETS_SETTYPE_TRIAL</v>
      </c>
      <c r="BG125" s="21" t="str">
        <f t="shared" si="14"/>
        <v>, dropMechanic={LIBSETS_DROP_MECHANIC_TRIAL_BOSS,LIBSETS_DROP_MECHANIC_TRIAL_BOSS}, dropMechanicDropLocationNames={['en']={'','Bosses in trial dungeons','','','','',},['de']={'','Bosse in Prüfungen','','','','',},}</v>
      </c>
      <c r="BH125" s="21" t="str">
        <f t="shared" si="15"/>
        <v>}, --Twice-Fanged Serpent / Doppelzüngige Schlange   [Sanctum Ophidia, Craglorn, Craglorn]</v>
      </c>
    </row>
    <row r="126" spans="1:60" ht="15.75" x14ac:dyDescent="0.25">
      <c r="A126" s="12">
        <v>145</v>
      </c>
      <c r="B126" t="s">
        <v>919</v>
      </c>
      <c r="C126" t="s">
        <v>920</v>
      </c>
      <c r="D126" s="3">
        <f t="shared" si="10"/>
        <v>145</v>
      </c>
      <c r="E126" s="40"/>
      <c r="G126" s="8" t="s">
        <v>1478</v>
      </c>
      <c r="I126" t="s">
        <v>91</v>
      </c>
      <c r="J126" t="s">
        <v>91</v>
      </c>
      <c r="K126">
        <v>220</v>
      </c>
      <c r="L126">
        <v>220</v>
      </c>
      <c r="M126">
        <v>220</v>
      </c>
      <c r="O126" s="62"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constants'!$A$3:$D$9999,4,FALSE),"")</f>
        <v>Craglorn</v>
      </c>
      <c r="AB126" s="33" t="s">
        <v>1557</v>
      </c>
      <c r="AC126" s="41"/>
      <c r="AD126" s="105"/>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constants'!$A$3:$D$9999,4,FALSE),"")</f>
        <v>Craglorn</v>
      </c>
      <c r="AH126" s="42" t="s">
        <v>1558</v>
      </c>
      <c r="AI126" s="41"/>
      <c r="AJ126" s="41"/>
      <c r="AK126" s="3">
        <f>IF(AND(G126&lt;&gt;"LIBSETS_SETTYPE_BATTLEGROUND",G126&lt;&gt;"LIBSETS_SETTYPE_SPECIAL"),IF(AL126&lt;&gt;"",VLOOKUP(AL126,'ESO zone constants'!$D$3:$H$4953,5,FALSE),""),"")</f>
        <v>888</v>
      </c>
      <c r="AL126" t="s">
        <v>565</v>
      </c>
      <c r="AM126" s="33" t="s">
        <v>1559</v>
      </c>
      <c r="AN126" s="41"/>
      <c r="AO126" s="41"/>
      <c r="AP126" s="3" t="str">
        <f>IF(AND(G126&lt;&gt;"LIBSETS_SETTYPE_BATTLEGROUND",G126&lt;&gt;"LIBSETS_SETTYPE_SPECIAL"),IF(AQ126&lt;&gt;"",VLOOKUP(AQ126,'ESO zone constants'!$D$3:$H$4953,5,FALSE),""),"")</f>
        <v/>
      </c>
      <c r="AS126" s="41"/>
      <c r="AT126" s="41"/>
      <c r="AU126" s="3" t="str">
        <f>IF(AND(G126&lt;&gt;"LIBSETS_SETTYPE_BATTLEGROUND",G126&lt;&gt;"LIBSETS_SETTYPE_SPECIAL"),IF(AV126&lt;&gt;"",VLOOKUP(AV126,'ESO zone constants'!$D$3:$H$4953,5,FALSE),""),"")</f>
        <v/>
      </c>
      <c r="AX126" s="41"/>
      <c r="AY126" s="41"/>
      <c r="AZ126" s="79" t="s">
        <v>2658</v>
      </c>
      <c r="BA126" s="79"/>
      <c r="BB126" s="79"/>
      <c r="BC126" s="79"/>
      <c r="BD126" s="21" t="str">
        <f t="shared" si="12"/>
        <v>[145] = {wayshrines={220,220,220,}, dlcId=DLC_BASE_GAME</v>
      </c>
      <c r="BE126" s="21" t="str">
        <f t="shared" si="13"/>
        <v>, zoneIds={888,888,888,888}, veteran=false</v>
      </c>
      <c r="BF126" s="21" t="str">
        <f t="shared" si="11"/>
        <v>, setType=LIBSETS_SETTYPE_OVERLAND</v>
      </c>
      <c r="BG126" s="21" t="str">
        <f t="shared" si="14"/>
        <v>, dropMechanic={LIBSETS_DROP_MECHANIC_OVERLAND_BOSS_DELVE,LIBSETS_DROP_MECHANIC_OVERLAND_WORLDBOSS,LIBSETS_DROP_MECHANIC_OVERLAND_BOSS_PUBLIC_DUNGEON,LIBSETS_DROP_MECHANIC_OVERLAND_CHEST}</v>
      </c>
      <c r="BH126" s="21" t="str">
        <f t="shared" si="15"/>
        <v>}, --Way of Fire / Weg des Feuers   [Craglorn, Craglorn, Craglorn, Craglorn]</v>
      </c>
    </row>
    <row r="127" spans="1:60" ht="15.75" x14ac:dyDescent="0.25">
      <c r="A127" s="12">
        <v>146</v>
      </c>
      <c r="B127" t="s">
        <v>921</v>
      </c>
      <c r="C127" t="s">
        <v>922</v>
      </c>
      <c r="D127" s="3">
        <f t="shared" si="10"/>
        <v>146</v>
      </c>
      <c r="E127" s="40"/>
      <c r="G127" s="8" t="s">
        <v>1478</v>
      </c>
      <c r="I127" t="s">
        <v>91</v>
      </c>
      <c r="J127" t="s">
        <v>91</v>
      </c>
      <c r="K127">
        <v>220</v>
      </c>
      <c r="L127">
        <v>220</v>
      </c>
      <c r="M127">
        <v>220</v>
      </c>
      <c r="O127" s="62"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constants'!$A$3:$D$9999,4,FALSE),"")</f>
        <v>Craglorn</v>
      </c>
      <c r="AB127" s="33" t="s">
        <v>1557</v>
      </c>
      <c r="AC127" s="41"/>
      <c r="AD127" s="105"/>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constants'!$A$3:$D$9999,4,FALSE),"")</f>
        <v>Craglorn</v>
      </c>
      <c r="AH127" s="42" t="s">
        <v>1558</v>
      </c>
      <c r="AI127" s="41"/>
      <c r="AJ127" s="41"/>
      <c r="AK127" s="3">
        <f>IF(AND(G127&lt;&gt;"LIBSETS_SETTYPE_BATTLEGROUND",G127&lt;&gt;"LIBSETS_SETTYPE_SPECIAL"),IF(AL127&lt;&gt;"",VLOOKUP(AL127,'ESO zone constants'!$D$3:$H$4953,5,FALSE),""),"")</f>
        <v>888</v>
      </c>
      <c r="AL127" t="s">
        <v>565</v>
      </c>
      <c r="AM127" s="33" t="s">
        <v>1559</v>
      </c>
      <c r="AN127" s="41"/>
      <c r="AO127" s="41"/>
      <c r="AP127" s="3" t="str">
        <f>IF(AND(G127&lt;&gt;"LIBSETS_SETTYPE_BATTLEGROUND",G127&lt;&gt;"LIBSETS_SETTYPE_SPECIAL"),IF(AQ127&lt;&gt;"",VLOOKUP(AQ127,'ESO zone constants'!$D$3:$H$4953,5,FALSE),""),"")</f>
        <v/>
      </c>
      <c r="AS127" s="41"/>
      <c r="AT127" s="41"/>
      <c r="AU127" s="3" t="str">
        <f>IF(AND(G127&lt;&gt;"LIBSETS_SETTYPE_BATTLEGROUND",G127&lt;&gt;"LIBSETS_SETTYPE_SPECIAL"),IF(AV127&lt;&gt;"",VLOOKUP(AV127,'ESO zone constants'!$D$3:$H$4953,5,FALSE),""),"")</f>
        <v/>
      </c>
      <c r="AX127" s="41"/>
      <c r="AY127" s="41"/>
      <c r="AZ127" s="79" t="s">
        <v>2659</v>
      </c>
      <c r="BA127" s="79"/>
      <c r="BB127" s="79"/>
      <c r="BC127" s="79"/>
      <c r="BD127" s="21" t="str">
        <f t="shared" si="12"/>
        <v>[146] = {wayshrines={220,220,220,}, dlcId=DLC_BASE_GAME</v>
      </c>
      <c r="BE127" s="21" t="str">
        <f t="shared" si="13"/>
        <v>, zoneIds={888,888,888,888}, veteran=false</v>
      </c>
      <c r="BF127" s="21" t="str">
        <f t="shared" si="11"/>
        <v>, setType=LIBSETS_SETTYPE_OVERLAND</v>
      </c>
      <c r="BG127" s="21" t="str">
        <f t="shared" si="14"/>
        <v>, isProcSetAllowedInPvP=1, dropMechanic={LIBSETS_DROP_MECHANIC_OVERLAND_BOSS_DELVE,LIBSETS_DROP_MECHANIC_OVERLAND_WORLDBOSS,LIBSETS_DROP_MECHANIC_OVERLAND_BOSS_PUBLIC_DUNGEON,LIBSETS_DROP_MECHANIC_OVERLAND_CHEST}</v>
      </c>
      <c r="BH127" s="21" t="str">
        <f t="shared" si="15"/>
        <v>}, --Way of Air / Weg der Luft   [Craglorn, Craglorn, Craglorn, Craglorn]</v>
      </c>
    </row>
    <row r="128" spans="1:60" ht="15.75" x14ac:dyDescent="0.25">
      <c r="A128" s="12">
        <v>147</v>
      </c>
      <c r="B128" t="s">
        <v>923</v>
      </c>
      <c r="C128" t="s">
        <v>924</v>
      </c>
      <c r="D128" s="3">
        <f t="shared" si="10"/>
        <v>147</v>
      </c>
      <c r="E128" s="40"/>
      <c r="G128" s="8" t="s">
        <v>1478</v>
      </c>
      <c r="I128" t="s">
        <v>91</v>
      </c>
      <c r="J128" t="s">
        <v>91</v>
      </c>
      <c r="K128">
        <v>220</v>
      </c>
      <c r="L128">
        <v>220</v>
      </c>
      <c r="M128">
        <v>220</v>
      </c>
      <c r="O128" s="62"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constants'!$A$3:$D$9999,4,FALSE),"")</f>
        <v>Craglorn</v>
      </c>
      <c r="AB128" s="33" t="s">
        <v>1557</v>
      </c>
      <c r="AC128" s="41"/>
      <c r="AD128" s="105"/>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constants'!$A$3:$D$9999,4,FALSE),"")</f>
        <v>Craglorn</v>
      </c>
      <c r="AH128" s="42" t="s">
        <v>1558</v>
      </c>
      <c r="AI128" s="41"/>
      <c r="AJ128" s="41"/>
      <c r="AK128" s="3">
        <f>IF(AND(G128&lt;&gt;"LIBSETS_SETTYPE_BATTLEGROUND",G128&lt;&gt;"LIBSETS_SETTYPE_SPECIAL"),IF(AL128&lt;&gt;"",VLOOKUP(AL128,'ESO zone constants'!$D$3:$H$4953,5,FALSE),""),"")</f>
        <v>888</v>
      </c>
      <c r="AL128" t="s">
        <v>565</v>
      </c>
      <c r="AM128" s="33" t="s">
        <v>1559</v>
      </c>
      <c r="AN128" s="41"/>
      <c r="AO128" s="41"/>
      <c r="AP128" s="3" t="str">
        <f>IF(AND(G128&lt;&gt;"LIBSETS_SETTYPE_BATTLEGROUND",G128&lt;&gt;"LIBSETS_SETTYPE_SPECIAL"),IF(AQ128&lt;&gt;"",VLOOKUP(AQ128,'ESO zone constants'!$D$3:$H$4953,5,FALSE),""),"")</f>
        <v/>
      </c>
      <c r="AS128" s="41"/>
      <c r="AT128" s="41"/>
      <c r="AU128" s="3" t="str">
        <f>IF(AND(G128&lt;&gt;"LIBSETS_SETTYPE_BATTLEGROUND",G128&lt;&gt;"LIBSETS_SETTYPE_SPECIAL"),IF(AV128&lt;&gt;"",VLOOKUP(AV128,'ESO zone constants'!$D$3:$H$4953,5,FALSE),""),"")</f>
        <v/>
      </c>
      <c r="AX128" s="41"/>
      <c r="AY128" s="41"/>
      <c r="AZ128" s="79" t="s">
        <v>2658</v>
      </c>
      <c r="BA128" s="79"/>
      <c r="BB128" s="79"/>
      <c r="BC128" s="79"/>
      <c r="BD128" s="21" t="str">
        <f t="shared" si="12"/>
        <v>[147] = {wayshrines={220,220,220,}, dlcId=DLC_BASE_GAME</v>
      </c>
      <c r="BE128" s="21" t="str">
        <f t="shared" si="13"/>
        <v>, zoneIds={888,888,888,888}, veteran=false</v>
      </c>
      <c r="BF128" s="21" t="str">
        <f t="shared" si="11"/>
        <v>, setType=LIBSETS_SETTYPE_OVERLAND</v>
      </c>
      <c r="BG128" s="21" t="str">
        <f t="shared" si="14"/>
        <v>, dropMechanic={LIBSETS_DROP_MECHANIC_OVERLAND_BOSS_DELVE,LIBSETS_DROP_MECHANIC_OVERLAND_WORLDBOSS,LIBSETS_DROP_MECHANIC_OVERLAND_BOSS_PUBLIC_DUNGEON,LIBSETS_DROP_MECHANIC_OVERLAND_CHEST}</v>
      </c>
      <c r="BH128" s="21" t="str">
        <f t="shared" si="15"/>
        <v>}, --Way of Martial Knowledge / Weg der Kampfkunst   [Craglorn, Craglorn, Craglorn, Craglorn]</v>
      </c>
    </row>
    <row r="129" spans="1:60" ht="15.75" x14ac:dyDescent="0.25">
      <c r="A129" s="5">
        <v>148</v>
      </c>
      <c r="B129" t="s">
        <v>925</v>
      </c>
      <c r="C129" t="s">
        <v>926</v>
      </c>
      <c r="D129" s="3">
        <f t="shared" si="10"/>
        <v>148</v>
      </c>
      <c r="G129" s="8" t="s">
        <v>1472</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3335</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constants'!$A$3:$D$9999,4,FALSE),"")</f>
        <v>Craglorn</v>
      </c>
      <c r="AB129" s="33" t="s">
        <v>3335</v>
      </c>
      <c r="AC129" s="41"/>
      <c r="AD129" s="105"/>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constants'!$A$3:$D$9999,4,FALSE),"")</f>
        <v>Craglorn</v>
      </c>
      <c r="AH129" s="42"/>
      <c r="AI129" s="41"/>
      <c r="AJ129" s="41"/>
      <c r="AK129" s="3" t="str">
        <f>IF(AND(G129&lt;&gt;"LIBSETS_SETTYPE_BATTLEGROUND",G129&lt;&gt;"LIBSETS_SETTYPE_SPECIAL"),IF(AL129&lt;&gt;"",VLOOKUP(AL129,'ESO zone constants'!$D$3:$H$4953,5,FALSE),""),"")</f>
        <v/>
      </c>
      <c r="AN129" s="41"/>
      <c r="AO129" s="41"/>
      <c r="AP129" s="3" t="str">
        <f>IF(AND(G129&lt;&gt;"LIBSETS_SETTYPE_BATTLEGROUND",G129&lt;&gt;"LIBSETS_SETTYPE_SPECIAL"),IF(AQ129&lt;&gt;"",VLOOKUP(AQ129,'ESO zone constants'!$D$3:$H$4953,5,FALSE),""),"")</f>
        <v/>
      </c>
      <c r="AS129" s="41"/>
      <c r="AT129" s="41"/>
      <c r="AU129" s="3" t="str">
        <f>IF(AND(G129&lt;&gt;"LIBSETS_SETTYPE_BATTLEGROUND",G129&lt;&gt;"LIBSETS_SETTYPE_SPECIAL"),IF(AV129&lt;&gt;"",VLOOKUP(AV129,'ESO zone constants'!$D$3:$H$4953,5,FALSE),""),"")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1"/>
        <v>, setType=LIBSETS_SETTYPE_CRAFTED</v>
      </c>
      <c r="BG129" s="21" t="str">
        <f t="shared" si="14"/>
        <v>, isProcSetAllowedInPvP=1, dropMechanic={LIBSETS_DROP_MECHANIC_CRAFTED,LIBSETS_DROP_MECHANIC_CRAFTED}</v>
      </c>
      <c r="BH129" s="21" t="str">
        <f t="shared" si="15"/>
        <v>}, --Way of the Arena / Weg der Arena   [Craglorn, Craglorn, Craglorn]</v>
      </c>
    </row>
    <row r="130" spans="1:60" ht="15.75" x14ac:dyDescent="0.25">
      <c r="A130" s="12">
        <v>155</v>
      </c>
      <c r="B130" t="s">
        <v>927</v>
      </c>
      <c r="C130" t="s">
        <v>928</v>
      </c>
      <c r="D130" s="3">
        <f t="shared" si="10"/>
        <v>155</v>
      </c>
      <c r="G130" s="8" t="s">
        <v>1475</v>
      </c>
      <c r="I130" t="s">
        <v>91</v>
      </c>
      <c r="J130" t="s">
        <v>91</v>
      </c>
      <c r="K130">
        <v>191</v>
      </c>
      <c r="L130">
        <v>191</v>
      </c>
      <c r="M130">
        <v>191</v>
      </c>
      <c r="O130" s="62"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3332</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constants'!$A$3:$D$9999,4,FALSE),"")</f>
        <v>Elden Hollow II</v>
      </c>
      <c r="AB130" s="33" t="s">
        <v>3332</v>
      </c>
      <c r="AC130" s="41"/>
      <c r="AD130" s="105"/>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constants'!$A$3:$D$9999,4,FALSE),"")</f>
        <v>Grahtwood</v>
      </c>
      <c r="AH130" s="90" t="s">
        <v>3332</v>
      </c>
      <c r="AI130" s="41"/>
      <c r="AJ130" s="41"/>
      <c r="AK130" s="3" t="str">
        <f>IF(AND(G130&lt;&gt;"LIBSETS_SETTYPE_BATTLEGROUND",G130&lt;&gt;"LIBSETS_SETTYPE_SPECIAL"),IF(AL130&lt;&gt;"",VLOOKUP(AL130,'ESO zone constants'!$D$3:$H$4953,5,FALSE),""),"")</f>
        <v/>
      </c>
      <c r="AN130" s="41"/>
      <c r="AO130" s="41"/>
      <c r="AP130" s="3" t="str">
        <f>IF(AND(G130&lt;&gt;"LIBSETS_SETTYPE_BATTLEGROUND",G130&lt;&gt;"LIBSETS_SETTYPE_SPECIAL"),IF(AQ130&lt;&gt;"",VLOOKUP(AQ130,'ESO zone constants'!$D$3:$H$4953,5,FALSE),""),"")</f>
        <v/>
      </c>
      <c r="AS130" s="41"/>
      <c r="AT130" s="41"/>
      <c r="AU130" s="3" t="str">
        <f>IF(AND(G130&lt;&gt;"LIBSETS_SETTYPE_BATTLEGROUND",G130&lt;&gt;"LIBSETS_SETTYPE_SPECIAL"),IF(AV130&lt;&gt;"",VLOOKUP(AV130,'ESO zone constants'!$D$3:$H$4953,5,FALSE),""),"")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1"/>
        <v>, setType=LIBSETS_SETTYPE_DUNGEON</v>
      </c>
      <c r="BG130" s="21" t="str">
        <f t="shared" si="14"/>
        <v>, dropMechanic={LIBSETS_DROP_MECHANIC_GROUP_DUNGEON_BOSS,LIBSETS_DROP_MECHANIC_GROUP_DUNGEON_BOSS,LIBSETS_DROP_MECHANIC_GROUP_DUNGEON_BOSS}</v>
      </c>
      <c r="BH130" s="21" t="str">
        <f t="shared" si="15"/>
        <v>}, --Undaunted Bastion / Unerschrockenen-Bastion   [Elden Hollow I, Elden Hollow II, Grahtwood]</v>
      </c>
    </row>
    <row r="131" spans="1:60" ht="15.75" x14ac:dyDescent="0.25">
      <c r="A131" s="12">
        <v>156</v>
      </c>
      <c r="B131" t="s">
        <v>929</v>
      </c>
      <c r="C131" t="s">
        <v>930</v>
      </c>
      <c r="D131" s="3">
        <f t="shared" ref="D131:D194" si="16">A131</f>
        <v>156</v>
      </c>
      <c r="G131" s="8" t="s">
        <v>1475</v>
      </c>
      <c r="I131" t="s">
        <v>91</v>
      </c>
      <c r="J131" t="s">
        <v>91</v>
      </c>
      <c r="K131">
        <v>192</v>
      </c>
      <c r="L131">
        <v>192</v>
      </c>
      <c r="M131">
        <v>192</v>
      </c>
      <c r="O131" s="62"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3332</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constants'!$A$3:$D$9999,4,FALSE),"")</f>
        <v>Shadowfen</v>
      </c>
      <c r="AB131" s="33" t="s">
        <v>3332</v>
      </c>
      <c r="AC131" s="41"/>
      <c r="AD131" s="105"/>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constants'!$A$3:$D$9999,4,FALSE),"")</f>
        <v>Shadowfen</v>
      </c>
      <c r="AH131" s="42"/>
      <c r="AI131" s="41"/>
      <c r="AJ131" s="41"/>
      <c r="AK131" s="3" t="str">
        <f>IF(AND(G131&lt;&gt;"LIBSETS_SETTYPE_BATTLEGROUND",G131&lt;&gt;"LIBSETS_SETTYPE_SPECIAL"),IF(AL131&lt;&gt;"",VLOOKUP(AL131,'ESO zone constants'!$D$3:$H$4953,5,FALSE),""),"")</f>
        <v/>
      </c>
      <c r="AN131" s="41"/>
      <c r="AO131" s="41"/>
      <c r="AP131" s="3" t="str">
        <f>IF(AND(G131&lt;&gt;"LIBSETS_SETTYPE_BATTLEGROUND",G131&lt;&gt;"LIBSETS_SETTYPE_SPECIAL"),IF(AQ131&lt;&gt;"",VLOOKUP(AQ131,'ESO zone constants'!$D$3:$H$4953,5,FALSE),""),"")</f>
        <v/>
      </c>
      <c r="AS131" s="41"/>
      <c r="AT131" s="41"/>
      <c r="AU131" s="3" t="str">
        <f>IF(AND(G131&lt;&gt;"LIBSETS_SETTYPE_BATTLEGROUND",G131&lt;&gt;"LIBSETS_SETTYPE_SPECIAL"),IF(AV131&lt;&gt;"",VLOOKUP(AV131,'ESO zone constants'!$D$3:$H$4953,5,FALSE),""),"")</f>
        <v/>
      </c>
      <c r="AX131" s="41"/>
      <c r="AY131" s="41"/>
      <c r="AZ131" s="79" t="s">
        <v>2658</v>
      </c>
      <c r="BA131" s="79"/>
      <c r="BB131" s="79"/>
      <c r="BC131" s="79"/>
      <c r="BD131" s="21" t="str">
        <f t="shared" si="12"/>
        <v>[156] = {wayshrines={192,192,192,}, dlcId=DLC_BASE_GAME</v>
      </c>
      <c r="BE131" s="21" t="str">
        <f t="shared" si="13"/>
        <v>, zoneIds={148,117,117}, veteran=false</v>
      </c>
      <c r="BF131" s="21" t="str">
        <f t="shared" ref="BF131:BF194" si="17">IF(A131&lt;&gt;"",IF(F131&lt;&gt;"Not in the game (anymore)",IF(A131&lt;&gt;"",", setType="&amp;G131,"")&amp;IF(G131="LIBSETS_SETTYPE_CLASS",", classId="&amp;BC131,"")&amp;IF(J131="true",", multiTrialSet=true",""),"")
&amp; IF(AND(H131&lt;&gt;"",ISNUMBER(H131)),", undauntedChestId=" &amp; H131,""),"")</f>
        <v>, setType=LIBSETS_SETTYPE_DUNGEON</v>
      </c>
      <c r="BG131" s="21" t="str">
        <f t="shared" si="14"/>
        <v>, dropMechanic={LIBSETS_DROP_MECHANIC_GROUP_DUNGEON_BOSS,LIBSETS_DROP_MECHANIC_GROUP_DUNGEON_BOSS}</v>
      </c>
      <c r="BH131" s="21" t="str">
        <f t="shared" si="15"/>
        <v>}, --Undaunted Infiltrator / Unerschrockener Infiltrator   [Arx Corinium, Shadowfen, Shadowfen]</v>
      </c>
    </row>
    <row r="132" spans="1:60" ht="15.75" x14ac:dyDescent="0.25">
      <c r="A132" s="12">
        <v>157</v>
      </c>
      <c r="B132" t="s">
        <v>931</v>
      </c>
      <c r="C132" t="s">
        <v>932</v>
      </c>
      <c r="D132" s="3">
        <f t="shared" si="16"/>
        <v>157</v>
      </c>
      <c r="E132" s="40"/>
      <c r="G132" s="8" t="s">
        <v>1475</v>
      </c>
      <c r="I132" t="s">
        <v>91</v>
      </c>
      <c r="J132" t="s">
        <v>91</v>
      </c>
      <c r="K132">
        <v>186</v>
      </c>
      <c r="L132">
        <v>186</v>
      </c>
      <c r="M132">
        <v>186</v>
      </c>
      <c r="O132" s="62"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3332</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constants'!$A$3:$D$9999,4,FALSE),"")</f>
        <v>Bangkorai</v>
      </c>
      <c r="AB132" s="33" t="s">
        <v>3332</v>
      </c>
      <c r="AC132" s="41"/>
      <c r="AD132" s="105"/>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constants'!$A$3:$D$9999,4,FALSE),"")</f>
        <v>Bangkorai</v>
      </c>
      <c r="AH132" s="42"/>
      <c r="AI132" s="41"/>
      <c r="AJ132" s="41"/>
      <c r="AK132" s="3" t="str">
        <f>IF(AND(G132&lt;&gt;"LIBSETS_SETTYPE_BATTLEGROUND",G132&lt;&gt;"LIBSETS_SETTYPE_SPECIAL"),IF(AL132&lt;&gt;"",VLOOKUP(AL132,'ESO zone constants'!$D$3:$H$4953,5,FALSE),""),"")</f>
        <v/>
      </c>
      <c r="AN132" s="41"/>
      <c r="AO132" s="41"/>
      <c r="AP132" s="3" t="str">
        <f>IF(AND(G132&lt;&gt;"LIBSETS_SETTYPE_BATTLEGROUND",G132&lt;&gt;"LIBSETS_SETTYPE_SPECIAL"),IF(AQ132&lt;&gt;"",VLOOKUP(AQ132,'ESO zone constants'!$D$3:$H$4953,5,FALSE),""),"")</f>
        <v/>
      </c>
      <c r="AS132" s="41"/>
      <c r="AT132" s="41"/>
      <c r="AU132" s="3" t="str">
        <f>IF(AND(G132&lt;&gt;"LIBSETS_SETTYPE_BATTLEGROUND",G132&lt;&gt;"LIBSETS_SETTYPE_SPECIAL"),IF(AV132&lt;&gt;"",VLOOKUP(AV132,'ESO zone constants'!$D$3:$H$4953,5,FALSE),""),"")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si="17"/>
        <v>, setType=LIBSETS_SETTYPE_DUNGEON</v>
      </c>
      <c r="BG132" s="21" t="str">
        <f t="shared" ref="BG132:BG195" si="20">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H132" s="21" t="str">
        <f t="shared" ref="BH132:BH195" si="21">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ht="15.75" x14ac:dyDescent="0.25">
      <c r="A133" s="12">
        <v>158</v>
      </c>
      <c r="B133" t="s">
        <v>933</v>
      </c>
      <c r="C133" t="s">
        <v>934</v>
      </c>
      <c r="D133" s="3">
        <f t="shared" si="16"/>
        <v>158</v>
      </c>
      <c r="G133" s="8" t="s">
        <v>1475</v>
      </c>
      <c r="I133" t="s">
        <v>91</v>
      </c>
      <c r="J133" t="s">
        <v>91</v>
      </c>
      <c r="K133">
        <v>197</v>
      </c>
      <c r="L133">
        <v>197</v>
      </c>
      <c r="M133">
        <v>197</v>
      </c>
      <c r="O133" s="62"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3332</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constants'!$A$3:$D$9999,4,FALSE),"")</f>
        <v>City of Ash II</v>
      </c>
      <c r="AB133" s="33" t="s">
        <v>3332</v>
      </c>
      <c r="AC133" s="41"/>
      <c r="AD133" s="105"/>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constants'!$A$3:$D$9999,4,FALSE),"")</f>
        <v>Greenshade</v>
      </c>
      <c r="AH133" s="90" t="s">
        <v>3332</v>
      </c>
      <c r="AI133" s="41"/>
      <c r="AJ133" s="41"/>
      <c r="AK133" s="3" t="str">
        <f>IF(AND(G133&lt;&gt;"LIBSETS_SETTYPE_BATTLEGROUND",G133&lt;&gt;"LIBSETS_SETTYPE_SPECIAL"),IF(AL133&lt;&gt;"",VLOOKUP(AL133,'ESO zone constants'!$D$3:$H$4953,5,FALSE),""),"")</f>
        <v/>
      </c>
      <c r="AN133" s="41"/>
      <c r="AO133" s="41"/>
      <c r="AP133" s="3" t="str">
        <f>IF(AND(G133&lt;&gt;"LIBSETS_SETTYPE_BATTLEGROUND",G133&lt;&gt;"LIBSETS_SETTYPE_SPECIAL"),IF(AQ133&lt;&gt;"",VLOOKUP(AQ133,'ESO zone constants'!$D$3:$H$4953,5,FALSE),""),"")</f>
        <v/>
      </c>
      <c r="AS133" s="41"/>
      <c r="AT133" s="41"/>
      <c r="AU133" s="3" t="str">
        <f>IF(AND(G133&lt;&gt;"LIBSETS_SETTYPE_BATTLEGROUND",G133&lt;&gt;"LIBSETS_SETTYPE_SPECIAL"),IF(AV133&lt;&gt;"",VLOOKUP(AV133,'ESO zone constants'!$D$3:$H$4953,5,FALSE),""),"")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17"/>
        <v>, setType=LIBSETS_SETTYPE_DUNGEON</v>
      </c>
      <c r="BG133" s="21" t="str">
        <f t="shared" si="20"/>
        <v>, dropMechanic={LIBSETS_DROP_MECHANIC_GROUP_DUNGEON_BOSS,LIBSETS_DROP_MECHANIC_GROUP_DUNGEON_BOSS,LIBSETS_DROP_MECHANIC_GROUP_DUNGEON_BOSS}</v>
      </c>
      <c r="BH133" s="21" t="str">
        <f t="shared" si="21"/>
        <v>}, --Embershield / Glutschild   [City of Ash I, City of Ash II, Greenshade]</v>
      </c>
    </row>
    <row r="134" spans="1:60" ht="15.75" x14ac:dyDescent="0.25">
      <c r="A134" s="12">
        <v>159</v>
      </c>
      <c r="B134" t="s">
        <v>935</v>
      </c>
      <c r="C134" t="s">
        <v>936</v>
      </c>
      <c r="D134" s="3">
        <f t="shared" si="16"/>
        <v>159</v>
      </c>
      <c r="G134" s="8" t="s">
        <v>1475</v>
      </c>
      <c r="I134" t="s">
        <v>91</v>
      </c>
      <c r="J134" t="s">
        <v>91</v>
      </c>
      <c r="K134">
        <v>197</v>
      </c>
      <c r="L134">
        <v>197</v>
      </c>
      <c r="M134">
        <v>197</v>
      </c>
      <c r="O134" s="62"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3332</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constants'!$A$3:$D$9999,4,FALSE),"")</f>
        <v>City of Ash II</v>
      </c>
      <c r="AB134" s="33" t="s">
        <v>3332</v>
      </c>
      <c r="AC134" s="41"/>
      <c r="AD134" s="105"/>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constants'!$A$3:$D$9999,4,FALSE),"")</f>
        <v>Greenshade</v>
      </c>
      <c r="AH134" s="90" t="s">
        <v>3332</v>
      </c>
      <c r="AI134" s="41"/>
      <c r="AJ134" s="41"/>
      <c r="AK134" s="3" t="str">
        <f>IF(AND(G134&lt;&gt;"LIBSETS_SETTYPE_BATTLEGROUND",G134&lt;&gt;"LIBSETS_SETTYPE_SPECIAL"),IF(AL134&lt;&gt;"",VLOOKUP(AL134,'ESO zone constants'!$D$3:$H$4953,5,FALSE),""),"")</f>
        <v/>
      </c>
      <c r="AN134" s="41"/>
      <c r="AO134" s="41"/>
      <c r="AP134" s="3" t="str">
        <f>IF(AND(G134&lt;&gt;"LIBSETS_SETTYPE_BATTLEGROUND",G134&lt;&gt;"LIBSETS_SETTYPE_SPECIAL"),IF(AQ134&lt;&gt;"",VLOOKUP(AQ134,'ESO zone constants'!$D$3:$H$4953,5,FALSE),""),"")</f>
        <v/>
      </c>
      <c r="AS134" s="41"/>
      <c r="AT134" s="41"/>
      <c r="AU134" s="3" t="str">
        <f>IF(AND(G134&lt;&gt;"LIBSETS_SETTYPE_BATTLEGROUND",G134&lt;&gt;"LIBSETS_SETTYPE_SPECIAL"),IF(AV134&lt;&gt;"",VLOOKUP(AV134,'ESO zone constants'!$D$3:$H$4953,5,FALSE),""),"")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17"/>
        <v>, setType=LIBSETS_SETTYPE_DUNGEON</v>
      </c>
      <c r="BG134" s="21" t="str">
        <f t="shared" si="20"/>
        <v>, dropMechanic={LIBSETS_DROP_MECHANIC_GROUP_DUNGEON_BOSS,LIBSETS_DROP_MECHANIC_GROUP_DUNGEON_BOSS,LIBSETS_DROP_MECHANIC_GROUP_DUNGEON_BOSS}</v>
      </c>
      <c r="BH134" s="21" t="str">
        <f t="shared" si="21"/>
        <v>}, --Sunderflame / Trennflamme   [City of Ash I, City of Ash II, Greenshade]</v>
      </c>
    </row>
    <row r="135" spans="1:60" ht="15.75" x14ac:dyDescent="0.25">
      <c r="A135" s="12">
        <v>160</v>
      </c>
      <c r="B135" t="s">
        <v>937</v>
      </c>
      <c r="C135" t="s">
        <v>938</v>
      </c>
      <c r="D135" s="3">
        <f t="shared" si="16"/>
        <v>160</v>
      </c>
      <c r="E135" s="40"/>
      <c r="G135" s="8" t="s">
        <v>1475</v>
      </c>
      <c r="I135" t="s">
        <v>91</v>
      </c>
      <c r="J135" t="s">
        <v>91</v>
      </c>
      <c r="K135">
        <v>197</v>
      </c>
      <c r="L135">
        <v>197</v>
      </c>
      <c r="M135">
        <v>197</v>
      </c>
      <c r="O135" s="62"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3332</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constants'!$A$3:$D$9999,4,FALSE),"")</f>
        <v>City of Ash II</v>
      </c>
      <c r="AB135" s="33" t="s">
        <v>3332</v>
      </c>
      <c r="AC135" s="41"/>
      <c r="AD135" s="105"/>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constants'!$A$3:$D$9999,4,FALSE),"")</f>
        <v>Greenshade</v>
      </c>
      <c r="AH135" s="90" t="s">
        <v>3332</v>
      </c>
      <c r="AI135" s="41"/>
      <c r="AJ135" s="41"/>
      <c r="AK135" s="3" t="str">
        <f>IF(AND(G135&lt;&gt;"LIBSETS_SETTYPE_BATTLEGROUND",G135&lt;&gt;"LIBSETS_SETTYPE_SPECIAL"),IF(AL135&lt;&gt;"",VLOOKUP(AL135,'ESO zone constants'!$D$3:$H$4953,5,FALSE),""),"")</f>
        <v/>
      </c>
      <c r="AN135" s="41"/>
      <c r="AO135" s="41"/>
      <c r="AP135" s="3" t="str">
        <f>IF(AND(G135&lt;&gt;"LIBSETS_SETTYPE_BATTLEGROUND",G135&lt;&gt;"LIBSETS_SETTYPE_SPECIAL"),IF(AQ135&lt;&gt;"",VLOOKUP(AQ135,'ESO zone constants'!$D$3:$H$4953,5,FALSE),""),"")</f>
        <v/>
      </c>
      <c r="AS135" s="41"/>
      <c r="AT135" s="41"/>
      <c r="AU135" s="3" t="str">
        <f>IF(AND(G135&lt;&gt;"LIBSETS_SETTYPE_BATTLEGROUND",G135&lt;&gt;"LIBSETS_SETTYPE_SPECIAL"),IF(AV135&lt;&gt;"",VLOOKUP(AV135,'ESO zone constants'!$D$3:$H$4953,5,FALSE),""),"")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17"/>
        <v>, setType=LIBSETS_SETTYPE_DUNGEON</v>
      </c>
      <c r="BG135" s="21" t="str">
        <f t="shared" si="20"/>
        <v>, dropMechanic={LIBSETS_DROP_MECHANIC_GROUP_DUNGEON_BOSS,LIBSETS_DROP_MECHANIC_GROUP_DUNGEON_BOSS,LIBSETS_DROP_MECHANIC_GROUP_DUNGEON_BOSS}</v>
      </c>
      <c r="BH135" s="21" t="str">
        <f t="shared" si="21"/>
        <v>}, --Burning Spellweave / Branntzauberweber   [City of Ash I, City of Ash II, Greenshade]</v>
      </c>
    </row>
    <row r="136" spans="1:60" ht="15.75" x14ac:dyDescent="0.25">
      <c r="A136" s="5">
        <v>161</v>
      </c>
      <c r="B136" t="s">
        <v>939</v>
      </c>
      <c r="C136" t="s">
        <v>940</v>
      </c>
      <c r="D136" s="3">
        <f t="shared" si="16"/>
        <v>161</v>
      </c>
      <c r="G136" s="8" t="s">
        <v>1472</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3335</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constants'!$A$3:$D$9999,4,FALSE),"")</f>
        <v>Craglorn</v>
      </c>
      <c r="AB136" s="33" t="s">
        <v>3335</v>
      </c>
      <c r="AC136" s="41"/>
      <c r="AD136" s="105"/>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constants'!$A$3:$D$9999,4,FALSE),"")</f>
        <v>Craglorn</v>
      </c>
      <c r="AH136" s="42"/>
      <c r="AI136" s="41"/>
      <c r="AJ136" s="41"/>
      <c r="AK136" s="3" t="str">
        <f>IF(AND(G136&lt;&gt;"LIBSETS_SETTYPE_BATTLEGROUND",G136&lt;&gt;"LIBSETS_SETTYPE_SPECIAL"),IF(AL136&lt;&gt;"",VLOOKUP(AL136,'ESO zone constants'!$D$3:$H$4953,5,FALSE),""),"")</f>
        <v/>
      </c>
      <c r="AN136" s="41"/>
      <c r="AO136" s="41"/>
      <c r="AP136" s="3" t="str">
        <f>IF(AND(G136&lt;&gt;"LIBSETS_SETTYPE_BATTLEGROUND",G136&lt;&gt;"LIBSETS_SETTYPE_SPECIAL"),IF(AQ136&lt;&gt;"",VLOOKUP(AQ136,'ESO zone constants'!$D$3:$H$4953,5,FALSE),""),"")</f>
        <v/>
      </c>
      <c r="AS136" s="41"/>
      <c r="AT136" s="41"/>
      <c r="AU136" s="3" t="str">
        <f>IF(AND(G136&lt;&gt;"LIBSETS_SETTYPE_BATTLEGROUND",G136&lt;&gt;"LIBSETS_SETTYPE_SPECIAL"),IF(AV136&lt;&gt;"",VLOOKUP(AV136,'ESO zone constants'!$D$3:$H$4953,5,FALSE),""),"")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17"/>
        <v>, setType=LIBSETS_SETTYPE_CRAFTED</v>
      </c>
      <c r="BG136" s="21" t="str">
        <f t="shared" si="20"/>
        <v>, dropMechanic={LIBSETS_DROP_MECHANIC_CRAFTED,LIBSETS_DROP_MECHANIC_CRAFTED}</v>
      </c>
      <c r="BH136" s="21" t="str">
        <f t="shared" si="21"/>
        <v>}, --Twice-Born Star / Doppelstern   [Craglorn, Craglorn, Craglorn]</v>
      </c>
    </row>
    <row r="137" spans="1:60" ht="15.75" x14ac:dyDescent="0.25">
      <c r="A137" s="5">
        <v>162</v>
      </c>
      <c r="B137" t="s">
        <v>941</v>
      </c>
      <c r="C137" t="s">
        <v>24</v>
      </c>
      <c r="D137" s="3">
        <f t="shared" si="16"/>
        <v>162</v>
      </c>
      <c r="G137" s="8" t="s">
        <v>1477</v>
      </c>
      <c r="H137" s="87">
        <v>2</v>
      </c>
      <c r="I137" t="s">
        <v>1464</v>
      </c>
      <c r="J137" t="s">
        <v>91</v>
      </c>
      <c r="K137">
        <v>266</v>
      </c>
      <c r="L137">
        <v>266</v>
      </c>
      <c r="M137">
        <v>266</v>
      </c>
      <c r="O137" s="62"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constants'!$A$3:$D$9999,4,FALSE),"")</f>
        <v>Stonefalls</v>
      </c>
      <c r="AC137" s="38"/>
      <c r="AD137" s="105"/>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constants'!$A$3:$D$9999,4,FALSE),"")</f>
        <v>Stonefalls</v>
      </c>
      <c r="AH137" s="42"/>
      <c r="AI137" s="38"/>
      <c r="AJ137" s="38"/>
      <c r="AK137" s="3" t="str">
        <f>IF(AND(G137&lt;&gt;"LIBSETS_SETTYPE_BATTLEGROUND",G137&lt;&gt;"LIBSETS_SETTYPE_SPECIAL"),IF(AL137&lt;&gt;"",VLOOKUP(AL137,'ESO zone constants'!$D$3:$H$4953,5,FALSE),""),"")</f>
        <v/>
      </c>
      <c r="AN137" s="38"/>
      <c r="AO137" s="38"/>
      <c r="AP137" s="3" t="str">
        <f>IF(AND(G137&lt;&gt;"LIBSETS_SETTYPE_BATTLEGROUND",G137&lt;&gt;"LIBSETS_SETTYPE_SPECIAL"),IF(AQ137&lt;&gt;"",VLOOKUP(AQ137,'ESO zone constants'!$D$3:$H$4953,5,FALSE),""),"")</f>
        <v/>
      </c>
      <c r="AS137" s="38"/>
      <c r="AT137" s="38"/>
      <c r="AU137" s="3" t="str">
        <f>IF(AND(G137&lt;&gt;"LIBSETS_SETTYPE_BATTLEGROUND",G137&lt;&gt;"LIBSETS_SETTYPE_SPECIAL"),IF(AV137&lt;&gt;"",VLOOKUP(AV137,'ESO zone constants'!$D$3:$H$4953,5,FALSE),""),"")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17"/>
        <v>, setType=LIBSETS_SETTYPE_MONSTER, undauntedChestId=2</v>
      </c>
      <c r="BG137" s="21" t="str">
        <f t="shared" si="20"/>
        <v>, dropMechanic={LIBSETS_DROP_MECHANIC_MONSTER_NAME}, dropMechanicDropLocationNames={['en']={'Vila Theran','','','','','',},['de']={'Vila Theran','','','','','',},}</v>
      </c>
      <c r="BH137" s="21" t="str">
        <f t="shared" si="21"/>
        <v>}, --Spawn of Mephala / Mephalas Brut   [Fungal Grotto II, Stonefalls, Stonefalls]</v>
      </c>
    </row>
    <row r="138" spans="1:60" ht="15.75" x14ac:dyDescent="0.25">
      <c r="A138" s="5">
        <v>163</v>
      </c>
      <c r="B138" t="s">
        <v>942</v>
      </c>
      <c r="C138" t="s">
        <v>1</v>
      </c>
      <c r="D138" s="3">
        <f t="shared" si="16"/>
        <v>163</v>
      </c>
      <c r="E138" s="40"/>
      <c r="G138" s="8" t="s">
        <v>1477</v>
      </c>
      <c r="H138" s="87">
        <v>2</v>
      </c>
      <c r="I138" t="s">
        <v>1464</v>
      </c>
      <c r="J138" t="s">
        <v>91</v>
      </c>
      <c r="K138">
        <v>267</v>
      </c>
      <c r="L138">
        <v>267</v>
      </c>
      <c r="M138">
        <v>267</v>
      </c>
      <c r="O138" s="62"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constants'!$A$3:$D$9999,4,FALSE),"")</f>
        <v>Glenumbra</v>
      </c>
      <c r="AC138" s="38"/>
      <c r="AD138" s="105"/>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constants'!$A$3:$D$9999,4,FALSE),"")</f>
        <v>Glenumbra</v>
      </c>
      <c r="AH138" s="42"/>
      <c r="AI138" s="38"/>
      <c r="AJ138" s="38"/>
      <c r="AK138" s="3" t="str">
        <f>IF(AND(G138&lt;&gt;"LIBSETS_SETTYPE_BATTLEGROUND",G138&lt;&gt;"LIBSETS_SETTYPE_SPECIAL"),IF(AL138&lt;&gt;"",VLOOKUP(AL138,'ESO zone constants'!$D$3:$H$4953,5,FALSE),""),"")</f>
        <v/>
      </c>
      <c r="AN138" s="38"/>
      <c r="AO138" s="38"/>
      <c r="AP138" s="3" t="str">
        <f>IF(AND(G138&lt;&gt;"LIBSETS_SETTYPE_BATTLEGROUND",G138&lt;&gt;"LIBSETS_SETTYPE_SPECIAL"),IF(AQ138&lt;&gt;"",VLOOKUP(AQ138,'ESO zone constants'!$D$3:$H$4953,5,FALSE),""),"")</f>
        <v/>
      </c>
      <c r="AS138" s="38"/>
      <c r="AT138" s="38"/>
      <c r="AU138" s="3" t="str">
        <f>IF(AND(G138&lt;&gt;"LIBSETS_SETTYPE_BATTLEGROUND",G138&lt;&gt;"LIBSETS_SETTYPE_SPECIAL"),IF(AV138&lt;&gt;"",VLOOKUP(AV138,'ESO zone constants'!$D$3:$H$4953,5,FALSE),""),"")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17"/>
        <v>, setType=LIBSETS_SETTYPE_MONSTER, undauntedChestId=2</v>
      </c>
      <c r="BG138" s="21" t="str">
        <f t="shared" si="20"/>
        <v>, dropMechanic={LIBSETS_DROP_MECHANIC_MONSTER_NAME}, dropMechanicDropLocationNames={['en']={'Vorenor Winterbourne','','','','','',},['de']={'Vorenor Winterkind','','','','','',},}</v>
      </c>
      <c r="BH138" s="21" t="str">
        <f t="shared" si="21"/>
        <v>}, --Blood Spawn / Blutbrut   [Spindleclutch II, Glenumbra, Glenumbra]</v>
      </c>
    </row>
    <row r="139" spans="1:60" ht="15.75" x14ac:dyDescent="0.25">
      <c r="A139" s="5">
        <v>164</v>
      </c>
      <c r="B139" t="s">
        <v>943</v>
      </c>
      <c r="C139" t="s">
        <v>11</v>
      </c>
      <c r="D139" s="3">
        <f t="shared" si="16"/>
        <v>164</v>
      </c>
      <c r="E139" s="40"/>
      <c r="G139" s="8" t="s">
        <v>1477</v>
      </c>
      <c r="H139" s="87">
        <v>3</v>
      </c>
      <c r="I139" t="s">
        <v>1464</v>
      </c>
      <c r="J139" t="s">
        <v>91</v>
      </c>
      <c r="K139">
        <v>236</v>
      </c>
      <c r="L139">
        <v>236</v>
      </c>
      <c r="M139">
        <v>236</v>
      </c>
      <c r="O139" s="62"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1540</v>
      </c>
      <c r="W139" s="3" t="s">
        <v>1541</v>
      </c>
      <c r="X139" s="3" t="s">
        <v>1616</v>
      </c>
      <c r="Y139" s="62">
        <v>678</v>
      </c>
      <c r="Z139" s="3">
        <f>IF(AND(G139&lt;&gt;"LIBSETS_SETTYPE_BATTLEGROUND",G139&lt;&gt;"LIBSETS_SETTYPE_SPECIAL"),
IF(AND(Y139&lt;&gt;"",ISNUMBER(Y139),NOT(ISNA(Y139))),Y139,
   IF(AND(L139&lt;&gt;"",ISNUMBER(L139),L139&gt;0,NOT(ISNA(L139))),VLOOKUP(L139,'ESO dumped WayshrineInfo'!$K$3:$L$9996,2,FALSE),"")
),"")</f>
        <v>678</v>
      </c>
      <c r="AA139" t="str">
        <f>IF(AND(Z139&lt;&gt;"",ISNUMBER(Z139),NOT(ISNA(Z139))),VLOOKUP(Z139,'ESO zone constants'!$A$3:$D$9999,4,FALSE),"")</f>
        <v>Imperial City Prison</v>
      </c>
      <c r="AC139" s="38"/>
      <c r="AD139" s="105"/>
      <c r="AE139" s="62">
        <v>678</v>
      </c>
      <c r="AF139" s="3">
        <f>IF(AND(G139&lt;&gt;"LIBSETS_SETTYPE_BATTLEGROUND",G139&lt;&gt;"LIBSETS_SETTYPE_SPECIAL"),
IF(AND(AE139&lt;&gt;"",ISNUMBER(AE139),NOT(ISNA(AE139))),AE139,
   IF(AND(M139&lt;&gt;"",ISNUMBER(M139),M139&gt;0,NOT(ISNA(M139))),VLOOKUP(M139,'ESO dumped WayshrineInfo'!$K$3:$L$9996,2,FALSE),"")
),"")</f>
        <v>678</v>
      </c>
      <c r="AG139" t="str">
        <f>IF(AND(AF139&lt;&gt;"",ISNUMBER(AF139),NOT(ISNA(AF139))),VLOOKUP(AF139,'ESO zone constants'!$A$3:$D$9999,4,FALSE),"")</f>
        <v>Imperial City Prison</v>
      </c>
      <c r="AH139" s="42"/>
      <c r="AI139" s="38"/>
      <c r="AJ139" s="38"/>
      <c r="AK139" s="3" t="str">
        <f>IF(AND(G139&lt;&gt;"LIBSETS_SETTYPE_BATTLEGROUND",G139&lt;&gt;"LIBSETS_SETTYPE_SPECIAL"),IF(AL139&lt;&gt;"",VLOOKUP(AL139,'ESO zone constants'!$D$3:$H$4953,5,FALSE),""),"")</f>
        <v/>
      </c>
      <c r="AN139" s="38"/>
      <c r="AO139" s="38"/>
      <c r="AP139" s="3" t="str">
        <f>IF(AND(G139&lt;&gt;"LIBSETS_SETTYPE_BATTLEGROUND",G139&lt;&gt;"LIBSETS_SETTYPE_SPECIAL"),IF(AQ139&lt;&gt;"",VLOOKUP(AQ139,'ESO zone constants'!$D$3:$H$4953,5,FALSE),""),"")</f>
        <v/>
      </c>
      <c r="AS139" s="38"/>
      <c r="AT139" s="38"/>
      <c r="AU139" s="3" t="str">
        <f>IF(AND(G139&lt;&gt;"LIBSETS_SETTYPE_BATTLEGROUND",G139&lt;&gt;"LIBSETS_SETTYPE_SPECIAL"),IF(AV139&lt;&gt;"",VLOOKUP(AV139,'ESO zone constants'!$D$3:$H$4953,5,FALSE),""),"")</f>
        <v/>
      </c>
      <c r="AX139" s="38"/>
      <c r="AY139" s="38"/>
      <c r="AZ139" s="79" t="s">
        <v>2658</v>
      </c>
      <c r="BA139" s="79"/>
      <c r="BB139" s="79"/>
      <c r="BC139" s="79"/>
      <c r="BD139" s="21" t="str">
        <f t="shared" si="18"/>
        <v>[164] = {wayshrines={236,236,236,}, dlcId=DLC_IMPERIAL_CITY</v>
      </c>
      <c r="BE139" s="21" t="str">
        <f t="shared" si="19"/>
        <v>, zoneIds={678,678,678}, veteran={[EQUIP_TYPE_HEAD]=true, [EQUIP_TYPE_SHOULDERS]=false}</v>
      </c>
      <c r="BF139" s="21" t="str">
        <f t="shared" si="17"/>
        <v>, setType=LIBSETS_SETTYPE_MONSTER, undauntedChestId=3</v>
      </c>
      <c r="BG139" s="21" t="str">
        <f t="shared" si="20"/>
        <v>, dropMechanic={LIBSETS_DROP_MECHANIC_MONSTER_NAME}, dropMechanicDropLocationNames={['en']={'Lord Warden Dusk','','','','','',},['de']={'Hochwärter Dämmer','','','','','',},}</v>
      </c>
      <c r="BH139" s="21" t="str">
        <f t="shared" si="21"/>
        <v>}, --Lord Warden / Hochwärter   [Imperial City Prison, Imperial City Prison, Imperial City Prison]</v>
      </c>
    </row>
    <row r="140" spans="1:60" ht="15.75" x14ac:dyDescent="0.25">
      <c r="A140" s="5">
        <v>165</v>
      </c>
      <c r="B140" t="s">
        <v>944</v>
      </c>
      <c r="C140" t="s">
        <v>18</v>
      </c>
      <c r="D140" s="3">
        <f t="shared" si="16"/>
        <v>165</v>
      </c>
      <c r="G140" s="8" t="s">
        <v>1477</v>
      </c>
      <c r="H140" s="87">
        <v>2</v>
      </c>
      <c r="I140" t="s">
        <v>1464</v>
      </c>
      <c r="J140" t="s">
        <v>91</v>
      </c>
      <c r="K140">
        <v>263</v>
      </c>
      <c r="L140">
        <v>263</v>
      </c>
      <c r="M140">
        <v>263</v>
      </c>
      <c r="O140" s="62"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constants'!$A$3:$D$9999,4,FALSE),"")</f>
        <v>Stormhaven</v>
      </c>
      <c r="AC140" s="38"/>
      <c r="AD140" s="105"/>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constants'!$A$3:$D$9999,4,FALSE),"")</f>
        <v>Stormhaven</v>
      </c>
      <c r="AH140" s="42"/>
      <c r="AI140" s="38"/>
      <c r="AJ140" s="38"/>
      <c r="AK140" s="3" t="str">
        <f>IF(AND(G140&lt;&gt;"LIBSETS_SETTYPE_BATTLEGROUND",G140&lt;&gt;"LIBSETS_SETTYPE_SPECIAL"),IF(AL140&lt;&gt;"",VLOOKUP(AL140,'ESO zone constants'!$D$3:$H$4953,5,FALSE),""),"")</f>
        <v/>
      </c>
      <c r="AN140" s="38"/>
      <c r="AO140" s="38"/>
      <c r="AP140" s="3" t="str">
        <f>IF(AND(G140&lt;&gt;"LIBSETS_SETTYPE_BATTLEGROUND",G140&lt;&gt;"LIBSETS_SETTYPE_SPECIAL"),IF(AQ140&lt;&gt;"",VLOOKUP(AQ140,'ESO zone constants'!$D$3:$H$4953,5,FALSE),""),"")</f>
        <v/>
      </c>
      <c r="AS140" s="38"/>
      <c r="AT140" s="38"/>
      <c r="AU140" s="3" t="str">
        <f>IF(AND(G140&lt;&gt;"LIBSETS_SETTYPE_BATTLEGROUND",G140&lt;&gt;"LIBSETS_SETTYPE_SPECIAL"),IF(AV140&lt;&gt;"",VLOOKUP(AV140,'ESO zone constants'!$D$3:$H$4953,5,FALSE),""),"")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17"/>
        <v>, setType=LIBSETS_SETTYPE_MONSTER, undauntedChestId=2</v>
      </c>
      <c r="BG140" s="21" t="str">
        <f t="shared" si="20"/>
        <v>, dropMechanic={LIBSETS_DROP_MECHANIC_MONSTER_NAME}, dropMechanicDropLocationNames={['en']={'Varaine and Allene Pellingare','','','','','',},['de']={'Varaine und Allene Pellingare','','','','','',},}</v>
      </c>
      <c r="BH140" s="21" t="str">
        <f t="shared" si="21"/>
        <v>}, --Scourge Harvester / Geißelernter   [Wayrest Sewers II, Stormhaven, Stormhaven]</v>
      </c>
    </row>
    <row r="141" spans="1:60" ht="15.75" x14ac:dyDescent="0.25">
      <c r="A141" s="5">
        <v>166</v>
      </c>
      <c r="B141" t="s">
        <v>945</v>
      </c>
      <c r="C141" t="s">
        <v>5</v>
      </c>
      <c r="D141" s="3">
        <f t="shared" si="16"/>
        <v>166</v>
      </c>
      <c r="G141" s="8" t="s">
        <v>1477</v>
      </c>
      <c r="H141" s="87">
        <v>2</v>
      </c>
      <c r="I141" t="s">
        <v>1464</v>
      </c>
      <c r="J141" t="s">
        <v>91</v>
      </c>
      <c r="K141">
        <v>264</v>
      </c>
      <c r="L141">
        <v>264</v>
      </c>
      <c r="M141">
        <v>264</v>
      </c>
      <c r="O141" s="62"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constants'!$A$3:$D$9999,4,FALSE),"")</f>
        <v>Deshaan</v>
      </c>
      <c r="AC141" s="38"/>
      <c r="AD141" s="105"/>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constants'!$A$3:$D$9999,4,FALSE),"")</f>
        <v>Deshaan</v>
      </c>
      <c r="AH141" s="42"/>
      <c r="AI141" s="38"/>
      <c r="AJ141" s="38"/>
      <c r="AK141" s="3" t="str">
        <f>IF(AND(G141&lt;&gt;"LIBSETS_SETTYPE_BATTLEGROUND",G141&lt;&gt;"LIBSETS_SETTYPE_SPECIAL"),IF(AL141&lt;&gt;"",VLOOKUP(AL141,'ESO zone constants'!$D$3:$H$4953,5,FALSE),""),"")</f>
        <v/>
      </c>
      <c r="AN141" s="38"/>
      <c r="AO141" s="38"/>
      <c r="AP141" s="3" t="str">
        <f>IF(AND(G141&lt;&gt;"LIBSETS_SETTYPE_BATTLEGROUND",G141&lt;&gt;"LIBSETS_SETTYPE_SPECIAL"),IF(AQ141&lt;&gt;"",VLOOKUP(AQ141,'ESO zone constants'!$D$3:$H$4953,5,FALSE),""),"")</f>
        <v/>
      </c>
      <c r="AS141" s="38"/>
      <c r="AT141" s="38"/>
      <c r="AU141" s="3" t="str">
        <f>IF(AND(G141&lt;&gt;"LIBSETS_SETTYPE_BATTLEGROUND",G141&lt;&gt;"LIBSETS_SETTYPE_SPECIAL"),IF(AV141&lt;&gt;"",VLOOKUP(AV141,'ESO zone constants'!$D$3:$H$4953,5,FALSE),""),"")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17"/>
        <v>, setType=LIBSETS_SETTYPE_MONSTER, undauntedChestId=2</v>
      </c>
      <c r="BG141" s="21" t="str">
        <f t="shared" si="20"/>
        <v>, dropMechanic={LIBSETS_DROP_MECHANIC_MONSTER_NAME}, dropMechanicDropLocationNames={['en']={'The Engine Guardian','','','','','',},['de']={'Der Maschinenwächter','','','','','',},}</v>
      </c>
      <c r="BH141" s="21" t="str">
        <f t="shared" si="21"/>
        <v>}, --Engine Guardian / Maschinenwächter   [Darkshade Caverns II, Deshaan, Deshaan]</v>
      </c>
    </row>
    <row r="142" spans="1:60" ht="15.75" x14ac:dyDescent="0.25">
      <c r="A142" s="5">
        <v>167</v>
      </c>
      <c r="B142" t="s">
        <v>946</v>
      </c>
      <c r="C142" t="s">
        <v>16</v>
      </c>
      <c r="D142" s="3">
        <f t="shared" si="16"/>
        <v>167</v>
      </c>
      <c r="G142" s="8" t="s">
        <v>1477</v>
      </c>
      <c r="H142" s="87">
        <v>2</v>
      </c>
      <c r="I142" t="s">
        <v>1464</v>
      </c>
      <c r="J142" t="s">
        <v>91</v>
      </c>
      <c r="K142">
        <v>265</v>
      </c>
      <c r="L142">
        <v>265</v>
      </c>
      <c r="M142">
        <v>265</v>
      </c>
      <c r="O142" s="62"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constants'!$A$3:$D$9999,4,FALSE),"")</f>
        <v>Grahtwood</v>
      </c>
      <c r="AC142" s="38"/>
      <c r="AD142" s="105"/>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constants'!$A$3:$D$9999,4,FALSE),"")</f>
        <v>Grahtwood</v>
      </c>
      <c r="AH142" s="42"/>
      <c r="AI142" s="38"/>
      <c r="AJ142" s="38"/>
      <c r="AK142" s="3" t="str">
        <f>IF(AND(G142&lt;&gt;"LIBSETS_SETTYPE_BATTLEGROUND",G142&lt;&gt;"LIBSETS_SETTYPE_SPECIAL"),IF(AL142&lt;&gt;"",VLOOKUP(AL142,'ESO zone constants'!$D$3:$H$4953,5,FALSE),""),"")</f>
        <v/>
      </c>
      <c r="AN142" s="38"/>
      <c r="AO142" s="38"/>
      <c r="AP142" s="3" t="str">
        <f>IF(AND(G142&lt;&gt;"LIBSETS_SETTYPE_BATTLEGROUND",G142&lt;&gt;"LIBSETS_SETTYPE_SPECIAL"),IF(AQ142&lt;&gt;"",VLOOKUP(AQ142,'ESO zone constants'!$D$3:$H$4953,5,FALSE),""),"")</f>
        <v/>
      </c>
      <c r="AS142" s="38"/>
      <c r="AT142" s="38"/>
      <c r="AU142" s="3" t="str">
        <f>IF(AND(G142&lt;&gt;"LIBSETS_SETTYPE_BATTLEGROUND",G142&lt;&gt;"LIBSETS_SETTYPE_SPECIAL"),IF(AV142&lt;&gt;"",VLOOKUP(AV142,'ESO zone constants'!$D$3:$H$4953,5,FALSE),""),"")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17"/>
        <v>, setType=LIBSETS_SETTYPE_MONSTER, undauntedChestId=2</v>
      </c>
      <c r="BG142" s="21" t="str">
        <f t="shared" si="20"/>
        <v>, dropMechanic={LIBSETS_DROP_MECHANIC_MONSTER_NAME}, dropMechanicDropLocationNames={['en']={'Bogdan the Nightflame','','','','','',},['de']={'Bogdan die Nachtflamme','','','','','',},}</v>
      </c>
      <c r="BH142" s="21" t="str">
        <f t="shared" si="21"/>
        <v>}, --Nightflame / Nachtflamme   [Elden Hollow II, Grahtwood, Grahtwood]</v>
      </c>
    </row>
    <row r="143" spans="1:60" ht="15.75" x14ac:dyDescent="0.25">
      <c r="A143" s="5">
        <v>168</v>
      </c>
      <c r="B143" t="s">
        <v>15</v>
      </c>
      <c r="C143" t="s">
        <v>1555</v>
      </c>
      <c r="D143" s="3">
        <f t="shared" si="16"/>
        <v>168</v>
      </c>
      <c r="G143" s="8" t="s">
        <v>1477</v>
      </c>
      <c r="H143" s="87">
        <v>1</v>
      </c>
      <c r="I143" t="s">
        <v>1464</v>
      </c>
      <c r="J143" t="s">
        <v>91</v>
      </c>
      <c r="K143">
        <v>269</v>
      </c>
      <c r="L143">
        <v>269</v>
      </c>
      <c r="M143">
        <v>269</v>
      </c>
      <c r="O143" s="62"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constants'!$A$3:$D$9999,4,FALSE),"")</f>
        <v>Rivenspire</v>
      </c>
      <c r="AC143" s="38"/>
      <c r="AD143" s="105"/>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constants'!$A$3:$D$9999,4,FALSE),"")</f>
        <v>Rivenspire</v>
      </c>
      <c r="AH143" s="42"/>
      <c r="AI143" s="38"/>
      <c r="AJ143" s="38"/>
      <c r="AK143" s="3" t="str">
        <f>IF(AND(G143&lt;&gt;"LIBSETS_SETTYPE_BATTLEGROUND",G143&lt;&gt;"LIBSETS_SETTYPE_SPECIAL"),IF(AL143&lt;&gt;"",VLOOKUP(AL143,'ESO zone constants'!$D$3:$H$4953,5,FALSE),""),"")</f>
        <v/>
      </c>
      <c r="AN143" s="38"/>
      <c r="AO143" s="38"/>
      <c r="AP143" s="3" t="str">
        <f>IF(AND(G143&lt;&gt;"LIBSETS_SETTYPE_BATTLEGROUND",G143&lt;&gt;"LIBSETS_SETTYPE_SPECIAL"),IF(AQ143&lt;&gt;"",VLOOKUP(AQ143,'ESO zone constants'!$D$3:$H$4953,5,FALSE),""),"")</f>
        <v/>
      </c>
      <c r="AS143" s="38"/>
      <c r="AT143" s="38"/>
      <c r="AU143" s="3" t="str">
        <f>IF(AND(G143&lt;&gt;"LIBSETS_SETTYPE_BATTLEGROUND",G143&lt;&gt;"LIBSETS_SETTYPE_SPECIAL"),IF(AV143&lt;&gt;"",VLOOKUP(AV143,'ESO zone constants'!$D$3:$H$4953,5,FALSE),""),"")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17"/>
        <v>, setType=LIBSETS_SETTYPE_MONSTER, undauntedChestId=1</v>
      </c>
      <c r="BG143" s="21" t="str">
        <f t="shared" si="20"/>
        <v>, dropMechanic={LIBSETS_DROP_MECHANIC_MONSTER_NAME}, dropMechanicDropLocationNames={['en']={'Nerien\'eth','','','','','',},['de']={'Nerien\’eth','','','','','',},}</v>
      </c>
      <c r="BH143" s="21" t="str">
        <f t="shared" si="21"/>
        <v>}, --Nerien\'eth / Nerien'eth   [Crypt of Hearts II, Rivenspire, Rivenspire]</v>
      </c>
    </row>
    <row r="144" spans="1:60" ht="15.75" x14ac:dyDescent="0.25">
      <c r="A144" s="5">
        <v>169</v>
      </c>
      <c r="B144" t="s">
        <v>31</v>
      </c>
      <c r="C144" t="s">
        <v>31</v>
      </c>
      <c r="D144" s="3">
        <f t="shared" si="16"/>
        <v>169</v>
      </c>
      <c r="G144" s="8" t="s">
        <v>1477</v>
      </c>
      <c r="H144" s="87">
        <v>1</v>
      </c>
      <c r="I144" t="s">
        <v>1464</v>
      </c>
      <c r="J144" t="s">
        <v>91</v>
      </c>
      <c r="K144">
        <v>268</v>
      </c>
      <c r="L144">
        <v>268</v>
      </c>
      <c r="M144">
        <v>268</v>
      </c>
      <c r="O144" s="62"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constants'!$A$3:$D$9999,4,FALSE),"")</f>
        <v>Greenshade</v>
      </c>
      <c r="AC144" s="38"/>
      <c r="AD144" s="105"/>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constants'!$A$3:$D$9999,4,FALSE),"")</f>
        <v>Greenshade</v>
      </c>
      <c r="AH144" s="42"/>
      <c r="AI144" s="38"/>
      <c r="AJ144" s="38"/>
      <c r="AK144" s="3" t="str">
        <f>IF(AND(G144&lt;&gt;"LIBSETS_SETTYPE_BATTLEGROUND",G144&lt;&gt;"LIBSETS_SETTYPE_SPECIAL"),IF(AL144&lt;&gt;"",VLOOKUP(AL144,'ESO zone constants'!$D$3:$H$4953,5,FALSE),""),"")</f>
        <v/>
      </c>
      <c r="AN144" s="38"/>
      <c r="AO144" s="38"/>
      <c r="AP144" s="3" t="str">
        <f>IF(AND(G144&lt;&gt;"LIBSETS_SETTYPE_BATTLEGROUND",G144&lt;&gt;"LIBSETS_SETTYPE_SPECIAL"),IF(AQ144&lt;&gt;"",VLOOKUP(AQ144,'ESO zone constants'!$D$3:$H$4953,5,FALSE),""),"")</f>
        <v/>
      </c>
      <c r="AS144" s="38"/>
      <c r="AT144" s="38"/>
      <c r="AU144" s="3" t="str">
        <f>IF(AND(G144&lt;&gt;"LIBSETS_SETTYPE_BATTLEGROUND",G144&lt;&gt;"LIBSETS_SETTYPE_SPECIAL"),IF(AV144&lt;&gt;"",VLOOKUP(AV144,'ESO zone constants'!$D$3:$H$4953,5,FALSE),""),"")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17"/>
        <v>, setType=LIBSETS_SETTYPE_MONSTER, undauntedChestId=1</v>
      </c>
      <c r="BG144" s="21" t="str">
        <f t="shared" si="20"/>
        <v>, dropMechanic={LIBSETS_DROP_MECHANIC_MONSTER_NAME}, dropMechanicDropLocationNames={['en']={'Valkyn Skoria','','','','','',},['de']={'Valkyn Skoria','','','','','',},}</v>
      </c>
      <c r="BH144" s="21" t="str">
        <f t="shared" si="21"/>
        <v>}, --Valkyn Skoria / Valkyn Skoria   [City of Ash II, Greenshade, Greenshade]</v>
      </c>
    </row>
    <row r="145" spans="1:60" ht="15.75" x14ac:dyDescent="0.25">
      <c r="A145" s="5">
        <v>170</v>
      </c>
      <c r="B145" t="s">
        <v>947</v>
      </c>
      <c r="C145" t="s">
        <v>12</v>
      </c>
      <c r="D145" s="3">
        <f t="shared" si="16"/>
        <v>170</v>
      </c>
      <c r="G145" s="8" t="s">
        <v>1477</v>
      </c>
      <c r="H145" s="87">
        <v>2</v>
      </c>
      <c r="I145" t="s">
        <v>1464</v>
      </c>
      <c r="J145" t="s">
        <v>91</v>
      </c>
      <c r="K145">
        <v>262</v>
      </c>
      <c r="L145">
        <v>262</v>
      </c>
      <c r="M145">
        <v>262</v>
      </c>
      <c r="O145" s="62"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constants'!$A$3:$D$9999,4,FALSE),"")</f>
        <v>Auridon</v>
      </c>
      <c r="AC145" s="38"/>
      <c r="AD145" s="105"/>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constants'!$A$3:$D$9999,4,FALSE),"")</f>
        <v>Auridon</v>
      </c>
      <c r="AH145" s="42"/>
      <c r="AI145" s="38"/>
      <c r="AJ145" s="38"/>
      <c r="AK145" s="3" t="str">
        <f>IF(AND(G145&lt;&gt;"LIBSETS_SETTYPE_BATTLEGROUND",G145&lt;&gt;"LIBSETS_SETTYPE_SPECIAL"),IF(AL145&lt;&gt;"",VLOOKUP(AL145,'ESO zone constants'!$D$3:$H$4953,5,FALSE),""),"")</f>
        <v/>
      </c>
      <c r="AN145" s="38"/>
      <c r="AO145" s="38"/>
      <c r="AP145" s="3" t="str">
        <f>IF(AND(G145&lt;&gt;"LIBSETS_SETTYPE_BATTLEGROUND",G145&lt;&gt;"LIBSETS_SETTYPE_SPECIAL"),IF(AQ145&lt;&gt;"",VLOOKUP(AQ145,'ESO zone constants'!$D$3:$H$4953,5,FALSE),""),"")</f>
        <v/>
      </c>
      <c r="AS145" s="38"/>
      <c r="AT145" s="38"/>
      <c r="AU145" s="3" t="str">
        <f>IF(AND(G145&lt;&gt;"LIBSETS_SETTYPE_BATTLEGROUND",G145&lt;&gt;"LIBSETS_SETTYPE_SPECIAL"),IF(AV145&lt;&gt;"",VLOOKUP(AV145,'ESO zone constants'!$D$3:$H$4953,5,FALSE),""),"")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17"/>
        <v>, setType=LIBSETS_SETTYPE_MONSTER, undauntedChestId=2</v>
      </c>
      <c r="BG145" s="21" t="str">
        <f t="shared" si="20"/>
        <v>, dropMechanic={LIBSETS_DROP_MECHANIC_MONSTER_NAME}, dropMechanicDropLocationNames={['en']={'High Kinlord Rilis','','','','','',},['de']={'Sippenhochfürst Rilis','','','','','',},}</v>
      </c>
      <c r="BH145" s="21" t="str">
        <f t="shared" si="21"/>
        <v>}, --Maw of the Infernal / Schlund des Infernalen   [The Banished Cells II, Auridon, Auridon]</v>
      </c>
    </row>
    <row r="146" spans="1:60" ht="15.75" x14ac:dyDescent="0.25">
      <c r="A146" s="12">
        <v>171</v>
      </c>
      <c r="B146" t="s">
        <v>948</v>
      </c>
      <c r="C146" t="s">
        <v>949</v>
      </c>
      <c r="D146" s="3">
        <f t="shared" si="16"/>
        <v>171</v>
      </c>
      <c r="G146" s="8" t="s">
        <v>1479</v>
      </c>
      <c r="I146" t="s">
        <v>91</v>
      </c>
      <c r="J146" t="s">
        <v>91</v>
      </c>
      <c r="K146">
        <v>230</v>
      </c>
      <c r="L146">
        <v>230</v>
      </c>
      <c r="M146">
        <v>230</v>
      </c>
      <c r="O146" s="62"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3313</v>
      </c>
      <c r="Y146" s="62"/>
      <c r="Z146" s="3">
        <f>IF(AND(G146&lt;&gt;"LIBSETS_SETTYPE_BATTLEGROUND",G146&lt;&gt;"LIBSETS_SETTYPE_SPECIAL"),
IF(AND(Y146&lt;&gt;"",ISNUMBER(Y146),NOT(ISNA(Y146))),Y146,
   IF(AND(L146&lt;&gt;"",ISNUMBER(L146),L146&gt;0,NOT(ISNA(L146))),VLOOKUP(L146,'ESO dumped WayshrineInfo'!$K$3:$L$9996,2,FALSE),"")
),"")</f>
        <v>888</v>
      </c>
      <c r="AA146" t="str">
        <f>IF(AND(Z146&lt;&gt;"",ISNUMBER(Z146),NOT(ISNA(Z146))),VLOOKUP(Z146,'ESO zone constants'!$A$3:$D$9999,4,FALSE),"")</f>
        <v>Craglorn</v>
      </c>
      <c r="AB146" s="33" t="s">
        <v>3313</v>
      </c>
      <c r="AC146" s="41" t="str">
        <f>IF(AB146&lt;&gt;"",IF(AB146&lt;&gt;"LIBSETS_DROP_MECHANIC_MONSTER_NAME",VLOOKUP(AB146,'LibSets constants'!$I$4:$L$1012,3,FALSE),""),"")</f>
        <v>Bosses in trial dungeons</v>
      </c>
      <c r="AD146" s="105"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WayshrineInfo'!$K$3:$L$9996,2,FALSE),"")
),"")</f>
        <v>888</v>
      </c>
      <c r="AG146" t="str">
        <f>IF(AND(AF146&lt;&gt;"",ISNUMBER(AF146),NOT(ISNA(AF146))),VLOOKUP(AF146,'ESO zone constants'!$A$3:$D$9999,4,FALSE),"")</f>
        <v>Craglorn</v>
      </c>
      <c r="AH146" s="42"/>
      <c r="AI146" s="38"/>
      <c r="AJ146" s="38"/>
      <c r="AK146" s="3" t="str">
        <f>IF(AND(G146&lt;&gt;"LIBSETS_SETTYPE_BATTLEGROUND",G146&lt;&gt;"LIBSETS_SETTYPE_SPECIAL"),IF(AL146&lt;&gt;"",VLOOKUP(AL146,'ESO zone constants'!$D$3:$H$4953,5,FALSE),""),"")</f>
        <v/>
      </c>
      <c r="AN146" s="38"/>
      <c r="AO146" s="38"/>
      <c r="AP146" s="3" t="str">
        <f>IF(AND(G146&lt;&gt;"LIBSETS_SETTYPE_BATTLEGROUND",G146&lt;&gt;"LIBSETS_SETTYPE_SPECIAL"),IF(AQ146&lt;&gt;"",VLOOKUP(AQ146,'ESO zone constants'!$D$3:$H$4953,5,FALSE),""),"")</f>
        <v/>
      </c>
      <c r="AS146" s="38"/>
      <c r="AT146" s="38"/>
      <c r="AU146" s="3" t="str">
        <f>IF(AND(G146&lt;&gt;"LIBSETS_SETTYPE_BATTLEGROUND",G146&lt;&gt;"LIBSETS_SETTYPE_SPECIAL"),IF(AV146&lt;&gt;"",VLOOKUP(AV146,'ESO zone constants'!$D$3:$H$4953,5,FALSE),""),"")</f>
        <v/>
      </c>
      <c r="AX146" s="38"/>
      <c r="AY146" s="38"/>
      <c r="AZ146" s="79" t="s">
        <v>2658</v>
      </c>
      <c r="BA146" s="79"/>
      <c r="BB146" s="79"/>
      <c r="BC146" s="79"/>
      <c r="BD146" s="21" t="str">
        <f t="shared" si="18"/>
        <v>[171] = {wayshrines={230,230,230,}, dlcId=DLC_BASE_GAME</v>
      </c>
      <c r="BE146" s="21" t="str">
        <f t="shared" si="19"/>
        <v>, zoneIds={636,888,888}, veteran=false</v>
      </c>
      <c r="BF146" s="21" t="str">
        <f t="shared" si="17"/>
        <v>, setType=LIBSETS_SETTYPE_TRIAL</v>
      </c>
      <c r="BG146" s="21" t="str">
        <f t="shared" si="20"/>
        <v>, dropMechanic={LIBSETS_DROP_MECHANIC_TRIAL_BOSS,LIBSETS_DROP_MECHANIC_TRIAL_BOSS}, dropMechanicDropLocationNames={['en']={'','Bosses in trial dungeons','','','','',},['de']={'','Bosse in Prüfungen','','','','',},}</v>
      </c>
      <c r="BH146" s="21" t="str">
        <f t="shared" si="21"/>
        <v>}, --Eternal Warrior / Ewiger Krieger   [Hel Ra Citadel, Craglorn, Craglorn]</v>
      </c>
    </row>
    <row r="147" spans="1:60" ht="15.75" x14ac:dyDescent="0.25">
      <c r="A147" s="12">
        <v>172</v>
      </c>
      <c r="B147" t="s">
        <v>950</v>
      </c>
      <c r="C147" t="s">
        <v>951</v>
      </c>
      <c r="D147" s="3">
        <f t="shared" si="16"/>
        <v>172</v>
      </c>
      <c r="G147" s="8" t="s">
        <v>1479</v>
      </c>
      <c r="I147" t="s">
        <v>91</v>
      </c>
      <c r="J147" t="s">
        <v>91</v>
      </c>
      <c r="K147">
        <v>230</v>
      </c>
      <c r="L147">
        <v>230</v>
      </c>
      <c r="M147">
        <v>230</v>
      </c>
      <c r="O147" s="62" t="s">
        <v>444</v>
      </c>
      <c r="Q147" s="3">
        <f>IF(AND(G147&lt;&gt;"LIBSETS_SETTYPE_BATTLEGROUND",G147&lt;&gt;"LIBSETS_SETTYPE_SPECIAL"), IF(R147&lt;&gt;"",VLOOKUP(R147,'ESO zone constants'!$D$3:$H$10001,5,FALSE),""),"")</f>
        <v>638</v>
      </c>
      <c r="R147" t="str">
        <f>IF(AND(O147&lt;&gt;"",NOT(ISERROR(O147))),O147,
IF(AND(P147&lt;&gt;"",ISNUMBER(P147),P147&gt;0,NOT(ISNA(P147))),VLOOKUP(P147,'ESO zone constants'!$A$3:$D$9999,4,FALSE),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3313</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constants'!$A$3:$D$9999,4,FALSE),"")</f>
        <v>Aetherian Archive</v>
      </c>
      <c r="AB147" s="33" t="s">
        <v>1540</v>
      </c>
      <c r="AC147" s="105" t="s">
        <v>3817</v>
      </c>
      <c r="AD147" s="105" t="s">
        <v>3818</v>
      </c>
      <c r="AE147" s="38"/>
      <c r="AF147" s="3">
        <f>IF(AND(G147&lt;&gt;"LIBSETS_SETTYPE_BATTLEGROUND",G147&lt;&gt;"LIBSETS_SETTYPE_SPECIAL"),
IF(AND(AE147&lt;&gt;"",ISNUMBER(AE147),NOT(ISNA(AE147))),AE147,
   IF(AND(M147&lt;&gt;"",ISNUMBER(M147),M147&gt;0,NOT(ISNA(M147))),VLOOKUP(M147,'ESO dumped WayshrineInfo'!$K$3:$L$9996,2,FALSE),"")
),"")</f>
        <v>888</v>
      </c>
      <c r="AG147" t="str">
        <f>IF(AND(AF147&lt;&gt;"",ISNUMBER(AF147),NOT(ISNA(AF147))),VLOOKUP(AF147,'ESO zone constants'!$A$3:$D$9999,4,FALSE),"")</f>
        <v>Craglorn</v>
      </c>
      <c r="AH147" s="42"/>
      <c r="AI147" s="38"/>
      <c r="AJ147" s="38"/>
      <c r="AK147" s="3" t="str">
        <f>IF(AND(G147&lt;&gt;"LIBSETS_SETTYPE_BATTLEGROUND",G147&lt;&gt;"LIBSETS_SETTYPE_SPECIAL"),IF(AL147&lt;&gt;"",VLOOKUP(AL147,'ESO zone constants'!$D$3:$H$4953,5,FALSE),""),"")</f>
        <v/>
      </c>
      <c r="AN147" s="38"/>
      <c r="AO147" s="38"/>
      <c r="AP147" s="3" t="str">
        <f>IF(AND(G147&lt;&gt;"LIBSETS_SETTYPE_BATTLEGROUND",G147&lt;&gt;"LIBSETS_SETTYPE_SPECIAL"),IF(AQ147&lt;&gt;"",VLOOKUP(AQ147,'ESO zone constants'!$D$3:$H$4953,5,FALSE),""),"")</f>
        <v/>
      </c>
      <c r="AS147" s="38"/>
      <c r="AT147" s="38"/>
      <c r="AU147" s="3" t="str">
        <f>IF(AND(G147&lt;&gt;"LIBSETS_SETTYPE_BATTLEGROUND",G147&lt;&gt;"LIBSETS_SETTYPE_SPECIAL"),IF(AV147&lt;&gt;"",VLOOKUP(AV147,'ESO zone constants'!$D$3:$H$4953,5,FALSE),""),"")</f>
        <v/>
      </c>
      <c r="AX147" s="38"/>
      <c r="AY147" s="38"/>
      <c r="AZ147" s="79" t="s">
        <v>2658</v>
      </c>
      <c r="BA147" s="79"/>
      <c r="BB147" s="79"/>
      <c r="BC147" s="79"/>
      <c r="BD147" s="21" t="str">
        <f t="shared" si="18"/>
        <v>[172] = {wayshrines={230,230,230,}, dlcId=DLC_BASE_GAME</v>
      </c>
      <c r="BE147" s="21" t="str">
        <f t="shared" si="19"/>
        <v>, zoneIds={638,638,888}, veteran=false</v>
      </c>
      <c r="BF147" s="21" t="str">
        <f t="shared" si="17"/>
        <v>, setType=LIBSETS_SETTYPE_TRIAL</v>
      </c>
      <c r="BG147" s="21" t="str">
        <f t="shared" si="20"/>
        <v>, dropMechanic={LIBSETS_DROP_MECHANIC_TRIAL_BOSS,LIBSETS_DROP_MECHANIC_MONSTER_NAME}, dropMechanicDropLocationNames={['en']={'','Varlariel: Head, chest, shoulders / Two Atronachs: Hands, Waist, Feet','','','','',},['de']={'','Valariel: Kopf. Brust, Schultern / 2 Atronachen: Hände, Hüfte, Füße','','','','',},}</v>
      </c>
      <c r="BH147" s="21" t="str">
        <f t="shared" si="21"/>
        <v>}, --Infallible Mage / Unfehlbare Magierin   [Aetherian Archive, Aetherian Archive, Craglorn]</v>
      </c>
    </row>
    <row r="148" spans="1:60" x14ac:dyDescent="0.25">
      <c r="A148" s="12">
        <v>173</v>
      </c>
      <c r="B148" t="s">
        <v>952</v>
      </c>
      <c r="C148" t="s">
        <v>953</v>
      </c>
      <c r="D148" s="3">
        <f t="shared" si="16"/>
        <v>173</v>
      </c>
      <c r="G148" s="8" t="s">
        <v>1479</v>
      </c>
      <c r="I148" t="s">
        <v>91</v>
      </c>
      <c r="J148" t="s">
        <v>91</v>
      </c>
      <c r="K148">
        <v>230</v>
      </c>
      <c r="L148">
        <v>230</v>
      </c>
      <c r="M148">
        <v>230</v>
      </c>
      <c r="O148" s="62" t="s">
        <v>445</v>
      </c>
      <c r="Q148" s="3">
        <f>IF(AND(G148&lt;&gt;"LIBSETS_SETTYPE_BATTLEGROUND",G148&lt;&gt;"LIBSETS_SETTYPE_SPECIAL"), IF(R148&lt;&gt;"",VLOOKUP(R148,'ESO zone constants'!$D$3:$H$10001,5,FALSE),""),"")</f>
        <v>639</v>
      </c>
      <c r="R148" t="str">
        <f>IF(AND(O148&lt;&gt;"",NOT(ISERROR(O148))),O148,
IF(AND(P148&lt;&gt;"",ISNUMBER(P148),P148&gt;0,NOT(ISNA(P148))),VLOOKUP(P148,'ESO zone constants'!$A$3:$D$9999,4,FALSE),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3313</v>
      </c>
      <c r="Y148" s="62"/>
      <c r="Z148" s="3">
        <f>IF(AND(G148&lt;&gt;"LIBSETS_SETTYPE_BATTLEGROUND",G148&lt;&gt;"LIBSETS_SETTYPE_SPECIAL"),
IF(AND(Y148&lt;&gt;"",ISNUMBER(Y148),NOT(ISNA(Y148))),Y148,
   IF(AND(L148&lt;&gt;"",ISNUMBER(L148),L148&gt;0,NOT(ISNA(L148))),VLOOKUP(L148,'ESO dumped WayshrineInfo'!$K$3:$L$9996,2,FALSE),"")
),"")</f>
        <v>888</v>
      </c>
      <c r="AA148" t="str">
        <f>IF(AND(Z148&lt;&gt;"",ISNUMBER(Z148),NOT(ISNA(Z148))),VLOOKUP(Z148,'ESO zone constants'!$A$3:$D$9999,4,FALSE),"")</f>
        <v>Craglorn</v>
      </c>
      <c r="AB148" s="33" t="s">
        <v>3313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WayshrineInfo'!$K$3:$L$9996,2,FALSE),"")
),"")</f>
        <v>888</v>
      </c>
      <c r="AG148" t="str">
        <f>IF(AND(AF148&lt;&gt;"",ISNUMBER(AF148),NOT(ISNA(AF148))),VLOOKUP(AF148,'ESO zone constants'!$A$3:$D$9999,4,FALSE),"")</f>
        <v>Craglorn</v>
      </c>
      <c r="AH148" s="42"/>
      <c r="AI148" s="38"/>
      <c r="AJ148" s="38"/>
      <c r="AK148" s="3" t="str">
        <f>IF(AND(G148&lt;&gt;"LIBSETS_SETTYPE_BATTLEGROUND",G148&lt;&gt;"LIBSETS_SETTYPE_SPECIAL"),IF(AL148&lt;&gt;"",VLOOKUP(AL148,'ESO zone constants'!$D$3:$H$4953,5,FALSE),""),"")</f>
        <v/>
      </c>
      <c r="AN148" s="38"/>
      <c r="AO148" s="38"/>
      <c r="AP148" s="3" t="str">
        <f>IF(AND(G148&lt;&gt;"LIBSETS_SETTYPE_BATTLEGROUND",G148&lt;&gt;"LIBSETS_SETTYPE_SPECIAL"),IF(AQ148&lt;&gt;"",VLOOKUP(AQ148,'ESO zone constants'!$D$3:$H$4953,5,FALSE),""),"")</f>
        <v/>
      </c>
      <c r="AS148" s="38"/>
      <c r="AT148" s="38"/>
      <c r="AU148" s="3" t="str">
        <f>IF(AND(G148&lt;&gt;"LIBSETS_SETTYPE_BATTLEGROUND",G148&lt;&gt;"LIBSETS_SETTYPE_SPECIAL"),IF(AV148&lt;&gt;"",VLOOKUP(AV148,'ESO zone constants'!$D$3:$H$4953,5,FALSE),""),"")</f>
        <v/>
      </c>
      <c r="AX148" s="38"/>
      <c r="AY148" s="38"/>
      <c r="AZ148" s="79" t="s">
        <v>2658</v>
      </c>
      <c r="BA148" s="79"/>
      <c r="BB148" s="79"/>
      <c r="BC148" s="79"/>
      <c r="BD148" s="21" t="str">
        <f t="shared" si="18"/>
        <v>[173] = {wayshrines={230,230,230,}, dlcId=DLC_BASE_GAME</v>
      </c>
      <c r="BE148" s="21" t="str">
        <f t="shared" si="19"/>
        <v>, zoneIds={639,888,888}, veteran=false</v>
      </c>
      <c r="BF148" s="21" t="str">
        <f t="shared" si="17"/>
        <v>, setType=LIBSETS_SETTYPE_TRIAL</v>
      </c>
      <c r="BG148" s="21" t="str">
        <f t="shared" si="20"/>
        <v>, dropMechanic={LIBSETS_DROP_MECHANIC_TRIAL_BOSS,LIBSETS_DROP_MECHANIC_TRIAL_BOSS}, dropMechanicDropLocationNames={['en']={'','Bosses in trial dungeons','','','','',},['de']={'','Bosse in Prüfungen','','','','',},}</v>
      </c>
      <c r="BH148" s="21" t="str">
        <f t="shared" si="21"/>
        <v>}, --Vicious Serpent / Boshafte Schlange   [Sanctum Ophidia, Craglorn, Craglorn]</v>
      </c>
    </row>
    <row r="149" spans="1:60" x14ac:dyDescent="0.25">
      <c r="A149" s="5">
        <v>176</v>
      </c>
      <c r="B149" t="s">
        <v>954</v>
      </c>
      <c r="C149" t="s">
        <v>2586</v>
      </c>
      <c r="D149" s="3">
        <f t="shared" si="16"/>
        <v>176</v>
      </c>
      <c r="G149" s="8" t="s">
        <v>1472</v>
      </c>
      <c r="I149" t="s">
        <v>91</v>
      </c>
      <c r="J149" t="s">
        <v>91</v>
      </c>
      <c r="K149">
        <v>-1</v>
      </c>
      <c r="L149">
        <v>-1</v>
      </c>
      <c r="M149">
        <v>-1</v>
      </c>
      <c r="N149">
        <v>5</v>
      </c>
      <c r="O149" s="62" t="s">
        <v>39</v>
      </c>
      <c r="Q149" s="3">
        <f>IF(AND(G149&lt;&gt;"LIBSETS_SETTYPE_BATTLEGROUND",G149&lt;&gt;"LIBSETS_SETTYPE_SPECIAL"), IF(R149&lt;&gt;"",VLOOKUP(R149,'ESO zone constants'!$D$3:$H$10001,5,FALSE),""),"")</f>
        <v>584</v>
      </c>
      <c r="R149" t="str">
        <f>IF(AND(O149&lt;&gt;"",NOT(ISERROR(O149))),O149,
IF(AND(P149&lt;&gt;"",ISNUMBER(P149),P149&gt;0,NOT(ISNA(P149))),VLOOKUP(P149,'ESO zone constants'!$A$3:$D$9999,4,FALSE),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3335</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constants'!$A$3:$D$9999,4,FALSE),"")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constants'!$A$3:$D$9999,4,FALSE),"")</f>
        <v/>
      </c>
      <c r="AH149" s="42"/>
      <c r="AI149" s="41"/>
      <c r="AJ149" s="41"/>
      <c r="AK149" s="3" t="str">
        <f>IF(AND(G149&lt;&gt;"LIBSETS_SETTYPE_BATTLEGROUND",G149&lt;&gt;"LIBSETS_SETTYPE_SPECIAL"),IF(AL149&lt;&gt;"",VLOOKUP(AL149,'ESO zone constants'!$D$3:$H$4953,5,FALSE),""),"")</f>
        <v/>
      </c>
      <c r="AN149" s="41"/>
      <c r="AO149" s="41"/>
      <c r="AP149" s="3" t="str">
        <f>IF(AND(G149&lt;&gt;"LIBSETS_SETTYPE_BATTLEGROUND",G149&lt;&gt;"LIBSETS_SETTYPE_SPECIAL"),IF(AQ149&lt;&gt;"",VLOOKUP(AQ149,'ESO zone constants'!$D$3:$H$4953,5,FALSE),""),"")</f>
        <v/>
      </c>
      <c r="AS149" s="41"/>
      <c r="AT149" s="41"/>
      <c r="AU149" s="3" t="str">
        <f>IF(AND(G149&lt;&gt;"LIBSETS_SETTYPE_BATTLEGROUND",G149&lt;&gt;"LIBSETS_SETTYPE_SPECIAL"),IF(AV149&lt;&gt;"",VLOOKUP(AV149,'ESO zone constants'!$D$3:$H$4953,5,FALSE),""),"")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17"/>
        <v>, setType=LIBSETS_SETTYPE_CRAFTED</v>
      </c>
      <c r="BG149" s="21" t="str">
        <f t="shared" si="20"/>
        <v>, dropMechanic={LIBSETS_DROP_MECHANIC_CRAFTED}</v>
      </c>
      <c r="BH149" s="21" t="str">
        <f t="shared" si="21"/>
        <v>}, --Noble\'s Conquest / Adelssieg   [Imperial City]</v>
      </c>
    </row>
    <row r="150" spans="1:60" x14ac:dyDescent="0.25">
      <c r="A150" s="5">
        <v>177</v>
      </c>
      <c r="B150" t="s">
        <v>955</v>
      </c>
      <c r="C150" t="s">
        <v>956</v>
      </c>
      <c r="D150" s="3">
        <f t="shared" si="16"/>
        <v>177</v>
      </c>
      <c r="G150" s="8" t="s">
        <v>1472</v>
      </c>
      <c r="I150" t="s">
        <v>91</v>
      </c>
      <c r="J150" t="s">
        <v>91</v>
      </c>
      <c r="K150">
        <v>-1</v>
      </c>
      <c r="L150">
        <v>-1</v>
      </c>
      <c r="M150">
        <v>-1</v>
      </c>
      <c r="N150">
        <v>7</v>
      </c>
      <c r="O150" s="62" t="s">
        <v>39</v>
      </c>
      <c r="Q150" s="3">
        <f>IF(AND(G150&lt;&gt;"LIBSETS_SETTYPE_BATTLEGROUND",G150&lt;&gt;"LIBSETS_SETTYPE_SPECIAL"), IF(R150&lt;&gt;"",VLOOKUP(R150,'ESO zone constants'!$D$3:$H$10001,5,FALSE),""),"")</f>
        <v>584</v>
      </c>
      <c r="R150" t="str">
        <f>IF(AND(O150&lt;&gt;"",NOT(ISERROR(O150))),O150,
IF(AND(P150&lt;&gt;"",ISNUMBER(P150),P150&gt;0,NOT(ISNA(P150))),VLOOKUP(P150,'ESO zone constants'!$A$3:$D$9999,4,FALSE),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3335</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constants'!$A$3:$D$9999,4,FALSE),"")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constants'!$A$3:$D$9999,4,FALSE),"")</f>
        <v/>
      </c>
      <c r="AH150" s="42"/>
      <c r="AK150" s="3" t="str">
        <f>IF(AND(G150&lt;&gt;"LIBSETS_SETTYPE_BATTLEGROUND",G150&lt;&gt;"LIBSETS_SETTYPE_SPECIAL"),IF(AL150&lt;&gt;"",VLOOKUP(AL150,'ESO zone constants'!$D$3:$H$4953,5,FALSE),""),"")</f>
        <v/>
      </c>
      <c r="AP150" s="3" t="str">
        <f>IF(AND(G150&lt;&gt;"LIBSETS_SETTYPE_BATTLEGROUND",G150&lt;&gt;"LIBSETS_SETTYPE_SPECIAL"),IF(AQ150&lt;&gt;"",VLOOKUP(AQ150,'ESO zone constants'!$D$3:$H$4953,5,FALSE),""),"")</f>
        <v/>
      </c>
      <c r="AU150" s="3" t="str">
        <f>IF(AND(G150&lt;&gt;"LIBSETS_SETTYPE_BATTLEGROUND",G150&lt;&gt;"LIBSETS_SETTYPE_SPECIAL"),IF(AV150&lt;&gt;"",VLOOKUP(AV150,'ESO zone constants'!$D$3:$H$4953,5,FALSE),""),"")</f>
        <v/>
      </c>
      <c r="AZ150" s="79" t="s">
        <v>2658</v>
      </c>
      <c r="BA150" s="79"/>
      <c r="BB150" s="79"/>
      <c r="BC150" s="79"/>
      <c r="BD150" s="21" t="str">
        <f t="shared" si="18"/>
        <v>[177] = {wayshrines={-1,-1,-1,}, traitsNeeded=7, dlcId=DLC_BASE_GAME</v>
      </c>
      <c r="BE150" s="21" t="str">
        <f t="shared" si="19"/>
        <v>, zoneIds={584}, veteran=false</v>
      </c>
      <c r="BF150" s="21" t="str">
        <f t="shared" si="17"/>
        <v>, setType=LIBSETS_SETTYPE_CRAFTED</v>
      </c>
      <c r="BG150" s="21" t="str">
        <f t="shared" si="20"/>
        <v>, dropMechanic={LIBSETS_DROP_MECHANIC_CRAFTED}</v>
      </c>
      <c r="BH150" s="21" t="str">
        <f t="shared" si="21"/>
        <v>}, --Redistributor / Umverteilung   [Imperial City]</v>
      </c>
    </row>
    <row r="151" spans="1:60" x14ac:dyDescent="0.25">
      <c r="A151" s="5">
        <v>178</v>
      </c>
      <c r="B151" t="s">
        <v>957</v>
      </c>
      <c r="C151" t="s">
        <v>958</v>
      </c>
      <c r="D151" s="3">
        <f t="shared" si="16"/>
        <v>178</v>
      </c>
      <c r="G151" s="8" t="s">
        <v>1472</v>
      </c>
      <c r="I151" t="s">
        <v>91</v>
      </c>
      <c r="J151" t="s">
        <v>91</v>
      </c>
      <c r="K151">
        <v>-1</v>
      </c>
      <c r="L151">
        <v>-1</v>
      </c>
      <c r="M151">
        <v>-1</v>
      </c>
      <c r="N151">
        <v>9</v>
      </c>
      <c r="O151" s="62" t="s">
        <v>39</v>
      </c>
      <c r="Q151" s="3">
        <f>IF(AND(G151&lt;&gt;"LIBSETS_SETTYPE_BATTLEGROUND",G151&lt;&gt;"LIBSETS_SETTYPE_SPECIAL"), IF(R151&lt;&gt;"",VLOOKUP(R151,'ESO zone constants'!$D$3:$H$10001,5,FALSE),""),"")</f>
        <v>584</v>
      </c>
      <c r="R151" t="str">
        <f>IF(AND(O151&lt;&gt;"",NOT(ISERROR(O151))),O151,
IF(AND(P151&lt;&gt;"",ISNUMBER(P151),P151&gt;0,NOT(ISNA(P151))),VLOOKUP(P151,'ESO zone constants'!$A$3:$D$9999,4,FALSE),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3335</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constants'!$A$3:$D$9999,4,FALSE),"")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constants'!$A$3:$D$9999,4,FALSE),"")</f>
        <v/>
      </c>
      <c r="AH151" s="42"/>
      <c r="AK151" s="3" t="str">
        <f>IF(AND(G151&lt;&gt;"LIBSETS_SETTYPE_BATTLEGROUND",G151&lt;&gt;"LIBSETS_SETTYPE_SPECIAL"),IF(AL151&lt;&gt;"",VLOOKUP(AL151,'ESO zone constants'!$D$3:$H$4953,5,FALSE),""),"")</f>
        <v/>
      </c>
      <c r="AP151" s="3" t="str">
        <f>IF(AND(G151&lt;&gt;"LIBSETS_SETTYPE_BATTLEGROUND",G151&lt;&gt;"LIBSETS_SETTYPE_SPECIAL"),IF(AQ151&lt;&gt;"",VLOOKUP(AQ151,'ESO zone constants'!$D$3:$H$4953,5,FALSE),""),"")</f>
        <v/>
      </c>
      <c r="AU151" s="3" t="str">
        <f>IF(AND(G151&lt;&gt;"LIBSETS_SETTYPE_BATTLEGROUND",G151&lt;&gt;"LIBSETS_SETTYPE_SPECIAL"),IF(AV151&lt;&gt;"",VLOOKUP(AV151,'ESO zone constants'!$D$3:$H$4953,5,FALSE),""),"")</f>
        <v/>
      </c>
      <c r="AZ151" s="79" t="s">
        <v>2658</v>
      </c>
      <c r="BA151" s="79"/>
      <c r="BB151" s="79"/>
      <c r="BC151" s="79"/>
      <c r="BD151" s="21" t="str">
        <f t="shared" si="18"/>
        <v>[178] = {wayshrines={-1,-1,-1,}, traitsNeeded=9, dlcId=DLC_BASE_GAME</v>
      </c>
      <c r="BE151" s="21" t="str">
        <f t="shared" si="19"/>
        <v>, zoneIds={584}, veteran=false</v>
      </c>
      <c r="BF151" s="21" t="str">
        <f t="shared" si="17"/>
        <v>, setType=LIBSETS_SETTYPE_CRAFTED</v>
      </c>
      <c r="BG151" s="21" t="str">
        <f t="shared" si="20"/>
        <v>, dropMechanic={LIBSETS_DROP_MECHANIC_CRAFTED}</v>
      </c>
      <c r="BH151" s="21" t="str">
        <f t="shared" si="21"/>
        <v>}, --Armor Master / Rüstungsmeister   [Imperial City]</v>
      </c>
    </row>
    <row r="152" spans="1:60" x14ac:dyDescent="0.25">
      <c r="A152" s="12">
        <v>179</v>
      </c>
      <c r="B152" t="s">
        <v>959</v>
      </c>
      <c r="C152" t="s">
        <v>960</v>
      </c>
      <c r="D152" s="3">
        <f t="shared" si="16"/>
        <v>179</v>
      </c>
      <c r="E152" s="40"/>
      <c r="G152" s="8" t="s">
        <v>1476</v>
      </c>
      <c r="I152" t="s">
        <v>91</v>
      </c>
      <c r="J152" t="s">
        <v>91</v>
      </c>
      <c r="K152">
        <v>-1</v>
      </c>
      <c r="L152">
        <v>-1</v>
      </c>
      <c r="M152">
        <v>-1</v>
      </c>
      <c r="O152" s="62"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2780</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constants'!$A$3:$D$9999,4,FALSE),"")</f>
        <v/>
      </c>
      <c r="AB152" s="33" t="s">
        <v>3814</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constants'!$A$3:$D$9999,4,FALSE),"")</f>
        <v/>
      </c>
      <c r="AH152" s="42"/>
      <c r="AI152" s="41"/>
      <c r="AJ152" s="41"/>
      <c r="AK152" s="3" t="str">
        <f>IF(AND(G152&lt;&gt;"LIBSETS_SETTYPE_BATTLEGROUND",G152&lt;&gt;"LIBSETS_SETTYPE_SPECIAL"),IF(AL152&lt;&gt;"",VLOOKUP(AL152,'ESO zone constants'!$D$3:$H$4953,5,FALSE),""),"")</f>
        <v/>
      </c>
      <c r="AN152" s="41"/>
      <c r="AO152" s="41"/>
      <c r="AP152" s="3" t="str">
        <f>IF(AND(G152&lt;&gt;"LIBSETS_SETTYPE_BATTLEGROUND",G152&lt;&gt;"LIBSETS_SETTYPE_SPECIAL"),IF(AQ152&lt;&gt;"",VLOOKUP(AQ152,'ESO zone constants'!$D$3:$H$4953,5,FALSE),""),"")</f>
        <v/>
      </c>
      <c r="AS152" s="41"/>
      <c r="AT152" s="41"/>
      <c r="AU152" s="3" t="str">
        <f>IF(AND(G152&lt;&gt;"LIBSETS_SETTYPE_BATTLEGROUND",G152&lt;&gt;"LIBSETS_SETTYPE_SPECIAL"),IF(AV152&lt;&gt;"",VLOOKUP(AV152,'ESO zone constants'!$D$3:$H$4953,5,FALSE),""),"")</f>
        <v/>
      </c>
      <c r="AX152" s="41"/>
      <c r="AY152" s="41"/>
      <c r="AZ152" s="79" t="s">
        <v>2659</v>
      </c>
      <c r="BA152" s="79"/>
      <c r="BB152" s="79"/>
      <c r="BC152" s="79"/>
      <c r="BD152" s="21" t="str">
        <f t="shared" si="18"/>
        <v>[179] = {wayshrines={-1,-1,-1,}, dlcId=DLC_IMPERIAL_CITY</v>
      </c>
      <c r="BE152" s="21" t="str">
        <f t="shared" si="19"/>
        <v>, zoneIds={643}, veteran=false</v>
      </c>
      <c r="BF152" s="21" t="str">
        <f t="shared" si="17"/>
        <v>, setType=LIBSETS_SETTYPE_IMPERIALCITY</v>
      </c>
      <c r="BG152" s="21" t="str">
        <f t="shared" si="20"/>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1"/>
        <v>}, --Black Rose / Schwarze Rose   [Imperial Sewers]</v>
      </c>
    </row>
    <row r="153" spans="1:60" x14ac:dyDescent="0.25">
      <c r="A153" s="12">
        <v>180</v>
      </c>
      <c r="B153" t="s">
        <v>961</v>
      </c>
      <c r="C153" t="s">
        <v>962</v>
      </c>
      <c r="D153" s="3">
        <f t="shared" si="16"/>
        <v>180</v>
      </c>
      <c r="G153" s="8" t="s">
        <v>1476</v>
      </c>
      <c r="I153" t="s">
        <v>91</v>
      </c>
      <c r="J153" t="s">
        <v>91</v>
      </c>
      <c r="K153">
        <v>-1</v>
      </c>
      <c r="L153">
        <v>-1</v>
      </c>
      <c r="M153">
        <v>-1</v>
      </c>
      <c r="O153" s="62"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2780</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constants'!$A$3:$D$9999,4,FALSE),"")</f>
        <v/>
      </c>
      <c r="AB153" s="33" t="s">
        <v>3814</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constants'!$A$3:$D$9999,4,FALSE),"")</f>
        <v/>
      </c>
      <c r="AH153" s="42"/>
      <c r="AK153" s="3" t="str">
        <f>IF(AND(G153&lt;&gt;"LIBSETS_SETTYPE_BATTLEGROUND",G153&lt;&gt;"LIBSETS_SETTYPE_SPECIAL"),IF(AL153&lt;&gt;"",VLOOKUP(AL153,'ESO zone constants'!$D$3:$H$4953,5,FALSE),""),"")</f>
        <v/>
      </c>
      <c r="AP153" s="3" t="str">
        <f>IF(AND(G153&lt;&gt;"LIBSETS_SETTYPE_BATTLEGROUND",G153&lt;&gt;"LIBSETS_SETTYPE_SPECIAL"),IF(AQ153&lt;&gt;"",VLOOKUP(AQ153,'ESO zone constants'!$D$3:$H$4953,5,FALSE),""),"")</f>
        <v/>
      </c>
      <c r="AU153" s="3" t="str">
        <f>IF(AND(G153&lt;&gt;"LIBSETS_SETTYPE_BATTLEGROUND",G153&lt;&gt;"LIBSETS_SETTYPE_SPECIAL"),IF(AV153&lt;&gt;"",VLOOKUP(AV153,'ESO zone constants'!$D$3:$H$4953,5,FALSE),""),"")</f>
        <v/>
      </c>
      <c r="AZ153" s="79" t="s">
        <v>2658</v>
      </c>
      <c r="BA153" s="79"/>
      <c r="BB153" s="79"/>
      <c r="BC153" s="79"/>
      <c r="BD153" s="21" t="str">
        <f t="shared" si="18"/>
        <v>[180] = {wayshrines={-1,-1,-1,}, dlcId=DLC_IMPERIAL_CITY</v>
      </c>
      <c r="BE153" s="21" t="str">
        <f t="shared" si="19"/>
        <v>, zoneIds={643}, veteran=false</v>
      </c>
      <c r="BF153" s="21" t="str">
        <f t="shared" si="17"/>
        <v>, setType=LIBSETS_SETTYPE_IMPERIALCITY</v>
      </c>
      <c r="BG153" s="21" t="str">
        <f t="shared" si="20"/>
        <v>, dropMechanic={LIBSETS_DROP_MECHANIC_TELVAR_EQUIPMENT_LOCKBOX_MERCHANT,LIBSETS_DROP_MECHANIC_IMPERIAL_CITY_TREASURE_TROVE_SCAMP}, dropMechanicDropLocationNames={['en']={'','Imperial city treasure trove scamps','','','','',},['de']={'','Kaiserstadt Gier Schatzgoblin','','','','',},}</v>
      </c>
      <c r="BH153" s="21" t="str">
        <f t="shared" si="21"/>
        <v>}, --Powerful Assault / Kraftvoller Ansturm   [Imperial Sewers]</v>
      </c>
    </row>
    <row r="154" spans="1:60" x14ac:dyDescent="0.25">
      <c r="A154" s="12">
        <v>181</v>
      </c>
      <c r="B154" t="s">
        <v>963</v>
      </c>
      <c r="C154" t="s">
        <v>964</v>
      </c>
      <c r="D154" s="3">
        <f t="shared" si="16"/>
        <v>181</v>
      </c>
      <c r="G154" s="8" t="s">
        <v>1476</v>
      </c>
      <c r="I154" t="s">
        <v>91</v>
      </c>
      <c r="J154" t="s">
        <v>91</v>
      </c>
      <c r="K154">
        <v>-1</v>
      </c>
      <c r="L154">
        <v>-1</v>
      </c>
      <c r="M154">
        <v>-1</v>
      </c>
      <c r="O154" s="62"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2780</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constants'!$A$3:$D$9999,4,FALSE),"")</f>
        <v/>
      </c>
      <c r="AB154" s="33" t="s">
        <v>3814</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constants'!$A$3:$D$9999,4,FALSE),"")</f>
        <v/>
      </c>
      <c r="AH154" s="42"/>
      <c r="AI154" s="41"/>
      <c r="AJ154" s="41"/>
      <c r="AK154" s="3" t="str">
        <f>IF(AND(G154&lt;&gt;"LIBSETS_SETTYPE_BATTLEGROUND",G154&lt;&gt;"LIBSETS_SETTYPE_SPECIAL"),IF(AL154&lt;&gt;"",VLOOKUP(AL154,'ESO zone constants'!$D$3:$H$4953,5,FALSE),""),"")</f>
        <v/>
      </c>
      <c r="AN154" s="41"/>
      <c r="AO154" s="41"/>
      <c r="AP154" s="3" t="str">
        <f>IF(AND(G154&lt;&gt;"LIBSETS_SETTYPE_BATTLEGROUND",G154&lt;&gt;"LIBSETS_SETTYPE_SPECIAL"),IF(AQ154&lt;&gt;"",VLOOKUP(AQ154,'ESO zone constants'!$D$3:$H$4953,5,FALSE),""),"")</f>
        <v/>
      </c>
      <c r="AS154" s="41"/>
      <c r="AT154" s="41"/>
      <c r="AU154" s="3" t="str">
        <f>IF(AND(G154&lt;&gt;"LIBSETS_SETTYPE_BATTLEGROUND",G154&lt;&gt;"LIBSETS_SETTYPE_SPECIAL"),IF(AV154&lt;&gt;"",VLOOKUP(AV154,'ESO zone constants'!$D$3:$H$4953,5,FALSE),""),"")</f>
        <v/>
      </c>
      <c r="AX154" s="41"/>
      <c r="AY154" s="41"/>
      <c r="AZ154" s="79" t="s">
        <v>2658</v>
      </c>
      <c r="BA154" s="79"/>
      <c r="BB154" s="79"/>
      <c r="BC154" s="79"/>
      <c r="BD154" s="21" t="str">
        <f t="shared" si="18"/>
        <v>[181] = {wayshrines={-1,-1,-1,}, dlcId=DLC_IMPERIAL_CITY</v>
      </c>
      <c r="BE154" s="21" t="str">
        <f t="shared" si="19"/>
        <v>, zoneIds={643}, veteran=false</v>
      </c>
      <c r="BF154" s="21" t="str">
        <f t="shared" si="17"/>
        <v>, setType=LIBSETS_SETTYPE_IMPERIALCITY</v>
      </c>
      <c r="BG154" s="21" t="str">
        <f t="shared" si="20"/>
        <v>, dropMechanic={LIBSETS_DROP_MECHANIC_TELVAR_EQUIPMENT_LOCKBOX_MERCHANT,LIBSETS_DROP_MECHANIC_IMPERIAL_CITY_TREASURE_TROVE_SCAMP}, dropMechanicDropLocationNames={['en']={'','Imperial city treasure trove scamps','','','','',},['de']={'','Kaiserstadt Gier Schatzgoblin','','','','',},}</v>
      </c>
      <c r="BH154" s="21" t="str">
        <f t="shared" si="21"/>
        <v>}, --Meritorious Service / Meritorischer Dienst   [Imperial Sewers]</v>
      </c>
    </row>
    <row r="155" spans="1:60" x14ac:dyDescent="0.25">
      <c r="A155" s="5">
        <v>183</v>
      </c>
      <c r="B155" t="s">
        <v>14</v>
      </c>
      <c r="C155" t="s">
        <v>14</v>
      </c>
      <c r="D155" s="3">
        <f t="shared" si="16"/>
        <v>183</v>
      </c>
      <c r="G155" s="8" t="s">
        <v>1477</v>
      </c>
      <c r="H155" s="87">
        <v>3</v>
      </c>
      <c r="I155" t="s">
        <v>1464</v>
      </c>
      <c r="J155" t="s">
        <v>91</v>
      </c>
      <c r="K155">
        <v>247</v>
      </c>
      <c r="L155">
        <v>247</v>
      </c>
      <c r="M155">
        <v>247</v>
      </c>
      <c r="O155" s="62"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1540</v>
      </c>
      <c r="W155" s="3" t="s">
        <v>14</v>
      </c>
      <c r="X155" s="3" t="s">
        <v>14</v>
      </c>
      <c r="Y155" s="62">
        <v>688</v>
      </c>
      <c r="Z155" s="3">
        <f>IF(AND(G155&lt;&gt;"LIBSETS_SETTYPE_BATTLEGROUND",G155&lt;&gt;"LIBSETS_SETTYPE_SPECIAL"),
IF(AND(Y155&lt;&gt;"",ISNUMBER(Y155),NOT(ISNA(Y155))),Y155,
   IF(AND(L155&lt;&gt;"",ISNUMBER(L155),L155&gt;0,NOT(ISNA(L155))),VLOOKUP(L155,'ESO dumped WayshrineInfo'!$K$3:$L$9996,2,FALSE),"")
),"")</f>
        <v>688</v>
      </c>
      <c r="AA155" t="str">
        <f>IF(AND(Z155&lt;&gt;"",ISNUMBER(Z155),NOT(ISNA(Z155))),VLOOKUP(Z155,'ESO zone constants'!$A$3:$D$9999,4,FALSE),"")</f>
        <v>White-Gold Tower</v>
      </c>
      <c r="AC155" s="38"/>
      <c r="AD155" s="38"/>
      <c r="AE155" s="62">
        <v>688</v>
      </c>
      <c r="AF155" s="3">
        <f>IF(AND(G155&lt;&gt;"LIBSETS_SETTYPE_BATTLEGROUND",G155&lt;&gt;"LIBSETS_SETTYPE_SPECIAL"),
IF(AND(AE155&lt;&gt;"",ISNUMBER(AE155),NOT(ISNA(AE155))),AE155,
   IF(AND(M155&lt;&gt;"",ISNUMBER(M155),M155&gt;0,NOT(ISNA(M155))),VLOOKUP(M155,'ESO dumped WayshrineInfo'!$K$3:$L$9996,2,FALSE),"")
),"")</f>
        <v>688</v>
      </c>
      <c r="AG155" t="str">
        <f>IF(AND(AF155&lt;&gt;"",ISNUMBER(AF155),NOT(ISNA(AF155))),VLOOKUP(AF155,'ESO zone constants'!$A$3:$D$9999,4,FALSE),"")</f>
        <v>White-Gold Tower</v>
      </c>
      <c r="AH155" s="42"/>
      <c r="AI155" s="38"/>
      <c r="AJ155" s="38"/>
      <c r="AK155" s="3" t="str">
        <f>IF(AND(G155&lt;&gt;"LIBSETS_SETTYPE_BATTLEGROUND",G155&lt;&gt;"LIBSETS_SETTYPE_SPECIAL"),IF(AL155&lt;&gt;"",VLOOKUP(AL155,'ESO zone constants'!$D$3:$H$4953,5,FALSE),""),"")</f>
        <v/>
      </c>
      <c r="AN155" s="38"/>
      <c r="AO155" s="38"/>
      <c r="AP155" s="3" t="str">
        <f>IF(AND(G155&lt;&gt;"LIBSETS_SETTYPE_BATTLEGROUND",G155&lt;&gt;"LIBSETS_SETTYPE_SPECIAL"),IF(AQ155&lt;&gt;"",VLOOKUP(AQ155,'ESO zone constants'!$D$3:$H$4953,5,FALSE),""),"")</f>
        <v/>
      </c>
      <c r="AS155" s="38"/>
      <c r="AT155" s="38"/>
      <c r="AU155" s="3" t="str">
        <f>IF(AND(G155&lt;&gt;"LIBSETS_SETTYPE_BATTLEGROUND",G155&lt;&gt;"LIBSETS_SETTYPE_SPECIAL"),IF(AV155&lt;&gt;"",VLOOKUP(AV155,'ESO zone constants'!$D$3:$H$4953,5,FALSE),""),"")</f>
        <v/>
      </c>
      <c r="AX155" s="38"/>
      <c r="AY155" s="38"/>
      <c r="AZ155" s="79" t="s">
        <v>2658</v>
      </c>
      <c r="BA155" s="79"/>
      <c r="BB155" s="79"/>
      <c r="BC155" s="79"/>
      <c r="BD155" s="21" t="str">
        <f t="shared" si="18"/>
        <v>[183] = {wayshrines={247,247,247,}, dlcId=DLC_IMPERIAL_CITY</v>
      </c>
      <c r="BE155" s="21" t="str">
        <f t="shared" si="19"/>
        <v>, zoneIds={688,688,688}, veteran={[EQUIP_TYPE_HEAD]=true, [EQUIP_TYPE_SHOULDERS]=false}</v>
      </c>
      <c r="BF155" s="21" t="str">
        <f t="shared" si="17"/>
        <v>, setType=LIBSETS_SETTYPE_MONSTER, undauntedChestId=3</v>
      </c>
      <c r="BG155" s="21" t="str">
        <f t="shared" si="20"/>
        <v>, dropMechanic={LIBSETS_DROP_MECHANIC_MONSTER_NAME}, dropMechanicDropLocationNames={['en']={'Molag Kena','','','','','',},['de']={'Molag Kena','','','','','',},}</v>
      </c>
      <c r="BH155" s="21" t="str">
        <f t="shared" si="21"/>
        <v>}, --Molag Kena / Molag Kena   [White-Gold Tower, White-Gold Tower, White-Gold Tower]</v>
      </c>
    </row>
    <row r="156" spans="1:60" x14ac:dyDescent="0.25">
      <c r="A156" s="12">
        <v>184</v>
      </c>
      <c r="B156" t="s">
        <v>965</v>
      </c>
      <c r="C156" t="s">
        <v>966</v>
      </c>
      <c r="D156" s="3">
        <f t="shared" si="16"/>
        <v>184</v>
      </c>
      <c r="E156" s="40"/>
      <c r="G156" s="8" t="s">
        <v>1475</v>
      </c>
      <c r="I156" t="s">
        <v>91</v>
      </c>
      <c r="J156" t="s">
        <v>91</v>
      </c>
      <c r="K156">
        <v>247</v>
      </c>
      <c r="L156">
        <v>247</v>
      </c>
      <c r="M156">
        <v>247</v>
      </c>
      <c r="O156" s="62"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3332</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constants'!$A$3:$D$9999,4,FALSE),"")</f>
        <v>Imperial City</v>
      </c>
      <c r="AB156" s="33" t="s">
        <v>1576</v>
      </c>
      <c r="AC156" s="41"/>
      <c r="AD156" s="41"/>
      <c r="AF156" s="3"/>
      <c r="AG156" t="str">
        <f>IF(AND(AF156&lt;&gt;"",ISNUMBER(AF156),NOT(ISNA(AF156))),VLOOKUP(AF156,'ESO zone constants'!$A$3:$D$9999,4,FALSE),"")</f>
        <v/>
      </c>
      <c r="AH156" s="90"/>
      <c r="AK156" s="3" t="str">
        <f>IF(AND(G156&lt;&gt;"LIBSETS_SETTYPE_BATTLEGROUND",G156&lt;&gt;"LIBSETS_SETTYPE_SPECIAL"),IF(AL156&lt;&gt;"",VLOOKUP(AL156,'ESO zone constants'!$D$3:$H$4953,5,FALSE),""),"")</f>
        <v/>
      </c>
      <c r="AP156" s="3" t="str">
        <f>IF(AND(G156&lt;&gt;"LIBSETS_SETTYPE_BATTLEGROUND",G156&lt;&gt;"LIBSETS_SETTYPE_SPECIAL"),IF(AQ156&lt;&gt;"",VLOOKUP(AQ156,'ESO zone constants'!$D$3:$H$4953,5,FALSE),""),"")</f>
        <v/>
      </c>
      <c r="AU156" s="3" t="str">
        <f>IF(AND(G156&lt;&gt;"LIBSETS_SETTYPE_BATTLEGROUND",G156&lt;&gt;"LIBSETS_SETTYPE_SPECIAL"),IF(AV156&lt;&gt;"",VLOOKUP(AV156,'ESO zone constants'!$D$3:$H$4953,5,FALSE),""),"")</f>
        <v/>
      </c>
      <c r="AZ156" s="79" t="s">
        <v>2658</v>
      </c>
      <c r="BA156" s="79"/>
      <c r="BB156" s="79"/>
      <c r="BC156" s="79"/>
      <c r="BD156" s="21" t="str">
        <f t="shared" si="18"/>
        <v>[184] = {wayshrines={247,247,247,}, dlcId=DLC_IMPERIAL_CITY</v>
      </c>
      <c r="BE156" s="21" t="str">
        <f t="shared" si="19"/>
        <v>, zoneIds={688,584}, veteran=false</v>
      </c>
      <c r="BF156" s="21" t="str">
        <f t="shared" si="17"/>
        <v>, setType=LIBSETS_SETTYPE_DUNGEON</v>
      </c>
      <c r="BG156" s="21" t="str">
        <f t="shared" si="20"/>
        <v>, dropMechanic={LIBSETS_DROP_MECHANIC_GROUP_DUNGEON_BOSS,LIBSETS_DROP_MECHANIC_IMPERIAL_CITY_VAULTS}</v>
      </c>
      <c r="BH156" s="21" t="str">
        <f t="shared" si="21"/>
        <v>}, --Brands of Imperium / Male des Kaiserreichs   [White-Gold Tower, Imperial City]</v>
      </c>
    </row>
    <row r="157" spans="1:60" x14ac:dyDescent="0.25">
      <c r="A157" s="12">
        <v>185</v>
      </c>
      <c r="B157" t="s">
        <v>967</v>
      </c>
      <c r="C157" t="s">
        <v>968</v>
      </c>
      <c r="D157" s="3">
        <f t="shared" si="16"/>
        <v>185</v>
      </c>
      <c r="G157" s="8" t="s">
        <v>1475</v>
      </c>
      <c r="I157" t="s">
        <v>91</v>
      </c>
      <c r="J157" t="s">
        <v>91</v>
      </c>
      <c r="K157">
        <v>247</v>
      </c>
      <c r="L157">
        <v>247</v>
      </c>
      <c r="M157">
        <v>247</v>
      </c>
      <c r="O157" s="62"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3332</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constants'!$A$3:$D$9999,4,FALSE),"")</f>
        <v>Imperial City</v>
      </c>
      <c r="AB157" s="33" t="s">
        <v>1576</v>
      </c>
      <c r="AC157" s="41"/>
      <c r="AD157" s="41"/>
      <c r="AF157" s="3"/>
      <c r="AG157" t="str">
        <f>IF(AND(AF157&lt;&gt;"",ISNUMBER(AF157),NOT(ISNA(AF157))),VLOOKUP(AF157,'ESO zone constants'!$A$3:$D$9999,4,FALSE),"")</f>
        <v/>
      </c>
      <c r="AH157" s="90"/>
      <c r="AK157" s="3" t="str">
        <f>IF(AND(G157&lt;&gt;"LIBSETS_SETTYPE_BATTLEGROUND",G157&lt;&gt;"LIBSETS_SETTYPE_SPECIAL"),IF(AL157&lt;&gt;"",VLOOKUP(AL157,'ESO zone constants'!$D$3:$H$4953,5,FALSE),""),"")</f>
        <v/>
      </c>
      <c r="AP157" s="3" t="str">
        <f>IF(AND(G157&lt;&gt;"LIBSETS_SETTYPE_BATTLEGROUND",G157&lt;&gt;"LIBSETS_SETTYPE_SPECIAL"),IF(AQ157&lt;&gt;"",VLOOKUP(AQ157,'ESO zone constants'!$D$3:$H$4953,5,FALSE),""),"")</f>
        <v/>
      </c>
      <c r="AU157" s="3" t="str">
        <f>IF(AND(G157&lt;&gt;"LIBSETS_SETTYPE_BATTLEGROUND",G157&lt;&gt;"LIBSETS_SETTYPE_SPECIAL"),IF(AV157&lt;&gt;"",VLOOKUP(AV157,'ESO zone constants'!$D$3:$H$4953,5,FALSE),""),"")</f>
        <v/>
      </c>
      <c r="AY157" s="41"/>
      <c r="AZ157" s="79" t="s">
        <v>2658</v>
      </c>
      <c r="BA157" s="79"/>
      <c r="BB157" s="79"/>
      <c r="BC157" s="79"/>
      <c r="BD157" s="21" t="str">
        <f t="shared" si="18"/>
        <v>[185] = {wayshrines={247,247,247,}, dlcId=DLC_IMPERIAL_CITY</v>
      </c>
      <c r="BE157" s="21" t="str">
        <f t="shared" si="19"/>
        <v>, zoneIds={688,584}, veteran=false</v>
      </c>
      <c r="BF157" s="21" t="str">
        <f t="shared" si="17"/>
        <v>, setType=LIBSETS_SETTYPE_DUNGEON</v>
      </c>
      <c r="BG157" s="21" t="str">
        <f t="shared" si="20"/>
        <v>, dropMechanic={LIBSETS_DROP_MECHANIC_GROUP_DUNGEON_BOSS,LIBSETS_DROP_MECHANIC_IMPERIAL_CITY_VAULTS}</v>
      </c>
      <c r="BH157" s="21" t="str">
        <f t="shared" si="21"/>
        <v>}, --Spell Power Cure / Magiekraftheilung   [White-Gold Tower, Imperial City]</v>
      </c>
    </row>
    <row r="158" spans="1:60" x14ac:dyDescent="0.25">
      <c r="A158" s="12">
        <v>186</v>
      </c>
      <c r="B158" t="s">
        <v>969</v>
      </c>
      <c r="C158" t="s">
        <v>970</v>
      </c>
      <c r="D158" s="3">
        <f t="shared" si="16"/>
        <v>186</v>
      </c>
      <c r="G158" s="8" t="s">
        <v>1475</v>
      </c>
      <c r="I158" t="s">
        <v>91</v>
      </c>
      <c r="J158" t="s">
        <v>91</v>
      </c>
      <c r="K158">
        <v>188</v>
      </c>
      <c r="L158">
        <v>188</v>
      </c>
      <c r="M158">
        <v>188</v>
      </c>
      <c r="O158" s="62"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3332</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constants'!$A$3:$D$9999,4,FALSE),"")</f>
        <v>Malabal Tor</v>
      </c>
      <c r="AB158" s="33" t="s">
        <v>3332</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constants'!$A$3:$D$9999,4,FALSE),"")</f>
        <v>Malabal Tor</v>
      </c>
      <c r="AH158" s="42"/>
      <c r="AI158" s="41"/>
      <c r="AJ158" s="41"/>
      <c r="AK158" s="3" t="str">
        <f>IF(AND(G158&lt;&gt;"LIBSETS_SETTYPE_BATTLEGROUND",G158&lt;&gt;"LIBSETS_SETTYPE_SPECIAL"),IF(AL158&lt;&gt;"",VLOOKUP(AL158,'ESO zone constants'!$D$3:$H$4953,5,FALSE),""),"")</f>
        <v/>
      </c>
      <c r="AN158" s="41"/>
      <c r="AO158" s="41"/>
      <c r="AP158" s="3" t="str">
        <f>IF(AND(G158&lt;&gt;"LIBSETS_SETTYPE_BATTLEGROUND",G158&lt;&gt;"LIBSETS_SETTYPE_SPECIAL"),IF(AQ158&lt;&gt;"",VLOOKUP(AQ158,'ESO zone constants'!$D$3:$H$4953,5,FALSE),""),"")</f>
        <v/>
      </c>
      <c r="AS158" s="41"/>
      <c r="AT158" s="41"/>
      <c r="AU158" s="3" t="str">
        <f>IF(AND(G158&lt;&gt;"LIBSETS_SETTYPE_BATTLEGROUND",G158&lt;&gt;"LIBSETS_SETTYPE_SPECIAL"),IF(AV158&lt;&gt;"",VLOOKUP(AV158,'ESO zone constants'!$D$3:$H$4953,5,FALSE),""),"")</f>
        <v/>
      </c>
      <c r="AX158" s="41"/>
      <c r="AY158" s="41"/>
      <c r="AZ158" s="79" t="s">
        <v>2658</v>
      </c>
      <c r="BA158" s="79"/>
      <c r="BB158" s="79"/>
      <c r="BC158" s="79"/>
      <c r="BD158" s="21" t="str">
        <f t="shared" si="18"/>
        <v>[186] = {wayshrines={188,188,188,}, dlcId=DLC_BASE_GAME</v>
      </c>
      <c r="BE158" s="21" t="str">
        <f t="shared" si="19"/>
        <v>, zoneIds={131,58,58}, veteran=false</v>
      </c>
      <c r="BF158" s="21" t="str">
        <f t="shared" si="17"/>
        <v>, setType=LIBSETS_SETTYPE_DUNGEON</v>
      </c>
      <c r="BG158" s="21" t="str">
        <f t="shared" si="20"/>
        <v>, dropMechanic={LIBSETS_DROP_MECHANIC_GROUP_DUNGEON_BOSS,LIBSETS_DROP_MECHANIC_GROUP_DUNGEON_BOSS}</v>
      </c>
      <c r="BH158" s="21" t="str">
        <f t="shared" si="21"/>
        <v>}, --Jolting Arms / Rüttelnde Rüstung   [Tempest Island, Malabal Tor, Malabal Tor]</v>
      </c>
    </row>
    <row r="159" spans="1:60" x14ac:dyDescent="0.25">
      <c r="A159" s="12">
        <v>187</v>
      </c>
      <c r="B159" t="s">
        <v>971</v>
      </c>
      <c r="C159" t="s">
        <v>972</v>
      </c>
      <c r="D159" s="3">
        <f t="shared" si="16"/>
        <v>187</v>
      </c>
      <c r="G159" s="8" t="s">
        <v>1478</v>
      </c>
      <c r="I159" t="s">
        <v>91</v>
      </c>
      <c r="J159" t="s">
        <v>91</v>
      </c>
      <c r="K159">
        <v>48</v>
      </c>
      <c r="L159">
        <v>48</v>
      </c>
      <c r="M159">
        <v>48</v>
      </c>
      <c r="O159" s="62"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constants'!$A$3:$D$9999,4,FALSE),"")</f>
        <v>Shadowfen</v>
      </c>
      <c r="AB159" s="33" t="s">
        <v>1557</v>
      </c>
      <c r="AC159" s="41"/>
      <c r="AD159" s="41"/>
      <c r="AE159" s="41"/>
      <c r="AF159" s="3">
        <f>IF(AND(G159&lt;&gt;"LIBSETS_SETTYPE_BATTLEGROUND",G159&lt;&gt;"LIBSETS_SETTYPE_SPECIAL"),
IF(AND(AE159&lt;&gt;"",ISNUMBER(AE159),NOT(ISNA(AE159))),AE159,
   IF(AND(M159&lt;&gt;"",ISNUMBER(M159),M159&gt;0,NOT(ISNA(M159))),VLOOKUP(M159,'ESO dumped WayshrineInfo'!$K$3:$L$9996,2,FALSE),"")
),"")</f>
        <v>117</v>
      </c>
      <c r="AG159" t="str">
        <f>IF(AND(AF159&lt;&gt;"",ISNUMBER(AF159),NOT(ISNA(AF159))),VLOOKUP(AF159,'ESO zone constants'!$A$3:$D$9999,4,FALSE),"")</f>
        <v>Shadowfen</v>
      </c>
      <c r="AH159" s="42" t="s">
        <v>1558</v>
      </c>
      <c r="AI159" s="41"/>
      <c r="AJ159" s="41"/>
      <c r="AK159" s="3">
        <f>IF(AND(G159&lt;&gt;"LIBSETS_SETTYPE_BATTLEGROUND",G159&lt;&gt;"LIBSETS_SETTYPE_SPECIAL"),IF(AL159&lt;&gt;"",VLOOKUP(AL159,'ESO zone constants'!$D$3:$H$4953,5,FALSE),""),"")</f>
        <v>117</v>
      </c>
      <c r="AL159" t="s">
        <v>114</v>
      </c>
      <c r="AM159" s="33" t="s">
        <v>1559</v>
      </c>
      <c r="AN159" s="41"/>
      <c r="AO159" s="41"/>
      <c r="AP159" s="3" t="str">
        <f>IF(AND(G159&lt;&gt;"LIBSETS_SETTYPE_BATTLEGROUND",G159&lt;&gt;"LIBSETS_SETTYPE_SPECIAL"),IF(AQ159&lt;&gt;"",VLOOKUP(AQ159,'ESO zone constants'!$D$3:$H$4953,5,FALSE),""),"")</f>
        <v/>
      </c>
      <c r="AS159" s="41"/>
      <c r="AT159" s="41"/>
      <c r="AU159" s="3" t="str">
        <f>IF(AND(G159&lt;&gt;"LIBSETS_SETTYPE_BATTLEGROUND",G159&lt;&gt;"LIBSETS_SETTYPE_SPECIAL"),IF(AV159&lt;&gt;"",VLOOKUP(AV159,'ESO zone constants'!$D$3:$H$4953,5,FALSE),""),"")</f>
        <v/>
      </c>
      <c r="AX159" s="41"/>
      <c r="AY159" s="41"/>
      <c r="AZ159" s="79" t="s">
        <v>2659</v>
      </c>
      <c r="BA159" s="79"/>
      <c r="BB159" s="79"/>
      <c r="BC159" s="79"/>
      <c r="BD159" s="21" t="str">
        <f t="shared" si="18"/>
        <v>[187] = {wayshrines={48,48,48,}, dlcId=DLC_BASE_GAME</v>
      </c>
      <c r="BE159" s="21" t="str">
        <f t="shared" si="19"/>
        <v>, zoneIds={117,117,117,117}, veteran=false</v>
      </c>
      <c r="BF159" s="21" t="str">
        <f t="shared" si="17"/>
        <v>, setType=LIBSETS_SETTYPE_OVERLAND</v>
      </c>
      <c r="BG159" s="21" t="str">
        <f t="shared" si="20"/>
        <v>, isProcSetAllowedInPvP=1, dropMechanic={LIBSETS_DROP_MECHANIC_OVERLAND_BOSS_DELVE,LIBSETS_DROP_MECHANIC_OVERLAND_WORLDBOSS,LIBSETS_DROP_MECHANIC_OVERLAND_BOSS_PUBLIC_DUNGEON,LIBSETS_DROP_MECHANIC_OVERLAND_CHEST}</v>
      </c>
      <c r="BH159" s="21" t="str">
        <f t="shared" si="21"/>
        <v>}, --Swamp Raider / Sumpfräuber   [Shadowfen, Shadowfen, Shadowfen, Shadowfen]</v>
      </c>
    </row>
    <row r="160" spans="1:60" x14ac:dyDescent="0.25">
      <c r="A160" s="12">
        <v>188</v>
      </c>
      <c r="B160" t="s">
        <v>973</v>
      </c>
      <c r="C160" t="s">
        <v>974</v>
      </c>
      <c r="D160" s="3">
        <f t="shared" si="16"/>
        <v>188</v>
      </c>
      <c r="G160" s="8" t="s">
        <v>1475</v>
      </c>
      <c r="I160" t="s">
        <v>91</v>
      </c>
      <c r="J160" t="s">
        <v>91</v>
      </c>
      <c r="K160">
        <v>188</v>
      </c>
      <c r="L160">
        <v>188</v>
      </c>
      <c r="M160">
        <v>188</v>
      </c>
      <c r="O160" s="62"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3332</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constants'!$A$3:$D$9999,4,FALSE),"")</f>
        <v>Malabal Tor</v>
      </c>
      <c r="AB160" s="33" t="s">
        <v>3332</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constants'!$A$3:$D$9999,4,FALSE),"")</f>
        <v>Malabal Tor</v>
      </c>
      <c r="AH160" s="42"/>
      <c r="AI160" s="41"/>
      <c r="AJ160" s="41"/>
      <c r="AK160" s="3" t="str">
        <f>IF(AND(G160&lt;&gt;"LIBSETS_SETTYPE_BATTLEGROUND",G160&lt;&gt;"LIBSETS_SETTYPE_SPECIAL"),IF(AL160&lt;&gt;"",VLOOKUP(AL160,'ESO zone constants'!$D$3:$H$4953,5,FALSE),""),"")</f>
        <v/>
      </c>
      <c r="AN160" s="41"/>
      <c r="AO160" s="41"/>
      <c r="AP160" s="3" t="str">
        <f>IF(AND(G160&lt;&gt;"LIBSETS_SETTYPE_BATTLEGROUND",G160&lt;&gt;"LIBSETS_SETTYPE_SPECIAL"),IF(AQ160&lt;&gt;"",VLOOKUP(AQ160,'ESO zone constants'!$D$3:$H$4953,5,FALSE),""),"")</f>
        <v/>
      </c>
      <c r="AS160" s="41"/>
      <c r="AT160" s="41"/>
      <c r="AU160" s="3" t="str">
        <f>IF(AND(G160&lt;&gt;"LIBSETS_SETTYPE_BATTLEGROUND",G160&lt;&gt;"LIBSETS_SETTYPE_SPECIAL"),IF(AV160&lt;&gt;"",VLOOKUP(AV160,'ESO zone constants'!$D$3:$H$4953,5,FALSE),""),"")</f>
        <v/>
      </c>
      <c r="AX160" s="41"/>
      <c r="AY160" s="41"/>
      <c r="AZ160" s="79" t="s">
        <v>2658</v>
      </c>
      <c r="BA160" s="79"/>
      <c r="BB160" s="79"/>
      <c r="BC160" s="79"/>
      <c r="BD160" s="21" t="str">
        <f t="shared" si="18"/>
        <v>[188] = {wayshrines={188,188,188,}, dlcId=DLC_BASE_GAME</v>
      </c>
      <c r="BE160" s="21" t="str">
        <f t="shared" si="19"/>
        <v>, zoneIds={131,58,58}, veteran=false</v>
      </c>
      <c r="BF160" s="21" t="str">
        <f t="shared" si="17"/>
        <v>, setType=LIBSETS_SETTYPE_DUNGEON</v>
      </c>
      <c r="BG160" s="21" t="str">
        <f t="shared" si="20"/>
        <v>, dropMechanic={LIBSETS_DROP_MECHANIC_GROUP_DUNGEON_BOSS,LIBSETS_DROP_MECHANIC_GROUP_DUNGEON_BOSS}</v>
      </c>
      <c r="BH160" s="21" t="str">
        <f t="shared" si="21"/>
        <v>}, --Storm Master / Sturmmeister   [Tempest Island, Malabal Tor, Malabal Tor]</v>
      </c>
    </row>
    <row r="161" spans="1:60" x14ac:dyDescent="0.25">
      <c r="A161" s="12">
        <v>190</v>
      </c>
      <c r="B161" t="s">
        <v>975</v>
      </c>
      <c r="C161" t="s">
        <v>976</v>
      </c>
      <c r="D161" s="3">
        <f t="shared" si="16"/>
        <v>190</v>
      </c>
      <c r="G161" s="8" t="s">
        <v>1475</v>
      </c>
      <c r="I161" t="s">
        <v>91</v>
      </c>
      <c r="J161" t="s">
        <v>91</v>
      </c>
      <c r="K161">
        <v>236</v>
      </c>
      <c r="L161">
        <v>236</v>
      </c>
      <c r="M161">
        <v>236</v>
      </c>
      <c r="O161" s="62"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3332</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constants'!$A$3:$D$9999,4,FALSE),"")</f>
        <v>Imperial City</v>
      </c>
      <c r="AB161" s="33" t="s">
        <v>1576</v>
      </c>
      <c r="AC161" s="41"/>
      <c r="AD161" s="41"/>
      <c r="AE161" s="41"/>
      <c r="AF161" s="3"/>
      <c r="AG161" t="str">
        <f>IF(AND(AF161&lt;&gt;"",ISNUMBER(AF161),NOT(ISNA(AF161))),VLOOKUP(AF161,'ESO zone constants'!$A$3:$D$9999,4,FALSE),"")</f>
        <v/>
      </c>
      <c r="AH161" s="90"/>
      <c r="AI161" s="41"/>
      <c r="AJ161" s="41"/>
      <c r="AK161" s="3" t="str">
        <f>IF(AND(G161&lt;&gt;"LIBSETS_SETTYPE_BATTLEGROUND",G161&lt;&gt;"LIBSETS_SETTYPE_SPECIAL"),IF(AL161&lt;&gt;"",VLOOKUP(AL161,'ESO zone constants'!$D$3:$H$4953,5,FALSE),""),"")</f>
        <v/>
      </c>
      <c r="AN161" s="41"/>
      <c r="AO161" s="41"/>
      <c r="AP161" s="3" t="str">
        <f>IF(AND(G161&lt;&gt;"LIBSETS_SETTYPE_BATTLEGROUND",G161&lt;&gt;"LIBSETS_SETTYPE_SPECIAL"),IF(AQ161&lt;&gt;"",VLOOKUP(AQ161,'ESO zone constants'!$D$3:$H$4953,5,FALSE),""),"")</f>
        <v/>
      </c>
      <c r="AS161" s="41"/>
      <c r="AT161" s="41"/>
      <c r="AU161" s="3" t="str">
        <f>IF(AND(G161&lt;&gt;"LIBSETS_SETTYPE_BATTLEGROUND",G161&lt;&gt;"LIBSETS_SETTYPE_SPECIAL"),IF(AV161&lt;&gt;"",VLOOKUP(AV161,'ESO zone constants'!$D$3:$H$4953,5,FALSE),""),"")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17"/>
        <v>, setType=LIBSETS_SETTYPE_DUNGEON</v>
      </c>
      <c r="BG161" s="21" t="str">
        <f t="shared" si="20"/>
        <v>, dropMechanic={LIBSETS_DROP_MECHANIC_GROUP_DUNGEON_BOSS,LIBSETS_DROP_MECHANIC_IMPERIAL_CITY_VAULTS}</v>
      </c>
      <c r="BH161" s="21" t="str">
        <f t="shared" si="21"/>
        <v>}, --Scathing Mage / Verletzender Magier   [Imperial City Prison, Imperial City]</v>
      </c>
    </row>
    <row r="162" spans="1:60" x14ac:dyDescent="0.25">
      <c r="A162" s="12">
        <v>193</v>
      </c>
      <c r="B162" t="s">
        <v>977</v>
      </c>
      <c r="C162" t="s">
        <v>978</v>
      </c>
      <c r="D162" s="3">
        <f t="shared" si="16"/>
        <v>193</v>
      </c>
      <c r="G162" s="8" t="s">
        <v>1475</v>
      </c>
      <c r="I162" t="s">
        <v>91</v>
      </c>
      <c r="J162" t="s">
        <v>91</v>
      </c>
      <c r="K162">
        <v>188</v>
      </c>
      <c r="L162">
        <v>188</v>
      </c>
      <c r="M162">
        <v>188</v>
      </c>
      <c r="O162" s="62"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3332</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constants'!$A$3:$D$9999,4,FALSE),"")</f>
        <v>Malabal Tor</v>
      </c>
      <c r="AB162" s="33" t="s">
        <v>3332</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constants'!$A$3:$D$9999,4,FALSE),"")</f>
        <v>Malabal Tor</v>
      </c>
      <c r="AH162" s="42"/>
      <c r="AI162" s="41"/>
      <c r="AJ162" s="41"/>
      <c r="AK162" s="3" t="str">
        <f>IF(AND(G162&lt;&gt;"LIBSETS_SETTYPE_BATTLEGROUND",G162&lt;&gt;"LIBSETS_SETTYPE_SPECIAL"),IF(AL162&lt;&gt;"",VLOOKUP(AL162,'ESO zone constants'!$D$3:$H$4953,5,FALSE),""),"")</f>
        <v/>
      </c>
      <c r="AN162" s="41"/>
      <c r="AO162" s="41"/>
      <c r="AP162" s="3" t="str">
        <f>IF(AND(G162&lt;&gt;"LIBSETS_SETTYPE_BATTLEGROUND",G162&lt;&gt;"LIBSETS_SETTYPE_SPECIAL"),IF(AQ162&lt;&gt;"",VLOOKUP(AQ162,'ESO zone constants'!$D$3:$H$4953,5,FALSE),""),"")</f>
        <v/>
      </c>
      <c r="AS162" s="41"/>
      <c r="AT162" s="41"/>
      <c r="AU162" s="3" t="str">
        <f>IF(AND(G162&lt;&gt;"LIBSETS_SETTYPE_BATTLEGROUND",G162&lt;&gt;"LIBSETS_SETTYPE_SPECIAL"),IF(AV162&lt;&gt;"",VLOOKUP(AV162,'ESO zone constants'!$D$3:$H$4953,5,FALSE),""),"")</f>
        <v/>
      </c>
      <c r="AX162" s="41"/>
      <c r="AY162" s="41"/>
      <c r="AZ162" s="79" t="s">
        <v>2658</v>
      </c>
      <c r="BA162" s="79"/>
      <c r="BB162" s="79"/>
      <c r="BC162" s="79"/>
      <c r="BD162" s="21" t="str">
        <f t="shared" si="18"/>
        <v>[193] = {wayshrines={188,188,188,}, dlcId=DLC_BASE_GAME</v>
      </c>
      <c r="BE162" s="21" t="str">
        <f t="shared" si="19"/>
        <v>, zoneIds={131,58,58}, veteran=false</v>
      </c>
      <c r="BF162" s="21" t="str">
        <f t="shared" si="17"/>
        <v>, setType=LIBSETS_SETTYPE_DUNGEON</v>
      </c>
      <c r="BG162" s="21" t="str">
        <f t="shared" si="20"/>
        <v>, dropMechanic={LIBSETS_DROP_MECHANIC_GROUP_DUNGEON_BOSS,LIBSETS_DROP_MECHANIC_GROUP_DUNGEON_BOSS}</v>
      </c>
      <c r="BH162" s="21" t="str">
        <f t="shared" si="21"/>
        <v>}, --Overwhelming Surge / Überwältigende Woge   [Tempest Island, Malabal Tor, Malabal Tor]</v>
      </c>
    </row>
    <row r="163" spans="1:60" x14ac:dyDescent="0.25">
      <c r="A163" s="12">
        <v>194</v>
      </c>
      <c r="B163" t="s">
        <v>979</v>
      </c>
      <c r="C163" t="s">
        <v>980</v>
      </c>
      <c r="D163" s="3">
        <f t="shared" si="16"/>
        <v>194</v>
      </c>
      <c r="G163" s="8" t="s">
        <v>1475</v>
      </c>
      <c r="I163" t="s">
        <v>91</v>
      </c>
      <c r="J163" t="s">
        <v>91</v>
      </c>
      <c r="K163">
        <v>189</v>
      </c>
      <c r="L163">
        <v>189</v>
      </c>
      <c r="M163">
        <v>189</v>
      </c>
      <c r="O163" s="62"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3332</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constants'!$A$3:$D$9999,4,FALSE),"")</f>
        <v>Wayrest Sewers II</v>
      </c>
      <c r="AB163" s="33" t="s">
        <v>3332</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constants'!$A$3:$D$9999,4,FALSE),"")</f>
        <v>Stormhaven</v>
      </c>
      <c r="AH163" s="90" t="s">
        <v>3332</v>
      </c>
      <c r="AI163" s="41"/>
      <c r="AJ163" s="41"/>
      <c r="AK163" s="3" t="str">
        <f>IF(AND(G163&lt;&gt;"LIBSETS_SETTYPE_BATTLEGROUND",G163&lt;&gt;"LIBSETS_SETTYPE_SPECIAL"),IF(AL163&lt;&gt;"",VLOOKUP(AL163,'ESO zone constants'!$D$3:$H$4953,5,FALSE),""),"")</f>
        <v/>
      </c>
      <c r="AN163" s="41"/>
      <c r="AO163" s="41"/>
      <c r="AP163" s="3" t="str">
        <f>IF(AND(G163&lt;&gt;"LIBSETS_SETTYPE_BATTLEGROUND",G163&lt;&gt;"LIBSETS_SETTYPE_SPECIAL"),IF(AQ163&lt;&gt;"",VLOOKUP(AQ163,'ESO zone constants'!$D$3:$H$4953,5,FALSE),""),"")</f>
        <v/>
      </c>
      <c r="AS163" s="41"/>
      <c r="AT163" s="41"/>
      <c r="AU163" s="3" t="str">
        <f>IF(AND(G163&lt;&gt;"LIBSETS_SETTYPE_BATTLEGROUND",G163&lt;&gt;"LIBSETS_SETTYPE_SPECIAL"),IF(AV163&lt;&gt;"",VLOOKUP(AV163,'ESO zone constants'!$D$3:$H$4953,5,FALSE),""),"")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17"/>
        <v>, setType=LIBSETS_SETTYPE_DUNGEON</v>
      </c>
      <c r="BG163" s="21" t="str">
        <f t="shared" si="20"/>
        <v>, dropMechanic={LIBSETS_DROP_MECHANIC_GROUP_DUNGEON_BOSS,LIBSETS_DROP_MECHANIC_GROUP_DUNGEON_BOSS,LIBSETS_DROP_MECHANIC_GROUP_DUNGEON_BOSS}</v>
      </c>
      <c r="BH163" s="21" t="str">
        <f t="shared" si="21"/>
        <v>}, --Combat Physician / Feldarzt   [Wayrest Sewers I, Wayrest Sewers II, Stormhaven]</v>
      </c>
    </row>
    <row r="164" spans="1:60" x14ac:dyDescent="0.25">
      <c r="A164" s="12">
        <v>195</v>
      </c>
      <c r="B164" t="s">
        <v>981</v>
      </c>
      <c r="C164" t="s">
        <v>982</v>
      </c>
      <c r="D164" s="3">
        <f t="shared" si="16"/>
        <v>195</v>
      </c>
      <c r="G164" s="8" t="s">
        <v>1475</v>
      </c>
      <c r="I164" t="s">
        <v>91</v>
      </c>
      <c r="J164" t="s">
        <v>91</v>
      </c>
      <c r="K164">
        <v>236</v>
      </c>
      <c r="L164">
        <v>236</v>
      </c>
      <c r="M164">
        <v>236</v>
      </c>
      <c r="O164" s="62"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3332</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constants'!$A$3:$D$9999,4,FALSE),"")</f>
        <v>Imperial City</v>
      </c>
      <c r="AB164" s="33" t="s">
        <v>1576</v>
      </c>
      <c r="AC164" s="41"/>
      <c r="AD164" s="41"/>
      <c r="AE164" s="41"/>
      <c r="AF164" s="3"/>
      <c r="AG164" t="str">
        <f>IF(AND(AF164&lt;&gt;"",ISNUMBER(AF164),NOT(ISNA(AF164))),VLOOKUP(AF164,'ESO zone constants'!$A$3:$D$9999,4,FALSE),"")</f>
        <v/>
      </c>
      <c r="AH164" s="42"/>
      <c r="AI164" s="41"/>
      <c r="AJ164" s="41"/>
      <c r="AK164" s="3" t="str">
        <f>IF(AND(G164&lt;&gt;"LIBSETS_SETTYPE_BATTLEGROUND",G164&lt;&gt;"LIBSETS_SETTYPE_SPECIAL"),IF(AL164&lt;&gt;"",VLOOKUP(AL164,'ESO zone constants'!$D$3:$H$4953,5,FALSE),""),"")</f>
        <v/>
      </c>
      <c r="AN164" s="41"/>
      <c r="AO164" s="41"/>
      <c r="AP164" s="3" t="str">
        <f>IF(AND(G164&lt;&gt;"LIBSETS_SETTYPE_BATTLEGROUND",G164&lt;&gt;"LIBSETS_SETTYPE_SPECIAL"),IF(AQ164&lt;&gt;"",VLOOKUP(AQ164,'ESO zone constants'!$D$3:$H$4953,5,FALSE),""),"")</f>
        <v/>
      </c>
      <c r="AS164" s="41"/>
      <c r="AT164" s="41"/>
      <c r="AU164" s="3" t="str">
        <f>IF(AND(G164&lt;&gt;"LIBSETS_SETTYPE_BATTLEGROUND",G164&lt;&gt;"LIBSETS_SETTYPE_SPECIAL"),IF(AV164&lt;&gt;"",VLOOKUP(AV164,'ESO zone constants'!$D$3:$H$4953,5,FALSE),""),"")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17"/>
        <v>, setType=LIBSETS_SETTYPE_DUNGEON</v>
      </c>
      <c r="BG164" s="21" t="str">
        <f t="shared" si="20"/>
        <v>, dropMechanic={LIBSETS_DROP_MECHANIC_GROUP_DUNGEON_BOSS,LIBSETS_DROP_MECHANIC_IMPERIAL_CITY_VAULTS}</v>
      </c>
      <c r="BH164" s="21" t="str">
        <f t="shared" si="21"/>
        <v>}, --Sheer Venom / Reingift   [Imperial City Prison, Imperial City]</v>
      </c>
    </row>
    <row r="165" spans="1:60" x14ac:dyDescent="0.25">
      <c r="A165" s="12">
        <v>196</v>
      </c>
      <c r="B165" t="s">
        <v>983</v>
      </c>
      <c r="C165" t="s">
        <v>984</v>
      </c>
      <c r="D165" s="3">
        <f t="shared" si="16"/>
        <v>196</v>
      </c>
      <c r="G165" s="8" t="s">
        <v>1475</v>
      </c>
      <c r="I165" t="s">
        <v>91</v>
      </c>
      <c r="J165" t="s">
        <v>91</v>
      </c>
      <c r="K165">
        <v>236</v>
      </c>
      <c r="L165">
        <v>236</v>
      </c>
      <c r="M165">
        <v>236</v>
      </c>
      <c r="O165" s="62"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3332</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constants'!$A$3:$D$9999,4,FALSE),"")</f>
        <v>Imperial City</v>
      </c>
      <c r="AB165" s="33" t="s">
        <v>1576</v>
      </c>
      <c r="AC165" s="41"/>
      <c r="AD165" s="41"/>
      <c r="AE165" s="41"/>
      <c r="AF165" s="3"/>
      <c r="AG165" t="str">
        <f>IF(AND(AF165&lt;&gt;"",ISNUMBER(AF165),NOT(ISNA(AF165))),VLOOKUP(AF165,'ESO zone constants'!$A$3:$D$9999,4,FALSE),"")</f>
        <v/>
      </c>
      <c r="AH165" s="42"/>
      <c r="AI165" s="41"/>
      <c r="AJ165" s="41"/>
      <c r="AK165" s="3" t="str">
        <f>IF(AND(G165&lt;&gt;"LIBSETS_SETTYPE_BATTLEGROUND",G165&lt;&gt;"LIBSETS_SETTYPE_SPECIAL"),IF(AL165&lt;&gt;"",VLOOKUP(AL165,'ESO zone constants'!$D$3:$H$4953,5,FALSE),""),"")</f>
        <v/>
      </c>
      <c r="AN165" s="41"/>
      <c r="AO165" s="41"/>
      <c r="AP165" s="3" t="str">
        <f>IF(AND(G165&lt;&gt;"LIBSETS_SETTYPE_BATTLEGROUND",G165&lt;&gt;"LIBSETS_SETTYPE_SPECIAL"),IF(AQ165&lt;&gt;"",VLOOKUP(AQ165,'ESO zone constants'!$D$3:$H$4953,5,FALSE),""),"")</f>
        <v/>
      </c>
      <c r="AS165" s="41"/>
      <c r="AT165" s="41"/>
      <c r="AU165" s="3" t="str">
        <f>IF(AND(G165&lt;&gt;"LIBSETS_SETTYPE_BATTLEGROUND",G165&lt;&gt;"LIBSETS_SETTYPE_SPECIAL"),IF(AV165&lt;&gt;"",VLOOKUP(AV165,'ESO zone constants'!$D$3:$H$4953,5,FALSE),""),"")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17"/>
        <v>, setType=LIBSETS_SETTYPE_DUNGEON</v>
      </c>
      <c r="BG165" s="21" t="str">
        <f t="shared" si="20"/>
        <v>, dropMechanic={LIBSETS_DROP_MECHANIC_GROUP_DUNGEON_BOSS,LIBSETS_DROP_MECHANIC_IMPERIAL_CITY_VAULTS}</v>
      </c>
      <c r="BH165" s="21" t="str">
        <f t="shared" si="21"/>
        <v>}, --Leeching Plate / Auslaugende Rüstung   [Imperial City Prison, Imperial City]</v>
      </c>
    </row>
    <row r="166" spans="1:60" x14ac:dyDescent="0.25">
      <c r="A166" s="12">
        <v>197</v>
      </c>
      <c r="B166" t="s">
        <v>985</v>
      </c>
      <c r="C166" t="s">
        <v>986</v>
      </c>
      <c r="D166" s="3">
        <f t="shared" si="16"/>
        <v>197</v>
      </c>
      <c r="G166" s="8" t="s">
        <v>1475</v>
      </c>
      <c r="I166" t="s">
        <v>91</v>
      </c>
      <c r="J166" t="s">
        <v>91</v>
      </c>
      <c r="K166">
        <v>194</v>
      </c>
      <c r="L166">
        <v>194</v>
      </c>
      <c r="M166">
        <v>194</v>
      </c>
      <c r="O166" s="62"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3332</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constants'!$A$3:$D$9999,4,FALSE),"")</f>
        <v>The Banished Cells II</v>
      </c>
      <c r="AB166" s="33" t="s">
        <v>3332</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constants'!$A$3:$D$9999,4,FALSE),"")</f>
        <v>Auridon</v>
      </c>
      <c r="AH166" s="90" t="s">
        <v>3332</v>
      </c>
      <c r="AI166" s="41"/>
      <c r="AJ166" s="41"/>
      <c r="AK166" s="3" t="str">
        <f>IF(AND(G166&lt;&gt;"LIBSETS_SETTYPE_BATTLEGROUND",G166&lt;&gt;"LIBSETS_SETTYPE_SPECIAL"),IF(AL166&lt;&gt;"",VLOOKUP(AL166,'ESO zone constants'!$D$3:$H$4953,5,FALSE),""),"")</f>
        <v/>
      </c>
      <c r="AN166" s="41"/>
      <c r="AO166" s="41"/>
      <c r="AP166" s="3" t="str">
        <f>IF(AND(G166&lt;&gt;"LIBSETS_SETTYPE_BATTLEGROUND",G166&lt;&gt;"LIBSETS_SETTYPE_SPECIAL"),IF(AQ166&lt;&gt;"",VLOOKUP(AQ166,'ESO zone constants'!$D$3:$H$4953,5,FALSE),""),"")</f>
        <v/>
      </c>
      <c r="AS166" s="41"/>
      <c r="AT166" s="41"/>
      <c r="AU166" s="3" t="str">
        <f>IF(AND(G166&lt;&gt;"LIBSETS_SETTYPE_BATTLEGROUND",G166&lt;&gt;"LIBSETS_SETTYPE_SPECIAL"),IF(AV166&lt;&gt;"",VLOOKUP(AV166,'ESO zone constants'!$D$3:$H$4953,5,FALSE),""),"")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17"/>
        <v>, setType=LIBSETS_SETTYPE_DUNGEON</v>
      </c>
      <c r="BG166" s="21" t="str">
        <f t="shared" si="20"/>
        <v>, dropMechanic={LIBSETS_DROP_MECHANIC_GROUP_DUNGEON_BOSS,LIBSETS_DROP_MECHANIC_GROUP_DUNGEON_BOSS,LIBSETS_DROP_MECHANIC_GROUP_DUNGEON_BOSS}</v>
      </c>
      <c r="BH166" s="21" t="str">
        <f t="shared" si="21"/>
        <v>}, --Tormentor / Quälender   [The Banished Cells I, The Banished Cells II, Auridon]</v>
      </c>
    </row>
    <row r="167" spans="1:60" x14ac:dyDescent="0.25">
      <c r="A167" s="12">
        <v>198</v>
      </c>
      <c r="B167" t="s">
        <v>987</v>
      </c>
      <c r="C167" t="s">
        <v>988</v>
      </c>
      <c r="D167" s="3">
        <f t="shared" si="16"/>
        <v>198</v>
      </c>
      <c r="G167" s="8" t="s">
        <v>1475</v>
      </c>
      <c r="I167" t="s">
        <v>91</v>
      </c>
      <c r="J167" t="s">
        <v>91</v>
      </c>
      <c r="K167">
        <v>247</v>
      </c>
      <c r="L167">
        <v>247</v>
      </c>
      <c r="M167">
        <v>247</v>
      </c>
      <c r="O167" s="62"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3332</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constants'!$A$3:$D$9999,4,FALSE),"")</f>
        <v>Imperial City</v>
      </c>
      <c r="AB167" s="33" t="s">
        <v>1576</v>
      </c>
      <c r="AC167" s="41"/>
      <c r="AD167" s="41"/>
      <c r="AE167" s="41"/>
      <c r="AF167" s="3"/>
      <c r="AG167" t="str">
        <f>IF(AND(AF167&lt;&gt;"",ISNUMBER(AF167),NOT(ISNA(AF167))),VLOOKUP(AF167,'ESO zone constants'!$A$3:$D$9999,4,FALSE),"")</f>
        <v/>
      </c>
      <c r="AH167" s="42"/>
      <c r="AI167" s="41"/>
      <c r="AJ167" s="41"/>
      <c r="AK167" s="3" t="str">
        <f>IF(AND(G167&lt;&gt;"LIBSETS_SETTYPE_BATTLEGROUND",G167&lt;&gt;"LIBSETS_SETTYPE_SPECIAL"),IF(AL167&lt;&gt;"",VLOOKUP(AL167,'ESO zone constants'!$D$3:$H$4953,5,FALSE),""),"")</f>
        <v/>
      </c>
      <c r="AN167" s="41"/>
      <c r="AO167" s="41"/>
      <c r="AP167" s="3" t="str">
        <f>IF(AND(G167&lt;&gt;"LIBSETS_SETTYPE_BATTLEGROUND",G167&lt;&gt;"LIBSETS_SETTYPE_SPECIAL"),IF(AQ167&lt;&gt;"",VLOOKUP(AQ167,'ESO zone constants'!$D$3:$H$4953,5,FALSE),""),"")</f>
        <v/>
      </c>
      <c r="AS167" s="41"/>
      <c r="AT167" s="41"/>
      <c r="AU167" s="3" t="str">
        <f>IF(AND(G167&lt;&gt;"LIBSETS_SETTYPE_BATTLEGROUND",G167&lt;&gt;"LIBSETS_SETTYPE_SPECIAL"),IF(AV167&lt;&gt;"",VLOOKUP(AV167,'ESO zone constants'!$D$3:$H$4953,5,FALSE),""),"")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17"/>
        <v>, setType=LIBSETS_SETTYPE_DUNGEON</v>
      </c>
      <c r="BG167" s="21" t="str">
        <f t="shared" si="20"/>
        <v>, dropMechanic={LIBSETS_DROP_MECHANIC_GROUP_DUNGEON_BOSS,LIBSETS_DROP_MECHANIC_IMPERIAL_CITY_VAULTS}</v>
      </c>
      <c r="BH167" s="21" t="str">
        <f t="shared" si="21"/>
        <v>}, --Essence Thief / Essenzdieb   [White-Gold Tower, Imperial City]</v>
      </c>
    </row>
    <row r="168" spans="1:60" x14ac:dyDescent="0.25">
      <c r="A168" s="12">
        <v>199</v>
      </c>
      <c r="B168" t="s">
        <v>989</v>
      </c>
      <c r="C168" t="s">
        <v>990</v>
      </c>
      <c r="D168" s="3">
        <f t="shared" si="16"/>
        <v>199</v>
      </c>
      <c r="G168" s="8" t="s">
        <v>1476</v>
      </c>
      <c r="I168" t="s">
        <v>91</v>
      </c>
      <c r="J168" t="s">
        <v>91</v>
      </c>
      <c r="K168">
        <v>-1</v>
      </c>
      <c r="L168">
        <v>-1</v>
      </c>
      <c r="M168">
        <v>-1</v>
      </c>
      <c r="O168" s="62"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2780</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constants'!$A$3:$D$9999,4,FALSE),"")</f>
        <v/>
      </c>
      <c r="AB168" s="33" t="s">
        <v>3814</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constants'!$A$3:$D$9999,4,FALSE),"")</f>
        <v/>
      </c>
      <c r="AH168" s="42"/>
      <c r="AI168" s="41"/>
      <c r="AJ168" s="41"/>
      <c r="AK168" s="3" t="str">
        <f>IF(AND(G168&lt;&gt;"LIBSETS_SETTYPE_BATTLEGROUND",G168&lt;&gt;"LIBSETS_SETTYPE_SPECIAL"),IF(AL168&lt;&gt;"",VLOOKUP(AL168,'ESO zone constants'!$D$3:$H$4953,5,FALSE),""),"")</f>
        <v/>
      </c>
      <c r="AN168" s="41"/>
      <c r="AO168" s="41"/>
      <c r="AP168" s="3" t="str">
        <f>IF(AND(G168&lt;&gt;"LIBSETS_SETTYPE_BATTLEGROUND",G168&lt;&gt;"LIBSETS_SETTYPE_SPECIAL"),IF(AQ168&lt;&gt;"",VLOOKUP(AQ168,'ESO zone constants'!$D$3:$H$4953,5,FALSE),""),"")</f>
        <v/>
      </c>
      <c r="AS168" s="41"/>
      <c r="AT168" s="41"/>
      <c r="AU168" s="3" t="str">
        <f>IF(AND(G168&lt;&gt;"LIBSETS_SETTYPE_BATTLEGROUND",G168&lt;&gt;"LIBSETS_SETTYPE_SPECIAL"),IF(AV168&lt;&gt;"",VLOOKUP(AV168,'ESO zone constants'!$D$3:$H$4953,5,FALSE),""),"")</f>
        <v/>
      </c>
      <c r="AX168" s="41"/>
      <c r="AY168" s="41"/>
      <c r="AZ168" s="79" t="s">
        <v>2659</v>
      </c>
      <c r="BA168" s="79"/>
      <c r="BB168" s="79"/>
      <c r="BC168" s="79"/>
      <c r="BD168" s="21" t="str">
        <f t="shared" si="18"/>
        <v>[199] = {wayshrines={-1,-1,-1,}, dlcId=DLC_IMPERIAL_CITY</v>
      </c>
      <c r="BE168" s="21" t="str">
        <f t="shared" si="19"/>
        <v>, zoneIds={643}, veteran=false</v>
      </c>
      <c r="BF168" s="21" t="str">
        <f t="shared" si="17"/>
        <v>, setType=LIBSETS_SETTYPE_IMPERIALCITY</v>
      </c>
      <c r="BG168" s="21" t="str">
        <f t="shared" si="20"/>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1"/>
        <v>}, --Shield Breaker / Schildbrecher   [Imperial Sewers]</v>
      </c>
    </row>
    <row r="169" spans="1:60" x14ac:dyDescent="0.25">
      <c r="A169" s="12">
        <v>200</v>
      </c>
      <c r="B169" t="s">
        <v>991</v>
      </c>
      <c r="C169" t="s">
        <v>992</v>
      </c>
      <c r="D169" s="3">
        <f t="shared" si="16"/>
        <v>200</v>
      </c>
      <c r="G169" s="8" t="s">
        <v>1476</v>
      </c>
      <c r="I169" t="s">
        <v>91</v>
      </c>
      <c r="J169" t="s">
        <v>91</v>
      </c>
      <c r="K169">
        <v>-1</v>
      </c>
      <c r="L169">
        <v>-1</v>
      </c>
      <c r="M169">
        <v>-1</v>
      </c>
      <c r="O169" s="62"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2780</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constants'!$A$3:$D$9999,4,FALSE),"")</f>
        <v/>
      </c>
      <c r="AB169" s="33" t="s">
        <v>3814</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constants'!$A$3:$D$9999,4,FALSE),"")</f>
        <v/>
      </c>
      <c r="AH169" s="42"/>
      <c r="AI169" s="41"/>
      <c r="AJ169" s="41"/>
      <c r="AK169" s="3" t="str">
        <f>IF(AND(G169&lt;&gt;"LIBSETS_SETTYPE_BATTLEGROUND",G169&lt;&gt;"LIBSETS_SETTYPE_SPECIAL"),IF(AL169&lt;&gt;"",VLOOKUP(AL169,'ESO zone constants'!$D$3:$H$4953,5,FALSE),""),"")</f>
        <v/>
      </c>
      <c r="AN169" s="41"/>
      <c r="AO169" s="41"/>
      <c r="AP169" s="3" t="str">
        <f>IF(AND(G169&lt;&gt;"LIBSETS_SETTYPE_BATTLEGROUND",G169&lt;&gt;"LIBSETS_SETTYPE_SPECIAL"),IF(AQ169&lt;&gt;"",VLOOKUP(AQ169,'ESO zone constants'!$D$3:$H$4953,5,FALSE),""),"")</f>
        <v/>
      </c>
      <c r="AS169" s="41"/>
      <c r="AT169" s="41"/>
      <c r="AU169" s="3" t="str">
        <f>IF(AND(G169&lt;&gt;"LIBSETS_SETTYPE_BATTLEGROUND",G169&lt;&gt;"LIBSETS_SETTYPE_SPECIAL"),IF(AV169&lt;&gt;"",VLOOKUP(AV169,'ESO zone constants'!$D$3:$H$4953,5,FALSE),""),"")</f>
        <v/>
      </c>
      <c r="AX169" s="41"/>
      <c r="AY169" s="41"/>
      <c r="AZ169" s="79" t="s">
        <v>2658</v>
      </c>
      <c r="BA169" s="79"/>
      <c r="BB169" s="79"/>
      <c r="BC169" s="79"/>
      <c r="BD169" s="21" t="str">
        <f t="shared" si="18"/>
        <v>[200] = {wayshrines={-1,-1,-1,}, dlcId=DLC_IMPERIAL_CITY</v>
      </c>
      <c r="BE169" s="21" t="str">
        <f t="shared" si="19"/>
        <v>, zoneIds={643}, veteran=false</v>
      </c>
      <c r="BF169" s="21" t="str">
        <f t="shared" si="17"/>
        <v>, setType=LIBSETS_SETTYPE_IMPERIALCITY</v>
      </c>
      <c r="BG169" s="21" t="str">
        <f t="shared" si="20"/>
        <v>, dropMechanic={LIBSETS_DROP_MECHANIC_TELVAR_EQUIPMENT_LOCKBOX_MERCHANT,LIBSETS_DROP_MECHANIC_IMPERIAL_CITY_TREASURE_TROVE_SCAMP}, dropMechanicDropLocationNames={['en']={'','Imperial city treasure trove scamps','','','','',},['de']={'','Kaiserstadt Gier Schatzgoblin','','','','',},}</v>
      </c>
      <c r="BH169" s="21" t="str">
        <f t="shared" si="21"/>
        <v>}, --Phoenix / Phönix   [Imperial Sewers]</v>
      </c>
    </row>
    <row r="170" spans="1:60" x14ac:dyDescent="0.25">
      <c r="A170" s="12">
        <v>201</v>
      </c>
      <c r="B170" t="s">
        <v>993</v>
      </c>
      <c r="C170" t="s">
        <v>994</v>
      </c>
      <c r="D170" s="3">
        <f t="shared" si="16"/>
        <v>201</v>
      </c>
      <c r="G170" s="8" t="s">
        <v>1476</v>
      </c>
      <c r="I170" t="s">
        <v>91</v>
      </c>
      <c r="J170" t="s">
        <v>91</v>
      </c>
      <c r="K170">
        <v>-1</v>
      </c>
      <c r="L170">
        <v>-1</v>
      </c>
      <c r="M170">
        <v>-1</v>
      </c>
      <c r="O170" s="62"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2780</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constants'!$A$3:$D$9999,4,FALSE),"")</f>
        <v/>
      </c>
      <c r="AB170" s="33" t="s">
        <v>3814</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constants'!$A$3:$D$9999,4,FALSE),"")</f>
        <v/>
      </c>
      <c r="AH170" s="42"/>
      <c r="AK170" s="3" t="str">
        <f>IF(AND(G170&lt;&gt;"LIBSETS_SETTYPE_BATTLEGROUND",G170&lt;&gt;"LIBSETS_SETTYPE_SPECIAL"),IF(AL170&lt;&gt;"",VLOOKUP(AL170,'ESO zone constants'!$D$3:$H$4953,5,FALSE),""),"")</f>
        <v/>
      </c>
      <c r="AP170" s="3" t="str">
        <f>IF(AND(G170&lt;&gt;"LIBSETS_SETTYPE_BATTLEGROUND",G170&lt;&gt;"LIBSETS_SETTYPE_SPECIAL"),IF(AQ170&lt;&gt;"",VLOOKUP(AQ170,'ESO zone constants'!$D$3:$H$4953,5,FALSE),""),"")</f>
        <v/>
      </c>
      <c r="AU170" s="3" t="str">
        <f>IF(AND(G170&lt;&gt;"LIBSETS_SETTYPE_BATTLEGROUND",G170&lt;&gt;"LIBSETS_SETTYPE_SPECIAL"),IF(AV170&lt;&gt;"",VLOOKUP(AV170,'ESO zone constants'!$D$3:$H$4953,5,FALSE),""),"")</f>
        <v/>
      </c>
      <c r="AZ170" s="79" t="s">
        <v>2658</v>
      </c>
      <c r="BA170" s="79"/>
      <c r="BB170" s="79"/>
      <c r="BC170" s="79"/>
      <c r="BD170" s="21" t="str">
        <f t="shared" si="18"/>
        <v>[201] = {wayshrines={-1,-1,-1,}, dlcId=DLC_IMPERIAL_CITY</v>
      </c>
      <c r="BE170" s="21" t="str">
        <f t="shared" si="19"/>
        <v>, zoneIds={643}, veteran=false</v>
      </c>
      <c r="BF170" s="21" t="str">
        <f t="shared" si="17"/>
        <v>, setType=LIBSETS_SETTYPE_IMPERIALCITY</v>
      </c>
      <c r="BG170" s="21" t="str">
        <f t="shared" si="20"/>
        <v>, dropMechanic={LIBSETS_DROP_MECHANIC_TELVAR_EQUIPMENT_LOCKBOX_MERCHANT,LIBSETS_DROP_MECHANIC_IMPERIAL_CITY_TREASURE_TROVE_SCAMP}, dropMechanicDropLocationNames={['en']={'','Daily random dungeon reward mail','','','','',},['de']={'','Tägliches Zufallsverlies Belohnungsemail','','','','',},}</v>
      </c>
      <c r="BH170" s="21" t="str">
        <f t="shared" si="21"/>
        <v>}, --Reactive Armor / Reaktive Rüstung   [Imperial Sewers]</v>
      </c>
    </row>
    <row r="171" spans="1:60" x14ac:dyDescent="0.25">
      <c r="A171" s="12">
        <v>204</v>
      </c>
      <c r="B171" t="s">
        <v>995</v>
      </c>
      <c r="C171" t="s">
        <v>996</v>
      </c>
      <c r="D171" s="3">
        <f t="shared" si="16"/>
        <v>204</v>
      </c>
      <c r="G171" s="8" t="s">
        <v>1474</v>
      </c>
      <c r="I171" t="s">
        <v>91</v>
      </c>
      <c r="J171" t="s">
        <v>91</v>
      </c>
      <c r="K171">
        <v>-1</v>
      </c>
      <c r="L171">
        <v>-1</v>
      </c>
      <c r="M171">
        <v>-1</v>
      </c>
      <c r="P171" s="62">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constants'!$A$3:$D$9999,4,FALSE),"")</f>
        <v/>
      </c>
      <c r="AB171" s="33" t="s">
        <v>1573</v>
      </c>
      <c r="AC171" s="3" t="s">
        <v>3337</v>
      </c>
      <c r="AD171" s="3" t="s">
        <v>3338</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constants'!$A$3:$D$9999,4,FALSE),"")</f>
        <v/>
      </c>
      <c r="AH171" s="42"/>
      <c r="AI171" s="41"/>
      <c r="AJ171" s="41"/>
      <c r="AK171" s="3" t="str">
        <f>IF(AND(G171&lt;&gt;"LIBSETS_SETTYPE_BATTLEGROUND",G171&lt;&gt;"LIBSETS_SETTYPE_SPECIAL"),IF(AL171&lt;&gt;"",VLOOKUP(AL171,'ESO zone constants'!$D$3:$H$4953,5,FALSE),""),"")</f>
        <v/>
      </c>
      <c r="AN171" s="41"/>
      <c r="AO171" s="41"/>
      <c r="AP171" s="3" t="str">
        <f>IF(AND(G171&lt;&gt;"LIBSETS_SETTYPE_BATTLEGROUND",G171&lt;&gt;"LIBSETS_SETTYPE_SPECIAL"),IF(AQ171&lt;&gt;"",VLOOKUP(AQ171,'ESO zone constants'!$D$3:$H$4953,5,FALSE),""),"")</f>
        <v/>
      </c>
      <c r="AS171" s="41"/>
      <c r="AT171" s="41"/>
      <c r="AU171" s="3" t="str">
        <f>IF(AND(G171&lt;&gt;"LIBSETS_SETTYPE_BATTLEGROUND",G171&lt;&gt;"LIBSETS_SETTYPE_SPECIAL"),IF(AV171&lt;&gt;"",VLOOKUP(AV171,'ESO zone constants'!$D$3:$H$4953,5,FALSE),""),"")</f>
        <v/>
      </c>
      <c r="AX171" s="41"/>
      <c r="AY171" s="41"/>
      <c r="AZ171" s="79" t="s">
        <v>2659</v>
      </c>
      <c r="BA171" s="79"/>
      <c r="BB171" s="79"/>
      <c r="BC171" s="79"/>
      <c r="BD171" s="21" t="str">
        <f t="shared" si="18"/>
        <v>[204] = {wayshrines={-1,-1,-1,}, dlcId=DLC_BASE_GAME</v>
      </c>
      <c r="BE171" s="21" t="str">
        <f t="shared" si="19"/>
        <v>, zoneIds={584}, veteran=false</v>
      </c>
      <c r="BF171" s="21" t="str">
        <f t="shared" si="17"/>
        <v>, setType=LIBSETS_SETTYPE_DAILYRANDOMDUNGEONANDICREWARD</v>
      </c>
      <c r="BG171" s="21" t="str">
        <f t="shared" si="20"/>
        <v>, isProcSetAllowedInPvP=1, dropMechanic={LIBSETS_DROP_MECHANIC_IMPERIAL_CITY_VAULTS,LIBSETS_DROP_MECHANIC_MAIL_DAILY_RANDOM_DUNGEON_REWARD}, dropMechanicDropLocationNames={['en']={'','By mail','','','','',},['de']={'','Durch Nachricht','','','','',},}</v>
      </c>
      <c r="BH171" s="21" t="str">
        <f t="shared" si="21"/>
        <v>}, --Endurance / Beständigkeit   [Imperial City]</v>
      </c>
    </row>
    <row r="172" spans="1:60" x14ac:dyDescent="0.25">
      <c r="A172" s="12">
        <v>205</v>
      </c>
      <c r="B172" t="s">
        <v>997</v>
      </c>
      <c r="C172" t="s">
        <v>998</v>
      </c>
      <c r="D172" s="3">
        <f t="shared" si="16"/>
        <v>205</v>
      </c>
      <c r="G172" s="8" t="s">
        <v>1474</v>
      </c>
      <c r="I172" t="s">
        <v>91</v>
      </c>
      <c r="J172" t="s">
        <v>91</v>
      </c>
      <c r="K172">
        <v>-1</v>
      </c>
      <c r="L172">
        <v>-1</v>
      </c>
      <c r="M172">
        <v>-1</v>
      </c>
      <c r="P172" s="62">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constants'!$A$3:$D$9999,4,FALSE),"")</f>
        <v/>
      </c>
      <c r="AB172" s="33" t="s">
        <v>1573</v>
      </c>
      <c r="AC172" s="3" t="s">
        <v>3337</v>
      </c>
      <c r="AD172" s="3" t="s">
        <v>3338</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constants'!$A$3:$D$9999,4,FALSE),"")</f>
        <v/>
      </c>
      <c r="AH172" s="42"/>
      <c r="AI172" s="41"/>
      <c r="AJ172" s="41"/>
      <c r="AK172" s="3" t="str">
        <f>IF(AND(G172&lt;&gt;"LIBSETS_SETTYPE_BATTLEGROUND",G172&lt;&gt;"LIBSETS_SETTYPE_SPECIAL"),IF(AL172&lt;&gt;"",VLOOKUP(AL172,'ESO zone constants'!$D$3:$H$4953,5,FALSE),""),"")</f>
        <v/>
      </c>
      <c r="AN172" s="41"/>
      <c r="AO172" s="41"/>
      <c r="AP172" s="3" t="str">
        <f>IF(AND(G172&lt;&gt;"LIBSETS_SETTYPE_BATTLEGROUND",G172&lt;&gt;"LIBSETS_SETTYPE_SPECIAL"),IF(AQ172&lt;&gt;"",VLOOKUP(AQ172,'ESO zone constants'!$D$3:$H$4953,5,FALSE),""),"")</f>
        <v/>
      </c>
      <c r="AS172" s="41"/>
      <c r="AT172" s="41"/>
      <c r="AU172" s="3" t="str">
        <f>IF(AND(G172&lt;&gt;"LIBSETS_SETTYPE_BATTLEGROUND",G172&lt;&gt;"LIBSETS_SETTYPE_SPECIAL"),IF(AV172&lt;&gt;"",VLOOKUP(AV172,'ESO zone constants'!$D$3:$H$4953,5,FALSE),""),"")</f>
        <v/>
      </c>
      <c r="AX172" s="41"/>
      <c r="AY172" s="41"/>
      <c r="AZ172" s="79" t="s">
        <v>2659</v>
      </c>
      <c r="BA172" s="79"/>
      <c r="BB172" s="79"/>
      <c r="BC172" s="79"/>
      <c r="BD172" s="21" t="str">
        <f t="shared" si="18"/>
        <v>[205] = {wayshrines={-1,-1,-1,}, dlcId=DLC_BASE_GAME</v>
      </c>
      <c r="BE172" s="21" t="str">
        <f t="shared" si="19"/>
        <v>, zoneIds={584}, veteran=false</v>
      </c>
      <c r="BF172" s="21" t="str">
        <f t="shared" si="17"/>
        <v>, setType=LIBSETS_SETTYPE_DAILYRANDOMDUNGEONANDICREWARD</v>
      </c>
      <c r="BG172" s="21" t="str">
        <f t="shared" si="20"/>
        <v>, isProcSetAllowedInPvP=1, dropMechanic={LIBSETS_DROP_MECHANIC_IMPERIAL_CITY_VAULTS,LIBSETS_DROP_MECHANIC_MAIL_DAILY_RANDOM_DUNGEON_REWARD}, dropMechanicDropLocationNames={['en']={'','By mail','','','','',},['de']={'','Durch Nachricht','','','','',},}</v>
      </c>
      <c r="BH172" s="21" t="str">
        <f t="shared" si="21"/>
        <v>}, --Willpower / Willenskraft   [Imperial City]</v>
      </c>
    </row>
    <row r="173" spans="1:60" x14ac:dyDescent="0.25">
      <c r="A173" s="12">
        <v>206</v>
      </c>
      <c r="B173" t="s">
        <v>999</v>
      </c>
      <c r="C173" t="s">
        <v>1000</v>
      </c>
      <c r="D173" s="3">
        <f t="shared" si="16"/>
        <v>206</v>
      </c>
      <c r="G173" s="8" t="s">
        <v>1474</v>
      </c>
      <c r="I173" t="s">
        <v>91</v>
      </c>
      <c r="J173" t="s">
        <v>91</v>
      </c>
      <c r="K173">
        <v>-1</v>
      </c>
      <c r="L173">
        <v>-1</v>
      </c>
      <c r="M173">
        <v>-1</v>
      </c>
      <c r="P173" s="62">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constants'!$A$3:$D$9999,4,FALSE),"")</f>
        <v/>
      </c>
      <c r="AB173" s="33" t="s">
        <v>1573</v>
      </c>
      <c r="AC173" s="3" t="s">
        <v>3337</v>
      </c>
      <c r="AD173" s="3" t="s">
        <v>3338</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constants'!$A$3:$D$9999,4,FALSE),"")</f>
        <v/>
      </c>
      <c r="AH173" s="42"/>
      <c r="AI173" s="41"/>
      <c r="AJ173" s="41"/>
      <c r="AK173" s="3" t="str">
        <f>IF(AND(G173&lt;&gt;"LIBSETS_SETTYPE_BATTLEGROUND",G173&lt;&gt;"LIBSETS_SETTYPE_SPECIAL"),IF(AL173&lt;&gt;"",VLOOKUP(AL173,'ESO zone constants'!$D$3:$H$4953,5,FALSE),""),"")</f>
        <v/>
      </c>
      <c r="AN173" s="41"/>
      <c r="AO173" s="41"/>
      <c r="AP173" s="3" t="str">
        <f>IF(AND(G173&lt;&gt;"LIBSETS_SETTYPE_BATTLEGROUND",G173&lt;&gt;"LIBSETS_SETTYPE_SPECIAL"),IF(AQ173&lt;&gt;"",VLOOKUP(AQ173,'ESO zone constants'!$D$3:$H$4953,5,FALSE),""),"")</f>
        <v/>
      </c>
      <c r="AS173" s="41"/>
      <c r="AT173" s="41"/>
      <c r="AU173" s="3" t="str">
        <f>IF(AND(G173&lt;&gt;"LIBSETS_SETTYPE_BATTLEGROUND",G173&lt;&gt;"LIBSETS_SETTYPE_SPECIAL"),IF(AV173&lt;&gt;"",VLOOKUP(AV173,'ESO zone constants'!$D$3:$H$4953,5,FALSE),""),"")</f>
        <v/>
      </c>
      <c r="AX173" s="41"/>
      <c r="AY173" s="41"/>
      <c r="AZ173" s="79" t="s">
        <v>2659</v>
      </c>
      <c r="BA173" s="79"/>
      <c r="BB173" s="79"/>
      <c r="BC173" s="79"/>
      <c r="BD173" s="21" t="str">
        <f t="shared" si="18"/>
        <v>[206] = {wayshrines={-1,-1,-1,}, dlcId=DLC_BASE_GAME</v>
      </c>
      <c r="BE173" s="21" t="str">
        <f t="shared" si="19"/>
        <v>, zoneIds={584}, veteran=false</v>
      </c>
      <c r="BF173" s="21" t="str">
        <f t="shared" si="17"/>
        <v>, setType=LIBSETS_SETTYPE_DAILYRANDOMDUNGEONANDICREWARD</v>
      </c>
      <c r="BG173" s="21" t="str">
        <f t="shared" si="20"/>
        <v>, isProcSetAllowedInPvP=1, dropMechanic={LIBSETS_DROP_MECHANIC_IMPERIAL_CITY_VAULTS,LIBSETS_DROP_MECHANIC_MAIL_DAILY_RANDOM_DUNGEON_REWARD}, dropMechanicDropLocationNames={['en']={'','By mail','','','','',},['de']={'','Durch Nachricht','','','','',},}</v>
      </c>
      <c r="BH173" s="21" t="str">
        <f t="shared" si="21"/>
        <v>}, --Agility / Agilität   [Imperial City]</v>
      </c>
    </row>
    <row r="174" spans="1:60" x14ac:dyDescent="0.25">
      <c r="A174" s="5">
        <v>207</v>
      </c>
      <c r="B174" t="s">
        <v>1001</v>
      </c>
      <c r="C174" t="s">
        <v>1002</v>
      </c>
      <c r="D174" s="3">
        <f t="shared" si="16"/>
        <v>207</v>
      </c>
      <c r="G174" s="8" t="s">
        <v>1472</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3335</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constants'!$A$3:$D$9999,4,FALSE),"")</f>
        <v>Wrothgar</v>
      </c>
      <c r="AB174" s="33" t="s">
        <v>3335</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constants'!$A$3:$D$9999,4,FALSE),"")</f>
        <v>Wrothgar</v>
      </c>
      <c r="AH174" s="42"/>
      <c r="AI174" s="41"/>
      <c r="AJ174" s="41"/>
      <c r="AK174" s="3" t="str">
        <f>IF(AND(G174&lt;&gt;"LIBSETS_SETTYPE_BATTLEGROUND",G174&lt;&gt;"LIBSETS_SETTYPE_SPECIAL"),IF(AL174&lt;&gt;"",VLOOKUP(AL174,'ESO zone constants'!$D$3:$H$4953,5,FALSE),""),"")</f>
        <v/>
      </c>
      <c r="AN174" s="41"/>
      <c r="AO174" s="41"/>
      <c r="AP174" s="3" t="str">
        <f>IF(AND(G174&lt;&gt;"LIBSETS_SETTYPE_BATTLEGROUND",G174&lt;&gt;"LIBSETS_SETTYPE_SPECIAL"),IF(AQ174&lt;&gt;"",VLOOKUP(AQ174,'ESO zone constants'!$D$3:$H$4953,5,FALSE),""),"")</f>
        <v/>
      </c>
      <c r="AS174" s="41"/>
      <c r="AT174" s="41"/>
      <c r="AU174" s="3" t="str">
        <f>IF(AND(G174&lt;&gt;"LIBSETS_SETTYPE_BATTLEGROUND",G174&lt;&gt;"LIBSETS_SETTYPE_SPECIAL"),IF(AV174&lt;&gt;"",VLOOKUP(AV174,'ESO zone constants'!$D$3:$H$4953,5,FALSE),""),"")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17"/>
        <v>, setType=LIBSETS_SETTYPE_CRAFTED</v>
      </c>
      <c r="BG174" s="21" t="str">
        <f t="shared" si="20"/>
        <v>, isProcSetAllowedInPvP=1, dropMechanic={LIBSETS_DROP_MECHANIC_CRAFTED,LIBSETS_DROP_MECHANIC_CRAFTED}</v>
      </c>
      <c r="BH174" s="21" t="str">
        <f t="shared" si="21"/>
        <v>}, --Law of Julianos / Gesetz von Julianos   [Wrothgar, Wrothgar, Wrothgar]</v>
      </c>
    </row>
    <row r="175" spans="1:60" x14ac:dyDescent="0.25">
      <c r="A175" s="5">
        <v>208</v>
      </c>
      <c r="B175" t="s">
        <v>1003</v>
      </c>
      <c r="C175" t="s">
        <v>1004</v>
      </c>
      <c r="D175" s="3">
        <f t="shared" si="16"/>
        <v>208</v>
      </c>
      <c r="G175" s="8" t="s">
        <v>1472</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3335</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constants'!$A$3:$D$9999,4,FALSE),"")</f>
        <v>Wrothgar</v>
      </c>
      <c r="AB175" s="33" t="s">
        <v>3335</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constants'!$A$3:$D$9999,4,FALSE),"")</f>
        <v>Wrothgar</v>
      </c>
      <c r="AH175" s="42"/>
      <c r="AI175" s="41"/>
      <c r="AJ175" s="41"/>
      <c r="AK175" s="3" t="str">
        <f>IF(AND(G175&lt;&gt;"LIBSETS_SETTYPE_BATTLEGROUND",G175&lt;&gt;"LIBSETS_SETTYPE_SPECIAL"),IF(AL175&lt;&gt;"",VLOOKUP(AL175,'ESO zone constants'!$D$3:$H$4953,5,FALSE),""),"")</f>
        <v/>
      </c>
      <c r="AN175" s="41"/>
      <c r="AO175" s="41"/>
      <c r="AP175" s="3" t="str">
        <f>IF(AND(G175&lt;&gt;"LIBSETS_SETTYPE_BATTLEGROUND",G175&lt;&gt;"LIBSETS_SETTYPE_SPECIAL"),IF(AQ175&lt;&gt;"",VLOOKUP(AQ175,'ESO zone constants'!$D$3:$H$4953,5,FALSE),""),"")</f>
        <v/>
      </c>
      <c r="AS175" s="41"/>
      <c r="AT175" s="41"/>
      <c r="AU175" s="3" t="str">
        <f>IF(AND(G175&lt;&gt;"LIBSETS_SETTYPE_BATTLEGROUND",G175&lt;&gt;"LIBSETS_SETTYPE_SPECIAL"),IF(AV175&lt;&gt;"",VLOOKUP(AV175,'ESO zone constants'!$D$3:$H$4953,5,FALSE),""),"")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17"/>
        <v>, setType=LIBSETS_SETTYPE_CRAFTED</v>
      </c>
      <c r="BG175" s="21" t="str">
        <f t="shared" si="20"/>
        <v>, isProcSetAllowedInPvP=1, dropMechanic={LIBSETS_DROP_MECHANIC_CRAFTED,LIBSETS_DROP_MECHANIC_CRAFTED}</v>
      </c>
      <c r="BH175" s="21" t="str">
        <f t="shared" si="21"/>
        <v>}, --Trial by Fire / Feuertaufe   [Wrothgar, Wrothgar, Wrothgar]</v>
      </c>
    </row>
    <row r="176" spans="1:60" s="14" customFormat="1" x14ac:dyDescent="0.25">
      <c r="A176" s="24">
        <v>209</v>
      </c>
      <c r="B176" s="14" t="s">
        <v>1005</v>
      </c>
      <c r="C176" t="s">
        <v>1005</v>
      </c>
      <c r="D176" s="25">
        <f t="shared" si="16"/>
        <v>209</v>
      </c>
      <c r="E176" s="91" t="s">
        <v>1462</v>
      </c>
      <c r="F176" s="14" t="s">
        <v>1462</v>
      </c>
      <c r="G176" s="27" t="s">
        <v>1472</v>
      </c>
      <c r="I176" s="14" t="s">
        <v>91</v>
      </c>
      <c r="J176" s="14" t="s">
        <v>91</v>
      </c>
      <c r="K176" s="14">
        <v>-1</v>
      </c>
      <c r="L176" s="14">
        <v>-1</v>
      </c>
      <c r="M176" s="14">
        <v>-1</v>
      </c>
      <c r="N176" s="14">
        <v>0</v>
      </c>
      <c r="O176" s="62"/>
      <c r="P176" s="62"/>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constants'!$A$3:$D$9999,4,FALSE),"")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constants'!$A$3:$D$9999,4,FALSE),"")</f>
        <v/>
      </c>
      <c r="AH176" s="42"/>
      <c r="AI176" s="41"/>
      <c r="AJ176" s="41"/>
      <c r="AK176" s="3" t="str">
        <f>IF(AND(G176&lt;&gt;"LIBSETS_SETTYPE_BATTLEGROUND",G176&lt;&gt;"LIBSETS_SETTYPE_SPECIAL"),IF(AL176&lt;&gt;"",VLOOKUP(AL176,'ESO zone constants'!$D$3:$H$4953,5,FALSE),""),"")</f>
        <v/>
      </c>
      <c r="AL176"/>
      <c r="AM176" s="33"/>
      <c r="AN176" s="41"/>
      <c r="AO176" s="41"/>
      <c r="AP176" s="3" t="str">
        <f>IF(AND(G176&lt;&gt;"LIBSETS_SETTYPE_BATTLEGROUND",G176&lt;&gt;"LIBSETS_SETTYPE_SPECIAL"),IF(AQ176&lt;&gt;"",VLOOKUP(AQ176,'ESO zone constants'!$D$3:$H$4953,5,FALSE),""),"")</f>
        <v/>
      </c>
      <c r="AR176" s="33"/>
      <c r="AS176" s="41"/>
      <c r="AT176" s="41"/>
      <c r="AU176" s="3" t="str">
        <f>IF(AND(G176&lt;&gt;"LIBSETS_SETTYPE_BATTLEGROUND",G176&lt;&gt;"LIBSETS_SETTYPE_SPECIAL"),IF(AV176&lt;&gt;"",VLOOKUP(AV176,'ESO zone constants'!$D$3:$H$4953,5,FALSE),""),"")</f>
        <v/>
      </c>
      <c r="AW176" s="33"/>
      <c r="AX176" s="41"/>
      <c r="AY176" s="41"/>
      <c r="AZ176" s="79" t="s">
        <v>2658</v>
      </c>
      <c r="BA176" s="79"/>
      <c r="BB176" s="79"/>
      <c r="BC176" s="79"/>
      <c r="BD176" s="21" t="str">
        <f t="shared" si="18"/>
        <v/>
      </c>
      <c r="BE176" s="21" t="str">
        <f t="shared" si="19"/>
        <v/>
      </c>
      <c r="BF176" s="21" t="str">
        <f t="shared" si="17"/>
        <v/>
      </c>
      <c r="BG176" s="21" t="str">
        <f t="shared" si="20"/>
        <v/>
      </c>
      <c r="BH176" s="21" t="str">
        <f t="shared" si="21"/>
        <v/>
      </c>
    </row>
    <row r="177" spans="1:60" x14ac:dyDescent="0.25">
      <c r="A177" s="12">
        <v>210</v>
      </c>
      <c r="B177" t="s">
        <v>1006</v>
      </c>
      <c r="C177" t="s">
        <v>1007</v>
      </c>
      <c r="D177" s="3">
        <f t="shared" si="16"/>
        <v>210</v>
      </c>
      <c r="G177" s="8" t="s">
        <v>1478</v>
      </c>
      <c r="I177" t="s">
        <v>91</v>
      </c>
      <c r="J177" t="s">
        <v>91</v>
      </c>
      <c r="K177">
        <v>244</v>
      </c>
      <c r="L177">
        <v>244</v>
      </c>
      <c r="M177">
        <v>244</v>
      </c>
      <c r="O177" s="62"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constants'!$A$3:$D$9999,4,FALSE),"")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constants'!$A$3:$D$9999,4,FALSE),"")</f>
        <v>Wrothgar</v>
      </c>
      <c r="AH177" s="42" t="s">
        <v>1558</v>
      </c>
      <c r="AI177" s="41"/>
      <c r="AJ177" s="41"/>
      <c r="AK177" s="3">
        <f>IF(AND(G177&lt;&gt;"LIBSETS_SETTYPE_BATTLEGROUND",G177&lt;&gt;"LIBSETS_SETTYPE_SPECIAL"),IF(AL177&lt;&gt;"",VLOOKUP(AL177,'ESO zone constants'!$D$3:$H$4953,5,FALSE),""),"")</f>
        <v>684</v>
      </c>
      <c r="AL177" t="s">
        <v>452</v>
      </c>
      <c r="AM177" s="33" t="s">
        <v>1559</v>
      </c>
      <c r="AN177" s="41"/>
      <c r="AO177" s="41"/>
      <c r="AP177" s="3" t="str">
        <f>IF(AND(G177&lt;&gt;"LIBSETS_SETTYPE_BATTLEGROUND",G177&lt;&gt;"LIBSETS_SETTYPE_SPECIAL"),IF(AQ177&lt;&gt;"",VLOOKUP(AQ177,'ESO zone constants'!$D$3:$H$4953,5,FALSE),""),"")</f>
        <v/>
      </c>
      <c r="AS177" s="41"/>
      <c r="AT177" s="41"/>
      <c r="AU177" s="3" t="str">
        <f>IF(AND(G177&lt;&gt;"LIBSETS_SETTYPE_BATTLEGROUND",G177&lt;&gt;"LIBSETS_SETTYPE_SPECIAL"),IF(AV177&lt;&gt;"",VLOOKUP(AV177,'ESO zone constants'!$D$3:$H$4953,5,FALSE),""),"")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17"/>
        <v>, setType=LIBSETS_SETTYPE_OVERLAND</v>
      </c>
      <c r="BG177" s="21" t="str">
        <f t="shared" si="20"/>
        <v>, isProcSetAllowedInPvP=1, dropMechanic={LIBSETS_DROP_MECHANIC_OVERLAND_BOSS_DELVE,LIBSETS_DROP_MECHANIC_OVERLAND_WORLDBOSS,LIBSETS_DROP_MECHANIC_OVERLAND_BOSS_PUBLIC_DUNGEON,LIBSETS_DROP_MECHANIC_OVERLAND_CHEST}</v>
      </c>
      <c r="BH177" s="21" t="str">
        <f t="shared" si="21"/>
        <v>}, --Mark of the Pariah / Zeichen des Ausgestoßenen   [Wrothgar, Wrothgar, Wrothgar, Wrothgar]</v>
      </c>
    </row>
    <row r="178" spans="1:60" x14ac:dyDescent="0.25">
      <c r="A178" s="12">
        <v>211</v>
      </c>
      <c r="B178" t="s">
        <v>1008</v>
      </c>
      <c r="C178" t="s">
        <v>1008</v>
      </c>
      <c r="D178" s="3">
        <f t="shared" si="16"/>
        <v>211</v>
      </c>
      <c r="G178" s="8" t="s">
        <v>1470</v>
      </c>
      <c r="I178" t="s">
        <v>91</v>
      </c>
      <c r="J178" t="s">
        <v>91</v>
      </c>
      <c r="K178">
        <v>249</v>
      </c>
      <c r="L178">
        <v>249</v>
      </c>
      <c r="M178">
        <v>249</v>
      </c>
      <c r="O178" s="62"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constants'!$A$3:$D$9999,4,FALSE),"")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constants'!$A$3:$D$9999,4,FALSE),"")</f>
        <v>Wrothgar</v>
      </c>
      <c r="AH178" s="42"/>
      <c r="AI178" s="41"/>
      <c r="AJ178" s="41"/>
      <c r="AK178" s="3" t="str">
        <f>IF(AND(G178&lt;&gt;"LIBSETS_SETTYPE_BATTLEGROUND",G178&lt;&gt;"LIBSETS_SETTYPE_SPECIAL"),IF(AL178&lt;&gt;"",VLOOKUP(AL178,'ESO zone constants'!$D$3:$H$4953,5,FALSE),""),"")</f>
        <v/>
      </c>
      <c r="AN178" s="41"/>
      <c r="AO178" s="41"/>
      <c r="AP178" s="3" t="str">
        <f>IF(AND(G178&lt;&gt;"LIBSETS_SETTYPE_BATTLEGROUND",G178&lt;&gt;"LIBSETS_SETTYPE_SPECIAL"),IF(AQ178&lt;&gt;"",VLOOKUP(AQ178,'ESO zone constants'!$D$3:$H$4953,5,FALSE),""),"")</f>
        <v/>
      </c>
      <c r="AS178" s="41"/>
      <c r="AT178" s="41"/>
      <c r="AU178" s="3" t="str">
        <f>IF(AND(G178&lt;&gt;"LIBSETS_SETTYPE_BATTLEGROUND",G178&lt;&gt;"LIBSETS_SETTYPE_SPECIAL"),IF(AV178&lt;&gt;"",VLOOKUP(AV178,'ESO zone constants'!$D$3:$H$4953,5,FALSE),""),"")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17"/>
        <v>, setType=LIBSETS_SETTYPE_ARENA</v>
      </c>
      <c r="BG178" s="21" t="str">
        <f t="shared" si="20"/>
        <v>, isProcSetAllowedInPvP=1, dropMechanic={LIBSETS_DROP_MECHANIC_ARENA_STAGE_CHEST,LIBSETS_DROP_MECHANIC_ARENA_STAGE_CHEST}, dropMechanicDropLocationNames={['en']={'','Arena stage chest','','','','',},['de']={'','Arena-Phasen Schatztruhe','','','','',},}</v>
      </c>
      <c r="BH178" s="21" t="str">
        <f t="shared" si="21"/>
        <v>}, --Permafrost / Permafrost   [Maelstrom Arena, Wrothgar, Wrothgar]</v>
      </c>
    </row>
    <row r="179" spans="1:60" x14ac:dyDescent="0.25">
      <c r="A179" s="12">
        <v>212</v>
      </c>
      <c r="B179" t="s">
        <v>1009</v>
      </c>
      <c r="C179" t="s">
        <v>1010</v>
      </c>
      <c r="D179" s="3">
        <f t="shared" si="16"/>
        <v>212</v>
      </c>
      <c r="E179" s="40"/>
      <c r="G179" s="8" t="s">
        <v>1478</v>
      </c>
      <c r="I179" t="s">
        <v>91</v>
      </c>
      <c r="J179" t="s">
        <v>91</v>
      </c>
      <c r="K179">
        <v>244</v>
      </c>
      <c r="L179">
        <v>244</v>
      </c>
      <c r="M179">
        <v>244</v>
      </c>
      <c r="O179" s="62"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constants'!$A$3:$D$9999,4,FALSE),"")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constants'!$A$3:$D$9999,4,FALSE),"")</f>
        <v>Wrothgar</v>
      </c>
      <c r="AH179" s="42" t="s">
        <v>1558</v>
      </c>
      <c r="AI179" s="41"/>
      <c r="AJ179" s="41"/>
      <c r="AK179" s="3">
        <f>IF(AND(G179&lt;&gt;"LIBSETS_SETTYPE_BATTLEGROUND",G179&lt;&gt;"LIBSETS_SETTYPE_SPECIAL"),IF(AL179&lt;&gt;"",VLOOKUP(AL179,'ESO zone constants'!$D$3:$H$4953,5,FALSE),""),"")</f>
        <v>684</v>
      </c>
      <c r="AL179" t="s">
        <v>452</v>
      </c>
      <c r="AM179" s="33" t="s">
        <v>1559</v>
      </c>
      <c r="AN179" s="41"/>
      <c r="AO179" s="41"/>
      <c r="AP179" s="3" t="str">
        <f>IF(AND(G179&lt;&gt;"LIBSETS_SETTYPE_BATTLEGROUND",G179&lt;&gt;"LIBSETS_SETTYPE_SPECIAL"),IF(AQ179&lt;&gt;"",VLOOKUP(AQ179,'ESO zone constants'!$D$3:$H$4953,5,FALSE),""),"")</f>
        <v/>
      </c>
      <c r="AS179" s="41"/>
      <c r="AT179" s="41"/>
      <c r="AU179" s="3" t="str">
        <f>IF(AND(G179&lt;&gt;"LIBSETS_SETTYPE_BATTLEGROUND",G179&lt;&gt;"LIBSETS_SETTYPE_SPECIAL"),IF(AV179&lt;&gt;"",VLOOKUP(AV179,'ESO zone constants'!$D$3:$H$4953,5,FALSE),""),"")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17"/>
        <v>, setType=LIBSETS_SETTYPE_OVERLAND</v>
      </c>
      <c r="BG179" s="21" t="str">
        <f t="shared" si="20"/>
        <v>, dropMechanic={LIBSETS_DROP_MECHANIC_OVERLAND_BOSS_DELVE,LIBSETS_DROP_MECHANIC_OVERLAND_WORLDBOSS,LIBSETS_DROP_MECHANIC_OVERLAND_BOSS_PUBLIC_DUNGEON,LIBSETS_DROP_MECHANIC_OVERLAND_CHEST}</v>
      </c>
      <c r="BH179" s="21" t="str">
        <f t="shared" si="21"/>
        <v>}, --Briarheart / Dornenherz   [Wrothgar, Wrothgar, Wrothgar, Wrothgar]</v>
      </c>
    </row>
    <row r="180" spans="1:60" x14ac:dyDescent="0.25">
      <c r="A180" s="12">
        <v>213</v>
      </c>
      <c r="B180" t="s">
        <v>1011</v>
      </c>
      <c r="C180" t="s">
        <v>1012</v>
      </c>
      <c r="D180" s="3">
        <f t="shared" si="16"/>
        <v>213</v>
      </c>
      <c r="G180" s="8" t="s">
        <v>1470</v>
      </c>
      <c r="I180" t="s">
        <v>91</v>
      </c>
      <c r="J180" t="s">
        <v>91</v>
      </c>
      <c r="K180">
        <v>249</v>
      </c>
      <c r="L180">
        <v>249</v>
      </c>
      <c r="M180">
        <v>249</v>
      </c>
      <c r="O180" s="62"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constants'!$A$3:$D$9999,4,FALSE),"")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constants'!$A$3:$D$9999,4,FALSE),"")</f>
        <v>Wrothgar</v>
      </c>
      <c r="AH180" s="42"/>
      <c r="AK180" s="3" t="str">
        <f>IF(AND(G180&lt;&gt;"LIBSETS_SETTYPE_BATTLEGROUND",G180&lt;&gt;"LIBSETS_SETTYPE_SPECIAL"),IF(AL180&lt;&gt;"",VLOOKUP(AL180,'ESO zone constants'!$D$3:$H$4953,5,FALSE),""),"")</f>
        <v/>
      </c>
      <c r="AP180" s="3" t="str">
        <f>IF(AND(G180&lt;&gt;"LIBSETS_SETTYPE_BATTLEGROUND",G180&lt;&gt;"LIBSETS_SETTYPE_SPECIAL"),IF(AQ180&lt;&gt;"",VLOOKUP(AQ180,'ESO zone constants'!$D$3:$H$4953,5,FALSE),""),"")</f>
        <v/>
      </c>
      <c r="AU180" s="3" t="str">
        <f>IF(AND(G180&lt;&gt;"LIBSETS_SETTYPE_BATTLEGROUND",G180&lt;&gt;"LIBSETS_SETTYPE_SPECIAL"),IF(AV180&lt;&gt;"",VLOOKUP(AV180,'ESO zone constants'!$D$3:$H$4953,5,FALSE),""),"")</f>
        <v/>
      </c>
      <c r="AZ180" s="79" t="s">
        <v>2658</v>
      </c>
      <c r="BA180" s="79"/>
      <c r="BB180" s="79"/>
      <c r="BC180" s="79"/>
      <c r="BD180" s="21" t="str">
        <f t="shared" si="18"/>
        <v>[213] = {wayshrines={249,249,249,}, dlcId=DLC_ORSINIUM</v>
      </c>
      <c r="BE180" s="21" t="str">
        <f t="shared" si="19"/>
        <v>, zoneIds={677,684,684}, veteran=false</v>
      </c>
      <c r="BF180" s="21" t="str">
        <f t="shared" si="17"/>
        <v>, setType=LIBSETS_SETTYPE_ARENA</v>
      </c>
      <c r="BG180" s="21" t="str">
        <f t="shared" si="20"/>
        <v>, dropMechanic={LIBSETS_DROP_MECHANIC_ARENA_STAGE_CHEST,LIBSETS_DROP_MECHANIC_ARENA_STAGE_CHEST}, dropMechanicDropLocationNames={['en']={'','Arena stage chest','','','','',},['de']={'','Arena-Phasen Schatztruhe','','','','',},}</v>
      </c>
      <c r="BH180" s="21" t="str">
        <f t="shared" si="21"/>
        <v>}, --Glorious Defender / Ruhmreicher Verteidiger   [Maelstrom Arena, Wrothgar, Wrothgar]</v>
      </c>
    </row>
    <row r="181" spans="1:60" x14ac:dyDescent="0.25">
      <c r="A181" s="12">
        <v>214</v>
      </c>
      <c r="B181" t="s">
        <v>1013</v>
      </c>
      <c r="C181" t="s">
        <v>1013</v>
      </c>
      <c r="D181" s="3">
        <f t="shared" si="16"/>
        <v>214</v>
      </c>
      <c r="G181" s="8" t="s">
        <v>1470</v>
      </c>
      <c r="I181" t="s">
        <v>91</v>
      </c>
      <c r="J181" t="s">
        <v>91</v>
      </c>
      <c r="K181">
        <v>249</v>
      </c>
      <c r="L181">
        <v>249</v>
      </c>
      <c r="M181">
        <v>249</v>
      </c>
      <c r="O181" s="62"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constants'!$A$3:$D$9999,4,FALSE),"")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constants'!$A$3:$D$9999,4,FALSE),"")</f>
        <v>Wrothgar</v>
      </c>
      <c r="AH181" s="42"/>
      <c r="AI181" s="41"/>
      <c r="AJ181" s="41"/>
      <c r="AK181" s="3" t="str">
        <f>IF(AND(G181&lt;&gt;"LIBSETS_SETTYPE_BATTLEGROUND",G181&lt;&gt;"LIBSETS_SETTYPE_SPECIAL"),IF(AL181&lt;&gt;"",VLOOKUP(AL181,'ESO zone constants'!$D$3:$H$4953,5,FALSE),""),"")</f>
        <v/>
      </c>
      <c r="AN181" s="41"/>
      <c r="AO181" s="41"/>
      <c r="AP181" s="3" t="str">
        <f>IF(AND(G181&lt;&gt;"LIBSETS_SETTYPE_BATTLEGROUND",G181&lt;&gt;"LIBSETS_SETTYPE_SPECIAL"),IF(AQ181&lt;&gt;"",VLOOKUP(AQ181,'ESO zone constants'!$D$3:$H$4953,5,FALSE),""),"")</f>
        <v/>
      </c>
      <c r="AS181" s="41"/>
      <c r="AT181" s="41"/>
      <c r="AU181" s="3" t="str">
        <f>IF(AND(G181&lt;&gt;"LIBSETS_SETTYPE_BATTLEGROUND",G181&lt;&gt;"LIBSETS_SETTYPE_SPECIAL"),IF(AV181&lt;&gt;"",VLOOKUP(AV181,'ESO zone constants'!$D$3:$H$4953,5,FALSE),""),"")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17"/>
        <v>, setType=LIBSETS_SETTYPE_ARENA</v>
      </c>
      <c r="BG181" s="21" t="str">
        <f t="shared" si="20"/>
        <v>, dropMechanic={LIBSETS_DROP_MECHANIC_ARENA_STAGE_CHEST,LIBSETS_DROP_MECHANIC_ARENA_STAGE_CHEST}, dropMechanicDropLocationNames={['en']={'','Arena stage chest','','','','',},['de']={'','Arena-Phasen Schatztruhe','','','','',},}</v>
      </c>
      <c r="BH181" s="21" t="str">
        <f t="shared" si="21"/>
        <v>}, --Para Bellum / Para Bellum   [Maelstrom Arena, Wrothgar, Wrothgar]</v>
      </c>
    </row>
    <row r="182" spans="1:60" x14ac:dyDescent="0.25">
      <c r="A182" s="12">
        <v>215</v>
      </c>
      <c r="B182" t="s">
        <v>1014</v>
      </c>
      <c r="C182" t="s">
        <v>1015</v>
      </c>
      <c r="D182" s="3">
        <f t="shared" si="16"/>
        <v>215</v>
      </c>
      <c r="G182" s="8" t="s">
        <v>1470</v>
      </c>
      <c r="I182" t="s">
        <v>91</v>
      </c>
      <c r="J182" t="s">
        <v>91</v>
      </c>
      <c r="K182">
        <v>249</v>
      </c>
      <c r="L182">
        <v>249</v>
      </c>
      <c r="M182">
        <v>249</v>
      </c>
      <c r="O182" s="62"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constants'!$A$3:$D$9999,4,FALSE),"")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constants'!$A$3:$D$9999,4,FALSE),"")</f>
        <v>Wrothgar</v>
      </c>
      <c r="AH182" s="42"/>
      <c r="AK182" s="3" t="str">
        <f>IF(AND(G182&lt;&gt;"LIBSETS_SETTYPE_BATTLEGROUND",G182&lt;&gt;"LIBSETS_SETTYPE_SPECIAL"),IF(AL182&lt;&gt;"",VLOOKUP(AL182,'ESO zone constants'!$D$3:$H$4953,5,FALSE),""),"")</f>
        <v/>
      </c>
      <c r="AP182" s="3" t="str">
        <f>IF(AND(G182&lt;&gt;"LIBSETS_SETTYPE_BATTLEGROUND",G182&lt;&gt;"LIBSETS_SETTYPE_SPECIAL"),IF(AQ182&lt;&gt;"",VLOOKUP(AQ182,'ESO zone constants'!$D$3:$H$4953,5,FALSE),""),"")</f>
        <v/>
      </c>
      <c r="AU182" s="3" t="str">
        <f>IF(AND(G182&lt;&gt;"LIBSETS_SETTYPE_BATTLEGROUND",G182&lt;&gt;"LIBSETS_SETTYPE_SPECIAL"),IF(AV182&lt;&gt;"",VLOOKUP(AV182,'ESO zone constants'!$D$3:$H$4953,5,FALSE),""),"")</f>
        <v/>
      </c>
      <c r="AZ182" s="79" t="s">
        <v>2658</v>
      </c>
      <c r="BA182" s="79"/>
      <c r="BB182" s="79"/>
      <c r="BC182" s="79"/>
      <c r="BD182" s="21" t="str">
        <f t="shared" si="18"/>
        <v>[215] = {wayshrines={249,249,249,}, dlcId=DLC_ORSINIUM</v>
      </c>
      <c r="BE182" s="21" t="str">
        <f t="shared" si="19"/>
        <v>, zoneIds={677,684,684}, veteran=false</v>
      </c>
      <c r="BF182" s="21" t="str">
        <f t="shared" si="17"/>
        <v>, setType=LIBSETS_SETTYPE_ARENA</v>
      </c>
      <c r="BG182" s="21" t="str">
        <f t="shared" si="20"/>
        <v>, dropMechanic={LIBSETS_DROP_MECHANIC_ARENA_STAGE_CHEST,LIBSETS_DROP_MECHANIC_ARENA_STAGE_CHEST}, dropMechanicDropLocationNames={['en']={'','Arena stage chest','','','','',},['de']={'','Arena-Phasen Schatztruhe','','','','',},}</v>
      </c>
      <c r="BH182" s="21" t="str">
        <f t="shared" si="21"/>
        <v>}, --Elemental Succession / Elementarfolge   [Maelstrom Arena, Wrothgar, Wrothgar]</v>
      </c>
    </row>
    <row r="183" spans="1:60" x14ac:dyDescent="0.25">
      <c r="A183" s="12">
        <v>216</v>
      </c>
      <c r="B183" t="s">
        <v>1016</v>
      </c>
      <c r="C183" t="s">
        <v>1017</v>
      </c>
      <c r="D183" s="3">
        <f t="shared" si="16"/>
        <v>216</v>
      </c>
      <c r="G183" s="8" t="s">
        <v>1470</v>
      </c>
      <c r="I183" t="s">
        <v>91</v>
      </c>
      <c r="J183" t="s">
        <v>91</v>
      </c>
      <c r="K183">
        <v>249</v>
      </c>
      <c r="L183">
        <v>249</v>
      </c>
      <c r="M183">
        <v>249</v>
      </c>
      <c r="O183" s="62"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constants'!$A$3:$D$9999,4,FALSE),"")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constants'!$A$3:$D$9999,4,FALSE),"")</f>
        <v>Wrothgar</v>
      </c>
      <c r="AH183" s="42"/>
      <c r="AK183" s="3" t="str">
        <f>IF(AND(G183&lt;&gt;"LIBSETS_SETTYPE_BATTLEGROUND",G183&lt;&gt;"LIBSETS_SETTYPE_SPECIAL"),IF(AL183&lt;&gt;"",VLOOKUP(AL183,'ESO zone constants'!$D$3:$H$4953,5,FALSE),""),"")</f>
        <v/>
      </c>
      <c r="AP183" s="3" t="str">
        <f>IF(AND(G183&lt;&gt;"LIBSETS_SETTYPE_BATTLEGROUND",G183&lt;&gt;"LIBSETS_SETTYPE_SPECIAL"),IF(AQ183&lt;&gt;"",VLOOKUP(AQ183,'ESO zone constants'!$D$3:$H$4953,5,FALSE),""),"")</f>
        <v/>
      </c>
      <c r="AU183" s="3" t="str">
        <f>IF(AND(G183&lt;&gt;"LIBSETS_SETTYPE_BATTLEGROUND",G183&lt;&gt;"LIBSETS_SETTYPE_SPECIAL"),IF(AV183&lt;&gt;"",VLOOKUP(AV183,'ESO zone constants'!$D$3:$H$4953,5,FALSE),""),"")</f>
        <v/>
      </c>
      <c r="AZ183" s="79" t="s">
        <v>2658</v>
      </c>
      <c r="BA183" s="79"/>
      <c r="BB183" s="79"/>
      <c r="BC183" s="79"/>
      <c r="BD183" s="21" t="str">
        <f t="shared" si="18"/>
        <v>[216] = {wayshrines={249,249,249,}, dlcId=DLC_ORSINIUM</v>
      </c>
      <c r="BE183" s="21" t="str">
        <f t="shared" si="19"/>
        <v>, zoneIds={677,684,684}, veteran=false</v>
      </c>
      <c r="BF183" s="21" t="str">
        <f t="shared" si="17"/>
        <v>, setType=LIBSETS_SETTYPE_ARENA</v>
      </c>
      <c r="BG183" s="21" t="str">
        <f t="shared" si="20"/>
        <v>, dropMechanic={LIBSETS_DROP_MECHANIC_ARENA_STAGE_CHEST,LIBSETS_DROP_MECHANIC_ARENA_STAGE_CHEST}, dropMechanicDropLocationNames={['en']={'','Arena stage chest','','','','',},['de']={'','Arena-Phasen Schatztruhe','','','','',},}</v>
      </c>
      <c r="BH183" s="21" t="str">
        <f t="shared" si="21"/>
        <v>}, --Hunt Leader / Jagdleiter   [Maelstrom Arena, Wrothgar, Wrothgar]</v>
      </c>
    </row>
    <row r="184" spans="1:60" x14ac:dyDescent="0.25">
      <c r="A184" s="12">
        <v>217</v>
      </c>
      <c r="B184" t="s">
        <v>1018</v>
      </c>
      <c r="C184" t="s">
        <v>1019</v>
      </c>
      <c r="D184" s="3">
        <f t="shared" si="16"/>
        <v>217</v>
      </c>
      <c r="G184" s="8" t="s">
        <v>1470</v>
      </c>
      <c r="I184" t="s">
        <v>91</v>
      </c>
      <c r="J184" t="s">
        <v>91</v>
      </c>
      <c r="K184">
        <v>249</v>
      </c>
      <c r="L184">
        <v>249</v>
      </c>
      <c r="M184">
        <v>249</v>
      </c>
      <c r="O184" s="62"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constants'!$A$3:$D$9999,4,FALSE),"")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constants'!$A$3:$D$9999,4,FALSE),"")</f>
        <v>Wrothgar</v>
      </c>
      <c r="AH184" s="42"/>
      <c r="AI184" s="41"/>
      <c r="AJ184" s="41"/>
      <c r="AK184" s="3" t="str">
        <f>IF(AND(G184&lt;&gt;"LIBSETS_SETTYPE_BATTLEGROUND",G184&lt;&gt;"LIBSETS_SETTYPE_SPECIAL"),IF(AL184&lt;&gt;"",VLOOKUP(AL184,'ESO zone constants'!$D$3:$H$4953,5,FALSE),""),"")</f>
        <v/>
      </c>
      <c r="AP184" s="3" t="str">
        <f>IF(AND(G184&lt;&gt;"LIBSETS_SETTYPE_BATTLEGROUND",G184&lt;&gt;"LIBSETS_SETTYPE_SPECIAL"),IF(AQ184&lt;&gt;"",VLOOKUP(AQ184,'ESO zone constants'!$D$3:$H$4953,5,FALSE),""),"")</f>
        <v/>
      </c>
      <c r="AU184" s="3" t="str">
        <f>IF(AND(G184&lt;&gt;"LIBSETS_SETTYPE_BATTLEGROUND",G184&lt;&gt;"LIBSETS_SETTYPE_SPECIAL"),IF(AV184&lt;&gt;"",VLOOKUP(AV184,'ESO zone constants'!$D$3:$H$4953,5,FALSE),""),"")</f>
        <v/>
      </c>
      <c r="AZ184" s="79" t="s">
        <v>2658</v>
      </c>
      <c r="BA184" s="79"/>
      <c r="BB184" s="79"/>
      <c r="BC184" s="79"/>
      <c r="BD184" s="21" t="str">
        <f t="shared" si="18"/>
        <v>[217] = {wayshrines={249,249,249,}, dlcId=DLC_ORSINIUM</v>
      </c>
      <c r="BE184" s="21" t="str">
        <f t="shared" si="19"/>
        <v>, zoneIds={677,684,684}, veteran=false</v>
      </c>
      <c r="BF184" s="21" t="str">
        <f t="shared" si="17"/>
        <v>, setType=LIBSETS_SETTYPE_ARENA</v>
      </c>
      <c r="BG184" s="21" t="str">
        <f t="shared" si="20"/>
        <v>, dropMechanic={LIBSETS_DROP_MECHANIC_ARENA_STAGE_CHEST,LIBSETS_DROP_MECHANIC_ARENA_STAGE_CHEST}, dropMechanicDropLocationNames={['en']={'','Arena stage chest','','','','',},['de']={'','Arena-Phasen Schatztruhe','','','','',},}</v>
      </c>
      <c r="BH184" s="21" t="str">
        <f t="shared" si="21"/>
        <v>}, --Winterborn / Winterkind   [Maelstrom Arena, Wrothgar, Wrothgar]</v>
      </c>
    </row>
    <row r="185" spans="1:60" x14ac:dyDescent="0.25">
      <c r="A185" s="12">
        <v>218</v>
      </c>
      <c r="B185" t="s">
        <v>1020</v>
      </c>
      <c r="C185" t="s">
        <v>2587</v>
      </c>
      <c r="D185" s="3">
        <f t="shared" si="16"/>
        <v>218</v>
      </c>
      <c r="G185" s="8" t="s">
        <v>1478</v>
      </c>
      <c r="I185" t="s">
        <v>91</v>
      </c>
      <c r="J185" t="s">
        <v>91</v>
      </c>
      <c r="K185">
        <v>244</v>
      </c>
      <c r="L185">
        <v>244</v>
      </c>
      <c r="M185">
        <v>244</v>
      </c>
      <c r="O185" s="62"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constants'!$A$3:$D$9999,4,FALSE),"")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constants'!$A$3:$D$9999,4,FALSE),"")</f>
        <v>Wrothgar</v>
      </c>
      <c r="AH185" s="42" t="s">
        <v>1558</v>
      </c>
      <c r="AI185" s="41"/>
      <c r="AJ185" s="41"/>
      <c r="AK185" s="3">
        <f>IF(AND(G185&lt;&gt;"LIBSETS_SETTYPE_BATTLEGROUND",G185&lt;&gt;"LIBSETS_SETTYPE_SPECIAL"),IF(AL185&lt;&gt;"",VLOOKUP(AL185,'ESO zone constants'!$D$3:$H$4953,5,FALSE),""),"")</f>
        <v>684</v>
      </c>
      <c r="AL185" t="s">
        <v>452</v>
      </c>
      <c r="AM185" s="33" t="s">
        <v>1559</v>
      </c>
      <c r="AN185" s="41"/>
      <c r="AO185" s="41"/>
      <c r="AP185" s="3" t="str">
        <f>IF(AND(G185&lt;&gt;"LIBSETS_SETTYPE_BATTLEGROUND",G185&lt;&gt;"LIBSETS_SETTYPE_SPECIAL"),IF(AQ185&lt;&gt;"",VLOOKUP(AQ185,'ESO zone constants'!$D$3:$H$4953,5,FALSE),""),"")</f>
        <v/>
      </c>
      <c r="AS185" s="41"/>
      <c r="AT185" s="41"/>
      <c r="AU185" s="3" t="str">
        <f>IF(AND(G185&lt;&gt;"LIBSETS_SETTYPE_BATTLEGROUND",G185&lt;&gt;"LIBSETS_SETTYPE_SPECIAL"),IF(AV185&lt;&gt;"",VLOOKUP(AV185,'ESO zone constants'!$D$3:$H$4953,5,FALSE),""),"")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17"/>
        <v>, setType=LIBSETS_SETTYPE_OVERLAND</v>
      </c>
      <c r="BG185" s="21" t="str">
        <f t="shared" si="20"/>
        <v>, dropMechanic={LIBSETS_DROP_MECHANIC_OVERLAND_BOSS_DELVE,LIBSETS_DROP_MECHANIC_OVERLAND_WORLDBOSS,LIBSETS_DROP_MECHANIC_OVERLAND_BOSS_PUBLIC_DUNGEON,LIBSETS_DROP_MECHANIC_OVERLAND_CHEST}</v>
      </c>
      <c r="BH185" s="21" t="str">
        <f t="shared" si="21"/>
        <v>}, --Trinimac\'s Valor / Trinimacs Heldenmut   [Wrothgar, Wrothgar, Wrothgar, Wrothgar]</v>
      </c>
    </row>
    <row r="186" spans="1:60" x14ac:dyDescent="0.25">
      <c r="A186" s="5">
        <v>219</v>
      </c>
      <c r="B186" t="s">
        <v>1021</v>
      </c>
      <c r="C186" t="s">
        <v>1021</v>
      </c>
      <c r="D186" s="3">
        <f t="shared" si="16"/>
        <v>219</v>
      </c>
      <c r="G186" s="8" t="s">
        <v>1472</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3335</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constants'!$A$3:$D$9999,4,FALSE),"")</f>
        <v>Wrothgar</v>
      </c>
      <c r="AB186" s="33" t="s">
        <v>3335</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constants'!$A$3:$D$9999,4,FALSE),"")</f>
        <v>Wrothgar</v>
      </c>
      <c r="AH186" s="42"/>
      <c r="AI186" s="41"/>
      <c r="AJ186" s="41"/>
      <c r="AK186" s="3" t="str">
        <f>IF(AND(G186&lt;&gt;"LIBSETS_SETTYPE_BATTLEGROUND",G186&lt;&gt;"LIBSETS_SETTYPE_SPECIAL"),IF(AL186&lt;&gt;"",VLOOKUP(AL186,'ESO zone constants'!$D$3:$H$4953,5,FALSE),""),"")</f>
        <v/>
      </c>
      <c r="AN186" s="41"/>
      <c r="AO186" s="41"/>
      <c r="AP186" s="3" t="str">
        <f>IF(AND(G186&lt;&gt;"LIBSETS_SETTYPE_BATTLEGROUND",G186&lt;&gt;"LIBSETS_SETTYPE_SPECIAL"),IF(AQ186&lt;&gt;"",VLOOKUP(AQ186,'ESO zone constants'!$D$3:$H$4953,5,FALSE),""),"")</f>
        <v/>
      </c>
      <c r="AS186" s="41"/>
      <c r="AT186" s="41"/>
      <c r="AU186" s="3" t="str">
        <f>IF(AND(G186&lt;&gt;"LIBSETS_SETTYPE_BATTLEGROUND",G186&lt;&gt;"LIBSETS_SETTYPE_SPECIAL"),IF(AV186&lt;&gt;"",VLOOKUP(AV186,'ESO zone constants'!$D$3:$H$4953,5,FALSE),""),"")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17"/>
        <v>, setType=LIBSETS_SETTYPE_CRAFTED</v>
      </c>
      <c r="BG186" s="21" t="str">
        <f t="shared" si="20"/>
        <v>, dropMechanic={LIBSETS_DROP_MECHANIC_CRAFTED,LIBSETS_DROP_MECHANIC_CRAFTED}</v>
      </c>
      <c r="BH186" s="21" t="str">
        <f t="shared" si="21"/>
        <v>}, --Morkuldin / Morkuldin   [Wrothgar, Wrothgar, Wrothgar]</v>
      </c>
    </row>
    <row r="187" spans="1:60" x14ac:dyDescent="0.25">
      <c r="A187" s="5">
        <v>224</v>
      </c>
      <c r="B187" t="s">
        <v>1022</v>
      </c>
      <c r="C187" t="s">
        <v>2588</v>
      </c>
      <c r="D187" s="3">
        <f t="shared" si="16"/>
        <v>224</v>
      </c>
      <c r="G187" s="8" t="s">
        <v>1472</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3335</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constants'!$A$3:$D$9999,4,FALSE),"")</f>
        <v>Hew's Bane</v>
      </c>
      <c r="AB187" s="33" t="s">
        <v>3335</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constants'!$A$3:$D$9999,4,FALSE),"")</f>
        <v>Hew's Bane</v>
      </c>
      <c r="AH187" s="42"/>
      <c r="AI187" s="41"/>
      <c r="AJ187" s="41"/>
      <c r="AK187" s="3" t="str">
        <f>IF(AND(G187&lt;&gt;"LIBSETS_SETTYPE_BATTLEGROUND",G187&lt;&gt;"LIBSETS_SETTYPE_SPECIAL"),IF(AL187&lt;&gt;"",VLOOKUP(AL187,'ESO zone constants'!$D$3:$H$4953,5,FALSE),""),"")</f>
        <v/>
      </c>
      <c r="AN187" s="41"/>
      <c r="AO187" s="41"/>
      <c r="AP187" s="3" t="str">
        <f>IF(AND(G187&lt;&gt;"LIBSETS_SETTYPE_BATTLEGROUND",G187&lt;&gt;"LIBSETS_SETTYPE_SPECIAL"),IF(AQ187&lt;&gt;"",VLOOKUP(AQ187,'ESO zone constants'!$D$3:$H$4953,5,FALSE),""),"")</f>
        <v/>
      </c>
      <c r="AS187" s="41"/>
      <c r="AT187" s="41"/>
      <c r="AU187" s="3" t="str">
        <f>IF(AND(G187&lt;&gt;"LIBSETS_SETTYPE_BATTLEGROUND",G187&lt;&gt;"LIBSETS_SETTYPE_SPECIAL"),IF(AV187&lt;&gt;"",VLOOKUP(AV187,'ESO zone constants'!$D$3:$H$4953,5,FALSE),""),"")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17"/>
        <v>, setType=LIBSETS_SETTYPE_CRAFTED</v>
      </c>
      <c r="BG187" s="21" t="str">
        <f t="shared" si="20"/>
        <v>, dropMechanic={LIBSETS_DROP_MECHANIC_CRAFTED,LIBSETS_DROP_MECHANIC_CRAFTED}</v>
      </c>
      <c r="BH187" s="21" t="str">
        <f t="shared" si="21"/>
        <v>}, --Tava\'s Favor / Tavas Gunst   [Hew's Bane, Hew's Bane, Hew's Bane]</v>
      </c>
    </row>
    <row r="188" spans="1:60" x14ac:dyDescent="0.25">
      <c r="A188" s="5">
        <v>225</v>
      </c>
      <c r="B188" t="s">
        <v>1023</v>
      </c>
      <c r="C188" t="s">
        <v>1024</v>
      </c>
      <c r="D188" s="3">
        <f t="shared" si="16"/>
        <v>225</v>
      </c>
      <c r="E188" s="40"/>
      <c r="G188" s="8" t="s">
        <v>1472</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3335</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constants'!$A$3:$D$9999,4,FALSE),"")</f>
        <v>Hew's Bane</v>
      </c>
      <c r="AB188" s="33" t="s">
        <v>3335</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constants'!$A$3:$D$9999,4,FALSE),"")</f>
        <v>Hew's Bane</v>
      </c>
      <c r="AH188" s="42"/>
      <c r="AK188" s="3" t="str">
        <f>IF(AND(G188&lt;&gt;"LIBSETS_SETTYPE_BATTLEGROUND",G188&lt;&gt;"LIBSETS_SETTYPE_SPECIAL"),IF(AL188&lt;&gt;"",VLOOKUP(AL188,'ESO zone constants'!$D$3:$H$4953,5,FALSE),""),"")</f>
        <v/>
      </c>
      <c r="AP188" s="3" t="str">
        <f>IF(AND(G188&lt;&gt;"LIBSETS_SETTYPE_BATTLEGROUND",G188&lt;&gt;"LIBSETS_SETTYPE_SPECIAL"),IF(AQ188&lt;&gt;"",VLOOKUP(AQ188,'ESO zone constants'!$D$3:$H$4953,5,FALSE),""),"")</f>
        <v/>
      </c>
      <c r="AU188" s="3" t="str">
        <f>IF(AND(G188&lt;&gt;"LIBSETS_SETTYPE_BATTLEGROUND",G188&lt;&gt;"LIBSETS_SETTYPE_SPECIAL"),IF(AV188&lt;&gt;"",VLOOKUP(AV188,'ESO zone constants'!$D$3:$H$4953,5,FALSE),""),"")</f>
        <v/>
      </c>
      <c r="AZ188" s="79" t="s">
        <v>2658</v>
      </c>
      <c r="BA188" s="79"/>
      <c r="BB188" s="79"/>
      <c r="BC188" s="79"/>
      <c r="BD188" s="21" t="str">
        <f t="shared" si="18"/>
        <v>[225] = {wayshrines={257,257,257,}, traitsNeeded=7, dlcId=DLC_THIEVES_GUILD</v>
      </c>
      <c r="BE188" s="21" t="str">
        <f t="shared" si="19"/>
        <v>, zoneIds={816,816,816}, veteran=false</v>
      </c>
      <c r="BF188" s="21" t="str">
        <f t="shared" si="17"/>
        <v>, setType=LIBSETS_SETTYPE_CRAFTED</v>
      </c>
      <c r="BG188" s="21" t="str">
        <f t="shared" si="20"/>
        <v>, dropMechanic={LIBSETS_DROP_MECHANIC_CRAFTED,LIBSETS_DROP_MECHANIC_CRAFTED}</v>
      </c>
      <c r="BH188" s="21" t="str">
        <f t="shared" si="21"/>
        <v>}, --Clever Alchemist / Schlauer Alchemist   [Hew's Bane, Hew's Bane, Hew's Bane]</v>
      </c>
    </row>
    <row r="189" spans="1:60" x14ac:dyDescent="0.25">
      <c r="A189" s="5">
        <v>226</v>
      </c>
      <c r="B189" t="s">
        <v>1025</v>
      </c>
      <c r="C189" t="s">
        <v>1026</v>
      </c>
      <c r="D189" s="3">
        <f t="shared" si="16"/>
        <v>226</v>
      </c>
      <c r="G189" s="8" t="s">
        <v>1472</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3335</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constants'!$A$3:$D$9999,4,FALSE),"")</f>
        <v>Hew's Bane</v>
      </c>
      <c r="AB189" s="33" t="s">
        <v>3335</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constants'!$A$3:$D$9999,4,FALSE),"")</f>
        <v>Hew's Bane</v>
      </c>
      <c r="AH189" s="42"/>
      <c r="AK189" s="3" t="str">
        <f>IF(AND(G189&lt;&gt;"LIBSETS_SETTYPE_BATTLEGROUND",G189&lt;&gt;"LIBSETS_SETTYPE_SPECIAL"),IF(AL189&lt;&gt;"",VLOOKUP(AL189,'ESO zone constants'!$D$3:$H$4953,5,FALSE),""),"")</f>
        <v/>
      </c>
      <c r="AP189" s="3" t="str">
        <f>IF(AND(G189&lt;&gt;"LIBSETS_SETTYPE_BATTLEGROUND",G189&lt;&gt;"LIBSETS_SETTYPE_SPECIAL"),IF(AQ189&lt;&gt;"",VLOOKUP(AQ189,'ESO zone constants'!$D$3:$H$4953,5,FALSE),""),"")</f>
        <v/>
      </c>
      <c r="AU189" s="3" t="str">
        <f>IF(AND(G189&lt;&gt;"LIBSETS_SETTYPE_BATTLEGROUND",G189&lt;&gt;"LIBSETS_SETTYPE_SPECIAL"),IF(AV189&lt;&gt;"",VLOOKUP(AV189,'ESO zone constants'!$D$3:$H$4953,5,FALSE),""),"")</f>
        <v/>
      </c>
      <c r="AZ189" s="79" t="s">
        <v>2658</v>
      </c>
      <c r="BA189" s="79"/>
      <c r="BB189" s="79"/>
      <c r="BC189" s="79"/>
      <c r="BD189" s="21" t="str">
        <f t="shared" si="18"/>
        <v>[226] = {wayshrines={255,255,255,}, traitsNeeded=9, dlcId=DLC_THIEVES_GUILD</v>
      </c>
      <c r="BE189" s="21" t="str">
        <f t="shared" si="19"/>
        <v>, zoneIds={816,816,816}, veteran=false</v>
      </c>
      <c r="BF189" s="21" t="str">
        <f t="shared" si="17"/>
        <v>, setType=LIBSETS_SETTYPE_CRAFTED</v>
      </c>
      <c r="BG189" s="21" t="str">
        <f t="shared" si="20"/>
        <v>, dropMechanic={LIBSETS_DROP_MECHANIC_CRAFTED,LIBSETS_DROP_MECHANIC_CRAFTED}</v>
      </c>
      <c r="BH189" s="21" t="str">
        <f t="shared" si="21"/>
        <v>}, --Eternal Hunt / Ewige Jagd   [Hew's Bane, Hew's Bane, Hew's Bane]</v>
      </c>
    </row>
    <row r="190" spans="1:60" x14ac:dyDescent="0.25">
      <c r="A190" s="12">
        <v>227</v>
      </c>
      <c r="B190" t="s">
        <v>1027</v>
      </c>
      <c r="C190" t="s">
        <v>2589</v>
      </c>
      <c r="D190" s="3">
        <f t="shared" si="16"/>
        <v>227</v>
      </c>
      <c r="G190" s="8" t="s">
        <v>1478</v>
      </c>
      <c r="I190" t="s">
        <v>91</v>
      </c>
      <c r="J190" t="s">
        <v>91</v>
      </c>
      <c r="K190">
        <v>255</v>
      </c>
      <c r="L190">
        <v>255</v>
      </c>
      <c r="M190">
        <v>255</v>
      </c>
      <c r="O190" s="62"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constants'!$A$3:$D$9999,4,FALSE),"")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constants'!$A$3:$D$9999,4,FALSE),"")</f>
        <v>Hew's Bane</v>
      </c>
      <c r="AH190" s="42" t="s">
        <v>1558</v>
      </c>
      <c r="AI190" s="41"/>
      <c r="AJ190" s="41"/>
      <c r="AK190" s="3">
        <f>IF(AND(G190&lt;&gt;"LIBSETS_SETTYPE_BATTLEGROUND",G190&lt;&gt;"LIBSETS_SETTYPE_SPECIAL"),IF(AL190&lt;&gt;"",VLOOKUP(AL190,'ESO zone constants'!$D$3:$H$4953,5,FALSE),""),"")</f>
        <v>816</v>
      </c>
      <c r="AL190" t="s">
        <v>509</v>
      </c>
      <c r="AM190" s="33" t="s">
        <v>1559</v>
      </c>
      <c r="AN190" s="41"/>
      <c r="AO190" s="41"/>
      <c r="AP190" s="3" t="str">
        <f>IF(AND(G190&lt;&gt;"LIBSETS_SETTYPE_BATTLEGROUND",G190&lt;&gt;"LIBSETS_SETTYPE_SPECIAL"),IF(AQ190&lt;&gt;"",VLOOKUP(AQ190,'ESO zone constants'!$D$3:$H$4953,5,FALSE),""),"")</f>
        <v/>
      </c>
      <c r="AS190" s="41"/>
      <c r="AT190" s="41"/>
      <c r="AU190" s="3" t="str">
        <f>IF(AND(G190&lt;&gt;"LIBSETS_SETTYPE_BATTLEGROUND",G190&lt;&gt;"LIBSETS_SETTYPE_SPECIAL"),IF(AV190&lt;&gt;"",VLOOKUP(AV190,'ESO zone constants'!$D$3:$H$4953,5,FALSE),""),"")</f>
        <v/>
      </c>
      <c r="AX190" s="41"/>
      <c r="AY190" s="41"/>
      <c r="AZ190" s="79" t="s">
        <v>2659</v>
      </c>
      <c r="BA190" s="79"/>
      <c r="BB190" s="79"/>
      <c r="BC190" s="79"/>
      <c r="BD190" s="21" t="str">
        <f t="shared" si="18"/>
        <v>[227] = {wayshrines={255,255,255,}, dlcId=DLC_THIEVES_GUILD</v>
      </c>
      <c r="BE190" s="21" t="str">
        <f t="shared" si="19"/>
        <v>, zoneIds={816,816,816,816}, veteran=false</v>
      </c>
      <c r="BF190" s="21" t="str">
        <f t="shared" si="17"/>
        <v>, setType=LIBSETS_SETTYPE_OVERLAND</v>
      </c>
      <c r="BG190" s="21" t="str">
        <f t="shared" si="20"/>
        <v>, isProcSetAllowedInPvP=1, dropMechanic={LIBSETS_DROP_MECHANIC_OVERLAND_BOSS_DELVE,LIBSETS_DROP_MECHANIC_OVERLAND_WORLDBOSS,LIBSETS_DROP_MECHANIC_OVERLAND_BOSS_PUBLIC_DUNGEON,LIBSETS_DROP_MECHANIC_OVERLAND_CHEST}</v>
      </c>
      <c r="BH190" s="21" t="str">
        <f t="shared" si="21"/>
        <v>}, --Bahraha\'s Curse / Bahrahas Fluch   [Hew's Bane, Hew's Bane, Hew's Bane, Hew's Bane]</v>
      </c>
    </row>
    <row r="191" spans="1:60" x14ac:dyDescent="0.25">
      <c r="A191" s="12">
        <v>228</v>
      </c>
      <c r="B191" t="s">
        <v>1028</v>
      </c>
      <c r="C191" t="s">
        <v>2590</v>
      </c>
      <c r="D191" s="3">
        <f t="shared" si="16"/>
        <v>228</v>
      </c>
      <c r="G191" s="8" t="s">
        <v>1478</v>
      </c>
      <c r="I191" t="s">
        <v>91</v>
      </c>
      <c r="J191" t="s">
        <v>91</v>
      </c>
      <c r="K191">
        <v>255</v>
      </c>
      <c r="L191">
        <v>255</v>
      </c>
      <c r="M191">
        <v>255</v>
      </c>
      <c r="O191" s="62"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constants'!$A$3:$D$9999,4,FALSE),"")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constants'!$A$3:$D$9999,4,FALSE),"")</f>
        <v>Hew's Bane</v>
      </c>
      <c r="AH191" s="42" t="s">
        <v>1558</v>
      </c>
      <c r="AI191" s="41"/>
      <c r="AJ191" s="41"/>
      <c r="AK191" s="3">
        <f>IF(AND(G191&lt;&gt;"LIBSETS_SETTYPE_BATTLEGROUND",G191&lt;&gt;"LIBSETS_SETTYPE_SPECIAL"),IF(AL191&lt;&gt;"",VLOOKUP(AL191,'ESO zone constants'!$D$3:$H$4953,5,FALSE),""),"")</f>
        <v>816</v>
      </c>
      <c r="AL191" t="s">
        <v>509</v>
      </c>
      <c r="AM191" s="33" t="s">
        <v>1559</v>
      </c>
      <c r="AN191" s="41"/>
      <c r="AO191" s="41"/>
      <c r="AP191" s="3" t="str">
        <f>IF(AND(G191&lt;&gt;"LIBSETS_SETTYPE_BATTLEGROUND",G191&lt;&gt;"LIBSETS_SETTYPE_SPECIAL"),IF(AQ191&lt;&gt;"",VLOOKUP(AQ191,'ESO zone constants'!$D$3:$H$4953,5,FALSE),""),"")</f>
        <v/>
      </c>
      <c r="AS191" s="41"/>
      <c r="AT191" s="41"/>
      <c r="AU191" s="3" t="str">
        <f>IF(AND(G191&lt;&gt;"LIBSETS_SETTYPE_BATTLEGROUND",G191&lt;&gt;"LIBSETS_SETTYPE_SPECIAL"),IF(AV191&lt;&gt;"",VLOOKUP(AV191,'ESO zone constants'!$D$3:$H$4953,5,FALSE),""),"")</f>
        <v/>
      </c>
      <c r="AX191" s="41"/>
      <c r="AY191" s="41"/>
      <c r="AZ191" s="79" t="s">
        <v>2659</v>
      </c>
      <c r="BA191" s="79"/>
      <c r="BB191" s="79"/>
      <c r="BC191" s="79"/>
      <c r="BD191" s="21" t="str">
        <f t="shared" si="18"/>
        <v>[228] = {wayshrines={255,255,255,}, dlcId=DLC_THIEVES_GUILD</v>
      </c>
      <c r="BE191" s="21" t="str">
        <f t="shared" si="19"/>
        <v>, zoneIds={816,816,816,816}, veteran=false</v>
      </c>
      <c r="BF191" s="21" t="str">
        <f t="shared" si="17"/>
        <v>, setType=LIBSETS_SETTYPE_OVERLAND</v>
      </c>
      <c r="BG191" s="21" t="str">
        <f t="shared" si="20"/>
        <v>, isProcSetAllowedInPvP=1, dropMechanic={LIBSETS_DROP_MECHANIC_OVERLAND_BOSS_DELVE,LIBSETS_DROP_MECHANIC_OVERLAND_WORLDBOSS,LIBSETS_DROP_MECHANIC_OVERLAND_BOSS_PUBLIC_DUNGEON,LIBSETS_DROP_MECHANIC_OVERLAND_CHEST}</v>
      </c>
      <c r="BH191" s="21" t="str">
        <f t="shared" si="21"/>
        <v>}, --Syvarra\'s Scales / Syvarras Schuppen   [Hew's Bane, Hew's Bane, Hew's Bane, Hew's Bane]</v>
      </c>
    </row>
    <row r="192" spans="1:60" x14ac:dyDescent="0.25">
      <c r="A192" s="12">
        <v>229</v>
      </c>
      <c r="B192" t="s">
        <v>1029</v>
      </c>
      <c r="C192" t="s">
        <v>1030</v>
      </c>
      <c r="D192" s="3">
        <f t="shared" si="16"/>
        <v>229</v>
      </c>
      <c r="G192" s="8" t="s">
        <v>1479</v>
      </c>
      <c r="I192" t="s">
        <v>91</v>
      </c>
      <c r="J192" t="s">
        <v>91</v>
      </c>
      <c r="K192">
        <v>258</v>
      </c>
      <c r="L192">
        <v>258</v>
      </c>
      <c r="M192">
        <v>258</v>
      </c>
      <c r="O192" s="62"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3313</v>
      </c>
      <c r="Y192" s="62"/>
      <c r="Z192" s="3">
        <f>IF(AND(G192&lt;&gt;"LIBSETS_SETTYPE_BATTLEGROUND",G192&lt;&gt;"LIBSETS_SETTYPE_SPECIAL"),
IF(AND(Y192&lt;&gt;"",ISNUMBER(Y192),NOT(ISNA(Y192))),Y192,
   IF(AND(L192&lt;&gt;"",ISNUMBER(L192),L192&gt;0,NOT(ISNA(L192))),VLOOKUP(L192,'ESO dumped WayshrineInfo'!$K$3:$L$9996,2,FALSE),"")
),"")</f>
        <v>382</v>
      </c>
      <c r="AA192" t="str">
        <f>IF(AND(Z192&lt;&gt;"",ISNUMBER(Z192),NOT(ISNA(Z192))),VLOOKUP(Z192,'ESO zone constants'!$A$3:$D$9999,4,FALSE),"")</f>
        <v>Reaper's March</v>
      </c>
      <c r="AB192" s="33" t="s">
        <v>3313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WayshrineInfo'!$K$3:$L$9996,2,FALSE),"")
),"")</f>
        <v>382</v>
      </c>
      <c r="AG192" t="str">
        <f>IF(AND(AF192&lt;&gt;"",ISNUMBER(AF192),NOT(ISNA(AF192))),VLOOKUP(AF192,'ESO zone constants'!$A$3:$D$9999,4,FALSE),"")</f>
        <v>Reaper's March</v>
      </c>
      <c r="AH192" s="42"/>
      <c r="AI192" s="38"/>
      <c r="AJ192" s="38"/>
      <c r="AK192" s="3" t="str">
        <f>IF(AND(G192&lt;&gt;"LIBSETS_SETTYPE_BATTLEGROUND",G192&lt;&gt;"LIBSETS_SETTYPE_SPECIAL"),IF(AL192&lt;&gt;"",VLOOKUP(AL192,'ESO zone constants'!$D$3:$H$4953,5,FALSE),""),"")</f>
        <v/>
      </c>
      <c r="AN192" s="38"/>
      <c r="AO192" s="38"/>
      <c r="AP192" s="3" t="str">
        <f>IF(AND(G192&lt;&gt;"LIBSETS_SETTYPE_BATTLEGROUND",G192&lt;&gt;"LIBSETS_SETTYPE_SPECIAL"),IF(AQ192&lt;&gt;"",VLOOKUP(AQ192,'ESO zone constants'!$D$3:$H$4953,5,FALSE),""),"")</f>
        <v/>
      </c>
      <c r="AS192" s="38"/>
      <c r="AT192" s="38"/>
      <c r="AU192" s="3" t="str">
        <f>IF(AND(G192&lt;&gt;"LIBSETS_SETTYPE_BATTLEGROUND",G192&lt;&gt;"LIBSETS_SETTYPE_SPECIAL"),IF(AV192&lt;&gt;"",VLOOKUP(AV192,'ESO zone constants'!$D$3:$H$4953,5,FALSE),""),"")</f>
        <v/>
      </c>
      <c r="AX192" s="38"/>
      <c r="AY192" s="38"/>
      <c r="AZ192" s="79" t="s">
        <v>2658</v>
      </c>
      <c r="BA192" s="79"/>
      <c r="BB192" s="79"/>
      <c r="BC192" s="79"/>
      <c r="BD192" s="21" t="str">
        <f t="shared" si="18"/>
        <v>[229] = {wayshrines={258,258,258,}, dlcId=DLC_THIEVES_GUILD</v>
      </c>
      <c r="BE192" s="21" t="str">
        <f t="shared" si="19"/>
        <v>, zoneIds={725,382,382}, veteran=false</v>
      </c>
      <c r="BF192" s="21" t="str">
        <f t="shared" si="17"/>
        <v>, setType=LIBSETS_SETTYPE_TRIAL</v>
      </c>
      <c r="BG192" s="21" t="str">
        <f t="shared" si="20"/>
        <v>, dropMechanic={LIBSETS_DROP_MECHANIC_TRIAL_BOSS,LIBSETS_DROP_MECHANIC_TRIAL_BOSS}, dropMechanicDropLocationNames={['en']={'','Bosses in trial dungeons','','','','',},['de']={'','Bosse in Prüfungen','','','','',},}</v>
      </c>
      <c r="BH192" s="21" t="str">
        <f t="shared" si="21"/>
        <v>}, --Twilight Remedy / Zwielichtgenesung   [Maw of Lorkhaj, Reaper's March, Reaper's March]</v>
      </c>
    </row>
    <row r="193" spans="1:60" x14ac:dyDescent="0.25">
      <c r="A193" s="12">
        <v>230</v>
      </c>
      <c r="B193" t="s">
        <v>1031</v>
      </c>
      <c r="C193" t="s">
        <v>1032</v>
      </c>
      <c r="D193" s="3">
        <f t="shared" si="16"/>
        <v>230</v>
      </c>
      <c r="G193" s="8" t="s">
        <v>1479</v>
      </c>
      <c r="I193" t="s">
        <v>91</v>
      </c>
      <c r="J193" t="s">
        <v>91</v>
      </c>
      <c r="K193">
        <v>258</v>
      </c>
      <c r="L193">
        <v>258</v>
      </c>
      <c r="M193">
        <v>258</v>
      </c>
      <c r="O193" s="62"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3313</v>
      </c>
      <c r="Y193" s="62"/>
      <c r="Z193" s="3">
        <f>IF(AND(G193&lt;&gt;"LIBSETS_SETTYPE_BATTLEGROUND",G193&lt;&gt;"LIBSETS_SETTYPE_SPECIAL"),
IF(AND(Y193&lt;&gt;"",ISNUMBER(Y193),NOT(ISNA(Y193))),Y193,
   IF(AND(L193&lt;&gt;"",ISNUMBER(L193),L193&gt;0,NOT(ISNA(L193))),VLOOKUP(L193,'ESO dumped WayshrineInfo'!$K$3:$L$9996,2,FALSE),"")
),"")</f>
        <v>382</v>
      </c>
      <c r="AA193" t="str">
        <f>IF(AND(Z193&lt;&gt;"",ISNUMBER(Z193),NOT(ISNA(Z193))),VLOOKUP(Z193,'ESO zone constants'!$A$3:$D$9999,4,FALSE),"")</f>
        <v>Reaper's March</v>
      </c>
      <c r="AB193" s="33" t="s">
        <v>3313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WayshrineInfo'!$K$3:$L$9996,2,FALSE),"")
),"")</f>
        <v>382</v>
      </c>
      <c r="AG193" t="str">
        <f>IF(AND(AF193&lt;&gt;"",ISNUMBER(AF193),NOT(ISNA(AF193))),VLOOKUP(AF193,'ESO zone constants'!$A$3:$D$9999,4,FALSE),"")</f>
        <v>Reaper's March</v>
      </c>
      <c r="AH193" s="42"/>
      <c r="AI193" s="38"/>
      <c r="AJ193" s="38"/>
      <c r="AK193" s="3" t="str">
        <f>IF(AND(G193&lt;&gt;"LIBSETS_SETTYPE_BATTLEGROUND",G193&lt;&gt;"LIBSETS_SETTYPE_SPECIAL"),IF(AL193&lt;&gt;"",VLOOKUP(AL193,'ESO zone constants'!$D$3:$H$4953,5,FALSE),""),"")</f>
        <v/>
      </c>
      <c r="AN193" s="38"/>
      <c r="AO193" s="38"/>
      <c r="AP193" s="3" t="str">
        <f>IF(AND(G193&lt;&gt;"LIBSETS_SETTYPE_BATTLEGROUND",G193&lt;&gt;"LIBSETS_SETTYPE_SPECIAL"),IF(AQ193&lt;&gt;"",VLOOKUP(AQ193,'ESO zone constants'!$D$3:$H$4953,5,FALSE),""),"")</f>
        <v/>
      </c>
      <c r="AS193" s="38"/>
      <c r="AT193" s="38"/>
      <c r="AU193" s="3" t="str">
        <f>IF(AND(G193&lt;&gt;"LIBSETS_SETTYPE_BATTLEGROUND",G193&lt;&gt;"LIBSETS_SETTYPE_SPECIAL"),IF(AV193&lt;&gt;"",VLOOKUP(AV193,'ESO zone constants'!$D$3:$H$4953,5,FALSE),""),"")</f>
        <v/>
      </c>
      <c r="AX193" s="38"/>
      <c r="AY193" s="38"/>
      <c r="AZ193" s="79" t="s">
        <v>2658</v>
      </c>
      <c r="BA193" s="79"/>
      <c r="BB193" s="79"/>
      <c r="BC193" s="79"/>
      <c r="BD193" s="21" t="str">
        <f t="shared" si="18"/>
        <v>[230] = {wayshrines={258,258,258,}, dlcId=DLC_THIEVES_GUILD</v>
      </c>
      <c r="BE193" s="21" t="str">
        <f t="shared" si="19"/>
        <v>, zoneIds={725,382,382}, veteran=false</v>
      </c>
      <c r="BF193" s="21" t="str">
        <f t="shared" si="17"/>
        <v>, setType=LIBSETS_SETTYPE_TRIAL</v>
      </c>
      <c r="BG193" s="21" t="str">
        <f t="shared" si="20"/>
        <v>, dropMechanic={LIBSETS_DROP_MECHANIC_TRIAL_BOSS,LIBSETS_DROP_MECHANIC_TRIAL_BOSS}, dropMechanicDropLocationNames={['en']={'','Bosses in trial dungeons','','','','',},['de']={'','Bosse in Prüfungen','','','','',},}</v>
      </c>
      <c r="BH193" s="21" t="str">
        <f t="shared" si="21"/>
        <v>}, --Moondancer / Mondtänzer   [Maw of Lorkhaj, Reaper's March, Reaper's March]</v>
      </c>
    </row>
    <row r="194" spans="1:60" x14ac:dyDescent="0.25">
      <c r="A194" s="12">
        <v>231</v>
      </c>
      <c r="B194" t="s">
        <v>1033</v>
      </c>
      <c r="C194" t="s">
        <v>1034</v>
      </c>
      <c r="D194" s="3">
        <f t="shared" si="16"/>
        <v>231</v>
      </c>
      <c r="G194" s="8" t="s">
        <v>1479</v>
      </c>
      <c r="I194" t="s">
        <v>91</v>
      </c>
      <c r="J194" t="s">
        <v>91</v>
      </c>
      <c r="K194">
        <v>258</v>
      </c>
      <c r="L194">
        <v>258</v>
      </c>
      <c r="M194">
        <v>258</v>
      </c>
      <c r="O194" s="62"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3313</v>
      </c>
      <c r="Y194" s="62"/>
      <c r="Z194" s="3">
        <f>IF(AND(G194&lt;&gt;"LIBSETS_SETTYPE_BATTLEGROUND",G194&lt;&gt;"LIBSETS_SETTYPE_SPECIAL"),
IF(AND(Y194&lt;&gt;"",ISNUMBER(Y194),NOT(ISNA(Y194))),Y194,
   IF(AND(L194&lt;&gt;"",ISNUMBER(L194),L194&gt;0,NOT(ISNA(L194))),VLOOKUP(L194,'ESO dumped WayshrineInfo'!$K$3:$L$9996,2,FALSE),"")
),"")</f>
        <v>382</v>
      </c>
      <c r="AA194" t="str">
        <f>IF(AND(Z194&lt;&gt;"",ISNUMBER(Z194),NOT(ISNA(Z194))),VLOOKUP(Z194,'ESO zone constants'!$A$3:$D$9999,4,FALSE),"")</f>
        <v>Reaper's March</v>
      </c>
      <c r="AB194" s="33" t="s">
        <v>3313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WayshrineInfo'!$K$3:$L$9996,2,FALSE),"")
),"")</f>
        <v>382</v>
      </c>
      <c r="AG194" t="str">
        <f>IF(AND(AF194&lt;&gt;"",ISNUMBER(AF194),NOT(ISNA(AF194))),VLOOKUP(AF194,'ESO zone constants'!$A$3:$D$9999,4,FALSE),"")</f>
        <v>Reaper's March</v>
      </c>
      <c r="AH194" s="42"/>
      <c r="AI194" s="38"/>
      <c r="AJ194" s="38"/>
      <c r="AK194" s="3" t="str">
        <f>IF(AND(G194&lt;&gt;"LIBSETS_SETTYPE_BATTLEGROUND",G194&lt;&gt;"LIBSETS_SETTYPE_SPECIAL"),IF(AL194&lt;&gt;"",VLOOKUP(AL194,'ESO zone constants'!$D$3:$H$4953,5,FALSE),""),"")</f>
        <v/>
      </c>
      <c r="AN194" s="38"/>
      <c r="AO194" s="38"/>
      <c r="AP194" s="3" t="str">
        <f>IF(AND(G194&lt;&gt;"LIBSETS_SETTYPE_BATTLEGROUND",G194&lt;&gt;"LIBSETS_SETTYPE_SPECIAL"),IF(AQ194&lt;&gt;"",VLOOKUP(AQ194,'ESO zone constants'!$D$3:$H$4953,5,FALSE),""),"")</f>
        <v/>
      </c>
      <c r="AS194" s="38"/>
      <c r="AT194" s="38"/>
      <c r="AU194" s="3" t="str">
        <f>IF(AND(G194&lt;&gt;"LIBSETS_SETTYPE_BATTLEGROUND",G194&lt;&gt;"LIBSETS_SETTYPE_SPECIAL"),IF(AV194&lt;&gt;"",VLOOKUP(AV194,'ESO zone constants'!$D$3:$H$4953,5,FALSE),""),"")</f>
        <v/>
      </c>
      <c r="AX194" s="38"/>
      <c r="AY194" s="38"/>
      <c r="AZ194" s="79" t="s">
        <v>2658</v>
      </c>
      <c r="BA194" s="79"/>
      <c r="BB194" s="79"/>
      <c r="BC194" s="79"/>
      <c r="BD194" s="21" t="str">
        <f t="shared" si="18"/>
        <v>[231] = {wayshrines={258,258,258,}, dlcId=DLC_THIEVES_GUILD</v>
      </c>
      <c r="BE194" s="21" t="str">
        <f t="shared" si="19"/>
        <v>, zoneIds={725,382,382}, veteran=false</v>
      </c>
      <c r="BF194" s="21" t="str">
        <f t="shared" si="17"/>
        <v>, setType=LIBSETS_SETTYPE_TRIAL</v>
      </c>
      <c r="BG194" s="21" t="str">
        <f t="shared" si="20"/>
        <v>, dropMechanic={LIBSETS_DROP_MECHANIC_TRIAL_BOSS,LIBSETS_DROP_MECHANIC_TRIAL_BOSS}, dropMechanicDropLocationNames={['en']={'','Bosses in trial dungeons','','','','',},['de']={'','Bosse in Prüfungen','','','','',},}</v>
      </c>
      <c r="BH194" s="21" t="str">
        <f t="shared" si="21"/>
        <v>}, --Lunar Bastion / Mondbastion   [Maw of Lorkhaj, Reaper's March, Reaper's March]</v>
      </c>
    </row>
    <row r="195" spans="1:60" x14ac:dyDescent="0.25">
      <c r="A195" s="12">
        <v>232</v>
      </c>
      <c r="B195" t="s">
        <v>1035</v>
      </c>
      <c r="C195" t="s">
        <v>1036</v>
      </c>
      <c r="D195" s="3">
        <f t="shared" ref="D195:D258" si="22">A195</f>
        <v>232</v>
      </c>
      <c r="G195" s="8" t="s">
        <v>1479</v>
      </c>
      <c r="I195" t="s">
        <v>91</v>
      </c>
      <c r="J195" t="s">
        <v>91</v>
      </c>
      <c r="K195">
        <v>258</v>
      </c>
      <c r="L195">
        <v>258</v>
      </c>
      <c r="M195">
        <v>258</v>
      </c>
      <c r="O195" s="62"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3313</v>
      </c>
      <c r="Y195" s="62"/>
      <c r="Z195" s="3">
        <f>IF(AND(G195&lt;&gt;"LIBSETS_SETTYPE_BATTLEGROUND",G195&lt;&gt;"LIBSETS_SETTYPE_SPECIAL"),
IF(AND(Y195&lt;&gt;"",ISNUMBER(Y195),NOT(ISNA(Y195))),Y195,
   IF(AND(L195&lt;&gt;"",ISNUMBER(L195),L195&gt;0,NOT(ISNA(L195))),VLOOKUP(L195,'ESO dumped WayshrineInfo'!$K$3:$L$9996,2,FALSE),"")
),"")</f>
        <v>382</v>
      </c>
      <c r="AA195" t="str">
        <f>IF(AND(Z195&lt;&gt;"",ISNUMBER(Z195),NOT(ISNA(Z195))),VLOOKUP(Z195,'ESO zone constants'!$A$3:$D$9999,4,FALSE),"")</f>
        <v>Reaper's March</v>
      </c>
      <c r="AB195" s="33" t="s">
        <v>3313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WayshrineInfo'!$K$3:$L$9996,2,FALSE),"")
),"")</f>
        <v>382</v>
      </c>
      <c r="AG195" t="str">
        <f>IF(AND(AF195&lt;&gt;"",ISNUMBER(AF195),NOT(ISNA(AF195))),VLOOKUP(AF195,'ESO zone constants'!$A$3:$D$9999,4,FALSE),"")</f>
        <v>Reaper's March</v>
      </c>
      <c r="AH195" s="42"/>
      <c r="AI195" s="38"/>
      <c r="AJ195" s="38"/>
      <c r="AK195" s="3" t="str">
        <f>IF(AND(G195&lt;&gt;"LIBSETS_SETTYPE_BATTLEGROUND",G195&lt;&gt;"LIBSETS_SETTYPE_SPECIAL"),IF(AL195&lt;&gt;"",VLOOKUP(AL195,'ESO zone constants'!$D$3:$H$4953,5,FALSE),""),"")</f>
        <v/>
      </c>
      <c r="AN195" s="38"/>
      <c r="AO195" s="38"/>
      <c r="AP195" s="3" t="str">
        <f>IF(AND(G195&lt;&gt;"LIBSETS_SETTYPE_BATTLEGROUND",G195&lt;&gt;"LIBSETS_SETTYPE_SPECIAL"),IF(AQ195&lt;&gt;"",VLOOKUP(AQ195,'ESO zone constants'!$D$3:$H$4953,5,FALSE),""),"")</f>
        <v/>
      </c>
      <c r="AS195" s="38"/>
      <c r="AT195" s="38"/>
      <c r="AU195" s="3" t="str">
        <f>IF(AND(G195&lt;&gt;"LIBSETS_SETTYPE_BATTLEGROUND",G195&lt;&gt;"LIBSETS_SETTYPE_SPECIAL"),IF(AV195&lt;&gt;"",VLOOKUP(AV195,'ESO zone constants'!$D$3:$H$4953,5,FALSE),""),"")</f>
        <v/>
      </c>
      <c r="AX195" s="38"/>
      <c r="AY195" s="41"/>
      <c r="AZ195" s="79" t="s">
        <v>2658</v>
      </c>
      <c r="BA195" s="79"/>
      <c r="BB195" s="79"/>
      <c r="BC195" s="79"/>
      <c r="BD195" s="21" t="str">
        <f t="shared" si="18"/>
        <v>[232] = {wayshrines={258,258,258,}, dlcId=DLC_THIEVES_GUILD</v>
      </c>
      <c r="BE195" s="21" t="str">
        <f t="shared" si="19"/>
        <v>, zoneIds={725,382,382}, veteran=false</v>
      </c>
      <c r="BF195" s="21" t="str">
        <f t="shared" ref="BF195:BF258" si="23">IF(A195&lt;&gt;"",IF(F195&lt;&gt;"Not in the game (anymore)",IF(A195&lt;&gt;"",", setType="&amp;G195,"")&amp;IF(G195="LIBSETS_SETTYPE_CLASS",", classId="&amp;BC195,"")&amp;IF(J195="true",", multiTrialSet=true",""),"")
&amp; IF(AND(H195&lt;&gt;"",ISNUMBER(H195)),", undauntedChestId=" &amp; H195,""),"")</f>
        <v>, setType=LIBSETS_SETTYPE_TRIAL</v>
      </c>
      <c r="BG195" s="21" t="str">
        <f t="shared" si="20"/>
        <v>, dropMechanic={LIBSETS_DROP_MECHANIC_TRIAL_BOSS,LIBSETS_DROP_MECHANIC_TRIAL_BOSS}, dropMechanicDropLocationNames={['en']={'','Bosses in trial dungeons','','','','',},['de']={'','Bosse in Prüfungen','','','','',},}</v>
      </c>
      <c r="BH195" s="21" t="str">
        <f t="shared" si="21"/>
        <v>}, --Roar of Alkosh / Brüllen von Alkosh   [Maw of Lorkhaj, Reaper's March, Reaper's March]</v>
      </c>
    </row>
    <row r="196" spans="1:60" x14ac:dyDescent="0.25">
      <c r="A196" s="12">
        <v>234</v>
      </c>
      <c r="B196" t="s">
        <v>1037</v>
      </c>
      <c r="C196" t="s">
        <v>2591</v>
      </c>
      <c r="D196" s="3">
        <f t="shared" si="22"/>
        <v>234</v>
      </c>
      <c r="G196" s="8" t="s">
        <v>1473</v>
      </c>
      <c r="I196" t="s">
        <v>91</v>
      </c>
      <c r="J196" t="s">
        <v>91</v>
      </c>
      <c r="K196">
        <v>-1</v>
      </c>
      <c r="L196">
        <v>-1</v>
      </c>
      <c r="M196">
        <v>-1</v>
      </c>
      <c r="O196" s="62"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constants'!$A$3:$D$9999,4,FALSE),"")</f>
        <v>Cyrodiil</v>
      </c>
      <c r="AB196" s="33" t="s">
        <v>3809</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constants'!$A$3:$D$9999,4,FALSE),"")</f>
        <v>Cyrodiil</v>
      </c>
      <c r="AH196" s="104" t="s">
        <v>2784</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t="str">
        <f>IF(AND(G196&lt;&gt;"LIBSETS_SETTYPE_BATTLEGROUND",G196&lt;&gt;"LIBSETS_SETTYPE_SPECIAL"),IF(AL196&lt;&gt;"",VLOOKUP(AL196,'ESO zone constants'!$D$3:$H$4953,5,FALSE),""),"")</f>
        <v/>
      </c>
      <c r="AM196" s="33" t="s">
        <v>3812</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t="str">
        <f>IF(AND(G196&lt;&gt;"LIBSETS_SETTYPE_BATTLEGROUND",G196&lt;&gt;"LIBSETS_SETTYPE_SPECIAL"),IF(AQ196&lt;&gt;"",VLOOKUP(AQ196,'ESO zone constants'!$D$3:$H$4953,5,FALSE),""),"")</f>
        <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t="str">
        <f>IF(AND(G196&lt;&gt;"LIBSETS_SETTYPE_BATTLEGROUND",G196&lt;&gt;"LIBSETS_SETTYPE_SPECIAL"),IF(AV196&lt;&gt;"",VLOOKUP(AV196,'ESO zone constants'!$D$3:$H$4953,5,FALSE),""),"")</f>
        <v/>
      </c>
      <c r="AW196" s="33" t="s">
        <v>3282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 veteran=false</v>
      </c>
      <c r="BF196" s="21" t="str">
        <f t="shared" si="23"/>
        <v>, setType=LIBSETS_SETTYPE_CYRODIIL</v>
      </c>
      <c r="BG196" s="21" t="str">
        <f t="shared" ref="BG196:BG259" si="26">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7">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v>
      </c>
    </row>
    <row r="197" spans="1:60" x14ac:dyDescent="0.25">
      <c r="A197" s="12">
        <v>235</v>
      </c>
      <c r="B197" t="s">
        <v>1038</v>
      </c>
      <c r="C197" t="s">
        <v>1039</v>
      </c>
      <c r="D197" s="3">
        <f t="shared" si="22"/>
        <v>235</v>
      </c>
      <c r="G197" s="8" t="s">
        <v>1473</v>
      </c>
      <c r="I197" t="s">
        <v>91</v>
      </c>
      <c r="J197" t="s">
        <v>91</v>
      </c>
      <c r="K197">
        <v>-1</v>
      </c>
      <c r="L197">
        <v>-1</v>
      </c>
      <c r="M197">
        <v>-1</v>
      </c>
      <c r="O197" s="62"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constants'!$A$3:$D$9999,4,FALSE),"")</f>
        <v>Cyrodiil</v>
      </c>
      <c r="AB197" s="33" t="s">
        <v>3809</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constants'!$A$3:$D$9999,4,FALSE),"")</f>
        <v>Cyrodiil</v>
      </c>
      <c r="AH197" s="104" t="s">
        <v>2784</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t="str">
        <f>IF(AND(G197&lt;&gt;"LIBSETS_SETTYPE_BATTLEGROUND",G197&lt;&gt;"LIBSETS_SETTYPE_SPECIAL"),IF(AL197&lt;&gt;"",VLOOKUP(AL197,'ESO zone constants'!$D$3:$H$4953,5,FALSE),""),"")</f>
        <v/>
      </c>
      <c r="AM197" s="33" t="s">
        <v>3812</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t="str">
        <f>IF(AND(G197&lt;&gt;"LIBSETS_SETTYPE_BATTLEGROUND",G197&lt;&gt;"LIBSETS_SETTYPE_SPECIAL"),IF(AQ197&lt;&gt;"",VLOOKUP(AQ197,'ESO zone constants'!$D$3:$H$4953,5,FALSE),""),"")</f>
        <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t="str">
        <f>IF(AND(G197&lt;&gt;"LIBSETS_SETTYPE_BATTLEGROUND",G197&lt;&gt;"LIBSETS_SETTYPE_SPECIAL"),IF(AV197&lt;&gt;"",VLOOKUP(AV197,'ESO zone constants'!$D$3:$H$4953,5,FALSE),""),"")</f>
        <v/>
      </c>
      <c r="AW197" s="33" t="s">
        <v>3282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 veteran=false</v>
      </c>
      <c r="BF197" s="21" t="str">
        <f t="shared" si="23"/>
        <v>, setType=LIBSETS_SETTYPE_CYRODIIL</v>
      </c>
      <c r="BG197"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7"/>
        <v>}, --Robes of Transmutation / Roben der Transmutation   [Cyrodiil, Cyrodiil, Cyrodiil]</v>
      </c>
    </row>
    <row r="198" spans="1:60" x14ac:dyDescent="0.25">
      <c r="A198" s="12">
        <v>236</v>
      </c>
      <c r="B198" t="s">
        <v>1040</v>
      </c>
      <c r="C198" t="s">
        <v>1041</v>
      </c>
      <c r="D198" s="3">
        <f t="shared" si="22"/>
        <v>236</v>
      </c>
      <c r="G198" s="8" t="s">
        <v>1473</v>
      </c>
      <c r="I198" t="s">
        <v>91</v>
      </c>
      <c r="J198" t="s">
        <v>91</v>
      </c>
      <c r="K198">
        <v>-1</v>
      </c>
      <c r="L198">
        <v>-1</v>
      </c>
      <c r="M198">
        <v>-1</v>
      </c>
      <c r="O198" s="62"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2784</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constants'!$A$3:$D$9999,4,FALSE),"")</f>
        <v>Cyrodiil</v>
      </c>
      <c r="AB198" s="33" t="s">
        <v>3809</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constants'!$A$3:$D$9999,4,FALSE),"")</f>
        <v>Cyrodiil</v>
      </c>
      <c r="AH198" s="33" t="s">
        <v>2784</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t="str">
        <f>IF(AND(G198&lt;&gt;"LIBSETS_SETTYPE_BATTLEGROUND",G198&lt;&gt;"LIBSETS_SETTYPE_SPECIAL"),IF(AL198&lt;&gt;"",VLOOKUP(AL198,'ESO zone constants'!$D$3:$H$4953,5,FALSE),""),"")</f>
        <v/>
      </c>
      <c r="AM198" s="33" t="s">
        <v>3812</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t="str">
        <f>IF(AND(G198&lt;&gt;"LIBSETS_SETTYPE_BATTLEGROUND",G198&lt;&gt;"LIBSETS_SETTYPE_SPECIAL"),IF(AQ198&lt;&gt;"",VLOOKUP(AQ198,'ESO zone constants'!$D$3:$H$4953,5,FALSE),""),"")</f>
        <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t="str">
        <f>IF(AND(G198&lt;&gt;"LIBSETS_SETTYPE_BATTLEGROUND",G198&lt;&gt;"LIBSETS_SETTYPE_SPECIAL"),IF(AV198&lt;&gt;"",VLOOKUP(AV198,'ESO zone constants'!$D$3:$H$4953,5,FALSE),""),"")</f>
        <v/>
      </c>
      <c r="AW198" s="33" t="s">
        <v>3282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 veteran=false</v>
      </c>
      <c r="BF198" s="21" t="str">
        <f t="shared" si="23"/>
        <v>, setType=LIBSETS_SETTYPE_CYRODIIL</v>
      </c>
      <c r="BG198" s="21" t="str">
        <f t="shared" si="26"/>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7"/>
        <v>}, --Vicious Death / Grausamer Tod   [Cyrodiil, Cyrodiil, Cyrodiil]</v>
      </c>
    </row>
    <row r="199" spans="1:60" x14ac:dyDescent="0.25">
      <c r="A199" s="12">
        <v>237</v>
      </c>
      <c r="B199" t="s">
        <v>1042</v>
      </c>
      <c r="C199" t="s">
        <v>2592</v>
      </c>
      <c r="D199" s="3">
        <f t="shared" si="22"/>
        <v>237</v>
      </c>
      <c r="G199" s="8" t="s">
        <v>1473</v>
      </c>
      <c r="I199" t="s">
        <v>91</v>
      </c>
      <c r="J199" t="s">
        <v>91</v>
      </c>
      <c r="K199">
        <v>-1</v>
      </c>
      <c r="L199">
        <v>-1</v>
      </c>
      <c r="M199">
        <v>-1</v>
      </c>
      <c r="O199" s="62"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constants'!$A$3:$D$9999,4,FALSE),"")</f>
        <v>Cyrodiil</v>
      </c>
      <c r="AB199" s="33" t="s">
        <v>3809</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constants'!$A$3:$D$9999,4,FALSE),"")</f>
        <v>Cyrodiil</v>
      </c>
      <c r="AH199" s="104" t="s">
        <v>2784</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t="str">
        <f>IF(AND(G199&lt;&gt;"LIBSETS_SETTYPE_BATTLEGROUND",G199&lt;&gt;"LIBSETS_SETTYPE_SPECIAL"),IF(AL199&lt;&gt;"",VLOOKUP(AL199,'ESO zone constants'!$D$3:$H$4953,5,FALSE),""),"")</f>
        <v/>
      </c>
      <c r="AM199" s="33" t="s">
        <v>3812</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t="str">
        <f>IF(AND(G199&lt;&gt;"LIBSETS_SETTYPE_BATTLEGROUND",G199&lt;&gt;"LIBSETS_SETTYPE_SPECIAL"),IF(AQ199&lt;&gt;"",VLOOKUP(AQ199,'ESO zone constants'!$D$3:$H$4953,5,FALSE),""),"")</f>
        <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t="str">
        <f>IF(AND(G199&lt;&gt;"LIBSETS_SETTYPE_BATTLEGROUND",G199&lt;&gt;"LIBSETS_SETTYPE_SPECIAL"),IF(AV199&lt;&gt;"",VLOOKUP(AV199,'ESO zone constants'!$D$3:$H$4953,5,FALSE),""),"")</f>
        <v/>
      </c>
      <c r="AW199" s="33" t="s">
        <v>3282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 veteran=false</v>
      </c>
      <c r="BF199" s="21" t="str">
        <f t="shared" si="23"/>
        <v>, setType=LIBSETS_SETTYPE_CYRODIIL</v>
      </c>
      <c r="BG199" s="21" t="str">
        <f t="shared" si="26"/>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7"/>
        <v>}, --Leki\'s Focus / Lekis Fokus   [Cyrodiil, Cyrodiil, Cyrodiil]</v>
      </c>
    </row>
    <row r="200" spans="1:60" x14ac:dyDescent="0.25">
      <c r="A200" s="12">
        <v>238</v>
      </c>
      <c r="B200" t="s">
        <v>1043</v>
      </c>
      <c r="C200" t="s">
        <v>2593</v>
      </c>
      <c r="D200" s="3">
        <f t="shared" si="22"/>
        <v>238</v>
      </c>
      <c r="G200" s="8" t="s">
        <v>1473</v>
      </c>
      <c r="I200" t="s">
        <v>91</v>
      </c>
      <c r="J200" t="s">
        <v>91</v>
      </c>
      <c r="K200">
        <v>-1</v>
      </c>
      <c r="L200">
        <v>-1</v>
      </c>
      <c r="M200">
        <v>-1</v>
      </c>
      <c r="O200" s="62"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constants'!$A$3:$D$9999,4,FALSE),"")</f>
        <v>Cyrodiil</v>
      </c>
      <c r="AB200" s="33" t="s">
        <v>3809</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constants'!$A$3:$D$9999,4,FALSE),"")</f>
        <v>Cyrodiil</v>
      </c>
      <c r="AH200" s="104" t="s">
        <v>2784</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t="str">
        <f>IF(AND(G200&lt;&gt;"LIBSETS_SETTYPE_BATTLEGROUND",G200&lt;&gt;"LIBSETS_SETTYPE_SPECIAL"),IF(AL200&lt;&gt;"",VLOOKUP(AL200,'ESO zone constants'!$D$3:$H$4953,5,FALSE),""),"")</f>
        <v/>
      </c>
      <c r="AM200" s="33" t="s">
        <v>3812</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t="str">
        <f>IF(AND(G200&lt;&gt;"LIBSETS_SETTYPE_BATTLEGROUND",G200&lt;&gt;"LIBSETS_SETTYPE_SPECIAL"),IF(AQ200&lt;&gt;"",VLOOKUP(AQ200,'ESO zone constants'!$D$3:$H$4953,5,FALSE),""),"")</f>
        <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t="str">
        <f>IF(AND(G200&lt;&gt;"LIBSETS_SETTYPE_BATTLEGROUND",G200&lt;&gt;"LIBSETS_SETTYPE_SPECIAL"),IF(AV200&lt;&gt;"",VLOOKUP(AV200,'ESO zone constants'!$D$3:$H$4953,5,FALSE),""),"")</f>
        <v/>
      </c>
      <c r="AW200" s="33" t="s">
        <v>3282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 veteran=false</v>
      </c>
      <c r="BF200" s="21" t="str">
        <f t="shared" si="23"/>
        <v>, setType=LIBSETS_SETTYPE_CYRODIIL</v>
      </c>
      <c r="BG200"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7"/>
        <v>}, --Fasalla\'s Guile / Fasallas List   [Cyrodiil, Cyrodiil, Cyrodiil]</v>
      </c>
    </row>
    <row r="201" spans="1:60" x14ac:dyDescent="0.25">
      <c r="A201" s="12">
        <v>239</v>
      </c>
      <c r="B201" t="s">
        <v>1044</v>
      </c>
      <c r="C201" t="s">
        <v>2594</v>
      </c>
      <c r="D201" s="3">
        <f t="shared" si="22"/>
        <v>239</v>
      </c>
      <c r="G201" s="8" t="s">
        <v>1473</v>
      </c>
      <c r="I201" t="s">
        <v>91</v>
      </c>
      <c r="J201" t="s">
        <v>91</v>
      </c>
      <c r="K201">
        <v>-1</v>
      </c>
      <c r="L201">
        <v>-1</v>
      </c>
      <c r="M201">
        <v>-1</v>
      </c>
      <c r="O201" s="62"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constants'!$A$3:$D$9999,4,FALSE),"")</f>
        <v>Cyrodiil</v>
      </c>
      <c r="AB201" s="33" t="s">
        <v>3809</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constants'!$A$3:$D$9999,4,FALSE),"")</f>
        <v>Cyrodiil</v>
      </c>
      <c r="AH201" s="104" t="s">
        <v>2784</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t="str">
        <f>IF(AND(G201&lt;&gt;"LIBSETS_SETTYPE_BATTLEGROUND",G201&lt;&gt;"LIBSETS_SETTYPE_SPECIAL"),IF(AL201&lt;&gt;"",VLOOKUP(AL201,'ESO zone constants'!$D$3:$H$4953,5,FALSE),""),"")</f>
        <v/>
      </c>
      <c r="AM201" s="33" t="s">
        <v>3812</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t="str">
        <f>IF(AND(G201&lt;&gt;"LIBSETS_SETTYPE_BATTLEGROUND",G201&lt;&gt;"LIBSETS_SETTYPE_SPECIAL"),IF(AQ201&lt;&gt;"",VLOOKUP(AQ201,'ESO zone constants'!$D$3:$H$4953,5,FALSE),""),"")</f>
        <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t="str">
        <f>IF(AND(G201&lt;&gt;"LIBSETS_SETTYPE_BATTLEGROUND",G201&lt;&gt;"LIBSETS_SETTYPE_SPECIAL"),IF(AV201&lt;&gt;"",VLOOKUP(AV201,'ESO zone constants'!$D$3:$H$4953,5,FALSE),""),"")</f>
        <v/>
      </c>
      <c r="AW201" s="33" t="s">
        <v>3282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 veteran=false</v>
      </c>
      <c r="BF201" s="21" t="str">
        <f t="shared" si="23"/>
        <v>, setType=LIBSETS_SETTYPE_CYRODIIL</v>
      </c>
      <c r="BG201"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7"/>
        <v>}, --Warrior\'s Fury / Raserei des Kriegers   [Cyrodiil, Cyrodiil, Cyrodiil]</v>
      </c>
    </row>
    <row r="202" spans="1:60" x14ac:dyDescent="0.25">
      <c r="A202" s="5">
        <v>240</v>
      </c>
      <c r="B202" t="s">
        <v>1045</v>
      </c>
      <c r="C202" t="s">
        <v>1046</v>
      </c>
      <c r="D202" s="3">
        <f t="shared" si="22"/>
        <v>240</v>
      </c>
      <c r="G202" s="8" t="s">
        <v>1472</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3335</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constants'!$A$3:$D$9999,4,FALSE),"")</f>
        <v>Gold Coast</v>
      </c>
      <c r="AB202" s="33" t="s">
        <v>3335</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constants'!$A$3:$D$9999,4,FALSE),"")</f>
        <v>Gold Coast</v>
      </c>
      <c r="AH202" s="42"/>
      <c r="AI202" s="41"/>
      <c r="AJ202" s="41"/>
      <c r="AK202" s="3" t="str">
        <f>IF(AND(G202&lt;&gt;"LIBSETS_SETTYPE_BATTLEGROUND",G202&lt;&gt;"LIBSETS_SETTYPE_SPECIAL"),IF(AL202&lt;&gt;"",VLOOKUP(AL202,'ESO zone constants'!$D$3:$H$4953,5,FALSE),""),"")</f>
        <v/>
      </c>
      <c r="AN202" s="41"/>
      <c r="AO202" s="41"/>
      <c r="AP202" s="3" t="str">
        <f>IF(AND(G202&lt;&gt;"LIBSETS_SETTYPE_BATTLEGROUND",G202&lt;&gt;"LIBSETS_SETTYPE_SPECIAL"),IF(AQ202&lt;&gt;"",VLOOKUP(AQ202,'ESO zone constants'!$D$3:$H$4953,5,FALSE),""),"")</f>
        <v/>
      </c>
      <c r="AS202" s="41"/>
      <c r="AT202" s="41"/>
      <c r="AU202" s="3" t="str">
        <f>IF(AND(G202&lt;&gt;"LIBSETS_SETTYPE_BATTLEGROUND",G202&lt;&gt;"LIBSETS_SETTYPE_SPECIAL"),IF(AV202&lt;&gt;"",VLOOKUP(AV202,'ESO zone constants'!$D$3:$H$4953,5,FALSE),""),"")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3"/>
        <v>, setType=LIBSETS_SETTYPE_CRAFTED</v>
      </c>
      <c r="BG202" s="21" t="str">
        <f t="shared" si="26"/>
        <v>, isProcSetAllowedInPvP=1, dropMechanic={LIBSETS_DROP_MECHANIC_CRAFTED,LIBSETS_DROP_MECHANIC_CRAFTED}</v>
      </c>
      <c r="BH202" s="21" t="str">
        <f t="shared" si="27"/>
        <v>}, --Kvatch Gladiator / Gladiator von Kvatch   [Gold Coast, Gold Coast, Gold Coast]</v>
      </c>
    </row>
    <row r="203" spans="1:60" x14ac:dyDescent="0.25">
      <c r="A203" s="5">
        <v>241</v>
      </c>
      <c r="B203" t="s">
        <v>1047</v>
      </c>
      <c r="C203" t="s">
        <v>2595</v>
      </c>
      <c r="D203" s="3">
        <f t="shared" si="22"/>
        <v>241</v>
      </c>
      <c r="G203" s="8" t="s">
        <v>1472</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3335</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constants'!$A$3:$D$9999,4,FALSE),"")</f>
        <v>Gold Coast</v>
      </c>
      <c r="AB203" s="33" t="s">
        <v>3335</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constants'!$A$3:$D$9999,4,FALSE),"")</f>
        <v>Gold Coast</v>
      </c>
      <c r="AH203" s="42"/>
      <c r="AI203" s="41"/>
      <c r="AJ203" s="41"/>
      <c r="AK203" s="3" t="str">
        <f>IF(AND(G203&lt;&gt;"LIBSETS_SETTYPE_BATTLEGROUND",G203&lt;&gt;"LIBSETS_SETTYPE_SPECIAL"),IF(AL203&lt;&gt;"",VLOOKUP(AL203,'ESO zone constants'!$D$3:$H$4953,5,FALSE),""),"")</f>
        <v/>
      </c>
      <c r="AN203" s="41"/>
      <c r="AO203" s="41"/>
      <c r="AP203" s="3" t="str">
        <f>IF(AND(G203&lt;&gt;"LIBSETS_SETTYPE_BATTLEGROUND",G203&lt;&gt;"LIBSETS_SETTYPE_SPECIAL"),IF(AQ203&lt;&gt;"",VLOOKUP(AQ203,'ESO zone constants'!$D$3:$H$4953,5,FALSE),""),"")</f>
        <v/>
      </c>
      <c r="AS203" s="41"/>
      <c r="AT203" s="41"/>
      <c r="AU203" s="3" t="str">
        <f>IF(AND(G203&lt;&gt;"LIBSETS_SETTYPE_BATTLEGROUND",G203&lt;&gt;"LIBSETS_SETTYPE_SPECIAL"),IF(AV203&lt;&gt;"",VLOOKUP(AV203,'ESO zone constants'!$D$3:$H$4953,5,FALSE),""),"")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3"/>
        <v>, setType=LIBSETS_SETTYPE_CRAFTED</v>
      </c>
      <c r="BG203" s="21" t="str">
        <f t="shared" si="26"/>
        <v>, dropMechanic={LIBSETS_DROP_MECHANIC_CRAFTED,LIBSETS_DROP_MECHANIC_CRAFTED}</v>
      </c>
      <c r="BH203" s="21" t="str">
        <f t="shared" si="27"/>
        <v>}, --Varen\'s Legacy / Varens Erbe   [Gold Coast, Gold Coast, Gold Coast]</v>
      </c>
    </row>
    <row r="204" spans="1:60" x14ac:dyDescent="0.25">
      <c r="A204" s="5">
        <v>242</v>
      </c>
      <c r="B204" t="s">
        <v>1048</v>
      </c>
      <c r="C204" t="s">
        <v>2596</v>
      </c>
      <c r="D204" s="3">
        <f t="shared" si="22"/>
        <v>242</v>
      </c>
      <c r="G204" s="8" t="s">
        <v>1472</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3335</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constants'!$A$3:$D$9999,4,FALSE),"")</f>
        <v>Gold Coast</v>
      </c>
      <c r="AB204" s="33" t="s">
        <v>3335</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constants'!$A$3:$D$9999,4,FALSE),"")</f>
        <v>Gold Coast</v>
      </c>
      <c r="AH204" s="42"/>
      <c r="AI204" s="41"/>
      <c r="AJ204" s="41"/>
      <c r="AK204" s="3" t="str">
        <f>IF(AND(G204&lt;&gt;"LIBSETS_SETTYPE_BATTLEGROUND",G204&lt;&gt;"LIBSETS_SETTYPE_SPECIAL"),IF(AL204&lt;&gt;"",VLOOKUP(AL204,'ESO zone constants'!$D$3:$H$4953,5,FALSE),""),"")</f>
        <v/>
      </c>
      <c r="AN204" s="41"/>
      <c r="AO204" s="41"/>
      <c r="AP204" s="3" t="str">
        <f>IF(AND(G204&lt;&gt;"LIBSETS_SETTYPE_BATTLEGROUND",G204&lt;&gt;"LIBSETS_SETTYPE_SPECIAL"),IF(AQ204&lt;&gt;"",VLOOKUP(AQ204,'ESO zone constants'!$D$3:$H$4953,5,FALSE),""),"")</f>
        <v/>
      </c>
      <c r="AS204" s="41"/>
      <c r="AT204" s="41"/>
      <c r="AU204" s="3" t="str">
        <f>IF(AND(G204&lt;&gt;"LIBSETS_SETTYPE_BATTLEGROUND",G204&lt;&gt;"LIBSETS_SETTYPE_SPECIAL"),IF(AV204&lt;&gt;"",VLOOKUP(AV204,'ESO zone constants'!$D$3:$H$4953,5,FALSE),""),"")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3"/>
        <v>, setType=LIBSETS_SETTYPE_CRAFTED</v>
      </c>
      <c r="BG204" s="21" t="str">
        <f t="shared" si="26"/>
        <v>, dropMechanic={LIBSETS_DROP_MECHANIC_CRAFTED,LIBSETS_DROP_MECHANIC_CRAFTED}</v>
      </c>
      <c r="BH204" s="21" t="str">
        <f t="shared" si="27"/>
        <v>}, --Pelinal\'s Aptitude / Pelinals Talent   [Gold Coast, Gold Coast, Gold Coast]</v>
      </c>
    </row>
    <row r="205" spans="1:60" x14ac:dyDescent="0.25">
      <c r="A205" s="12">
        <v>243</v>
      </c>
      <c r="B205" t="s">
        <v>1049</v>
      </c>
      <c r="C205" t="s">
        <v>1050</v>
      </c>
      <c r="D205" s="3">
        <f t="shared" si="22"/>
        <v>243</v>
      </c>
      <c r="G205" s="8" t="s">
        <v>1478</v>
      </c>
      <c r="I205" t="s">
        <v>91</v>
      </c>
      <c r="J205" t="s">
        <v>91</v>
      </c>
      <c r="K205">
        <v>254</v>
      </c>
      <c r="L205">
        <v>254</v>
      </c>
      <c r="M205">
        <v>254</v>
      </c>
      <c r="O205" s="62"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constants'!$A$3:$D$9999,4,FALSE),"")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constants'!$A$3:$D$9999,4,FALSE),"")</f>
        <v>Gold Coast</v>
      </c>
      <c r="AH205" s="42" t="s">
        <v>1558</v>
      </c>
      <c r="AI205" s="41"/>
      <c r="AJ205" s="41"/>
      <c r="AK205" s="3">
        <f>IF(AND(G205&lt;&gt;"LIBSETS_SETTYPE_BATTLEGROUND",G205&lt;&gt;"LIBSETS_SETTYPE_SPECIAL"),IF(AL205&lt;&gt;"",VLOOKUP(AL205,'ESO zone constants'!$D$3:$H$4953,5,FALSE),""),"")</f>
        <v>823</v>
      </c>
      <c r="AL205" t="s">
        <v>515</v>
      </c>
      <c r="AM205" s="33" t="s">
        <v>1559</v>
      </c>
      <c r="AN205" s="41"/>
      <c r="AO205" s="41"/>
      <c r="AP205" s="3" t="str">
        <f>IF(AND(G205&lt;&gt;"LIBSETS_SETTYPE_BATTLEGROUND",G205&lt;&gt;"LIBSETS_SETTYPE_SPECIAL"),IF(AQ205&lt;&gt;"",VLOOKUP(AQ205,'ESO zone constants'!$D$3:$H$4953,5,FALSE),""),"")</f>
        <v/>
      </c>
      <c r="AS205" s="41"/>
      <c r="AT205" s="41"/>
      <c r="AU205" s="3" t="str">
        <f>IF(AND(G205&lt;&gt;"LIBSETS_SETTYPE_BATTLEGROUND",G205&lt;&gt;"LIBSETS_SETTYPE_SPECIAL"),IF(AV205&lt;&gt;"",VLOOKUP(AV205,'ESO zone constants'!$D$3:$H$4953,5,FALSE),""),"")</f>
        <v/>
      </c>
      <c r="AX205" s="41"/>
      <c r="AY205" s="41"/>
      <c r="AZ205" s="79" t="s">
        <v>2658</v>
      </c>
      <c r="BA205" s="79"/>
      <c r="BB205" s="79"/>
      <c r="BC205" s="79"/>
      <c r="BD205" s="21" t="str">
        <f t="shared" si="24"/>
        <v>[243] = {wayshrines={254,254,254,}, dlcId=DLC_DARK_BROTHERHOOD</v>
      </c>
      <c r="BE205" s="21" t="str">
        <f t="shared" si="25"/>
        <v>, zoneIds={823,823,823,823}, veteran=false</v>
      </c>
      <c r="BF205" s="21" t="str">
        <f t="shared" si="23"/>
        <v>, setType=LIBSETS_SETTYPE_OVERLAND</v>
      </c>
      <c r="BG205" s="21" t="str">
        <f t="shared" si="26"/>
        <v>, dropMechanic={LIBSETS_DROP_MECHANIC_OVERLAND_BOSS_DELVE,LIBSETS_DROP_MECHANIC_OVERLAND_WORLDBOSS,LIBSETS_DROP_MECHANIC_OVERLAND_BOSS_PUBLIC_DUNGEON,LIBSETS_DROP_MECHANIC_OVERLAND_CHEST}</v>
      </c>
      <c r="BH205" s="21" t="str">
        <f t="shared" si="27"/>
        <v>}, --Hide of Morihaus / Haut von Morihaus   [Gold Coast, Gold Coast, Gold Coast, Gold Coast]</v>
      </c>
    </row>
    <row r="206" spans="1:60" x14ac:dyDescent="0.25">
      <c r="A206" s="12">
        <v>244</v>
      </c>
      <c r="B206" t="s">
        <v>1051</v>
      </c>
      <c r="C206" t="s">
        <v>1052</v>
      </c>
      <c r="D206" s="3">
        <f t="shared" si="22"/>
        <v>244</v>
      </c>
      <c r="G206" s="8" t="s">
        <v>1478</v>
      </c>
      <c r="I206" t="s">
        <v>91</v>
      </c>
      <c r="J206" t="s">
        <v>91</v>
      </c>
      <c r="K206">
        <v>254</v>
      </c>
      <c r="L206">
        <v>254</v>
      </c>
      <c r="M206">
        <v>254</v>
      </c>
      <c r="O206" s="62"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constants'!$A$3:$D$9999,4,FALSE),"")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constants'!$A$3:$D$9999,4,FALSE),"")</f>
        <v>Gold Coast</v>
      </c>
      <c r="AH206" s="42" t="s">
        <v>1558</v>
      </c>
      <c r="AI206" s="41"/>
      <c r="AJ206" s="41"/>
      <c r="AK206" s="3">
        <f>IF(AND(G206&lt;&gt;"LIBSETS_SETTYPE_BATTLEGROUND",G206&lt;&gt;"LIBSETS_SETTYPE_SPECIAL"),IF(AL206&lt;&gt;"",VLOOKUP(AL206,'ESO zone constants'!$D$3:$H$4953,5,FALSE),""),"")</f>
        <v>823</v>
      </c>
      <c r="AL206" t="s">
        <v>515</v>
      </c>
      <c r="AM206" s="33" t="s">
        <v>1559</v>
      </c>
      <c r="AN206" s="41"/>
      <c r="AO206" s="41"/>
      <c r="AP206" s="3" t="str">
        <f>IF(AND(G206&lt;&gt;"LIBSETS_SETTYPE_BATTLEGROUND",G206&lt;&gt;"LIBSETS_SETTYPE_SPECIAL"),IF(AQ206&lt;&gt;"",VLOOKUP(AQ206,'ESO zone constants'!$D$3:$H$4953,5,FALSE),""),"")</f>
        <v/>
      </c>
      <c r="AS206" s="41"/>
      <c r="AT206" s="41"/>
      <c r="AU206" s="3" t="str">
        <f>IF(AND(G206&lt;&gt;"LIBSETS_SETTYPE_BATTLEGROUND",G206&lt;&gt;"LIBSETS_SETTYPE_SPECIAL"),IF(AV206&lt;&gt;"",VLOOKUP(AV206,'ESO zone constants'!$D$3:$H$4953,5,FALSE),""),"")</f>
        <v/>
      </c>
      <c r="AX206" s="41"/>
      <c r="AY206" s="41"/>
      <c r="AZ206" s="79" t="s">
        <v>2659</v>
      </c>
      <c r="BA206" s="79"/>
      <c r="BB206" s="79"/>
      <c r="BC206" s="79"/>
      <c r="BD206" s="21" t="str">
        <f t="shared" si="24"/>
        <v>[244] = {wayshrines={254,254,254,}, dlcId=DLC_DARK_BROTHERHOOD</v>
      </c>
      <c r="BE206" s="21" t="str">
        <f t="shared" si="25"/>
        <v>, zoneIds={823,823,823,823}, veteran=false</v>
      </c>
      <c r="BF206" s="21" t="str">
        <f t="shared" si="23"/>
        <v>, setType=LIBSETS_SETTYPE_OVERLAND</v>
      </c>
      <c r="BG206" s="21" t="str">
        <f t="shared" si="26"/>
        <v>, isProcSetAllowedInPvP=1, dropMechanic={LIBSETS_DROP_MECHANIC_OVERLAND_BOSS_DELVE,LIBSETS_DROP_MECHANIC_OVERLAND_WORLDBOSS,LIBSETS_DROP_MECHANIC_OVERLAND_BOSS_PUBLIC_DUNGEON,LIBSETS_DROP_MECHANIC_OVERLAND_CHEST}</v>
      </c>
      <c r="BH206" s="21" t="str">
        <f t="shared" si="27"/>
        <v>}, --Flanking Strategist / Flankierender Stratege   [Gold Coast, Gold Coast, Gold Coast, Gold Coast]</v>
      </c>
    </row>
    <row r="207" spans="1:60" x14ac:dyDescent="0.25">
      <c r="A207" s="12">
        <v>245</v>
      </c>
      <c r="B207" t="s">
        <v>1053</v>
      </c>
      <c r="C207" t="s">
        <v>2597</v>
      </c>
      <c r="D207" s="3">
        <f t="shared" si="22"/>
        <v>245</v>
      </c>
      <c r="G207" s="8" t="s">
        <v>1478</v>
      </c>
      <c r="I207" t="s">
        <v>91</v>
      </c>
      <c r="J207" t="s">
        <v>91</v>
      </c>
      <c r="K207">
        <v>254</v>
      </c>
      <c r="L207">
        <v>254</v>
      </c>
      <c r="M207">
        <v>254</v>
      </c>
      <c r="O207" s="62"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constants'!$A$3:$D$9999,4,FALSE),"")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constants'!$A$3:$D$9999,4,FALSE),"")</f>
        <v>Gold Coast</v>
      </c>
      <c r="AH207" s="42" t="s">
        <v>1558</v>
      </c>
      <c r="AI207" s="39"/>
      <c r="AJ207" s="39"/>
      <c r="AK207" s="3">
        <f>IF(AND(G207&lt;&gt;"LIBSETS_SETTYPE_BATTLEGROUND",G207&lt;&gt;"LIBSETS_SETTYPE_SPECIAL"),IF(AL207&lt;&gt;"",VLOOKUP(AL207,'ESO zone constants'!$D$3:$H$4953,5,FALSE),""),"")</f>
        <v>823</v>
      </c>
      <c r="AL207" t="s">
        <v>515</v>
      </c>
      <c r="AM207" s="33" t="s">
        <v>1559</v>
      </c>
      <c r="AN207" s="39"/>
      <c r="AO207" s="39"/>
      <c r="AP207" s="3">
        <f>IF(AND(G207&lt;&gt;"LIBSETS_SETTYPE_BATTLEGROUND",G207&lt;&gt;"LIBSETS_SETTYPE_SPECIAL"),IF(AQ207&lt;&gt;"",VLOOKUP(AQ207,'ESO zone constants'!$D$3:$H$4953,5,FALSE),""),"")</f>
        <v>823</v>
      </c>
      <c r="AQ207" t="s">
        <v>515</v>
      </c>
      <c r="AR207" s="3" t="s">
        <v>3256</v>
      </c>
      <c r="AS207" s="39" t="s">
        <v>3819</v>
      </c>
      <c r="AT207" s="39" t="s">
        <v>3820</v>
      </c>
      <c r="AU207" s="3" t="str">
        <f>IF(AND(G207&lt;&gt;"LIBSETS_SETTYPE_BATTLEGROUND",G207&lt;&gt;"LIBSETS_SETTYPE_SPECIAL"),IF(AV207&lt;&gt;"",VLOOKUP(AV207,'ESO zone constants'!$D$3:$H$4953,5,FALSE),""),"")</f>
        <v/>
      </c>
      <c r="AX207" s="39"/>
      <c r="AY207" s="39"/>
      <c r="AZ207" s="79" t="s">
        <v>2658</v>
      </c>
      <c r="BA207" s="79"/>
      <c r="BB207" s="79"/>
      <c r="BC207" s="79"/>
      <c r="BD207" s="21" t="str">
        <f t="shared" si="24"/>
        <v>[245] = {wayshrines={254,254,254,}, dlcId=DLC_DARK_BROTHERHOOD</v>
      </c>
      <c r="BE207" s="21" t="str">
        <f t="shared" si="25"/>
        <v>, zoneIds={823,823,823,823,823}, veteran=false</v>
      </c>
      <c r="BF207" s="21" t="str">
        <f t="shared" si="23"/>
        <v>, setType=LIBSETS_SETTYPE_OVERLAND</v>
      </c>
      <c r="BG207" s="21" t="str">
        <f t="shared" si="26"/>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H207" s="21" t="str">
        <f t="shared" si="27"/>
        <v>}, --Sithis\' Touch / Sithis' Berührung   [Gold Coast, Gold Coast, Gold Coast, Gold Coast, Gold Coast]</v>
      </c>
    </row>
    <row r="208" spans="1:60" x14ac:dyDescent="0.25">
      <c r="A208" s="12">
        <v>246</v>
      </c>
      <c r="B208" t="s">
        <v>1054</v>
      </c>
      <c r="C208" t="s">
        <v>2598</v>
      </c>
      <c r="D208" s="3">
        <f t="shared" si="22"/>
        <v>246</v>
      </c>
      <c r="G208" s="8" t="s">
        <v>1476</v>
      </c>
      <c r="I208" t="s">
        <v>91</v>
      </c>
      <c r="J208" t="s">
        <v>91</v>
      </c>
      <c r="K208">
        <v>-1</v>
      </c>
      <c r="L208">
        <v>-1</v>
      </c>
      <c r="M208">
        <v>-1</v>
      </c>
      <c r="O208" s="62"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2780</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constants'!$A$3:$D$9999,4,FALSE),"")</f>
        <v/>
      </c>
      <c r="AB208" s="33" t="s">
        <v>3814</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constants'!$A$3:$D$9999,4,FALSE),"")</f>
        <v/>
      </c>
      <c r="AH208" s="42"/>
      <c r="AI208" s="39"/>
      <c r="AJ208" s="39"/>
      <c r="AK208" s="3" t="str">
        <f>IF(AND(G208&lt;&gt;"LIBSETS_SETTYPE_BATTLEGROUND",G208&lt;&gt;"LIBSETS_SETTYPE_SPECIAL"),IF(AL208&lt;&gt;"",VLOOKUP(AL208,'ESO zone constants'!$D$3:$H$4953,5,FALSE),""),"")</f>
        <v/>
      </c>
      <c r="AN208" s="39"/>
      <c r="AO208" s="39"/>
      <c r="AP208" s="3" t="str">
        <f>IF(AND(G208&lt;&gt;"LIBSETS_SETTYPE_BATTLEGROUND",G208&lt;&gt;"LIBSETS_SETTYPE_SPECIAL"),IF(AQ208&lt;&gt;"",VLOOKUP(AQ208,'ESO zone constants'!$D$3:$H$4953,5,FALSE),""),"")</f>
        <v/>
      </c>
      <c r="AS208" s="39"/>
      <c r="AT208" s="39"/>
      <c r="AU208" s="3" t="str">
        <f>IF(AND(G208&lt;&gt;"LIBSETS_SETTYPE_BATTLEGROUND",G208&lt;&gt;"LIBSETS_SETTYPE_SPECIAL"),IF(AV208&lt;&gt;"",VLOOKUP(AV208,'ESO zone constants'!$D$3:$H$4953,5,FALSE),""),"")</f>
        <v/>
      </c>
      <c r="AX208" s="39"/>
      <c r="AY208" s="39"/>
      <c r="AZ208" s="79" t="s">
        <v>2658</v>
      </c>
      <c r="BA208" s="79"/>
      <c r="BB208" s="79"/>
      <c r="BC208" s="79"/>
      <c r="BD208" s="21" t="str">
        <f t="shared" si="24"/>
        <v>[246] = {wayshrines={-1,-1,-1,}, dlcId=DLC_IMPERIAL_CITY</v>
      </c>
      <c r="BE208" s="21" t="str">
        <f t="shared" si="25"/>
        <v>, zoneIds={643}, veteran=false</v>
      </c>
      <c r="BF208" s="21" t="str">
        <f t="shared" si="23"/>
        <v>, setType=LIBSETS_SETTYPE_IMPERIALCITY</v>
      </c>
      <c r="BG208" s="21" t="str">
        <f t="shared" si="26"/>
        <v>, dropMechanic={LIBSETS_DROP_MECHANIC_TELVAR_EQUIPMENT_LOCKBOX_MERCHANT,LIBSETS_DROP_MECHANIC_IMPERIAL_CITY_TREASURE_TROVE_SCAMP}, dropMechanicDropLocationNames={['en']={'','Imperial city treasure trove scamps','','','','',},['de']={'','Kaiserstadt Gier Schatzgoblin','','','','',},}</v>
      </c>
      <c r="BH208" s="21" t="str">
        <f t="shared" si="27"/>
        <v>}, --Galerion\'s Revenge / Galerions Revanche   [Imperial Sewers]</v>
      </c>
    </row>
    <row r="209" spans="1:60" x14ac:dyDescent="0.25">
      <c r="A209" s="12">
        <v>247</v>
      </c>
      <c r="B209" t="s">
        <v>1055</v>
      </c>
      <c r="C209" t="s">
        <v>1056</v>
      </c>
      <c r="D209" s="3">
        <f t="shared" si="22"/>
        <v>247</v>
      </c>
      <c r="G209" s="8" t="s">
        <v>1476</v>
      </c>
      <c r="I209" t="s">
        <v>91</v>
      </c>
      <c r="J209" t="s">
        <v>91</v>
      </c>
      <c r="K209">
        <v>-1</v>
      </c>
      <c r="L209">
        <v>-1</v>
      </c>
      <c r="M209">
        <v>-1</v>
      </c>
      <c r="O209" s="62"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2780</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constants'!$A$3:$D$9999,4,FALSE),"")</f>
        <v/>
      </c>
      <c r="AB209" s="33" t="s">
        <v>3814</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constants'!$A$3:$D$9999,4,FALSE),"")</f>
        <v/>
      </c>
      <c r="AH209" s="42"/>
      <c r="AI209" s="39"/>
      <c r="AJ209" s="39"/>
      <c r="AK209" s="3" t="str">
        <f>IF(AND(G209&lt;&gt;"LIBSETS_SETTYPE_BATTLEGROUND",G209&lt;&gt;"LIBSETS_SETTYPE_SPECIAL"),IF(AL209&lt;&gt;"",VLOOKUP(AL209,'ESO zone constants'!$D$3:$H$4953,5,FALSE),""),"")</f>
        <v/>
      </c>
      <c r="AN209" s="39"/>
      <c r="AO209" s="39"/>
      <c r="AP209" s="3" t="str">
        <f>IF(AND(G209&lt;&gt;"LIBSETS_SETTYPE_BATTLEGROUND",G209&lt;&gt;"LIBSETS_SETTYPE_SPECIAL"),IF(AQ209&lt;&gt;"",VLOOKUP(AQ209,'ESO zone constants'!$D$3:$H$4953,5,FALSE),""),"")</f>
        <v/>
      </c>
      <c r="AS209" s="39"/>
      <c r="AT209" s="39"/>
      <c r="AU209" s="3" t="str">
        <f>IF(AND(G209&lt;&gt;"LIBSETS_SETTYPE_BATTLEGROUND",G209&lt;&gt;"LIBSETS_SETTYPE_SPECIAL"),IF(AV209&lt;&gt;"",VLOOKUP(AV209,'ESO zone constants'!$D$3:$H$4953,5,FALSE),""),"")</f>
        <v/>
      </c>
      <c r="AX209" s="39"/>
      <c r="AY209" s="39"/>
      <c r="AZ209" s="79" t="s">
        <v>2658</v>
      </c>
      <c r="BA209" s="79"/>
      <c r="BB209" s="79"/>
      <c r="BC209" s="79"/>
      <c r="BD209" s="21" t="str">
        <f t="shared" si="24"/>
        <v>[247] = {wayshrines={-1,-1,-1,}, dlcId=DLC_IMPERIAL_CITY</v>
      </c>
      <c r="BE209" s="21" t="str">
        <f t="shared" si="25"/>
        <v>, zoneIds={643}, veteran=false</v>
      </c>
      <c r="BF209" s="21" t="str">
        <f t="shared" si="23"/>
        <v>, setType=LIBSETS_SETTYPE_IMPERIALCITY</v>
      </c>
      <c r="BG209" s="21" t="str">
        <f t="shared" si="26"/>
        <v>, dropMechanic={LIBSETS_DROP_MECHANIC_TELVAR_EQUIPMENT_LOCKBOX_MERCHANT,LIBSETS_DROP_MECHANIC_IMPERIAL_CITY_TREASURE_TROVE_SCAMP}, dropMechanicDropLocationNames={['en']={'','Imperial city treasure trove scamps','','','','',},['de']={'','Kaiserstadt Gier Schatzgoblin','','','','',},}</v>
      </c>
      <c r="BH209" s="21" t="str">
        <f t="shared" si="27"/>
        <v>}, --Vicecanon of Venom / Vizekanoniker des Gifts   [Imperial Sewers]</v>
      </c>
    </row>
    <row r="210" spans="1:60" x14ac:dyDescent="0.25">
      <c r="A210" s="12">
        <v>248</v>
      </c>
      <c r="B210" t="s">
        <v>1057</v>
      </c>
      <c r="C210" t="s">
        <v>1058</v>
      </c>
      <c r="D210" s="3">
        <f t="shared" si="22"/>
        <v>248</v>
      </c>
      <c r="G210" s="8" t="s">
        <v>1476</v>
      </c>
      <c r="I210" t="s">
        <v>91</v>
      </c>
      <c r="J210" t="s">
        <v>91</v>
      </c>
      <c r="K210">
        <v>-1</v>
      </c>
      <c r="L210">
        <v>-1</v>
      </c>
      <c r="M210">
        <v>-1</v>
      </c>
      <c r="O210" s="62"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2780</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constants'!$A$3:$D$9999,4,FALSE),"")</f>
        <v/>
      </c>
      <c r="AB210" s="33" t="s">
        <v>3814</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constants'!$A$3:$D$9999,4,FALSE),"")</f>
        <v/>
      </c>
      <c r="AH210" s="42"/>
      <c r="AI210" s="39"/>
      <c r="AJ210" s="39"/>
      <c r="AK210" s="3" t="str">
        <f>IF(AND(G210&lt;&gt;"LIBSETS_SETTYPE_BATTLEGROUND",G210&lt;&gt;"LIBSETS_SETTYPE_SPECIAL"),IF(AL210&lt;&gt;"",VLOOKUP(AL210,'ESO zone constants'!$D$3:$H$4953,5,FALSE),""),"")</f>
        <v/>
      </c>
      <c r="AN210" s="39"/>
      <c r="AO210" s="39"/>
      <c r="AP210" s="3" t="str">
        <f>IF(AND(G210&lt;&gt;"LIBSETS_SETTYPE_BATTLEGROUND",G210&lt;&gt;"LIBSETS_SETTYPE_SPECIAL"),IF(AQ210&lt;&gt;"",VLOOKUP(AQ210,'ESO zone constants'!$D$3:$H$4953,5,FALSE),""),"")</f>
        <v/>
      </c>
      <c r="AS210" s="39"/>
      <c r="AT210" s="39"/>
      <c r="AU210" s="3" t="str">
        <f>IF(AND(G210&lt;&gt;"LIBSETS_SETTYPE_BATTLEGROUND",G210&lt;&gt;"LIBSETS_SETTYPE_SPECIAL"),IF(AV210&lt;&gt;"",VLOOKUP(AV210,'ESO zone constants'!$D$3:$H$4953,5,FALSE),""),"")</f>
        <v/>
      </c>
      <c r="AX210" s="39"/>
      <c r="AY210" s="39"/>
      <c r="AZ210" s="79" t="s">
        <v>2658</v>
      </c>
      <c r="BA210" s="79"/>
      <c r="BB210" s="79"/>
      <c r="BC210" s="79"/>
      <c r="BD210" s="21" t="str">
        <f t="shared" si="24"/>
        <v>[248] = {wayshrines={-1,-1,-1,}, dlcId=DLC_IMPERIAL_CITY</v>
      </c>
      <c r="BE210" s="21" t="str">
        <f t="shared" si="25"/>
        <v>, zoneIds={643}, veteran=false</v>
      </c>
      <c r="BF210" s="21" t="str">
        <f t="shared" si="23"/>
        <v>, setType=LIBSETS_SETTYPE_IMPERIALCITY</v>
      </c>
      <c r="BG210" s="21" t="str">
        <f t="shared" si="26"/>
        <v>, dropMechanic={LIBSETS_DROP_MECHANIC_TELVAR_EQUIPMENT_LOCKBOX_MERCHANT,LIBSETS_DROP_MECHANIC_IMPERIAL_CITY_TREASURE_TROVE_SCAMP}, dropMechanicDropLocationNames={['en']={'','Imperial city treasure trove scamps','','','','',},['de']={'','Kaiserstadt Gier Schatzgoblin','','','','',},}</v>
      </c>
      <c r="BH210" s="21" t="str">
        <f t="shared" si="27"/>
        <v>}, --Thews of the Harbinger / Muskeln des Vorboten   [Imperial Sewers]</v>
      </c>
    </row>
    <row r="211" spans="1:60" x14ac:dyDescent="0.25">
      <c r="A211" s="12">
        <v>253</v>
      </c>
      <c r="B211" t="s">
        <v>1059</v>
      </c>
      <c r="C211" t="s">
        <v>1060</v>
      </c>
      <c r="D211" s="3">
        <f t="shared" si="22"/>
        <v>253</v>
      </c>
      <c r="G211" s="8" t="s">
        <v>1476</v>
      </c>
      <c r="I211" t="s">
        <v>91</v>
      </c>
      <c r="J211" t="s">
        <v>91</v>
      </c>
      <c r="K211">
        <v>-1</v>
      </c>
      <c r="L211">
        <v>-1</v>
      </c>
      <c r="M211">
        <v>-1</v>
      </c>
      <c r="O211" s="62"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2780</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constants'!$A$3:$D$9999,4,FALSE),"")</f>
        <v/>
      </c>
      <c r="AB211" s="33" t="s">
        <v>3814</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constants'!$A$3:$D$9999,4,FALSE),"")</f>
        <v/>
      </c>
      <c r="AH211" s="42"/>
      <c r="AI211" s="39"/>
      <c r="AJ211" s="39"/>
      <c r="AK211" s="3" t="str">
        <f>IF(AND(G211&lt;&gt;"LIBSETS_SETTYPE_BATTLEGROUND",G211&lt;&gt;"LIBSETS_SETTYPE_SPECIAL"),IF(AL211&lt;&gt;"",VLOOKUP(AL211,'ESO zone constants'!$D$3:$H$4953,5,FALSE),""),"")</f>
        <v/>
      </c>
      <c r="AN211" s="39"/>
      <c r="AO211" s="39"/>
      <c r="AP211" s="3" t="str">
        <f>IF(AND(G211&lt;&gt;"LIBSETS_SETTYPE_BATTLEGROUND",G211&lt;&gt;"LIBSETS_SETTYPE_SPECIAL"),IF(AQ211&lt;&gt;"",VLOOKUP(AQ211,'ESO zone constants'!$D$3:$H$4953,5,FALSE),""),"")</f>
        <v/>
      </c>
      <c r="AS211" s="39"/>
      <c r="AT211" s="39"/>
      <c r="AU211" s="3" t="str">
        <f>IF(AND(G211&lt;&gt;"LIBSETS_SETTYPE_BATTLEGROUND",G211&lt;&gt;"LIBSETS_SETTYPE_SPECIAL"),IF(AV211&lt;&gt;"",VLOOKUP(AV211,'ESO zone constants'!$D$3:$H$4953,5,FALSE),""),"")</f>
        <v/>
      </c>
      <c r="AX211" s="39"/>
      <c r="AY211" s="39"/>
      <c r="AZ211" s="79" t="s">
        <v>2658</v>
      </c>
      <c r="BA211" s="79"/>
      <c r="BB211" s="79"/>
      <c r="BC211" s="79"/>
      <c r="BD211" s="21" t="str">
        <f t="shared" si="24"/>
        <v>[253] = {wayshrines={-1,-1,-1,}, dlcId=DLC_IMPERIAL_CITY</v>
      </c>
      <c r="BE211" s="21" t="str">
        <f t="shared" si="25"/>
        <v>, zoneIds={643}, veteran=false</v>
      </c>
      <c r="BF211" s="21" t="str">
        <f t="shared" si="23"/>
        <v>, setType=LIBSETS_SETTYPE_IMPERIALCITY</v>
      </c>
      <c r="BG211" s="21" t="str">
        <f t="shared" si="26"/>
        <v>, dropMechanic={LIBSETS_DROP_MECHANIC_TELVAR_EQUIPMENT_LOCKBOX_MERCHANT,LIBSETS_DROP_MECHANIC_IMPERIAL_CITY_TREASURE_TROVE_SCAMP}, dropMechanicDropLocationNames={['en']={'','Imperial city treasure trove scamps','','','','',},['de']={'','Kaiserstadt Gier Schatzgoblin','','','','',},}</v>
      </c>
      <c r="BH211" s="21" t="str">
        <f t="shared" si="27"/>
        <v>}, --Imperial Physique / Kaiserliche Physis   [Imperial Sewers]</v>
      </c>
    </row>
    <row r="212" spans="1:60" x14ac:dyDescent="0.25">
      <c r="A212" s="5">
        <v>256</v>
      </c>
      <c r="B212" t="s">
        <v>1061</v>
      </c>
      <c r="C212" t="s">
        <v>13</v>
      </c>
      <c r="D212" s="3">
        <f t="shared" si="22"/>
        <v>256</v>
      </c>
      <c r="G212" s="8" t="s">
        <v>1477</v>
      </c>
      <c r="H212" s="87">
        <v>3</v>
      </c>
      <c r="I212" t="s">
        <v>1464</v>
      </c>
      <c r="J212" t="s">
        <v>91</v>
      </c>
      <c r="K212">
        <v>260</v>
      </c>
      <c r="L212">
        <v>260</v>
      </c>
      <c r="M212">
        <v>260</v>
      </c>
      <c r="O212" s="62"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constants'!$A$3:$D$9999,4,FALSE),"")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constants'!$A$3:$D$9999,4,FALSE),"")</f>
        <v>Shadowfen</v>
      </c>
      <c r="AH212" s="42"/>
      <c r="AI212" s="40"/>
      <c r="AJ212" s="40"/>
      <c r="AK212" s="3" t="str">
        <f>IF(AND(G212&lt;&gt;"LIBSETS_SETTYPE_BATTLEGROUND",G212&lt;&gt;"LIBSETS_SETTYPE_SPECIAL"),IF(AL212&lt;&gt;"",VLOOKUP(AL212,'ESO zone constants'!$D$3:$H$4953,5,FALSE),""),"")</f>
        <v/>
      </c>
      <c r="AN212" s="40"/>
      <c r="AO212" s="40"/>
      <c r="AP212" s="3" t="str">
        <f>IF(AND(G212&lt;&gt;"LIBSETS_SETTYPE_BATTLEGROUND",G212&lt;&gt;"LIBSETS_SETTYPE_SPECIAL"),IF(AQ212&lt;&gt;"",VLOOKUP(AQ212,'ESO zone constants'!$D$3:$H$4953,5,FALSE),""),"")</f>
        <v/>
      </c>
      <c r="AS212" s="40"/>
      <c r="AT212" s="40"/>
      <c r="AU212" s="3" t="str">
        <f>IF(AND(G212&lt;&gt;"LIBSETS_SETTYPE_BATTLEGROUND",G212&lt;&gt;"LIBSETS_SETTYPE_SPECIAL"),IF(AV212&lt;&gt;"",VLOOKUP(AV212,'ESO zone constants'!$D$3:$H$4953,5,FALSE),""),"")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3"/>
        <v>, setType=LIBSETS_SETTYPE_MONSTER, undauntedChestId=3</v>
      </c>
      <c r="BG212" s="21" t="str">
        <f t="shared" si="26"/>
        <v>, dropMechanic={LIBSETS_DROP_MECHANIC_MONSTER_NAME}, dropMechanicDropLocationNames={['en']={'Tree-Minder Na-Kesh','','','','','',},['de']={'Baumhirtin Na-Kesh','','','','','',},}</v>
      </c>
      <c r="BH212" s="21" t="str">
        <f t="shared" si="27"/>
        <v>}, --Mighty Chudan / Mächtiger Chudan   [Ruins of Mazzatun, Shadowfen, Shadowfen]</v>
      </c>
    </row>
    <row r="213" spans="1:60" x14ac:dyDescent="0.25">
      <c r="A213" s="5">
        <v>257</v>
      </c>
      <c r="B213" t="s">
        <v>32</v>
      </c>
      <c r="C213" t="s">
        <v>32</v>
      </c>
      <c r="D213" s="3">
        <f t="shared" si="22"/>
        <v>257</v>
      </c>
      <c r="G213" s="8" t="s">
        <v>1477</v>
      </c>
      <c r="H213" s="87">
        <v>3</v>
      </c>
      <c r="I213" t="s">
        <v>1464</v>
      </c>
      <c r="J213" t="s">
        <v>91</v>
      </c>
      <c r="K213">
        <v>261</v>
      </c>
      <c r="L213">
        <v>261</v>
      </c>
      <c r="M213">
        <v>261</v>
      </c>
      <c r="O213" s="62"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constants'!$A$3:$D$9999,4,FALSE),"")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constants'!$A$3:$D$9999,4,FALSE),"")</f>
        <v>Shadowfen</v>
      </c>
      <c r="AH213" s="42"/>
      <c r="AI213" s="40"/>
      <c r="AJ213" s="40"/>
      <c r="AK213" s="3" t="str">
        <f>IF(AND(G213&lt;&gt;"LIBSETS_SETTYPE_BATTLEGROUND",G213&lt;&gt;"LIBSETS_SETTYPE_SPECIAL"),IF(AL213&lt;&gt;"",VLOOKUP(AL213,'ESO zone constants'!$D$3:$H$4953,5,FALSE),""),"")</f>
        <v/>
      </c>
      <c r="AN213" s="40"/>
      <c r="AO213" s="40"/>
      <c r="AP213" s="3" t="str">
        <f>IF(AND(G213&lt;&gt;"LIBSETS_SETTYPE_BATTLEGROUND",G213&lt;&gt;"LIBSETS_SETTYPE_SPECIAL"),IF(AQ213&lt;&gt;"",VLOOKUP(AQ213,'ESO zone constants'!$D$3:$H$4953,5,FALSE),""),"")</f>
        <v/>
      </c>
      <c r="AS213" s="40"/>
      <c r="AT213" s="40"/>
      <c r="AU213" s="3" t="str">
        <f>IF(AND(G213&lt;&gt;"LIBSETS_SETTYPE_BATTLEGROUND",G213&lt;&gt;"LIBSETS_SETTYPE_SPECIAL"),IF(AV213&lt;&gt;"",VLOOKUP(AV213,'ESO zone constants'!$D$3:$H$4953,5,FALSE),""),"")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3"/>
        <v>, setType=LIBSETS_SETTYPE_MONSTER, undauntedChestId=3</v>
      </c>
      <c r="BG213" s="21" t="str">
        <f t="shared" si="26"/>
        <v>, dropMechanic={LIBSETS_DROP_MECHANIC_MONSTER_NAME}, dropMechanicDropLocationNames={['en']={'Velidreth','','','','','',},['de']={'Velidreth','','','','','',},}</v>
      </c>
      <c r="BH213" s="21" t="str">
        <f t="shared" si="27"/>
        <v>}, --Velidreth / Velidreth   [Cradle of Shadows, Shadowfen, Shadowfen]</v>
      </c>
    </row>
    <row r="214" spans="1:60" x14ac:dyDescent="0.25">
      <c r="A214" s="12">
        <v>258</v>
      </c>
      <c r="B214" t="s">
        <v>1062</v>
      </c>
      <c r="C214" t="s">
        <v>1063</v>
      </c>
      <c r="D214" s="3">
        <f t="shared" si="22"/>
        <v>258</v>
      </c>
      <c r="G214" s="8" t="s">
        <v>1475</v>
      </c>
      <c r="I214" t="s">
        <v>91</v>
      </c>
      <c r="J214" t="s">
        <v>91</v>
      </c>
      <c r="K214">
        <v>260</v>
      </c>
      <c r="L214">
        <v>260</v>
      </c>
      <c r="M214">
        <v>260</v>
      </c>
      <c r="O214" s="62"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3332</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constants'!$A$3:$D$9999,4,FALSE),"")</f>
        <v>Shadowfen</v>
      </c>
      <c r="AB214" s="33" t="s">
        <v>3332</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constants'!$A$3:$D$9999,4,FALSE),"")</f>
        <v>Shadowfen</v>
      </c>
      <c r="AH214" s="42"/>
      <c r="AI214" s="39"/>
      <c r="AJ214" s="39"/>
      <c r="AK214" s="3" t="str">
        <f>IF(AND(G214&lt;&gt;"LIBSETS_SETTYPE_BATTLEGROUND",G214&lt;&gt;"LIBSETS_SETTYPE_SPECIAL"),IF(AL214&lt;&gt;"",VLOOKUP(AL214,'ESO zone constants'!$D$3:$H$4953,5,FALSE),""),"")</f>
        <v/>
      </c>
      <c r="AN214" s="39"/>
      <c r="AO214" s="39"/>
      <c r="AP214" s="3" t="str">
        <f>IF(AND(G214&lt;&gt;"LIBSETS_SETTYPE_BATTLEGROUND",G214&lt;&gt;"LIBSETS_SETTYPE_SPECIAL"),IF(AQ214&lt;&gt;"",VLOOKUP(AQ214,'ESO zone constants'!$D$3:$H$4953,5,FALSE),""),"")</f>
        <v/>
      </c>
      <c r="AS214" s="39"/>
      <c r="AT214" s="39"/>
      <c r="AU214" s="3" t="str">
        <f>IF(AND(G214&lt;&gt;"LIBSETS_SETTYPE_BATTLEGROUND",G214&lt;&gt;"LIBSETS_SETTYPE_SPECIAL"),IF(AV214&lt;&gt;"",VLOOKUP(AV214,'ESO zone constants'!$D$3:$H$4953,5,FALSE),""),"")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3"/>
        <v>, setType=LIBSETS_SETTYPE_DUNGEON</v>
      </c>
      <c r="BG214" s="21" t="str">
        <f t="shared" si="26"/>
        <v>, isProcSetAllowedInPvP=1, dropMechanic={LIBSETS_DROP_MECHANIC_GROUP_DUNGEON_BOSS,LIBSETS_DROP_MECHANIC_GROUP_DUNGEON_BOSS}</v>
      </c>
      <c r="BH214" s="21" t="str">
        <f t="shared" si="27"/>
        <v>}, --Amber Plasm / Bernsteinplasma   [Ruins of Mazzatun, Shadowfen, Shadowfen]</v>
      </c>
    </row>
    <row r="215" spans="1:60" x14ac:dyDescent="0.25">
      <c r="A215" s="12">
        <v>259</v>
      </c>
      <c r="B215" t="s">
        <v>1064</v>
      </c>
      <c r="C215" t="s">
        <v>2599</v>
      </c>
      <c r="D215" s="3">
        <f t="shared" si="22"/>
        <v>259</v>
      </c>
      <c r="G215" s="8" t="s">
        <v>1475</v>
      </c>
      <c r="I215" t="s">
        <v>91</v>
      </c>
      <c r="J215" t="s">
        <v>91</v>
      </c>
      <c r="K215">
        <v>260</v>
      </c>
      <c r="L215">
        <v>260</v>
      </c>
      <c r="M215">
        <v>260</v>
      </c>
      <c r="O215" s="62"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3332</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constants'!$A$3:$D$9999,4,FALSE),"")</f>
        <v>Shadowfen</v>
      </c>
      <c r="AB215" s="33" t="s">
        <v>3332</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constants'!$A$3:$D$9999,4,FALSE),"")</f>
        <v>Shadowfen</v>
      </c>
      <c r="AH215" s="42"/>
      <c r="AI215" s="39"/>
      <c r="AJ215" s="39"/>
      <c r="AK215" s="3" t="str">
        <f>IF(AND(G215&lt;&gt;"LIBSETS_SETTYPE_BATTLEGROUND",G215&lt;&gt;"LIBSETS_SETTYPE_SPECIAL"),IF(AL215&lt;&gt;"",VLOOKUP(AL215,'ESO zone constants'!$D$3:$H$4953,5,FALSE),""),"")</f>
        <v/>
      </c>
      <c r="AN215" s="39"/>
      <c r="AO215" s="39"/>
      <c r="AP215" s="3" t="str">
        <f>IF(AND(G215&lt;&gt;"LIBSETS_SETTYPE_BATTLEGROUND",G215&lt;&gt;"LIBSETS_SETTYPE_SPECIAL"),IF(AQ215&lt;&gt;"",VLOOKUP(AQ215,'ESO zone constants'!$D$3:$H$4953,5,FALSE),""),"")</f>
        <v/>
      </c>
      <c r="AS215" s="39"/>
      <c r="AT215" s="39"/>
      <c r="AU215" s="3" t="str">
        <f>IF(AND(G215&lt;&gt;"LIBSETS_SETTYPE_BATTLEGROUND",G215&lt;&gt;"LIBSETS_SETTYPE_SPECIAL"),IF(AV215&lt;&gt;"",VLOOKUP(AV215,'ESO zone constants'!$D$3:$H$4953,5,FALSE),""),"")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3"/>
        <v>, setType=LIBSETS_SETTYPE_DUNGEON</v>
      </c>
      <c r="BG215" s="21" t="str">
        <f t="shared" si="26"/>
        <v>, dropMechanic={LIBSETS_DROP_MECHANIC_GROUP_DUNGEON_BOSS,LIBSETS_DROP_MECHANIC_GROUP_DUNGEON_BOSS}</v>
      </c>
      <c r="BH215" s="21" t="str">
        <f t="shared" si="27"/>
        <v>}, --Heem-Jas\' Retribution / Heem-Jas' Vergeltung   [Ruins of Mazzatun, Shadowfen, Shadowfen]</v>
      </c>
    </row>
    <row r="216" spans="1:60" x14ac:dyDescent="0.25">
      <c r="A216" s="12">
        <v>260</v>
      </c>
      <c r="B216" t="s">
        <v>1065</v>
      </c>
      <c r="C216" t="s">
        <v>1066</v>
      </c>
      <c r="D216" s="3">
        <f t="shared" si="22"/>
        <v>260</v>
      </c>
      <c r="G216" s="8" t="s">
        <v>1475</v>
      </c>
      <c r="I216" t="s">
        <v>91</v>
      </c>
      <c r="J216" t="s">
        <v>91</v>
      </c>
      <c r="K216">
        <v>260</v>
      </c>
      <c r="L216">
        <v>260</v>
      </c>
      <c r="M216">
        <v>260</v>
      </c>
      <c r="O216" s="62"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3332</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constants'!$A$3:$D$9999,4,FALSE),"")</f>
        <v>Shadowfen</v>
      </c>
      <c r="AB216" s="33" t="s">
        <v>3332</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constants'!$A$3:$D$9999,4,FALSE),"")</f>
        <v>Shadowfen</v>
      </c>
      <c r="AH216" s="42"/>
      <c r="AI216" s="39"/>
      <c r="AJ216" s="39"/>
      <c r="AK216" s="3" t="str">
        <f>IF(AND(G216&lt;&gt;"LIBSETS_SETTYPE_BATTLEGROUND",G216&lt;&gt;"LIBSETS_SETTYPE_SPECIAL"),IF(AL216&lt;&gt;"",VLOOKUP(AL216,'ESO zone constants'!$D$3:$H$4953,5,FALSE),""),"")</f>
        <v/>
      </c>
      <c r="AN216" s="39"/>
      <c r="AO216" s="39"/>
      <c r="AP216" s="3" t="str">
        <f>IF(AND(G216&lt;&gt;"LIBSETS_SETTYPE_BATTLEGROUND",G216&lt;&gt;"LIBSETS_SETTYPE_SPECIAL"),IF(AQ216&lt;&gt;"",VLOOKUP(AQ216,'ESO zone constants'!$D$3:$H$4953,5,FALSE),""),"")</f>
        <v/>
      </c>
      <c r="AS216" s="39"/>
      <c r="AT216" s="39"/>
      <c r="AU216" s="3" t="str">
        <f>IF(AND(G216&lt;&gt;"LIBSETS_SETTYPE_BATTLEGROUND",G216&lt;&gt;"LIBSETS_SETTYPE_SPECIAL"),IF(AV216&lt;&gt;"",VLOOKUP(AV216,'ESO zone constants'!$D$3:$H$4953,5,FALSE),""),"")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3"/>
        <v>, setType=LIBSETS_SETTYPE_DUNGEON</v>
      </c>
      <c r="BG216" s="21" t="str">
        <f t="shared" si="26"/>
        <v>, dropMechanic={LIBSETS_DROP_MECHANIC_GROUP_DUNGEON_BOSS,LIBSETS_DROP_MECHANIC_GROUP_DUNGEON_BOSS}</v>
      </c>
      <c r="BH216" s="21" t="str">
        <f t="shared" si="27"/>
        <v>}, --Aspect of Mazzatun / Aspekt von Mazzatun   [Ruins of Mazzatun, Shadowfen, Shadowfen]</v>
      </c>
    </row>
    <row r="217" spans="1:60" x14ac:dyDescent="0.25">
      <c r="A217" s="12">
        <v>261</v>
      </c>
      <c r="B217" t="s">
        <v>1067</v>
      </c>
      <c r="C217" t="s">
        <v>1068</v>
      </c>
      <c r="D217" s="3">
        <f t="shared" si="22"/>
        <v>261</v>
      </c>
      <c r="G217" s="8" t="s">
        <v>1475</v>
      </c>
      <c r="I217" t="s">
        <v>91</v>
      </c>
      <c r="J217" t="s">
        <v>91</v>
      </c>
      <c r="K217">
        <v>261</v>
      </c>
      <c r="L217">
        <v>261</v>
      </c>
      <c r="M217">
        <v>261</v>
      </c>
      <c r="O217" s="62"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3332</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constants'!$A$3:$D$9999,4,FALSE),"")</f>
        <v>Shadowfen</v>
      </c>
      <c r="AB217" s="33" t="s">
        <v>3332</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constants'!$A$3:$D$9999,4,FALSE),"")</f>
        <v>Shadowfen</v>
      </c>
      <c r="AH217" s="42"/>
      <c r="AI217" s="39"/>
      <c r="AJ217" s="39"/>
      <c r="AK217" s="3" t="str">
        <f>IF(AND(G217&lt;&gt;"LIBSETS_SETTYPE_BATTLEGROUND",G217&lt;&gt;"LIBSETS_SETTYPE_SPECIAL"),IF(AL217&lt;&gt;"",VLOOKUP(AL217,'ESO zone constants'!$D$3:$H$4953,5,FALSE),""),"")</f>
        <v/>
      </c>
      <c r="AN217" s="39"/>
      <c r="AO217" s="39"/>
      <c r="AP217" s="3" t="str">
        <f>IF(AND(G217&lt;&gt;"LIBSETS_SETTYPE_BATTLEGROUND",G217&lt;&gt;"LIBSETS_SETTYPE_SPECIAL"),IF(AQ217&lt;&gt;"",VLOOKUP(AQ217,'ESO zone constants'!$D$3:$H$4953,5,FALSE),""),"")</f>
        <v/>
      </c>
      <c r="AS217" s="39"/>
      <c r="AT217" s="39"/>
      <c r="AU217" s="3" t="str">
        <f>IF(AND(G217&lt;&gt;"LIBSETS_SETTYPE_BATTLEGROUND",G217&lt;&gt;"LIBSETS_SETTYPE_SPECIAL"),IF(AV217&lt;&gt;"",VLOOKUP(AV217,'ESO zone constants'!$D$3:$H$4953,5,FALSE),""),"")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3"/>
        <v>, setType=LIBSETS_SETTYPE_DUNGEON</v>
      </c>
      <c r="BG217" s="21" t="str">
        <f t="shared" si="26"/>
        <v>, dropMechanic={LIBSETS_DROP_MECHANIC_GROUP_DUNGEON_BOSS,LIBSETS_DROP_MECHANIC_GROUP_DUNGEON_BOSS}</v>
      </c>
      <c r="BH217" s="21" t="str">
        <f t="shared" si="27"/>
        <v>}, --Gossamer / Gespinst   [Cradle of Shadows, Shadowfen, Shadowfen]</v>
      </c>
    </row>
    <row r="218" spans="1:60" x14ac:dyDescent="0.25">
      <c r="A218" s="12">
        <v>262</v>
      </c>
      <c r="B218" t="s">
        <v>1069</v>
      </c>
      <c r="C218" t="s">
        <v>1070</v>
      </c>
      <c r="D218" s="3">
        <f t="shared" si="22"/>
        <v>262</v>
      </c>
      <c r="G218" s="8" t="s">
        <v>1475</v>
      </c>
      <c r="I218" t="s">
        <v>91</v>
      </c>
      <c r="J218" t="s">
        <v>91</v>
      </c>
      <c r="K218">
        <v>261</v>
      </c>
      <c r="L218">
        <v>261</v>
      </c>
      <c r="M218">
        <v>261</v>
      </c>
      <c r="O218" s="62"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3332</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constants'!$A$3:$D$9999,4,FALSE),"")</f>
        <v>Shadowfen</v>
      </c>
      <c r="AB218" s="33" t="s">
        <v>3332</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constants'!$A$3:$D$9999,4,FALSE),"")</f>
        <v>Shadowfen</v>
      </c>
      <c r="AH218" s="42"/>
      <c r="AI218" s="39"/>
      <c r="AJ218" s="39"/>
      <c r="AK218" s="3" t="str">
        <f>IF(AND(G218&lt;&gt;"LIBSETS_SETTYPE_BATTLEGROUND",G218&lt;&gt;"LIBSETS_SETTYPE_SPECIAL"),IF(AL218&lt;&gt;"",VLOOKUP(AL218,'ESO zone constants'!$D$3:$H$4953,5,FALSE),""),"")</f>
        <v/>
      </c>
      <c r="AN218" s="39"/>
      <c r="AO218" s="39"/>
      <c r="AP218" s="3" t="str">
        <f>IF(AND(G218&lt;&gt;"LIBSETS_SETTYPE_BATTLEGROUND",G218&lt;&gt;"LIBSETS_SETTYPE_SPECIAL"),IF(AQ218&lt;&gt;"",VLOOKUP(AQ218,'ESO zone constants'!$D$3:$H$4953,5,FALSE),""),"")</f>
        <v/>
      </c>
      <c r="AS218" s="39"/>
      <c r="AT218" s="39"/>
      <c r="AU218" s="3" t="str">
        <f>IF(AND(G218&lt;&gt;"LIBSETS_SETTYPE_BATTLEGROUND",G218&lt;&gt;"LIBSETS_SETTYPE_SPECIAL"),IF(AV218&lt;&gt;"",VLOOKUP(AV218,'ESO zone constants'!$D$3:$H$4953,5,FALSE),""),"")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3"/>
        <v>, setType=LIBSETS_SETTYPE_DUNGEON</v>
      </c>
      <c r="BG218" s="21" t="str">
        <f t="shared" si="26"/>
        <v>, dropMechanic={LIBSETS_DROP_MECHANIC_GROUP_DUNGEON_BOSS,LIBSETS_DROP_MECHANIC_GROUP_DUNGEON_BOSS}</v>
      </c>
      <c r="BH218" s="21" t="str">
        <f t="shared" si="27"/>
        <v>}, --Widowmaker / Witwenmacher   [Cradle of Shadows, Shadowfen, Shadowfen]</v>
      </c>
    </row>
    <row r="219" spans="1:60" s="28" customFormat="1" x14ac:dyDescent="0.25">
      <c r="A219" s="12">
        <v>263</v>
      </c>
      <c r="B219" t="s">
        <v>1071</v>
      </c>
      <c r="C219" t="s">
        <v>1072</v>
      </c>
      <c r="D219" s="3">
        <f t="shared" si="22"/>
        <v>263</v>
      </c>
      <c r="E219"/>
      <c r="F219"/>
      <c r="G219" s="8" t="s">
        <v>1475</v>
      </c>
      <c r="H219"/>
      <c r="I219" t="s">
        <v>91</v>
      </c>
      <c r="J219" t="s">
        <v>91</v>
      </c>
      <c r="K219">
        <v>261</v>
      </c>
      <c r="L219">
        <v>261</v>
      </c>
      <c r="M219">
        <v>261</v>
      </c>
      <c r="N219"/>
      <c r="O219" s="62" t="s">
        <v>72</v>
      </c>
      <c r="P219" s="62"/>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3332</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constants'!$A$3:$D$9999,4,FALSE),"")</f>
        <v>Shadowfen</v>
      </c>
      <c r="AB219" s="33" t="s">
        <v>3332</v>
      </c>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constants'!$A$3:$D$9999,4,FALSE),"")</f>
        <v>Shadowfen</v>
      </c>
      <c r="AH219" s="42"/>
      <c r="AI219" s="41"/>
      <c r="AJ219" s="41"/>
      <c r="AK219" s="3" t="str">
        <f>IF(AND(G219&lt;&gt;"LIBSETS_SETTYPE_BATTLEGROUND",G219&lt;&gt;"LIBSETS_SETTYPE_SPECIAL"),IF(AL219&lt;&gt;"",VLOOKUP(AL219,'ESO zone constants'!$D$3:$H$4953,5,FALSE),""),"")</f>
        <v/>
      </c>
      <c r="AL219"/>
      <c r="AM219" s="33"/>
      <c r="AN219" s="41"/>
      <c r="AO219" s="41"/>
      <c r="AP219" s="3" t="str">
        <f>IF(AND(G219&lt;&gt;"LIBSETS_SETTYPE_BATTLEGROUND",G219&lt;&gt;"LIBSETS_SETTYPE_SPECIAL"),IF(AQ219&lt;&gt;"",VLOOKUP(AQ219,'ESO zone constants'!$D$3:$H$4953,5,FALSE),""),"")</f>
        <v/>
      </c>
      <c r="AQ219"/>
      <c r="AR219" s="33"/>
      <c r="AS219" s="41"/>
      <c r="AT219" s="41"/>
      <c r="AU219" s="3" t="str">
        <f>IF(AND(G219&lt;&gt;"LIBSETS_SETTYPE_BATTLEGROUND",G219&lt;&gt;"LIBSETS_SETTYPE_SPECIAL"),IF(AV219&lt;&gt;"",VLOOKUP(AV219,'ESO zone constants'!$D$3:$H$4953,5,FALSE),""),"")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3"/>
        <v>, setType=LIBSETS_SETTYPE_DUNGEON</v>
      </c>
      <c r="BG219" s="21" t="str">
        <f t="shared" si="26"/>
        <v>, dropMechanic={LIBSETS_DROP_MECHANIC_GROUP_DUNGEON_BOSS,LIBSETS_DROP_MECHANIC_GROUP_DUNGEON_BOSS}</v>
      </c>
      <c r="BH219" s="21" t="str">
        <f t="shared" si="27"/>
        <v>}, --Hand of Mephala / Hand von Mephala   [Cradle of Shadows, Shadowfen, Shadowfen]</v>
      </c>
    </row>
    <row r="220" spans="1:60" s="14" customFormat="1" x14ac:dyDescent="0.25">
      <c r="A220" s="16">
        <v>264</v>
      </c>
      <c r="B220" s="14" t="s">
        <v>1073</v>
      </c>
      <c r="C220" t="s">
        <v>1074</v>
      </c>
      <c r="D220" s="25">
        <f t="shared" si="22"/>
        <v>264</v>
      </c>
      <c r="E220" s="14" t="s">
        <v>1465</v>
      </c>
      <c r="F220" s="14" t="s">
        <v>1462</v>
      </c>
      <c r="G220" s="27" t="s">
        <v>1477</v>
      </c>
      <c r="I220" s="14" t="s">
        <v>1464</v>
      </c>
      <c r="J220" s="14" t="s">
        <v>91</v>
      </c>
      <c r="K220" s="14">
        <v>-1</v>
      </c>
      <c r="L220" s="14">
        <v>-1</v>
      </c>
      <c r="M220" s="14">
        <v>-1</v>
      </c>
      <c r="O220" s="62"/>
      <c r="P220" s="62"/>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2">
        <v>643</v>
      </c>
      <c r="Z220" s="3">
        <f>IF(AND(G220&lt;&gt;"LIBSETS_SETTYPE_BATTLEGROUND",G220&lt;&gt;"LIBSETS_SETTYPE_SPECIAL"),
IF(AND(Y220&lt;&gt;"",ISNUMBER(Y220),NOT(ISNA(Y220))),Y220,
   IF(AND(L220&lt;&gt;"",ISNUMBER(L220),L220&gt;0,NOT(ISNA(L220))),VLOOKUP(L220,'ESO dumped WayshrineInfo'!$K$3:$L$9996,2,FALSE),"")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constants'!$A$3:$D$9999,4,FALSE),"")</f>
        <v/>
      </c>
      <c r="AH220" s="42"/>
      <c r="AI220" s="39"/>
      <c r="AJ220" s="39"/>
      <c r="AK220" s="3" t="str">
        <f>IF(AND(G220&lt;&gt;"LIBSETS_SETTYPE_BATTLEGROUND",G220&lt;&gt;"LIBSETS_SETTYPE_SPECIAL"),IF(AL220&lt;&gt;"",VLOOKUP(AL220,'ESO zone constants'!$D$3:$H$4953,5,FALSE),""),"")</f>
        <v/>
      </c>
      <c r="AL220"/>
      <c r="AM220" s="33"/>
      <c r="AN220" s="39"/>
      <c r="AO220" s="39"/>
      <c r="AP220" s="3" t="str">
        <f>IF(AND(G220&lt;&gt;"LIBSETS_SETTYPE_BATTLEGROUND",G220&lt;&gt;"LIBSETS_SETTYPE_SPECIAL"),IF(AQ220&lt;&gt;"",VLOOKUP(AQ220,'ESO zone constants'!$D$3:$H$4953,5,FALSE),""),"")</f>
        <v/>
      </c>
      <c r="AR220" s="33"/>
      <c r="AS220" s="39"/>
      <c r="AT220" s="39"/>
      <c r="AU220" s="3" t="str">
        <f>IF(AND(G220&lt;&gt;"LIBSETS_SETTYPE_BATTLEGROUND",G220&lt;&gt;"LIBSETS_SETTYPE_SPECIAL"),IF(AV220&lt;&gt;"",VLOOKUP(AV220,'ESO zone constants'!$D$3:$H$4953,5,FALSE),""),"")</f>
        <v/>
      </c>
      <c r="AW220" s="33"/>
      <c r="AX220" s="39"/>
      <c r="AY220" s="39"/>
      <c r="AZ220" s="79" t="s">
        <v>2658</v>
      </c>
      <c r="BA220" s="79"/>
      <c r="BB220" s="79"/>
      <c r="BC220" s="79"/>
      <c r="BD220" s="21" t="str">
        <f t="shared" si="24"/>
        <v/>
      </c>
      <c r="BE220" s="21" t="str">
        <f t="shared" si="25"/>
        <v/>
      </c>
      <c r="BF220" s="21" t="str">
        <f t="shared" si="23"/>
        <v/>
      </c>
      <c r="BG220" s="21" t="str">
        <f t="shared" si="26"/>
        <v/>
      </c>
      <c r="BH220" s="21" t="str">
        <f t="shared" si="27"/>
        <v/>
      </c>
    </row>
    <row r="221" spans="1:60" x14ac:dyDescent="0.25">
      <c r="A221" s="5">
        <v>265</v>
      </c>
      <c r="B221" t="s">
        <v>1075</v>
      </c>
      <c r="C221" t="s">
        <v>22</v>
      </c>
      <c r="D221" s="3">
        <f t="shared" si="22"/>
        <v>265</v>
      </c>
      <c r="G221" s="8" t="s">
        <v>1477</v>
      </c>
      <c r="H221" s="87">
        <v>2</v>
      </c>
      <c r="I221" t="s">
        <v>1464</v>
      </c>
      <c r="J221" t="s">
        <v>91</v>
      </c>
      <c r="K221">
        <v>194</v>
      </c>
      <c r="L221">
        <v>194</v>
      </c>
      <c r="M221">
        <v>194</v>
      </c>
      <c r="O221" s="62"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constants'!$A$3:$D$9999,4,FALSE),"")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constants'!$A$3:$D$9999,4,FALSE),"")</f>
        <v>Auridon</v>
      </c>
      <c r="AH221" s="42"/>
      <c r="AI221" s="40"/>
      <c r="AJ221" s="40"/>
      <c r="AK221" s="3" t="str">
        <f>IF(AND(G221&lt;&gt;"LIBSETS_SETTYPE_BATTLEGROUND",G221&lt;&gt;"LIBSETS_SETTYPE_SPECIAL"),IF(AL221&lt;&gt;"",VLOOKUP(AL221,'ESO zone constants'!$D$3:$H$4953,5,FALSE),""),"")</f>
        <v/>
      </c>
      <c r="AN221" s="40"/>
      <c r="AO221" s="40"/>
      <c r="AP221" s="3" t="str">
        <f>IF(AND(G221&lt;&gt;"LIBSETS_SETTYPE_BATTLEGROUND",G221&lt;&gt;"LIBSETS_SETTYPE_SPECIAL"),IF(AQ221&lt;&gt;"",VLOOKUP(AQ221,'ESO zone constants'!$D$3:$H$4953,5,FALSE),""),"")</f>
        <v/>
      </c>
      <c r="AS221" s="40"/>
      <c r="AT221" s="40"/>
      <c r="AU221" s="3" t="str">
        <f>IF(AND(G221&lt;&gt;"LIBSETS_SETTYPE_BATTLEGROUND",G221&lt;&gt;"LIBSETS_SETTYPE_SPECIAL"),IF(AV221&lt;&gt;"",VLOOKUP(AV221,'ESO zone constants'!$D$3:$H$4953,5,FALSE),""),"")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3"/>
        <v>, setType=LIBSETS_SETTYPE_MONSTER, undauntedChestId=2</v>
      </c>
      <c r="BG221" s="21" t="str">
        <f t="shared" si="26"/>
        <v>, dropMechanic={LIBSETS_DROP_MECHANIC_MONSTER_NAME}, dropMechanicDropLocationNames={['en']={'High Kinlord Rilis','','','','','',},['de']={'Sippenhochfürst Rilis','','','','','',},}</v>
      </c>
      <c r="BH221" s="21" t="str">
        <f t="shared" si="27"/>
        <v>}, --Shadowrend / Schattenriss   [The Banished Cells I, Auridon, Auridon]</v>
      </c>
    </row>
    <row r="222" spans="1:60" x14ac:dyDescent="0.25">
      <c r="A222" s="5">
        <v>266</v>
      </c>
      <c r="B222" t="s">
        <v>10</v>
      </c>
      <c r="C222" t="s">
        <v>2600</v>
      </c>
      <c r="D222" s="3">
        <f t="shared" si="22"/>
        <v>266</v>
      </c>
      <c r="G222" s="8" t="s">
        <v>1477</v>
      </c>
      <c r="H222" s="87">
        <v>2</v>
      </c>
      <c r="I222" t="s">
        <v>1464</v>
      </c>
      <c r="J222" t="s">
        <v>91</v>
      </c>
      <c r="K222">
        <v>98</v>
      </c>
      <c r="L222">
        <v>98</v>
      </c>
      <c r="M222">
        <v>98</v>
      </c>
      <c r="O222" s="62"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constants'!$A$3:$D$9999,4,FALSE),"")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constants'!$A$3:$D$9999,4,FALSE),"")</f>
        <v>Stonefalls</v>
      </c>
      <c r="AH222" s="42"/>
      <c r="AI222" s="40"/>
      <c r="AJ222" s="40"/>
      <c r="AK222" s="3" t="str">
        <f>IF(AND(G222&lt;&gt;"LIBSETS_SETTYPE_BATTLEGROUND",G222&lt;&gt;"LIBSETS_SETTYPE_SPECIAL"),IF(AL222&lt;&gt;"",VLOOKUP(AL222,'ESO zone constants'!$D$3:$H$4953,5,FALSE),""),"")</f>
        <v/>
      </c>
      <c r="AN222" s="40"/>
      <c r="AO222" s="40"/>
      <c r="AP222" s="3" t="str">
        <f>IF(AND(G222&lt;&gt;"LIBSETS_SETTYPE_BATTLEGROUND",G222&lt;&gt;"LIBSETS_SETTYPE_SPECIAL"),IF(AQ222&lt;&gt;"",VLOOKUP(AQ222,'ESO zone constants'!$D$3:$H$4953,5,FALSE),""),"")</f>
        <v/>
      </c>
      <c r="AS222" s="40"/>
      <c r="AT222" s="40"/>
      <c r="AU222" s="3" t="str">
        <f>IF(AND(G222&lt;&gt;"LIBSETS_SETTYPE_BATTLEGROUND",G222&lt;&gt;"LIBSETS_SETTYPE_SPECIAL"),IF(AV222&lt;&gt;"",VLOOKUP(AV222,'ESO zone constants'!$D$3:$H$4953,5,FALSE),""),"")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3"/>
        <v>, setType=LIBSETS_SETTYPE_MONSTER, undauntedChestId=2</v>
      </c>
      <c r="BG222" s="21" t="str">
        <f t="shared" si="26"/>
        <v>, dropMechanic={LIBSETS_DROP_MECHANIC_MONSTER_NAME}, dropMechanicDropLocationNames={['en']={'Kra\'gh the Dreugh King','','','','','',},['de']={'Kra\'gh der Dreughkönig','','','','','',},}</v>
      </c>
      <c r="BH222" s="21" t="str">
        <f t="shared" si="27"/>
        <v>}, --Kra\'gh / Kra'gh   [Fungal Grotto I, Stonefalls, Stonefalls]</v>
      </c>
    </row>
    <row r="223" spans="1:60" x14ac:dyDescent="0.25">
      <c r="A223" s="5">
        <v>267</v>
      </c>
      <c r="B223" t="s">
        <v>1076</v>
      </c>
      <c r="C223" t="s">
        <v>27</v>
      </c>
      <c r="D223" s="3">
        <f t="shared" si="22"/>
        <v>267</v>
      </c>
      <c r="G223" s="8" t="s">
        <v>1477</v>
      </c>
      <c r="H223" s="87">
        <v>2</v>
      </c>
      <c r="I223" t="s">
        <v>1464</v>
      </c>
      <c r="J223" t="s">
        <v>91</v>
      </c>
      <c r="K223">
        <v>193</v>
      </c>
      <c r="L223">
        <v>193</v>
      </c>
      <c r="M223">
        <v>193</v>
      </c>
      <c r="O223" s="62"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constants'!$A$3:$D$9999,4,FALSE),"")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constants'!$A$3:$D$9999,4,FALSE),"")</f>
        <v>Glenumbra</v>
      </c>
      <c r="AH223" s="42"/>
      <c r="AI223" s="40"/>
      <c r="AJ223" s="40"/>
      <c r="AK223" s="3" t="str">
        <f>IF(AND(G223&lt;&gt;"LIBSETS_SETTYPE_BATTLEGROUND",G223&lt;&gt;"LIBSETS_SETTYPE_SPECIAL"),IF(AL223&lt;&gt;"",VLOOKUP(AL223,'ESO zone constants'!$D$3:$H$4953,5,FALSE),""),"")</f>
        <v/>
      </c>
      <c r="AN223" s="40"/>
      <c r="AO223" s="40"/>
      <c r="AP223" s="3" t="str">
        <f>IF(AND(G223&lt;&gt;"LIBSETS_SETTYPE_BATTLEGROUND",G223&lt;&gt;"LIBSETS_SETTYPE_SPECIAL"),IF(AQ223&lt;&gt;"",VLOOKUP(AQ223,'ESO zone constants'!$D$3:$H$4953,5,FALSE),""),"")</f>
        <v/>
      </c>
      <c r="AS223" s="40"/>
      <c r="AT223" s="40"/>
      <c r="AU223" s="3" t="str">
        <f>IF(AND(G223&lt;&gt;"LIBSETS_SETTYPE_BATTLEGROUND",G223&lt;&gt;"LIBSETS_SETTYPE_SPECIAL"),IF(AV223&lt;&gt;"",VLOOKUP(AV223,'ESO zone constants'!$D$3:$H$4953,5,FALSE),""),"")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3"/>
        <v>, setType=LIBSETS_SETTYPE_MONSTER, undauntedChestId=2</v>
      </c>
      <c r="BG223" s="21" t="str">
        <f t="shared" si="26"/>
        <v>, dropMechanic={LIBSETS_DROP_MECHANIC_MONSTER_NAME}, dropMechanicDropLocationNames={['en']={'The Whisperer','','','','','',},['de']={'Die Flüsterin','','','','','',},}</v>
      </c>
      <c r="BH223" s="21" t="str">
        <f t="shared" si="27"/>
        <v>}, --Swarm Mother / Schwarmmutter   [Spindleclutch I, Glenumbra, Glenumbra]</v>
      </c>
    </row>
    <row r="224" spans="1:60" x14ac:dyDescent="0.25">
      <c r="A224" s="5">
        <v>268</v>
      </c>
      <c r="B224" t="s">
        <v>1077</v>
      </c>
      <c r="C224" t="s">
        <v>21</v>
      </c>
      <c r="D224" s="3">
        <f t="shared" si="22"/>
        <v>268</v>
      </c>
      <c r="G224" s="8" t="s">
        <v>1477</v>
      </c>
      <c r="H224" s="87">
        <v>2</v>
      </c>
      <c r="I224" t="s">
        <v>1464</v>
      </c>
      <c r="J224" t="s">
        <v>91</v>
      </c>
      <c r="K224">
        <v>198</v>
      </c>
      <c r="L224">
        <v>198</v>
      </c>
      <c r="M224">
        <v>198</v>
      </c>
      <c r="O224" s="62"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constants'!$A$3:$D$9999,4,FALSE),"")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constants'!$A$3:$D$9999,4,FALSE),"")</f>
        <v>Deshaan</v>
      </c>
      <c r="AH224" s="42"/>
      <c r="AI224" s="40"/>
      <c r="AJ224" s="40"/>
      <c r="AK224" s="3" t="str">
        <f>IF(AND(G224&lt;&gt;"LIBSETS_SETTYPE_BATTLEGROUND",G224&lt;&gt;"LIBSETS_SETTYPE_SPECIAL"),IF(AL224&lt;&gt;"",VLOOKUP(AL224,'ESO zone constants'!$D$3:$H$4953,5,FALSE),""),"")</f>
        <v/>
      </c>
      <c r="AN224" s="40"/>
      <c r="AO224" s="40"/>
      <c r="AP224" s="3" t="str">
        <f>IF(AND(G224&lt;&gt;"LIBSETS_SETTYPE_BATTLEGROUND",G224&lt;&gt;"LIBSETS_SETTYPE_SPECIAL"),IF(AQ224&lt;&gt;"",VLOOKUP(AQ224,'ESO zone constants'!$D$3:$H$4953,5,FALSE),""),"")</f>
        <v/>
      </c>
      <c r="AS224" s="40"/>
      <c r="AT224" s="40"/>
      <c r="AU224" s="3" t="str">
        <f>IF(AND(G224&lt;&gt;"LIBSETS_SETTYPE_BATTLEGROUND",G224&lt;&gt;"LIBSETS_SETTYPE_SPECIAL"),IF(AV224&lt;&gt;"",VLOOKUP(AV224,'ESO zone constants'!$D$3:$H$4953,5,FALSE),""),"")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3"/>
        <v>, setType=LIBSETS_SETTYPE_MONSTER, undauntedChestId=2</v>
      </c>
      <c r="BG224" s="21" t="str">
        <f t="shared" si="26"/>
        <v>, dropMechanic={LIBSETS_DROP_MECHANIC_MONSTER_NAME}, dropMechanicDropLocationNames={['en']={'Sentinel of Rkugamz','','','','','',},['de']={'Wachposten von Rkugamz','','','','','',},}</v>
      </c>
      <c r="BH224" s="21" t="str">
        <f t="shared" si="27"/>
        <v>}, --Sentinel of Rkugamz / Wachposten von Rkugamz   [Darkshade Caverns I, Deshaan, Deshaan]</v>
      </c>
    </row>
    <row r="225" spans="1:60" x14ac:dyDescent="0.25">
      <c r="A225" s="5">
        <v>269</v>
      </c>
      <c r="B225" t="s">
        <v>1078</v>
      </c>
      <c r="C225" t="s">
        <v>2</v>
      </c>
      <c r="D225" s="3">
        <f t="shared" si="22"/>
        <v>269</v>
      </c>
      <c r="G225" s="8" t="s">
        <v>1477</v>
      </c>
      <c r="H225" s="87">
        <v>2</v>
      </c>
      <c r="I225" t="s">
        <v>1464</v>
      </c>
      <c r="J225" t="s">
        <v>91</v>
      </c>
      <c r="K225">
        <v>191</v>
      </c>
      <c r="L225">
        <v>191</v>
      </c>
      <c r="M225">
        <v>191</v>
      </c>
      <c r="O225" s="62"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constants'!$A$3:$D$9999,4,FALSE),"")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constants'!$A$3:$D$9999,4,FALSE),"")</f>
        <v>Grahtwood</v>
      </c>
      <c r="AH225" s="42"/>
      <c r="AI225" s="40"/>
      <c r="AJ225" s="40"/>
      <c r="AK225" s="3" t="str">
        <f>IF(AND(G225&lt;&gt;"LIBSETS_SETTYPE_BATTLEGROUND",G225&lt;&gt;"LIBSETS_SETTYPE_SPECIAL"),IF(AL225&lt;&gt;"",VLOOKUP(AL225,'ESO zone constants'!$D$3:$H$4953,5,FALSE),""),"")</f>
        <v/>
      </c>
      <c r="AN225" s="40"/>
      <c r="AO225" s="40"/>
      <c r="AP225" s="3" t="str">
        <f>IF(AND(G225&lt;&gt;"LIBSETS_SETTYPE_BATTLEGROUND",G225&lt;&gt;"LIBSETS_SETTYPE_SPECIAL"),IF(AQ225&lt;&gt;"",VLOOKUP(AQ225,'ESO zone constants'!$D$3:$H$4953,5,FALSE),""),"")</f>
        <v/>
      </c>
      <c r="AS225" s="40"/>
      <c r="AT225" s="40"/>
      <c r="AU225" s="3" t="str">
        <f>IF(AND(G225&lt;&gt;"LIBSETS_SETTYPE_BATTLEGROUND",G225&lt;&gt;"LIBSETS_SETTYPE_SPECIAL"),IF(AV225&lt;&gt;"",VLOOKUP(AV225,'ESO zone constants'!$D$3:$H$4953,5,FALSE),""),"")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3"/>
        <v>, setType=LIBSETS_SETTYPE_MONSTER, undauntedChestId=2</v>
      </c>
      <c r="BG225" s="21" t="str">
        <f t="shared" si="26"/>
        <v>, dropMechanic={LIBSETS_DROP_MECHANIC_MONSTER_NAME}, dropMechanicDropLocationNames={['en']={'Canonreeve Oraneth','','','','','',},['de']={'Stiftsvogt Oraneth','','','','','',},}</v>
      </c>
      <c r="BH225" s="21" t="str">
        <f t="shared" si="27"/>
        <v>}, --Chokethorn / Würgedorn   [Elden Hollow I, Grahtwood, Grahtwood]</v>
      </c>
    </row>
    <row r="226" spans="1:60" x14ac:dyDescent="0.25">
      <c r="A226" s="5">
        <v>270</v>
      </c>
      <c r="B226" t="s">
        <v>1079</v>
      </c>
      <c r="C226" t="s">
        <v>23</v>
      </c>
      <c r="D226" s="3">
        <f t="shared" si="22"/>
        <v>270</v>
      </c>
      <c r="G226" s="8" t="s">
        <v>1477</v>
      </c>
      <c r="H226" s="87">
        <v>2</v>
      </c>
      <c r="I226" t="s">
        <v>1464</v>
      </c>
      <c r="J226" t="s">
        <v>91</v>
      </c>
      <c r="K226">
        <v>189</v>
      </c>
      <c r="L226">
        <v>189</v>
      </c>
      <c r="M226">
        <v>189</v>
      </c>
      <c r="O226" s="62"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constants'!$A$3:$D$9999,4,FALSE),"")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constants'!$A$3:$D$9999,4,FALSE),"")</f>
        <v>Stormhaven</v>
      </c>
      <c r="AH226" s="42"/>
      <c r="AI226" s="40"/>
      <c r="AJ226" s="40"/>
      <c r="AK226" s="3" t="str">
        <f>IF(AND(G226&lt;&gt;"LIBSETS_SETTYPE_BATTLEGROUND",G226&lt;&gt;"LIBSETS_SETTYPE_SPECIAL"),IF(AL226&lt;&gt;"",VLOOKUP(AL226,'ESO zone constants'!$D$3:$H$4953,5,FALSE),""),"")</f>
        <v/>
      </c>
      <c r="AN226" s="40"/>
      <c r="AO226" s="40"/>
      <c r="AP226" s="3" t="str">
        <f>IF(AND(G226&lt;&gt;"LIBSETS_SETTYPE_BATTLEGROUND",G226&lt;&gt;"LIBSETS_SETTYPE_SPECIAL"),IF(AQ226&lt;&gt;"",VLOOKUP(AQ226,'ESO zone constants'!$D$3:$H$4953,5,FALSE),""),"")</f>
        <v/>
      </c>
      <c r="AS226" s="40"/>
      <c r="AT226" s="40"/>
      <c r="AU226" s="3" t="str">
        <f>IF(AND(G226&lt;&gt;"LIBSETS_SETTYPE_BATTLEGROUND",G226&lt;&gt;"LIBSETS_SETTYPE_SPECIAL"),IF(AV226&lt;&gt;"",VLOOKUP(AV226,'ESO zone constants'!$D$3:$H$4953,5,FALSE),""),"")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3"/>
        <v>, setType=LIBSETS_SETTYPE_MONSTER, undauntedChestId=2</v>
      </c>
      <c r="BG226" s="21" t="str">
        <f t="shared" si="26"/>
        <v>, dropMechanic={LIBSETS_DROP_MECHANIC_MONSTER_NAME}, dropMechanicDropLocationNames={['en']={'Varaine and Allene Pellingare','','','','','',},['de']={'Varaine und Allene Pellingare','','','','','',},}</v>
      </c>
      <c r="BH226" s="21" t="str">
        <f t="shared" si="27"/>
        <v>}, --Slimecraw / Schleimkropf   [Wayrest Sewers I, Stormhaven, Stormhaven]</v>
      </c>
    </row>
    <row r="227" spans="1:60" x14ac:dyDescent="0.25">
      <c r="A227" s="5">
        <v>271</v>
      </c>
      <c r="B227" t="s">
        <v>20</v>
      </c>
      <c r="C227" t="s">
        <v>20</v>
      </c>
      <c r="D227" s="3">
        <f t="shared" si="22"/>
        <v>271</v>
      </c>
      <c r="G227" s="8" t="s">
        <v>1477</v>
      </c>
      <c r="H227" s="87">
        <v>1</v>
      </c>
      <c r="I227" t="s">
        <v>1464</v>
      </c>
      <c r="J227" t="s">
        <v>91</v>
      </c>
      <c r="K227">
        <v>192</v>
      </c>
      <c r="L227">
        <v>192</v>
      </c>
      <c r="M227">
        <v>192</v>
      </c>
      <c r="O227" s="62"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constants'!$A$3:$D$9999,4,FALSE),"")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constants'!$A$3:$D$9999,4,FALSE),"")</f>
        <v>Shadowfen</v>
      </c>
      <c r="AH227" s="42"/>
      <c r="AI227" s="40"/>
      <c r="AJ227" s="40"/>
      <c r="AK227" s="3" t="str">
        <f>IF(AND(G227&lt;&gt;"LIBSETS_SETTYPE_BATTLEGROUND",G227&lt;&gt;"LIBSETS_SETTYPE_SPECIAL"),IF(AL227&lt;&gt;"",VLOOKUP(AL227,'ESO zone constants'!$D$3:$H$4953,5,FALSE),""),"")</f>
        <v/>
      </c>
      <c r="AN227" s="40"/>
      <c r="AO227" s="40"/>
      <c r="AP227" s="3" t="str">
        <f>IF(AND(G227&lt;&gt;"LIBSETS_SETTYPE_BATTLEGROUND",G227&lt;&gt;"LIBSETS_SETTYPE_SPECIAL"),IF(AQ227&lt;&gt;"",VLOOKUP(AQ227,'ESO zone constants'!$D$3:$H$4953,5,FALSE),""),"")</f>
        <v/>
      </c>
      <c r="AS227" s="40"/>
      <c r="AT227" s="40"/>
      <c r="AU227" s="3" t="str">
        <f>IF(AND(G227&lt;&gt;"LIBSETS_SETTYPE_BATTLEGROUND",G227&lt;&gt;"LIBSETS_SETTYPE_SPECIAL"),IF(AV227&lt;&gt;"",VLOOKUP(AV227,'ESO zone constants'!$D$3:$H$4953,5,FALSE),""),"")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3"/>
        <v>, setType=LIBSETS_SETTYPE_MONSTER, undauntedChestId=1</v>
      </c>
      <c r="BG227" s="21" t="str">
        <f t="shared" si="26"/>
        <v>, dropMechanic={LIBSETS_DROP_MECHANIC_MONSTER_NAME}, dropMechanicDropLocationNames={['en']={'Sellistrix the Lamia Queen','','','','','',},['de']={'Sellistrix die Lamienkönigin','','','','','',},}</v>
      </c>
      <c r="BH227" s="21" t="str">
        <f t="shared" si="27"/>
        <v>}, --Sellistrix / Sellistrix   [Arx Corinium, Shadowfen, Shadowfen]</v>
      </c>
    </row>
    <row r="228" spans="1:60" x14ac:dyDescent="0.25">
      <c r="A228" s="5">
        <v>272</v>
      </c>
      <c r="B228" t="s">
        <v>1080</v>
      </c>
      <c r="C228" t="s">
        <v>9</v>
      </c>
      <c r="D228" s="3">
        <f t="shared" si="22"/>
        <v>272</v>
      </c>
      <c r="G228" s="8" t="s">
        <v>1477</v>
      </c>
      <c r="H228" s="87">
        <v>1</v>
      </c>
      <c r="I228" t="s">
        <v>1464</v>
      </c>
      <c r="J228" t="s">
        <v>91</v>
      </c>
      <c r="K228">
        <v>197</v>
      </c>
      <c r="L228">
        <v>197</v>
      </c>
      <c r="M228">
        <v>197</v>
      </c>
      <c r="O228" s="62"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constants'!$A$3:$D$9999,4,FALSE),"")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constants'!$A$3:$D$9999,4,FALSE),"")</f>
        <v>Greenshade</v>
      </c>
      <c r="AH228" s="42"/>
      <c r="AI228" s="40"/>
      <c r="AJ228" s="40"/>
      <c r="AK228" s="3" t="str">
        <f>IF(AND(G228&lt;&gt;"LIBSETS_SETTYPE_BATTLEGROUND",G228&lt;&gt;"LIBSETS_SETTYPE_SPECIAL"),IF(AL228&lt;&gt;"",VLOOKUP(AL228,'ESO zone constants'!$D$3:$H$4953,5,FALSE),""),"")</f>
        <v/>
      </c>
      <c r="AN228" s="40"/>
      <c r="AO228" s="40"/>
      <c r="AP228" s="3" t="str">
        <f>IF(AND(G228&lt;&gt;"LIBSETS_SETTYPE_BATTLEGROUND",G228&lt;&gt;"LIBSETS_SETTYPE_SPECIAL"),IF(AQ228&lt;&gt;"",VLOOKUP(AQ228,'ESO zone constants'!$D$3:$H$4953,5,FALSE),""),"")</f>
        <v/>
      </c>
      <c r="AS228" s="40"/>
      <c r="AT228" s="40"/>
      <c r="AU228" s="3" t="str">
        <f>IF(AND(G228&lt;&gt;"LIBSETS_SETTYPE_BATTLEGROUND",G228&lt;&gt;"LIBSETS_SETTYPE_SPECIAL"),IF(AV228&lt;&gt;"",VLOOKUP(AV228,'ESO zone constants'!$D$3:$H$4953,5,FALSE),""),"")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3"/>
        <v>, setType=LIBSETS_SETTYPE_MONSTER, undauntedChestId=1</v>
      </c>
      <c r="BG228" s="21" t="str">
        <f t="shared" si="26"/>
        <v>, dropMechanic={LIBSETS_DROP_MECHANIC_MONSTER_NAME}, dropMechanicDropLocationNames={['en']={'Razor Master Erthas','','','','','',},['de']={'Klingenmeister Erthas','','','','','',},}</v>
      </c>
      <c r="BH228" s="21" t="str">
        <f t="shared" si="27"/>
        <v>}, --Infernal Guardian / Infernaler Wächter   [City of Ash I, Greenshade, Greenshade]</v>
      </c>
    </row>
    <row r="229" spans="1:60" x14ac:dyDescent="0.25">
      <c r="A229" s="5">
        <v>273</v>
      </c>
      <c r="B229" t="s">
        <v>8</v>
      </c>
      <c r="C229" t="s">
        <v>8</v>
      </c>
      <c r="D229" s="3">
        <f t="shared" si="22"/>
        <v>273</v>
      </c>
      <c r="G229" s="8" t="s">
        <v>1477</v>
      </c>
      <c r="H229" s="87">
        <v>1</v>
      </c>
      <c r="I229" t="s">
        <v>1464</v>
      </c>
      <c r="J229" t="s">
        <v>91</v>
      </c>
      <c r="K229">
        <v>190</v>
      </c>
      <c r="L229">
        <v>190</v>
      </c>
      <c r="M229">
        <v>190</v>
      </c>
      <c r="O229" s="62"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1540</v>
      </c>
      <c r="W229" s="3" t="s">
        <v>2791</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constants'!$A$3:$D$9999,4,FALSE),"")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constants'!$A$3:$D$9999,4,FALSE),"")</f>
        <v>Rivenspire</v>
      </c>
      <c r="AH229" s="42"/>
      <c r="AI229" s="40"/>
      <c r="AJ229" s="40"/>
      <c r="AK229" s="3" t="str">
        <f>IF(AND(G229&lt;&gt;"LIBSETS_SETTYPE_BATTLEGROUND",G229&lt;&gt;"LIBSETS_SETTYPE_SPECIAL"),IF(AL229&lt;&gt;"",VLOOKUP(AL229,'ESO zone constants'!$D$3:$H$4953,5,FALSE),""),"")</f>
        <v/>
      </c>
      <c r="AN229" s="40"/>
      <c r="AO229" s="40"/>
      <c r="AP229" s="3" t="str">
        <f>IF(AND(G229&lt;&gt;"LIBSETS_SETTYPE_BATTLEGROUND",G229&lt;&gt;"LIBSETS_SETTYPE_SPECIAL"),IF(AQ229&lt;&gt;"",VLOOKUP(AQ229,'ESO zone constants'!$D$3:$H$4953,5,FALSE),""),"")</f>
        <v/>
      </c>
      <c r="AS229" s="40"/>
      <c r="AT229" s="40"/>
      <c r="AU229" s="3" t="str">
        <f>IF(AND(G229&lt;&gt;"LIBSETS_SETTYPE_BATTLEGROUND",G229&lt;&gt;"LIBSETS_SETTYPE_SPECIAL"),IF(AV229&lt;&gt;"",VLOOKUP(AV229,'ESO zone constants'!$D$3:$H$4953,5,FALSE),""),"")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3"/>
        <v>, setType=LIBSETS_SETTYPE_MONSTER, undauntedChestId=1</v>
      </c>
      <c r="BG229" s="21" t="str">
        <f t="shared" si="26"/>
        <v>, dropMechanic={LIBSETS_DROP_MECHANIC_MONSTER_NAME}, dropMechanicDropLocationNames={['en']={'Ilambris-Athor or Ilambris-Zaven','','','','','',},['de']={'Ilambris Zwillinge','','','','','',},}</v>
      </c>
      <c r="BH229" s="21" t="str">
        <f t="shared" si="27"/>
        <v>}, --Ilambris / Ilambris   [Crypt of Hearts I, Rivenspire, Rivenspire]</v>
      </c>
    </row>
    <row r="230" spans="1:60" x14ac:dyDescent="0.25">
      <c r="A230" s="5">
        <v>274</v>
      </c>
      <c r="B230" t="s">
        <v>1081</v>
      </c>
      <c r="C230" t="s">
        <v>7</v>
      </c>
      <c r="D230" s="3">
        <f t="shared" si="22"/>
        <v>274</v>
      </c>
      <c r="G230" s="8" t="s">
        <v>1477</v>
      </c>
      <c r="H230" s="87">
        <v>1</v>
      </c>
      <c r="I230" t="s">
        <v>1464</v>
      </c>
      <c r="J230" t="s">
        <v>91</v>
      </c>
      <c r="K230">
        <v>195</v>
      </c>
      <c r="L230">
        <v>195</v>
      </c>
      <c r="M230">
        <v>195</v>
      </c>
      <c r="O230" s="62"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constants'!$A$3:$D$9999,4,FALSE),"")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constants'!$A$3:$D$9999,4,FALSE),"")</f>
        <v>Eastmarch</v>
      </c>
      <c r="AH230" s="42"/>
      <c r="AI230" s="40"/>
      <c r="AJ230" s="40"/>
      <c r="AK230" s="3" t="str">
        <f>IF(AND(G230&lt;&gt;"LIBSETS_SETTYPE_BATTLEGROUND",G230&lt;&gt;"LIBSETS_SETTYPE_SPECIAL"),IF(AL230&lt;&gt;"",VLOOKUP(AL230,'ESO zone constants'!$D$3:$H$4953,5,FALSE),""),"")</f>
        <v/>
      </c>
      <c r="AN230" s="40"/>
      <c r="AO230" s="40"/>
      <c r="AP230" s="3" t="str">
        <f>IF(AND(G230&lt;&gt;"LIBSETS_SETTYPE_BATTLEGROUND",G230&lt;&gt;"LIBSETS_SETTYPE_SPECIAL"),IF(AQ230&lt;&gt;"",VLOOKUP(AQ230,'ESO zone constants'!$D$3:$H$4953,5,FALSE),""),"")</f>
        <v/>
      </c>
      <c r="AS230" s="40"/>
      <c r="AT230" s="40"/>
      <c r="AU230" s="3" t="str">
        <f>IF(AND(G230&lt;&gt;"LIBSETS_SETTYPE_BATTLEGROUND",G230&lt;&gt;"LIBSETS_SETTYPE_SPECIAL"),IF(AV230&lt;&gt;"",VLOOKUP(AV230,'ESO zone constants'!$D$3:$H$4953,5,FALSE),""),"")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3"/>
        <v>, setType=LIBSETS_SETTYPE_MONSTER, undauntedChestId=1</v>
      </c>
      <c r="BG230" s="21" t="str">
        <f t="shared" si="26"/>
        <v>, dropMechanic={LIBSETS_DROP_MECHANIC_MONSTER_NAME}, dropMechanicDropLocationNames={['en']={'Drodda of Icereach','','','','','',},['de']={'Drodda von Eiskap','','','','','',},}</v>
      </c>
      <c r="BH230" s="21" t="str">
        <f t="shared" si="27"/>
        <v>}, --Iceheart / Eisherz   [Direfrost Keep, Eastmarch, Eastmarch]</v>
      </c>
    </row>
    <row r="231" spans="1:60" x14ac:dyDescent="0.25">
      <c r="A231" s="5">
        <v>275</v>
      </c>
      <c r="B231" t="s">
        <v>1082</v>
      </c>
      <c r="C231" t="s">
        <v>26</v>
      </c>
      <c r="D231" s="3">
        <f t="shared" si="22"/>
        <v>275</v>
      </c>
      <c r="G231" s="8" t="s">
        <v>1477</v>
      </c>
      <c r="H231" s="87">
        <v>1</v>
      </c>
      <c r="I231" t="s">
        <v>1464</v>
      </c>
      <c r="J231" t="s">
        <v>91</v>
      </c>
      <c r="K231">
        <v>188</v>
      </c>
      <c r="L231">
        <v>188</v>
      </c>
      <c r="M231">
        <v>188</v>
      </c>
      <c r="O231" s="62"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constants'!$A$3:$D$9999,4,FALSE),"")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constants'!$A$3:$D$9999,4,FALSE),"")</f>
        <v>Malabal Tor</v>
      </c>
      <c r="AH231" s="42"/>
      <c r="AI231" s="40"/>
      <c r="AJ231" s="40"/>
      <c r="AK231" s="3" t="str">
        <f>IF(AND(G231&lt;&gt;"LIBSETS_SETTYPE_BATTLEGROUND",G231&lt;&gt;"LIBSETS_SETTYPE_SPECIAL"),IF(AL231&lt;&gt;"",VLOOKUP(AL231,'ESO zone constants'!$D$3:$H$4953,5,FALSE),""),"")</f>
        <v/>
      </c>
      <c r="AN231" s="40"/>
      <c r="AO231" s="40"/>
      <c r="AP231" s="3" t="str">
        <f>IF(AND(G231&lt;&gt;"LIBSETS_SETTYPE_BATTLEGROUND",G231&lt;&gt;"LIBSETS_SETTYPE_SPECIAL"),IF(AQ231&lt;&gt;"",VLOOKUP(AQ231,'ESO zone constants'!$D$3:$H$4953,5,FALSE),""),"")</f>
        <v/>
      </c>
      <c r="AS231" s="40"/>
      <c r="AT231" s="40"/>
      <c r="AU231" s="3" t="str">
        <f>IF(AND(G231&lt;&gt;"LIBSETS_SETTYPE_BATTLEGROUND",G231&lt;&gt;"LIBSETS_SETTYPE_SPECIAL"),IF(AV231&lt;&gt;"",VLOOKUP(AV231,'ESO zone constants'!$D$3:$H$4953,5,FALSE),""),"")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3"/>
        <v>, setType=LIBSETS_SETTYPE_MONSTER, undauntedChestId=1</v>
      </c>
      <c r="BG231" s="21" t="str">
        <f t="shared" si="26"/>
        <v>, dropMechanic={LIBSETS_DROP_MECHANIC_MONSTER_NAME}, dropMechanicDropLocationNames={['en']={'Stormreeve Neidir','','','','','',},['de']={'Sturmvogt Neidir','','','','','',},}</v>
      </c>
      <c r="BH231" s="21" t="str">
        <f t="shared" si="27"/>
        <v>}, --Stormfist / Sturmfaust   [Tempest Island, Malabal Tor, Malabal Tor]</v>
      </c>
    </row>
    <row r="232" spans="1:60" x14ac:dyDescent="0.25">
      <c r="A232" s="5">
        <v>276</v>
      </c>
      <c r="B232" t="s">
        <v>1083</v>
      </c>
      <c r="C232" t="s">
        <v>29</v>
      </c>
      <c r="D232" s="3">
        <f t="shared" si="22"/>
        <v>276</v>
      </c>
      <c r="G232" s="8" t="s">
        <v>1477</v>
      </c>
      <c r="H232" s="87">
        <v>1</v>
      </c>
      <c r="I232" t="s">
        <v>1464</v>
      </c>
      <c r="J232" t="s">
        <v>91</v>
      </c>
      <c r="K232">
        <v>196</v>
      </c>
      <c r="L232">
        <v>196</v>
      </c>
      <c r="M232">
        <v>196</v>
      </c>
      <c r="O232" s="62"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constants'!$A$3:$D$9999,4,FALSE),"")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constants'!$A$3:$D$9999,4,FALSE),"")</f>
        <v>Alik'r Desert</v>
      </c>
      <c r="AH232" s="42"/>
      <c r="AI232" s="40"/>
      <c r="AJ232" s="40"/>
      <c r="AK232" s="3" t="str">
        <f>IF(AND(G232&lt;&gt;"LIBSETS_SETTYPE_BATTLEGROUND",G232&lt;&gt;"LIBSETS_SETTYPE_SPECIAL"),IF(AL232&lt;&gt;"",VLOOKUP(AL232,'ESO zone constants'!$D$3:$H$4953,5,FALSE),""),"")</f>
        <v/>
      </c>
      <c r="AN232" s="40"/>
      <c r="AO232" s="40"/>
      <c r="AP232" s="3" t="str">
        <f>IF(AND(G232&lt;&gt;"LIBSETS_SETTYPE_BATTLEGROUND",G232&lt;&gt;"LIBSETS_SETTYPE_SPECIAL"),IF(AQ232&lt;&gt;"",VLOOKUP(AQ232,'ESO zone constants'!$D$3:$H$4953,5,FALSE),""),"")</f>
        <v/>
      </c>
      <c r="AS232" s="40"/>
      <c r="AT232" s="40"/>
      <c r="AU232" s="3" t="str">
        <f>IF(AND(G232&lt;&gt;"LIBSETS_SETTYPE_BATTLEGROUND",G232&lt;&gt;"LIBSETS_SETTYPE_SPECIAL"),IF(AV232&lt;&gt;"",VLOOKUP(AV232,'ESO zone constants'!$D$3:$H$4953,5,FALSE),""),"")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3"/>
        <v>, setType=LIBSETS_SETTYPE_MONSTER, undauntedChestId=1</v>
      </c>
      <c r="BG232" s="21" t="str">
        <f t="shared" si="26"/>
        <v>, dropMechanic={LIBSETS_DROP_MECHANIC_MONSTER_NAME}, dropMechanicDropLocationNames={['en']={'The Guardian Council','','','','','',},['de']={'Die Wächter','','','','','',},}</v>
      </c>
      <c r="BH232" s="21" t="str">
        <f t="shared" si="27"/>
        <v>}, --Tremorscale / Bebenschuppe   [Volenfell, Alik'r Desert, Alik'r Desert]</v>
      </c>
    </row>
    <row r="233" spans="1:60" x14ac:dyDescent="0.25">
      <c r="A233" s="5">
        <v>277</v>
      </c>
      <c r="B233" t="s">
        <v>1084</v>
      </c>
      <c r="C233" t="s">
        <v>17</v>
      </c>
      <c r="D233" s="3">
        <f t="shared" si="22"/>
        <v>277</v>
      </c>
      <c r="G233" s="8" t="s">
        <v>1477</v>
      </c>
      <c r="H233" s="87">
        <v>1</v>
      </c>
      <c r="I233" t="s">
        <v>1464</v>
      </c>
      <c r="J233" t="s">
        <v>91</v>
      </c>
      <c r="K233">
        <v>186</v>
      </c>
      <c r="L233">
        <v>186</v>
      </c>
      <c r="M233">
        <v>186</v>
      </c>
      <c r="O233" s="62"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constants'!$A$3:$D$9999,4,FALSE),"")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constants'!$A$3:$D$9999,4,FALSE),"")</f>
        <v>Bangkorai</v>
      </c>
      <c r="AH233" s="42"/>
      <c r="AI233" s="40"/>
      <c r="AJ233" s="40"/>
      <c r="AK233" s="3" t="str">
        <f>IF(AND(G233&lt;&gt;"LIBSETS_SETTYPE_BATTLEGROUND",G233&lt;&gt;"LIBSETS_SETTYPE_SPECIAL"),IF(AL233&lt;&gt;"",VLOOKUP(AL233,'ESO zone constants'!$D$3:$H$4953,5,FALSE),""),"")</f>
        <v/>
      </c>
      <c r="AN233" s="40"/>
      <c r="AO233" s="40"/>
      <c r="AP233" s="3" t="str">
        <f>IF(AND(G233&lt;&gt;"LIBSETS_SETTYPE_BATTLEGROUND",G233&lt;&gt;"LIBSETS_SETTYPE_SPECIAL"),IF(AQ233&lt;&gt;"",VLOOKUP(AQ233,'ESO zone constants'!$D$3:$H$4953,5,FALSE),""),"")</f>
        <v/>
      </c>
      <c r="AS233" s="40"/>
      <c r="AT233" s="40"/>
      <c r="AU233" s="3" t="str">
        <f>IF(AND(G233&lt;&gt;"LIBSETS_SETTYPE_BATTLEGROUND",G233&lt;&gt;"LIBSETS_SETTYPE_SPECIAL"),IF(AV233&lt;&gt;"",VLOOKUP(AV233,'ESO zone constants'!$D$3:$H$4953,5,FALSE),""),"")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3"/>
        <v>, setType=LIBSETS_SETTYPE_MONSTER, undauntedChestId=1</v>
      </c>
      <c r="BG233" s="21" t="str">
        <f t="shared" si="26"/>
        <v>, dropMechanic={LIBSETS_DROP_MECHANIC_MONSTER_NAME}, dropMechanicDropLocationNames={['en']={'Captain Blackheart','','','','','',},['de']={'Kapitän Schwarzherz','','','','','',},}</v>
      </c>
      <c r="BH233" s="21" t="str">
        <f t="shared" si="27"/>
        <v>}, --Pirate Skeleton / Piratenskelett   [Blackheart Haven, Bangkorai, Bangkorai]</v>
      </c>
    </row>
    <row r="234" spans="1:60" x14ac:dyDescent="0.25">
      <c r="A234" s="5">
        <v>278</v>
      </c>
      <c r="B234" t="s">
        <v>1085</v>
      </c>
      <c r="C234" t="s">
        <v>1086</v>
      </c>
      <c r="D234" s="3">
        <f t="shared" si="22"/>
        <v>278</v>
      </c>
      <c r="G234" s="8" t="s">
        <v>1477</v>
      </c>
      <c r="H234" s="87">
        <v>1</v>
      </c>
      <c r="I234" t="s">
        <v>1464</v>
      </c>
      <c r="J234" t="s">
        <v>91</v>
      </c>
      <c r="K234">
        <v>187</v>
      </c>
      <c r="L234">
        <v>187</v>
      </c>
      <c r="M234">
        <v>187</v>
      </c>
      <c r="O234" s="62"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constants'!$A$3:$D$9999,4,FALSE),"")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constants'!$A$3:$D$9999,4,FALSE),"")</f>
        <v>The Rift</v>
      </c>
      <c r="AH234" s="42"/>
      <c r="AI234" s="40"/>
      <c r="AJ234" s="40"/>
      <c r="AK234" s="3" t="str">
        <f>IF(AND(G234&lt;&gt;"LIBSETS_SETTYPE_BATTLEGROUND",G234&lt;&gt;"LIBSETS_SETTYPE_SPECIAL"),IF(AL234&lt;&gt;"",VLOOKUP(AL234,'ESO zone constants'!$D$3:$H$4953,5,FALSE),""),"")</f>
        <v/>
      </c>
      <c r="AN234" s="40"/>
      <c r="AO234" s="40"/>
      <c r="AP234" s="3" t="str">
        <f>IF(AND(G234&lt;&gt;"LIBSETS_SETTYPE_BATTLEGROUND",G234&lt;&gt;"LIBSETS_SETTYPE_SPECIAL"),IF(AQ234&lt;&gt;"",VLOOKUP(AQ234,'ESO zone constants'!$D$3:$H$4953,5,FALSE),""),"")</f>
        <v/>
      </c>
      <c r="AS234" s="40"/>
      <c r="AT234" s="40"/>
      <c r="AU234" s="3" t="str">
        <f>IF(AND(G234&lt;&gt;"LIBSETS_SETTYPE_BATTLEGROUND",G234&lt;&gt;"LIBSETS_SETTYPE_SPECIAL"),IF(AV234&lt;&gt;"",VLOOKUP(AV234,'ESO zone constants'!$D$3:$H$4953,5,FALSE),""),"")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3"/>
        <v>, setType=LIBSETS_SETTYPE_MONSTER, undauntedChestId=1</v>
      </c>
      <c r="BG234" s="21" t="str">
        <f t="shared" si="26"/>
        <v>, dropMechanic={LIBSETS_DROP_MECHANIC_MONSTER_NAME}, dropMechanicDropLocationNames={['en']={'The Lava Queen','','','','','',},['de']={'Die Lavakönigin','','','','','',},}</v>
      </c>
      <c r="BH234" s="21" t="str">
        <f t="shared" si="27"/>
        <v>}, --The Troll King / Trollkönig   [Blessed Crucible, The Rift, The Rift]</v>
      </c>
    </row>
    <row r="235" spans="1:60" x14ac:dyDescent="0.25">
      <c r="A235" s="5">
        <v>279</v>
      </c>
      <c r="B235" t="s">
        <v>19</v>
      </c>
      <c r="C235" t="s">
        <v>19</v>
      </c>
      <c r="D235" s="3">
        <f t="shared" si="22"/>
        <v>279</v>
      </c>
      <c r="G235" s="8" t="s">
        <v>1477</v>
      </c>
      <c r="H235" s="87">
        <v>1</v>
      </c>
      <c r="I235" t="s">
        <v>1464</v>
      </c>
      <c r="J235" t="s">
        <v>91</v>
      </c>
      <c r="K235">
        <v>185</v>
      </c>
      <c r="L235">
        <v>185</v>
      </c>
      <c r="M235">
        <v>185</v>
      </c>
      <c r="O235" s="62"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constants'!$A$3:$D$9999,4,FALSE),"")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constants'!$A$3:$D$9999,4,FALSE),"")</f>
        <v>Reaper's March</v>
      </c>
      <c r="AH235" s="42"/>
      <c r="AI235" s="40"/>
      <c r="AJ235" s="40"/>
      <c r="AK235" s="3" t="str">
        <f>IF(AND(G235&lt;&gt;"LIBSETS_SETTYPE_BATTLEGROUND",G235&lt;&gt;"LIBSETS_SETTYPE_SPECIAL"),IF(AL235&lt;&gt;"",VLOOKUP(AL235,'ESO zone constants'!$D$3:$H$4953,5,FALSE),""),"")</f>
        <v/>
      </c>
      <c r="AN235" s="40"/>
      <c r="AO235" s="40"/>
      <c r="AP235" s="3" t="str">
        <f>IF(AND(G235&lt;&gt;"LIBSETS_SETTYPE_BATTLEGROUND",G235&lt;&gt;"LIBSETS_SETTYPE_SPECIAL"),IF(AQ235&lt;&gt;"",VLOOKUP(AQ235,'ESO zone constants'!$D$3:$H$4953,5,FALSE),""),"")</f>
        <v/>
      </c>
      <c r="AS235" s="40"/>
      <c r="AT235" s="40"/>
      <c r="AU235" s="3" t="str">
        <f>IF(AND(G235&lt;&gt;"LIBSETS_SETTYPE_BATTLEGROUND",G235&lt;&gt;"LIBSETS_SETTYPE_SPECIAL"),IF(AV235&lt;&gt;"",VLOOKUP(AV235,'ESO zone constants'!$D$3:$H$4953,5,FALSE),""),"")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3"/>
        <v>, setType=LIBSETS_SETTYPE_MONSTER, undauntedChestId=1</v>
      </c>
      <c r="BG235" s="21" t="str">
        <f t="shared" si="26"/>
        <v>, dropMechanic={LIBSETS_DROP_MECHANIC_MONSTER_NAME}, dropMechanicDropLocationNames={['en']={'Selene','','','','','',},['de']={'Selene','','','','','',},}</v>
      </c>
      <c r="BH235" s="21" t="str">
        <f t="shared" si="27"/>
        <v>}, --Selene / Selene   [Selene's Web, Reaper's March, Reaper's March]</v>
      </c>
    </row>
    <row r="236" spans="1:60" x14ac:dyDescent="0.25">
      <c r="A236" s="5">
        <v>280</v>
      </c>
      <c r="B236" t="s">
        <v>6</v>
      </c>
      <c r="C236" t="s">
        <v>6</v>
      </c>
      <c r="D236" s="3">
        <f t="shared" si="22"/>
        <v>280</v>
      </c>
      <c r="G236" s="8" t="s">
        <v>1477</v>
      </c>
      <c r="H236" s="87">
        <v>1</v>
      </c>
      <c r="I236" t="s">
        <v>1464</v>
      </c>
      <c r="J236" t="s">
        <v>91</v>
      </c>
      <c r="K236">
        <v>184</v>
      </c>
      <c r="L236">
        <v>184</v>
      </c>
      <c r="M236">
        <v>184</v>
      </c>
      <c r="O236" s="62"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constants'!$A$3:$D$9999,4,FALSE),"")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constants'!$A$3:$D$9999,4,FALSE),"")</f>
        <v>Coldharbour</v>
      </c>
      <c r="AH236" s="42"/>
      <c r="AI236" s="40"/>
      <c r="AJ236" s="40"/>
      <c r="AK236" s="3" t="str">
        <f>IF(AND(G236&lt;&gt;"LIBSETS_SETTYPE_BATTLEGROUND",G236&lt;&gt;"LIBSETS_SETTYPE_SPECIAL"),IF(AL236&lt;&gt;"",VLOOKUP(AL236,'ESO zone constants'!$D$3:$H$4953,5,FALSE),""),"")</f>
        <v/>
      </c>
      <c r="AN236" s="40"/>
      <c r="AO236" s="40"/>
      <c r="AP236" s="3" t="str">
        <f>IF(AND(G236&lt;&gt;"LIBSETS_SETTYPE_BATTLEGROUND",G236&lt;&gt;"LIBSETS_SETTYPE_SPECIAL"),IF(AQ236&lt;&gt;"",VLOOKUP(AQ236,'ESO zone constants'!$D$3:$H$4953,5,FALSE),""),"")</f>
        <v/>
      </c>
      <c r="AS236" s="40"/>
      <c r="AT236" s="40"/>
      <c r="AU236" s="3" t="str">
        <f>IF(AND(G236&lt;&gt;"LIBSETS_SETTYPE_BATTLEGROUND",G236&lt;&gt;"LIBSETS_SETTYPE_SPECIAL"),IF(AV236&lt;&gt;"",VLOOKUP(AV236,'ESO zone constants'!$D$3:$H$4953,5,FALSE),""),"")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3"/>
        <v>, setType=LIBSETS_SETTYPE_MONSTER, undauntedChestId=1</v>
      </c>
      <c r="BG236" s="21" t="str">
        <f t="shared" si="26"/>
        <v>, dropMechanic={LIBSETS_DROP_MECHANIC_MONSTER_NAME}, dropMechanicDropLocationNames={['en']={'Mad Architect','','','','','',},['de']={'Der Verrückte Architekt','','','','','',},}</v>
      </c>
      <c r="BH236" s="21" t="str">
        <f t="shared" si="27"/>
        <v>}, --Grothdarr / Grothdarr   [Vaults of Madness, Coldharbour, Coldharbour]</v>
      </c>
    </row>
    <row r="237" spans="1:60" x14ac:dyDescent="0.25">
      <c r="A237" s="12">
        <v>281</v>
      </c>
      <c r="B237" t="s">
        <v>1087</v>
      </c>
      <c r="C237" t="s">
        <v>1088</v>
      </c>
      <c r="D237" s="3">
        <f t="shared" si="22"/>
        <v>281</v>
      </c>
      <c r="G237" s="8" t="s">
        <v>1478</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constants'!$A$3:$D$9999,4,FALSE),"")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constants'!$A$3:$D$9999,4,FALSE),"")</f>
        <v>Betnikh</v>
      </c>
      <c r="AH237" s="42" t="s">
        <v>1559</v>
      </c>
      <c r="AI237" s="39"/>
      <c r="AJ237" s="39"/>
      <c r="AK237" s="3">
        <f>IF(AND(G237&lt;&gt;"LIBSETS_SETTYPE_BATTLEGROUND",G237&lt;&gt;"LIBSETS_SETTYPE_SPECIAL"),IF(AL237&lt;&gt;"",VLOOKUP(AL237,'ESO zone constants'!$D$3:$H$4953,5,FALSE),""),"")</f>
        <v>280</v>
      </c>
      <c r="AL237" s="4" t="s">
        <v>197</v>
      </c>
      <c r="AM237" s="33" t="s">
        <v>1559</v>
      </c>
      <c r="AN237" s="39"/>
      <c r="AO237" s="39"/>
      <c r="AP237" s="3">
        <f>IF(AND(G237&lt;&gt;"LIBSETS_SETTYPE_BATTLEGROUND",G237&lt;&gt;"LIBSETS_SETTYPE_SPECIAL"),IF(AQ237&lt;&gt;"",VLOOKUP(AQ237,'ESO zone constants'!$D$3:$H$4953,5,FALSE),""),"")</f>
        <v>281</v>
      </c>
      <c r="AQ237" t="s">
        <v>198</v>
      </c>
      <c r="AR237" s="33" t="s">
        <v>1559</v>
      </c>
      <c r="AS237" s="39"/>
      <c r="AT237" s="39"/>
      <c r="AU237" s="3" t="str">
        <f>IF(AND(G237&lt;&gt;"LIBSETS_SETTYPE_BATTLEGROUND",G237&lt;&gt;"LIBSETS_SETTYPE_SPECIAL"),IF(AV237&lt;&gt;"",VLOOKUP(AV237,'ESO zone constants'!$D$3:$H$4953,5,FALSE),""),"")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3"/>
        <v>, setType=LIBSETS_SETTYPE_OVERLAND</v>
      </c>
      <c r="BG237" s="21" t="str">
        <f t="shared" si="26"/>
        <v>, isProcSetAllowedInPvP=1, dropMechanic={LIBSETS_DROP_MECHANIC_OVERLAND_CHEST,LIBSETS_DROP_MECHANIC_OVERLAND_CHEST,LIBSETS_DROP_MECHANIC_OVERLAND_CHEST,LIBSETS_DROP_MECHANIC_OVERLAND_CHEST,LIBSETS_DROP_MECHANIC_OVERLAND_CHEST}</v>
      </c>
      <c r="BH237" s="21" t="str">
        <f t="shared" si="27"/>
        <v>}, --Armor of the Trainee / Rüstung des Auszubildenden   [Stros M'Kai, Khenarthi's Roost, Betnikh, Bleakrock Isle, Bal Foyen]</v>
      </c>
    </row>
    <row r="238" spans="1:60" x14ac:dyDescent="0.25">
      <c r="A238" s="12">
        <v>282</v>
      </c>
      <c r="B238" t="s">
        <v>1089</v>
      </c>
      <c r="C238" t="s">
        <v>1090</v>
      </c>
      <c r="D238" s="3">
        <f t="shared" si="22"/>
        <v>282</v>
      </c>
      <c r="G238" s="8" t="s">
        <v>1478</v>
      </c>
      <c r="I238" t="s">
        <v>91</v>
      </c>
      <c r="J238" t="s">
        <v>91</v>
      </c>
      <c r="K238">
        <v>55</v>
      </c>
      <c r="L238">
        <v>55</v>
      </c>
      <c r="M238">
        <v>55</v>
      </c>
      <c r="O238" s="62"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constants'!$A$3:$D$9999,4,FALSE),"")</f>
        <v>Rivenspire</v>
      </c>
      <c r="AB238" s="33" t="s">
        <v>1557</v>
      </c>
      <c r="AC238" s="39"/>
      <c r="AD238" s="39"/>
      <c r="AE238" s="39"/>
      <c r="AF238" s="3">
        <f>IF(AND(G238&lt;&gt;"LIBSETS_SETTYPE_BATTLEGROUND",G238&lt;&gt;"LIBSETS_SETTYPE_SPECIAL"),
IF(AND(AE238&lt;&gt;"",ISNUMBER(AE238),NOT(ISNA(AE238))),AE238,
   IF(AND(M238&lt;&gt;"",ISNUMBER(M238),M238&gt;0,NOT(ISNA(M238))),VLOOKUP(M238,'ESO dumped WayshrineInfo'!$K$3:$L$9996,2,FALSE),"")
),"")</f>
        <v>20</v>
      </c>
      <c r="AG238" t="str">
        <f>IF(AND(AF238&lt;&gt;"",ISNUMBER(AF238),NOT(ISNA(AF238))),VLOOKUP(AF238,'ESO zone constants'!$A$3:$D$9999,4,FALSE),"")</f>
        <v>Rivenspire</v>
      </c>
      <c r="AH238" s="42" t="s">
        <v>1558</v>
      </c>
      <c r="AI238" s="39"/>
      <c r="AJ238" s="39"/>
      <c r="AK238" s="3">
        <f>IF(AND(G238&lt;&gt;"LIBSETS_SETTYPE_BATTLEGROUND",G238&lt;&gt;"LIBSETS_SETTYPE_SPECIAL"),IF(AL238&lt;&gt;"",VLOOKUP(AL238,'ESO zone constants'!$D$3:$H$4953,5,FALSE),""),"")</f>
        <v>20</v>
      </c>
      <c r="AL238" t="s">
        <v>105</v>
      </c>
      <c r="AM238" s="33" t="s">
        <v>1559</v>
      </c>
      <c r="AN238" s="39"/>
      <c r="AO238" s="39"/>
      <c r="AP238" s="3" t="str">
        <f>IF(AND(G238&lt;&gt;"LIBSETS_SETTYPE_BATTLEGROUND",G238&lt;&gt;"LIBSETS_SETTYPE_SPECIAL"),IF(AQ238&lt;&gt;"",VLOOKUP(AQ238,'ESO zone constants'!$D$3:$H$4953,5,FALSE),""),"")</f>
        <v/>
      </c>
      <c r="AS238" s="39"/>
      <c r="AT238" s="39"/>
      <c r="AU238" s="3" t="str">
        <f>IF(AND(G238&lt;&gt;"LIBSETS_SETTYPE_BATTLEGROUND",G238&lt;&gt;"LIBSETS_SETTYPE_SPECIAL"),IF(AV238&lt;&gt;"",VLOOKUP(AV238,'ESO zone constants'!$D$3:$H$4953,5,FALSE),""),"")</f>
        <v/>
      </c>
      <c r="AX238" s="39"/>
      <c r="AY238" s="39"/>
      <c r="AZ238" s="79" t="s">
        <v>2658</v>
      </c>
      <c r="BA238" s="79"/>
      <c r="BB238" s="79"/>
      <c r="BC238" s="79"/>
      <c r="BD238" s="21" t="str">
        <f t="shared" si="24"/>
        <v>[282] = {wayshrines={55,55,55,}, dlcId=DLC_BASE_GAME</v>
      </c>
      <c r="BE238" s="21" t="str">
        <f t="shared" si="25"/>
        <v>, zoneIds={20,20,20,20}, veteran=false</v>
      </c>
      <c r="BF238" s="21" t="str">
        <f t="shared" si="23"/>
        <v>, setType=LIBSETS_SETTYPE_OVERLAND</v>
      </c>
      <c r="BG238" s="21" t="str">
        <f t="shared" si="26"/>
        <v>, dropMechanic={LIBSETS_DROP_MECHANIC_OVERLAND_BOSS_DELVE,LIBSETS_DROP_MECHANIC_OVERLAND_WORLDBOSS,LIBSETS_DROP_MECHANIC_OVERLAND_BOSS_PUBLIC_DUNGEON,LIBSETS_DROP_MECHANIC_OVERLAND_CHEST}</v>
      </c>
      <c r="BH238" s="21" t="str">
        <f t="shared" si="27"/>
        <v>}, --Vampire Cloak / Vampirumhang   [Rivenspire, Rivenspire, Rivenspire, Rivenspire]</v>
      </c>
    </row>
    <row r="239" spans="1:60" x14ac:dyDescent="0.25">
      <c r="A239" s="12">
        <v>283</v>
      </c>
      <c r="B239" t="s">
        <v>1091</v>
      </c>
      <c r="C239" t="s">
        <v>1092</v>
      </c>
      <c r="D239" s="3">
        <f t="shared" si="22"/>
        <v>283</v>
      </c>
      <c r="G239" s="8" t="s">
        <v>1478</v>
      </c>
      <c r="I239" t="s">
        <v>91</v>
      </c>
      <c r="J239" t="s">
        <v>91</v>
      </c>
      <c r="K239">
        <v>61</v>
      </c>
      <c r="L239">
        <v>61</v>
      </c>
      <c r="M239">
        <v>61</v>
      </c>
      <c r="O239" s="62"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constants'!$A$3:$D$9999,4,FALSE),"")</f>
        <v>Alik'r Desert</v>
      </c>
      <c r="AB239" s="33" t="s">
        <v>1557</v>
      </c>
      <c r="AC239" s="39"/>
      <c r="AD239" s="39"/>
      <c r="AE239" s="39"/>
      <c r="AF239" s="3">
        <f>IF(AND(G239&lt;&gt;"LIBSETS_SETTYPE_BATTLEGROUND",G239&lt;&gt;"LIBSETS_SETTYPE_SPECIAL"),
IF(AND(AE239&lt;&gt;"",ISNUMBER(AE239),NOT(ISNA(AE239))),AE239,
   IF(AND(M239&lt;&gt;"",ISNUMBER(M239),M239&gt;0,NOT(ISNA(M239))),VLOOKUP(M239,'ESO dumped WayshrineInfo'!$K$3:$L$9996,2,FALSE),"")
),"")</f>
        <v>104</v>
      </c>
      <c r="AG239" t="str">
        <f>IF(AND(AF239&lt;&gt;"",ISNUMBER(AF239),NOT(ISNA(AF239))),VLOOKUP(AF239,'ESO zone constants'!$A$3:$D$9999,4,FALSE),"")</f>
        <v>Alik'r Desert</v>
      </c>
      <c r="AH239" s="42" t="s">
        <v>1558</v>
      </c>
      <c r="AI239" s="39"/>
      <c r="AJ239" s="39"/>
      <c r="AK239" s="3">
        <f>IF(AND(G239&lt;&gt;"LIBSETS_SETTYPE_BATTLEGROUND",G239&lt;&gt;"LIBSETS_SETTYPE_SPECIAL"),IF(AL239&lt;&gt;"",VLOOKUP(AL239,'ESO zone constants'!$D$3:$H$4953,5,FALSE),""),"")</f>
        <v>104</v>
      </c>
      <c r="AL239" t="s">
        <v>112</v>
      </c>
      <c r="AM239" s="33" t="s">
        <v>1559</v>
      </c>
      <c r="AN239" s="39"/>
      <c r="AO239" s="39"/>
      <c r="AP239" s="3" t="str">
        <f>IF(AND(G239&lt;&gt;"LIBSETS_SETTYPE_BATTLEGROUND",G239&lt;&gt;"LIBSETS_SETTYPE_SPECIAL"),IF(AQ239&lt;&gt;"",VLOOKUP(AQ239,'ESO zone constants'!$D$3:$H$4953,5,FALSE),""),"")</f>
        <v/>
      </c>
      <c r="AS239" s="39"/>
      <c r="AT239" s="39"/>
      <c r="AU239" s="3" t="str">
        <f>IF(AND(G239&lt;&gt;"LIBSETS_SETTYPE_BATTLEGROUND",G239&lt;&gt;"LIBSETS_SETTYPE_SPECIAL"),IF(AV239&lt;&gt;"",VLOOKUP(AV239,'ESO zone constants'!$D$3:$H$4953,5,FALSE),""),"")</f>
        <v/>
      </c>
      <c r="AX239" s="39"/>
      <c r="AY239" s="39"/>
      <c r="AZ239" s="79" t="s">
        <v>2659</v>
      </c>
      <c r="BA239" s="79"/>
      <c r="BB239" s="79"/>
      <c r="BC239" s="79"/>
      <c r="BD239" s="21" t="str">
        <f t="shared" si="24"/>
        <v>[283] = {wayshrines={61,61,61,}, dlcId=DLC_BASE_GAME</v>
      </c>
      <c r="BE239" s="21" t="str">
        <f t="shared" si="25"/>
        <v>, zoneIds={104,104,104,104}, veteran=false</v>
      </c>
      <c r="BF239" s="21" t="str">
        <f t="shared" si="23"/>
        <v>, setType=LIBSETS_SETTYPE_OVERLAND</v>
      </c>
      <c r="BG239" s="21" t="str">
        <f t="shared" si="26"/>
        <v>, isProcSetAllowedInPvP=1, dropMechanic={LIBSETS_DROP_MECHANIC_OVERLAND_BOSS_DELVE,LIBSETS_DROP_MECHANIC_OVERLAND_WORLDBOSS,LIBSETS_DROP_MECHANIC_OVERLAND_BOSS_PUBLIC_DUNGEON,LIBSETS_DROP_MECHANIC_OVERLAND_CHEST}</v>
      </c>
      <c r="BH239" s="21" t="str">
        <f t="shared" si="27"/>
        <v>}, --Sword-Singer / Schwertsänger   [Alik'r Desert, Alik'r Desert, Alik'r Desert, Alik'r Desert]</v>
      </c>
    </row>
    <row r="240" spans="1:60" x14ac:dyDescent="0.25">
      <c r="A240" s="12">
        <v>284</v>
      </c>
      <c r="B240" t="s">
        <v>1093</v>
      </c>
      <c r="C240" t="s">
        <v>1094</v>
      </c>
      <c r="D240" s="3">
        <f t="shared" si="22"/>
        <v>284</v>
      </c>
      <c r="G240" s="8" t="s">
        <v>1478</v>
      </c>
      <c r="I240" t="s">
        <v>91</v>
      </c>
      <c r="J240" t="s">
        <v>91</v>
      </c>
      <c r="K240">
        <v>61</v>
      </c>
      <c r="L240">
        <v>61</v>
      </c>
      <c r="M240">
        <v>61</v>
      </c>
      <c r="O240" s="62"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constants'!$A$3:$D$9999,4,FALSE),"")</f>
        <v>Alik'r Desert</v>
      </c>
      <c r="AB240" s="33" t="s">
        <v>1557</v>
      </c>
      <c r="AC240" s="39"/>
      <c r="AD240" s="39"/>
      <c r="AE240" s="39"/>
      <c r="AF240" s="3">
        <f>IF(AND(G240&lt;&gt;"LIBSETS_SETTYPE_BATTLEGROUND",G240&lt;&gt;"LIBSETS_SETTYPE_SPECIAL"),
IF(AND(AE240&lt;&gt;"",ISNUMBER(AE240),NOT(ISNA(AE240))),AE240,
   IF(AND(M240&lt;&gt;"",ISNUMBER(M240),M240&gt;0,NOT(ISNA(M240))),VLOOKUP(M240,'ESO dumped WayshrineInfo'!$K$3:$L$9996,2,FALSE),"")
),"")</f>
        <v>104</v>
      </c>
      <c r="AG240" t="str">
        <f>IF(AND(AF240&lt;&gt;"",ISNUMBER(AF240),NOT(ISNA(AF240))),VLOOKUP(AF240,'ESO zone constants'!$A$3:$D$9999,4,FALSE),"")</f>
        <v>Alik'r Desert</v>
      </c>
      <c r="AH240" s="42" t="s">
        <v>1558</v>
      </c>
      <c r="AI240" s="39"/>
      <c r="AJ240" s="39"/>
      <c r="AK240" s="3">
        <f>IF(AND(G240&lt;&gt;"LIBSETS_SETTYPE_BATTLEGROUND",G240&lt;&gt;"LIBSETS_SETTYPE_SPECIAL"),IF(AL240&lt;&gt;"",VLOOKUP(AL240,'ESO zone constants'!$D$3:$H$4953,5,FALSE),""),"")</f>
        <v>104</v>
      </c>
      <c r="AL240" t="s">
        <v>112</v>
      </c>
      <c r="AM240" s="33" t="s">
        <v>1559</v>
      </c>
      <c r="AN240" s="39"/>
      <c r="AO240" s="39"/>
      <c r="AP240" s="3" t="str">
        <f>IF(AND(G240&lt;&gt;"LIBSETS_SETTYPE_BATTLEGROUND",G240&lt;&gt;"LIBSETS_SETTYPE_SPECIAL"),IF(AQ240&lt;&gt;"",VLOOKUP(AQ240,'ESO zone constants'!$D$3:$H$4953,5,FALSE),""),"")</f>
        <v/>
      </c>
      <c r="AS240" s="39"/>
      <c r="AT240" s="39"/>
      <c r="AU240" s="3" t="str">
        <f>IF(AND(G240&lt;&gt;"LIBSETS_SETTYPE_BATTLEGROUND",G240&lt;&gt;"LIBSETS_SETTYPE_SPECIAL"),IF(AV240&lt;&gt;"",VLOOKUP(AV240,'ESO zone constants'!$D$3:$H$4953,5,FALSE),""),"")</f>
        <v/>
      </c>
      <c r="AX240" s="39"/>
      <c r="AY240" s="39"/>
      <c r="AZ240" s="79" t="s">
        <v>2658</v>
      </c>
      <c r="BA240" s="79"/>
      <c r="BB240" s="79"/>
      <c r="BC240" s="79"/>
      <c r="BD240" s="21" t="str">
        <f t="shared" si="24"/>
        <v>[284] = {wayshrines={61,61,61,}, dlcId=DLC_BASE_GAME</v>
      </c>
      <c r="BE240" s="21" t="str">
        <f t="shared" si="25"/>
        <v>, zoneIds={104,104,104,104}, veteran=false</v>
      </c>
      <c r="BF240" s="21" t="str">
        <f t="shared" si="23"/>
        <v>, setType=LIBSETS_SETTYPE_OVERLAND</v>
      </c>
      <c r="BG240" s="21" t="str">
        <f t="shared" si="26"/>
        <v>, dropMechanic={LIBSETS_DROP_MECHANIC_OVERLAND_BOSS_DELVE,LIBSETS_DROP_MECHANIC_OVERLAND_WORLDBOSS,LIBSETS_DROP_MECHANIC_OVERLAND_BOSS_PUBLIC_DUNGEON,LIBSETS_DROP_MECHANIC_OVERLAND_CHEST}</v>
      </c>
      <c r="BH240" s="21" t="str">
        <f t="shared" si="27"/>
        <v>}, --Order of Diagna / Orden von Diagna   [Alik'r Desert, Alik'r Desert, Alik'r Desert, Alik'r Desert]</v>
      </c>
    </row>
    <row r="241" spans="1:60" x14ac:dyDescent="0.25">
      <c r="A241" s="12">
        <v>285</v>
      </c>
      <c r="B241" t="s">
        <v>1095</v>
      </c>
      <c r="C241" t="s">
        <v>1096</v>
      </c>
      <c r="D241" s="3">
        <f t="shared" si="22"/>
        <v>285</v>
      </c>
      <c r="G241" s="8" t="s">
        <v>1478</v>
      </c>
      <c r="I241" t="s">
        <v>91</v>
      </c>
      <c r="J241" t="s">
        <v>91</v>
      </c>
      <c r="K241">
        <v>36</v>
      </c>
      <c r="L241">
        <v>36</v>
      </c>
      <c r="M241">
        <v>36</v>
      </c>
      <c r="O241" s="62"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constants'!$A$3:$D$9999,4,FALSE),"")</f>
        <v>Bangkorai</v>
      </c>
      <c r="AB241" s="33" t="s">
        <v>1557</v>
      </c>
      <c r="AC241" s="39"/>
      <c r="AD241" s="39"/>
      <c r="AE241" s="39"/>
      <c r="AF241" s="3">
        <f>IF(AND(G241&lt;&gt;"LIBSETS_SETTYPE_BATTLEGROUND",G241&lt;&gt;"LIBSETS_SETTYPE_SPECIAL"),
IF(AND(AE241&lt;&gt;"",ISNUMBER(AE241),NOT(ISNA(AE241))),AE241,
   IF(AND(M241&lt;&gt;"",ISNUMBER(M241),M241&gt;0,NOT(ISNA(M241))),VLOOKUP(M241,'ESO dumped WayshrineInfo'!$K$3:$L$9996,2,FALSE),"")
),"")</f>
        <v>92</v>
      </c>
      <c r="AG241" t="str">
        <f>IF(AND(AF241&lt;&gt;"",ISNUMBER(AF241),NOT(ISNA(AF241))),VLOOKUP(AF241,'ESO zone constants'!$A$3:$D$9999,4,FALSE),"")</f>
        <v>Bangkorai</v>
      </c>
      <c r="AH241" s="42" t="s">
        <v>1558</v>
      </c>
      <c r="AI241" s="39"/>
      <c r="AJ241" s="39"/>
      <c r="AK241" s="3">
        <f>IF(AND(G241&lt;&gt;"LIBSETS_SETTYPE_BATTLEGROUND",G241&lt;&gt;"LIBSETS_SETTYPE_SPECIAL"),IF(AL241&lt;&gt;"",VLOOKUP(AL241,'ESO zone constants'!$D$3:$H$4953,5,FALSE),""),"")</f>
        <v>92</v>
      </c>
      <c r="AL241" t="s">
        <v>109</v>
      </c>
      <c r="AM241" s="33" t="s">
        <v>1559</v>
      </c>
      <c r="AN241" s="39"/>
      <c r="AO241" s="39"/>
      <c r="AP241" s="3" t="str">
        <f>IF(AND(G241&lt;&gt;"LIBSETS_SETTYPE_BATTLEGROUND",G241&lt;&gt;"LIBSETS_SETTYPE_SPECIAL"),IF(AQ241&lt;&gt;"",VLOOKUP(AQ241,'ESO zone constants'!$D$3:$H$4953,5,FALSE),""),"")</f>
        <v/>
      </c>
      <c r="AS241" s="39"/>
      <c r="AT241" s="39"/>
      <c r="AU241" s="3" t="str">
        <f>IF(AND(G241&lt;&gt;"LIBSETS_SETTYPE_BATTLEGROUND",G241&lt;&gt;"LIBSETS_SETTYPE_SPECIAL"),IF(AV241&lt;&gt;"",VLOOKUP(AV241,'ESO zone constants'!$D$3:$H$4953,5,FALSE),""),"")</f>
        <v/>
      </c>
      <c r="AX241" s="39"/>
      <c r="AY241" s="39"/>
      <c r="AZ241" s="79" t="s">
        <v>2658</v>
      </c>
      <c r="BA241" s="79"/>
      <c r="BB241" s="79"/>
      <c r="BC241" s="79"/>
      <c r="BD241" s="21" t="str">
        <f t="shared" si="24"/>
        <v>[285] = {wayshrines={36,36,36,}, dlcId=DLC_BASE_GAME</v>
      </c>
      <c r="BE241" s="21" t="str">
        <f t="shared" si="25"/>
        <v>, zoneIds={92,92,92,92}, veteran=false</v>
      </c>
      <c r="BF241" s="21" t="str">
        <f t="shared" si="23"/>
        <v>, setType=LIBSETS_SETTYPE_OVERLAND</v>
      </c>
      <c r="BG241" s="21" t="str">
        <f t="shared" si="26"/>
        <v>, dropMechanic={LIBSETS_DROP_MECHANIC_OVERLAND_BOSS_DELVE,LIBSETS_DROP_MECHANIC_OVERLAND_WORLDBOSS,LIBSETS_DROP_MECHANIC_OVERLAND_BOSS_PUBLIC_DUNGEON,LIBSETS_DROP_MECHANIC_OVERLAND_CHEST}</v>
      </c>
      <c r="BH241" s="21" t="str">
        <f t="shared" si="27"/>
        <v>}, --Vampire Lord / Vampirfürst   [Bangkorai, Bangkorai, Bangkorai, Bangkorai]</v>
      </c>
    </row>
    <row r="242" spans="1:60" x14ac:dyDescent="0.25">
      <c r="A242" s="12">
        <v>286</v>
      </c>
      <c r="B242" t="s">
        <v>1097</v>
      </c>
      <c r="C242" t="s">
        <v>2536</v>
      </c>
      <c r="D242" s="3">
        <f t="shared" si="22"/>
        <v>286</v>
      </c>
      <c r="E242" s="40"/>
      <c r="G242" s="8" t="s">
        <v>1478</v>
      </c>
      <c r="I242" t="s">
        <v>91</v>
      </c>
      <c r="J242" t="s">
        <v>91</v>
      </c>
      <c r="K242">
        <v>36</v>
      </c>
      <c r="L242">
        <v>36</v>
      </c>
      <c r="M242">
        <v>36</v>
      </c>
      <c r="O242" s="62"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constants'!$A$3:$D$9999,4,FALSE),"")</f>
        <v>Bangkorai</v>
      </c>
      <c r="AB242" s="33" t="s">
        <v>1557</v>
      </c>
      <c r="AC242" s="39"/>
      <c r="AD242" s="39"/>
      <c r="AE242" s="39"/>
      <c r="AF242" s="3">
        <f>IF(AND(G242&lt;&gt;"LIBSETS_SETTYPE_BATTLEGROUND",G242&lt;&gt;"LIBSETS_SETTYPE_SPECIAL"),
IF(AND(AE242&lt;&gt;"",ISNUMBER(AE242),NOT(ISNA(AE242))),AE242,
   IF(AND(M242&lt;&gt;"",ISNUMBER(M242),M242&gt;0,NOT(ISNA(M242))),VLOOKUP(M242,'ESO dumped WayshrineInfo'!$K$3:$L$9996,2,FALSE),"")
),"")</f>
        <v>92</v>
      </c>
      <c r="AG242" t="str">
        <f>IF(AND(AF242&lt;&gt;"",ISNUMBER(AF242),NOT(ISNA(AF242))),VLOOKUP(AF242,'ESO zone constants'!$A$3:$D$9999,4,FALSE),"")</f>
        <v>Bangkorai</v>
      </c>
      <c r="AH242" s="42" t="s">
        <v>1558</v>
      </c>
      <c r="AI242" s="39"/>
      <c r="AJ242" s="39"/>
      <c r="AK242" s="3">
        <f>IF(AND(G242&lt;&gt;"LIBSETS_SETTYPE_BATTLEGROUND",G242&lt;&gt;"LIBSETS_SETTYPE_SPECIAL"),IF(AL242&lt;&gt;"",VLOOKUP(AL242,'ESO zone constants'!$D$3:$H$4953,5,FALSE),""),"")</f>
        <v>92</v>
      </c>
      <c r="AL242" t="s">
        <v>109</v>
      </c>
      <c r="AM242" s="33" t="s">
        <v>1559</v>
      </c>
      <c r="AN242" s="39"/>
      <c r="AO242" s="39"/>
      <c r="AP242" s="3" t="str">
        <f>IF(AND(G242&lt;&gt;"LIBSETS_SETTYPE_BATTLEGROUND",G242&lt;&gt;"LIBSETS_SETTYPE_SPECIAL"),IF(AQ242&lt;&gt;"",VLOOKUP(AQ242,'ESO zone constants'!$D$3:$H$4953,5,FALSE),""),"")</f>
        <v/>
      </c>
      <c r="AS242" s="39"/>
      <c r="AT242" s="39"/>
      <c r="AU242" s="3" t="str">
        <f>IF(AND(G242&lt;&gt;"LIBSETS_SETTYPE_BATTLEGROUND",G242&lt;&gt;"LIBSETS_SETTYPE_SPECIAL"),IF(AV242&lt;&gt;"",VLOOKUP(AV242,'ESO zone constants'!$D$3:$H$4953,5,FALSE),""),"")</f>
        <v/>
      </c>
      <c r="AX242" s="39"/>
      <c r="AY242" s="39"/>
      <c r="AZ242" s="79" t="s">
        <v>2659</v>
      </c>
      <c r="BA242" s="79"/>
      <c r="BB242" s="79"/>
      <c r="BC242" s="79"/>
      <c r="BD242" s="21" t="str">
        <f t="shared" si="24"/>
        <v>[286] = {wayshrines={36,36,36,}, dlcId=DLC_BASE_GAME</v>
      </c>
      <c r="BE242" s="21" t="str">
        <f t="shared" si="25"/>
        <v>, zoneIds={92,92,92,92}, veteran=false</v>
      </c>
      <c r="BF242" s="21" t="str">
        <f t="shared" si="23"/>
        <v>, setType=LIBSETS_SETTYPE_OVERLAND</v>
      </c>
      <c r="BG242" s="21" t="str">
        <f t="shared" si="26"/>
        <v>, isProcSetAllowedInPvP=1, dropMechanic={LIBSETS_DROP_MECHANIC_OVERLAND_BOSS_DELVE,LIBSETS_DROP_MECHANIC_OVERLAND_WORLDBOSS,LIBSETS_DROP_MECHANIC_OVERLAND_BOSS_PUBLIC_DUNGEON,LIBSETS_DROP_MECHANIC_OVERLAND_CHEST}</v>
      </c>
      <c r="BH242" s="21" t="str">
        <f t="shared" si="27"/>
        <v>}, --Spriggan\'s Thorns / Dornen des Zweiglings   [Bangkorai, Bangkorai, Bangkorai, Bangkorai]</v>
      </c>
    </row>
    <row r="243" spans="1:60" x14ac:dyDescent="0.25">
      <c r="A243" s="12">
        <v>287</v>
      </c>
      <c r="B243" t="s">
        <v>1098</v>
      </c>
      <c r="C243" t="s">
        <v>1099</v>
      </c>
      <c r="D243" s="3">
        <f t="shared" si="22"/>
        <v>287</v>
      </c>
      <c r="G243" s="8" t="s">
        <v>1478</v>
      </c>
      <c r="I243" t="s">
        <v>91</v>
      </c>
      <c r="J243" t="s">
        <v>91</v>
      </c>
      <c r="K243">
        <v>214</v>
      </c>
      <c r="L243">
        <v>214</v>
      </c>
      <c r="M243">
        <v>214</v>
      </c>
      <c r="O243" s="62"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constants'!$A$3:$D$9999,4,FALSE),"")</f>
        <v>Grahtwood</v>
      </c>
      <c r="AB243" s="33" t="s">
        <v>1557</v>
      </c>
      <c r="AC243" s="39"/>
      <c r="AD243" s="39"/>
      <c r="AE243" s="39"/>
      <c r="AF243" s="3">
        <f>IF(AND(G243&lt;&gt;"LIBSETS_SETTYPE_BATTLEGROUND",G243&lt;&gt;"LIBSETS_SETTYPE_SPECIAL"),
IF(AND(AE243&lt;&gt;"",ISNUMBER(AE243),NOT(ISNA(AE243))),AE243,
   IF(AND(M243&lt;&gt;"",ISNUMBER(M243),M243&gt;0,NOT(ISNA(M243))),VLOOKUP(M243,'ESO dumped WayshrineInfo'!$K$3:$L$9996,2,FALSE),"")
),"")</f>
        <v>383</v>
      </c>
      <c r="AG243" t="str">
        <f>IF(AND(AF243&lt;&gt;"",ISNUMBER(AF243),NOT(ISNA(AF243))),VLOOKUP(AF243,'ESO zone constants'!$A$3:$D$9999,4,FALSE),"")</f>
        <v>Grahtwood</v>
      </c>
      <c r="AH243" s="42" t="s">
        <v>1558</v>
      </c>
      <c r="AI243" s="39"/>
      <c r="AJ243" s="39"/>
      <c r="AK243" s="3">
        <f>IF(AND(G243&lt;&gt;"LIBSETS_SETTYPE_BATTLEGROUND",G243&lt;&gt;"LIBSETS_SETTYPE_SPECIAL"),IF(AL243&lt;&gt;"",VLOOKUP(AL243,'ESO zone constants'!$D$3:$H$4953,5,FALSE),""),"")</f>
        <v>383</v>
      </c>
      <c r="AL243" t="s">
        <v>266</v>
      </c>
      <c r="AM243" s="33" t="s">
        <v>1559</v>
      </c>
      <c r="AN243" s="39"/>
      <c r="AO243" s="39"/>
      <c r="AP243" s="3" t="str">
        <f>IF(AND(G243&lt;&gt;"LIBSETS_SETTYPE_BATTLEGROUND",G243&lt;&gt;"LIBSETS_SETTYPE_SPECIAL"),IF(AQ243&lt;&gt;"",VLOOKUP(AQ243,'ESO zone constants'!$D$3:$H$4953,5,FALSE),""),"")</f>
        <v/>
      </c>
      <c r="AS243" s="39"/>
      <c r="AT243" s="39"/>
      <c r="AU243" s="3" t="str">
        <f>IF(AND(G243&lt;&gt;"LIBSETS_SETTYPE_BATTLEGROUND",G243&lt;&gt;"LIBSETS_SETTYPE_SPECIAL"),IF(AV243&lt;&gt;"",VLOOKUP(AV243,'ESO zone constants'!$D$3:$H$4953,5,FALSE),""),"")</f>
        <v/>
      </c>
      <c r="AX243" s="39"/>
      <c r="AY243" s="39"/>
      <c r="AZ243" s="79" t="s">
        <v>2658</v>
      </c>
      <c r="BA243" s="79"/>
      <c r="BB243" s="79"/>
      <c r="BC243" s="79"/>
      <c r="BD243" s="21" t="str">
        <f t="shared" si="24"/>
        <v>[287] = {wayshrines={214,214,214,}, dlcId=DLC_BASE_GAME</v>
      </c>
      <c r="BE243" s="21" t="str">
        <f t="shared" si="25"/>
        <v>, zoneIds={383,383,383,383}, veteran=false</v>
      </c>
      <c r="BF243" s="21" t="str">
        <f t="shared" si="23"/>
        <v>, setType=LIBSETS_SETTYPE_OVERLAND</v>
      </c>
      <c r="BG243" s="21" t="str">
        <f t="shared" si="26"/>
        <v>, dropMechanic={LIBSETS_DROP_MECHANIC_OVERLAND_BOSS_DELVE,LIBSETS_DROP_MECHANIC_OVERLAND_WORLDBOSS,LIBSETS_DROP_MECHANIC_OVERLAND_BOSS_PUBLIC_DUNGEON,LIBSETS_DROP_MECHANIC_OVERLAND_CHEST}</v>
      </c>
      <c r="BH243" s="21" t="str">
        <f t="shared" si="27"/>
        <v>}, --Green Pact / Der Grüne Pakt   [Grahtwood, Grahtwood, Grahtwood, Grahtwood]</v>
      </c>
    </row>
    <row r="244" spans="1:60" s="14" customFormat="1" x14ac:dyDescent="0.25">
      <c r="A244" s="12">
        <v>288</v>
      </c>
      <c r="B244" t="s">
        <v>1100</v>
      </c>
      <c r="C244" t="s">
        <v>2601</v>
      </c>
      <c r="D244" s="3">
        <f t="shared" si="22"/>
        <v>288</v>
      </c>
      <c r="E244" s="40"/>
      <c r="F244"/>
      <c r="G244" s="8" t="s">
        <v>1478</v>
      </c>
      <c r="H244"/>
      <c r="I244" t="s">
        <v>91</v>
      </c>
      <c r="J244" t="s">
        <v>91</v>
      </c>
      <c r="K244">
        <v>143</v>
      </c>
      <c r="L244">
        <v>143</v>
      </c>
      <c r="M244">
        <v>143</v>
      </c>
      <c r="N244"/>
      <c r="O244" s="62" t="s">
        <v>113</v>
      </c>
      <c r="P244" s="62"/>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constants'!$A$3:$D$9999,4,FALSE),"")</f>
        <v>Greenshade</v>
      </c>
      <c r="AB244" s="33" t="s">
        <v>1557</v>
      </c>
      <c r="AC244" s="41"/>
      <c r="AD244" s="41"/>
      <c r="AE244" s="41"/>
      <c r="AF244" s="3">
        <f>IF(AND(G244&lt;&gt;"LIBSETS_SETTYPE_BATTLEGROUND",G244&lt;&gt;"LIBSETS_SETTYPE_SPECIAL"),
IF(AND(AE244&lt;&gt;"",ISNUMBER(AE244),NOT(ISNA(AE244))),AE244,
   IF(AND(M244&lt;&gt;"",ISNUMBER(M244),M244&gt;0,NOT(ISNA(M244))),VLOOKUP(M244,'ESO dumped WayshrineInfo'!$K$3:$L$9996,2,FALSE),"")
),"")</f>
        <v>108</v>
      </c>
      <c r="AG244" t="str">
        <f>IF(AND(AF244&lt;&gt;"",ISNUMBER(AF244),NOT(ISNA(AF244))),VLOOKUP(AF244,'ESO zone constants'!$A$3:$D$9999,4,FALSE),"")</f>
        <v>Greenshade</v>
      </c>
      <c r="AH244" s="42" t="s">
        <v>1558</v>
      </c>
      <c r="AI244" s="41"/>
      <c r="AJ244" s="41"/>
      <c r="AK244" s="3">
        <f>IF(AND(G244&lt;&gt;"LIBSETS_SETTYPE_BATTLEGROUND",G244&lt;&gt;"LIBSETS_SETTYPE_SPECIAL"),IF(AL244&lt;&gt;"",VLOOKUP(AL244,'ESO zone constants'!$D$3:$H$4953,5,FALSE),""),"")</f>
        <v>108</v>
      </c>
      <c r="AL244" t="s">
        <v>113</v>
      </c>
      <c r="AM244" s="33" t="s">
        <v>1559</v>
      </c>
      <c r="AN244" s="41"/>
      <c r="AO244" s="41"/>
      <c r="AP244" s="3" t="str">
        <f>IF(AND(G244&lt;&gt;"LIBSETS_SETTYPE_BATTLEGROUND",G244&lt;&gt;"LIBSETS_SETTYPE_SPECIAL"),IF(AQ244&lt;&gt;"",VLOOKUP(AQ244,'ESO zone constants'!$D$3:$H$4953,5,FALSE),""),"")</f>
        <v/>
      </c>
      <c r="AQ244"/>
      <c r="AR244" s="33"/>
      <c r="AS244" s="41"/>
      <c r="AT244" s="41"/>
      <c r="AU244" s="3" t="str">
        <f>IF(AND(G244&lt;&gt;"LIBSETS_SETTYPE_BATTLEGROUND",G244&lt;&gt;"LIBSETS_SETTYPE_SPECIAL"),IF(AV244&lt;&gt;"",VLOOKUP(AV244,'ESO zone constants'!$D$3:$H$4953,5,FALSE),""),"")</f>
        <v/>
      </c>
      <c r="AV244"/>
      <c r="AW244" s="33"/>
      <c r="AX244" s="41"/>
      <c r="AY244" s="41"/>
      <c r="AZ244" s="79" t="s">
        <v>2659</v>
      </c>
      <c r="BA244" s="79"/>
      <c r="BB244" s="79"/>
      <c r="BC244" s="79"/>
      <c r="BD244" s="21" t="str">
        <f t="shared" si="24"/>
        <v>[288] = {wayshrines={143,143,143,}, dlcId=DLC_BASE_GAME</v>
      </c>
      <c r="BE244" s="21" t="str">
        <f t="shared" si="25"/>
        <v>, zoneIds={108,108,108,108}, veteran=false</v>
      </c>
      <c r="BF244" s="21" t="str">
        <f t="shared" si="23"/>
        <v>, setType=LIBSETS_SETTYPE_OVERLAND</v>
      </c>
      <c r="BG244" s="21" t="str">
        <f t="shared" si="26"/>
        <v>, isProcSetAllowedInPvP=1, dropMechanic={LIBSETS_DROP_MECHANIC_OVERLAND_BOSS_DELVE,LIBSETS_DROP_MECHANIC_OVERLAND_WORLDBOSS,LIBSETS_DROP_MECHANIC_OVERLAND_BOSS_PUBLIC_DUNGEON,LIBSETS_DROP_MECHANIC_OVERLAND_CHEST}</v>
      </c>
      <c r="BH244" s="21" t="str">
        <f t="shared" si="27"/>
        <v>}, --Beekeeper\'s Gear / Werkzeug des Bienenhüters   [Greenshade, Greenshade, Greenshade, Greenshade]</v>
      </c>
    </row>
    <row r="245" spans="1:60" x14ac:dyDescent="0.25">
      <c r="A245" s="12">
        <v>289</v>
      </c>
      <c r="B245" t="s">
        <v>1101</v>
      </c>
      <c r="C245" t="s">
        <v>2535</v>
      </c>
      <c r="D245" s="3">
        <f t="shared" si="22"/>
        <v>289</v>
      </c>
      <c r="G245" s="8" t="s">
        <v>1478</v>
      </c>
      <c r="I245" t="s">
        <v>91</v>
      </c>
      <c r="J245" t="s">
        <v>91</v>
      </c>
      <c r="K245">
        <v>102</v>
      </c>
      <c r="L245">
        <v>102</v>
      </c>
      <c r="M245">
        <v>102</v>
      </c>
      <c r="O245" s="62"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constants'!$A$3:$D$9999,4,FALSE),"")</f>
        <v>Malabal Tor</v>
      </c>
      <c r="AB245" s="33" t="s">
        <v>1557</v>
      </c>
      <c r="AC245" s="41"/>
      <c r="AD245" s="41"/>
      <c r="AE245" s="41"/>
      <c r="AF245" s="3">
        <f>IF(AND(G245&lt;&gt;"LIBSETS_SETTYPE_BATTLEGROUND",G245&lt;&gt;"LIBSETS_SETTYPE_SPECIAL"),
IF(AND(AE245&lt;&gt;"",ISNUMBER(AE245),NOT(ISNA(AE245))),AE245,
   IF(AND(M245&lt;&gt;"",ISNUMBER(M245),M245&gt;0,NOT(ISNA(M245))),VLOOKUP(M245,'ESO dumped WayshrineInfo'!$K$3:$L$9996,2,FALSE),"")
),"")</f>
        <v>58</v>
      </c>
      <c r="AG245" t="str">
        <f>IF(AND(AF245&lt;&gt;"",ISNUMBER(AF245),NOT(ISNA(AF245))),VLOOKUP(AF245,'ESO zone constants'!$A$3:$D$9999,4,FALSE),"")</f>
        <v>Malabal Tor</v>
      </c>
      <c r="AH245" s="42" t="s">
        <v>1558</v>
      </c>
      <c r="AI245" s="41"/>
      <c r="AJ245" s="41"/>
      <c r="AK245" s="3">
        <f>IF(AND(G245&lt;&gt;"LIBSETS_SETTYPE_BATTLEGROUND",G245&lt;&gt;"LIBSETS_SETTYPE_SPECIAL"),IF(AL245&lt;&gt;"",VLOOKUP(AL245,'ESO zone constants'!$D$3:$H$4953,5,FALSE),""),"")</f>
        <v>58</v>
      </c>
      <c r="AL245" t="s">
        <v>108</v>
      </c>
      <c r="AM245" s="33" t="s">
        <v>1559</v>
      </c>
      <c r="AN245" s="41"/>
      <c r="AO245" s="41"/>
      <c r="AP245" s="3" t="str">
        <f>IF(AND(G245&lt;&gt;"LIBSETS_SETTYPE_BATTLEGROUND",G245&lt;&gt;"LIBSETS_SETTYPE_SPECIAL"),IF(AQ245&lt;&gt;"",VLOOKUP(AQ245,'ESO zone constants'!$D$3:$H$4953,5,FALSE),""),"")</f>
        <v/>
      </c>
      <c r="AS245" s="41"/>
      <c r="AT245" s="41"/>
      <c r="AU245" s="3" t="str">
        <f>IF(AND(G245&lt;&gt;"LIBSETS_SETTYPE_BATTLEGROUND",G245&lt;&gt;"LIBSETS_SETTYPE_SPECIAL"),IF(AV245&lt;&gt;"",VLOOKUP(AV245,'ESO zone constants'!$D$3:$H$4953,5,FALSE),""),"")</f>
        <v/>
      </c>
      <c r="AX245" s="41"/>
      <c r="AY245" s="41"/>
      <c r="AZ245" s="79" t="s">
        <v>2659</v>
      </c>
      <c r="BA245" s="79"/>
      <c r="BB245" s="79"/>
      <c r="BC245" s="79"/>
      <c r="BD245" s="21" t="str">
        <f t="shared" si="24"/>
        <v>[289] = {wayshrines={102,102,102,}, dlcId=DLC_BASE_GAME</v>
      </c>
      <c r="BE245" s="21" t="str">
        <f t="shared" si="25"/>
        <v>, zoneIds={58,58,58,58}, veteran=false</v>
      </c>
      <c r="BF245" s="21" t="str">
        <f t="shared" si="23"/>
        <v>, setType=LIBSETS_SETTYPE_OVERLAND</v>
      </c>
      <c r="BG245" s="21" t="str">
        <f t="shared" si="26"/>
        <v>, isProcSetAllowedInPvP=1, dropMechanic={LIBSETS_DROP_MECHANIC_OVERLAND_BOSS_DELVE,LIBSETS_DROP_MECHANIC_OVERLAND_WORLDBOSS,LIBSETS_DROP_MECHANIC_OVERLAND_BOSS_PUBLIC_DUNGEON,LIBSETS_DROP_MECHANIC_OVERLAND_CHEST}</v>
      </c>
      <c r="BH245" s="21" t="str">
        <f t="shared" si="27"/>
        <v>}, --Spinner\'s Garments / Gewänder des Webers   [Malabal Tor, Malabal Tor, Malabal Tor, Malabal Tor]</v>
      </c>
    </row>
    <row r="246" spans="1:60" x14ac:dyDescent="0.25">
      <c r="A246" s="12">
        <v>290</v>
      </c>
      <c r="B246" t="s">
        <v>1102</v>
      </c>
      <c r="C246" t="s">
        <v>1103</v>
      </c>
      <c r="D246" s="3">
        <f t="shared" si="22"/>
        <v>290</v>
      </c>
      <c r="G246" s="8" t="s">
        <v>1478</v>
      </c>
      <c r="I246" t="s">
        <v>91</v>
      </c>
      <c r="J246" t="s">
        <v>91</v>
      </c>
      <c r="K246">
        <v>162</v>
      </c>
      <c r="L246">
        <v>162</v>
      </c>
      <c r="M246">
        <v>162</v>
      </c>
      <c r="O246" s="62"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constants'!$A$3:$D$9999,4,FALSE),"")</f>
        <v>Reaper's March</v>
      </c>
      <c r="AB246" s="33" t="s">
        <v>1557</v>
      </c>
      <c r="AC246" s="41"/>
      <c r="AD246" s="41"/>
      <c r="AE246" s="41"/>
      <c r="AF246" s="3">
        <f>IF(AND(G246&lt;&gt;"LIBSETS_SETTYPE_BATTLEGROUND",G246&lt;&gt;"LIBSETS_SETTYPE_SPECIAL"),
IF(AND(AE246&lt;&gt;"",ISNUMBER(AE246),NOT(ISNA(AE246))),AE246,
   IF(AND(M246&lt;&gt;"",ISNUMBER(M246),M246&gt;0,NOT(ISNA(M246))),VLOOKUP(M246,'ESO dumped WayshrineInfo'!$K$3:$L$9996,2,FALSE),"")
),"")</f>
        <v>382</v>
      </c>
      <c r="AG246" t="str">
        <f>IF(AND(AF246&lt;&gt;"",ISNUMBER(AF246),NOT(ISNA(AF246))),VLOOKUP(AF246,'ESO zone constants'!$A$3:$D$9999,4,FALSE),"")</f>
        <v>Reaper's March</v>
      </c>
      <c r="AH246" s="42" t="s">
        <v>1558</v>
      </c>
      <c r="AI246" s="41"/>
      <c r="AJ246" s="41"/>
      <c r="AK246" s="3">
        <f>IF(AND(G246&lt;&gt;"LIBSETS_SETTYPE_BATTLEGROUND",G246&lt;&gt;"LIBSETS_SETTYPE_SPECIAL"),IF(AL246&lt;&gt;"",VLOOKUP(AL246,'ESO zone constants'!$D$3:$H$4953,5,FALSE),""),"")</f>
        <v>382</v>
      </c>
      <c r="AL246" t="s">
        <v>265</v>
      </c>
      <c r="AM246" s="33" t="s">
        <v>1559</v>
      </c>
      <c r="AN246" s="41"/>
      <c r="AO246" s="41"/>
      <c r="AP246" s="3" t="str">
        <f>IF(AND(G246&lt;&gt;"LIBSETS_SETTYPE_BATTLEGROUND",G246&lt;&gt;"LIBSETS_SETTYPE_SPECIAL"),IF(AQ246&lt;&gt;"",VLOOKUP(AQ246,'ESO zone constants'!$D$3:$H$4953,5,FALSE),""),"")</f>
        <v/>
      </c>
      <c r="AS246" s="41"/>
      <c r="AT246" s="41"/>
      <c r="AU246" s="3" t="str">
        <f>IF(AND(G246&lt;&gt;"LIBSETS_SETTYPE_BATTLEGROUND",G246&lt;&gt;"LIBSETS_SETTYPE_SPECIAL"),IF(AV246&lt;&gt;"",VLOOKUP(AV246,'ESO zone constants'!$D$3:$H$4953,5,FALSE),""),"")</f>
        <v/>
      </c>
      <c r="AX246" s="41"/>
      <c r="AY246" s="41"/>
      <c r="AZ246" s="79" t="s">
        <v>2658</v>
      </c>
      <c r="BA246" s="79"/>
      <c r="BB246" s="79"/>
      <c r="BC246" s="79"/>
      <c r="BD246" s="21" t="str">
        <f t="shared" si="24"/>
        <v>[290] = {wayshrines={162,162,162,}, dlcId=DLC_BASE_GAME</v>
      </c>
      <c r="BE246" s="21" t="str">
        <f t="shared" si="25"/>
        <v>, zoneIds={382,382,382,382}, veteran=false</v>
      </c>
      <c r="BF246" s="21" t="str">
        <f t="shared" si="23"/>
        <v>, setType=LIBSETS_SETTYPE_OVERLAND</v>
      </c>
      <c r="BG246" s="21" t="str">
        <f t="shared" si="26"/>
        <v>, dropMechanic={LIBSETS_DROP_MECHANIC_OVERLAND_BOSS_DELVE,LIBSETS_DROP_MECHANIC_OVERLAND_WORLDBOSS,LIBSETS_DROP_MECHANIC_OVERLAND_BOSS_PUBLIC_DUNGEON,LIBSETS_DROP_MECHANIC_OVERLAND_CHEST}</v>
      </c>
      <c r="BH246" s="21" t="str">
        <f t="shared" si="27"/>
        <v>}, --Skooma Smuggler / Skoomaschmuggler   [Reaper's March, Reaper's March, Reaper's March, Reaper's March]</v>
      </c>
    </row>
    <row r="247" spans="1:60" x14ac:dyDescent="0.25">
      <c r="A247" s="12">
        <v>291</v>
      </c>
      <c r="B247" t="s">
        <v>1104</v>
      </c>
      <c r="C247" t="s">
        <v>1105</v>
      </c>
      <c r="D247" s="3">
        <f t="shared" si="22"/>
        <v>291</v>
      </c>
      <c r="G247" s="8" t="s">
        <v>1478</v>
      </c>
      <c r="I247" t="s">
        <v>91</v>
      </c>
      <c r="J247" t="s">
        <v>91</v>
      </c>
      <c r="K247">
        <v>65</v>
      </c>
      <c r="L247">
        <v>65</v>
      </c>
      <c r="M247">
        <v>65</v>
      </c>
      <c r="O247" s="62"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constants'!$A$3:$D$9999,4,FALSE),"")</f>
        <v>Stonefalls</v>
      </c>
      <c r="AB247" s="33" t="s">
        <v>1557</v>
      </c>
      <c r="AC247" s="41"/>
      <c r="AD247" s="41"/>
      <c r="AE247" s="41"/>
      <c r="AF247" s="3">
        <f>IF(AND(G247&lt;&gt;"LIBSETS_SETTYPE_BATTLEGROUND",G247&lt;&gt;"LIBSETS_SETTYPE_SPECIAL"),
IF(AND(AE247&lt;&gt;"",ISNUMBER(AE247),NOT(ISNA(AE247))),AE247,
   IF(AND(M247&lt;&gt;"",ISNUMBER(M247),M247&gt;0,NOT(ISNA(M247))),VLOOKUP(M247,'ESO dumped WayshrineInfo'!$K$3:$L$9996,2,FALSE),"")
),"")</f>
        <v>41</v>
      </c>
      <c r="AG247" t="str">
        <f>IF(AND(AF247&lt;&gt;"",ISNUMBER(AF247),NOT(ISNA(AF247))),VLOOKUP(AF247,'ESO zone constants'!$A$3:$D$9999,4,FALSE),"")</f>
        <v>Stonefalls</v>
      </c>
      <c r="AH247" s="42" t="s">
        <v>1558</v>
      </c>
      <c r="AI247" s="41"/>
      <c r="AJ247" s="41"/>
      <c r="AK247" s="3">
        <f>IF(AND(G247&lt;&gt;"LIBSETS_SETTYPE_BATTLEGROUND",G247&lt;&gt;"LIBSETS_SETTYPE_SPECIAL"),IF(AL247&lt;&gt;"",VLOOKUP(AL247,'ESO zone constants'!$D$3:$H$4953,5,FALSE),""),"")</f>
        <v>41</v>
      </c>
      <c r="AL247" t="s">
        <v>106</v>
      </c>
      <c r="AM247" s="33" t="s">
        <v>1559</v>
      </c>
      <c r="AN247" s="41"/>
      <c r="AO247" s="41"/>
      <c r="AP247" s="3" t="str">
        <f>IF(AND(G247&lt;&gt;"LIBSETS_SETTYPE_BATTLEGROUND",G247&lt;&gt;"LIBSETS_SETTYPE_SPECIAL"),IF(AQ247&lt;&gt;"",VLOOKUP(AQ247,'ESO zone constants'!$D$3:$H$4953,5,FALSE),""),"")</f>
        <v/>
      </c>
      <c r="AS247" s="41"/>
      <c r="AT247" s="41"/>
      <c r="AU247" s="3" t="str">
        <f>IF(AND(G247&lt;&gt;"LIBSETS_SETTYPE_BATTLEGROUND",G247&lt;&gt;"LIBSETS_SETTYPE_SPECIAL"),IF(AV247&lt;&gt;"",VLOOKUP(AV247,'ESO zone constants'!$D$3:$H$4953,5,FALSE),""),"")</f>
        <v/>
      </c>
      <c r="AX247" s="41"/>
      <c r="AY247" s="41"/>
      <c r="AZ247" s="79" t="s">
        <v>2658</v>
      </c>
      <c r="BA247" s="79"/>
      <c r="BB247" s="79"/>
      <c r="BC247" s="79"/>
      <c r="BD247" s="21" t="str">
        <f t="shared" si="24"/>
        <v>[291] = {wayshrines={65,65,65,}, dlcId=DLC_BASE_GAME</v>
      </c>
      <c r="BE247" s="21" t="str">
        <f t="shared" si="25"/>
        <v>, zoneIds={41,41,41,41}, veteran=false</v>
      </c>
      <c r="BF247" s="21" t="str">
        <f t="shared" si="23"/>
        <v>, setType=LIBSETS_SETTYPE_OVERLAND</v>
      </c>
      <c r="BG247" s="21" t="str">
        <f t="shared" si="26"/>
        <v>, dropMechanic={LIBSETS_DROP_MECHANIC_OVERLAND_BOSS_DELVE,LIBSETS_DROP_MECHANIC_OVERLAND_WORLDBOSS,LIBSETS_DROP_MECHANIC_OVERLAND_BOSS_PUBLIC_DUNGEON,LIBSETS_DROP_MECHANIC_OVERLAND_CHEST}</v>
      </c>
      <c r="BH247" s="21" t="str">
        <f t="shared" si="27"/>
        <v>}, --Shalk Exoskeleton / Schröterpanzer   [Stonefalls, Stonefalls, Stonefalls, Stonefalls]</v>
      </c>
    </row>
    <row r="248" spans="1:60" x14ac:dyDescent="0.25">
      <c r="A248" s="12">
        <v>292</v>
      </c>
      <c r="B248" t="s">
        <v>1106</v>
      </c>
      <c r="C248" t="s">
        <v>2602</v>
      </c>
      <c r="D248" s="3">
        <f t="shared" si="22"/>
        <v>292</v>
      </c>
      <c r="G248" s="8" t="s">
        <v>1478</v>
      </c>
      <c r="I248" t="s">
        <v>91</v>
      </c>
      <c r="J248" t="s">
        <v>91</v>
      </c>
      <c r="K248">
        <v>28</v>
      </c>
      <c r="L248">
        <v>28</v>
      </c>
      <c r="M248">
        <v>28</v>
      </c>
      <c r="O248" s="62"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constants'!$A$3:$D$9999,4,FALSE),"")</f>
        <v>Deshaan</v>
      </c>
      <c r="AB248" s="33" t="s">
        <v>1557</v>
      </c>
      <c r="AC248" s="41"/>
      <c r="AD248" s="41"/>
      <c r="AE248" s="41"/>
      <c r="AF248" s="3">
        <f>IF(AND(G248&lt;&gt;"LIBSETS_SETTYPE_BATTLEGROUND",G248&lt;&gt;"LIBSETS_SETTYPE_SPECIAL"),
IF(AND(AE248&lt;&gt;"",ISNUMBER(AE248),NOT(ISNA(AE248))),AE248,
   IF(AND(M248&lt;&gt;"",ISNUMBER(M248),M248&gt;0,NOT(ISNA(M248))),VLOOKUP(M248,'ESO dumped WayshrineInfo'!$K$3:$L$9996,2,FALSE),"")
),"")</f>
        <v>57</v>
      </c>
      <c r="AG248" t="str">
        <f>IF(AND(AF248&lt;&gt;"",ISNUMBER(AF248),NOT(ISNA(AF248))),VLOOKUP(AF248,'ESO zone constants'!$A$3:$D$9999,4,FALSE),"")</f>
        <v>Deshaan</v>
      </c>
      <c r="AH248" s="42" t="s">
        <v>1558</v>
      </c>
      <c r="AI248" s="41"/>
      <c r="AJ248" s="41"/>
      <c r="AK248" s="3">
        <f>IF(AND(G248&lt;&gt;"LIBSETS_SETTYPE_BATTLEGROUND",G248&lt;&gt;"LIBSETS_SETTYPE_SPECIAL"),IF(AL248&lt;&gt;"",VLOOKUP(AL248,'ESO zone constants'!$D$3:$H$4953,5,FALSE),""),"")</f>
        <v>57</v>
      </c>
      <c r="AL248" t="s">
        <v>107</v>
      </c>
      <c r="AM248" s="33" t="s">
        <v>1559</v>
      </c>
      <c r="AN248" s="41"/>
      <c r="AO248" s="41"/>
      <c r="AP248" s="3" t="str">
        <f>IF(AND(G248&lt;&gt;"LIBSETS_SETTYPE_BATTLEGROUND",G248&lt;&gt;"LIBSETS_SETTYPE_SPECIAL"),IF(AQ248&lt;&gt;"",VLOOKUP(AQ248,'ESO zone constants'!$D$3:$H$4953,5,FALSE),""),"")</f>
        <v/>
      </c>
      <c r="AS248" s="41"/>
      <c r="AT248" s="41"/>
      <c r="AU248" s="3" t="str">
        <f>IF(AND(G248&lt;&gt;"LIBSETS_SETTYPE_BATTLEGROUND",G248&lt;&gt;"LIBSETS_SETTYPE_SPECIAL"),IF(AV248&lt;&gt;"",VLOOKUP(AV248,'ESO zone constants'!$D$3:$H$4953,5,FALSE),""),"")</f>
        <v/>
      </c>
      <c r="AX248" s="41"/>
      <c r="AY248" s="41"/>
      <c r="AZ248" s="79" t="s">
        <v>2658</v>
      </c>
      <c r="BA248" s="79"/>
      <c r="BB248" s="79"/>
      <c r="BC248" s="79"/>
      <c r="BD248" s="21" t="str">
        <f t="shared" si="24"/>
        <v>[292] = {wayshrines={28,28,28,}, dlcId=DLC_BASE_GAME</v>
      </c>
      <c r="BE248" s="21" t="str">
        <f t="shared" si="25"/>
        <v>, zoneIds={57,57,57,57}, veteran=false</v>
      </c>
      <c r="BF248" s="21" t="str">
        <f t="shared" si="23"/>
        <v>, setType=LIBSETS_SETTYPE_OVERLAND</v>
      </c>
      <c r="BG248" s="21" t="str">
        <f t="shared" si="26"/>
        <v>, dropMechanic={LIBSETS_DROP_MECHANIC_OVERLAND_BOSS_DELVE,LIBSETS_DROP_MECHANIC_OVERLAND_WORLDBOSS,LIBSETS_DROP_MECHANIC_OVERLAND_BOSS_PUBLIC_DUNGEON,LIBSETS_DROP_MECHANIC_OVERLAND_CHEST}</v>
      </c>
      <c r="BH248" s="21" t="str">
        <f t="shared" si="27"/>
        <v>}, --Mother\'s Sorrow / Muttertränen   [Deshaan, Deshaan, Deshaan, Deshaan]</v>
      </c>
    </row>
    <row r="249" spans="1:60" x14ac:dyDescent="0.25">
      <c r="A249" s="12">
        <v>293</v>
      </c>
      <c r="B249" t="s">
        <v>1107</v>
      </c>
      <c r="C249" t="s">
        <v>1108</v>
      </c>
      <c r="D249" s="3">
        <f t="shared" si="22"/>
        <v>293</v>
      </c>
      <c r="G249" s="8" t="s">
        <v>1478</v>
      </c>
      <c r="I249" t="s">
        <v>91</v>
      </c>
      <c r="J249" t="s">
        <v>91</v>
      </c>
      <c r="K249">
        <v>28</v>
      </c>
      <c r="L249">
        <v>28</v>
      </c>
      <c r="M249">
        <v>28</v>
      </c>
      <c r="O249" s="62"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constants'!$A$3:$D$9999,4,FALSE),"")</f>
        <v>Deshaan</v>
      </c>
      <c r="AB249" s="33" t="s">
        <v>1557</v>
      </c>
      <c r="AC249" s="41"/>
      <c r="AD249" s="41"/>
      <c r="AE249" s="41"/>
      <c r="AF249" s="3">
        <f>IF(AND(G249&lt;&gt;"LIBSETS_SETTYPE_BATTLEGROUND",G249&lt;&gt;"LIBSETS_SETTYPE_SPECIAL"),
IF(AND(AE249&lt;&gt;"",ISNUMBER(AE249),NOT(ISNA(AE249))),AE249,
   IF(AND(M249&lt;&gt;"",ISNUMBER(M249),M249&gt;0,NOT(ISNA(M249))),VLOOKUP(M249,'ESO dumped WayshrineInfo'!$K$3:$L$9996,2,FALSE),"")
),"")</f>
        <v>57</v>
      </c>
      <c r="AG249" t="str">
        <f>IF(AND(AF249&lt;&gt;"",ISNUMBER(AF249),NOT(ISNA(AF249))),VLOOKUP(AF249,'ESO zone constants'!$A$3:$D$9999,4,FALSE),"")</f>
        <v>Deshaan</v>
      </c>
      <c r="AH249" s="42" t="s">
        <v>1558</v>
      </c>
      <c r="AI249" s="41"/>
      <c r="AJ249" s="41"/>
      <c r="AK249" s="3">
        <f>IF(AND(G249&lt;&gt;"LIBSETS_SETTYPE_BATTLEGROUND",G249&lt;&gt;"LIBSETS_SETTYPE_SPECIAL"),IF(AL249&lt;&gt;"",VLOOKUP(AL249,'ESO zone constants'!$D$3:$H$4953,5,FALSE),""),"")</f>
        <v>57</v>
      </c>
      <c r="AL249" t="s">
        <v>107</v>
      </c>
      <c r="AM249" s="33" t="s">
        <v>1559</v>
      </c>
      <c r="AN249" s="41"/>
      <c r="AO249" s="41"/>
      <c r="AP249" s="3" t="str">
        <f>IF(AND(G249&lt;&gt;"LIBSETS_SETTYPE_BATTLEGROUND",G249&lt;&gt;"LIBSETS_SETTYPE_SPECIAL"),IF(AQ249&lt;&gt;"",VLOOKUP(AQ249,'ESO zone constants'!$D$3:$H$4953,5,FALSE),""),"")</f>
        <v/>
      </c>
      <c r="AS249" s="41"/>
      <c r="AT249" s="41"/>
      <c r="AU249" s="3" t="str">
        <f>IF(AND(G249&lt;&gt;"LIBSETS_SETTYPE_BATTLEGROUND",G249&lt;&gt;"LIBSETS_SETTYPE_SPECIAL"),IF(AV249&lt;&gt;"",VLOOKUP(AV249,'ESO zone constants'!$D$3:$H$4953,5,FALSE),""),"")</f>
        <v/>
      </c>
      <c r="AX249" s="41"/>
      <c r="AY249" s="41"/>
      <c r="AZ249" s="79" t="s">
        <v>2659</v>
      </c>
      <c r="BA249" s="79"/>
      <c r="BB249" s="79"/>
      <c r="BC249" s="79"/>
      <c r="BD249" s="21" t="str">
        <f t="shared" si="24"/>
        <v>[293] = {wayshrines={28,28,28,}, dlcId=DLC_BASE_GAME</v>
      </c>
      <c r="BE249" s="21" t="str">
        <f t="shared" si="25"/>
        <v>, zoneIds={57,57,57,57}, veteran=false</v>
      </c>
      <c r="BF249" s="21" t="str">
        <f t="shared" si="23"/>
        <v>, setType=LIBSETS_SETTYPE_OVERLAND</v>
      </c>
      <c r="BG249" s="21" t="str">
        <f t="shared" si="26"/>
        <v>, isProcSetAllowedInPvP=1, dropMechanic={LIBSETS_DROP_MECHANIC_OVERLAND_BOSS_DELVE,LIBSETS_DROP_MECHANIC_OVERLAND_WORLDBOSS,LIBSETS_DROP_MECHANIC_OVERLAND_BOSS_PUBLIC_DUNGEON,LIBSETS_DROP_MECHANIC_OVERLAND_CHEST}</v>
      </c>
      <c r="BH249" s="21" t="str">
        <f t="shared" si="27"/>
        <v>}, --Plague Doctor / Seuchendoktor   [Deshaan, Deshaan, Deshaan, Deshaan]</v>
      </c>
    </row>
    <row r="250" spans="1:60" x14ac:dyDescent="0.25">
      <c r="A250" s="12">
        <v>294</v>
      </c>
      <c r="B250" t="s">
        <v>1109</v>
      </c>
      <c r="C250" t="s">
        <v>2603</v>
      </c>
      <c r="D250" s="3">
        <f t="shared" si="22"/>
        <v>294</v>
      </c>
      <c r="G250" s="8" t="s">
        <v>1478</v>
      </c>
      <c r="I250" t="s">
        <v>91</v>
      </c>
      <c r="J250" t="s">
        <v>91</v>
      </c>
      <c r="K250">
        <v>109</v>
      </c>
      <c r="L250">
        <v>109</v>
      </c>
      <c r="M250">
        <v>109</v>
      </c>
      <c r="O250" s="62"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constants'!$A$3:$D$9999,4,FALSE),"")</f>
        <v>The Rift</v>
      </c>
      <c r="AB250" s="33" t="s">
        <v>1557</v>
      </c>
      <c r="AC250" s="41"/>
      <c r="AD250" s="41"/>
      <c r="AE250" s="41"/>
      <c r="AF250" s="3">
        <f>IF(AND(G250&lt;&gt;"LIBSETS_SETTYPE_BATTLEGROUND",G250&lt;&gt;"LIBSETS_SETTYPE_SPECIAL"),
IF(AND(AE250&lt;&gt;"",ISNUMBER(AE250),NOT(ISNA(AE250))),AE250,
   IF(AND(M250&lt;&gt;"",ISNUMBER(M250),M250&gt;0,NOT(ISNA(M250))),VLOOKUP(M250,'ESO dumped WayshrineInfo'!$K$3:$L$9996,2,FALSE),"")
),"")</f>
        <v>103</v>
      </c>
      <c r="AG250" t="str">
        <f>IF(AND(AF250&lt;&gt;"",ISNUMBER(AF250),NOT(ISNA(AF250))),VLOOKUP(AF250,'ESO zone constants'!$A$3:$D$9999,4,FALSE),"")</f>
        <v>The Rift</v>
      </c>
      <c r="AH250" s="42" t="s">
        <v>1558</v>
      </c>
      <c r="AI250" s="41"/>
      <c r="AJ250" s="41"/>
      <c r="AK250" s="3">
        <f>IF(AND(G250&lt;&gt;"LIBSETS_SETTYPE_BATTLEGROUND",G250&lt;&gt;"LIBSETS_SETTYPE_SPECIAL"),IF(AL250&lt;&gt;"",VLOOKUP(AL250,'ESO zone constants'!$D$3:$H$4953,5,FALSE),""),"")</f>
        <v>103</v>
      </c>
      <c r="AL250" t="s">
        <v>111</v>
      </c>
      <c r="AM250" s="33" t="s">
        <v>1559</v>
      </c>
      <c r="AN250" s="41"/>
      <c r="AO250" s="41"/>
      <c r="AP250" s="3" t="str">
        <f>IF(AND(G250&lt;&gt;"LIBSETS_SETTYPE_BATTLEGROUND",G250&lt;&gt;"LIBSETS_SETTYPE_SPECIAL"),IF(AQ250&lt;&gt;"",VLOOKUP(AQ250,'ESO zone constants'!$D$3:$H$4953,5,FALSE),""),"")</f>
        <v/>
      </c>
      <c r="AS250" s="41"/>
      <c r="AT250" s="41"/>
      <c r="AU250" s="3" t="str">
        <f>IF(AND(G250&lt;&gt;"LIBSETS_SETTYPE_BATTLEGROUND",G250&lt;&gt;"LIBSETS_SETTYPE_SPECIAL"),IF(AV250&lt;&gt;"",VLOOKUP(AV250,'ESO zone constants'!$D$3:$H$4953,5,FALSE),""),"")</f>
        <v/>
      </c>
      <c r="AX250" s="41"/>
      <c r="AY250" s="41"/>
      <c r="AZ250" s="79" t="s">
        <v>2659</v>
      </c>
      <c r="BA250" s="79"/>
      <c r="BB250" s="79"/>
      <c r="BC250" s="79"/>
      <c r="BD250" s="21" t="str">
        <f t="shared" si="24"/>
        <v>[294] = {wayshrines={109,109,109,}, dlcId=DLC_BASE_GAME</v>
      </c>
      <c r="BE250" s="21" t="str">
        <f t="shared" si="25"/>
        <v>, zoneIds={103,103,103,103}, veteran=false</v>
      </c>
      <c r="BF250" s="21" t="str">
        <f t="shared" si="23"/>
        <v>, setType=LIBSETS_SETTYPE_OVERLAND</v>
      </c>
      <c r="BG250" s="21" t="str">
        <f t="shared" si="26"/>
        <v>, isProcSetAllowedInPvP=1, dropMechanic={LIBSETS_DROP_MECHANIC_OVERLAND_BOSS_DELVE,LIBSETS_DROP_MECHANIC_OVERLAND_WORLDBOSS,LIBSETS_DROP_MECHANIC_OVERLAND_BOSS_PUBLIC_DUNGEON,LIBSETS_DROP_MECHANIC_OVERLAND_CHEST}</v>
      </c>
      <c r="BH250" s="21" t="str">
        <f t="shared" si="27"/>
        <v>}, --Ysgramor\'s Birthright / Ysgramors Geburtsrecht   [The Rift, The Rift, The Rift, The Rift]</v>
      </c>
    </row>
    <row r="251" spans="1:60" x14ac:dyDescent="0.25">
      <c r="A251" s="12">
        <v>295</v>
      </c>
      <c r="B251" t="s">
        <v>1110</v>
      </c>
      <c r="C251" t="s">
        <v>1111</v>
      </c>
      <c r="D251" s="3">
        <f t="shared" si="22"/>
        <v>295</v>
      </c>
      <c r="G251" s="8" t="s">
        <v>1475</v>
      </c>
      <c r="I251" t="s">
        <v>91</v>
      </c>
      <c r="J251" t="s">
        <v>91</v>
      </c>
      <c r="K251">
        <v>194</v>
      </c>
      <c r="L251">
        <v>194</v>
      </c>
      <c r="M251">
        <v>194</v>
      </c>
      <c r="O251" s="62"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3332</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constants'!$A$3:$D$9999,4,FALSE),"")</f>
        <v>The Banished Cells II</v>
      </c>
      <c r="AB251" s="33" t="s">
        <v>3332</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constants'!$A$3:$D$9999,4,FALSE),"")</f>
        <v>Auridon</v>
      </c>
      <c r="AH251" s="90" t="s">
        <v>3332</v>
      </c>
      <c r="AI251" s="41"/>
      <c r="AJ251" s="41"/>
      <c r="AK251" s="3" t="str">
        <f>IF(AND(G251&lt;&gt;"LIBSETS_SETTYPE_BATTLEGROUND",G251&lt;&gt;"LIBSETS_SETTYPE_SPECIAL"),IF(AL251&lt;&gt;"",VLOOKUP(AL251,'ESO zone constants'!$D$3:$H$4953,5,FALSE),""),"")</f>
        <v/>
      </c>
      <c r="AN251" s="41"/>
      <c r="AO251" s="41"/>
      <c r="AP251" s="3" t="str">
        <f>IF(AND(G251&lt;&gt;"LIBSETS_SETTYPE_BATTLEGROUND",G251&lt;&gt;"LIBSETS_SETTYPE_SPECIAL"),IF(AQ251&lt;&gt;"",VLOOKUP(AQ251,'ESO zone constants'!$D$3:$H$4953,5,FALSE),""),"")</f>
        <v/>
      </c>
      <c r="AS251" s="41"/>
      <c r="AT251" s="41"/>
      <c r="AU251" s="3" t="str">
        <f>IF(AND(G251&lt;&gt;"LIBSETS_SETTYPE_BATTLEGROUND",G251&lt;&gt;"LIBSETS_SETTYPE_SPECIAL"),IF(AV251&lt;&gt;"",VLOOKUP(AV251,'ESO zone constants'!$D$3:$H$4953,5,FALSE),""),"")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3"/>
        <v>, setType=LIBSETS_SETTYPE_DUNGEON</v>
      </c>
      <c r="BG251" s="21" t="str">
        <f t="shared" si="26"/>
        <v>, dropMechanic={LIBSETS_DROP_MECHANIC_GROUP_DUNGEON_BOSS,LIBSETS_DROP_MECHANIC_GROUP_DUNGEON_BOSS,LIBSETS_DROP_MECHANIC_GROUP_DUNGEON_BOSS}</v>
      </c>
      <c r="BH251" s="21" t="str">
        <f t="shared" si="27"/>
        <v>}, --Jailbreaker / Ausbrecher   [The Banished Cells I, The Banished Cells II, Auridon]</v>
      </c>
    </row>
    <row r="252" spans="1:60" x14ac:dyDescent="0.25">
      <c r="A252" s="12">
        <v>296</v>
      </c>
      <c r="B252" t="s">
        <v>1112</v>
      </c>
      <c r="C252" t="s">
        <v>1113</v>
      </c>
      <c r="D252" s="3">
        <f t="shared" si="22"/>
        <v>296</v>
      </c>
      <c r="G252" s="8" t="s">
        <v>1475</v>
      </c>
      <c r="I252" t="s">
        <v>91</v>
      </c>
      <c r="J252" t="s">
        <v>91</v>
      </c>
      <c r="K252">
        <v>193</v>
      </c>
      <c r="L252">
        <v>193</v>
      </c>
      <c r="M252">
        <v>193</v>
      </c>
      <c r="O252" s="62"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3332</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constants'!$A$3:$D$9999,4,FALSE),"")</f>
        <v>Spindleclutch II</v>
      </c>
      <c r="AB252" s="33" t="s">
        <v>3332</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constants'!$A$3:$D$9999,4,FALSE),"")</f>
        <v>Glenumbra</v>
      </c>
      <c r="AH252" s="90" t="s">
        <v>3332</v>
      </c>
      <c r="AI252" s="41"/>
      <c r="AJ252" s="41"/>
      <c r="AK252" s="3" t="str">
        <f>IF(AND(G252&lt;&gt;"LIBSETS_SETTYPE_BATTLEGROUND",G252&lt;&gt;"LIBSETS_SETTYPE_SPECIAL"),IF(AL252&lt;&gt;"",VLOOKUP(AL252,'ESO zone constants'!$D$3:$H$4953,5,FALSE),""),"")</f>
        <v/>
      </c>
      <c r="AN252" s="41"/>
      <c r="AO252" s="41"/>
      <c r="AP252" s="3" t="str">
        <f>IF(AND(G252&lt;&gt;"LIBSETS_SETTYPE_BATTLEGROUND",G252&lt;&gt;"LIBSETS_SETTYPE_SPECIAL"),IF(AQ252&lt;&gt;"",VLOOKUP(AQ252,'ESO zone constants'!$D$3:$H$4953,5,FALSE),""),"")</f>
        <v/>
      </c>
      <c r="AS252" s="41"/>
      <c r="AT252" s="41"/>
      <c r="AU252" s="3" t="str">
        <f>IF(AND(G252&lt;&gt;"LIBSETS_SETTYPE_BATTLEGROUND",G252&lt;&gt;"LIBSETS_SETTYPE_SPECIAL"),IF(AV252&lt;&gt;"",VLOOKUP(AV252,'ESO zone constants'!$D$3:$H$4953,5,FALSE),""),"")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3"/>
        <v>, setType=LIBSETS_SETTYPE_DUNGEON</v>
      </c>
      <c r="BG252" s="21" t="str">
        <f t="shared" si="26"/>
        <v>, dropMechanic={LIBSETS_DROP_MECHANIC_GROUP_DUNGEON_BOSS,LIBSETS_DROP_MECHANIC_GROUP_DUNGEON_BOSS,LIBSETS_DROP_MECHANIC_GROUP_DUNGEON_BOSS}</v>
      </c>
      <c r="BH252" s="21" t="str">
        <f t="shared" si="27"/>
        <v>}, --Spelunker / Höhlenforscher   [Spindleclutch I, Spindleclutch II, Glenumbra]</v>
      </c>
    </row>
    <row r="253" spans="1:60" x14ac:dyDescent="0.25">
      <c r="A253" s="12">
        <v>297</v>
      </c>
      <c r="B253" t="s">
        <v>1114</v>
      </c>
      <c r="C253" t="s">
        <v>1115</v>
      </c>
      <c r="D253" s="3">
        <f t="shared" si="22"/>
        <v>297</v>
      </c>
      <c r="G253" s="8" t="s">
        <v>1475</v>
      </c>
      <c r="I253" t="s">
        <v>91</v>
      </c>
      <c r="J253" t="s">
        <v>91</v>
      </c>
      <c r="K253">
        <v>98</v>
      </c>
      <c r="L253">
        <v>98</v>
      </c>
      <c r="M253">
        <v>98</v>
      </c>
      <c r="O253" s="62"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3332</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constants'!$A$3:$D$9999,4,FALSE),"")</f>
        <v>Fungal Grotto II</v>
      </c>
      <c r="AB253" s="33" t="s">
        <v>3332</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constants'!$A$3:$D$9999,4,FALSE),"")</f>
        <v>Stonefalls</v>
      </c>
      <c r="AH253" s="90" t="s">
        <v>3332</v>
      </c>
      <c r="AI253" s="41"/>
      <c r="AJ253" s="41"/>
      <c r="AK253" s="3" t="str">
        <f>IF(AND(G253&lt;&gt;"LIBSETS_SETTYPE_BATTLEGROUND",G253&lt;&gt;"LIBSETS_SETTYPE_SPECIAL"),IF(AL253&lt;&gt;"",VLOOKUP(AL253,'ESO zone constants'!$D$3:$H$4953,5,FALSE),""),"")</f>
        <v/>
      </c>
      <c r="AN253" s="41"/>
      <c r="AO253" s="41"/>
      <c r="AP253" s="3" t="str">
        <f>IF(AND(G253&lt;&gt;"LIBSETS_SETTYPE_BATTLEGROUND",G253&lt;&gt;"LIBSETS_SETTYPE_SPECIAL"),IF(AQ253&lt;&gt;"",VLOOKUP(AQ253,'ESO zone constants'!$D$3:$H$4953,5,FALSE),""),"")</f>
        <v/>
      </c>
      <c r="AS253" s="41"/>
      <c r="AT253" s="41"/>
      <c r="AU253" s="3" t="str">
        <f>IF(AND(G253&lt;&gt;"LIBSETS_SETTYPE_BATTLEGROUND",G253&lt;&gt;"LIBSETS_SETTYPE_SPECIAL"),IF(AV253&lt;&gt;"",VLOOKUP(AV253,'ESO zone constants'!$D$3:$H$4953,5,FALSE),""),"")</f>
        <v/>
      </c>
      <c r="AX253" s="41"/>
      <c r="AY253" s="41"/>
      <c r="AZ253" s="79" t="s">
        <v>2659</v>
      </c>
      <c r="BA253" s="79"/>
      <c r="BB253" s="79"/>
      <c r="BC253" s="79"/>
      <c r="BD253" s="21" t="str">
        <f t="shared" si="24"/>
        <v>[297] = {wayshrines={98,98,98,}, dlcId=DLC_BASE_GAME</v>
      </c>
      <c r="BE253" s="21" t="str">
        <f t="shared" si="25"/>
        <v>, zoneIds={283,934,41}, veteran=false</v>
      </c>
      <c r="BF253" s="21" t="str">
        <f t="shared" si="23"/>
        <v>, setType=LIBSETS_SETTYPE_DUNGEON</v>
      </c>
      <c r="BG253" s="21" t="str">
        <f t="shared" si="26"/>
        <v>, isProcSetAllowedInPvP=1, dropMechanic={LIBSETS_DROP_MECHANIC_GROUP_DUNGEON_BOSS,LIBSETS_DROP_MECHANIC_GROUP_DUNGEON_BOSS,LIBSETS_DROP_MECHANIC_GROUP_DUNGEON_BOSS}</v>
      </c>
      <c r="BH253" s="21" t="str">
        <f t="shared" si="27"/>
        <v>}, --Spider Cultist Cowl / Spinnenkultistenkutte   [Fungal Grotto I, Fungal Grotto II, Stonefalls]</v>
      </c>
    </row>
    <row r="254" spans="1:60" x14ac:dyDescent="0.25">
      <c r="A254" s="12">
        <v>298</v>
      </c>
      <c r="B254" t="s">
        <v>1116</v>
      </c>
      <c r="C254" t="s">
        <v>1117</v>
      </c>
      <c r="D254" s="3">
        <f t="shared" si="22"/>
        <v>298</v>
      </c>
      <c r="G254" s="8" t="s">
        <v>1475</v>
      </c>
      <c r="I254" t="s">
        <v>91</v>
      </c>
      <c r="J254" t="s">
        <v>91</v>
      </c>
      <c r="K254">
        <v>191</v>
      </c>
      <c r="L254">
        <v>191</v>
      </c>
      <c r="M254">
        <v>191</v>
      </c>
      <c r="O254" s="62"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3332</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constants'!$A$3:$D$9999,4,FALSE),"")</f>
        <v>Elden Hollow II</v>
      </c>
      <c r="AB254" s="33" t="s">
        <v>3332</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constants'!$A$3:$D$9999,4,FALSE),"")</f>
        <v>Grahtwood</v>
      </c>
      <c r="AH254" s="90" t="s">
        <v>3332</v>
      </c>
      <c r="AI254" s="41"/>
      <c r="AJ254" s="41"/>
      <c r="AK254" s="3" t="str">
        <f>IF(AND(G254&lt;&gt;"LIBSETS_SETTYPE_BATTLEGROUND",G254&lt;&gt;"LIBSETS_SETTYPE_SPECIAL"),IF(AL254&lt;&gt;"",VLOOKUP(AL254,'ESO zone constants'!$D$3:$H$4953,5,FALSE),""),"")</f>
        <v/>
      </c>
      <c r="AN254" s="41"/>
      <c r="AO254" s="41"/>
      <c r="AP254" s="3" t="str">
        <f>IF(AND(G254&lt;&gt;"LIBSETS_SETTYPE_BATTLEGROUND",G254&lt;&gt;"LIBSETS_SETTYPE_SPECIAL"),IF(AQ254&lt;&gt;"",VLOOKUP(AQ254,'ESO zone constants'!$D$3:$H$4953,5,FALSE),""),"")</f>
        <v/>
      </c>
      <c r="AS254" s="41"/>
      <c r="AT254" s="41"/>
      <c r="AU254" s="3" t="str">
        <f>IF(AND(G254&lt;&gt;"LIBSETS_SETTYPE_BATTLEGROUND",G254&lt;&gt;"LIBSETS_SETTYPE_SPECIAL"),IF(AV254&lt;&gt;"",VLOOKUP(AV254,'ESO zone constants'!$D$3:$H$4953,5,FALSE),""),"")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3"/>
        <v>, setType=LIBSETS_SETTYPE_DUNGEON</v>
      </c>
      <c r="BG254" s="21" t="str">
        <f t="shared" si="26"/>
        <v>, isProcSetAllowedInPvP=1, dropMechanic={LIBSETS_DROP_MECHANIC_GROUP_DUNGEON_BOSS,LIBSETS_DROP_MECHANIC_GROUP_DUNGEON_BOSS,LIBSETS_DROP_MECHANIC_GROUP_DUNGEON_BOSS}</v>
      </c>
      <c r="BH254" s="21" t="str">
        <f t="shared" si="27"/>
        <v>}, --Light Speaker / Lichtsprecher   [Elden Hollow I, Elden Hollow II, Grahtwood]</v>
      </c>
    </row>
    <row r="255" spans="1:60" x14ac:dyDescent="0.25">
      <c r="A255" s="12">
        <v>299</v>
      </c>
      <c r="B255" t="s">
        <v>1118</v>
      </c>
      <c r="C255" t="s">
        <v>1119</v>
      </c>
      <c r="D255" s="3">
        <f t="shared" si="22"/>
        <v>299</v>
      </c>
      <c r="G255" s="8" t="s">
        <v>1475</v>
      </c>
      <c r="I255" t="s">
        <v>91</v>
      </c>
      <c r="J255" t="s">
        <v>91</v>
      </c>
      <c r="K255">
        <v>189</v>
      </c>
      <c r="L255">
        <v>189</v>
      </c>
      <c r="M255">
        <v>189</v>
      </c>
      <c r="O255" s="62"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3332</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constants'!$A$3:$D$9999,4,FALSE),"")</f>
        <v>Wayrest Sewers II</v>
      </c>
      <c r="AB255" s="33" t="s">
        <v>3332</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constants'!$A$3:$D$9999,4,FALSE),"")</f>
        <v>Stormhaven</v>
      </c>
      <c r="AH255" s="90" t="s">
        <v>3332</v>
      </c>
      <c r="AI255" s="41"/>
      <c r="AJ255" s="41"/>
      <c r="AK255" s="3" t="str">
        <f>IF(AND(G255&lt;&gt;"LIBSETS_SETTYPE_BATTLEGROUND",G255&lt;&gt;"LIBSETS_SETTYPE_SPECIAL"),IF(AL255&lt;&gt;"",VLOOKUP(AL255,'ESO zone constants'!$D$3:$H$4953,5,FALSE),""),"")</f>
        <v/>
      </c>
      <c r="AN255" s="41"/>
      <c r="AO255" s="41"/>
      <c r="AP255" s="3" t="str">
        <f>IF(AND(G255&lt;&gt;"LIBSETS_SETTYPE_BATTLEGROUND",G255&lt;&gt;"LIBSETS_SETTYPE_SPECIAL"),IF(AQ255&lt;&gt;"",VLOOKUP(AQ255,'ESO zone constants'!$D$3:$H$4953,5,FALSE),""),"")</f>
        <v/>
      </c>
      <c r="AS255" s="41"/>
      <c r="AT255" s="41"/>
      <c r="AU255" s="3" t="str">
        <f>IF(AND(G255&lt;&gt;"LIBSETS_SETTYPE_BATTLEGROUND",G255&lt;&gt;"LIBSETS_SETTYPE_SPECIAL"),IF(AV255&lt;&gt;"",VLOOKUP(AV255,'ESO zone constants'!$D$3:$H$4953,5,FALSE),""),"")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3"/>
        <v>, setType=LIBSETS_SETTYPE_DUNGEON</v>
      </c>
      <c r="BG255" s="21" t="str">
        <f t="shared" si="26"/>
        <v>, dropMechanic={LIBSETS_DROP_MECHANIC_GROUP_DUNGEON_BOSS,LIBSETS_DROP_MECHANIC_GROUP_DUNGEON_BOSS,LIBSETS_DROP_MECHANIC_GROUP_DUNGEON_BOSS}</v>
      </c>
      <c r="BH255" s="21" t="str">
        <f t="shared" si="27"/>
        <v>}, --Toothrow / Zahnreihe   [Wayrest Sewers I, Wayrest Sewers II, Stormhaven]</v>
      </c>
    </row>
    <row r="256" spans="1:60" x14ac:dyDescent="0.25">
      <c r="A256" s="12">
        <v>300</v>
      </c>
      <c r="B256" t="s">
        <v>1120</v>
      </c>
      <c r="C256" t="s">
        <v>2604</v>
      </c>
      <c r="D256" s="3">
        <f t="shared" si="22"/>
        <v>300</v>
      </c>
      <c r="G256" s="8" t="s">
        <v>1475</v>
      </c>
      <c r="I256" t="s">
        <v>91</v>
      </c>
      <c r="J256" t="s">
        <v>91</v>
      </c>
      <c r="K256">
        <v>198</v>
      </c>
      <c r="L256">
        <v>198</v>
      </c>
      <c r="M256">
        <v>198</v>
      </c>
      <c r="O256" s="62"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3332</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constants'!$A$3:$D$9999,4,FALSE),"")</f>
        <v>Darkshade Caverns II</v>
      </c>
      <c r="AB256" s="33" t="s">
        <v>3332</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constants'!$A$3:$D$9999,4,FALSE),"")</f>
        <v>Deshaan</v>
      </c>
      <c r="AH256" s="90" t="s">
        <v>3332</v>
      </c>
      <c r="AI256" s="41"/>
      <c r="AJ256" s="41"/>
      <c r="AK256" s="3" t="str">
        <f>IF(AND(G256&lt;&gt;"LIBSETS_SETTYPE_BATTLEGROUND",G256&lt;&gt;"LIBSETS_SETTYPE_SPECIAL"),IF(AL256&lt;&gt;"",VLOOKUP(AL256,'ESO zone constants'!$D$3:$H$4953,5,FALSE),""),"")</f>
        <v/>
      </c>
      <c r="AN256" s="41"/>
      <c r="AO256" s="41"/>
      <c r="AP256" s="3" t="str">
        <f>IF(AND(G256&lt;&gt;"LIBSETS_SETTYPE_BATTLEGROUND",G256&lt;&gt;"LIBSETS_SETTYPE_SPECIAL"),IF(AQ256&lt;&gt;"",VLOOKUP(AQ256,'ESO zone constants'!$D$3:$H$4953,5,FALSE),""),"")</f>
        <v/>
      </c>
      <c r="AS256" s="41"/>
      <c r="AT256" s="41"/>
      <c r="AU256" s="3" t="str">
        <f>IF(AND(G256&lt;&gt;"LIBSETS_SETTYPE_BATTLEGROUND",G256&lt;&gt;"LIBSETS_SETTYPE_SPECIAL"),IF(AV256&lt;&gt;"",VLOOKUP(AV256,'ESO zone constants'!$D$3:$H$4953,5,FALSE),""),"")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3"/>
        <v>, setType=LIBSETS_SETTYPE_DUNGEON</v>
      </c>
      <c r="BG256" s="21" t="str">
        <f t="shared" si="26"/>
        <v>, isProcSetAllowedInPvP=1, dropMechanic={LIBSETS_DROP_MECHANIC_GROUP_DUNGEON_BOSS,LIBSETS_DROP_MECHANIC_GROUP_DUNGEON_BOSS,LIBSETS_DROP_MECHANIC_GROUP_DUNGEON_BOSS}</v>
      </c>
      <c r="BH256" s="21" t="str">
        <f t="shared" si="27"/>
        <v>}, --Netch\'s Touch / Berührung des Netch   [Darkshade Caverns I, Darkshade Caverns II, Deshaan]</v>
      </c>
    </row>
    <row r="257" spans="1:60" x14ac:dyDescent="0.25">
      <c r="A257" s="12">
        <v>301</v>
      </c>
      <c r="B257" t="s">
        <v>1121</v>
      </c>
      <c r="C257" t="s">
        <v>1122</v>
      </c>
      <c r="D257" s="3">
        <f t="shared" si="22"/>
        <v>301</v>
      </c>
      <c r="G257" s="8" t="s">
        <v>1475</v>
      </c>
      <c r="I257" t="s">
        <v>91</v>
      </c>
      <c r="J257" t="s">
        <v>91</v>
      </c>
      <c r="K257">
        <v>198</v>
      </c>
      <c r="L257">
        <v>198</v>
      </c>
      <c r="M257">
        <v>198</v>
      </c>
      <c r="O257" s="62"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3332</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constants'!$A$3:$D$9999,4,FALSE),"")</f>
        <v>Darkshade Caverns II</v>
      </c>
      <c r="AB257" s="33" t="s">
        <v>3332</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constants'!$A$3:$D$9999,4,FALSE),"")</f>
        <v>Deshaan</v>
      </c>
      <c r="AH257" s="90" t="s">
        <v>3332</v>
      </c>
      <c r="AI257" s="41"/>
      <c r="AJ257" s="41"/>
      <c r="AK257" s="3" t="str">
        <f>IF(AND(G257&lt;&gt;"LIBSETS_SETTYPE_BATTLEGROUND",G257&lt;&gt;"LIBSETS_SETTYPE_SPECIAL"),IF(AL257&lt;&gt;"",VLOOKUP(AL257,'ESO zone constants'!$D$3:$H$4953,5,FALSE),""),"")</f>
        <v/>
      </c>
      <c r="AN257" s="41"/>
      <c r="AO257" s="41"/>
      <c r="AP257" s="3" t="str">
        <f>IF(AND(G257&lt;&gt;"LIBSETS_SETTYPE_BATTLEGROUND",G257&lt;&gt;"LIBSETS_SETTYPE_SPECIAL"),IF(AQ257&lt;&gt;"",VLOOKUP(AQ257,'ESO zone constants'!$D$3:$H$4953,5,FALSE),""),"")</f>
        <v/>
      </c>
      <c r="AS257" s="41"/>
      <c r="AT257" s="41"/>
      <c r="AU257" s="3" t="str">
        <f>IF(AND(G257&lt;&gt;"LIBSETS_SETTYPE_BATTLEGROUND",G257&lt;&gt;"LIBSETS_SETTYPE_SPECIAL"),IF(AV257&lt;&gt;"",VLOOKUP(AV257,'ESO zone constants'!$D$3:$H$4953,5,FALSE),""),"")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3"/>
        <v>, setType=LIBSETS_SETTYPE_DUNGEON</v>
      </c>
      <c r="BG257" s="21" t="str">
        <f t="shared" si="26"/>
        <v>, isProcSetAllowedInPvP=1, dropMechanic={LIBSETS_DROP_MECHANIC_GROUP_DUNGEON_BOSS,LIBSETS_DROP_MECHANIC_GROUP_DUNGEON_BOSS,LIBSETS_DROP_MECHANIC_GROUP_DUNGEON_BOSS}</v>
      </c>
      <c r="BH257" s="21" t="str">
        <f t="shared" si="27"/>
        <v>}, --Strength of the Automaton / Stärke des Automaten   [Darkshade Caverns I, Darkshade Caverns II, Deshaan]</v>
      </c>
    </row>
    <row r="258" spans="1:60" x14ac:dyDescent="0.25">
      <c r="A258" s="12">
        <v>302</v>
      </c>
      <c r="B258" t="s">
        <v>1123</v>
      </c>
      <c r="C258" t="s">
        <v>1123</v>
      </c>
      <c r="D258" s="3">
        <f t="shared" si="22"/>
        <v>302</v>
      </c>
      <c r="G258" s="8" t="s">
        <v>1475</v>
      </c>
      <c r="I258" t="s">
        <v>91</v>
      </c>
      <c r="J258" t="s">
        <v>91</v>
      </c>
      <c r="K258">
        <v>190</v>
      </c>
      <c r="L258">
        <v>190</v>
      </c>
      <c r="M258">
        <v>190</v>
      </c>
      <c r="O258" s="62"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3332</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constants'!$A$3:$D$9999,4,FALSE),"")</f>
        <v>Crypt of Hearts II</v>
      </c>
      <c r="AB258" s="33" t="s">
        <v>3332</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constants'!$A$3:$D$9999,4,FALSE),"")</f>
        <v>Rivenspire</v>
      </c>
      <c r="AH258" s="90" t="s">
        <v>3332</v>
      </c>
      <c r="AI258" s="41"/>
      <c r="AJ258" s="41"/>
      <c r="AK258" s="3" t="str">
        <f>IF(AND(G258&lt;&gt;"LIBSETS_SETTYPE_BATTLEGROUND",G258&lt;&gt;"LIBSETS_SETTYPE_SPECIAL"),IF(AL258&lt;&gt;"",VLOOKUP(AL258,'ESO zone constants'!$D$3:$H$4953,5,FALSE),""),"")</f>
        <v/>
      </c>
      <c r="AN258" s="41"/>
      <c r="AO258" s="41"/>
      <c r="AP258" s="3" t="str">
        <f>IF(AND(G258&lt;&gt;"LIBSETS_SETTYPE_BATTLEGROUND",G258&lt;&gt;"LIBSETS_SETTYPE_SPECIAL"),IF(AQ258&lt;&gt;"",VLOOKUP(AQ258,'ESO zone constants'!$D$3:$H$4953,5,FALSE),""),"")</f>
        <v/>
      </c>
      <c r="AS258" s="41"/>
      <c r="AT258" s="41"/>
      <c r="AU258" s="3" t="str">
        <f>IF(AND(G258&lt;&gt;"LIBSETS_SETTYPE_BATTLEGROUND",G258&lt;&gt;"LIBSETS_SETTYPE_SPECIAL"),IF(AV258&lt;&gt;"",VLOOKUP(AV258,'ESO zone constants'!$D$3:$H$4953,5,FALSE),""),"")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3"/>
        <v>, setType=LIBSETS_SETTYPE_DUNGEON</v>
      </c>
      <c r="BG258" s="21" t="str">
        <f t="shared" si="26"/>
        <v>, isProcSetAllowedInPvP=1, dropMechanic={LIBSETS_DROP_MECHANIC_GROUP_DUNGEON_BOSS,LIBSETS_DROP_MECHANIC_GROUP_DUNGEON_BOSS,LIBSETS_DROP_MECHANIC_GROUP_DUNGEON_BOSS}</v>
      </c>
      <c r="BH258" s="21" t="str">
        <f t="shared" si="27"/>
        <v>}, --Leviathan / Leviathan   [Crypt of Hearts I, Crypt of Hearts II, Rivenspire]</v>
      </c>
    </row>
    <row r="259" spans="1:60" x14ac:dyDescent="0.25">
      <c r="A259" s="12">
        <v>303</v>
      </c>
      <c r="B259" t="s">
        <v>1124</v>
      </c>
      <c r="C259" t="s">
        <v>2605</v>
      </c>
      <c r="D259" s="3">
        <f t="shared" ref="D259:D322" si="28">A259</f>
        <v>303</v>
      </c>
      <c r="G259" s="8" t="s">
        <v>1475</v>
      </c>
      <c r="I259" t="s">
        <v>91</v>
      </c>
      <c r="J259" t="s">
        <v>91</v>
      </c>
      <c r="K259">
        <v>192</v>
      </c>
      <c r="L259">
        <v>192</v>
      </c>
      <c r="M259">
        <v>192</v>
      </c>
      <c r="O259" s="62"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3332</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constants'!$A$3:$D$9999,4,FALSE),"")</f>
        <v>Shadowfen</v>
      </c>
      <c r="AB259" s="33" t="s">
        <v>3332</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constants'!$A$3:$D$9999,4,FALSE),"")</f>
        <v>Shadowfen</v>
      </c>
      <c r="AH259" s="42"/>
      <c r="AI259" s="41"/>
      <c r="AJ259" s="41"/>
      <c r="AK259" s="3" t="str">
        <f>IF(AND(G259&lt;&gt;"LIBSETS_SETTYPE_BATTLEGROUND",G259&lt;&gt;"LIBSETS_SETTYPE_SPECIAL"),IF(AL259&lt;&gt;"",VLOOKUP(AL259,'ESO zone constants'!$D$3:$H$4953,5,FALSE),""),"")</f>
        <v/>
      </c>
      <c r="AN259" s="41"/>
      <c r="AO259" s="41"/>
      <c r="AP259" s="3" t="str">
        <f>IF(AND(G259&lt;&gt;"LIBSETS_SETTYPE_BATTLEGROUND",G259&lt;&gt;"LIBSETS_SETTYPE_SPECIAL"),IF(AQ259&lt;&gt;"",VLOOKUP(AQ259,'ESO zone constants'!$D$3:$H$4953,5,FALSE),""),"")</f>
        <v/>
      </c>
      <c r="AS259" s="41"/>
      <c r="AT259" s="41"/>
      <c r="AU259" s="3" t="str">
        <f>IF(AND(G259&lt;&gt;"LIBSETS_SETTYPE_BATTLEGROUND",G259&lt;&gt;"LIBSETS_SETTYPE_SPECIAL"),IF(AV259&lt;&gt;"",VLOOKUP(AV259,'ESO zone constants'!$D$3:$H$4953,5,FALSE),""),"")</f>
        <v/>
      </c>
      <c r="AX259" s="41"/>
      <c r="AY259" s="41"/>
      <c r="AZ259" s="79" t="s">
        <v>2658</v>
      </c>
      <c r="BA259" s="79"/>
      <c r="BB259" s="79"/>
      <c r="BC259" s="79"/>
      <c r="BD259" s="21" t="str">
        <f t="shared" si="24"/>
        <v>[303] = {wayshrines={192,192,192,}, dlcId=DLC_BASE_GAME</v>
      </c>
      <c r="BE259" s="21" t="str">
        <f t="shared" si="25"/>
        <v>, zoneIds={148,117,117}, veteran=false</v>
      </c>
      <c r="BF259" s="21" t="str">
        <f t="shared" ref="BF259:BF322" si="29">IF(A259&lt;&gt;"",IF(F259&lt;&gt;"Not in the game (anymore)",IF(A259&lt;&gt;"",", setType="&amp;G259,"")&amp;IF(G259="LIBSETS_SETTYPE_CLASS",", classId="&amp;BC259,"")&amp;IF(J259="true",", multiTrialSet=true",""),"")
&amp; IF(AND(H259&lt;&gt;"",ISNUMBER(H259)),", undauntedChestId=" &amp; H259,""),"")</f>
        <v>, setType=LIBSETS_SETTYPE_DUNGEON</v>
      </c>
      <c r="BG259" s="21" t="str">
        <f t="shared" si="26"/>
        <v>, dropMechanic={LIBSETS_DROP_MECHANIC_GROUP_DUNGEON_BOSS,LIBSETS_DROP_MECHANIC_GROUP_DUNGEON_BOSS}</v>
      </c>
      <c r="BH259" s="21" t="str">
        <f t="shared" si="27"/>
        <v>}, --Lamia\'s Song / Lied der Lamie   [Arx Corinium, Shadowfen, Shadowfen]</v>
      </c>
    </row>
    <row r="260" spans="1:60" x14ac:dyDescent="0.25">
      <c r="A260" s="12">
        <v>304</v>
      </c>
      <c r="B260" t="s">
        <v>1125</v>
      </c>
      <c r="C260" t="s">
        <v>1126</v>
      </c>
      <c r="D260" s="3">
        <f t="shared" si="28"/>
        <v>304</v>
      </c>
      <c r="G260" s="8" t="s">
        <v>1475</v>
      </c>
      <c r="I260" t="s">
        <v>91</v>
      </c>
      <c r="J260" t="s">
        <v>91</v>
      </c>
      <c r="K260">
        <v>192</v>
      </c>
      <c r="L260">
        <v>192</v>
      </c>
      <c r="M260">
        <v>192</v>
      </c>
      <c r="O260" s="62"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3332</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constants'!$A$3:$D$9999,4,FALSE),"")</f>
        <v>Shadowfen</v>
      </c>
      <c r="AB260" s="33" t="s">
        <v>3332</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constants'!$A$3:$D$9999,4,FALSE),"")</f>
        <v>Shadowfen</v>
      </c>
      <c r="AH260" s="42"/>
      <c r="AI260" s="41"/>
      <c r="AJ260" s="41"/>
      <c r="AK260" s="3" t="str">
        <f>IF(AND(G260&lt;&gt;"LIBSETS_SETTYPE_BATTLEGROUND",G260&lt;&gt;"LIBSETS_SETTYPE_SPECIAL"),IF(AL260&lt;&gt;"",VLOOKUP(AL260,'ESO zone constants'!$D$3:$H$4953,5,FALSE),""),"")</f>
        <v/>
      </c>
      <c r="AN260" s="41"/>
      <c r="AO260" s="41"/>
      <c r="AP260" s="3" t="str">
        <f>IF(AND(G260&lt;&gt;"LIBSETS_SETTYPE_BATTLEGROUND",G260&lt;&gt;"LIBSETS_SETTYPE_SPECIAL"),IF(AQ260&lt;&gt;"",VLOOKUP(AQ260,'ESO zone constants'!$D$3:$H$4953,5,FALSE),""),"")</f>
        <v/>
      </c>
      <c r="AS260" s="41"/>
      <c r="AT260" s="41"/>
      <c r="AU260" s="3" t="str">
        <f>IF(AND(G260&lt;&gt;"LIBSETS_SETTYPE_BATTLEGROUND",G260&lt;&gt;"LIBSETS_SETTYPE_SPECIAL"),IF(AV260&lt;&gt;"",VLOOKUP(AV260,'ESO zone constants'!$D$3:$H$4953,5,FALSE),""),"")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si="29"/>
        <v>, setType=LIBSETS_SETTYPE_DUNGEON</v>
      </c>
      <c r="BG260" s="21" t="str">
        <f t="shared" ref="BG260:BG323" si="32">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H260" s="21" t="str">
        <f t="shared" ref="BH260:BH323" si="33">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8"/>
        <v>305</v>
      </c>
      <c r="G261" s="8" t="s">
        <v>1475</v>
      </c>
      <c r="I261" t="s">
        <v>91</v>
      </c>
      <c r="J261" t="s">
        <v>91</v>
      </c>
      <c r="K261">
        <v>196</v>
      </c>
      <c r="L261">
        <v>196</v>
      </c>
      <c r="M261">
        <v>196</v>
      </c>
      <c r="O261" s="62"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3332</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constants'!$A$3:$D$9999,4,FALSE),"")</f>
        <v>Alik'r Desert</v>
      </c>
      <c r="AB261" s="33" t="s">
        <v>3332</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constants'!$A$3:$D$9999,4,FALSE),"")</f>
        <v>Alik'r Desert</v>
      </c>
      <c r="AH261" s="42"/>
      <c r="AI261" s="41"/>
      <c r="AJ261" s="41"/>
      <c r="AK261" s="3" t="str">
        <f>IF(AND(G261&lt;&gt;"LIBSETS_SETTYPE_BATTLEGROUND",G261&lt;&gt;"LIBSETS_SETTYPE_SPECIAL"),IF(AL261&lt;&gt;"",VLOOKUP(AL261,'ESO zone constants'!$D$3:$H$4953,5,FALSE),""),"")</f>
        <v/>
      </c>
      <c r="AN261" s="41"/>
      <c r="AO261" s="41"/>
      <c r="AP261" s="3" t="str">
        <f>IF(AND(G261&lt;&gt;"LIBSETS_SETTYPE_BATTLEGROUND",G261&lt;&gt;"LIBSETS_SETTYPE_SPECIAL"),IF(AQ261&lt;&gt;"",VLOOKUP(AQ261,'ESO zone constants'!$D$3:$H$4953,5,FALSE),""),"")</f>
        <v/>
      </c>
      <c r="AS261" s="41"/>
      <c r="AT261" s="41"/>
      <c r="AU261" s="3" t="str">
        <f>IF(AND(G261&lt;&gt;"LIBSETS_SETTYPE_BATTLEGROUND",G261&lt;&gt;"LIBSETS_SETTYPE_SPECIAL"),IF(AV261&lt;&gt;"",VLOOKUP(AV261,'ESO zone constants'!$D$3:$H$4953,5,FALSE),""),"")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29"/>
        <v>, setType=LIBSETS_SETTYPE_DUNGEON</v>
      </c>
      <c r="BG261" s="21" t="str">
        <f t="shared" si="32"/>
        <v>, dropMechanic={LIBSETS_DROP_MECHANIC_GROUP_DUNGEON_BOSS,LIBSETS_DROP_MECHANIC_GROUP_DUNGEON_BOSS}</v>
      </c>
      <c r="BH261" s="21" t="str">
        <f t="shared" si="33"/>
        <v>}, --Treasure Hunter / Schatzjäger   [Volenfell, Alik'r Desert, Alik'r Desert]</v>
      </c>
    </row>
    <row r="262" spans="1:60" x14ac:dyDescent="0.25">
      <c r="A262" s="12">
        <v>307</v>
      </c>
      <c r="B262" t="s">
        <v>1129</v>
      </c>
      <c r="C262" t="s">
        <v>1130</v>
      </c>
      <c r="D262" s="3">
        <f t="shared" si="28"/>
        <v>307</v>
      </c>
      <c r="G262" s="8" t="s">
        <v>1475</v>
      </c>
      <c r="I262" t="s">
        <v>91</v>
      </c>
      <c r="J262" t="s">
        <v>91</v>
      </c>
      <c r="K262">
        <v>195</v>
      </c>
      <c r="L262">
        <v>195</v>
      </c>
      <c r="M262">
        <v>195</v>
      </c>
      <c r="O262" s="62"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3332</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constants'!$A$3:$D$9999,4,FALSE),"")</f>
        <v>Eastmarch</v>
      </c>
      <c r="AB262" s="33" t="s">
        <v>3332</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constants'!$A$3:$D$9999,4,FALSE),"")</f>
        <v>Eastmarch</v>
      </c>
      <c r="AH262" s="42"/>
      <c r="AI262" s="41"/>
      <c r="AJ262" s="41"/>
      <c r="AK262" s="3" t="str">
        <f>IF(AND(G262&lt;&gt;"LIBSETS_SETTYPE_BATTLEGROUND",G262&lt;&gt;"LIBSETS_SETTYPE_SPECIAL"),IF(AL262&lt;&gt;"",VLOOKUP(AL262,'ESO zone constants'!$D$3:$H$4953,5,FALSE),""),"")</f>
        <v/>
      </c>
      <c r="AN262" s="41"/>
      <c r="AO262" s="41"/>
      <c r="AP262" s="3" t="str">
        <f>IF(AND(G262&lt;&gt;"LIBSETS_SETTYPE_BATTLEGROUND",G262&lt;&gt;"LIBSETS_SETTYPE_SPECIAL"),IF(AQ262&lt;&gt;"",VLOOKUP(AQ262,'ESO zone constants'!$D$3:$H$4953,5,FALSE),""),"")</f>
        <v/>
      </c>
      <c r="AS262" s="41"/>
      <c r="AT262" s="41"/>
      <c r="AU262" s="3" t="str">
        <f>IF(AND(G262&lt;&gt;"LIBSETS_SETTYPE_BATTLEGROUND",G262&lt;&gt;"LIBSETS_SETTYPE_SPECIAL"),IF(AV262&lt;&gt;"",VLOOKUP(AV262,'ESO zone constants'!$D$3:$H$4953,5,FALSE),""),"")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29"/>
        <v>, setType=LIBSETS_SETTYPE_DUNGEON</v>
      </c>
      <c r="BG262" s="21" t="str">
        <f t="shared" si="32"/>
        <v>, isProcSetAllowedInPvP=1, dropMechanic={LIBSETS_DROP_MECHANIC_GROUP_DUNGEON_BOSS,LIBSETS_DROP_MECHANIC_GROUP_DUNGEON_BOSS}</v>
      </c>
      <c r="BH262" s="21" t="str">
        <f t="shared" si="33"/>
        <v>}, --Draugr Hulk / Schwerfälliger Draugr   [Direfrost Keep, Eastmarch, Eastmarch]</v>
      </c>
    </row>
    <row r="263" spans="1:60" x14ac:dyDescent="0.25">
      <c r="A263" s="12">
        <v>308</v>
      </c>
      <c r="B263" t="s">
        <v>1131</v>
      </c>
      <c r="C263" t="s">
        <v>2606</v>
      </c>
      <c r="D263" s="3">
        <f t="shared" si="28"/>
        <v>308</v>
      </c>
      <c r="E263" s="40"/>
      <c r="G263" s="8" t="s">
        <v>1475</v>
      </c>
      <c r="I263" t="s">
        <v>91</v>
      </c>
      <c r="J263" t="s">
        <v>91</v>
      </c>
      <c r="K263">
        <v>186</v>
      </c>
      <c r="L263">
        <v>186</v>
      </c>
      <c r="M263">
        <v>186</v>
      </c>
      <c r="O263" s="62"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3332</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constants'!$A$3:$D$9999,4,FALSE),"")</f>
        <v>Bangkorai</v>
      </c>
      <c r="AB263" s="33" t="s">
        <v>3332</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constants'!$A$3:$D$9999,4,FALSE),"")</f>
        <v>Bangkorai</v>
      </c>
      <c r="AH263" s="42"/>
      <c r="AI263" s="41"/>
      <c r="AJ263" s="41"/>
      <c r="AK263" s="3" t="str">
        <f>IF(AND(G263&lt;&gt;"LIBSETS_SETTYPE_BATTLEGROUND",G263&lt;&gt;"LIBSETS_SETTYPE_SPECIAL"),IF(AL263&lt;&gt;"",VLOOKUP(AL263,'ESO zone constants'!$D$3:$H$4953,5,FALSE),""),"")</f>
        <v/>
      </c>
      <c r="AN263" s="41"/>
      <c r="AO263" s="41"/>
      <c r="AP263" s="3" t="str">
        <f>IF(AND(G263&lt;&gt;"LIBSETS_SETTYPE_BATTLEGROUND",G263&lt;&gt;"LIBSETS_SETTYPE_SPECIAL"),IF(AQ263&lt;&gt;"",VLOOKUP(AQ263,'ESO zone constants'!$D$3:$H$4953,5,FALSE),""),"")</f>
        <v/>
      </c>
      <c r="AS263" s="41"/>
      <c r="AT263" s="41"/>
      <c r="AU263" s="3" t="str">
        <f>IF(AND(G263&lt;&gt;"LIBSETS_SETTYPE_BATTLEGROUND",G263&lt;&gt;"LIBSETS_SETTYPE_SPECIAL"),IF(AV263&lt;&gt;"",VLOOKUP(AV263,'ESO zone constants'!$D$3:$H$4953,5,FALSE),""),"")</f>
        <v/>
      </c>
      <c r="AX263" s="41"/>
      <c r="AY263" s="41"/>
      <c r="AZ263" s="79" t="s">
        <v>2658</v>
      </c>
      <c r="BA263" s="79"/>
      <c r="BB263" s="79"/>
      <c r="BC263" s="79"/>
      <c r="BD263" s="21" t="str">
        <f t="shared" si="30"/>
        <v>[308] = {wayshrines={186,186,186,}, dlcId=DLC_BASE_GAME</v>
      </c>
      <c r="BE263" s="21" t="str">
        <f t="shared" si="31"/>
        <v>, zoneIds={38,92,92}, veteran=false</v>
      </c>
      <c r="BF263" s="21" t="str">
        <f t="shared" si="29"/>
        <v>, setType=LIBSETS_SETTYPE_DUNGEON</v>
      </c>
      <c r="BG263" s="21" t="str">
        <f t="shared" si="32"/>
        <v>, dropMechanic={LIBSETS_DROP_MECHANIC_GROUP_DUNGEON_BOSS,LIBSETS_DROP_MECHANIC_GROUP_DUNGEON_BOSS}</v>
      </c>
      <c r="BH263" s="21" t="str">
        <f t="shared" si="33"/>
        <v>}, --Bone Pirate\'s Tatters / Lumpen des Knochenpiraten   [Blackheart Haven, Bangkorai, Bangkorai]</v>
      </c>
    </row>
    <row r="264" spans="1:60" x14ac:dyDescent="0.25">
      <c r="A264" s="12">
        <v>309</v>
      </c>
      <c r="B264" t="s">
        <v>1132</v>
      </c>
      <c r="C264" t="s">
        <v>2607</v>
      </c>
      <c r="D264" s="3">
        <f t="shared" si="28"/>
        <v>309</v>
      </c>
      <c r="E264" s="40"/>
      <c r="G264" s="8" t="s">
        <v>1475</v>
      </c>
      <c r="I264" t="s">
        <v>91</v>
      </c>
      <c r="J264" t="s">
        <v>91</v>
      </c>
      <c r="K264">
        <v>186</v>
      </c>
      <c r="L264">
        <v>186</v>
      </c>
      <c r="M264">
        <v>186</v>
      </c>
      <c r="O264" s="62"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3332</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constants'!$A$3:$D$9999,4,FALSE),"")</f>
        <v>Bangkorai</v>
      </c>
      <c r="AB264" s="33" t="s">
        <v>3332</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constants'!$A$3:$D$9999,4,FALSE),"")</f>
        <v>Bangkorai</v>
      </c>
      <c r="AH264" s="42"/>
      <c r="AI264" s="41"/>
      <c r="AJ264" s="41"/>
      <c r="AK264" s="3" t="str">
        <f>IF(AND(G264&lt;&gt;"LIBSETS_SETTYPE_BATTLEGROUND",G264&lt;&gt;"LIBSETS_SETTYPE_SPECIAL"),IF(AL264&lt;&gt;"",VLOOKUP(AL264,'ESO zone constants'!$D$3:$H$4953,5,FALSE),""),"")</f>
        <v/>
      </c>
      <c r="AN264" s="41"/>
      <c r="AO264" s="41"/>
      <c r="AP264" s="3" t="str">
        <f>IF(AND(G264&lt;&gt;"LIBSETS_SETTYPE_BATTLEGROUND",G264&lt;&gt;"LIBSETS_SETTYPE_SPECIAL"),IF(AQ264&lt;&gt;"",VLOOKUP(AQ264,'ESO zone constants'!$D$3:$H$4953,5,FALSE),""),"")</f>
        <v/>
      </c>
      <c r="AS264" s="41"/>
      <c r="AT264" s="41"/>
      <c r="AU264" s="3" t="str">
        <f>IF(AND(G264&lt;&gt;"LIBSETS_SETTYPE_BATTLEGROUND",G264&lt;&gt;"LIBSETS_SETTYPE_SPECIAL"),IF(AV264&lt;&gt;"",VLOOKUP(AV264,'ESO zone constants'!$D$3:$H$4953,5,FALSE),""),"")</f>
        <v/>
      </c>
      <c r="AX264" s="41"/>
      <c r="AY264" s="41"/>
      <c r="AZ264" s="79" t="s">
        <v>2658</v>
      </c>
      <c r="BA264" s="79"/>
      <c r="BB264" s="79"/>
      <c r="BC264" s="79"/>
      <c r="BD264" s="21" t="str">
        <f t="shared" si="30"/>
        <v>[309] = {wayshrines={186,186,186,}, dlcId=DLC_BASE_GAME</v>
      </c>
      <c r="BE264" s="21" t="str">
        <f t="shared" si="31"/>
        <v>, zoneIds={38,92,92}, veteran=false</v>
      </c>
      <c r="BF264" s="21" t="str">
        <f t="shared" si="29"/>
        <v>, setType=LIBSETS_SETTYPE_DUNGEON</v>
      </c>
      <c r="BG264" s="21" t="str">
        <f t="shared" si="32"/>
        <v>, dropMechanic={LIBSETS_DROP_MECHANIC_GROUP_DUNGEON_BOSS,LIBSETS_DROP_MECHANIC_GROUP_DUNGEON_BOSS}</v>
      </c>
      <c r="BH264" s="21" t="str">
        <f t="shared" si="33"/>
        <v>}, --Knight-errant\'s Mail / Platten des Wanderritters   [Blackheart Haven, Bangkorai, Bangkorai]</v>
      </c>
    </row>
    <row r="265" spans="1:60" x14ac:dyDescent="0.25">
      <c r="A265" s="12">
        <v>310</v>
      </c>
      <c r="B265" t="s">
        <v>1133</v>
      </c>
      <c r="C265" t="s">
        <v>1134</v>
      </c>
      <c r="D265" s="3">
        <f t="shared" si="28"/>
        <v>310</v>
      </c>
      <c r="E265" s="40"/>
      <c r="G265" s="8" t="s">
        <v>1475</v>
      </c>
      <c r="I265" t="s">
        <v>91</v>
      </c>
      <c r="J265" t="s">
        <v>91</v>
      </c>
      <c r="K265">
        <v>187</v>
      </c>
      <c r="L265">
        <v>187</v>
      </c>
      <c r="M265">
        <v>187</v>
      </c>
      <c r="O265" s="62"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3332</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constants'!$A$3:$D$9999,4,FALSE),"")</f>
        <v>The Rift</v>
      </c>
      <c r="AB265" s="33" t="s">
        <v>3332</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constants'!$A$3:$D$9999,4,FALSE),"")</f>
        <v>The Rift</v>
      </c>
      <c r="AH265" s="42"/>
      <c r="AI265" s="41"/>
      <c r="AJ265" s="41"/>
      <c r="AK265" s="3" t="str">
        <f>IF(AND(G265&lt;&gt;"LIBSETS_SETTYPE_BATTLEGROUND",G265&lt;&gt;"LIBSETS_SETTYPE_SPECIAL"),IF(AL265&lt;&gt;"",VLOOKUP(AL265,'ESO zone constants'!$D$3:$H$4953,5,FALSE),""),"")</f>
        <v/>
      </c>
      <c r="AN265" s="41"/>
      <c r="AO265" s="41"/>
      <c r="AP265" s="3" t="str">
        <f>IF(AND(G265&lt;&gt;"LIBSETS_SETTYPE_BATTLEGROUND",G265&lt;&gt;"LIBSETS_SETTYPE_SPECIAL"),IF(AQ265&lt;&gt;"",VLOOKUP(AQ265,'ESO zone constants'!$D$3:$H$4953,5,FALSE),""),"")</f>
        <v/>
      </c>
      <c r="AS265" s="41"/>
      <c r="AT265" s="41"/>
      <c r="AU265" s="3" t="str">
        <f>IF(AND(G265&lt;&gt;"LIBSETS_SETTYPE_BATTLEGROUND",G265&lt;&gt;"LIBSETS_SETTYPE_SPECIAL"),IF(AV265&lt;&gt;"",VLOOKUP(AV265,'ESO zone constants'!$D$3:$H$4953,5,FALSE),""),"")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29"/>
        <v>, setType=LIBSETS_SETTYPE_DUNGEON</v>
      </c>
      <c r="BG265" s="21" t="str">
        <f t="shared" si="32"/>
        <v>, isProcSetAllowedInPvP=1, dropMechanic={LIBSETS_DROP_MECHANIC_GROUP_DUNGEON_BOSS,LIBSETS_DROP_MECHANIC_GROUP_DUNGEON_BOSS}</v>
      </c>
      <c r="BH265" s="21" t="str">
        <f t="shared" si="33"/>
        <v>}, --Sword Dancer / Schwerttänzer   [Blessed Crucible, The Rift, The Rift]</v>
      </c>
    </row>
    <row r="266" spans="1:60" x14ac:dyDescent="0.25">
      <c r="A266" s="12">
        <v>311</v>
      </c>
      <c r="B266" t="s">
        <v>1135</v>
      </c>
      <c r="C266" t="s">
        <v>1136</v>
      </c>
      <c r="D266" s="3">
        <f t="shared" si="28"/>
        <v>311</v>
      </c>
      <c r="G266" s="8" t="s">
        <v>1475</v>
      </c>
      <c r="I266" t="s">
        <v>91</v>
      </c>
      <c r="J266" t="s">
        <v>91</v>
      </c>
      <c r="K266">
        <v>184</v>
      </c>
      <c r="L266">
        <v>184</v>
      </c>
      <c r="M266">
        <v>184</v>
      </c>
      <c r="O266" s="62"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3332</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constants'!$A$3:$D$9999,4,FALSE),"")</f>
        <v>Coldharbour</v>
      </c>
      <c r="AB266" s="33" t="s">
        <v>3332</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constants'!$A$3:$D$9999,4,FALSE),"")</f>
        <v>Coldharbour</v>
      </c>
      <c r="AH266" s="42"/>
      <c r="AI266" s="41"/>
      <c r="AJ266" s="41"/>
      <c r="AK266" s="3" t="str">
        <f>IF(AND(G266&lt;&gt;"LIBSETS_SETTYPE_BATTLEGROUND",G266&lt;&gt;"LIBSETS_SETTYPE_SPECIAL"),IF(AL266&lt;&gt;"",VLOOKUP(AL266,'ESO zone constants'!$D$3:$H$4953,5,FALSE),""),"")</f>
        <v/>
      </c>
      <c r="AN266" s="41"/>
      <c r="AO266" s="41"/>
      <c r="AP266" s="3" t="str">
        <f>IF(AND(G266&lt;&gt;"LIBSETS_SETTYPE_BATTLEGROUND",G266&lt;&gt;"LIBSETS_SETTYPE_SPECIAL"),IF(AQ266&lt;&gt;"",VLOOKUP(AQ266,'ESO zone constants'!$D$3:$H$4953,5,FALSE),""),"")</f>
        <v/>
      </c>
      <c r="AS266" s="41"/>
      <c r="AT266" s="41"/>
      <c r="AU266" s="3" t="str">
        <f>IF(AND(G266&lt;&gt;"LIBSETS_SETTYPE_BATTLEGROUND",G266&lt;&gt;"LIBSETS_SETTYPE_SPECIAL"),IF(AV266&lt;&gt;"",VLOOKUP(AV266,'ESO zone constants'!$D$3:$H$4953,5,FALSE),""),"")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29"/>
        <v>, setType=LIBSETS_SETTYPE_DUNGEON</v>
      </c>
      <c r="BG266" s="21" t="str">
        <f t="shared" si="32"/>
        <v>, dropMechanic={LIBSETS_DROP_MECHANIC_GROUP_DUNGEON_BOSS,LIBSETS_DROP_MECHANIC_GROUP_DUNGEON_BOSS}</v>
      </c>
      <c r="BH266" s="21" t="str">
        <f t="shared" si="33"/>
        <v>}, --Rattlecage / Klapperkäfig   [Vaults of Madness, Coldharbour, Coldharbour]</v>
      </c>
    </row>
    <row r="267" spans="1:60" x14ac:dyDescent="0.25">
      <c r="A267" s="12">
        <v>313</v>
      </c>
      <c r="B267" t="s">
        <v>1137</v>
      </c>
      <c r="C267" t="s">
        <v>1138</v>
      </c>
      <c r="D267" s="3">
        <f t="shared" si="28"/>
        <v>313</v>
      </c>
      <c r="G267" s="8" t="s">
        <v>1470</v>
      </c>
      <c r="I267" t="s">
        <v>91</v>
      </c>
      <c r="J267" t="s">
        <v>91</v>
      </c>
      <c r="K267">
        <v>270</v>
      </c>
      <c r="L267">
        <v>270</v>
      </c>
      <c r="M267">
        <v>270</v>
      </c>
      <c r="O267" s="62"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constants'!$A$3:$D$9999,4,FALSE),"")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constants'!$A$3:$D$9999,4,FALSE),"")</f>
        <v>Craglorn</v>
      </c>
      <c r="AH267" s="42"/>
      <c r="AK267" s="3" t="str">
        <f>IF(AND(G267&lt;&gt;"LIBSETS_SETTYPE_BATTLEGROUND",G267&lt;&gt;"LIBSETS_SETTYPE_SPECIAL"),IF(AL267&lt;&gt;"",VLOOKUP(AL267,'ESO zone constants'!$D$3:$H$4953,5,FALSE),""),"")</f>
        <v/>
      </c>
      <c r="AP267" s="3" t="str">
        <f>IF(AND(G267&lt;&gt;"LIBSETS_SETTYPE_BATTLEGROUND",G267&lt;&gt;"LIBSETS_SETTYPE_SPECIAL"),IF(AQ267&lt;&gt;"",VLOOKUP(AQ267,'ESO zone constants'!$D$3:$H$4953,5,FALSE),""),"")</f>
        <v/>
      </c>
      <c r="AU267" s="3" t="str">
        <f>IF(AND(G267&lt;&gt;"LIBSETS_SETTYPE_BATTLEGROUND",G267&lt;&gt;"LIBSETS_SETTYPE_SPECIAL"),IF(AV267&lt;&gt;"",VLOOKUP(AV267,'ESO zone constants'!$D$3:$H$4953,5,FALSE),""),"")</f>
        <v/>
      </c>
      <c r="AZ267" s="79" t="s">
        <v>2658</v>
      </c>
      <c r="BA267" s="79"/>
      <c r="BB267" s="79"/>
      <c r="BC267" s="79"/>
      <c r="BD267" s="21" t="str">
        <f t="shared" si="30"/>
        <v>[313] = {wayshrines={270,270,270,}, dlcId=DLC_BASE_GAME</v>
      </c>
      <c r="BE267" s="21" t="str">
        <f t="shared" si="31"/>
        <v>, zoneIds={635,888,888}, veteran=false</v>
      </c>
      <c r="BF267" s="21" t="str">
        <f t="shared" si="29"/>
        <v>, setType=LIBSETS_SETTYPE_ARENA</v>
      </c>
      <c r="BG267" s="21" t="str">
        <f t="shared" si="32"/>
        <v>, dropMechanic={LIBSETS_DROP_MECHANIC_ARENA_STAGE_CHEST,LIBSETS_DROP_MECHANIC_ARENA_STAGE_CHEST}, dropMechanicDropLocationNames={['en']={'','Arena stage chest','','','','',},['de']={'','Arena-Phasen Schatztruhe','','','','',},}</v>
      </c>
      <c r="BH267" s="21" t="str">
        <f t="shared" si="33"/>
        <v>}, --Titanic Cleave / Titanisches Trennen   [Dragonstar Arena, Craglorn, Craglorn]</v>
      </c>
    </row>
    <row r="268" spans="1:60" x14ac:dyDescent="0.25">
      <c r="A268" s="12">
        <v>314</v>
      </c>
      <c r="B268" t="s">
        <v>1139</v>
      </c>
      <c r="C268" t="s">
        <v>1140</v>
      </c>
      <c r="D268" s="3">
        <f t="shared" si="28"/>
        <v>314</v>
      </c>
      <c r="G268" s="8" t="s">
        <v>1470</v>
      </c>
      <c r="I268" t="s">
        <v>91</v>
      </c>
      <c r="J268" t="s">
        <v>91</v>
      </c>
      <c r="K268">
        <v>270</v>
      </c>
      <c r="L268">
        <v>270</v>
      </c>
      <c r="M268">
        <v>270</v>
      </c>
      <c r="O268" s="62"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constants'!$A$3:$D$9999,4,FALSE),"")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constants'!$A$3:$D$9999,4,FALSE),"")</f>
        <v>Craglorn</v>
      </c>
      <c r="AH268" s="42"/>
      <c r="AK268" s="3" t="str">
        <f>IF(AND(G268&lt;&gt;"LIBSETS_SETTYPE_BATTLEGROUND",G268&lt;&gt;"LIBSETS_SETTYPE_SPECIAL"),IF(AL268&lt;&gt;"",VLOOKUP(AL268,'ESO zone constants'!$D$3:$H$4953,5,FALSE),""),"")</f>
        <v/>
      </c>
      <c r="AP268" s="3" t="str">
        <f>IF(AND(G268&lt;&gt;"LIBSETS_SETTYPE_BATTLEGROUND",G268&lt;&gt;"LIBSETS_SETTYPE_SPECIAL"),IF(AQ268&lt;&gt;"",VLOOKUP(AQ268,'ESO zone constants'!$D$3:$H$4953,5,FALSE),""),"")</f>
        <v/>
      </c>
      <c r="AU268" s="3" t="str">
        <f>IF(AND(G268&lt;&gt;"LIBSETS_SETTYPE_BATTLEGROUND",G268&lt;&gt;"LIBSETS_SETTYPE_SPECIAL"),IF(AV268&lt;&gt;"",VLOOKUP(AV268,'ESO zone constants'!$D$3:$H$4953,5,FALSE),""),"")</f>
        <v/>
      </c>
      <c r="AZ268" s="79" t="s">
        <v>2658</v>
      </c>
      <c r="BA268" s="79"/>
      <c r="BB268" s="79"/>
      <c r="BC268" s="79"/>
      <c r="BD268" s="21" t="str">
        <f t="shared" si="30"/>
        <v>[314] = {wayshrines={270,270,270,}, dlcId=DLC_BASE_GAME</v>
      </c>
      <c r="BE268" s="21" t="str">
        <f t="shared" si="31"/>
        <v>, zoneIds={635,888,888}, veteran=false</v>
      </c>
      <c r="BF268" s="21" t="str">
        <f t="shared" si="29"/>
        <v>, setType=LIBSETS_SETTYPE_ARENA</v>
      </c>
      <c r="BG268" s="21" t="str">
        <f t="shared" si="32"/>
        <v>, dropMechanic={LIBSETS_DROP_MECHANIC_ARENA_STAGE_CHEST,LIBSETS_DROP_MECHANIC_ARENA_STAGE_CHEST}, dropMechanicDropLocationNames={['en']={'','Arena stage chest','','','','',},['de']={'','Arena-Phasen Schatztruhe','','','','',},}</v>
      </c>
      <c r="BH268" s="21" t="str">
        <f t="shared" si="33"/>
        <v>}, --Puncturing Remedy / Durchschlagende Genesung   [Dragonstar Arena, Craglorn, Craglorn]</v>
      </c>
    </row>
    <row r="269" spans="1:60" x14ac:dyDescent="0.25">
      <c r="A269" s="12">
        <v>315</v>
      </c>
      <c r="B269" t="s">
        <v>1141</v>
      </c>
      <c r="C269" t="s">
        <v>1142</v>
      </c>
      <c r="D269" s="3">
        <f t="shared" si="28"/>
        <v>315</v>
      </c>
      <c r="G269" s="8" t="s">
        <v>1470</v>
      </c>
      <c r="I269" t="s">
        <v>91</v>
      </c>
      <c r="J269" t="s">
        <v>91</v>
      </c>
      <c r="K269">
        <v>270</v>
      </c>
      <c r="L269">
        <v>270</v>
      </c>
      <c r="M269">
        <v>270</v>
      </c>
      <c r="O269" s="62"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constants'!$A$3:$D$9999,4,FALSE),"")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constants'!$A$3:$D$9999,4,FALSE),"")</f>
        <v>Craglorn</v>
      </c>
      <c r="AH269" s="42"/>
      <c r="AI269" s="41"/>
      <c r="AJ269" s="41"/>
      <c r="AK269" s="3" t="str">
        <f>IF(AND(G269&lt;&gt;"LIBSETS_SETTYPE_BATTLEGROUND",G269&lt;&gt;"LIBSETS_SETTYPE_SPECIAL"),IF(AL269&lt;&gt;"",VLOOKUP(AL269,'ESO zone constants'!$D$3:$H$4953,5,FALSE),""),"")</f>
        <v/>
      </c>
      <c r="AN269" s="41"/>
      <c r="AO269" s="41"/>
      <c r="AP269" s="3" t="str">
        <f>IF(AND(G269&lt;&gt;"LIBSETS_SETTYPE_BATTLEGROUND",G269&lt;&gt;"LIBSETS_SETTYPE_SPECIAL"),IF(AQ269&lt;&gt;"",VLOOKUP(AQ269,'ESO zone constants'!$D$3:$H$4953,5,FALSE),""),"")</f>
        <v/>
      </c>
      <c r="AS269" s="41"/>
      <c r="AT269" s="41"/>
      <c r="AU269" s="3" t="str">
        <f>IF(AND(G269&lt;&gt;"LIBSETS_SETTYPE_BATTLEGROUND",G269&lt;&gt;"LIBSETS_SETTYPE_SPECIAL"),IF(AV269&lt;&gt;"",VLOOKUP(AV269,'ESO zone constants'!$D$3:$H$4953,5,FALSE),""),"")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29"/>
        <v>, setType=LIBSETS_SETTYPE_ARENA</v>
      </c>
      <c r="BG269" s="21" t="str">
        <f t="shared" si="32"/>
        <v>, dropMechanic={LIBSETS_DROP_MECHANIC_ARENA_STAGE_CHEST,LIBSETS_DROP_MECHANIC_ARENA_STAGE_CHEST}, dropMechanicDropLocationNames={['en']={'','Arena stage chest','','','','',},['de']={'','Arena-Phasen Schatztruhe','','','','',},}</v>
      </c>
      <c r="BH269" s="21" t="str">
        <f t="shared" si="33"/>
        <v>}, --Stinging Slashes / Stechende Schnitte   [Dragonstar Arena, Craglorn, Craglorn]</v>
      </c>
    </row>
    <row r="270" spans="1:60" x14ac:dyDescent="0.25">
      <c r="A270" s="12">
        <v>316</v>
      </c>
      <c r="B270" t="s">
        <v>1143</v>
      </c>
      <c r="C270" t="s">
        <v>1144</v>
      </c>
      <c r="D270" s="3">
        <f t="shared" si="28"/>
        <v>316</v>
      </c>
      <c r="E270" s="40"/>
      <c r="G270" s="8" t="s">
        <v>1470</v>
      </c>
      <c r="I270" t="s">
        <v>91</v>
      </c>
      <c r="J270" t="s">
        <v>91</v>
      </c>
      <c r="K270">
        <v>270</v>
      </c>
      <c r="L270">
        <v>270</v>
      </c>
      <c r="M270">
        <v>270</v>
      </c>
      <c r="O270" s="62"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constants'!$A$3:$D$9999,4,FALSE),"")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constants'!$A$3:$D$9999,4,FALSE),"")</f>
        <v>Craglorn</v>
      </c>
      <c r="AH270" s="42"/>
      <c r="AK270" s="3" t="str">
        <f>IF(AND(G270&lt;&gt;"LIBSETS_SETTYPE_BATTLEGROUND",G270&lt;&gt;"LIBSETS_SETTYPE_SPECIAL"),IF(AL270&lt;&gt;"",VLOOKUP(AL270,'ESO zone constants'!$D$3:$H$4953,5,FALSE),""),"")</f>
        <v/>
      </c>
      <c r="AP270" s="3" t="str">
        <f>IF(AND(G270&lt;&gt;"LIBSETS_SETTYPE_BATTLEGROUND",G270&lt;&gt;"LIBSETS_SETTYPE_SPECIAL"),IF(AQ270&lt;&gt;"",VLOOKUP(AQ270,'ESO zone constants'!$D$3:$H$4953,5,FALSE),""),"")</f>
        <v/>
      </c>
      <c r="AU270" s="3" t="str">
        <f>IF(AND(G270&lt;&gt;"LIBSETS_SETTYPE_BATTLEGROUND",G270&lt;&gt;"LIBSETS_SETTYPE_SPECIAL"),IF(AV270&lt;&gt;"",VLOOKUP(AV270,'ESO zone constants'!$D$3:$H$4953,5,FALSE),""),"")</f>
        <v/>
      </c>
      <c r="AZ270" s="79">
        <v>0</v>
      </c>
      <c r="BA270" s="79"/>
      <c r="BB270" s="79"/>
      <c r="BC270" s="79"/>
      <c r="BD270" s="21" t="str">
        <f t="shared" si="30"/>
        <v>[316] = {wayshrines={270,270,270,}, dlcId=DLC_BASE_GAME</v>
      </c>
      <c r="BE270" s="21" t="str">
        <f t="shared" si="31"/>
        <v>, zoneIds={635,888,888}, veteran=false</v>
      </c>
      <c r="BF270" s="21" t="str">
        <f t="shared" si="29"/>
        <v>, setType=LIBSETS_SETTYPE_ARENA</v>
      </c>
      <c r="BG270" s="21" t="str">
        <f t="shared" si="32"/>
        <v>, isProcSetAllowedInPvP=0, dropMechanic={LIBSETS_DROP_MECHANIC_ARENA_STAGE_CHEST,LIBSETS_DROP_MECHANIC_ARENA_STAGE_CHEST}, dropMechanicDropLocationNames={['en']={'','Arena stage chest','','','','',},['de']={'','Arena-Phasen Schatztruhe','','','','',},}</v>
      </c>
      <c r="BH270" s="21" t="str">
        <f t="shared" si="33"/>
        <v>}, --Caustic Arrow / Beißender Pfeil   [Dragonstar Arena, Craglorn, Craglorn]</v>
      </c>
    </row>
    <row r="271" spans="1:60" x14ac:dyDescent="0.25">
      <c r="A271" s="12">
        <v>317</v>
      </c>
      <c r="B271" t="s">
        <v>1145</v>
      </c>
      <c r="C271" t="s">
        <v>1146</v>
      </c>
      <c r="D271" s="3">
        <f t="shared" si="28"/>
        <v>317</v>
      </c>
      <c r="G271" s="8" t="s">
        <v>1470</v>
      </c>
      <c r="I271" t="s">
        <v>91</v>
      </c>
      <c r="J271" t="s">
        <v>91</v>
      </c>
      <c r="K271">
        <v>270</v>
      </c>
      <c r="L271">
        <v>270</v>
      </c>
      <c r="M271">
        <v>270</v>
      </c>
      <c r="O271" s="62"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constants'!$A$3:$D$9999,4,FALSE),"")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constants'!$A$3:$D$9999,4,FALSE),"")</f>
        <v>Craglorn</v>
      </c>
      <c r="AH271" s="42"/>
      <c r="AK271" s="3" t="str">
        <f>IF(AND(G271&lt;&gt;"LIBSETS_SETTYPE_BATTLEGROUND",G271&lt;&gt;"LIBSETS_SETTYPE_SPECIAL"),IF(AL271&lt;&gt;"",VLOOKUP(AL271,'ESO zone constants'!$D$3:$H$4953,5,FALSE),""),"")</f>
        <v/>
      </c>
      <c r="AP271" s="3" t="str">
        <f>IF(AND(G271&lt;&gt;"LIBSETS_SETTYPE_BATTLEGROUND",G271&lt;&gt;"LIBSETS_SETTYPE_SPECIAL"),IF(AQ271&lt;&gt;"",VLOOKUP(AQ271,'ESO zone constants'!$D$3:$H$4953,5,FALSE),""),"")</f>
        <v/>
      </c>
      <c r="AU271" s="3" t="str">
        <f>IF(AND(G271&lt;&gt;"LIBSETS_SETTYPE_BATTLEGROUND",G271&lt;&gt;"LIBSETS_SETTYPE_SPECIAL"),IF(AV271&lt;&gt;"",VLOOKUP(AV271,'ESO zone constants'!$D$3:$H$4953,5,FALSE),""),"")</f>
        <v/>
      </c>
      <c r="AZ271" s="79" t="s">
        <v>2658</v>
      </c>
      <c r="BA271" s="79"/>
      <c r="BB271" s="79"/>
      <c r="BC271" s="79"/>
      <c r="BD271" s="21" t="str">
        <f t="shared" si="30"/>
        <v>[317] = {wayshrines={270,270,270,}, dlcId=DLC_BASE_GAME</v>
      </c>
      <c r="BE271" s="21" t="str">
        <f t="shared" si="31"/>
        <v>, zoneIds={635,888,888}, veteran=false</v>
      </c>
      <c r="BF271" s="21" t="str">
        <f t="shared" si="29"/>
        <v>, setType=LIBSETS_SETTYPE_ARENA</v>
      </c>
      <c r="BG271" s="21" t="str">
        <f t="shared" si="32"/>
        <v>, dropMechanic={LIBSETS_DROP_MECHANIC_ARENA_STAGE_CHEST,LIBSETS_DROP_MECHANIC_ARENA_STAGE_CHEST}, dropMechanicDropLocationNames={['en']={'','Arena stage chest','','','','',},['de']={'','Arena-Phasen Schatztruhe','','','','',},}</v>
      </c>
      <c r="BH271" s="21" t="str">
        <f t="shared" si="33"/>
        <v>}, --Destructive Impact / Zerstörerischer Einschlag   [Dragonstar Arena, Craglorn, Craglorn]</v>
      </c>
    </row>
    <row r="272" spans="1:60" x14ac:dyDescent="0.25">
      <c r="A272" s="12">
        <v>318</v>
      </c>
      <c r="B272" t="s">
        <v>1147</v>
      </c>
      <c r="C272" t="s">
        <v>1148</v>
      </c>
      <c r="D272" s="3">
        <f t="shared" si="28"/>
        <v>318</v>
      </c>
      <c r="G272" s="8" t="s">
        <v>1470</v>
      </c>
      <c r="I272" t="s">
        <v>91</v>
      </c>
      <c r="J272" t="s">
        <v>91</v>
      </c>
      <c r="K272">
        <v>270</v>
      </c>
      <c r="L272">
        <v>270</v>
      </c>
      <c r="M272">
        <v>270</v>
      </c>
      <c r="O272" s="62"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constants'!$A$3:$D$9999,4,FALSE),"")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constants'!$A$3:$D$9999,4,FALSE),"")</f>
        <v>Craglorn</v>
      </c>
      <c r="AH272" s="42"/>
      <c r="AK272" s="3" t="str">
        <f>IF(AND(G272&lt;&gt;"LIBSETS_SETTYPE_BATTLEGROUND",G272&lt;&gt;"LIBSETS_SETTYPE_SPECIAL"),IF(AL272&lt;&gt;"",VLOOKUP(AL272,'ESO zone constants'!$D$3:$H$4953,5,FALSE),""),"")</f>
        <v/>
      </c>
      <c r="AP272" s="3" t="str">
        <f>IF(AND(G272&lt;&gt;"LIBSETS_SETTYPE_BATTLEGROUND",G272&lt;&gt;"LIBSETS_SETTYPE_SPECIAL"),IF(AQ272&lt;&gt;"",VLOOKUP(AQ272,'ESO zone constants'!$D$3:$H$4953,5,FALSE),""),"")</f>
        <v/>
      </c>
      <c r="AU272" s="3" t="str">
        <f>IF(AND(G272&lt;&gt;"LIBSETS_SETTYPE_BATTLEGROUND",G272&lt;&gt;"LIBSETS_SETTYPE_SPECIAL"),IF(AV272&lt;&gt;"",VLOOKUP(AV272,'ESO zone constants'!$D$3:$H$4953,5,FALSE),""),"")</f>
        <v/>
      </c>
      <c r="AZ272" s="79" t="s">
        <v>2658</v>
      </c>
      <c r="BA272" s="79"/>
      <c r="BB272" s="79"/>
      <c r="BC272" s="79"/>
      <c r="BD272" s="21" t="str">
        <f t="shared" si="30"/>
        <v>[318] = {wayshrines={270,270,270,}, dlcId=DLC_BASE_GAME</v>
      </c>
      <c r="BE272" s="21" t="str">
        <f t="shared" si="31"/>
        <v>, zoneIds={635,888,888}, veteran=false</v>
      </c>
      <c r="BF272" s="21" t="str">
        <f t="shared" si="29"/>
        <v>, setType=LIBSETS_SETTYPE_ARENA</v>
      </c>
      <c r="BG272" s="21" t="str">
        <f t="shared" si="32"/>
        <v>, dropMechanic={LIBSETS_DROP_MECHANIC_ARENA_STAGE_CHEST,LIBSETS_DROP_MECHANIC_ARENA_STAGE_CHEST}, dropMechanicDropLocationNames={['en']={'','Arena stage chest','','','','',},['de']={'','Arena-Phasen Schatztruhe','','','','',},}</v>
      </c>
      <c r="BH272" s="21" t="str">
        <f t="shared" si="33"/>
        <v>}, --Grand Rejuvenation / Große Verjüngung   [Dragonstar Arena, Craglorn, Craglorn]</v>
      </c>
    </row>
    <row r="273" spans="1:60" x14ac:dyDescent="0.25">
      <c r="A273" s="12">
        <v>320</v>
      </c>
      <c r="B273" t="s">
        <v>1149</v>
      </c>
      <c r="C273" t="s">
        <v>1150</v>
      </c>
      <c r="D273" s="3">
        <f t="shared" si="28"/>
        <v>320</v>
      </c>
      <c r="G273" s="8" t="s">
        <v>1478</v>
      </c>
      <c r="I273" t="s">
        <v>91</v>
      </c>
      <c r="J273" t="s">
        <v>91</v>
      </c>
      <c r="K273">
        <v>284</v>
      </c>
      <c r="L273">
        <v>284</v>
      </c>
      <c r="M273">
        <v>284</v>
      </c>
      <c r="O273" s="62"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constants'!$A$3:$D$9999,4,FALSE),"")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constants'!$A$3:$D$9999,4,FALSE),"")</f>
        <v>Vvardenfell</v>
      </c>
      <c r="AH273" s="42" t="s">
        <v>1558</v>
      </c>
      <c r="AI273" s="41"/>
      <c r="AJ273" s="41"/>
      <c r="AK273" s="3">
        <f>IF(AND(G273&lt;&gt;"LIBSETS_SETTYPE_BATTLEGROUND",G273&lt;&gt;"LIBSETS_SETTYPE_SPECIAL"),IF(AL273&lt;&gt;"",VLOOKUP(AL273,'ESO zone constants'!$D$3:$H$4953,5,FALSE),""),"")</f>
        <v>849</v>
      </c>
      <c r="AL273" t="s">
        <v>532</v>
      </c>
      <c r="AM273" s="33" t="s">
        <v>1559</v>
      </c>
      <c r="AN273" s="41"/>
      <c r="AO273" s="41"/>
      <c r="AP273" s="3" t="str">
        <f>IF(AND(G273&lt;&gt;"LIBSETS_SETTYPE_BATTLEGROUND",G273&lt;&gt;"LIBSETS_SETTYPE_SPECIAL"),IF(AQ273&lt;&gt;"",VLOOKUP(AQ273,'ESO zone constants'!$D$3:$H$4953,5,FALSE),""),"")</f>
        <v/>
      </c>
      <c r="AS273" s="41"/>
      <c r="AT273" s="41"/>
      <c r="AU273" s="3" t="str">
        <f>IF(AND(G273&lt;&gt;"LIBSETS_SETTYPE_BATTLEGROUND",G273&lt;&gt;"LIBSETS_SETTYPE_SPECIAL"),IF(AV273&lt;&gt;"",VLOOKUP(AV273,'ESO zone constants'!$D$3:$H$4953,5,FALSE),""),"")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29"/>
        <v>, setType=LIBSETS_SETTYPE_OVERLAND</v>
      </c>
      <c r="BG273" s="21" t="str">
        <f t="shared" si="32"/>
        <v>, isProcSetAllowedInPvP=1, dropMechanic={LIBSETS_DROP_MECHANIC_OVERLAND_BOSS_DELVE,LIBSETS_DROP_MECHANIC_OVERLAND_WORLDBOSS,LIBSETS_DROP_MECHANIC_OVERLAND_BOSS_PUBLIC_DUNGEON,LIBSETS_DROP_MECHANIC_OVERLAND_CHEST}</v>
      </c>
      <c r="BH273" s="21" t="str">
        <f t="shared" si="33"/>
        <v>}, --War Maiden / Kriegsjungfer   [Vvardenfell, Vvardenfell, Vvardenfell, Vvardenfell]</v>
      </c>
    </row>
    <row r="274" spans="1:60" x14ac:dyDescent="0.25">
      <c r="A274" s="12">
        <v>321</v>
      </c>
      <c r="B274" t="s">
        <v>1151</v>
      </c>
      <c r="C274" t="s">
        <v>1152</v>
      </c>
      <c r="D274" s="3">
        <f t="shared" si="28"/>
        <v>321</v>
      </c>
      <c r="G274" s="8" t="s">
        <v>1478</v>
      </c>
      <c r="I274" t="s">
        <v>91</v>
      </c>
      <c r="J274" t="s">
        <v>91</v>
      </c>
      <c r="K274">
        <v>284</v>
      </c>
      <c r="L274">
        <v>284</v>
      </c>
      <c r="M274">
        <v>284</v>
      </c>
      <c r="O274" s="62"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constants'!$A$3:$D$9999,4,FALSE),"")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constants'!$A$3:$D$9999,4,FALSE),"")</f>
        <v>Vvardenfell</v>
      </c>
      <c r="AH274" s="42" t="s">
        <v>1558</v>
      </c>
      <c r="AI274" s="41"/>
      <c r="AJ274" s="41"/>
      <c r="AK274" s="3">
        <f>IF(AND(G274&lt;&gt;"LIBSETS_SETTYPE_BATTLEGROUND",G274&lt;&gt;"LIBSETS_SETTYPE_SPECIAL"),IF(AL274&lt;&gt;"",VLOOKUP(AL274,'ESO zone constants'!$D$3:$H$4953,5,FALSE),""),"")</f>
        <v>849</v>
      </c>
      <c r="AL274" t="s">
        <v>532</v>
      </c>
      <c r="AM274" s="33" t="s">
        <v>1559</v>
      </c>
      <c r="AN274" s="41"/>
      <c r="AO274" s="41"/>
      <c r="AP274" s="3" t="str">
        <f>IF(AND(G274&lt;&gt;"LIBSETS_SETTYPE_BATTLEGROUND",G274&lt;&gt;"LIBSETS_SETTYPE_SPECIAL"),IF(AQ274&lt;&gt;"",VLOOKUP(AQ274,'ESO zone constants'!$D$3:$H$4953,5,FALSE),""),"")</f>
        <v/>
      </c>
      <c r="AS274" s="41"/>
      <c r="AT274" s="41"/>
      <c r="AU274" s="3" t="str">
        <f>IF(AND(G274&lt;&gt;"LIBSETS_SETTYPE_BATTLEGROUND",G274&lt;&gt;"LIBSETS_SETTYPE_SPECIAL"),IF(AV274&lt;&gt;"",VLOOKUP(AV274,'ESO zone constants'!$D$3:$H$4953,5,FALSE),""),"")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29"/>
        <v>, setType=LIBSETS_SETTYPE_OVERLAND</v>
      </c>
      <c r="BG274" s="21" t="str">
        <f t="shared" si="32"/>
        <v>, dropMechanic={LIBSETS_DROP_MECHANIC_OVERLAND_BOSS_DELVE,LIBSETS_DROP_MECHANIC_OVERLAND_WORLDBOSS,LIBSETS_DROP_MECHANIC_OVERLAND_BOSS_PUBLIC_DUNGEON,LIBSETS_DROP_MECHANIC_OVERLAND_CHEST}</v>
      </c>
      <c r="BH274" s="21" t="str">
        <f t="shared" si="33"/>
        <v>}, --Defiler / Schänder   [Vvardenfell, Vvardenfell, Vvardenfell, Vvardenfell]</v>
      </c>
    </row>
    <row r="275" spans="1:60" x14ac:dyDescent="0.25">
      <c r="A275" s="12">
        <v>322</v>
      </c>
      <c r="B275" t="s">
        <v>1153</v>
      </c>
      <c r="C275" t="s">
        <v>1154</v>
      </c>
      <c r="D275" s="3">
        <f t="shared" si="28"/>
        <v>322</v>
      </c>
      <c r="G275" s="8" t="s">
        <v>1478</v>
      </c>
      <c r="I275" t="s">
        <v>91</v>
      </c>
      <c r="J275" t="s">
        <v>91</v>
      </c>
      <c r="K275">
        <v>284</v>
      </c>
      <c r="L275">
        <v>284</v>
      </c>
      <c r="M275">
        <v>284</v>
      </c>
      <c r="O275" s="62"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constants'!$A$3:$D$9999,4,FALSE),"")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constants'!$A$3:$D$9999,4,FALSE),"")</f>
        <v>Vvardenfell</v>
      </c>
      <c r="AH275" s="42" t="s">
        <v>1558</v>
      </c>
      <c r="AI275" s="41"/>
      <c r="AJ275" s="41"/>
      <c r="AK275" s="3">
        <f>IF(AND(G275&lt;&gt;"LIBSETS_SETTYPE_BATTLEGROUND",G275&lt;&gt;"LIBSETS_SETTYPE_SPECIAL"),IF(AL275&lt;&gt;"",VLOOKUP(AL275,'ESO zone constants'!$D$3:$H$4953,5,FALSE),""),"")</f>
        <v>849</v>
      </c>
      <c r="AL275" t="s">
        <v>532</v>
      </c>
      <c r="AM275" s="33" t="s">
        <v>1559</v>
      </c>
      <c r="AN275" s="41"/>
      <c r="AO275" s="41"/>
      <c r="AP275" s="3" t="str">
        <f>IF(AND(G275&lt;&gt;"LIBSETS_SETTYPE_BATTLEGROUND",G275&lt;&gt;"LIBSETS_SETTYPE_SPECIAL"),IF(AQ275&lt;&gt;"",VLOOKUP(AQ275,'ESO zone constants'!$D$3:$H$4953,5,FALSE),""),"")</f>
        <v/>
      </c>
      <c r="AS275" s="41"/>
      <c r="AT275" s="41"/>
      <c r="AU275" s="3" t="str">
        <f>IF(AND(G275&lt;&gt;"LIBSETS_SETTYPE_BATTLEGROUND",G275&lt;&gt;"LIBSETS_SETTYPE_SPECIAL"),IF(AV275&lt;&gt;"",VLOOKUP(AV275,'ESO zone constants'!$D$3:$H$4953,5,FALSE),""),"")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29"/>
        <v>, setType=LIBSETS_SETTYPE_OVERLAND</v>
      </c>
      <c r="BG275" s="21" t="str">
        <f t="shared" si="32"/>
        <v>, dropMechanic={LIBSETS_DROP_MECHANIC_OVERLAND_BOSS_DELVE,LIBSETS_DROP_MECHANIC_OVERLAND_WORLDBOSS,LIBSETS_DROP_MECHANIC_OVERLAND_BOSS_PUBLIC_DUNGEON,LIBSETS_DROP_MECHANIC_OVERLAND_CHEST}</v>
      </c>
      <c r="BH275" s="21" t="str">
        <f t="shared" si="33"/>
        <v>}, --Warrior-Poet / Kriegerpoet   [Vvardenfell, Vvardenfell, Vvardenfell, Vvardenfell]</v>
      </c>
    </row>
    <row r="276" spans="1:60" x14ac:dyDescent="0.25">
      <c r="A276" s="5">
        <v>323</v>
      </c>
      <c r="B276" t="s">
        <v>1155</v>
      </c>
      <c r="C276" t="s">
        <v>2608</v>
      </c>
      <c r="D276" s="3">
        <f t="shared" si="28"/>
        <v>323</v>
      </c>
      <c r="G276" s="8" t="s">
        <v>1472</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3335</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constants'!$A$3:$D$9999,4,FALSE),"")</f>
        <v>Vvardenfell</v>
      </c>
      <c r="AB276" s="33" t="s">
        <v>3335</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constants'!$A$3:$D$9999,4,FALSE),"")</f>
        <v>Vvardenfell</v>
      </c>
      <c r="AH276" s="42"/>
      <c r="AK276" s="3" t="str">
        <f>IF(AND(G276&lt;&gt;"LIBSETS_SETTYPE_BATTLEGROUND",G276&lt;&gt;"LIBSETS_SETTYPE_SPECIAL"),IF(AL276&lt;&gt;"",VLOOKUP(AL276,'ESO zone constants'!$D$3:$H$4953,5,FALSE),""),"")</f>
        <v/>
      </c>
      <c r="AP276" s="3" t="str">
        <f>IF(AND(G276&lt;&gt;"LIBSETS_SETTYPE_BATTLEGROUND",G276&lt;&gt;"LIBSETS_SETTYPE_SPECIAL"),IF(AQ276&lt;&gt;"",VLOOKUP(AQ276,'ESO zone constants'!$D$3:$H$4953,5,FALSE),""),"")</f>
        <v/>
      </c>
      <c r="AU276" s="3" t="str">
        <f>IF(AND(G276&lt;&gt;"LIBSETS_SETTYPE_BATTLEGROUND",G276&lt;&gt;"LIBSETS_SETTYPE_SPECIAL"),IF(AV276&lt;&gt;"",VLOOKUP(AV276,'ESO zone constants'!$D$3:$H$4953,5,FALSE),""),"")</f>
        <v/>
      </c>
      <c r="AZ276" s="79" t="s">
        <v>2659</v>
      </c>
      <c r="BA276" s="79"/>
      <c r="BB276" s="79"/>
      <c r="BC276" s="79"/>
      <c r="BD276" s="21" t="str">
        <f t="shared" si="30"/>
        <v>[323] = {wayshrines={276,276,276,}, traitsNeeded=3, dlcId=DLC_MORROWIND</v>
      </c>
      <c r="BE276" s="21" t="str">
        <f t="shared" si="31"/>
        <v>, zoneIds={849,849,849}, veteran=false</v>
      </c>
      <c r="BF276" s="21" t="str">
        <f t="shared" si="29"/>
        <v>, setType=LIBSETS_SETTYPE_CRAFTED</v>
      </c>
      <c r="BG276" s="21" t="str">
        <f t="shared" si="32"/>
        <v>, isProcSetAllowedInPvP=1, dropMechanic={LIBSETS_DROP_MECHANIC_CRAFTED,LIBSETS_DROP_MECHANIC_CRAFTED}</v>
      </c>
      <c r="BH276" s="21" t="str">
        <f t="shared" si="33"/>
        <v>}, --Assassin\'s Guile / Assassinenlist   [Vvardenfell, Vvardenfell, Vvardenfell]</v>
      </c>
    </row>
    <row r="277" spans="1:60" x14ac:dyDescent="0.25">
      <c r="A277" s="5">
        <v>324</v>
      </c>
      <c r="B277" t="s">
        <v>1156</v>
      </c>
      <c r="C277" t="s">
        <v>1157</v>
      </c>
      <c r="D277" s="3">
        <f t="shared" si="28"/>
        <v>324</v>
      </c>
      <c r="E277" s="40"/>
      <c r="G277" s="8" t="s">
        <v>1472</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3335</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constants'!$A$3:$D$9999,4,FALSE),"")</f>
        <v>Vvardenfell</v>
      </c>
      <c r="AB277" s="33" t="s">
        <v>3335</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constants'!$A$3:$D$9999,4,FALSE),"")</f>
        <v>Vvardenfell</v>
      </c>
      <c r="AH277" s="42"/>
      <c r="AK277" s="3" t="str">
        <f>IF(AND(G277&lt;&gt;"LIBSETS_SETTYPE_BATTLEGROUND",G277&lt;&gt;"LIBSETS_SETTYPE_SPECIAL"),IF(AL277&lt;&gt;"",VLOOKUP(AL277,'ESO zone constants'!$D$3:$H$4953,5,FALSE),""),"")</f>
        <v/>
      </c>
      <c r="AP277" s="3" t="str">
        <f>IF(AND(G277&lt;&gt;"LIBSETS_SETTYPE_BATTLEGROUND",G277&lt;&gt;"LIBSETS_SETTYPE_SPECIAL"),IF(AQ277&lt;&gt;"",VLOOKUP(AQ277,'ESO zone constants'!$D$3:$H$4953,5,FALSE),""),"")</f>
        <v/>
      </c>
      <c r="AU277" s="3" t="str">
        <f>IF(AND(G277&lt;&gt;"LIBSETS_SETTYPE_BATTLEGROUND",G277&lt;&gt;"LIBSETS_SETTYPE_SPECIAL"),IF(AV277&lt;&gt;"",VLOOKUP(AV277,'ESO zone constants'!$D$3:$H$4953,5,FALSE),""),"")</f>
        <v/>
      </c>
      <c r="AZ277" s="79" t="s">
        <v>2658</v>
      </c>
      <c r="BA277" s="79"/>
      <c r="BB277" s="79"/>
      <c r="BC277" s="79"/>
      <c r="BD277" s="21" t="str">
        <f t="shared" si="30"/>
        <v>[324] = {wayshrines={329,329,329,}, traitsNeeded=8, dlcId=DLC_MORROWIND</v>
      </c>
      <c r="BE277" s="21" t="str">
        <f t="shared" si="31"/>
        <v>, zoneIds={849,849,849}, veteran=false</v>
      </c>
      <c r="BF277" s="21" t="str">
        <f t="shared" si="29"/>
        <v>, setType=LIBSETS_SETTYPE_CRAFTED</v>
      </c>
      <c r="BG277" s="21" t="str">
        <f t="shared" si="32"/>
        <v>, dropMechanic={LIBSETS_DROP_MECHANIC_CRAFTED,LIBSETS_DROP_MECHANIC_CRAFTED}</v>
      </c>
      <c r="BH277" s="21" t="str">
        <f t="shared" si="33"/>
        <v>}, --Daedric Trickery / Daedrische Gaunerei   [Vvardenfell, Vvardenfell, Vvardenfell]</v>
      </c>
    </row>
    <row r="278" spans="1:60" x14ac:dyDescent="0.25">
      <c r="A278" s="5">
        <v>325</v>
      </c>
      <c r="B278" t="s">
        <v>1158</v>
      </c>
      <c r="C278" t="s">
        <v>1159</v>
      </c>
      <c r="D278" s="3">
        <f t="shared" si="28"/>
        <v>325</v>
      </c>
      <c r="G278" s="8" t="s">
        <v>1472</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3335</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constants'!$A$3:$D$9999,4,FALSE),"")</f>
        <v>Vvardenfell</v>
      </c>
      <c r="AB278" s="33" t="s">
        <v>3335</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constants'!$A$3:$D$9999,4,FALSE),"")</f>
        <v>Vvardenfell</v>
      </c>
      <c r="AH278" s="42"/>
      <c r="AI278" s="41"/>
      <c r="AJ278" s="41"/>
      <c r="AK278" s="3" t="str">
        <f>IF(AND(G278&lt;&gt;"LIBSETS_SETTYPE_BATTLEGROUND",G278&lt;&gt;"LIBSETS_SETTYPE_SPECIAL"),IF(AL278&lt;&gt;"",VLOOKUP(AL278,'ESO zone constants'!$D$3:$H$4953,5,FALSE),""),"")</f>
        <v/>
      </c>
      <c r="AN278" s="41"/>
      <c r="AO278" s="41"/>
      <c r="AP278" s="3" t="str">
        <f>IF(AND(G278&lt;&gt;"LIBSETS_SETTYPE_BATTLEGROUND",G278&lt;&gt;"LIBSETS_SETTYPE_SPECIAL"),IF(AQ278&lt;&gt;"",VLOOKUP(AQ278,'ESO zone constants'!$D$3:$H$4953,5,FALSE),""),"")</f>
        <v/>
      </c>
      <c r="AS278" s="41"/>
      <c r="AT278" s="41"/>
      <c r="AU278" s="3" t="str">
        <f>IF(AND(G278&lt;&gt;"LIBSETS_SETTYPE_BATTLEGROUND",G278&lt;&gt;"LIBSETS_SETTYPE_SPECIAL"),IF(AV278&lt;&gt;"",VLOOKUP(AV278,'ESO zone constants'!$D$3:$H$4953,5,FALSE),""),"")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29"/>
        <v>, setType=LIBSETS_SETTYPE_CRAFTED</v>
      </c>
      <c r="BG278" s="21" t="str">
        <f t="shared" si="32"/>
        <v>, isProcSetAllowedInPvP=1, dropMechanic={LIBSETS_DROP_MECHANIC_CRAFTED,LIBSETS_DROP_MECHANIC_CRAFTED}</v>
      </c>
      <c r="BH278" s="21" t="str">
        <f t="shared" si="33"/>
        <v>}, --Shacklebreaker / Kettensprenger   [Vvardenfell, Vvardenfell, Vvardenfell]</v>
      </c>
    </row>
    <row r="279" spans="1:60" x14ac:dyDescent="0.25">
      <c r="A279" s="12">
        <v>326</v>
      </c>
      <c r="B279" t="s">
        <v>1160</v>
      </c>
      <c r="C279" t="s">
        <v>2609</v>
      </c>
      <c r="D279" s="3">
        <f t="shared" si="28"/>
        <v>326</v>
      </c>
      <c r="G279" s="8" t="s">
        <v>1471</v>
      </c>
      <c r="I279" t="s">
        <v>91</v>
      </c>
      <c r="J279" t="s">
        <v>91</v>
      </c>
      <c r="K279">
        <v>-1</v>
      </c>
      <c r="L279">
        <v>-1</v>
      </c>
      <c r="M279">
        <v>-1</v>
      </c>
      <c r="O279" s="62" t="s">
        <v>1510</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constants'!$A$3:$D$9999,4,FALSE),"")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constants'!$A$3:$D$9999,4,FALSE),"")</f>
        <v/>
      </c>
      <c r="AH279" s="42"/>
      <c r="AI279" s="41"/>
      <c r="AJ279" s="41"/>
      <c r="AK279" s="3" t="str">
        <f>IF(AND(G279&lt;&gt;"LIBSETS_SETTYPE_BATTLEGROUND",G279&lt;&gt;"LIBSETS_SETTYPE_SPECIAL"),IF(AL279&lt;&gt;"",VLOOKUP(AL279,'ESO zone constants'!$D$3:$H$4953,5,FALSE),""),"")</f>
        <v/>
      </c>
      <c r="AN279" s="41"/>
      <c r="AO279" s="41"/>
      <c r="AP279" s="3" t="str">
        <f>IF(AND(G279&lt;&gt;"LIBSETS_SETTYPE_BATTLEGROUND",G279&lt;&gt;"LIBSETS_SETTYPE_SPECIAL"),IF(AQ279&lt;&gt;"",VLOOKUP(AQ279,'ESO zone constants'!$D$3:$H$4953,5,FALSE),""),"")</f>
        <v/>
      </c>
      <c r="AS279" s="41"/>
      <c r="AT279" s="41"/>
      <c r="AU279" s="3" t="str">
        <f>IF(AND(G279&lt;&gt;"LIBSETS_SETTYPE_BATTLEGROUND",G279&lt;&gt;"LIBSETS_SETTYPE_SPECIAL"),IF(AV279&lt;&gt;"",VLOOKUP(AV279,'ESO zone constants'!$D$3:$H$4953,5,FALSE),""),"")</f>
        <v/>
      </c>
      <c r="AX279" s="41"/>
      <c r="AY279" s="41"/>
      <c r="AZ279" s="79" t="s">
        <v>2658</v>
      </c>
      <c r="BA279" s="79"/>
      <c r="BB279" s="79"/>
      <c r="BC279" s="79"/>
      <c r="BD279" s="21" t="str">
        <f t="shared" si="30"/>
        <v>[326] = {wayshrines={-1,-1,-1,}, dlcId=DLC_BASE_GAME</v>
      </c>
      <c r="BE279" s="21" t="str">
        <f t="shared" si="31"/>
        <v>, veteran=false</v>
      </c>
      <c r="BF279" s="21" t="str">
        <f t="shared" si="29"/>
        <v>, setType=LIBSETS_SETTYPE_BATTLEGROUND</v>
      </c>
      <c r="BG279" s="21" t="str">
        <f t="shared" si="32"/>
        <v>, dropMechanic={LIBSETS_DROP_MECHANIC_BATTLEGROUND_REWARD}</v>
      </c>
      <c r="BH279" s="21" t="str">
        <f t="shared" si="33"/>
        <v>}, --Vanguard\'s Challenge / Vorhutdisput   [!Battleground]</v>
      </c>
    </row>
    <row r="280" spans="1:60" x14ac:dyDescent="0.25">
      <c r="A280" s="12">
        <v>327</v>
      </c>
      <c r="B280" t="s">
        <v>1161</v>
      </c>
      <c r="C280" t="s">
        <v>2610</v>
      </c>
      <c r="D280" s="3">
        <f t="shared" si="28"/>
        <v>327</v>
      </c>
      <c r="G280" s="8" t="s">
        <v>1471</v>
      </c>
      <c r="I280" t="s">
        <v>91</v>
      </c>
      <c r="J280" t="s">
        <v>91</v>
      </c>
      <c r="K280">
        <v>-1</v>
      </c>
      <c r="L280">
        <v>-1</v>
      </c>
      <c r="M280">
        <v>-1</v>
      </c>
      <c r="O280" s="62" t="s">
        <v>1510</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constants'!$A$3:$D$9999,4,FALSE),"")</f>
        <v/>
      </c>
      <c r="AH280" s="42"/>
      <c r="AK280" s="3" t="str">
        <f>IF(AND(G280&lt;&gt;"LIBSETS_SETTYPE_BATTLEGROUND",G280&lt;&gt;"LIBSETS_SETTYPE_SPECIAL"),IF(AL280&lt;&gt;"",VLOOKUP(AL280,'ESO zone constants'!$D$3:$H$4953,5,FALSE),""),"")</f>
        <v/>
      </c>
      <c r="AP280" s="3" t="str">
        <f>IF(AND(G280&lt;&gt;"LIBSETS_SETTYPE_BATTLEGROUND",G280&lt;&gt;"LIBSETS_SETTYPE_SPECIAL"),IF(AQ280&lt;&gt;"",VLOOKUP(AQ280,'ESO zone constants'!$D$3:$H$4953,5,FALSE),""),"")</f>
        <v/>
      </c>
      <c r="AU280" s="3" t="str">
        <f>IF(AND(G280&lt;&gt;"LIBSETS_SETTYPE_BATTLEGROUND",G280&lt;&gt;"LIBSETS_SETTYPE_SPECIAL"),IF(AV280&lt;&gt;"",VLOOKUP(AV280,'ESO zone constants'!$D$3:$H$4953,5,FALSE),""),"")</f>
        <v/>
      </c>
      <c r="AZ280" s="79" t="s">
        <v>2658</v>
      </c>
      <c r="BA280" s="79"/>
      <c r="BB280" s="79"/>
      <c r="BC280" s="79"/>
      <c r="BD280" s="21" t="str">
        <f t="shared" si="30"/>
        <v>[327] = {wayshrines={-1,-1,-1,}, dlcId=DLC_BASE_GAME</v>
      </c>
      <c r="BE280" s="21" t="str">
        <f t="shared" si="31"/>
        <v>, veteran=false</v>
      </c>
      <c r="BF280" s="21" t="str">
        <f t="shared" si="29"/>
        <v>, setType=LIBSETS_SETTYPE_BATTLEGROUND</v>
      </c>
      <c r="BG280" s="21" t="str">
        <f t="shared" si="32"/>
        <v>, dropMechanic={LIBSETS_DROP_MECHANIC_BATTLEGROUND_REWARD}</v>
      </c>
      <c r="BH280" s="21" t="str">
        <f t="shared" si="33"/>
        <v>}, --Coward\'s Gear / Feiglingstracht   [!Battleground]</v>
      </c>
    </row>
    <row r="281" spans="1:60" x14ac:dyDescent="0.25">
      <c r="A281" s="12">
        <v>328</v>
      </c>
      <c r="B281" t="s">
        <v>1162</v>
      </c>
      <c r="C281" t="s">
        <v>1163</v>
      </c>
      <c r="D281" s="3">
        <f t="shared" si="28"/>
        <v>328</v>
      </c>
      <c r="G281" s="8" t="s">
        <v>1471</v>
      </c>
      <c r="I281" t="s">
        <v>91</v>
      </c>
      <c r="J281" t="s">
        <v>91</v>
      </c>
      <c r="K281">
        <v>-1</v>
      </c>
      <c r="L281">
        <v>-1</v>
      </c>
      <c r="M281">
        <v>-1</v>
      </c>
      <c r="O281" s="62" t="s">
        <v>1510</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constants'!$A$3:$D$9999,4,FALSE),"")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constants'!$A$3:$D$9999,4,FALSE),"")</f>
        <v/>
      </c>
      <c r="AH281" s="42"/>
      <c r="AI281" s="41"/>
      <c r="AJ281" s="41"/>
      <c r="AK281" s="3" t="str">
        <f>IF(AND(G281&lt;&gt;"LIBSETS_SETTYPE_BATTLEGROUND",G281&lt;&gt;"LIBSETS_SETTYPE_SPECIAL"),IF(AL281&lt;&gt;"",VLOOKUP(AL281,'ESO zone constants'!$D$3:$H$4953,5,FALSE),""),"")</f>
        <v/>
      </c>
      <c r="AN281" s="41"/>
      <c r="AO281" s="41"/>
      <c r="AP281" s="3" t="str">
        <f>IF(AND(G281&lt;&gt;"LIBSETS_SETTYPE_BATTLEGROUND",G281&lt;&gt;"LIBSETS_SETTYPE_SPECIAL"),IF(AQ281&lt;&gt;"",VLOOKUP(AQ281,'ESO zone constants'!$D$3:$H$4953,5,FALSE),""),"")</f>
        <v/>
      </c>
      <c r="AS281" s="41"/>
      <c r="AT281" s="41"/>
      <c r="AU281" s="3" t="str">
        <f>IF(AND(G281&lt;&gt;"LIBSETS_SETTYPE_BATTLEGROUND",G281&lt;&gt;"LIBSETS_SETTYPE_SPECIAL"),IF(AV281&lt;&gt;"",VLOOKUP(AV281,'ESO zone constants'!$D$3:$H$4953,5,FALSE),""),"")</f>
        <v/>
      </c>
      <c r="AX281" s="41"/>
      <c r="AY281" s="41"/>
      <c r="AZ281" s="79" t="s">
        <v>2658</v>
      </c>
      <c r="BA281" s="79"/>
      <c r="BB281" s="79"/>
      <c r="BC281" s="79"/>
      <c r="BD281" s="21" t="str">
        <f t="shared" si="30"/>
        <v>[328] = {wayshrines={-1,-1,-1,}, dlcId=DLC_BASE_GAME</v>
      </c>
      <c r="BE281" s="21" t="str">
        <f t="shared" si="31"/>
        <v>, veteran=false</v>
      </c>
      <c r="BF281" s="21" t="str">
        <f t="shared" si="29"/>
        <v>, setType=LIBSETS_SETTYPE_BATTLEGROUND</v>
      </c>
      <c r="BG281" s="21" t="str">
        <f t="shared" si="32"/>
        <v>, dropMechanic={LIBSETS_DROP_MECHANIC_BATTLEGROUND_REWARD}</v>
      </c>
      <c r="BH281" s="21" t="str">
        <f t="shared" si="33"/>
        <v>}, --Knight Slayer / Ritterschlächter   [!Battleground]</v>
      </c>
    </row>
    <row r="282" spans="1:60" x14ac:dyDescent="0.25">
      <c r="A282" s="12">
        <v>329</v>
      </c>
      <c r="B282" t="s">
        <v>1164</v>
      </c>
      <c r="C282" t="s">
        <v>2611</v>
      </c>
      <c r="D282" s="3">
        <f t="shared" si="28"/>
        <v>329</v>
      </c>
      <c r="G282" s="8" t="s">
        <v>1471</v>
      </c>
      <c r="I282" t="s">
        <v>91</v>
      </c>
      <c r="J282" t="s">
        <v>91</v>
      </c>
      <c r="K282">
        <v>-1</v>
      </c>
      <c r="L282">
        <v>-1</v>
      </c>
      <c r="M282">
        <v>-1</v>
      </c>
      <c r="O282" s="62" t="s">
        <v>1510</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constants'!$A$3:$D$9999,4,FALSE),"")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constants'!$A$3:$D$9999,4,FALSE),"")</f>
        <v/>
      </c>
      <c r="AH282" s="42"/>
      <c r="AK282" s="3" t="str">
        <f>IF(AND(G282&lt;&gt;"LIBSETS_SETTYPE_BATTLEGROUND",G282&lt;&gt;"LIBSETS_SETTYPE_SPECIAL"),IF(AL282&lt;&gt;"",VLOOKUP(AL282,'ESO zone constants'!$D$3:$H$4953,5,FALSE),""),"")</f>
        <v/>
      </c>
      <c r="AP282" s="3" t="str">
        <f>IF(AND(G282&lt;&gt;"LIBSETS_SETTYPE_BATTLEGROUND",G282&lt;&gt;"LIBSETS_SETTYPE_SPECIAL"),IF(AQ282&lt;&gt;"",VLOOKUP(AQ282,'ESO zone constants'!$D$3:$H$4953,5,FALSE),""),"")</f>
        <v/>
      </c>
      <c r="AU282" s="3" t="str">
        <f>IF(AND(G282&lt;&gt;"LIBSETS_SETTYPE_BATTLEGROUND",G282&lt;&gt;"LIBSETS_SETTYPE_SPECIAL"),IF(AV282&lt;&gt;"",VLOOKUP(AV282,'ESO zone constants'!$D$3:$H$4953,5,FALSE),""),"")</f>
        <v/>
      </c>
      <c r="AZ282" s="79" t="s">
        <v>2658</v>
      </c>
      <c r="BA282" s="79"/>
      <c r="BB282" s="79"/>
      <c r="BC282" s="79"/>
      <c r="BD282" s="21" t="str">
        <f t="shared" si="30"/>
        <v>[329] = {wayshrines={-1,-1,-1,}, dlcId=DLC_BASE_GAME</v>
      </c>
      <c r="BE282" s="21" t="str">
        <f t="shared" si="31"/>
        <v>, veteran=false</v>
      </c>
      <c r="BF282" s="21" t="str">
        <f t="shared" si="29"/>
        <v>, setType=LIBSETS_SETTYPE_BATTLEGROUND</v>
      </c>
      <c r="BG282" s="21" t="str">
        <f t="shared" si="32"/>
        <v>, dropMechanic={LIBSETS_DROP_MECHANIC_BATTLEGROUND_REWARD}</v>
      </c>
      <c r="BH282" s="21" t="str">
        <f t="shared" si="33"/>
        <v>}, --Wizard\'s Riposte / Zaubererreplik   [!Battleground]</v>
      </c>
    </row>
    <row r="283" spans="1:60" x14ac:dyDescent="0.25">
      <c r="A283" s="12">
        <v>330</v>
      </c>
      <c r="B283" t="s">
        <v>1165</v>
      </c>
      <c r="C283" t="s">
        <v>1166</v>
      </c>
      <c r="D283" s="3">
        <f t="shared" si="28"/>
        <v>330</v>
      </c>
      <c r="G283" s="8" t="s">
        <v>1479</v>
      </c>
      <c r="I283" t="s">
        <v>91</v>
      </c>
      <c r="J283" t="s">
        <v>91</v>
      </c>
      <c r="K283">
        <v>331</v>
      </c>
      <c r="L283">
        <v>331</v>
      </c>
      <c r="M283">
        <v>331</v>
      </c>
      <c r="O283" s="62"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3313</v>
      </c>
      <c r="Y283" s="62"/>
      <c r="Z283" s="3">
        <f>IF(AND(G283&lt;&gt;"LIBSETS_SETTYPE_BATTLEGROUND",G283&lt;&gt;"LIBSETS_SETTYPE_SPECIAL"),
IF(AND(Y283&lt;&gt;"",ISNUMBER(Y283),NOT(ISNA(Y283))),Y283,
   IF(AND(L283&lt;&gt;"",ISNUMBER(L283),L283&gt;0,NOT(ISNA(L283))),VLOOKUP(L283,'ESO dumped WayshrineInfo'!$K$3:$L$9996,2,FALSE),"")
),"")</f>
        <v>849</v>
      </c>
      <c r="AA283" t="str">
        <f>IF(AND(Z283&lt;&gt;"",ISNUMBER(Z283),NOT(ISNA(Z283))),VLOOKUP(Z283,'ESO zone constants'!$A$3:$D$9999,4,FALSE),"")</f>
        <v>Vvardenfell</v>
      </c>
      <c r="AB283" s="33" t="s">
        <v>3313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WayshrineInfo'!$K$3:$L$9996,2,FALSE),"")
),"")</f>
        <v>849</v>
      </c>
      <c r="AG283" t="str">
        <f>IF(AND(AF283&lt;&gt;"",ISNUMBER(AF283),NOT(ISNA(AF283))),VLOOKUP(AF283,'ESO zone constants'!$A$3:$D$9999,4,FALSE),"")</f>
        <v>Vvardenfell</v>
      </c>
      <c r="AH283" s="42"/>
      <c r="AI283" s="38"/>
      <c r="AJ283" s="38"/>
      <c r="AK283" s="3" t="str">
        <f>IF(AND(G283&lt;&gt;"LIBSETS_SETTYPE_BATTLEGROUND",G283&lt;&gt;"LIBSETS_SETTYPE_SPECIAL"),IF(AL283&lt;&gt;"",VLOOKUP(AL283,'ESO zone constants'!$D$3:$H$4953,5,FALSE),""),"")</f>
        <v/>
      </c>
      <c r="AN283" s="38"/>
      <c r="AO283" s="38"/>
      <c r="AP283" s="3" t="str">
        <f>IF(AND(G283&lt;&gt;"LIBSETS_SETTYPE_BATTLEGROUND",G283&lt;&gt;"LIBSETS_SETTYPE_SPECIAL"),IF(AQ283&lt;&gt;"",VLOOKUP(AQ283,'ESO zone constants'!$D$3:$H$4953,5,FALSE),""),"")</f>
        <v/>
      </c>
      <c r="AS283" s="38"/>
      <c r="AT283" s="38"/>
      <c r="AU283" s="3" t="str">
        <f>IF(AND(G283&lt;&gt;"LIBSETS_SETTYPE_BATTLEGROUND",G283&lt;&gt;"LIBSETS_SETTYPE_SPECIAL"),IF(AV283&lt;&gt;"",VLOOKUP(AV283,'ESO zone constants'!$D$3:$H$4953,5,FALSE),""),"")</f>
        <v/>
      </c>
      <c r="AX283" s="38"/>
      <c r="AY283" s="38"/>
      <c r="AZ283" s="79" t="s">
        <v>2658</v>
      </c>
      <c r="BA283" s="79"/>
      <c r="BB283" s="79"/>
      <c r="BC283" s="79"/>
      <c r="BD283" s="21" t="str">
        <f t="shared" si="30"/>
        <v>[330] = {wayshrines={331,331,331,}, dlcId=DLC_CLOCKWORK_CITY</v>
      </c>
      <c r="BE283" s="21" t="str">
        <f t="shared" si="31"/>
        <v>, zoneIds={975,849,849}, veteran=false</v>
      </c>
      <c r="BF283" s="21" t="str">
        <f t="shared" si="29"/>
        <v>, setType=LIBSETS_SETTYPE_TRIAL</v>
      </c>
      <c r="BG283" s="21" t="str">
        <f t="shared" si="32"/>
        <v>, dropMechanic={LIBSETS_DROP_MECHANIC_TRIAL_BOSS,LIBSETS_DROP_MECHANIC_TRIAL_BOSS}, dropMechanicDropLocationNames={['en']={'','Bosses in trial dungeons','','','','',},['de']={'','Bosse in Prüfungen','','','','',},}</v>
      </c>
      <c r="BH283" s="21" t="str">
        <f t="shared" si="33"/>
        <v>}, --Automated Defense / Automatisierte Verteidigung   [Halls of Fabrication, Vvardenfell, Vvardenfell]</v>
      </c>
    </row>
    <row r="284" spans="1:60" x14ac:dyDescent="0.25">
      <c r="A284" s="12">
        <v>331</v>
      </c>
      <c r="B284" t="s">
        <v>1167</v>
      </c>
      <c r="C284" t="s">
        <v>1168</v>
      </c>
      <c r="D284" s="3">
        <f t="shared" si="28"/>
        <v>331</v>
      </c>
      <c r="G284" s="8" t="s">
        <v>1479</v>
      </c>
      <c r="I284" t="s">
        <v>91</v>
      </c>
      <c r="J284" t="s">
        <v>91</v>
      </c>
      <c r="K284">
        <v>331</v>
      </c>
      <c r="L284">
        <v>331</v>
      </c>
      <c r="M284">
        <v>331</v>
      </c>
      <c r="O284" s="62"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3313</v>
      </c>
      <c r="Y284" s="62"/>
      <c r="Z284" s="3">
        <f>IF(AND(G284&lt;&gt;"LIBSETS_SETTYPE_BATTLEGROUND",G284&lt;&gt;"LIBSETS_SETTYPE_SPECIAL"),
IF(AND(Y284&lt;&gt;"",ISNUMBER(Y284),NOT(ISNA(Y284))),Y284,
   IF(AND(L284&lt;&gt;"",ISNUMBER(L284),L284&gt;0,NOT(ISNA(L284))),VLOOKUP(L284,'ESO dumped WayshrineInfo'!$K$3:$L$9996,2,FALSE),"")
),"")</f>
        <v>849</v>
      </c>
      <c r="AA284" t="str">
        <f>IF(AND(Z284&lt;&gt;"",ISNUMBER(Z284),NOT(ISNA(Z284))),VLOOKUP(Z284,'ESO zone constants'!$A$3:$D$9999,4,FALSE),"")</f>
        <v>Vvardenfell</v>
      </c>
      <c r="AB284" s="33" t="s">
        <v>3313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WayshrineInfo'!$K$3:$L$9996,2,FALSE),"")
),"")</f>
        <v>849</v>
      </c>
      <c r="AG284" t="str">
        <f>IF(AND(AF284&lt;&gt;"",ISNUMBER(AF284),NOT(ISNA(AF284))),VLOOKUP(AF284,'ESO zone constants'!$A$3:$D$9999,4,FALSE),"")</f>
        <v>Vvardenfell</v>
      </c>
      <c r="AH284" s="42"/>
      <c r="AI284" s="38"/>
      <c r="AJ284" s="38"/>
      <c r="AK284" s="3" t="str">
        <f>IF(AND(G284&lt;&gt;"LIBSETS_SETTYPE_BATTLEGROUND",G284&lt;&gt;"LIBSETS_SETTYPE_SPECIAL"),IF(AL284&lt;&gt;"",VLOOKUP(AL284,'ESO zone constants'!$D$3:$H$4953,5,FALSE),""),"")</f>
        <v/>
      </c>
      <c r="AN284" s="38"/>
      <c r="AO284" s="38"/>
      <c r="AP284" s="3" t="str">
        <f>IF(AND(G284&lt;&gt;"LIBSETS_SETTYPE_BATTLEGROUND",G284&lt;&gt;"LIBSETS_SETTYPE_SPECIAL"),IF(AQ284&lt;&gt;"",VLOOKUP(AQ284,'ESO zone constants'!$D$3:$H$4953,5,FALSE),""),"")</f>
        <v/>
      </c>
      <c r="AS284" s="38"/>
      <c r="AT284" s="38"/>
      <c r="AU284" s="3" t="str">
        <f>IF(AND(G284&lt;&gt;"LIBSETS_SETTYPE_BATTLEGROUND",G284&lt;&gt;"LIBSETS_SETTYPE_SPECIAL"),IF(AV284&lt;&gt;"",VLOOKUP(AV284,'ESO zone constants'!$D$3:$H$4953,5,FALSE),""),"")</f>
        <v/>
      </c>
      <c r="AX284" s="38"/>
      <c r="AY284" s="38"/>
      <c r="AZ284" s="79" t="s">
        <v>2658</v>
      </c>
      <c r="BA284" s="79"/>
      <c r="BB284" s="79"/>
      <c r="BC284" s="79"/>
      <c r="BD284" s="21" t="str">
        <f t="shared" si="30"/>
        <v>[331] = {wayshrines={331,331,331,}, dlcId=DLC_CLOCKWORK_CITY</v>
      </c>
      <c r="BE284" s="21" t="str">
        <f t="shared" si="31"/>
        <v>, zoneIds={975,849,849}, veteran=false</v>
      </c>
      <c r="BF284" s="21" t="str">
        <f t="shared" si="29"/>
        <v>, setType=LIBSETS_SETTYPE_TRIAL</v>
      </c>
      <c r="BG284" s="21" t="str">
        <f t="shared" si="32"/>
        <v>, dropMechanic={LIBSETS_DROP_MECHANIC_TRIAL_BOSS,LIBSETS_DROP_MECHANIC_TRIAL_BOSS}, dropMechanicDropLocationNames={['en']={'','Bosses in trial dungeons','','','','',},['de']={'','Bosse in Prüfungen','','','','',},}</v>
      </c>
      <c r="BH284" s="21" t="str">
        <f t="shared" si="33"/>
        <v>}, --War Machine / Kriegsmaschine   [Halls of Fabrication, Vvardenfell, Vvardenfell]</v>
      </c>
    </row>
    <row r="285" spans="1:60" x14ac:dyDescent="0.25">
      <c r="A285" s="12">
        <v>332</v>
      </c>
      <c r="B285" t="s">
        <v>1169</v>
      </c>
      <c r="C285" t="s">
        <v>1170</v>
      </c>
      <c r="D285" s="3">
        <f t="shared" si="28"/>
        <v>332</v>
      </c>
      <c r="G285" s="8" t="s">
        <v>1479</v>
      </c>
      <c r="I285" t="s">
        <v>91</v>
      </c>
      <c r="J285" t="s">
        <v>91</v>
      </c>
      <c r="K285">
        <v>331</v>
      </c>
      <c r="L285">
        <v>331</v>
      </c>
      <c r="M285">
        <v>331</v>
      </c>
      <c r="O285" s="62"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3313</v>
      </c>
      <c r="Y285" s="62"/>
      <c r="Z285" s="3">
        <f>IF(AND(G285&lt;&gt;"LIBSETS_SETTYPE_BATTLEGROUND",G285&lt;&gt;"LIBSETS_SETTYPE_SPECIAL"),
IF(AND(Y285&lt;&gt;"",ISNUMBER(Y285),NOT(ISNA(Y285))),Y285,
   IF(AND(L285&lt;&gt;"",ISNUMBER(L285),L285&gt;0,NOT(ISNA(L285))),VLOOKUP(L285,'ESO dumped WayshrineInfo'!$K$3:$L$9996,2,FALSE),"")
),"")</f>
        <v>849</v>
      </c>
      <c r="AA285" t="str">
        <f>IF(AND(Z285&lt;&gt;"",ISNUMBER(Z285),NOT(ISNA(Z285))),VLOOKUP(Z285,'ESO zone constants'!$A$3:$D$9999,4,FALSE),"")</f>
        <v>Vvardenfell</v>
      </c>
      <c r="AB285" s="33" t="s">
        <v>3313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WayshrineInfo'!$K$3:$L$9996,2,FALSE),"")
),"")</f>
        <v>849</v>
      </c>
      <c r="AG285" t="str">
        <f>IF(AND(AF285&lt;&gt;"",ISNUMBER(AF285),NOT(ISNA(AF285))),VLOOKUP(AF285,'ESO zone constants'!$A$3:$D$9999,4,FALSE),"")</f>
        <v>Vvardenfell</v>
      </c>
      <c r="AH285" s="42"/>
      <c r="AI285" s="38"/>
      <c r="AJ285" s="38"/>
      <c r="AK285" s="3" t="str">
        <f>IF(AND(G285&lt;&gt;"LIBSETS_SETTYPE_BATTLEGROUND",G285&lt;&gt;"LIBSETS_SETTYPE_SPECIAL"),IF(AL285&lt;&gt;"",VLOOKUP(AL285,'ESO zone constants'!$D$3:$H$4953,5,FALSE),""),"")</f>
        <v/>
      </c>
      <c r="AN285" s="38"/>
      <c r="AO285" s="38"/>
      <c r="AP285" s="3" t="str">
        <f>IF(AND(G285&lt;&gt;"LIBSETS_SETTYPE_BATTLEGROUND",G285&lt;&gt;"LIBSETS_SETTYPE_SPECIAL"),IF(AQ285&lt;&gt;"",VLOOKUP(AQ285,'ESO zone constants'!$D$3:$H$4953,5,FALSE),""),"")</f>
        <v/>
      </c>
      <c r="AS285" s="38"/>
      <c r="AT285" s="38"/>
      <c r="AU285" s="3" t="str">
        <f>IF(AND(G285&lt;&gt;"LIBSETS_SETTYPE_BATTLEGROUND",G285&lt;&gt;"LIBSETS_SETTYPE_SPECIAL"),IF(AV285&lt;&gt;"",VLOOKUP(AV285,'ESO zone constants'!$D$3:$H$4953,5,FALSE),""),"")</f>
        <v/>
      </c>
      <c r="AX285" s="38"/>
      <c r="AY285" s="38"/>
      <c r="AZ285" s="79" t="s">
        <v>2658</v>
      </c>
      <c r="BA285" s="79"/>
      <c r="BB285" s="79"/>
      <c r="BC285" s="79"/>
      <c r="BD285" s="21" t="str">
        <f t="shared" si="30"/>
        <v>[332] = {wayshrines={331,331,331,}, dlcId=DLC_CLOCKWORK_CITY</v>
      </c>
      <c r="BE285" s="21" t="str">
        <f t="shared" si="31"/>
        <v>, zoneIds={975,849,849}, veteran=false</v>
      </c>
      <c r="BF285" s="21" t="str">
        <f t="shared" si="29"/>
        <v>, setType=LIBSETS_SETTYPE_TRIAL</v>
      </c>
      <c r="BG285" s="21" t="str">
        <f t="shared" si="32"/>
        <v>, dropMechanic={LIBSETS_DROP_MECHANIC_TRIAL_BOSS,LIBSETS_DROP_MECHANIC_TRIAL_BOSS}, dropMechanicDropLocationNames={['en']={'','Bosses in trial dungeons','','','','',},['de']={'','Bosse in Prüfungen','','','','',},}</v>
      </c>
      <c r="BH285" s="21" t="str">
        <f t="shared" si="33"/>
        <v>}, --Master Architect / Meisterarchitekt   [Halls of Fabrication, Vvardenfell, Vvardenfell]</v>
      </c>
    </row>
    <row r="286" spans="1:60" x14ac:dyDescent="0.25">
      <c r="A286" s="12">
        <v>333</v>
      </c>
      <c r="B286" t="s">
        <v>1171</v>
      </c>
      <c r="C286" t="s">
        <v>2612</v>
      </c>
      <c r="D286" s="3">
        <f t="shared" si="28"/>
        <v>333</v>
      </c>
      <c r="G286" s="8" t="s">
        <v>1479</v>
      </c>
      <c r="I286" t="s">
        <v>91</v>
      </c>
      <c r="J286" t="s">
        <v>91</v>
      </c>
      <c r="K286">
        <v>331</v>
      </c>
      <c r="L286">
        <v>331</v>
      </c>
      <c r="M286">
        <v>331</v>
      </c>
      <c r="O286" s="62"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3313</v>
      </c>
      <c r="Y286" s="62"/>
      <c r="Z286" s="3">
        <f>IF(AND(G286&lt;&gt;"LIBSETS_SETTYPE_BATTLEGROUND",G286&lt;&gt;"LIBSETS_SETTYPE_SPECIAL"),
IF(AND(Y286&lt;&gt;"",ISNUMBER(Y286),NOT(ISNA(Y286))),Y286,
   IF(AND(L286&lt;&gt;"",ISNUMBER(L286),L286&gt;0,NOT(ISNA(L286))),VLOOKUP(L286,'ESO dumped WayshrineInfo'!$K$3:$L$9996,2,FALSE),"")
),"")</f>
        <v>849</v>
      </c>
      <c r="AA286" t="str">
        <f>IF(AND(Z286&lt;&gt;"",ISNUMBER(Z286),NOT(ISNA(Z286))),VLOOKUP(Z286,'ESO zone constants'!$A$3:$D$9999,4,FALSE),"")</f>
        <v>Vvardenfell</v>
      </c>
      <c r="AB286" s="33" t="s">
        <v>3313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WayshrineInfo'!$K$3:$L$9996,2,FALSE),"")
),"")</f>
        <v>849</v>
      </c>
      <c r="AG286" t="str">
        <f>IF(AND(AF286&lt;&gt;"",ISNUMBER(AF286),NOT(ISNA(AF286))),VLOOKUP(AF286,'ESO zone constants'!$A$3:$D$9999,4,FALSE),"")</f>
        <v>Vvardenfell</v>
      </c>
      <c r="AH286" s="42"/>
      <c r="AI286" s="38"/>
      <c r="AJ286" s="38"/>
      <c r="AK286" s="3" t="str">
        <f>IF(AND(G286&lt;&gt;"LIBSETS_SETTYPE_BATTLEGROUND",G286&lt;&gt;"LIBSETS_SETTYPE_SPECIAL"),IF(AL286&lt;&gt;"",VLOOKUP(AL286,'ESO zone constants'!$D$3:$H$4953,5,FALSE),""),"")</f>
        <v/>
      </c>
      <c r="AN286" s="38"/>
      <c r="AO286" s="38"/>
      <c r="AP286" s="3" t="str">
        <f>IF(AND(G286&lt;&gt;"LIBSETS_SETTYPE_BATTLEGROUND",G286&lt;&gt;"LIBSETS_SETTYPE_SPECIAL"),IF(AQ286&lt;&gt;"",VLOOKUP(AQ286,'ESO zone constants'!$D$3:$H$4953,5,FALSE),""),"")</f>
        <v/>
      </c>
      <c r="AS286" s="38"/>
      <c r="AT286" s="38"/>
      <c r="AU286" s="3" t="str">
        <f>IF(AND(G286&lt;&gt;"LIBSETS_SETTYPE_BATTLEGROUND",G286&lt;&gt;"LIBSETS_SETTYPE_SPECIAL"),IF(AV286&lt;&gt;"",VLOOKUP(AV286,'ESO zone constants'!$D$3:$H$4953,5,FALSE),""),"")</f>
        <v/>
      </c>
      <c r="AX286" s="38"/>
      <c r="AY286" s="38"/>
      <c r="AZ286" s="79" t="s">
        <v>2658</v>
      </c>
      <c r="BA286" s="79"/>
      <c r="BB286" s="79"/>
      <c r="BC286" s="79"/>
      <c r="BD286" s="21" t="str">
        <f t="shared" si="30"/>
        <v>[333] = {wayshrines={331,331,331,}, dlcId=DLC_CLOCKWORK_CITY</v>
      </c>
      <c r="BE286" s="21" t="str">
        <f t="shared" si="31"/>
        <v>, zoneIds={975,849,849}, veteran=false</v>
      </c>
      <c r="BF286" s="21" t="str">
        <f t="shared" si="29"/>
        <v>, setType=LIBSETS_SETTYPE_TRIAL</v>
      </c>
      <c r="BG286" s="21" t="str">
        <f t="shared" si="32"/>
        <v>, dropMechanic={LIBSETS_DROP_MECHANIC_TRIAL_BOSS,LIBSETS_DROP_MECHANIC_TRIAL_BOSS}, dropMechanicDropLocationNames={['en']={'','Bosses in trial dungeons','','','','',},['de']={'','Bosse in Prüfungen','','','','',},}</v>
      </c>
      <c r="BH286" s="21" t="str">
        <f t="shared" si="33"/>
        <v>}, --Inventor\'s Guard / Erfindergarde   [Halls of Fabrication, Vvardenfell, Vvardenfell]</v>
      </c>
    </row>
    <row r="287" spans="1:60" x14ac:dyDescent="0.25">
      <c r="A287" s="12">
        <v>334</v>
      </c>
      <c r="B287" t="s">
        <v>1172</v>
      </c>
      <c r="C287" t="s">
        <v>1173</v>
      </c>
      <c r="D287" s="3">
        <f t="shared" si="28"/>
        <v>334</v>
      </c>
      <c r="G287" s="8" t="s">
        <v>1471</v>
      </c>
      <c r="I287" t="s">
        <v>91</v>
      </c>
      <c r="J287" t="s">
        <v>91</v>
      </c>
      <c r="K287">
        <v>-1</v>
      </c>
      <c r="L287">
        <v>-1</v>
      </c>
      <c r="M287">
        <v>-1</v>
      </c>
      <c r="O287" s="62" t="s">
        <v>1510</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constants'!$A$3:$D$9999,4,FALSE),"")</f>
        <v/>
      </c>
      <c r="AH287" s="42"/>
      <c r="AK287" s="3" t="str">
        <f>IF(AND(G287&lt;&gt;"LIBSETS_SETTYPE_BATTLEGROUND",G287&lt;&gt;"LIBSETS_SETTYPE_SPECIAL"),IF(AL287&lt;&gt;"",VLOOKUP(AL287,'ESO zone constants'!$D$3:$H$4953,5,FALSE),""),"")</f>
        <v/>
      </c>
      <c r="AP287" s="3" t="str">
        <f>IF(AND(G287&lt;&gt;"LIBSETS_SETTYPE_BATTLEGROUND",G287&lt;&gt;"LIBSETS_SETTYPE_SPECIAL"),IF(AQ287&lt;&gt;"",VLOOKUP(AQ287,'ESO zone constants'!$D$3:$H$4953,5,FALSE),""),"")</f>
        <v/>
      </c>
      <c r="AU287" s="3" t="str">
        <f>IF(AND(G287&lt;&gt;"LIBSETS_SETTYPE_BATTLEGROUND",G287&lt;&gt;"LIBSETS_SETTYPE_SPECIAL"),IF(AV287&lt;&gt;"",VLOOKUP(AV287,'ESO zone constants'!$D$3:$H$4953,5,FALSE),""),"")</f>
        <v/>
      </c>
      <c r="AY287" s="41"/>
      <c r="AZ287" s="79" t="s">
        <v>2659</v>
      </c>
      <c r="BA287" s="79"/>
      <c r="BB287" s="79"/>
      <c r="BC287" s="79"/>
      <c r="BD287" s="21" t="str">
        <f t="shared" si="30"/>
        <v>[334] = {wayshrines={-1,-1,-1,}, dlcId=DLC_BASE_GAME</v>
      </c>
      <c r="BE287" s="21" t="str">
        <f t="shared" si="31"/>
        <v>, veteran=false</v>
      </c>
      <c r="BF287" s="21" t="str">
        <f t="shared" si="29"/>
        <v>, setType=LIBSETS_SETTYPE_BATTLEGROUND</v>
      </c>
      <c r="BG287" s="21" t="str">
        <f t="shared" si="32"/>
        <v>, isProcSetAllowedInPvP=1, dropMechanic={LIBSETS_DROP_MECHANIC_BATTLEGROUND_REWARD}</v>
      </c>
      <c r="BH287" s="21" t="str">
        <f t="shared" si="33"/>
        <v>}, --Impregnable Armor / Unüberwindliche Rüstung   [!Battleground]</v>
      </c>
    </row>
    <row r="288" spans="1:60" x14ac:dyDescent="0.25">
      <c r="A288" s="12">
        <v>335</v>
      </c>
      <c r="B288" t="s">
        <v>1174</v>
      </c>
      <c r="C288" t="s">
        <v>2613</v>
      </c>
      <c r="D288" s="3">
        <f t="shared" si="28"/>
        <v>335</v>
      </c>
      <c r="G288" s="8" t="s">
        <v>1475</v>
      </c>
      <c r="I288" t="s">
        <v>91</v>
      </c>
      <c r="J288" t="s">
        <v>91</v>
      </c>
      <c r="K288">
        <v>332</v>
      </c>
      <c r="L288">
        <v>332</v>
      </c>
      <c r="M288">
        <v>332</v>
      </c>
      <c r="O288" s="62"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3332</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constants'!$A$3:$D$9999,4,FALSE),"")</f>
        <v>Craglorn</v>
      </c>
      <c r="AB288" s="33" t="s">
        <v>3332</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constants'!$A$3:$D$9999,4,FALSE),"")</f>
        <v>Craglorn</v>
      </c>
      <c r="AH288" s="42"/>
      <c r="AI288" s="41"/>
      <c r="AJ288" s="41"/>
      <c r="AK288" s="3" t="str">
        <f>IF(AND(G288&lt;&gt;"LIBSETS_SETTYPE_BATTLEGROUND",G288&lt;&gt;"LIBSETS_SETTYPE_SPECIAL"),IF(AL288&lt;&gt;"",VLOOKUP(AL288,'ESO zone constants'!$D$3:$H$4953,5,FALSE),""),"")</f>
        <v/>
      </c>
      <c r="AN288" s="41"/>
      <c r="AO288" s="41"/>
      <c r="AP288" s="3" t="str">
        <f>IF(AND(G288&lt;&gt;"LIBSETS_SETTYPE_BATTLEGROUND",G288&lt;&gt;"LIBSETS_SETTYPE_SPECIAL"),IF(AQ288&lt;&gt;"",VLOOKUP(AQ288,'ESO zone constants'!$D$3:$H$4953,5,FALSE),""),"")</f>
        <v/>
      </c>
      <c r="AS288" s="41"/>
      <c r="AT288" s="41"/>
      <c r="AU288" s="3" t="str">
        <f>IF(AND(G288&lt;&gt;"LIBSETS_SETTYPE_BATTLEGROUND",G288&lt;&gt;"LIBSETS_SETTYPE_SPECIAL"),IF(AV288&lt;&gt;"",VLOOKUP(AV288,'ESO zone constants'!$D$3:$H$4953,5,FALSE),""),"")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29"/>
        <v>, setType=LIBSETS_SETTYPE_DUNGEON</v>
      </c>
      <c r="BG288" s="21" t="str">
        <f t="shared" si="32"/>
        <v>, dropMechanic={LIBSETS_DROP_MECHANIC_GROUP_DUNGEON_BOSS,LIBSETS_DROP_MECHANIC_GROUP_DUNGEON_BOSS}</v>
      </c>
      <c r="BH288" s="21" t="str">
        <f t="shared" si="33"/>
        <v>}, --Draugr\'s Rest / Draugrruhe   [Falkreath Hold, Craglorn, Craglorn]</v>
      </c>
    </row>
    <row r="289" spans="1:60" x14ac:dyDescent="0.25">
      <c r="A289" s="12">
        <v>336</v>
      </c>
      <c r="B289" t="s">
        <v>1175</v>
      </c>
      <c r="C289" t="s">
        <v>1176</v>
      </c>
      <c r="D289" s="3">
        <f t="shared" si="28"/>
        <v>336</v>
      </c>
      <c r="G289" s="8" t="s">
        <v>1475</v>
      </c>
      <c r="I289" t="s">
        <v>91</v>
      </c>
      <c r="J289" t="s">
        <v>91</v>
      </c>
      <c r="K289">
        <v>332</v>
      </c>
      <c r="L289">
        <v>332</v>
      </c>
      <c r="M289">
        <v>332</v>
      </c>
      <c r="O289" s="62"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3332</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constants'!$A$3:$D$9999,4,FALSE),"")</f>
        <v>Craglorn</v>
      </c>
      <c r="AB289" s="33" t="s">
        <v>3332</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constants'!$A$3:$D$9999,4,FALSE),"")</f>
        <v>Craglorn</v>
      </c>
      <c r="AH289" s="42"/>
      <c r="AI289" s="41"/>
      <c r="AJ289" s="41"/>
      <c r="AK289" s="3" t="str">
        <f>IF(AND(G289&lt;&gt;"LIBSETS_SETTYPE_BATTLEGROUND",G289&lt;&gt;"LIBSETS_SETTYPE_SPECIAL"),IF(AL289&lt;&gt;"",VLOOKUP(AL289,'ESO zone constants'!$D$3:$H$4953,5,FALSE),""),"")</f>
        <v/>
      </c>
      <c r="AN289" s="41"/>
      <c r="AO289" s="41"/>
      <c r="AP289" s="3" t="str">
        <f>IF(AND(G289&lt;&gt;"LIBSETS_SETTYPE_BATTLEGROUND",G289&lt;&gt;"LIBSETS_SETTYPE_SPECIAL"),IF(AQ289&lt;&gt;"",VLOOKUP(AQ289,'ESO zone constants'!$D$3:$H$4953,5,FALSE),""),"")</f>
        <v/>
      </c>
      <c r="AS289" s="41"/>
      <c r="AT289" s="41"/>
      <c r="AU289" s="3" t="str">
        <f>IF(AND(G289&lt;&gt;"LIBSETS_SETTYPE_BATTLEGROUND",G289&lt;&gt;"LIBSETS_SETTYPE_SPECIAL"),IF(AV289&lt;&gt;"",VLOOKUP(AV289,'ESO zone constants'!$D$3:$H$4953,5,FALSE),""),"")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29"/>
        <v>, setType=LIBSETS_SETTYPE_DUNGEON</v>
      </c>
      <c r="BG289" s="21" t="str">
        <f t="shared" si="32"/>
        <v>, dropMechanic={LIBSETS_DROP_MECHANIC_GROUP_DUNGEON_BOSS,LIBSETS_DROP_MECHANIC_GROUP_DUNGEON_BOSS}</v>
      </c>
      <c r="BH289" s="21" t="str">
        <f t="shared" si="33"/>
        <v>}, --Pillar of Nirn / Säulen von Nirn   [Falkreath Hold, Craglorn, Craglorn]</v>
      </c>
    </row>
    <row r="290" spans="1:60" x14ac:dyDescent="0.25">
      <c r="A290" s="12">
        <v>337</v>
      </c>
      <c r="B290" t="s">
        <v>1177</v>
      </c>
      <c r="C290" t="s">
        <v>1178</v>
      </c>
      <c r="D290" s="3">
        <f t="shared" si="28"/>
        <v>337</v>
      </c>
      <c r="G290" s="8" t="s">
        <v>1475</v>
      </c>
      <c r="I290" t="s">
        <v>91</v>
      </c>
      <c r="J290" t="s">
        <v>91</v>
      </c>
      <c r="K290">
        <v>332</v>
      </c>
      <c r="L290">
        <v>332</v>
      </c>
      <c r="M290">
        <v>332</v>
      </c>
      <c r="O290" s="62"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3332</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constants'!$A$3:$D$9999,4,FALSE),"")</f>
        <v>Craglorn</v>
      </c>
      <c r="AB290" s="33" t="s">
        <v>3332</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constants'!$A$3:$D$9999,4,FALSE),"")</f>
        <v>Craglorn</v>
      </c>
      <c r="AH290" s="42"/>
      <c r="AI290" s="41"/>
      <c r="AJ290" s="41"/>
      <c r="AK290" s="3" t="str">
        <f>IF(AND(G290&lt;&gt;"LIBSETS_SETTYPE_BATTLEGROUND",G290&lt;&gt;"LIBSETS_SETTYPE_SPECIAL"),IF(AL290&lt;&gt;"",VLOOKUP(AL290,'ESO zone constants'!$D$3:$H$4953,5,FALSE),""),"")</f>
        <v/>
      </c>
      <c r="AN290" s="41"/>
      <c r="AO290" s="41"/>
      <c r="AP290" s="3" t="str">
        <f>IF(AND(G290&lt;&gt;"LIBSETS_SETTYPE_BATTLEGROUND",G290&lt;&gt;"LIBSETS_SETTYPE_SPECIAL"),IF(AQ290&lt;&gt;"",VLOOKUP(AQ290,'ESO zone constants'!$D$3:$H$4953,5,FALSE),""),"")</f>
        <v/>
      </c>
      <c r="AS290" s="41"/>
      <c r="AT290" s="41"/>
      <c r="AU290" s="3" t="str">
        <f>IF(AND(G290&lt;&gt;"LIBSETS_SETTYPE_BATTLEGROUND",G290&lt;&gt;"LIBSETS_SETTYPE_SPECIAL"),IF(AV290&lt;&gt;"",VLOOKUP(AV290,'ESO zone constants'!$D$3:$H$4953,5,FALSE),""),"")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29"/>
        <v>, setType=LIBSETS_SETTYPE_DUNGEON</v>
      </c>
      <c r="BG290" s="21" t="str">
        <f t="shared" si="32"/>
        <v>, dropMechanic={LIBSETS_DROP_MECHANIC_GROUP_DUNGEON_BOSS,LIBSETS_DROP_MECHANIC_GROUP_DUNGEON_BOSS}</v>
      </c>
      <c r="BH290" s="21" t="str">
        <f t="shared" si="33"/>
        <v>}, --Ironblood / Eisenblut   [Falkreath Hold, Craglorn, Craglorn]</v>
      </c>
    </row>
    <row r="291" spans="1:60" x14ac:dyDescent="0.25">
      <c r="A291" s="12">
        <v>338</v>
      </c>
      <c r="B291" t="s">
        <v>1179</v>
      </c>
      <c r="C291" t="s">
        <v>1180</v>
      </c>
      <c r="D291" s="3">
        <f t="shared" si="28"/>
        <v>338</v>
      </c>
      <c r="E291" s="40"/>
      <c r="G291" s="8" t="s">
        <v>1475</v>
      </c>
      <c r="I291" t="s">
        <v>91</v>
      </c>
      <c r="J291" t="s">
        <v>91</v>
      </c>
      <c r="K291">
        <v>326</v>
      </c>
      <c r="L291">
        <v>326</v>
      </c>
      <c r="M291">
        <v>326</v>
      </c>
      <c r="O291" s="62"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3332</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constants'!$A$3:$D$9999,4,FALSE),"")</f>
        <v>Craglorn</v>
      </c>
      <c r="AB291" s="33" t="s">
        <v>3332</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constants'!$A$3:$D$9999,4,FALSE),"")</f>
        <v>Craglorn</v>
      </c>
      <c r="AH291" s="42"/>
      <c r="AI291" s="41"/>
      <c r="AJ291" s="41"/>
      <c r="AK291" s="3" t="str">
        <f>IF(AND(G291&lt;&gt;"LIBSETS_SETTYPE_BATTLEGROUND",G291&lt;&gt;"LIBSETS_SETTYPE_SPECIAL"),IF(AL291&lt;&gt;"",VLOOKUP(AL291,'ESO zone constants'!$D$3:$H$4953,5,FALSE),""),"")</f>
        <v/>
      </c>
      <c r="AN291" s="41"/>
      <c r="AO291" s="41"/>
      <c r="AP291" s="3" t="str">
        <f>IF(AND(G291&lt;&gt;"LIBSETS_SETTYPE_BATTLEGROUND",G291&lt;&gt;"LIBSETS_SETTYPE_SPECIAL"),IF(AQ291&lt;&gt;"",VLOOKUP(AQ291,'ESO zone constants'!$D$3:$H$4953,5,FALSE),""),"")</f>
        <v/>
      </c>
      <c r="AS291" s="41"/>
      <c r="AT291" s="41"/>
      <c r="AU291" s="3" t="str">
        <f>IF(AND(G291&lt;&gt;"LIBSETS_SETTYPE_BATTLEGROUND",G291&lt;&gt;"LIBSETS_SETTYPE_SPECIAL"),IF(AV291&lt;&gt;"",VLOOKUP(AV291,'ESO zone constants'!$D$3:$H$4953,5,FALSE),""),"")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29"/>
        <v>, setType=LIBSETS_SETTYPE_DUNGEON</v>
      </c>
      <c r="BG291" s="21" t="str">
        <f t="shared" si="32"/>
        <v>, dropMechanic={LIBSETS_DROP_MECHANIC_GROUP_DUNGEON_BOSS,LIBSETS_DROP_MECHANIC_GROUP_DUNGEON_BOSS}</v>
      </c>
      <c r="BH291" s="21" t="str">
        <f t="shared" si="33"/>
        <v>}, --Flame Blossom / Flammenblüte   [Bloodroot Forge, Craglorn, Craglorn]</v>
      </c>
    </row>
    <row r="292" spans="1:60" x14ac:dyDescent="0.25">
      <c r="A292" s="12">
        <v>339</v>
      </c>
      <c r="B292" t="s">
        <v>1181</v>
      </c>
      <c r="C292" t="s">
        <v>1182</v>
      </c>
      <c r="D292" s="3">
        <f t="shared" si="28"/>
        <v>339</v>
      </c>
      <c r="E292" s="40"/>
      <c r="G292" s="8" t="s">
        <v>1475</v>
      </c>
      <c r="I292" t="s">
        <v>91</v>
      </c>
      <c r="J292" t="s">
        <v>91</v>
      </c>
      <c r="K292">
        <v>326</v>
      </c>
      <c r="L292">
        <v>326</v>
      </c>
      <c r="M292">
        <v>326</v>
      </c>
      <c r="O292" s="62"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3332</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constants'!$A$3:$D$9999,4,FALSE),"")</f>
        <v>Craglorn</v>
      </c>
      <c r="AB292" s="33" t="s">
        <v>3332</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constants'!$A$3:$D$9999,4,FALSE),"")</f>
        <v>Craglorn</v>
      </c>
      <c r="AH292" s="42"/>
      <c r="AI292" s="41"/>
      <c r="AJ292" s="41"/>
      <c r="AK292" s="3" t="str">
        <f>IF(AND(G292&lt;&gt;"LIBSETS_SETTYPE_BATTLEGROUND",G292&lt;&gt;"LIBSETS_SETTYPE_SPECIAL"),IF(AL292&lt;&gt;"",VLOOKUP(AL292,'ESO zone constants'!$D$3:$H$4953,5,FALSE),""),"")</f>
        <v/>
      </c>
      <c r="AN292" s="41"/>
      <c r="AO292" s="41"/>
      <c r="AP292" s="3" t="str">
        <f>IF(AND(G292&lt;&gt;"LIBSETS_SETTYPE_BATTLEGROUND",G292&lt;&gt;"LIBSETS_SETTYPE_SPECIAL"),IF(AQ292&lt;&gt;"",VLOOKUP(AQ292,'ESO zone constants'!$D$3:$H$4953,5,FALSE),""),"")</f>
        <v/>
      </c>
      <c r="AS292" s="41"/>
      <c r="AT292" s="41"/>
      <c r="AU292" s="3" t="str">
        <f>IF(AND(G292&lt;&gt;"LIBSETS_SETTYPE_BATTLEGROUND",G292&lt;&gt;"LIBSETS_SETTYPE_SPECIAL"),IF(AV292&lt;&gt;"",VLOOKUP(AV292,'ESO zone constants'!$D$3:$H$4953,5,FALSE),""),"")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29"/>
        <v>, setType=LIBSETS_SETTYPE_DUNGEON</v>
      </c>
      <c r="BG292" s="21" t="str">
        <f t="shared" si="32"/>
        <v>, isProcSetAllowedInPvP=1, dropMechanic={LIBSETS_DROP_MECHANIC_GROUP_DUNGEON_BOSS,LIBSETS_DROP_MECHANIC_GROUP_DUNGEON_BOSS}</v>
      </c>
      <c r="BH292" s="21" t="str">
        <f t="shared" si="33"/>
        <v>}, --Blooddrinker / Bluttrinker   [Bloodroot Forge, Craglorn, Craglorn]</v>
      </c>
    </row>
    <row r="293" spans="1:60" x14ac:dyDescent="0.25">
      <c r="A293" s="12">
        <v>340</v>
      </c>
      <c r="B293" t="s">
        <v>1183</v>
      </c>
      <c r="C293" t="s">
        <v>2614</v>
      </c>
      <c r="D293" s="3">
        <f t="shared" si="28"/>
        <v>340</v>
      </c>
      <c r="E293" s="40"/>
      <c r="G293" s="8" t="s">
        <v>1475</v>
      </c>
      <c r="I293" t="s">
        <v>91</v>
      </c>
      <c r="J293" t="s">
        <v>91</v>
      </c>
      <c r="K293">
        <v>326</v>
      </c>
      <c r="L293">
        <v>326</v>
      </c>
      <c r="M293">
        <v>326</v>
      </c>
      <c r="O293" s="62"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3332</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constants'!$A$3:$D$9999,4,FALSE),"")</f>
        <v>Craglorn</v>
      </c>
      <c r="AB293" s="33" t="s">
        <v>3332</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constants'!$A$3:$D$9999,4,FALSE),"")</f>
        <v>Craglorn</v>
      </c>
      <c r="AH293" s="42"/>
      <c r="AI293" s="41"/>
      <c r="AJ293" s="41"/>
      <c r="AK293" s="3" t="str">
        <f>IF(AND(G293&lt;&gt;"LIBSETS_SETTYPE_BATTLEGROUND",G293&lt;&gt;"LIBSETS_SETTYPE_SPECIAL"),IF(AL293&lt;&gt;"",VLOOKUP(AL293,'ESO zone constants'!$D$3:$H$4953,5,FALSE),""),"")</f>
        <v/>
      </c>
      <c r="AN293" s="41"/>
      <c r="AO293" s="41"/>
      <c r="AP293" s="3" t="str">
        <f>IF(AND(G293&lt;&gt;"LIBSETS_SETTYPE_BATTLEGROUND",G293&lt;&gt;"LIBSETS_SETTYPE_SPECIAL"),IF(AQ293&lt;&gt;"",VLOOKUP(AQ293,'ESO zone constants'!$D$3:$H$4953,5,FALSE),""),"")</f>
        <v/>
      </c>
      <c r="AS293" s="41"/>
      <c r="AT293" s="41"/>
      <c r="AU293" s="3" t="str">
        <f>IF(AND(G293&lt;&gt;"LIBSETS_SETTYPE_BATTLEGROUND",G293&lt;&gt;"LIBSETS_SETTYPE_SPECIAL"),IF(AV293&lt;&gt;"",VLOOKUP(AV293,'ESO zone constants'!$D$3:$H$4953,5,FALSE),""),"")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29"/>
        <v>, setType=LIBSETS_SETTYPE_DUNGEON</v>
      </c>
      <c r="BG293" s="21" t="str">
        <f t="shared" si="32"/>
        <v>, dropMechanic={LIBSETS_DROP_MECHANIC_GROUP_DUNGEON_BOSS,LIBSETS_DROP_MECHANIC_GROUP_DUNGEON_BOSS}</v>
      </c>
      <c r="BH293" s="21" t="str">
        <f t="shared" si="33"/>
        <v>}, --Hagraven\'s Garden / Vettelgarten   [Bloodroot Forge, Craglorn, Craglorn]</v>
      </c>
    </row>
    <row r="294" spans="1:60" x14ac:dyDescent="0.25">
      <c r="A294" s="5">
        <v>341</v>
      </c>
      <c r="B294" t="s">
        <v>1184</v>
      </c>
      <c r="C294" t="s">
        <v>4</v>
      </c>
      <c r="D294" s="3">
        <f t="shared" si="28"/>
        <v>341</v>
      </c>
      <c r="G294" s="8" t="s">
        <v>1477</v>
      </c>
      <c r="H294" s="87">
        <v>3</v>
      </c>
      <c r="I294" t="s">
        <v>1464</v>
      </c>
      <c r="J294" t="s">
        <v>91</v>
      </c>
      <c r="K294">
        <v>326</v>
      </c>
      <c r="L294">
        <v>326</v>
      </c>
      <c r="M294">
        <v>326</v>
      </c>
      <c r="O294" s="62"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constants'!$A$3:$D$9999,4,FALSE),"")</f>
        <v>Craglorn</v>
      </c>
      <c r="AH294" s="42"/>
      <c r="AI294" s="38"/>
      <c r="AJ294" s="38"/>
      <c r="AK294" s="3" t="str">
        <f>IF(AND(G294&lt;&gt;"LIBSETS_SETTYPE_BATTLEGROUND",G294&lt;&gt;"LIBSETS_SETTYPE_SPECIAL"),IF(AL294&lt;&gt;"",VLOOKUP(AL294,'ESO zone constants'!$D$3:$H$4953,5,FALSE),""),"")</f>
        <v/>
      </c>
      <c r="AN294" s="38"/>
      <c r="AO294" s="38"/>
      <c r="AP294" s="3" t="str">
        <f>IF(AND(G294&lt;&gt;"LIBSETS_SETTYPE_BATTLEGROUND",G294&lt;&gt;"LIBSETS_SETTYPE_SPECIAL"),IF(AQ294&lt;&gt;"",VLOOKUP(AQ294,'ESO zone constants'!$D$3:$H$4953,5,FALSE),""),"")</f>
        <v/>
      </c>
      <c r="AS294" s="38"/>
      <c r="AT294" s="38"/>
      <c r="AU294" s="3" t="str">
        <f>IF(AND(G294&lt;&gt;"LIBSETS_SETTYPE_BATTLEGROUND",G294&lt;&gt;"LIBSETS_SETTYPE_SPECIAL"),IF(AV294&lt;&gt;"",VLOOKUP(AV294,'ESO zone constants'!$D$3:$H$4953,5,FALSE),""),"")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29"/>
        <v>, setType=LIBSETS_SETTYPE_MONSTER, undauntedChestId=3</v>
      </c>
      <c r="BG294" s="21" t="str">
        <f t="shared" si="32"/>
        <v>, dropMechanic={LIBSETS_DROP_MECHANIC_MONSTER_NAME}, dropMechanicDropLocationNames={['en']={'Earthgore Amalgam','','','','','',},['de']={'Erdbluter-Amalgam','','','','','',},}</v>
      </c>
      <c r="BH294" s="21" t="str">
        <f t="shared" si="33"/>
        <v>}, --Earthgore / Erdbluter   [Bloodroot Forge, Craglorn, Craglorn]</v>
      </c>
    </row>
    <row r="295" spans="1:60" x14ac:dyDescent="0.25">
      <c r="A295" s="5">
        <v>342</v>
      </c>
      <c r="B295" t="s">
        <v>3</v>
      </c>
      <c r="C295" t="s">
        <v>3</v>
      </c>
      <c r="D295" s="3">
        <f t="shared" si="28"/>
        <v>342</v>
      </c>
      <c r="G295" s="8" t="s">
        <v>1477</v>
      </c>
      <c r="H295" s="87">
        <v>3</v>
      </c>
      <c r="I295" t="s">
        <v>1464</v>
      </c>
      <c r="J295" t="s">
        <v>91</v>
      </c>
      <c r="K295">
        <v>332</v>
      </c>
      <c r="L295">
        <v>332</v>
      </c>
      <c r="M295">
        <v>332</v>
      </c>
      <c r="O295" s="62"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constants'!$A$3:$D$9999,4,FALSE),"")</f>
        <v>Craglorn</v>
      </c>
      <c r="AH295" s="42"/>
      <c r="AI295" s="38"/>
      <c r="AJ295" s="38"/>
      <c r="AK295" s="3" t="str">
        <f>IF(AND(G295&lt;&gt;"LIBSETS_SETTYPE_BATTLEGROUND",G295&lt;&gt;"LIBSETS_SETTYPE_SPECIAL"),IF(AL295&lt;&gt;"",VLOOKUP(AL295,'ESO zone constants'!$D$3:$H$4953,5,FALSE),""),"")</f>
        <v/>
      </c>
      <c r="AN295" s="38"/>
      <c r="AO295" s="38"/>
      <c r="AP295" s="3" t="str">
        <f>IF(AND(G295&lt;&gt;"LIBSETS_SETTYPE_BATTLEGROUND",G295&lt;&gt;"LIBSETS_SETTYPE_SPECIAL"),IF(AQ295&lt;&gt;"",VLOOKUP(AQ295,'ESO zone constants'!$D$3:$H$4953,5,FALSE),""),"")</f>
        <v/>
      </c>
      <c r="AS295" s="38"/>
      <c r="AT295" s="38"/>
      <c r="AU295" s="3" t="str">
        <f>IF(AND(G295&lt;&gt;"LIBSETS_SETTYPE_BATTLEGROUND",G295&lt;&gt;"LIBSETS_SETTYPE_SPECIAL"),IF(AV295&lt;&gt;"",VLOOKUP(AV295,'ESO zone constants'!$D$3:$H$4953,5,FALSE),""),"")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29"/>
        <v>, setType=LIBSETS_SETTYPE_MONSTER, undauntedChestId=3</v>
      </c>
      <c r="BG295" s="21" t="str">
        <f t="shared" si="32"/>
        <v>, dropMechanic={LIBSETS_DROP_MECHANIC_MONSTER_NAME}, dropMechanicDropLocationNames={['en']={'Domihaus the Bloody-Hornedin','','','','','',},['de']={'Domihaus der Blutgehörnte','','','','','',},}</v>
      </c>
      <c r="BH295" s="21" t="str">
        <f t="shared" si="33"/>
        <v>}, --Domihaus / Domihaus   [Falkreath Hold, Craglorn, Craglorn]</v>
      </c>
    </row>
    <row r="296" spans="1:60" x14ac:dyDescent="0.25">
      <c r="A296" s="12">
        <v>343</v>
      </c>
      <c r="B296" t="s">
        <v>1185</v>
      </c>
      <c r="C296" t="s">
        <v>2615</v>
      </c>
      <c r="D296" s="3">
        <f t="shared" si="28"/>
        <v>343</v>
      </c>
      <c r="E296" s="40"/>
      <c r="G296" s="8" t="s">
        <v>1475</v>
      </c>
      <c r="I296" t="s">
        <v>91</v>
      </c>
      <c r="J296" t="s">
        <v>91</v>
      </c>
      <c r="K296">
        <v>341</v>
      </c>
      <c r="L296">
        <v>341</v>
      </c>
      <c r="M296">
        <v>341</v>
      </c>
      <c r="O296" s="62"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3332</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constants'!$A$3:$D$9999,4,FALSE),"")</f>
        <v>Bangkorai</v>
      </c>
      <c r="AB296" s="33" t="s">
        <v>3332</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constants'!$A$3:$D$9999,4,FALSE),"")</f>
        <v>Bangkorai</v>
      </c>
      <c r="AH296" s="42"/>
      <c r="AI296" s="41"/>
      <c r="AJ296" s="41"/>
      <c r="AK296" s="3" t="str">
        <f>IF(AND(G296&lt;&gt;"LIBSETS_SETTYPE_BATTLEGROUND",G296&lt;&gt;"LIBSETS_SETTYPE_SPECIAL"),IF(AL296&lt;&gt;"",VLOOKUP(AL296,'ESO zone constants'!$D$3:$H$4953,5,FALSE),""),"")</f>
        <v/>
      </c>
      <c r="AN296" s="41"/>
      <c r="AO296" s="41"/>
      <c r="AP296" s="3" t="str">
        <f>IF(AND(G296&lt;&gt;"LIBSETS_SETTYPE_BATTLEGROUND",G296&lt;&gt;"LIBSETS_SETTYPE_SPECIAL"),IF(AQ296&lt;&gt;"",VLOOKUP(AQ296,'ESO zone constants'!$D$3:$H$4953,5,FALSE),""),"")</f>
        <v/>
      </c>
      <c r="AS296" s="41"/>
      <c r="AT296" s="41"/>
      <c r="AU296" s="3" t="str">
        <f>IF(AND(G296&lt;&gt;"LIBSETS_SETTYPE_BATTLEGROUND",G296&lt;&gt;"LIBSETS_SETTYPE_SPECIAL"),IF(AV296&lt;&gt;"",VLOOKUP(AV296,'ESO zone constants'!$D$3:$H$4953,5,FALSE),""),"")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29"/>
        <v>, setType=LIBSETS_SETTYPE_DUNGEON</v>
      </c>
      <c r="BG296" s="21" t="str">
        <f t="shared" si="32"/>
        <v>, dropMechanic={LIBSETS_DROP_MECHANIC_GROUP_DUNGEON_BOSS,LIBSETS_DROP_MECHANIC_GROUP_DUNGEON_BOSS}</v>
      </c>
      <c r="BH296" s="21" t="str">
        <f t="shared" si="33"/>
        <v>}, --Caluurion\'s Legacy / Caluurions Erbe   [Fang Lair, Bangkorai, Bangkorai]</v>
      </c>
    </row>
    <row r="297" spans="1:60" x14ac:dyDescent="0.25">
      <c r="A297" s="12">
        <v>344</v>
      </c>
      <c r="B297" t="s">
        <v>1186</v>
      </c>
      <c r="C297" t="s">
        <v>1187</v>
      </c>
      <c r="D297" s="3">
        <f t="shared" si="28"/>
        <v>344</v>
      </c>
      <c r="G297" s="8" t="s">
        <v>1475</v>
      </c>
      <c r="I297" t="s">
        <v>91</v>
      </c>
      <c r="J297" t="s">
        <v>91</v>
      </c>
      <c r="K297">
        <v>341</v>
      </c>
      <c r="L297">
        <v>341</v>
      </c>
      <c r="M297">
        <v>341</v>
      </c>
      <c r="O297" s="62"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3332</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constants'!$A$3:$D$9999,4,FALSE),"")</f>
        <v>Bangkorai</v>
      </c>
      <c r="AB297" s="33" t="s">
        <v>3332</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constants'!$A$3:$D$9999,4,FALSE),"")</f>
        <v>Bangkorai</v>
      </c>
      <c r="AH297" s="42"/>
      <c r="AI297" s="41"/>
      <c r="AJ297" s="41"/>
      <c r="AK297" s="3" t="str">
        <f>IF(AND(G297&lt;&gt;"LIBSETS_SETTYPE_BATTLEGROUND",G297&lt;&gt;"LIBSETS_SETTYPE_SPECIAL"),IF(AL297&lt;&gt;"",VLOOKUP(AL297,'ESO zone constants'!$D$3:$H$4953,5,FALSE),""),"")</f>
        <v/>
      </c>
      <c r="AN297" s="41"/>
      <c r="AO297" s="41"/>
      <c r="AP297" s="3" t="str">
        <f>IF(AND(G297&lt;&gt;"LIBSETS_SETTYPE_BATTLEGROUND",G297&lt;&gt;"LIBSETS_SETTYPE_SPECIAL"),IF(AQ297&lt;&gt;"",VLOOKUP(AQ297,'ESO zone constants'!$D$3:$H$4953,5,FALSE),""),"")</f>
        <v/>
      </c>
      <c r="AS297" s="41"/>
      <c r="AT297" s="41"/>
      <c r="AU297" s="3" t="str">
        <f>IF(AND(G297&lt;&gt;"LIBSETS_SETTYPE_BATTLEGROUND",G297&lt;&gt;"LIBSETS_SETTYPE_SPECIAL"),IF(AV297&lt;&gt;"",VLOOKUP(AV297,'ESO zone constants'!$D$3:$H$4953,5,FALSE),""),"")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29"/>
        <v>, setType=LIBSETS_SETTYPE_DUNGEON</v>
      </c>
      <c r="BG297" s="21" t="str">
        <f t="shared" si="32"/>
        <v>, dropMechanic={LIBSETS_DROP_MECHANIC_GROUP_DUNGEON_BOSS,LIBSETS_DROP_MECHANIC_GROUP_DUNGEON_BOSS}</v>
      </c>
      <c r="BH297" s="21" t="str">
        <f t="shared" si="33"/>
        <v>}, --Trappings of Invigoration / Stärkungsprunk   [Fang Lair, Bangkorai, Bangkorai]</v>
      </c>
    </row>
    <row r="298" spans="1:60" x14ac:dyDescent="0.25">
      <c r="A298" s="12">
        <v>345</v>
      </c>
      <c r="B298" t="s">
        <v>1188</v>
      </c>
      <c r="C298" t="s">
        <v>2616</v>
      </c>
      <c r="D298" s="3">
        <f t="shared" si="28"/>
        <v>345</v>
      </c>
      <c r="G298" s="8" t="s">
        <v>1475</v>
      </c>
      <c r="I298" t="s">
        <v>91</v>
      </c>
      <c r="J298" t="s">
        <v>91</v>
      </c>
      <c r="K298">
        <v>341</v>
      </c>
      <c r="L298">
        <v>341</v>
      </c>
      <c r="M298">
        <v>341</v>
      </c>
      <c r="O298" s="62"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3332</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constants'!$A$3:$D$9999,4,FALSE),"")</f>
        <v>Bangkorai</v>
      </c>
      <c r="AB298" s="33" t="s">
        <v>3332</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constants'!$A$3:$D$9999,4,FALSE),"")</f>
        <v>Bangkorai</v>
      </c>
      <c r="AH298" s="42"/>
      <c r="AI298" s="41"/>
      <c r="AJ298" s="41"/>
      <c r="AK298" s="3" t="str">
        <f>IF(AND(G298&lt;&gt;"LIBSETS_SETTYPE_BATTLEGROUND",G298&lt;&gt;"LIBSETS_SETTYPE_SPECIAL"),IF(AL298&lt;&gt;"",VLOOKUP(AL298,'ESO zone constants'!$D$3:$H$4953,5,FALSE),""),"")</f>
        <v/>
      </c>
      <c r="AN298" s="41"/>
      <c r="AO298" s="41"/>
      <c r="AP298" s="3" t="str">
        <f>IF(AND(G298&lt;&gt;"LIBSETS_SETTYPE_BATTLEGROUND",G298&lt;&gt;"LIBSETS_SETTYPE_SPECIAL"),IF(AQ298&lt;&gt;"",VLOOKUP(AQ298,'ESO zone constants'!$D$3:$H$4953,5,FALSE),""),"")</f>
        <v/>
      </c>
      <c r="AS298" s="41"/>
      <c r="AT298" s="41"/>
      <c r="AU298" s="3" t="str">
        <f>IF(AND(G298&lt;&gt;"LIBSETS_SETTYPE_BATTLEGROUND",G298&lt;&gt;"LIBSETS_SETTYPE_SPECIAL"),IF(AV298&lt;&gt;"",VLOOKUP(AV298,'ESO zone constants'!$D$3:$H$4953,5,FALSE),""),"")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29"/>
        <v>, setType=LIBSETS_SETTYPE_DUNGEON</v>
      </c>
      <c r="BG298" s="21" t="str">
        <f t="shared" si="32"/>
        <v>, dropMechanic={LIBSETS_DROP_MECHANIC_GROUP_DUNGEON_BOSS,LIBSETS_DROP_MECHANIC_GROUP_DUNGEON_BOSS}</v>
      </c>
      <c r="BH298" s="21" t="str">
        <f t="shared" si="33"/>
        <v>}, --Ulfnor\'s Favor / Ulfnors Gunst   [Fang Lair, Bangkorai, Bangkorai]</v>
      </c>
    </row>
    <row r="299" spans="1:60" x14ac:dyDescent="0.25">
      <c r="A299" s="12">
        <v>346</v>
      </c>
      <c r="B299" t="s">
        <v>1189</v>
      </c>
      <c r="C299" t="s">
        <v>2617</v>
      </c>
      <c r="D299" s="3">
        <f t="shared" si="28"/>
        <v>346</v>
      </c>
      <c r="G299" s="8" t="s">
        <v>1475</v>
      </c>
      <c r="I299" t="s">
        <v>91</v>
      </c>
      <c r="J299" t="s">
        <v>91</v>
      </c>
      <c r="K299">
        <v>363</v>
      </c>
      <c r="L299">
        <v>363</v>
      </c>
      <c r="M299">
        <v>363</v>
      </c>
      <c r="O299" s="62"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3332</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constants'!$A$3:$D$9999,4,FALSE),"")</f>
        <v>Stormhaven</v>
      </c>
      <c r="AB299" s="33" t="s">
        <v>3332</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constants'!$A$3:$D$9999,4,FALSE),"")</f>
        <v>Stormhaven</v>
      </c>
      <c r="AH299" s="42"/>
      <c r="AI299" s="41"/>
      <c r="AJ299" s="41"/>
      <c r="AK299" s="3" t="str">
        <f>IF(AND(G299&lt;&gt;"LIBSETS_SETTYPE_BATTLEGROUND",G299&lt;&gt;"LIBSETS_SETTYPE_SPECIAL"),IF(AL299&lt;&gt;"",VLOOKUP(AL299,'ESO zone constants'!$D$3:$H$4953,5,FALSE),""),"")</f>
        <v/>
      </c>
      <c r="AN299" s="41"/>
      <c r="AO299" s="41"/>
      <c r="AP299" s="3" t="str">
        <f>IF(AND(G299&lt;&gt;"LIBSETS_SETTYPE_BATTLEGROUND",G299&lt;&gt;"LIBSETS_SETTYPE_SPECIAL"),IF(AQ299&lt;&gt;"",VLOOKUP(AQ299,'ESO zone constants'!$D$3:$H$4953,5,FALSE),""),"")</f>
        <v/>
      </c>
      <c r="AS299" s="41"/>
      <c r="AT299" s="41"/>
      <c r="AU299" s="3" t="str">
        <f>IF(AND(G299&lt;&gt;"LIBSETS_SETTYPE_BATTLEGROUND",G299&lt;&gt;"LIBSETS_SETTYPE_SPECIAL"),IF(AV299&lt;&gt;"",VLOOKUP(AV299,'ESO zone constants'!$D$3:$H$4953,5,FALSE),""),"")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29"/>
        <v>, setType=LIBSETS_SETTYPE_DUNGEON</v>
      </c>
      <c r="BG299" s="21" t="str">
        <f t="shared" si="32"/>
        <v>, isProcSetAllowedInPvP=1, dropMechanic={LIBSETS_DROP_MECHANIC_GROUP_DUNGEON_BOSS,LIBSETS_DROP_MECHANIC_GROUP_DUNGEON_BOSS}</v>
      </c>
      <c r="BH299" s="21" t="str">
        <f t="shared" si="33"/>
        <v>}, --Jorvuld\'s Guidance / Jorvulds Führung   [Scalecaller Peak, Stormhaven, Stormhaven]</v>
      </c>
    </row>
    <row r="300" spans="1:60" x14ac:dyDescent="0.25">
      <c r="A300" s="12">
        <v>347</v>
      </c>
      <c r="B300" t="s">
        <v>1190</v>
      </c>
      <c r="C300" t="s">
        <v>1191</v>
      </c>
      <c r="D300" s="3">
        <f t="shared" si="28"/>
        <v>347</v>
      </c>
      <c r="G300" s="8" t="s">
        <v>1475</v>
      </c>
      <c r="I300" t="s">
        <v>91</v>
      </c>
      <c r="J300" t="s">
        <v>91</v>
      </c>
      <c r="K300">
        <v>363</v>
      </c>
      <c r="L300">
        <v>363</v>
      </c>
      <c r="M300">
        <v>363</v>
      </c>
      <c r="O300" s="62"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3332</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constants'!$A$3:$D$9999,4,FALSE),"")</f>
        <v>Stormhaven</v>
      </c>
      <c r="AB300" s="33" t="s">
        <v>3332</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constants'!$A$3:$D$9999,4,FALSE),"")</f>
        <v>Stormhaven</v>
      </c>
      <c r="AH300" s="42"/>
      <c r="AI300" s="41"/>
      <c r="AJ300" s="41"/>
      <c r="AK300" s="3" t="str">
        <f>IF(AND(G300&lt;&gt;"LIBSETS_SETTYPE_BATTLEGROUND",G300&lt;&gt;"LIBSETS_SETTYPE_SPECIAL"),IF(AL300&lt;&gt;"",VLOOKUP(AL300,'ESO zone constants'!$D$3:$H$4953,5,FALSE),""),"")</f>
        <v/>
      </c>
      <c r="AN300" s="41"/>
      <c r="AO300" s="41"/>
      <c r="AP300" s="3" t="str">
        <f>IF(AND(G300&lt;&gt;"LIBSETS_SETTYPE_BATTLEGROUND",G300&lt;&gt;"LIBSETS_SETTYPE_SPECIAL"),IF(AQ300&lt;&gt;"",VLOOKUP(AQ300,'ESO zone constants'!$D$3:$H$4953,5,FALSE),""),"")</f>
        <v/>
      </c>
      <c r="AS300" s="41"/>
      <c r="AT300" s="41"/>
      <c r="AU300" s="3" t="str">
        <f>IF(AND(G300&lt;&gt;"LIBSETS_SETTYPE_BATTLEGROUND",G300&lt;&gt;"LIBSETS_SETTYPE_SPECIAL"),IF(AV300&lt;&gt;"",VLOOKUP(AV300,'ESO zone constants'!$D$3:$H$4953,5,FALSE),""),"")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29"/>
        <v>, setType=LIBSETS_SETTYPE_DUNGEON</v>
      </c>
      <c r="BG300" s="21" t="str">
        <f t="shared" si="32"/>
        <v>, dropMechanic={LIBSETS_DROP_MECHANIC_GROUP_DUNGEON_BOSS,LIBSETS_DROP_MECHANIC_GROUP_DUNGEON_BOSS}</v>
      </c>
      <c r="BH300" s="21" t="str">
        <f t="shared" si="33"/>
        <v>}, --Plague Slinger / Seuchenschleuder   [Scalecaller Peak, Stormhaven, Stormhaven]</v>
      </c>
    </row>
    <row r="301" spans="1:60" x14ac:dyDescent="0.25">
      <c r="A301" s="12">
        <v>348</v>
      </c>
      <c r="B301" t="s">
        <v>1192</v>
      </c>
      <c r="C301" t="s">
        <v>1193</v>
      </c>
      <c r="D301" s="3">
        <f t="shared" si="28"/>
        <v>348</v>
      </c>
      <c r="G301" s="8" t="s">
        <v>1475</v>
      </c>
      <c r="I301" t="s">
        <v>91</v>
      </c>
      <c r="J301" t="s">
        <v>91</v>
      </c>
      <c r="K301">
        <v>363</v>
      </c>
      <c r="L301">
        <v>363</v>
      </c>
      <c r="M301">
        <v>363</v>
      </c>
      <c r="O301" s="62"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3332</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constants'!$A$3:$D$9999,4,FALSE),"")</f>
        <v>Stormhaven</v>
      </c>
      <c r="AB301" s="33" t="s">
        <v>3332</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constants'!$A$3:$D$9999,4,FALSE),"")</f>
        <v>Stormhaven</v>
      </c>
      <c r="AH301" s="42"/>
      <c r="AI301" s="41"/>
      <c r="AJ301" s="41"/>
      <c r="AK301" s="3" t="str">
        <f>IF(AND(G301&lt;&gt;"LIBSETS_SETTYPE_BATTLEGROUND",G301&lt;&gt;"LIBSETS_SETTYPE_SPECIAL"),IF(AL301&lt;&gt;"",VLOOKUP(AL301,'ESO zone constants'!$D$3:$H$4953,5,FALSE),""),"")</f>
        <v/>
      </c>
      <c r="AN301" s="41"/>
      <c r="AO301" s="41"/>
      <c r="AP301" s="3" t="str">
        <f>IF(AND(G301&lt;&gt;"LIBSETS_SETTYPE_BATTLEGROUND",G301&lt;&gt;"LIBSETS_SETTYPE_SPECIAL"),IF(AQ301&lt;&gt;"",VLOOKUP(AQ301,'ESO zone constants'!$D$3:$H$4953,5,FALSE),""),"")</f>
        <v/>
      </c>
      <c r="AS301" s="41"/>
      <c r="AT301" s="41"/>
      <c r="AU301" s="3" t="str">
        <f>IF(AND(G301&lt;&gt;"LIBSETS_SETTYPE_BATTLEGROUND",G301&lt;&gt;"LIBSETS_SETTYPE_SPECIAL"),IF(AV301&lt;&gt;"",VLOOKUP(AV301,'ESO zone constants'!$D$3:$H$4953,5,FALSE),""),"")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29"/>
        <v>, setType=LIBSETS_SETTYPE_DUNGEON</v>
      </c>
      <c r="BG301" s="21" t="str">
        <f t="shared" si="32"/>
        <v>, dropMechanic={LIBSETS_DROP_MECHANIC_GROUP_DUNGEON_BOSS,LIBSETS_DROP_MECHANIC_GROUP_DUNGEON_BOSS}</v>
      </c>
      <c r="BH301" s="21" t="str">
        <f t="shared" si="33"/>
        <v>}, --Curse of Doylemish / Fluch von Doylemish   [Scalecaller Peak, Stormhaven, Stormhaven]</v>
      </c>
    </row>
    <row r="302" spans="1:60" x14ac:dyDescent="0.25">
      <c r="A302" s="5">
        <v>349</v>
      </c>
      <c r="B302" t="s">
        <v>30</v>
      </c>
      <c r="C302" t="s">
        <v>30</v>
      </c>
      <c r="D302" s="3">
        <f t="shared" si="28"/>
        <v>349</v>
      </c>
      <c r="G302" s="8" t="s">
        <v>1477</v>
      </c>
      <c r="H302" s="87">
        <v>3</v>
      </c>
      <c r="I302" t="s">
        <v>1464</v>
      </c>
      <c r="J302" t="s">
        <v>91</v>
      </c>
      <c r="K302">
        <v>341</v>
      </c>
      <c r="L302">
        <v>341</v>
      </c>
      <c r="M302">
        <v>341</v>
      </c>
      <c r="O302" s="62"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constants'!$A$3:$D$9999,4,FALSE),"")</f>
        <v>Bangkorai</v>
      </c>
      <c r="AH302" s="42"/>
      <c r="AI302" s="38"/>
      <c r="AJ302" s="38"/>
      <c r="AK302" s="3" t="str">
        <f>IF(AND(G302&lt;&gt;"LIBSETS_SETTYPE_BATTLEGROUND",G302&lt;&gt;"LIBSETS_SETTYPE_SPECIAL"),IF(AL302&lt;&gt;"",VLOOKUP(AL302,'ESO zone constants'!$D$3:$H$4953,5,FALSE),""),"")</f>
        <v/>
      </c>
      <c r="AN302" s="38"/>
      <c r="AO302" s="38"/>
      <c r="AP302" s="3" t="str">
        <f>IF(AND(G302&lt;&gt;"LIBSETS_SETTYPE_BATTLEGROUND",G302&lt;&gt;"LIBSETS_SETTYPE_SPECIAL"),IF(AQ302&lt;&gt;"",VLOOKUP(AQ302,'ESO zone constants'!$D$3:$H$4953,5,FALSE),""),"")</f>
        <v/>
      </c>
      <c r="AS302" s="38"/>
      <c r="AT302" s="38"/>
      <c r="AU302" s="3" t="str">
        <f>IF(AND(G302&lt;&gt;"LIBSETS_SETTYPE_BATTLEGROUND",G302&lt;&gt;"LIBSETS_SETTYPE_SPECIAL"),IF(AV302&lt;&gt;"",VLOOKUP(AV302,'ESO zone constants'!$D$3:$H$4953,5,FALSE),""),"")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29"/>
        <v>, setType=LIBSETS_SETTYPE_MONSTER, undauntedChestId=3</v>
      </c>
      <c r="BG302" s="21" t="str">
        <f t="shared" si="32"/>
        <v>, dropMechanic={LIBSETS_DROP_MECHANIC_MONSTER_NAME}, dropMechanicDropLocationNames={['en']={'Thurvokun','','','','','',},['de']={'Thurvokun','','','','','',},}</v>
      </c>
      <c r="BH302" s="21" t="str">
        <f t="shared" si="33"/>
        <v>}, --Thurvokun / Thurvokun   [Fang Lair, Bangkorai, Bangkorai]</v>
      </c>
    </row>
    <row r="303" spans="1:60" x14ac:dyDescent="0.25">
      <c r="A303" s="5">
        <v>350</v>
      </c>
      <c r="B303" t="s">
        <v>34</v>
      </c>
      <c r="C303" t="s">
        <v>34</v>
      </c>
      <c r="D303" s="3">
        <f t="shared" si="28"/>
        <v>350</v>
      </c>
      <c r="G303" s="8" t="s">
        <v>1477</v>
      </c>
      <c r="H303" s="87">
        <v>3</v>
      </c>
      <c r="I303" t="s">
        <v>1464</v>
      </c>
      <c r="J303" t="s">
        <v>91</v>
      </c>
      <c r="K303">
        <v>363</v>
      </c>
      <c r="L303">
        <v>363</v>
      </c>
      <c r="M303">
        <v>363</v>
      </c>
      <c r="O303" s="62"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constants'!$A$3:$D$9999,4,FALSE),"")</f>
        <v>Stormhaven</v>
      </c>
      <c r="AH303" s="42"/>
      <c r="AI303" s="38"/>
      <c r="AJ303" s="38"/>
      <c r="AK303" s="3" t="str">
        <f>IF(AND(G303&lt;&gt;"LIBSETS_SETTYPE_BATTLEGROUND",G303&lt;&gt;"LIBSETS_SETTYPE_SPECIAL"),IF(AL303&lt;&gt;"",VLOOKUP(AL303,'ESO zone constants'!$D$3:$H$4953,5,FALSE),""),"")</f>
        <v/>
      </c>
      <c r="AN303" s="38"/>
      <c r="AO303" s="38"/>
      <c r="AP303" s="3" t="str">
        <f>IF(AND(G303&lt;&gt;"LIBSETS_SETTYPE_BATTLEGROUND",G303&lt;&gt;"LIBSETS_SETTYPE_SPECIAL"),IF(AQ303&lt;&gt;"",VLOOKUP(AQ303,'ESO zone constants'!$D$3:$H$4953,5,FALSE),""),"")</f>
        <v/>
      </c>
      <c r="AS303" s="38"/>
      <c r="AT303" s="38"/>
      <c r="AU303" s="3" t="str">
        <f>IF(AND(G303&lt;&gt;"LIBSETS_SETTYPE_BATTLEGROUND",G303&lt;&gt;"LIBSETS_SETTYPE_SPECIAL"),IF(AV303&lt;&gt;"",VLOOKUP(AV303,'ESO zone constants'!$D$3:$H$4953,5,FALSE),""),"")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29"/>
        <v>, setType=LIBSETS_SETTYPE_MONSTER, undauntedChestId=3</v>
      </c>
      <c r="BG303" s="21" t="str">
        <f t="shared" si="32"/>
        <v>, dropMechanic={LIBSETS_DROP_MECHANIC_MONSTER_NAME}, dropMechanicDropLocationNames={['en']={'Zaan','','','','','',},['de']={'Zaan','','','','','',},}</v>
      </c>
      <c r="BH303" s="21" t="str">
        <f t="shared" si="33"/>
        <v>}, --Zaan / Zaan   [Scalecaller Peak, Stormhaven, Stormhaven]</v>
      </c>
    </row>
    <row r="304" spans="1:60" x14ac:dyDescent="0.25">
      <c r="A304" s="5">
        <v>351</v>
      </c>
      <c r="B304" t="s">
        <v>1194</v>
      </c>
      <c r="C304" t="s">
        <v>1195</v>
      </c>
      <c r="D304" s="3">
        <f t="shared" si="28"/>
        <v>351</v>
      </c>
      <c r="G304" s="8" t="s">
        <v>1472</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3335</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constants'!$A$3:$D$9999,4,FALSE),"")</f>
        <v>Clockwork City</v>
      </c>
      <c r="AB304" s="33" t="s">
        <v>3335</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constants'!$A$3:$D$9999,4,FALSE),"")</f>
        <v>Clockwork City</v>
      </c>
      <c r="AH304" s="42"/>
      <c r="AI304" s="41"/>
      <c r="AJ304" s="41"/>
      <c r="AK304" s="3" t="str">
        <f>IF(AND(G304&lt;&gt;"LIBSETS_SETTYPE_BATTLEGROUND",G304&lt;&gt;"LIBSETS_SETTYPE_SPECIAL"),IF(AL304&lt;&gt;"",VLOOKUP(AL304,'ESO zone constants'!$D$3:$H$4953,5,FALSE),""),"")</f>
        <v/>
      </c>
      <c r="AN304" s="41"/>
      <c r="AO304" s="41"/>
      <c r="AP304" s="3" t="str">
        <f>IF(AND(G304&lt;&gt;"LIBSETS_SETTYPE_BATTLEGROUND",G304&lt;&gt;"LIBSETS_SETTYPE_SPECIAL"),IF(AQ304&lt;&gt;"",VLOOKUP(AQ304,'ESO zone constants'!$D$3:$H$4953,5,FALSE),""),"")</f>
        <v/>
      </c>
      <c r="AS304" s="41"/>
      <c r="AT304" s="41"/>
      <c r="AU304" s="3" t="str">
        <f>IF(AND(G304&lt;&gt;"LIBSETS_SETTYPE_BATTLEGROUND",G304&lt;&gt;"LIBSETS_SETTYPE_SPECIAL"),IF(AV304&lt;&gt;"",VLOOKUP(AV304,'ESO zone constants'!$D$3:$H$4953,5,FALSE),""),"")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29"/>
        <v>, setType=LIBSETS_SETTYPE_CRAFTED</v>
      </c>
      <c r="BG304" s="21" t="str">
        <f t="shared" si="32"/>
        <v>, isProcSetAllowedInPvP=1, dropMechanic={LIBSETS_DROP_MECHANIC_CRAFTED,LIBSETS_DROP_MECHANIC_CRAFTED}</v>
      </c>
      <c r="BH304" s="21" t="str">
        <f t="shared" si="33"/>
        <v>}, --Innate Axiom / Kernaxiom   [Clockwork City, Clockwork City, Clockwork City]</v>
      </c>
    </row>
    <row r="305" spans="1:60" x14ac:dyDescent="0.25">
      <c r="A305" s="5">
        <v>352</v>
      </c>
      <c r="B305" t="s">
        <v>1196</v>
      </c>
      <c r="C305" t="s">
        <v>1197</v>
      </c>
      <c r="D305" s="3">
        <f t="shared" si="28"/>
        <v>352</v>
      </c>
      <c r="G305" s="8" t="s">
        <v>1472</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3335</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constants'!$A$3:$D$9999,4,FALSE),"")</f>
        <v>Clockwork City</v>
      </c>
      <c r="AB305" s="33" t="s">
        <v>3335</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constants'!$A$3:$D$9999,4,FALSE),"")</f>
        <v>Clockwork City</v>
      </c>
      <c r="AH305" s="42"/>
      <c r="AK305" s="3" t="str">
        <f>IF(AND(G305&lt;&gt;"LIBSETS_SETTYPE_BATTLEGROUND",G305&lt;&gt;"LIBSETS_SETTYPE_SPECIAL"),IF(AL305&lt;&gt;"",VLOOKUP(AL305,'ESO zone constants'!$D$3:$H$4953,5,FALSE),""),"")</f>
        <v/>
      </c>
      <c r="AP305" s="3" t="str">
        <f>IF(AND(G305&lt;&gt;"LIBSETS_SETTYPE_BATTLEGROUND",G305&lt;&gt;"LIBSETS_SETTYPE_SPECIAL"),IF(AQ305&lt;&gt;"",VLOOKUP(AQ305,'ESO zone constants'!$D$3:$H$4953,5,FALSE),""),"")</f>
        <v/>
      </c>
      <c r="AU305" s="3" t="str">
        <f>IF(AND(G305&lt;&gt;"LIBSETS_SETTYPE_BATTLEGROUND",G305&lt;&gt;"LIBSETS_SETTYPE_SPECIAL"),IF(AV305&lt;&gt;"",VLOOKUP(AV305,'ESO zone constants'!$D$3:$H$4953,5,FALSE),""),"")</f>
        <v/>
      </c>
      <c r="AZ305" s="79" t="s">
        <v>2659</v>
      </c>
      <c r="BA305" s="79"/>
      <c r="BB305" s="79"/>
      <c r="BC305" s="79"/>
      <c r="BD305" s="21" t="str">
        <f t="shared" si="30"/>
        <v>[352] = {wayshrines={337,337,337,}, traitsNeeded=4, dlcId=DLC_CLOCKWORK_CITY</v>
      </c>
      <c r="BE305" s="21" t="str">
        <f t="shared" si="31"/>
        <v>, zoneIds={980,980,980}, veteran=false</v>
      </c>
      <c r="BF305" s="21" t="str">
        <f t="shared" si="29"/>
        <v>, setType=LIBSETS_SETTYPE_CRAFTED</v>
      </c>
      <c r="BG305" s="21" t="str">
        <f t="shared" si="32"/>
        <v>, isProcSetAllowedInPvP=1, dropMechanic={LIBSETS_DROP_MECHANIC_CRAFTED,LIBSETS_DROP_MECHANIC_CRAFTED}</v>
      </c>
      <c r="BH305" s="21" t="str">
        <f t="shared" si="33"/>
        <v>}, --Fortified Brass / Messingpanzer   [Clockwork City, Clockwork City, Clockwork City]</v>
      </c>
    </row>
    <row r="306" spans="1:60" x14ac:dyDescent="0.25">
      <c r="A306" s="5">
        <v>353</v>
      </c>
      <c r="B306" t="s">
        <v>1198</v>
      </c>
      <c r="C306" t="s">
        <v>1199</v>
      </c>
      <c r="D306" s="3">
        <f t="shared" si="28"/>
        <v>353</v>
      </c>
      <c r="G306" s="8" t="s">
        <v>1472</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3335</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constants'!$A$3:$D$9999,4,FALSE),"")</f>
        <v>Clockwork City</v>
      </c>
      <c r="AB306" s="33" t="s">
        <v>3335</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constants'!$A$3:$D$9999,4,FALSE),"")</f>
        <v>Clockwork City</v>
      </c>
      <c r="AH306" s="42"/>
      <c r="AK306" s="3" t="str">
        <f>IF(AND(G306&lt;&gt;"LIBSETS_SETTYPE_BATTLEGROUND",G306&lt;&gt;"LIBSETS_SETTYPE_SPECIAL"),IF(AL306&lt;&gt;"",VLOOKUP(AL306,'ESO zone constants'!$D$3:$H$4953,5,FALSE),""),"")</f>
        <v/>
      </c>
      <c r="AP306" s="3" t="str">
        <f>IF(AND(G306&lt;&gt;"LIBSETS_SETTYPE_BATTLEGROUND",G306&lt;&gt;"LIBSETS_SETTYPE_SPECIAL"),IF(AQ306&lt;&gt;"",VLOOKUP(AQ306,'ESO zone constants'!$D$3:$H$4953,5,FALSE),""),"")</f>
        <v/>
      </c>
      <c r="AU306" s="3" t="str">
        <f>IF(AND(G306&lt;&gt;"LIBSETS_SETTYPE_BATTLEGROUND",G306&lt;&gt;"LIBSETS_SETTYPE_SPECIAL"),IF(AV306&lt;&gt;"",VLOOKUP(AV306,'ESO zone constants'!$D$3:$H$4953,5,FALSE),""),"")</f>
        <v/>
      </c>
      <c r="AZ306" s="79" t="s">
        <v>2658</v>
      </c>
      <c r="BA306" s="79"/>
      <c r="BB306" s="79"/>
      <c r="BC306" s="79"/>
      <c r="BD306" s="21" t="str">
        <f t="shared" si="30"/>
        <v>[353] = {wayshrines={338,338,338,}, traitsNeeded=6, dlcId=DLC_CLOCKWORK_CITY</v>
      </c>
      <c r="BE306" s="21" t="str">
        <f t="shared" si="31"/>
        <v>, zoneIds={980,980,980}, veteran=false</v>
      </c>
      <c r="BF306" s="21" t="str">
        <f t="shared" si="29"/>
        <v>, setType=LIBSETS_SETTYPE_CRAFTED</v>
      </c>
      <c r="BG306" s="21" t="str">
        <f t="shared" si="32"/>
        <v>, dropMechanic={LIBSETS_DROP_MECHANIC_CRAFTED,LIBSETS_DROP_MECHANIC_CRAFTED}</v>
      </c>
      <c r="BH306" s="21" t="str">
        <f t="shared" si="33"/>
        <v>}, --Mechanical Acuity / Mechanikblick   [Clockwork City, Clockwork City, Clockwork City]</v>
      </c>
    </row>
    <row r="307" spans="1:60" x14ac:dyDescent="0.25">
      <c r="A307" s="12">
        <v>354</v>
      </c>
      <c r="B307" t="s">
        <v>1200</v>
      </c>
      <c r="C307" t="s">
        <v>1201</v>
      </c>
      <c r="D307" s="3">
        <f t="shared" si="28"/>
        <v>354</v>
      </c>
      <c r="E307" s="40"/>
      <c r="G307" s="8" t="s">
        <v>1478</v>
      </c>
      <c r="I307" t="s">
        <v>91</v>
      </c>
      <c r="J307" t="s">
        <v>91</v>
      </c>
      <c r="K307">
        <v>338</v>
      </c>
      <c r="L307">
        <v>338</v>
      </c>
      <c r="M307">
        <v>338</v>
      </c>
      <c r="O307" s="62"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constants'!$A$3:$D$9999,4,FALSE),"")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constants'!$A$3:$D$9999,4,FALSE),"")</f>
        <v>Clockwork City</v>
      </c>
      <c r="AH307" s="42" t="s">
        <v>1558</v>
      </c>
      <c r="AI307" s="41"/>
      <c r="AJ307" s="41"/>
      <c r="AK307" s="3">
        <f>IF(AND(G307&lt;&gt;"LIBSETS_SETTYPE_BATTLEGROUND",G307&lt;&gt;"LIBSETS_SETTYPE_SPECIAL"),IF(AL307&lt;&gt;"",VLOOKUP(AL307,'ESO zone constants'!$D$3:$H$4953,5,FALSE),""),"")</f>
        <v>980</v>
      </c>
      <c r="AL307" t="s">
        <v>78</v>
      </c>
      <c r="AM307" s="33" t="s">
        <v>1559</v>
      </c>
      <c r="AN307" s="41"/>
      <c r="AO307" s="41"/>
      <c r="AP307" s="3" t="str">
        <f>IF(AND(G307&lt;&gt;"LIBSETS_SETTYPE_BATTLEGROUND",G307&lt;&gt;"LIBSETS_SETTYPE_SPECIAL"),IF(AQ307&lt;&gt;"",VLOOKUP(AQ307,'ESO zone constants'!$D$3:$H$4953,5,FALSE),""),"")</f>
        <v/>
      </c>
      <c r="AS307" s="41"/>
      <c r="AT307" s="41"/>
      <c r="AU307" s="3" t="str">
        <f>IF(AND(G307&lt;&gt;"LIBSETS_SETTYPE_BATTLEGROUND",G307&lt;&gt;"LIBSETS_SETTYPE_SPECIAL"),IF(AV307&lt;&gt;"",VLOOKUP(AV307,'ESO zone constants'!$D$3:$H$4953,5,FALSE),""),"")</f>
        <v/>
      </c>
      <c r="AX307" s="41"/>
      <c r="AY307" s="41"/>
      <c r="AZ307" s="79" t="s">
        <v>2658</v>
      </c>
      <c r="BA307" s="79"/>
      <c r="BB307" s="79"/>
      <c r="BC307" s="79"/>
      <c r="BD307" s="21" t="str">
        <f t="shared" si="30"/>
        <v>[354] = {wayshrines={338,338,338,}, dlcId=DLC_CLOCKWORK_CITY</v>
      </c>
      <c r="BE307" s="21" t="str">
        <f t="shared" si="31"/>
        <v>, zoneIds={980,980,980,980}, veteran=false</v>
      </c>
      <c r="BF307" s="21" t="str">
        <f t="shared" si="29"/>
        <v>, setType=LIBSETS_SETTYPE_OVERLAND</v>
      </c>
      <c r="BG307" s="21" t="str">
        <f t="shared" si="32"/>
        <v>, dropMechanic={LIBSETS_DROP_MECHANIC_OVERLAND_BOSS_DELVE,LIBSETS_DROP_MECHANIC_OVERLAND_WORLDBOSS,LIBSETS_DROP_MECHANIC_OVERLAND_BOSS_PUBLIC_DUNGEON,LIBSETS_DROP_MECHANIC_OVERLAND_CHEST}</v>
      </c>
      <c r="BH307" s="21" t="str">
        <f t="shared" si="33"/>
        <v>}, --Mad Tinkerer / Wahntüftler   [Clockwork City, Clockwork City, Clockwork City, Clockwork City]</v>
      </c>
    </row>
    <row r="308" spans="1:60" x14ac:dyDescent="0.25">
      <c r="A308" s="12">
        <v>355</v>
      </c>
      <c r="B308" t="s">
        <v>1202</v>
      </c>
      <c r="C308" t="s">
        <v>1203</v>
      </c>
      <c r="D308" s="3">
        <f t="shared" si="28"/>
        <v>355</v>
      </c>
      <c r="E308" s="40"/>
      <c r="G308" s="8" t="s">
        <v>1478</v>
      </c>
      <c r="I308" t="s">
        <v>91</v>
      </c>
      <c r="J308" t="s">
        <v>91</v>
      </c>
      <c r="K308">
        <v>338</v>
      </c>
      <c r="L308">
        <v>338</v>
      </c>
      <c r="M308">
        <v>338</v>
      </c>
      <c r="O308" s="62"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constants'!$A$3:$D$9999,4,FALSE),"")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constants'!$A$3:$D$9999,4,FALSE),"")</f>
        <v>Clockwork City</v>
      </c>
      <c r="AH308" s="42" t="s">
        <v>1558</v>
      </c>
      <c r="AI308" s="41"/>
      <c r="AJ308" s="41"/>
      <c r="AK308" s="3">
        <f>IF(AND(G308&lt;&gt;"LIBSETS_SETTYPE_BATTLEGROUND",G308&lt;&gt;"LIBSETS_SETTYPE_SPECIAL"),IF(AL308&lt;&gt;"",VLOOKUP(AL308,'ESO zone constants'!$D$3:$H$4953,5,FALSE),""),"")</f>
        <v>980</v>
      </c>
      <c r="AL308" t="s">
        <v>78</v>
      </c>
      <c r="AM308" s="33" t="s">
        <v>1559</v>
      </c>
      <c r="AN308" s="41"/>
      <c r="AO308" s="41"/>
      <c r="AP308" s="3" t="str">
        <f>IF(AND(G308&lt;&gt;"LIBSETS_SETTYPE_BATTLEGROUND",G308&lt;&gt;"LIBSETS_SETTYPE_SPECIAL"),IF(AQ308&lt;&gt;"",VLOOKUP(AQ308,'ESO zone constants'!$D$3:$H$4953,5,FALSE),""),"")</f>
        <v/>
      </c>
      <c r="AS308" s="41"/>
      <c r="AT308" s="41"/>
      <c r="AU308" s="3" t="str">
        <f>IF(AND(G308&lt;&gt;"LIBSETS_SETTYPE_BATTLEGROUND",G308&lt;&gt;"LIBSETS_SETTYPE_SPECIAL"),IF(AV308&lt;&gt;"",VLOOKUP(AV308,'ESO zone constants'!$D$3:$H$4953,5,FALSE),""),"")</f>
        <v/>
      </c>
      <c r="AX308" s="41"/>
      <c r="AY308" s="41"/>
      <c r="AZ308" s="79" t="s">
        <v>2658</v>
      </c>
      <c r="BA308" s="79"/>
      <c r="BB308" s="79"/>
      <c r="BC308" s="79"/>
      <c r="BD308" s="21" t="str">
        <f t="shared" si="30"/>
        <v>[355] = {wayshrines={338,338,338,}, dlcId=DLC_CLOCKWORK_CITY</v>
      </c>
      <c r="BE308" s="21" t="str">
        <f t="shared" si="31"/>
        <v>, zoneIds={980,980,980,980}, veteran=false</v>
      </c>
      <c r="BF308" s="21" t="str">
        <f t="shared" si="29"/>
        <v>, setType=LIBSETS_SETTYPE_OVERLAND</v>
      </c>
      <c r="BG308" s="21" t="str">
        <f t="shared" si="32"/>
        <v>, dropMechanic={LIBSETS_DROP_MECHANIC_OVERLAND_BOSS_DELVE,LIBSETS_DROP_MECHANIC_OVERLAND_WORLDBOSS,LIBSETS_DROP_MECHANIC_OVERLAND_BOSS_PUBLIC_DUNGEON,LIBSETS_DROP_MECHANIC_OVERLAND_CHEST}</v>
      </c>
      <c r="BH308" s="21" t="str">
        <f t="shared" si="33"/>
        <v>}, --Unfathomable Darkness / Unermessliche Dunkelheit   [Clockwork City, Clockwork City, Clockwork City, Clockwork City]</v>
      </c>
    </row>
    <row r="309" spans="1:60" x14ac:dyDescent="0.25">
      <c r="A309" s="12">
        <v>356</v>
      </c>
      <c r="B309" t="s">
        <v>1204</v>
      </c>
      <c r="C309" t="s">
        <v>1205</v>
      </c>
      <c r="D309" s="3">
        <f t="shared" si="28"/>
        <v>356</v>
      </c>
      <c r="E309" s="40"/>
      <c r="G309" s="8" t="s">
        <v>1478</v>
      </c>
      <c r="I309" t="s">
        <v>91</v>
      </c>
      <c r="J309" t="s">
        <v>91</v>
      </c>
      <c r="K309">
        <v>338</v>
      </c>
      <c r="L309">
        <v>338</v>
      </c>
      <c r="M309">
        <v>338</v>
      </c>
      <c r="O309" s="62"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constants'!$A$3:$D$9999,4,FALSE),"")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constants'!$A$3:$D$9999,4,FALSE),"")</f>
        <v>Clockwork City</v>
      </c>
      <c r="AH309" s="42" t="s">
        <v>1558</v>
      </c>
      <c r="AI309" s="41"/>
      <c r="AJ309" s="41"/>
      <c r="AK309" s="3">
        <f>IF(AND(G309&lt;&gt;"LIBSETS_SETTYPE_BATTLEGROUND",G309&lt;&gt;"LIBSETS_SETTYPE_SPECIAL"),IF(AL309&lt;&gt;"",VLOOKUP(AL309,'ESO zone constants'!$D$3:$H$4953,5,FALSE),""),"")</f>
        <v>980</v>
      </c>
      <c r="AL309" t="s">
        <v>78</v>
      </c>
      <c r="AM309" s="33" t="s">
        <v>1559</v>
      </c>
      <c r="AN309" s="41"/>
      <c r="AO309" s="41"/>
      <c r="AP309" s="3" t="str">
        <f>IF(AND(G309&lt;&gt;"LIBSETS_SETTYPE_BATTLEGROUND",G309&lt;&gt;"LIBSETS_SETTYPE_SPECIAL"),IF(AQ309&lt;&gt;"",VLOOKUP(AQ309,'ESO zone constants'!$D$3:$H$4953,5,FALSE),""),"")</f>
        <v/>
      </c>
      <c r="AS309" s="41"/>
      <c r="AT309" s="41"/>
      <c r="AU309" s="3" t="str">
        <f>IF(AND(G309&lt;&gt;"LIBSETS_SETTYPE_BATTLEGROUND",G309&lt;&gt;"LIBSETS_SETTYPE_SPECIAL"),IF(AV309&lt;&gt;"",VLOOKUP(AV309,'ESO zone constants'!$D$3:$H$4953,5,FALSE),""),"")</f>
        <v/>
      </c>
      <c r="AX309" s="41"/>
      <c r="AY309" s="41"/>
      <c r="AZ309" s="79" t="s">
        <v>2658</v>
      </c>
      <c r="BA309" s="79"/>
      <c r="BB309" s="79"/>
      <c r="BC309" s="79"/>
      <c r="BD309" s="21" t="str">
        <f t="shared" si="30"/>
        <v>[356] = {wayshrines={338,338,338,}, dlcId=DLC_CLOCKWORK_CITY</v>
      </c>
      <c r="BE309" s="21" t="str">
        <f t="shared" si="31"/>
        <v>, zoneIds={980,980,980,980}, veteran=false</v>
      </c>
      <c r="BF309" s="21" t="str">
        <f t="shared" si="29"/>
        <v>, setType=LIBSETS_SETTYPE_OVERLAND</v>
      </c>
      <c r="BG309" s="21" t="str">
        <f t="shared" si="32"/>
        <v>, dropMechanic={LIBSETS_DROP_MECHANIC_OVERLAND_BOSS_DELVE,LIBSETS_DROP_MECHANIC_OVERLAND_WORLDBOSS,LIBSETS_DROP_MECHANIC_OVERLAND_BOSS_PUBLIC_DUNGEON,LIBSETS_DROP_MECHANIC_OVERLAND_CHEST}</v>
      </c>
      <c r="BH309" s="21" t="str">
        <f t="shared" si="33"/>
        <v>}, --Livewire / Stromschlag   [Clockwork City, Clockwork City, Clockwork City, Clockwork City]</v>
      </c>
    </row>
    <row r="310" spans="1:60" x14ac:dyDescent="0.25">
      <c r="A310" s="12">
        <v>357</v>
      </c>
      <c r="B310" t="s">
        <v>1206</v>
      </c>
      <c r="C310" t="s">
        <v>1207</v>
      </c>
      <c r="D310" s="3">
        <f t="shared" si="28"/>
        <v>357</v>
      </c>
      <c r="G310" s="8" t="s">
        <v>1479</v>
      </c>
      <c r="I310" t="s">
        <v>92</v>
      </c>
      <c r="J310" t="s">
        <v>91</v>
      </c>
      <c r="K310">
        <v>346</v>
      </c>
      <c r="L310">
        <v>346</v>
      </c>
      <c r="M310">
        <v>346</v>
      </c>
      <c r="O310" s="62"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3313</v>
      </c>
      <c r="Y310" s="62"/>
      <c r="Z310" s="3">
        <f>IF(AND(G310&lt;&gt;"LIBSETS_SETTYPE_BATTLEGROUND",G310&lt;&gt;"LIBSETS_SETTYPE_SPECIAL"),
IF(AND(Y310&lt;&gt;"",ISNUMBER(Y310),NOT(ISNA(Y310))),Y310,
   IF(AND(L310&lt;&gt;"",ISNUMBER(L310),L310&gt;0,NOT(ISNA(L310))),VLOOKUP(L310,'ESO dumped WayshrineInfo'!$K$3:$L$9996,2,FALSE),"")
),"")</f>
        <v>980</v>
      </c>
      <c r="AA310" t="str">
        <f>IF(AND(Z310&lt;&gt;"",ISNUMBER(Z310),NOT(ISNA(Z310))),VLOOKUP(Z310,'ESO zone constants'!$A$3:$D$9999,4,FALSE),"")</f>
        <v>Clockwork City</v>
      </c>
      <c r="AB310" s="33" t="s">
        <v>3313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WayshrineInfo'!$K$3:$L$9996,2,FALSE),"")
),"")</f>
        <v>980</v>
      </c>
      <c r="AG310" t="str">
        <f>IF(AND(AF310&lt;&gt;"",ISNUMBER(AF310),NOT(ISNA(AF310))),VLOOKUP(AF310,'ESO zone constants'!$A$3:$D$9999,4,FALSE),"")</f>
        <v>Clockwork City</v>
      </c>
      <c r="AH310" s="42"/>
      <c r="AI310" s="38"/>
      <c r="AJ310" s="38"/>
      <c r="AK310" s="3" t="str">
        <f>IF(AND(G310&lt;&gt;"LIBSETS_SETTYPE_BATTLEGROUND",G310&lt;&gt;"LIBSETS_SETTYPE_SPECIAL"),IF(AL310&lt;&gt;"",VLOOKUP(AL310,'ESO zone constants'!$D$3:$H$4953,5,FALSE),""),"")</f>
        <v/>
      </c>
      <c r="AN310" s="38"/>
      <c r="AO310" s="38"/>
      <c r="AP310" s="3" t="str">
        <f>IF(AND(G310&lt;&gt;"LIBSETS_SETTYPE_BATTLEGROUND",G310&lt;&gt;"LIBSETS_SETTYPE_SPECIAL"),IF(AQ310&lt;&gt;"",VLOOKUP(AQ310,'ESO zone constants'!$D$3:$H$4953,5,FALSE),""),"")</f>
        <v/>
      </c>
      <c r="AS310" s="38"/>
      <c r="AT310" s="38"/>
      <c r="AU310" s="3" t="str">
        <f>IF(AND(G310&lt;&gt;"LIBSETS_SETTYPE_BATTLEGROUND",G310&lt;&gt;"LIBSETS_SETTYPE_SPECIAL"),IF(AV310&lt;&gt;"",VLOOKUP(AV310,'ESO zone constants'!$D$3:$H$4953,5,FALSE),""),"")</f>
        <v/>
      </c>
      <c r="AX310" s="38"/>
      <c r="AY310" s="38"/>
      <c r="AZ310" s="79" t="s">
        <v>2658</v>
      </c>
      <c r="BA310" s="79"/>
      <c r="BB310" s="79"/>
      <c r="BC310" s="79"/>
      <c r="BD310" s="21" t="str">
        <f t="shared" si="30"/>
        <v>[357] = {wayshrines={346,346,346,}, dlcId=DLC_CLOCKWORK_CITY</v>
      </c>
      <c r="BE310" s="21" t="str">
        <f t="shared" si="31"/>
        <v>, zoneIds={1000,980,980}, veteran=true</v>
      </c>
      <c r="BF310" s="21" t="str">
        <f t="shared" si="29"/>
        <v>, setType=LIBSETS_SETTYPE_TRIAL</v>
      </c>
      <c r="BG310" s="21" t="str">
        <f t="shared" si="32"/>
        <v>, dropMechanic={LIBSETS_DROP_MECHANIC_TRIAL_BOSS,LIBSETS_DROP_MECHANIC_TRIAL_BOSS}, dropMechanicDropLocationNames={['en']={'','Bosses in trial dungeons','','','','',},['de']={'','Bosse in Prüfungen','','','','',},}</v>
      </c>
      <c r="BH310" s="21" t="str">
        <f t="shared" si="33"/>
        <v>}, --Disciplined Slash (Perfected) / Disziplinierter Schnitt (vollendet)   [Asylum Sanctorium, Clockwork City, Clockwork City]</v>
      </c>
    </row>
    <row r="311" spans="1:60" x14ac:dyDescent="0.25">
      <c r="A311" s="12">
        <v>358</v>
      </c>
      <c r="B311" t="s">
        <v>1208</v>
      </c>
      <c r="C311" t="s">
        <v>1209</v>
      </c>
      <c r="D311" s="3">
        <f t="shared" si="28"/>
        <v>358</v>
      </c>
      <c r="G311" s="8" t="s">
        <v>1479</v>
      </c>
      <c r="I311" t="s">
        <v>92</v>
      </c>
      <c r="J311" t="s">
        <v>91</v>
      </c>
      <c r="K311">
        <v>346</v>
      </c>
      <c r="L311">
        <v>346</v>
      </c>
      <c r="M311">
        <v>346</v>
      </c>
      <c r="O311" s="62"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3313</v>
      </c>
      <c r="Y311" s="62"/>
      <c r="Z311" s="3">
        <f>IF(AND(G311&lt;&gt;"LIBSETS_SETTYPE_BATTLEGROUND",G311&lt;&gt;"LIBSETS_SETTYPE_SPECIAL"),
IF(AND(Y311&lt;&gt;"",ISNUMBER(Y311),NOT(ISNA(Y311))),Y311,
   IF(AND(L311&lt;&gt;"",ISNUMBER(L311),L311&gt;0,NOT(ISNA(L311))),VLOOKUP(L311,'ESO dumped WayshrineInfo'!$K$3:$L$9996,2,FALSE),"")
),"")</f>
        <v>980</v>
      </c>
      <c r="AA311" t="str">
        <f>IF(AND(Z311&lt;&gt;"",ISNUMBER(Z311),NOT(ISNA(Z311))),VLOOKUP(Z311,'ESO zone constants'!$A$3:$D$9999,4,FALSE),"")</f>
        <v>Clockwork City</v>
      </c>
      <c r="AB311" s="33" t="s">
        <v>3313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WayshrineInfo'!$K$3:$L$9996,2,FALSE),"")
),"")</f>
        <v>980</v>
      </c>
      <c r="AG311" t="str">
        <f>IF(AND(AF311&lt;&gt;"",ISNUMBER(AF311),NOT(ISNA(AF311))),VLOOKUP(AF311,'ESO zone constants'!$A$3:$D$9999,4,FALSE),"")</f>
        <v>Clockwork City</v>
      </c>
      <c r="AH311" s="42"/>
      <c r="AI311" s="38"/>
      <c r="AJ311" s="38"/>
      <c r="AK311" s="3" t="str">
        <f>IF(AND(G311&lt;&gt;"LIBSETS_SETTYPE_BATTLEGROUND",G311&lt;&gt;"LIBSETS_SETTYPE_SPECIAL"),IF(AL311&lt;&gt;"",VLOOKUP(AL311,'ESO zone constants'!$D$3:$H$4953,5,FALSE),""),"")</f>
        <v/>
      </c>
      <c r="AN311" s="38"/>
      <c r="AO311" s="38"/>
      <c r="AP311" s="3" t="str">
        <f>IF(AND(G311&lt;&gt;"LIBSETS_SETTYPE_BATTLEGROUND",G311&lt;&gt;"LIBSETS_SETTYPE_SPECIAL"),IF(AQ311&lt;&gt;"",VLOOKUP(AQ311,'ESO zone constants'!$D$3:$H$4953,5,FALSE),""),"")</f>
        <v/>
      </c>
      <c r="AS311" s="38"/>
      <c r="AT311" s="38"/>
      <c r="AU311" s="3" t="str">
        <f>IF(AND(G311&lt;&gt;"LIBSETS_SETTYPE_BATTLEGROUND",G311&lt;&gt;"LIBSETS_SETTYPE_SPECIAL"),IF(AV311&lt;&gt;"",VLOOKUP(AV311,'ESO zone constants'!$D$3:$H$4953,5,FALSE),""),"")</f>
        <v/>
      </c>
      <c r="AX311" s="38"/>
      <c r="AY311" s="38"/>
      <c r="AZ311" s="79" t="s">
        <v>2658</v>
      </c>
      <c r="BA311" s="79"/>
      <c r="BB311" s="79"/>
      <c r="BC311" s="79"/>
      <c r="BD311" s="21" t="str">
        <f t="shared" si="30"/>
        <v>[358] = {wayshrines={346,346,346,}, dlcId=DLC_CLOCKWORK_CITY</v>
      </c>
      <c r="BE311" s="21" t="str">
        <f t="shared" si="31"/>
        <v>, zoneIds={1000,980,980}, veteran=true</v>
      </c>
      <c r="BF311" s="21" t="str">
        <f t="shared" si="29"/>
        <v>, setType=LIBSETS_SETTYPE_TRIAL</v>
      </c>
      <c r="BG311" s="21" t="str">
        <f t="shared" si="32"/>
        <v>, dropMechanic={LIBSETS_DROP_MECHANIC_TRIAL_BOSS,LIBSETS_DROP_MECHANIC_TRIAL_BOSS}, dropMechanicDropLocationNames={['en']={'','Bosses in trial dungeons','','','','',},['de']={'','Bosse in Prüfungen','','','','',},}</v>
      </c>
      <c r="BH311" s="21" t="str">
        <f t="shared" si="33"/>
        <v>}, --Defensive Position (Perfected) / Defensive Position (vollendet)   [Asylum Sanctorium, Clockwork City, Clockwork City]</v>
      </c>
    </row>
    <row r="312" spans="1:60" x14ac:dyDescent="0.25">
      <c r="A312" s="12">
        <v>359</v>
      </c>
      <c r="B312" t="s">
        <v>1210</v>
      </c>
      <c r="C312" t="s">
        <v>1211</v>
      </c>
      <c r="D312" s="3">
        <f t="shared" si="28"/>
        <v>359</v>
      </c>
      <c r="E312" s="40"/>
      <c r="G312" s="8" t="s">
        <v>1479</v>
      </c>
      <c r="I312" t="s">
        <v>92</v>
      </c>
      <c r="J312" t="s">
        <v>91</v>
      </c>
      <c r="K312">
        <v>346</v>
      </c>
      <c r="L312">
        <v>346</v>
      </c>
      <c r="M312">
        <v>346</v>
      </c>
      <c r="O312" s="62"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3313</v>
      </c>
      <c r="Y312" s="62"/>
      <c r="Z312" s="3">
        <f>IF(AND(G312&lt;&gt;"LIBSETS_SETTYPE_BATTLEGROUND",G312&lt;&gt;"LIBSETS_SETTYPE_SPECIAL"),
IF(AND(Y312&lt;&gt;"",ISNUMBER(Y312),NOT(ISNA(Y312))),Y312,
   IF(AND(L312&lt;&gt;"",ISNUMBER(L312),L312&gt;0,NOT(ISNA(L312))),VLOOKUP(L312,'ESO dumped WayshrineInfo'!$K$3:$L$9996,2,FALSE),"")
),"")</f>
        <v>980</v>
      </c>
      <c r="AA312" t="str">
        <f>IF(AND(Z312&lt;&gt;"",ISNUMBER(Z312),NOT(ISNA(Z312))),VLOOKUP(Z312,'ESO zone constants'!$A$3:$D$9999,4,FALSE),"")</f>
        <v>Clockwork City</v>
      </c>
      <c r="AB312" s="33" t="s">
        <v>3313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WayshrineInfo'!$K$3:$L$9996,2,FALSE),"")
),"")</f>
        <v>980</v>
      </c>
      <c r="AG312" t="str">
        <f>IF(AND(AF312&lt;&gt;"",ISNUMBER(AF312),NOT(ISNA(AF312))),VLOOKUP(AF312,'ESO zone constants'!$A$3:$D$9999,4,FALSE),"")</f>
        <v>Clockwork City</v>
      </c>
      <c r="AH312" s="42"/>
      <c r="AI312" s="38"/>
      <c r="AJ312" s="38"/>
      <c r="AK312" s="3" t="str">
        <f>IF(AND(G312&lt;&gt;"LIBSETS_SETTYPE_BATTLEGROUND",G312&lt;&gt;"LIBSETS_SETTYPE_SPECIAL"),IF(AL312&lt;&gt;"",VLOOKUP(AL312,'ESO zone constants'!$D$3:$H$4953,5,FALSE),""),"")</f>
        <v/>
      </c>
      <c r="AN312" s="38"/>
      <c r="AO312" s="38"/>
      <c r="AP312" s="3" t="str">
        <f>IF(AND(G312&lt;&gt;"LIBSETS_SETTYPE_BATTLEGROUND",G312&lt;&gt;"LIBSETS_SETTYPE_SPECIAL"),IF(AQ312&lt;&gt;"",VLOOKUP(AQ312,'ESO zone constants'!$D$3:$H$4953,5,FALSE),""),"")</f>
        <v/>
      </c>
      <c r="AS312" s="38"/>
      <c r="AT312" s="38"/>
      <c r="AU312" s="3" t="str">
        <f>IF(AND(G312&lt;&gt;"LIBSETS_SETTYPE_BATTLEGROUND",G312&lt;&gt;"LIBSETS_SETTYPE_SPECIAL"),IF(AV312&lt;&gt;"",VLOOKUP(AV312,'ESO zone constants'!$D$3:$H$4953,5,FALSE),""),"")</f>
        <v/>
      </c>
      <c r="AX312" s="38"/>
      <c r="AY312" s="38"/>
      <c r="AZ312" s="79" t="s">
        <v>2658</v>
      </c>
      <c r="BA312" s="79"/>
      <c r="BB312" s="79"/>
      <c r="BC312" s="79"/>
      <c r="BD312" s="21" t="str">
        <f t="shared" si="30"/>
        <v>[359] = {wayshrines={346,346,346,}, dlcId=DLC_CLOCKWORK_CITY</v>
      </c>
      <c r="BE312" s="21" t="str">
        <f t="shared" si="31"/>
        <v>, zoneIds={1000,980,980}, veteran=true</v>
      </c>
      <c r="BF312" s="21" t="str">
        <f t="shared" si="29"/>
        <v>, setType=LIBSETS_SETTYPE_TRIAL</v>
      </c>
      <c r="BG312" s="21" t="str">
        <f t="shared" si="32"/>
        <v>, dropMechanic={LIBSETS_DROP_MECHANIC_TRIAL_BOSS,LIBSETS_DROP_MECHANIC_TRIAL_BOSS}, dropMechanicDropLocationNames={['en']={'','Bosses in trial dungeons','','','','',},['de']={'','Bosse in Prüfungen','','','','',},}</v>
      </c>
      <c r="BH312" s="21" t="str">
        <f t="shared" si="33"/>
        <v>}, --Chaotic Whirlwind (Perfected) / Chaotischer Wirbelwind (vollendet)   [Asylum Sanctorium, Clockwork City, Clockwork City]</v>
      </c>
    </row>
    <row r="313" spans="1:60" x14ac:dyDescent="0.25">
      <c r="A313" s="12">
        <v>360</v>
      </c>
      <c r="B313" t="s">
        <v>1212</v>
      </c>
      <c r="C313" t="s">
        <v>1213</v>
      </c>
      <c r="D313" s="3">
        <f t="shared" si="28"/>
        <v>360</v>
      </c>
      <c r="G313" s="8" t="s">
        <v>1479</v>
      </c>
      <c r="I313" t="s">
        <v>92</v>
      </c>
      <c r="J313" t="s">
        <v>91</v>
      </c>
      <c r="K313">
        <v>346</v>
      </c>
      <c r="L313">
        <v>346</v>
      </c>
      <c r="M313">
        <v>346</v>
      </c>
      <c r="O313" s="62"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3313</v>
      </c>
      <c r="Y313" s="62"/>
      <c r="Z313" s="3">
        <f>IF(AND(G313&lt;&gt;"LIBSETS_SETTYPE_BATTLEGROUND",G313&lt;&gt;"LIBSETS_SETTYPE_SPECIAL"),
IF(AND(Y313&lt;&gt;"",ISNUMBER(Y313),NOT(ISNA(Y313))),Y313,
   IF(AND(L313&lt;&gt;"",ISNUMBER(L313),L313&gt;0,NOT(ISNA(L313))),VLOOKUP(L313,'ESO dumped WayshrineInfo'!$K$3:$L$9996,2,FALSE),"")
),"")</f>
        <v>980</v>
      </c>
      <c r="AA313" t="str">
        <f>IF(AND(Z313&lt;&gt;"",ISNUMBER(Z313),NOT(ISNA(Z313))),VLOOKUP(Z313,'ESO zone constants'!$A$3:$D$9999,4,FALSE),"")</f>
        <v>Clockwork City</v>
      </c>
      <c r="AB313" s="33" t="s">
        <v>3313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WayshrineInfo'!$K$3:$L$9996,2,FALSE),"")
),"")</f>
        <v>980</v>
      </c>
      <c r="AG313" t="str">
        <f>IF(AND(AF313&lt;&gt;"",ISNUMBER(AF313),NOT(ISNA(AF313))),VLOOKUP(AF313,'ESO zone constants'!$A$3:$D$9999,4,FALSE),"")</f>
        <v>Clockwork City</v>
      </c>
      <c r="AH313" s="42"/>
      <c r="AI313" s="38"/>
      <c r="AJ313" s="38"/>
      <c r="AK313" s="3" t="str">
        <f>IF(AND(G313&lt;&gt;"LIBSETS_SETTYPE_BATTLEGROUND",G313&lt;&gt;"LIBSETS_SETTYPE_SPECIAL"),IF(AL313&lt;&gt;"",VLOOKUP(AL313,'ESO zone constants'!$D$3:$H$4953,5,FALSE),""),"")</f>
        <v/>
      </c>
      <c r="AN313" s="38"/>
      <c r="AO313" s="38"/>
      <c r="AP313" s="3" t="str">
        <f>IF(AND(G313&lt;&gt;"LIBSETS_SETTYPE_BATTLEGROUND",G313&lt;&gt;"LIBSETS_SETTYPE_SPECIAL"),IF(AQ313&lt;&gt;"",VLOOKUP(AQ313,'ESO zone constants'!$D$3:$H$4953,5,FALSE),""),"")</f>
        <v/>
      </c>
      <c r="AS313" s="38"/>
      <c r="AT313" s="38"/>
      <c r="AU313" s="3" t="str">
        <f>IF(AND(G313&lt;&gt;"LIBSETS_SETTYPE_BATTLEGROUND",G313&lt;&gt;"LIBSETS_SETTYPE_SPECIAL"),IF(AV313&lt;&gt;"",VLOOKUP(AV313,'ESO zone constants'!$D$3:$H$4953,5,FALSE),""),"")</f>
        <v/>
      </c>
      <c r="AX313" s="38"/>
      <c r="AY313" s="38"/>
      <c r="AZ313" s="79" t="s">
        <v>2658</v>
      </c>
      <c r="BA313" s="79"/>
      <c r="BB313" s="79"/>
      <c r="BC313" s="79"/>
      <c r="BD313" s="21" t="str">
        <f t="shared" si="30"/>
        <v>[360] = {wayshrines={346,346,346,}, dlcId=DLC_CLOCKWORK_CITY</v>
      </c>
      <c r="BE313" s="21" t="str">
        <f t="shared" si="31"/>
        <v>, zoneIds={1000,980,980}, veteran=true</v>
      </c>
      <c r="BF313" s="21" t="str">
        <f t="shared" si="29"/>
        <v>, setType=LIBSETS_SETTYPE_TRIAL</v>
      </c>
      <c r="BG313" s="21" t="str">
        <f t="shared" si="32"/>
        <v>, dropMechanic={LIBSETS_DROP_MECHANIC_TRIAL_BOSS,LIBSETS_DROP_MECHANIC_TRIAL_BOSS}, dropMechanicDropLocationNames={['en']={'','Bosses in trial dungeons','','','','',},['de']={'','Bosse in Prüfungen','','','','',},}</v>
      </c>
      <c r="BH313" s="21" t="str">
        <f t="shared" si="33"/>
        <v>}, --Piercing Spray (Perfected) / Durchdringende Salve (vollendet)   [Asylum Sanctorium, Clockwork City, Clockwork City]</v>
      </c>
    </row>
    <row r="314" spans="1:60" x14ac:dyDescent="0.25">
      <c r="A314" s="12">
        <v>361</v>
      </c>
      <c r="B314" t="s">
        <v>1214</v>
      </c>
      <c r="C314" t="s">
        <v>1215</v>
      </c>
      <c r="D314" s="3">
        <f t="shared" si="28"/>
        <v>361</v>
      </c>
      <c r="G314" s="8" t="s">
        <v>1479</v>
      </c>
      <c r="I314" t="s">
        <v>92</v>
      </c>
      <c r="J314" t="s">
        <v>91</v>
      </c>
      <c r="K314">
        <v>346</v>
      </c>
      <c r="L314">
        <v>346</v>
      </c>
      <c r="M314">
        <v>346</v>
      </c>
      <c r="O314" s="62"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3313</v>
      </c>
      <c r="Y314" s="62"/>
      <c r="Z314" s="3">
        <f>IF(AND(G314&lt;&gt;"LIBSETS_SETTYPE_BATTLEGROUND",G314&lt;&gt;"LIBSETS_SETTYPE_SPECIAL"),
IF(AND(Y314&lt;&gt;"",ISNUMBER(Y314),NOT(ISNA(Y314))),Y314,
   IF(AND(L314&lt;&gt;"",ISNUMBER(L314),L314&gt;0,NOT(ISNA(L314))),VLOOKUP(L314,'ESO dumped WayshrineInfo'!$K$3:$L$9996,2,FALSE),"")
),"")</f>
        <v>980</v>
      </c>
      <c r="AA314" t="str">
        <f>IF(AND(Z314&lt;&gt;"",ISNUMBER(Z314),NOT(ISNA(Z314))),VLOOKUP(Z314,'ESO zone constants'!$A$3:$D$9999,4,FALSE),"")</f>
        <v>Clockwork City</v>
      </c>
      <c r="AB314" s="33" t="s">
        <v>3313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WayshrineInfo'!$K$3:$L$9996,2,FALSE),"")
),"")</f>
        <v>980</v>
      </c>
      <c r="AG314" t="str">
        <f>IF(AND(AF314&lt;&gt;"",ISNUMBER(AF314),NOT(ISNA(AF314))),VLOOKUP(AF314,'ESO zone constants'!$A$3:$D$9999,4,FALSE),"")</f>
        <v>Clockwork City</v>
      </c>
      <c r="AH314" s="42"/>
      <c r="AI314" s="38"/>
      <c r="AJ314" s="38"/>
      <c r="AK314" s="3" t="str">
        <f>IF(AND(G314&lt;&gt;"LIBSETS_SETTYPE_BATTLEGROUND",G314&lt;&gt;"LIBSETS_SETTYPE_SPECIAL"),IF(AL314&lt;&gt;"",VLOOKUP(AL314,'ESO zone constants'!$D$3:$H$4953,5,FALSE),""),"")</f>
        <v/>
      </c>
      <c r="AN314" s="38"/>
      <c r="AO314" s="38"/>
      <c r="AP314" s="3" t="str">
        <f>IF(AND(G314&lt;&gt;"LIBSETS_SETTYPE_BATTLEGROUND",G314&lt;&gt;"LIBSETS_SETTYPE_SPECIAL"),IF(AQ314&lt;&gt;"",VLOOKUP(AQ314,'ESO zone constants'!$D$3:$H$4953,5,FALSE),""),"")</f>
        <v/>
      </c>
      <c r="AS314" s="38"/>
      <c r="AT314" s="38"/>
      <c r="AU314" s="3" t="str">
        <f>IF(AND(G314&lt;&gt;"LIBSETS_SETTYPE_BATTLEGROUND",G314&lt;&gt;"LIBSETS_SETTYPE_SPECIAL"),IF(AV314&lt;&gt;"",VLOOKUP(AV314,'ESO zone constants'!$D$3:$H$4953,5,FALSE),""),"")</f>
        <v/>
      </c>
      <c r="AX314" s="38"/>
      <c r="AY314" s="38"/>
      <c r="AZ314" s="79" t="s">
        <v>2658</v>
      </c>
      <c r="BA314" s="79"/>
      <c r="BB314" s="79"/>
      <c r="BC314" s="79"/>
      <c r="BD314" s="21" t="str">
        <f t="shared" si="30"/>
        <v>[361] = {wayshrines={346,346,346,}, dlcId=DLC_CLOCKWORK_CITY</v>
      </c>
      <c r="BE314" s="21" t="str">
        <f t="shared" si="31"/>
        <v>, zoneIds={1000,980,980}, veteran=true</v>
      </c>
      <c r="BF314" s="21" t="str">
        <f t="shared" si="29"/>
        <v>, setType=LIBSETS_SETTYPE_TRIAL</v>
      </c>
      <c r="BG314" s="21" t="str">
        <f t="shared" si="32"/>
        <v>, dropMechanic={LIBSETS_DROP_MECHANIC_TRIAL_BOSS,LIBSETS_DROP_MECHANIC_TRIAL_BOSS}, dropMechanicDropLocationNames={['en']={'','Bosses in trial dungeons','','','','',},['de']={'','Bosse in Prüfungen','','','','',},}</v>
      </c>
      <c r="BH314" s="21" t="str">
        <f t="shared" si="33"/>
        <v>}, --Concentrated Force (Perfected) / Konzentrierte Kraft (vollendet)   [Asylum Sanctorium, Clockwork City, Clockwork City]</v>
      </c>
    </row>
    <row r="315" spans="1:60" x14ac:dyDescent="0.25">
      <c r="A315" s="12">
        <v>362</v>
      </c>
      <c r="B315" t="s">
        <v>1216</v>
      </c>
      <c r="C315" t="s">
        <v>1217</v>
      </c>
      <c r="D315" s="3">
        <f t="shared" si="28"/>
        <v>362</v>
      </c>
      <c r="G315" s="8" t="s">
        <v>1479</v>
      </c>
      <c r="I315" t="s">
        <v>92</v>
      </c>
      <c r="J315" t="s">
        <v>91</v>
      </c>
      <c r="K315">
        <v>346</v>
      </c>
      <c r="L315">
        <v>346</v>
      </c>
      <c r="M315">
        <v>346</v>
      </c>
      <c r="O315" s="62"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3313</v>
      </c>
      <c r="Y315" s="62"/>
      <c r="Z315" s="3">
        <f>IF(AND(G315&lt;&gt;"LIBSETS_SETTYPE_BATTLEGROUND",G315&lt;&gt;"LIBSETS_SETTYPE_SPECIAL"),
IF(AND(Y315&lt;&gt;"",ISNUMBER(Y315),NOT(ISNA(Y315))),Y315,
   IF(AND(L315&lt;&gt;"",ISNUMBER(L315),L315&gt;0,NOT(ISNA(L315))),VLOOKUP(L315,'ESO dumped WayshrineInfo'!$K$3:$L$9996,2,FALSE),"")
),"")</f>
        <v>980</v>
      </c>
      <c r="AA315" t="str">
        <f>IF(AND(Z315&lt;&gt;"",ISNUMBER(Z315),NOT(ISNA(Z315))),VLOOKUP(Z315,'ESO zone constants'!$A$3:$D$9999,4,FALSE),"")</f>
        <v>Clockwork City</v>
      </c>
      <c r="AB315" s="33" t="s">
        <v>3313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WayshrineInfo'!$K$3:$L$9996,2,FALSE),"")
),"")</f>
        <v>980</v>
      </c>
      <c r="AG315" t="str">
        <f>IF(AND(AF315&lt;&gt;"",ISNUMBER(AF315),NOT(ISNA(AF315))),VLOOKUP(AF315,'ESO zone constants'!$A$3:$D$9999,4,FALSE),"")</f>
        <v>Clockwork City</v>
      </c>
      <c r="AH315" s="42"/>
      <c r="AI315" s="38"/>
      <c r="AJ315" s="38"/>
      <c r="AK315" s="3" t="str">
        <f>IF(AND(G315&lt;&gt;"LIBSETS_SETTYPE_BATTLEGROUND",G315&lt;&gt;"LIBSETS_SETTYPE_SPECIAL"),IF(AL315&lt;&gt;"",VLOOKUP(AL315,'ESO zone constants'!$D$3:$H$4953,5,FALSE),""),"")</f>
        <v/>
      </c>
      <c r="AN315" s="38"/>
      <c r="AO315" s="38"/>
      <c r="AP315" s="3" t="str">
        <f>IF(AND(G315&lt;&gt;"LIBSETS_SETTYPE_BATTLEGROUND",G315&lt;&gt;"LIBSETS_SETTYPE_SPECIAL"),IF(AQ315&lt;&gt;"",VLOOKUP(AQ315,'ESO zone constants'!$D$3:$H$4953,5,FALSE),""),"")</f>
        <v/>
      </c>
      <c r="AS315" s="38"/>
      <c r="AT315" s="38"/>
      <c r="AU315" s="3" t="str">
        <f>IF(AND(G315&lt;&gt;"LIBSETS_SETTYPE_BATTLEGROUND",G315&lt;&gt;"LIBSETS_SETTYPE_SPECIAL"),IF(AV315&lt;&gt;"",VLOOKUP(AV315,'ESO zone constants'!$D$3:$H$4953,5,FALSE),""),"")</f>
        <v/>
      </c>
      <c r="AX315" s="38"/>
      <c r="AY315" s="38"/>
      <c r="AZ315" s="79" t="s">
        <v>2658</v>
      </c>
      <c r="BA315" s="79"/>
      <c r="BB315" s="79"/>
      <c r="BC315" s="79"/>
      <c r="BD315" s="21" t="str">
        <f t="shared" si="30"/>
        <v>[362] = {wayshrines={346,346,346,}, dlcId=DLC_CLOCKWORK_CITY</v>
      </c>
      <c r="BE315" s="21" t="str">
        <f t="shared" si="31"/>
        <v>, zoneIds={1000,980,980}, veteran=true</v>
      </c>
      <c r="BF315" s="21" t="str">
        <f t="shared" si="29"/>
        <v>, setType=LIBSETS_SETTYPE_TRIAL</v>
      </c>
      <c r="BG315" s="21" t="str">
        <f t="shared" si="32"/>
        <v>, dropMechanic={LIBSETS_DROP_MECHANIC_TRIAL_BOSS,LIBSETS_DROP_MECHANIC_TRIAL_BOSS}, dropMechanicDropLocationNames={['en']={'','Bosses in trial dungeons','','','','',},['de']={'','Bosse in Prüfungen','','','','',},}</v>
      </c>
      <c r="BH315" s="21" t="str">
        <f t="shared" si="33"/>
        <v>}, --Timeless Blessing (Perfected) / Zeitloser Segen (vollendet)   [Asylum Sanctorium, Clockwork City, Clockwork City]</v>
      </c>
    </row>
    <row r="316" spans="1:60" x14ac:dyDescent="0.25">
      <c r="A316" s="12">
        <v>363</v>
      </c>
      <c r="B316" t="s">
        <v>1218</v>
      </c>
      <c r="C316" t="s">
        <v>1219</v>
      </c>
      <c r="D316" s="3">
        <f t="shared" si="28"/>
        <v>363</v>
      </c>
      <c r="G316" s="8" t="s">
        <v>1479</v>
      </c>
      <c r="I316" t="s">
        <v>91</v>
      </c>
      <c r="J316" t="s">
        <v>91</v>
      </c>
      <c r="K316">
        <v>346</v>
      </c>
      <c r="L316">
        <v>346</v>
      </c>
      <c r="M316">
        <v>346</v>
      </c>
      <c r="O316" s="62"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3313</v>
      </c>
      <c r="Y316" s="62"/>
      <c r="Z316" s="3">
        <f>IF(AND(G316&lt;&gt;"LIBSETS_SETTYPE_BATTLEGROUND",G316&lt;&gt;"LIBSETS_SETTYPE_SPECIAL"),
IF(AND(Y316&lt;&gt;"",ISNUMBER(Y316),NOT(ISNA(Y316))),Y316,
   IF(AND(L316&lt;&gt;"",ISNUMBER(L316),L316&gt;0,NOT(ISNA(L316))),VLOOKUP(L316,'ESO dumped WayshrineInfo'!$K$3:$L$9996,2,FALSE),"")
),"")</f>
        <v>980</v>
      </c>
      <c r="AA316" t="str">
        <f>IF(AND(Z316&lt;&gt;"",ISNUMBER(Z316),NOT(ISNA(Z316))),VLOOKUP(Z316,'ESO zone constants'!$A$3:$D$9999,4,FALSE),"")</f>
        <v>Clockwork City</v>
      </c>
      <c r="AB316" s="33" t="s">
        <v>3313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WayshrineInfo'!$K$3:$L$9996,2,FALSE),"")
),"")</f>
        <v>980</v>
      </c>
      <c r="AG316" t="str">
        <f>IF(AND(AF316&lt;&gt;"",ISNUMBER(AF316),NOT(ISNA(AF316))),VLOOKUP(AF316,'ESO zone constants'!$A$3:$D$9999,4,FALSE),"")</f>
        <v>Clockwork City</v>
      </c>
      <c r="AH316" s="42"/>
      <c r="AI316" s="38"/>
      <c r="AJ316" s="38"/>
      <c r="AK316" s="3" t="str">
        <f>IF(AND(G316&lt;&gt;"LIBSETS_SETTYPE_BATTLEGROUND",G316&lt;&gt;"LIBSETS_SETTYPE_SPECIAL"),IF(AL316&lt;&gt;"",VLOOKUP(AL316,'ESO zone constants'!$D$3:$H$4953,5,FALSE),""),"")</f>
        <v/>
      </c>
      <c r="AN316" s="38"/>
      <c r="AO316" s="38"/>
      <c r="AP316" s="3" t="str">
        <f>IF(AND(G316&lt;&gt;"LIBSETS_SETTYPE_BATTLEGROUND",G316&lt;&gt;"LIBSETS_SETTYPE_SPECIAL"),IF(AQ316&lt;&gt;"",VLOOKUP(AQ316,'ESO zone constants'!$D$3:$H$4953,5,FALSE),""),"")</f>
        <v/>
      </c>
      <c r="AS316" s="38"/>
      <c r="AT316" s="38"/>
      <c r="AU316" s="3" t="str">
        <f>IF(AND(G316&lt;&gt;"LIBSETS_SETTYPE_BATTLEGROUND",G316&lt;&gt;"LIBSETS_SETTYPE_SPECIAL"),IF(AV316&lt;&gt;"",VLOOKUP(AV316,'ESO zone constants'!$D$3:$H$4953,5,FALSE),""),"")</f>
        <v/>
      </c>
      <c r="AX316" s="38"/>
      <c r="AY316" s="38"/>
      <c r="AZ316" s="79" t="s">
        <v>2658</v>
      </c>
      <c r="BA316" s="79"/>
      <c r="BB316" s="79"/>
      <c r="BC316" s="79"/>
      <c r="BD316" s="21" t="str">
        <f t="shared" si="30"/>
        <v>[363] = {wayshrines={346,346,346,}, dlcId=DLC_CLOCKWORK_CITY</v>
      </c>
      <c r="BE316" s="21" t="str">
        <f t="shared" si="31"/>
        <v>, zoneIds={1000,980,980}, veteran=false</v>
      </c>
      <c r="BF316" s="21" t="str">
        <f t="shared" si="29"/>
        <v>, setType=LIBSETS_SETTYPE_TRIAL</v>
      </c>
      <c r="BG316" s="21" t="str">
        <f t="shared" si="32"/>
        <v>, dropMechanic={LIBSETS_DROP_MECHANIC_TRIAL_BOSS,LIBSETS_DROP_MECHANIC_TRIAL_BOSS}, dropMechanicDropLocationNames={['en']={'','Bosses in trial dungeons','','','','',},['de']={'','Bosse in Prüfungen','','','','',},}</v>
      </c>
      <c r="BH316" s="21" t="str">
        <f t="shared" si="33"/>
        <v>}, --Disciplined Slash / Disziplinierter Schnitt   [Asylum Sanctorium, Clockwork City, Clockwork City]</v>
      </c>
    </row>
    <row r="317" spans="1:60" x14ac:dyDescent="0.25">
      <c r="A317" s="12">
        <v>364</v>
      </c>
      <c r="B317" t="s">
        <v>1220</v>
      </c>
      <c r="C317" t="s">
        <v>1220</v>
      </c>
      <c r="D317" s="3">
        <f t="shared" si="28"/>
        <v>364</v>
      </c>
      <c r="G317" s="8" t="s">
        <v>1479</v>
      </c>
      <c r="I317" t="s">
        <v>91</v>
      </c>
      <c r="J317" t="s">
        <v>91</v>
      </c>
      <c r="K317">
        <v>346</v>
      </c>
      <c r="L317">
        <v>346</v>
      </c>
      <c r="M317">
        <v>346</v>
      </c>
      <c r="O317" s="62"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3313</v>
      </c>
      <c r="Y317" s="62"/>
      <c r="Z317" s="3">
        <f>IF(AND(G317&lt;&gt;"LIBSETS_SETTYPE_BATTLEGROUND",G317&lt;&gt;"LIBSETS_SETTYPE_SPECIAL"),
IF(AND(Y317&lt;&gt;"",ISNUMBER(Y317),NOT(ISNA(Y317))),Y317,
   IF(AND(L317&lt;&gt;"",ISNUMBER(L317),L317&gt;0,NOT(ISNA(L317))),VLOOKUP(L317,'ESO dumped WayshrineInfo'!$K$3:$L$9996,2,FALSE),"")
),"")</f>
        <v>980</v>
      </c>
      <c r="AA317" t="str">
        <f>IF(AND(Z317&lt;&gt;"",ISNUMBER(Z317),NOT(ISNA(Z317))),VLOOKUP(Z317,'ESO zone constants'!$A$3:$D$9999,4,FALSE),"")</f>
        <v>Clockwork City</v>
      </c>
      <c r="AB317" s="33" t="s">
        <v>3313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WayshrineInfo'!$K$3:$L$9996,2,FALSE),"")
),"")</f>
        <v>980</v>
      </c>
      <c r="AG317" t="str">
        <f>IF(AND(AF317&lt;&gt;"",ISNUMBER(AF317),NOT(ISNA(AF317))),VLOOKUP(AF317,'ESO zone constants'!$A$3:$D$9999,4,FALSE),"")</f>
        <v>Clockwork City</v>
      </c>
      <c r="AH317" s="42"/>
      <c r="AI317" s="38"/>
      <c r="AJ317" s="38"/>
      <c r="AK317" s="3" t="str">
        <f>IF(AND(G317&lt;&gt;"LIBSETS_SETTYPE_BATTLEGROUND",G317&lt;&gt;"LIBSETS_SETTYPE_SPECIAL"),IF(AL317&lt;&gt;"",VLOOKUP(AL317,'ESO zone constants'!$D$3:$H$4953,5,FALSE),""),"")</f>
        <v/>
      </c>
      <c r="AN317" s="38"/>
      <c r="AO317" s="38"/>
      <c r="AP317" s="3" t="str">
        <f>IF(AND(G317&lt;&gt;"LIBSETS_SETTYPE_BATTLEGROUND",G317&lt;&gt;"LIBSETS_SETTYPE_SPECIAL"),IF(AQ317&lt;&gt;"",VLOOKUP(AQ317,'ESO zone constants'!$D$3:$H$4953,5,FALSE),""),"")</f>
        <v/>
      </c>
      <c r="AS317" s="38"/>
      <c r="AT317" s="38"/>
      <c r="AU317" s="3" t="str">
        <f>IF(AND(G317&lt;&gt;"LIBSETS_SETTYPE_BATTLEGROUND",G317&lt;&gt;"LIBSETS_SETTYPE_SPECIAL"),IF(AV317&lt;&gt;"",VLOOKUP(AV317,'ESO zone constants'!$D$3:$H$4953,5,FALSE),""),"")</f>
        <v/>
      </c>
      <c r="AX317" s="38"/>
      <c r="AY317" s="38"/>
      <c r="AZ317" s="79" t="s">
        <v>2658</v>
      </c>
      <c r="BA317" s="79"/>
      <c r="BB317" s="79"/>
      <c r="BC317" s="79"/>
      <c r="BD317" s="21" t="str">
        <f t="shared" si="30"/>
        <v>[364] = {wayshrines={346,346,346,}, dlcId=DLC_CLOCKWORK_CITY</v>
      </c>
      <c r="BE317" s="21" t="str">
        <f t="shared" si="31"/>
        <v>, zoneIds={1000,980,980}, veteran=false</v>
      </c>
      <c r="BF317" s="21" t="str">
        <f t="shared" si="29"/>
        <v>, setType=LIBSETS_SETTYPE_TRIAL</v>
      </c>
      <c r="BG317" s="21" t="str">
        <f t="shared" si="32"/>
        <v>, dropMechanic={LIBSETS_DROP_MECHANIC_TRIAL_BOSS,LIBSETS_DROP_MECHANIC_TRIAL_BOSS}, dropMechanicDropLocationNames={['en']={'','Bosses in trial dungeons','','','','',},['de']={'','Bosse in Prüfungen','','','','',},}</v>
      </c>
      <c r="BH317" s="21" t="str">
        <f t="shared" si="33"/>
        <v>}, --Defensive Position / Defensive Position   [Asylum Sanctorium, Clockwork City, Clockwork City]</v>
      </c>
    </row>
    <row r="318" spans="1:60" x14ac:dyDescent="0.25">
      <c r="A318" s="12">
        <v>365</v>
      </c>
      <c r="B318" t="s">
        <v>1221</v>
      </c>
      <c r="C318" t="s">
        <v>1222</v>
      </c>
      <c r="D318" s="3">
        <f t="shared" si="28"/>
        <v>365</v>
      </c>
      <c r="E318" s="40"/>
      <c r="G318" s="8" t="s">
        <v>1479</v>
      </c>
      <c r="I318" t="s">
        <v>91</v>
      </c>
      <c r="J318" t="s">
        <v>91</v>
      </c>
      <c r="K318">
        <v>346</v>
      </c>
      <c r="L318">
        <v>346</v>
      </c>
      <c r="M318">
        <v>346</v>
      </c>
      <c r="O318" s="62"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3313</v>
      </c>
      <c r="Y318" s="62"/>
      <c r="Z318" s="3">
        <f>IF(AND(G318&lt;&gt;"LIBSETS_SETTYPE_BATTLEGROUND",G318&lt;&gt;"LIBSETS_SETTYPE_SPECIAL"),
IF(AND(Y318&lt;&gt;"",ISNUMBER(Y318),NOT(ISNA(Y318))),Y318,
   IF(AND(L318&lt;&gt;"",ISNUMBER(L318),L318&gt;0,NOT(ISNA(L318))),VLOOKUP(L318,'ESO dumped WayshrineInfo'!$K$3:$L$9996,2,FALSE),"")
),"")</f>
        <v>980</v>
      </c>
      <c r="AA318" t="str">
        <f>IF(AND(Z318&lt;&gt;"",ISNUMBER(Z318),NOT(ISNA(Z318))),VLOOKUP(Z318,'ESO zone constants'!$A$3:$D$9999,4,FALSE),"")</f>
        <v>Clockwork City</v>
      </c>
      <c r="AB318" s="33" t="s">
        <v>3313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WayshrineInfo'!$K$3:$L$9996,2,FALSE),"")
),"")</f>
        <v>980</v>
      </c>
      <c r="AG318" t="str">
        <f>IF(AND(AF318&lt;&gt;"",ISNUMBER(AF318),NOT(ISNA(AF318))),VLOOKUP(AF318,'ESO zone constants'!$A$3:$D$9999,4,FALSE),"")</f>
        <v>Clockwork City</v>
      </c>
      <c r="AH318" s="42"/>
      <c r="AI318" s="38"/>
      <c r="AJ318" s="38"/>
      <c r="AK318" s="3" t="str">
        <f>IF(AND(G318&lt;&gt;"LIBSETS_SETTYPE_BATTLEGROUND",G318&lt;&gt;"LIBSETS_SETTYPE_SPECIAL"),IF(AL318&lt;&gt;"",VLOOKUP(AL318,'ESO zone constants'!$D$3:$H$4953,5,FALSE),""),"")</f>
        <v/>
      </c>
      <c r="AN318" s="38"/>
      <c r="AO318" s="38"/>
      <c r="AP318" s="3" t="str">
        <f>IF(AND(G318&lt;&gt;"LIBSETS_SETTYPE_BATTLEGROUND",G318&lt;&gt;"LIBSETS_SETTYPE_SPECIAL"),IF(AQ318&lt;&gt;"",VLOOKUP(AQ318,'ESO zone constants'!$D$3:$H$4953,5,FALSE),""),"")</f>
        <v/>
      </c>
      <c r="AS318" s="38"/>
      <c r="AT318" s="38"/>
      <c r="AU318" s="3" t="str">
        <f>IF(AND(G318&lt;&gt;"LIBSETS_SETTYPE_BATTLEGROUND",G318&lt;&gt;"LIBSETS_SETTYPE_SPECIAL"),IF(AV318&lt;&gt;"",VLOOKUP(AV318,'ESO zone constants'!$D$3:$H$4953,5,FALSE),""),"")</f>
        <v/>
      </c>
      <c r="AX318" s="38"/>
      <c r="AY318" s="38"/>
      <c r="AZ318" s="79" t="s">
        <v>2658</v>
      </c>
      <c r="BA318" s="79"/>
      <c r="BB318" s="79"/>
      <c r="BC318" s="79"/>
      <c r="BD318" s="21" t="str">
        <f t="shared" si="30"/>
        <v>[365] = {wayshrines={346,346,346,}, dlcId=DLC_CLOCKWORK_CITY</v>
      </c>
      <c r="BE318" s="21" t="str">
        <f t="shared" si="31"/>
        <v>, zoneIds={1000,980,980}, veteran=false</v>
      </c>
      <c r="BF318" s="21" t="str">
        <f t="shared" si="29"/>
        <v>, setType=LIBSETS_SETTYPE_TRIAL</v>
      </c>
      <c r="BG318" s="21" t="str">
        <f t="shared" si="32"/>
        <v>, dropMechanic={LIBSETS_DROP_MECHANIC_TRIAL_BOSS,LIBSETS_DROP_MECHANIC_TRIAL_BOSS}, dropMechanicDropLocationNames={['en']={'','Bosses in trial dungeons','','','','',},['de']={'','Bosse in Prüfungen','','','','',},}</v>
      </c>
      <c r="BH318" s="21" t="str">
        <f t="shared" si="33"/>
        <v>}, --Chaotic Whirlwind / Chaotischer Wirbelwind   [Asylum Sanctorium, Clockwork City, Clockwork City]</v>
      </c>
    </row>
    <row r="319" spans="1:60" x14ac:dyDescent="0.25">
      <c r="A319" s="12">
        <v>366</v>
      </c>
      <c r="B319" t="s">
        <v>1223</v>
      </c>
      <c r="C319" t="s">
        <v>1224</v>
      </c>
      <c r="D319" s="3">
        <f t="shared" si="28"/>
        <v>366</v>
      </c>
      <c r="G319" s="8" t="s">
        <v>1479</v>
      </c>
      <c r="I319" t="s">
        <v>91</v>
      </c>
      <c r="J319" t="s">
        <v>91</v>
      </c>
      <c r="K319">
        <v>346</v>
      </c>
      <c r="L319">
        <v>346</v>
      </c>
      <c r="M319">
        <v>346</v>
      </c>
      <c r="O319" s="62"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3313</v>
      </c>
      <c r="Y319" s="62"/>
      <c r="Z319" s="3">
        <f>IF(AND(G319&lt;&gt;"LIBSETS_SETTYPE_BATTLEGROUND",G319&lt;&gt;"LIBSETS_SETTYPE_SPECIAL"),
IF(AND(Y319&lt;&gt;"",ISNUMBER(Y319),NOT(ISNA(Y319))),Y319,
   IF(AND(L319&lt;&gt;"",ISNUMBER(L319),L319&gt;0,NOT(ISNA(L319))),VLOOKUP(L319,'ESO dumped WayshrineInfo'!$K$3:$L$9996,2,FALSE),"")
),"")</f>
        <v>980</v>
      </c>
      <c r="AA319" t="str">
        <f>IF(AND(Z319&lt;&gt;"",ISNUMBER(Z319),NOT(ISNA(Z319))),VLOOKUP(Z319,'ESO zone constants'!$A$3:$D$9999,4,FALSE),"")</f>
        <v>Clockwork City</v>
      </c>
      <c r="AB319" s="33" t="s">
        <v>3313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WayshrineInfo'!$K$3:$L$9996,2,FALSE),"")
),"")</f>
        <v>980</v>
      </c>
      <c r="AG319" t="str">
        <f>IF(AND(AF319&lt;&gt;"",ISNUMBER(AF319),NOT(ISNA(AF319))),VLOOKUP(AF319,'ESO zone constants'!$A$3:$D$9999,4,FALSE),"")</f>
        <v>Clockwork City</v>
      </c>
      <c r="AH319" s="42"/>
      <c r="AI319" s="38"/>
      <c r="AJ319" s="38"/>
      <c r="AK319" s="3" t="str">
        <f>IF(AND(G319&lt;&gt;"LIBSETS_SETTYPE_BATTLEGROUND",G319&lt;&gt;"LIBSETS_SETTYPE_SPECIAL"),IF(AL319&lt;&gt;"",VLOOKUP(AL319,'ESO zone constants'!$D$3:$H$4953,5,FALSE),""),"")</f>
        <v/>
      </c>
      <c r="AN319" s="38"/>
      <c r="AO319" s="38"/>
      <c r="AP319" s="3" t="str">
        <f>IF(AND(G319&lt;&gt;"LIBSETS_SETTYPE_BATTLEGROUND",G319&lt;&gt;"LIBSETS_SETTYPE_SPECIAL"),IF(AQ319&lt;&gt;"",VLOOKUP(AQ319,'ESO zone constants'!$D$3:$H$4953,5,FALSE),""),"")</f>
        <v/>
      </c>
      <c r="AS319" s="38"/>
      <c r="AT319" s="38"/>
      <c r="AU319" s="3" t="str">
        <f>IF(AND(G319&lt;&gt;"LIBSETS_SETTYPE_BATTLEGROUND",G319&lt;&gt;"LIBSETS_SETTYPE_SPECIAL"),IF(AV319&lt;&gt;"",VLOOKUP(AV319,'ESO zone constants'!$D$3:$H$4953,5,FALSE),""),"")</f>
        <v/>
      </c>
      <c r="AX319" s="38"/>
      <c r="AY319" s="38"/>
      <c r="AZ319" s="79" t="s">
        <v>2658</v>
      </c>
      <c r="BA319" s="79"/>
      <c r="BB319" s="79"/>
      <c r="BC319" s="79"/>
      <c r="BD319" s="21" t="str">
        <f t="shared" si="30"/>
        <v>[366] = {wayshrines={346,346,346,}, dlcId=DLC_CLOCKWORK_CITY</v>
      </c>
      <c r="BE319" s="21" t="str">
        <f t="shared" si="31"/>
        <v>, zoneIds={1000,980,980}, veteran=false</v>
      </c>
      <c r="BF319" s="21" t="str">
        <f t="shared" si="29"/>
        <v>, setType=LIBSETS_SETTYPE_TRIAL</v>
      </c>
      <c r="BG319" s="21" t="str">
        <f t="shared" si="32"/>
        <v>, dropMechanic={LIBSETS_DROP_MECHANIC_TRIAL_BOSS,LIBSETS_DROP_MECHANIC_TRIAL_BOSS}, dropMechanicDropLocationNames={['en']={'','Bosses in trial dungeons','','','','',},['de']={'','Bosse in Prüfungen','','','','',},}</v>
      </c>
      <c r="BH319" s="21" t="str">
        <f t="shared" si="33"/>
        <v>}, --Piercing Spray / Durchdringende Salve   [Asylum Sanctorium, Clockwork City, Clockwork City]</v>
      </c>
    </row>
    <row r="320" spans="1:60" x14ac:dyDescent="0.25">
      <c r="A320" s="12">
        <v>367</v>
      </c>
      <c r="B320" t="s">
        <v>1225</v>
      </c>
      <c r="C320" t="s">
        <v>1226</v>
      </c>
      <c r="D320" s="3">
        <f t="shared" si="28"/>
        <v>367</v>
      </c>
      <c r="G320" s="8" t="s">
        <v>1479</v>
      </c>
      <c r="I320" t="s">
        <v>91</v>
      </c>
      <c r="J320" t="s">
        <v>91</v>
      </c>
      <c r="K320">
        <v>346</v>
      </c>
      <c r="L320">
        <v>346</v>
      </c>
      <c r="M320">
        <v>346</v>
      </c>
      <c r="O320" s="62"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3313</v>
      </c>
      <c r="Y320" s="62"/>
      <c r="Z320" s="3">
        <f>IF(AND(G320&lt;&gt;"LIBSETS_SETTYPE_BATTLEGROUND",G320&lt;&gt;"LIBSETS_SETTYPE_SPECIAL"),
IF(AND(Y320&lt;&gt;"",ISNUMBER(Y320),NOT(ISNA(Y320))),Y320,
   IF(AND(L320&lt;&gt;"",ISNUMBER(L320),L320&gt;0,NOT(ISNA(L320))),VLOOKUP(L320,'ESO dumped WayshrineInfo'!$K$3:$L$9996,2,FALSE),"")
),"")</f>
        <v>980</v>
      </c>
      <c r="AA320" t="str">
        <f>IF(AND(Z320&lt;&gt;"",ISNUMBER(Z320),NOT(ISNA(Z320))),VLOOKUP(Z320,'ESO zone constants'!$A$3:$D$9999,4,FALSE),"")</f>
        <v>Clockwork City</v>
      </c>
      <c r="AB320" s="33" t="s">
        <v>3313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WayshrineInfo'!$K$3:$L$9996,2,FALSE),"")
),"")</f>
        <v>980</v>
      </c>
      <c r="AG320" t="str">
        <f>IF(AND(AF320&lt;&gt;"",ISNUMBER(AF320),NOT(ISNA(AF320))),VLOOKUP(AF320,'ESO zone constants'!$A$3:$D$9999,4,FALSE),"")</f>
        <v>Clockwork City</v>
      </c>
      <c r="AH320" s="42"/>
      <c r="AI320" s="38"/>
      <c r="AJ320" s="38"/>
      <c r="AK320" s="3" t="str">
        <f>IF(AND(G320&lt;&gt;"LIBSETS_SETTYPE_BATTLEGROUND",G320&lt;&gt;"LIBSETS_SETTYPE_SPECIAL"),IF(AL320&lt;&gt;"",VLOOKUP(AL320,'ESO zone constants'!$D$3:$H$4953,5,FALSE),""),"")</f>
        <v/>
      </c>
      <c r="AN320" s="38"/>
      <c r="AO320" s="38"/>
      <c r="AP320" s="3" t="str">
        <f>IF(AND(G320&lt;&gt;"LIBSETS_SETTYPE_BATTLEGROUND",G320&lt;&gt;"LIBSETS_SETTYPE_SPECIAL"),IF(AQ320&lt;&gt;"",VLOOKUP(AQ320,'ESO zone constants'!$D$3:$H$4953,5,FALSE),""),"")</f>
        <v/>
      </c>
      <c r="AS320" s="38"/>
      <c r="AT320" s="38"/>
      <c r="AU320" s="3" t="str">
        <f>IF(AND(G320&lt;&gt;"LIBSETS_SETTYPE_BATTLEGROUND",G320&lt;&gt;"LIBSETS_SETTYPE_SPECIAL"),IF(AV320&lt;&gt;"",VLOOKUP(AV320,'ESO zone constants'!$D$3:$H$4953,5,FALSE),""),"")</f>
        <v/>
      </c>
      <c r="AX320" s="38"/>
      <c r="AY320" s="38"/>
      <c r="AZ320" s="79" t="s">
        <v>2658</v>
      </c>
      <c r="BA320" s="79"/>
      <c r="BB320" s="79"/>
      <c r="BC320" s="79"/>
      <c r="BD320" s="21" t="str">
        <f t="shared" si="30"/>
        <v>[367] = {wayshrines={346,346,346,}, dlcId=DLC_CLOCKWORK_CITY</v>
      </c>
      <c r="BE320" s="21" t="str">
        <f t="shared" si="31"/>
        <v>, zoneIds={1000,980,980}, veteran=false</v>
      </c>
      <c r="BF320" s="21" t="str">
        <f t="shared" si="29"/>
        <v>, setType=LIBSETS_SETTYPE_TRIAL</v>
      </c>
      <c r="BG320" s="21" t="str">
        <f t="shared" si="32"/>
        <v>, dropMechanic={LIBSETS_DROP_MECHANIC_TRIAL_BOSS,LIBSETS_DROP_MECHANIC_TRIAL_BOSS}, dropMechanicDropLocationNames={['en']={'','Bosses in trial dungeons','','','','',},['de']={'','Bosse in Prüfungen','','','','',},}</v>
      </c>
      <c r="BH320" s="21" t="str">
        <f t="shared" si="33"/>
        <v>}, --Concentrated Force / Konzentrierte Kraft   [Asylum Sanctorium, Clockwork City, Clockwork City]</v>
      </c>
    </row>
    <row r="321" spans="1:60" x14ac:dyDescent="0.25">
      <c r="A321" s="12">
        <v>368</v>
      </c>
      <c r="B321" t="s">
        <v>1227</v>
      </c>
      <c r="C321" t="s">
        <v>1228</v>
      </c>
      <c r="D321" s="3">
        <f t="shared" si="28"/>
        <v>368</v>
      </c>
      <c r="G321" s="8" t="s">
        <v>1479</v>
      </c>
      <c r="I321" t="s">
        <v>91</v>
      </c>
      <c r="J321" t="s">
        <v>91</v>
      </c>
      <c r="K321">
        <v>346</v>
      </c>
      <c r="L321">
        <v>346</v>
      </c>
      <c r="M321">
        <v>346</v>
      </c>
      <c r="O321" s="62"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3313</v>
      </c>
      <c r="Y321" s="62"/>
      <c r="Z321" s="3">
        <f>IF(AND(G321&lt;&gt;"LIBSETS_SETTYPE_BATTLEGROUND",G321&lt;&gt;"LIBSETS_SETTYPE_SPECIAL"),
IF(AND(Y321&lt;&gt;"",ISNUMBER(Y321),NOT(ISNA(Y321))),Y321,
   IF(AND(L321&lt;&gt;"",ISNUMBER(L321),L321&gt;0,NOT(ISNA(L321))),VLOOKUP(L321,'ESO dumped WayshrineInfo'!$K$3:$L$9996,2,FALSE),"")
),"")</f>
        <v>980</v>
      </c>
      <c r="AA321" t="str">
        <f>IF(AND(Z321&lt;&gt;"",ISNUMBER(Z321),NOT(ISNA(Z321))),VLOOKUP(Z321,'ESO zone constants'!$A$3:$D$9999,4,FALSE),"")</f>
        <v>Clockwork City</v>
      </c>
      <c r="AB321" s="33" t="s">
        <v>3313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WayshrineInfo'!$K$3:$L$9996,2,FALSE),"")
),"")</f>
        <v>980</v>
      </c>
      <c r="AG321" t="str">
        <f>IF(AND(AF321&lt;&gt;"",ISNUMBER(AF321),NOT(ISNA(AF321))),VLOOKUP(AF321,'ESO zone constants'!$A$3:$D$9999,4,FALSE),"")</f>
        <v>Clockwork City</v>
      </c>
      <c r="AH321" s="42"/>
      <c r="AI321" s="38"/>
      <c r="AJ321" s="38"/>
      <c r="AK321" s="3" t="str">
        <f>IF(AND(G321&lt;&gt;"LIBSETS_SETTYPE_BATTLEGROUND",G321&lt;&gt;"LIBSETS_SETTYPE_SPECIAL"),IF(AL321&lt;&gt;"",VLOOKUP(AL321,'ESO zone constants'!$D$3:$H$4953,5,FALSE),""),"")</f>
        <v/>
      </c>
      <c r="AN321" s="38"/>
      <c r="AO321" s="38"/>
      <c r="AP321" s="3" t="str">
        <f>IF(AND(G321&lt;&gt;"LIBSETS_SETTYPE_BATTLEGROUND",G321&lt;&gt;"LIBSETS_SETTYPE_SPECIAL"),IF(AQ321&lt;&gt;"",VLOOKUP(AQ321,'ESO zone constants'!$D$3:$H$4953,5,FALSE),""),"")</f>
        <v/>
      </c>
      <c r="AS321" s="38"/>
      <c r="AT321" s="38"/>
      <c r="AU321" s="3" t="str">
        <f>IF(AND(G321&lt;&gt;"LIBSETS_SETTYPE_BATTLEGROUND",G321&lt;&gt;"LIBSETS_SETTYPE_SPECIAL"),IF(AV321&lt;&gt;"",VLOOKUP(AV321,'ESO zone constants'!$D$3:$H$4953,5,FALSE),""),"")</f>
        <v/>
      </c>
      <c r="AX321" s="38"/>
      <c r="AY321" s="38"/>
      <c r="AZ321" s="79" t="s">
        <v>2658</v>
      </c>
      <c r="BA321" s="79"/>
      <c r="BB321" s="79"/>
      <c r="BC321" s="79"/>
      <c r="BD321" s="21" t="str">
        <f t="shared" si="30"/>
        <v>[368] = {wayshrines={346,346,346,}, dlcId=DLC_CLOCKWORK_CITY</v>
      </c>
      <c r="BE321" s="21" t="str">
        <f t="shared" si="31"/>
        <v>, zoneIds={1000,980,980}, veteran=false</v>
      </c>
      <c r="BF321" s="21" t="str">
        <f t="shared" si="29"/>
        <v>, setType=LIBSETS_SETTYPE_TRIAL</v>
      </c>
      <c r="BG321" s="21" t="str">
        <f t="shared" si="32"/>
        <v>, dropMechanic={LIBSETS_DROP_MECHANIC_TRIAL_BOSS,LIBSETS_DROP_MECHANIC_TRIAL_BOSS}, dropMechanicDropLocationNames={['en']={'','Bosses in trial dungeons','','','','',},['de']={'','Bosse in Prüfungen','','','','',},}</v>
      </c>
      <c r="BH321" s="21" t="str">
        <f t="shared" si="33"/>
        <v>}, --Timeless Blessing / Zeitloser Segen   [Asylum Sanctorium, Clockwork City, Clockwork City]</v>
      </c>
    </row>
    <row r="322" spans="1:60" x14ac:dyDescent="0.25">
      <c r="A322" s="12">
        <v>369</v>
      </c>
      <c r="B322" t="s">
        <v>1229</v>
      </c>
      <c r="C322" t="s">
        <v>1230</v>
      </c>
      <c r="D322" s="3">
        <f t="shared" si="28"/>
        <v>369</v>
      </c>
      <c r="G322" s="8" t="s">
        <v>1470</v>
      </c>
      <c r="I322" t="s">
        <v>91</v>
      </c>
      <c r="J322" t="s">
        <v>91</v>
      </c>
      <c r="K322">
        <v>249</v>
      </c>
      <c r="L322">
        <v>249</v>
      </c>
      <c r="M322">
        <v>249</v>
      </c>
      <c r="O322" s="62"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constants'!$A$3:$D$9999,4,FALSE),"")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constants'!$A$3:$D$9999,4,FALSE),"")</f>
        <v>Wrothgar</v>
      </c>
      <c r="AH322" s="42"/>
      <c r="AI322" s="41"/>
      <c r="AJ322" s="41"/>
      <c r="AK322" s="3" t="str">
        <f>IF(AND(G322&lt;&gt;"LIBSETS_SETTYPE_BATTLEGROUND",G322&lt;&gt;"LIBSETS_SETTYPE_SPECIAL"),IF(AL322&lt;&gt;"",VLOOKUP(AL322,'ESO zone constants'!$D$3:$H$4953,5,FALSE),""),"")</f>
        <v/>
      </c>
      <c r="AN322" s="41"/>
      <c r="AO322" s="41"/>
      <c r="AP322" s="3" t="str">
        <f>IF(AND(G322&lt;&gt;"LIBSETS_SETTYPE_BATTLEGROUND",G322&lt;&gt;"LIBSETS_SETTYPE_SPECIAL"),IF(AQ322&lt;&gt;"",VLOOKUP(AQ322,'ESO zone constants'!$D$3:$H$4953,5,FALSE),""),"")</f>
        <v/>
      </c>
      <c r="AS322" s="41"/>
      <c r="AT322" s="41"/>
      <c r="AU322" s="3" t="str">
        <f>IF(AND(G322&lt;&gt;"LIBSETS_SETTYPE_BATTLEGROUND",G322&lt;&gt;"LIBSETS_SETTYPE_SPECIAL"),IF(AV322&lt;&gt;"",VLOOKUP(AV322,'ESO zone constants'!$D$3:$H$4953,5,FALSE),""),"")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29"/>
        <v>, setType=LIBSETS_SETTYPE_ARENA</v>
      </c>
      <c r="BG322" s="21" t="str">
        <f t="shared" si="32"/>
        <v>, dropMechanic={LIBSETS_DROP_MECHANIC_ARENA_STAGE_CHEST,LIBSETS_DROP_MECHANIC_ARENA_STAGE_CHEST}, dropMechanicDropLocationNames={['en']={'','Arena stage chest','','','','',},['de']={'','Arena-Phasen Schatztruhe','','','','',},}</v>
      </c>
      <c r="BH322" s="21" t="str">
        <f t="shared" si="33"/>
        <v>}, --Merciless Charge / Gnadenloser Ansturm   [Maelstrom Arena, Wrothgar, Wrothgar]</v>
      </c>
    </row>
    <row r="323" spans="1:60" x14ac:dyDescent="0.25">
      <c r="A323" s="12">
        <v>370</v>
      </c>
      <c r="B323" t="s">
        <v>1231</v>
      </c>
      <c r="C323" t="s">
        <v>1232</v>
      </c>
      <c r="D323" s="3">
        <f t="shared" ref="D323:D386" si="34">A323</f>
        <v>370</v>
      </c>
      <c r="G323" s="8" t="s">
        <v>1470</v>
      </c>
      <c r="I323" t="s">
        <v>91</v>
      </c>
      <c r="J323" t="s">
        <v>91</v>
      </c>
      <c r="K323">
        <v>249</v>
      </c>
      <c r="L323">
        <v>249</v>
      </c>
      <c r="M323">
        <v>249</v>
      </c>
      <c r="O323" s="62"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constants'!$A$3:$D$9999,4,FALSE),"")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constants'!$A$3:$D$9999,4,FALSE),"")</f>
        <v>Wrothgar</v>
      </c>
      <c r="AH323" s="42"/>
      <c r="AK323" s="3" t="str">
        <f>IF(AND(G323&lt;&gt;"LIBSETS_SETTYPE_BATTLEGROUND",G323&lt;&gt;"LIBSETS_SETTYPE_SPECIAL"),IF(AL323&lt;&gt;"",VLOOKUP(AL323,'ESO zone constants'!$D$3:$H$4953,5,FALSE),""),"")</f>
        <v/>
      </c>
      <c r="AP323" s="3" t="str">
        <f>IF(AND(G323&lt;&gt;"LIBSETS_SETTYPE_BATTLEGROUND",G323&lt;&gt;"LIBSETS_SETTYPE_SPECIAL"),IF(AQ323&lt;&gt;"",VLOOKUP(AQ323,'ESO zone constants'!$D$3:$H$4953,5,FALSE),""),"")</f>
        <v/>
      </c>
      <c r="AU323" s="3" t="str">
        <f>IF(AND(G323&lt;&gt;"LIBSETS_SETTYPE_BATTLEGROUND",G323&lt;&gt;"LIBSETS_SETTYPE_SPECIAL"),IF(AV323&lt;&gt;"",VLOOKUP(AV323,'ESO zone constants'!$D$3:$H$4953,5,FALSE),""),"")</f>
        <v/>
      </c>
      <c r="AZ323" s="79" t="s">
        <v>2658</v>
      </c>
      <c r="BA323" s="79"/>
      <c r="BB323" s="79"/>
      <c r="BC323" s="79"/>
      <c r="BD323" s="21" t="str">
        <f t="shared" si="30"/>
        <v>[370] = {wayshrines={249,249,249,}, dlcId=DLC_ORSINIUM</v>
      </c>
      <c r="BE323" s="21" t="str">
        <f t="shared" si="31"/>
        <v>, zoneIds={677,684,684}, veteran=false</v>
      </c>
      <c r="BF323" s="21" t="str">
        <f t="shared" ref="BF323:BF386" si="35">IF(A323&lt;&gt;"",IF(F323&lt;&gt;"Not in the game (anymore)",IF(A323&lt;&gt;"",", setType="&amp;G323,"")&amp;IF(G323="LIBSETS_SETTYPE_CLASS",", classId="&amp;BC323,"")&amp;IF(J323="true",", multiTrialSet=true",""),"")
&amp; IF(AND(H323&lt;&gt;"",ISNUMBER(H323)),", undauntedChestId=" &amp; H323,""),"")</f>
        <v>, setType=LIBSETS_SETTYPE_ARENA</v>
      </c>
      <c r="BG323" s="21" t="str">
        <f t="shared" si="32"/>
        <v>, dropMechanic={LIBSETS_DROP_MECHANIC_ARENA_STAGE_CHEST,LIBSETS_DROP_MECHANIC_ARENA_STAGE_CHEST}, dropMechanicDropLocationNames={['en']={'','Arena stage chest','','','','',},['de']={'','Arena-Phasen Schatztruhe','','','','',},}</v>
      </c>
      <c r="BH323" s="21" t="str">
        <f t="shared" si="33"/>
        <v>}, --Rampaging Slash / Tobender Schnitt   [Maelstrom Arena, Wrothgar, Wrothgar]</v>
      </c>
    </row>
    <row r="324" spans="1:60" x14ac:dyDescent="0.25">
      <c r="A324" s="12">
        <v>371</v>
      </c>
      <c r="B324" t="s">
        <v>1233</v>
      </c>
      <c r="C324" t="s">
        <v>1234</v>
      </c>
      <c r="D324" s="3">
        <f t="shared" si="34"/>
        <v>371</v>
      </c>
      <c r="G324" s="8" t="s">
        <v>1470</v>
      </c>
      <c r="I324" t="s">
        <v>91</v>
      </c>
      <c r="J324" t="s">
        <v>91</v>
      </c>
      <c r="K324">
        <v>249</v>
      </c>
      <c r="L324">
        <v>249</v>
      </c>
      <c r="M324">
        <v>249</v>
      </c>
      <c r="O324" s="62"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constants'!$A$3:$D$9999,4,FALSE),"")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constants'!$A$3:$D$9999,4,FALSE),"")</f>
        <v>Wrothgar</v>
      </c>
      <c r="AH324" s="42"/>
      <c r="AK324" s="3" t="str">
        <f>IF(AND(G324&lt;&gt;"LIBSETS_SETTYPE_BATTLEGROUND",G324&lt;&gt;"LIBSETS_SETTYPE_SPECIAL"),IF(AL324&lt;&gt;"",VLOOKUP(AL324,'ESO zone constants'!$D$3:$H$4953,5,FALSE),""),"")</f>
        <v/>
      </c>
      <c r="AP324" s="3" t="str">
        <f>IF(AND(G324&lt;&gt;"LIBSETS_SETTYPE_BATTLEGROUND",G324&lt;&gt;"LIBSETS_SETTYPE_SPECIAL"),IF(AQ324&lt;&gt;"",VLOOKUP(AQ324,'ESO zone constants'!$D$3:$H$4953,5,FALSE),""),"")</f>
        <v/>
      </c>
      <c r="AU324" s="3" t="str">
        <f>IF(AND(G324&lt;&gt;"LIBSETS_SETTYPE_BATTLEGROUND",G324&lt;&gt;"LIBSETS_SETTYPE_SPECIAL"),IF(AV324&lt;&gt;"",VLOOKUP(AV324,'ESO zone constants'!$D$3:$H$4953,5,FALSE),""),"")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si="35"/>
        <v>, setType=LIBSETS_SETTYPE_ARENA</v>
      </c>
      <c r="BG324" s="21" t="str">
        <f t="shared" ref="BG324:BG387" si="38">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39">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4"/>
        <v>372</v>
      </c>
      <c r="G325" s="8" t="s">
        <v>1470</v>
      </c>
      <c r="I325" t="s">
        <v>91</v>
      </c>
      <c r="J325" t="s">
        <v>91</v>
      </c>
      <c r="K325">
        <v>249</v>
      </c>
      <c r="L325">
        <v>249</v>
      </c>
      <c r="M325">
        <v>249</v>
      </c>
      <c r="O325" s="62"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constants'!$A$3:$D$9999,4,FALSE),"")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constants'!$A$3:$D$9999,4,FALSE),"")</f>
        <v>Wrothgar</v>
      </c>
      <c r="AH325" s="42"/>
      <c r="AK325" s="3" t="str">
        <f>IF(AND(G325&lt;&gt;"LIBSETS_SETTYPE_BATTLEGROUND",G325&lt;&gt;"LIBSETS_SETTYPE_SPECIAL"),IF(AL325&lt;&gt;"",VLOOKUP(AL325,'ESO zone constants'!$D$3:$H$4953,5,FALSE),""),"")</f>
        <v/>
      </c>
      <c r="AP325" s="3" t="str">
        <f>IF(AND(G325&lt;&gt;"LIBSETS_SETTYPE_BATTLEGROUND",G325&lt;&gt;"LIBSETS_SETTYPE_SPECIAL"),IF(AQ325&lt;&gt;"",VLOOKUP(AQ325,'ESO zone constants'!$D$3:$H$4953,5,FALSE),""),"")</f>
        <v/>
      </c>
      <c r="AU325" s="3" t="str">
        <f>IF(AND(G325&lt;&gt;"LIBSETS_SETTYPE_BATTLEGROUND",G325&lt;&gt;"LIBSETS_SETTYPE_SPECIAL"),IF(AV325&lt;&gt;"",VLOOKUP(AV325,'ESO zone constants'!$D$3:$H$4953,5,FALSE),""),"")</f>
        <v/>
      </c>
      <c r="AZ325" s="79" t="s">
        <v>2658</v>
      </c>
      <c r="BA325" s="79"/>
      <c r="BB325" s="79"/>
      <c r="BC325" s="79"/>
      <c r="BD325" s="21" t="str">
        <f t="shared" si="36"/>
        <v>[372] = {wayshrines={249,249,249,}, dlcId=DLC_ORSINIUM</v>
      </c>
      <c r="BE325" s="21" t="str">
        <f t="shared" si="37"/>
        <v>, zoneIds={677,684,684}, veteran=false</v>
      </c>
      <c r="BF325" s="21" t="str">
        <f t="shared" si="35"/>
        <v>, setType=LIBSETS_SETTYPE_ARENA</v>
      </c>
      <c r="BG325" s="21" t="str">
        <f t="shared" si="38"/>
        <v>, dropMechanic={LIBSETS_DROP_MECHANIC_ARENA_STAGE_CHEST,LIBSETS_DROP_MECHANIC_ARENA_STAGE_CHEST}, dropMechanicDropLocationNames={['en']={'','Arena stage chest','','','','',},['de']={'','Arena-Phasen Schatztruhe','','','','',},}</v>
      </c>
      <c r="BH325" s="21" t="str">
        <f t="shared" si="39"/>
        <v>}, --Thunderous Volley / Donnernde Salve   [Maelstrom Arena, Wrothgar, Wrothgar]</v>
      </c>
    </row>
    <row r="326" spans="1:60" x14ac:dyDescent="0.25">
      <c r="A326" s="12">
        <v>373</v>
      </c>
      <c r="B326" t="s">
        <v>1237</v>
      </c>
      <c r="C326" t="s">
        <v>1238</v>
      </c>
      <c r="D326" s="3">
        <f t="shared" si="34"/>
        <v>373</v>
      </c>
      <c r="G326" s="8" t="s">
        <v>1470</v>
      </c>
      <c r="I326" t="s">
        <v>91</v>
      </c>
      <c r="J326" t="s">
        <v>91</v>
      </c>
      <c r="K326">
        <v>249</v>
      </c>
      <c r="L326">
        <v>249</v>
      </c>
      <c r="M326">
        <v>249</v>
      </c>
      <c r="O326" s="62"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constants'!$A$3:$D$9999,4,FALSE),"")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constants'!$A$3:$D$9999,4,FALSE),"")</f>
        <v>Wrothgar</v>
      </c>
      <c r="AH326" s="42"/>
      <c r="AK326" s="3" t="str">
        <f>IF(AND(G326&lt;&gt;"LIBSETS_SETTYPE_BATTLEGROUND",G326&lt;&gt;"LIBSETS_SETTYPE_SPECIAL"),IF(AL326&lt;&gt;"",VLOOKUP(AL326,'ESO zone constants'!$D$3:$H$4953,5,FALSE),""),"")</f>
        <v/>
      </c>
      <c r="AP326" s="3" t="str">
        <f>IF(AND(G326&lt;&gt;"LIBSETS_SETTYPE_BATTLEGROUND",G326&lt;&gt;"LIBSETS_SETTYPE_SPECIAL"),IF(AQ326&lt;&gt;"",VLOOKUP(AQ326,'ESO zone constants'!$D$3:$H$4953,5,FALSE),""),"")</f>
        <v/>
      </c>
      <c r="AU326" s="3" t="str">
        <f>IF(AND(G326&lt;&gt;"LIBSETS_SETTYPE_BATTLEGROUND",G326&lt;&gt;"LIBSETS_SETTYPE_SPECIAL"),IF(AV326&lt;&gt;"",VLOOKUP(AV326,'ESO zone constants'!$D$3:$H$4953,5,FALSE),""),"")</f>
        <v/>
      </c>
      <c r="AZ326" s="79" t="s">
        <v>2659</v>
      </c>
      <c r="BA326" s="79"/>
      <c r="BB326" s="79"/>
      <c r="BC326" s="79"/>
      <c r="BD326" s="21" t="str">
        <f t="shared" si="36"/>
        <v>[373] = {wayshrines={249,249,249,}, dlcId=DLC_ORSINIUM</v>
      </c>
      <c r="BE326" s="21" t="str">
        <f t="shared" si="37"/>
        <v>, zoneIds={677,684,684}, veteran=false</v>
      </c>
      <c r="BF326" s="21" t="str">
        <f t="shared" si="35"/>
        <v>, setType=LIBSETS_SETTYPE_ARENA</v>
      </c>
      <c r="BG326" s="21" t="str">
        <f t="shared" si="38"/>
        <v>, isProcSetAllowedInPvP=1, dropMechanic={LIBSETS_DROP_MECHANIC_ARENA_STAGE_CHEST,LIBSETS_DROP_MECHANIC_ARENA_STAGE_CHEST}, dropMechanicDropLocationNames={['en']={'','Arena stage chest','','','','',},['de']={'','Arena-Phasen Schatztruhe','','','','',},}</v>
      </c>
      <c r="BH326" s="21" t="str">
        <f t="shared" si="39"/>
        <v>}, --Crushing Wall / Zermalmende Mauer   [Maelstrom Arena, Wrothgar, Wrothgar]</v>
      </c>
    </row>
    <row r="327" spans="1:60" x14ac:dyDescent="0.25">
      <c r="A327" s="12">
        <v>374</v>
      </c>
      <c r="B327" t="s">
        <v>1239</v>
      </c>
      <c r="C327" t="s">
        <v>1240</v>
      </c>
      <c r="D327" s="3">
        <f t="shared" si="34"/>
        <v>374</v>
      </c>
      <c r="G327" s="8" t="s">
        <v>1470</v>
      </c>
      <c r="I327" t="s">
        <v>91</v>
      </c>
      <c r="J327" t="s">
        <v>91</v>
      </c>
      <c r="K327">
        <v>249</v>
      </c>
      <c r="L327">
        <v>249</v>
      </c>
      <c r="M327">
        <v>249</v>
      </c>
      <c r="O327" s="62"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constants'!$A$3:$D$9999,4,FALSE),"")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constants'!$A$3:$D$9999,4,FALSE),"")</f>
        <v>Wrothgar</v>
      </c>
      <c r="AH327" s="42"/>
      <c r="AK327" s="3" t="str">
        <f>IF(AND(G327&lt;&gt;"LIBSETS_SETTYPE_BATTLEGROUND",G327&lt;&gt;"LIBSETS_SETTYPE_SPECIAL"),IF(AL327&lt;&gt;"",VLOOKUP(AL327,'ESO zone constants'!$D$3:$H$4953,5,FALSE),""),"")</f>
        <v/>
      </c>
      <c r="AP327" s="3" t="str">
        <f>IF(AND(G327&lt;&gt;"LIBSETS_SETTYPE_BATTLEGROUND",G327&lt;&gt;"LIBSETS_SETTYPE_SPECIAL"),IF(AQ327&lt;&gt;"",VLOOKUP(AQ327,'ESO zone constants'!$D$3:$H$4953,5,FALSE),""),"")</f>
        <v/>
      </c>
      <c r="AU327" s="3" t="str">
        <f>IF(AND(G327&lt;&gt;"LIBSETS_SETTYPE_BATTLEGROUND",G327&lt;&gt;"LIBSETS_SETTYPE_SPECIAL"),IF(AV327&lt;&gt;"",VLOOKUP(AV327,'ESO zone constants'!$D$3:$H$4953,5,FALSE),""),"")</f>
        <v/>
      </c>
      <c r="AZ327" s="79" t="s">
        <v>2658</v>
      </c>
      <c r="BA327" s="79"/>
      <c r="BB327" s="79"/>
      <c r="BC327" s="79"/>
      <c r="BD327" s="21" t="str">
        <f t="shared" si="36"/>
        <v>[374] = {wayshrines={249,249,249,}, dlcId=DLC_ORSINIUM</v>
      </c>
      <c r="BE327" s="21" t="str">
        <f t="shared" si="37"/>
        <v>, zoneIds={677,684,684}, veteran=false</v>
      </c>
      <c r="BF327" s="21" t="str">
        <f t="shared" si="35"/>
        <v>, setType=LIBSETS_SETTYPE_ARENA</v>
      </c>
      <c r="BG327" s="21" t="str">
        <f t="shared" si="38"/>
        <v>, dropMechanic={LIBSETS_DROP_MECHANIC_ARENA_STAGE_CHEST,LIBSETS_DROP_MECHANIC_ARENA_STAGE_CHEST}, dropMechanicDropLocationNames={['en']={'','Arena stage chest','','','','',},['de']={'','Arena-Phasen Schatztruhe','','','','',},}</v>
      </c>
      <c r="BH327" s="21" t="str">
        <f t="shared" si="39"/>
        <v>}, --Precise Regeneration / Präzise Regeneration   [Maelstrom Arena, Wrothgar, Wrothgar]</v>
      </c>
    </row>
    <row r="328" spans="1:60" x14ac:dyDescent="0.25">
      <c r="A328" s="12">
        <v>380</v>
      </c>
      <c r="B328" t="s">
        <v>1241</v>
      </c>
      <c r="C328" t="s">
        <v>2618</v>
      </c>
      <c r="D328" s="3">
        <f t="shared" si="34"/>
        <v>380</v>
      </c>
      <c r="E328" t="s">
        <v>1463</v>
      </c>
      <c r="F328" t="s">
        <v>1421</v>
      </c>
      <c r="G328" s="8" t="s">
        <v>1480</v>
      </c>
      <c r="I328" t="s">
        <v>91</v>
      </c>
      <c r="J328" t="s">
        <v>91</v>
      </c>
      <c r="K328">
        <v>-1</v>
      </c>
      <c r="L328">
        <v>-1</v>
      </c>
      <c r="M328">
        <v>-1</v>
      </c>
      <c r="O328" s="62" t="s">
        <v>1511</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constants'!$A$3:$D$9999,4,FALSE),"")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constants'!$A$3:$D$9999,4,FALSE),"")</f>
        <v/>
      </c>
      <c r="AH328" s="42"/>
      <c r="AI328" s="41"/>
      <c r="AJ328" s="41"/>
      <c r="AK328" s="3" t="str">
        <f>IF(AND(G328&lt;&gt;"LIBSETS_SETTYPE_BATTLEGROUND",G328&lt;&gt;"LIBSETS_SETTYPE_SPECIAL"),IF(AL328&lt;&gt;"",VLOOKUP(AL328,'ESO zone constants'!$D$3:$H$4953,5,FALSE),""),"")</f>
        <v/>
      </c>
      <c r="AN328" s="41"/>
      <c r="AO328" s="41"/>
      <c r="AP328" s="3" t="str">
        <f>IF(AND(G328&lt;&gt;"LIBSETS_SETTYPE_BATTLEGROUND",G328&lt;&gt;"LIBSETS_SETTYPE_SPECIAL"),IF(AQ328&lt;&gt;"",VLOOKUP(AQ328,'ESO zone constants'!$D$3:$H$4953,5,FALSE),""),"")</f>
        <v/>
      </c>
      <c r="AS328" s="41"/>
      <c r="AT328" s="41"/>
      <c r="AU328" s="3" t="str">
        <f>IF(AND(G328&lt;&gt;"LIBSETS_SETTYPE_BATTLEGROUND",G328&lt;&gt;"LIBSETS_SETTYPE_SPECIAL"),IF(AV328&lt;&gt;"",VLOOKUP(AV328,'ESO zone constants'!$D$3:$H$4953,5,FALSE),""),"")</f>
        <v/>
      </c>
      <c r="AX328" s="41"/>
      <c r="AY328" s="41"/>
      <c r="AZ328" s="79" t="s">
        <v>2658</v>
      </c>
      <c r="BA328" s="79"/>
      <c r="BB328" s="79"/>
      <c r="BC328" s="79"/>
      <c r="BD328" s="21" t="str">
        <f t="shared" si="36"/>
        <v>[380] = {wayshrines={-1,-1,-1,}, dlcId=DLC_BASE_GAME</v>
      </c>
      <c r="BE328" s="21" t="str">
        <f t="shared" si="37"/>
        <v>, veteran=false</v>
      </c>
      <c r="BF328" s="21" t="str">
        <f t="shared" si="35"/>
        <v>, setType=LIBSETS_SETTYPE_SPECIAL</v>
      </c>
      <c r="BG328" s="21" t="str">
        <f t="shared" si="38"/>
        <v>, dropMechanic={LIBSETS_DROP_MECHANIC_LEVEL_UP_REWARD}</v>
      </c>
      <c r="BH328" s="21" t="str">
        <f t="shared" si="39"/>
        <v>}, --Prophet\'s / Prophet   [!Level up advisor]</v>
      </c>
    </row>
    <row r="329" spans="1:60" x14ac:dyDescent="0.25">
      <c r="A329" s="12">
        <v>381</v>
      </c>
      <c r="B329" t="s">
        <v>1242</v>
      </c>
      <c r="C329" t="s">
        <v>1243</v>
      </c>
      <c r="D329" s="3">
        <f t="shared" si="34"/>
        <v>381</v>
      </c>
      <c r="E329" s="40" t="s">
        <v>1463</v>
      </c>
      <c r="F329" t="s">
        <v>1421</v>
      </c>
      <c r="G329" s="8" t="s">
        <v>1480</v>
      </c>
      <c r="I329" t="s">
        <v>91</v>
      </c>
      <c r="J329" t="s">
        <v>91</v>
      </c>
      <c r="K329">
        <v>-1</v>
      </c>
      <c r="L329">
        <v>-1</v>
      </c>
      <c r="M329">
        <v>-1</v>
      </c>
      <c r="O329" s="62" t="s">
        <v>1511</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constants'!$A$3:$D$9999,4,FALSE),"")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constants'!$A$3:$D$9999,4,FALSE),"")</f>
        <v/>
      </c>
      <c r="AH329" s="42"/>
      <c r="AI329" s="41"/>
      <c r="AJ329" s="41"/>
      <c r="AK329" s="3" t="str">
        <f>IF(AND(G329&lt;&gt;"LIBSETS_SETTYPE_BATTLEGROUND",G329&lt;&gt;"LIBSETS_SETTYPE_SPECIAL"),IF(AL329&lt;&gt;"",VLOOKUP(AL329,'ESO zone constants'!$D$3:$H$4953,5,FALSE),""),"")</f>
        <v/>
      </c>
      <c r="AN329" s="41"/>
      <c r="AO329" s="41"/>
      <c r="AP329" s="3" t="str">
        <f>IF(AND(G329&lt;&gt;"LIBSETS_SETTYPE_BATTLEGROUND",G329&lt;&gt;"LIBSETS_SETTYPE_SPECIAL"),IF(AQ329&lt;&gt;"",VLOOKUP(AQ329,'ESO zone constants'!$D$3:$H$4953,5,FALSE),""),"")</f>
        <v/>
      </c>
      <c r="AS329" s="41"/>
      <c r="AT329" s="41"/>
      <c r="AU329" s="3" t="str">
        <f>IF(AND(G329&lt;&gt;"LIBSETS_SETTYPE_BATTLEGROUND",G329&lt;&gt;"LIBSETS_SETTYPE_SPECIAL"),IF(AV329&lt;&gt;"",VLOOKUP(AV329,'ESO zone constants'!$D$3:$H$4953,5,FALSE),""),"")</f>
        <v/>
      </c>
      <c r="AX329" s="41"/>
      <c r="AY329" s="41"/>
      <c r="AZ329" s="79" t="s">
        <v>2658</v>
      </c>
      <c r="BA329" s="79"/>
      <c r="BB329" s="79"/>
      <c r="BC329" s="79"/>
      <c r="BD329" s="21" t="str">
        <f t="shared" si="36"/>
        <v>[381] = {wayshrines={-1,-1,-1,}, dlcId=DLC_BASE_GAME</v>
      </c>
      <c r="BE329" s="21" t="str">
        <f t="shared" si="37"/>
        <v>, veteran=false</v>
      </c>
      <c r="BF329" s="21" t="str">
        <f t="shared" si="35"/>
        <v>, setType=LIBSETS_SETTYPE_SPECIAL</v>
      </c>
      <c r="BG329" s="21" t="str">
        <f t="shared" si="38"/>
        <v>, dropMechanic={LIBSETS_DROP_MECHANIC_LEVEL_UP_REWARD}</v>
      </c>
      <c r="BH329" s="21" t="str">
        <f t="shared" si="39"/>
        <v>}, --Broken Soul / Zerbrochene Seele   [!Level up advisor]</v>
      </c>
    </row>
    <row r="330" spans="1:60" x14ac:dyDescent="0.25">
      <c r="A330" s="12">
        <v>382</v>
      </c>
      <c r="B330" t="s">
        <v>1244</v>
      </c>
      <c r="C330" t="s">
        <v>1245</v>
      </c>
      <c r="D330" s="3">
        <f t="shared" si="34"/>
        <v>382</v>
      </c>
      <c r="G330" s="8" t="s">
        <v>1478</v>
      </c>
      <c r="I330" t="s">
        <v>91</v>
      </c>
      <c r="J330" t="s">
        <v>91</v>
      </c>
      <c r="K330">
        <v>355</v>
      </c>
      <c r="L330">
        <v>355</v>
      </c>
      <c r="M330">
        <v>355</v>
      </c>
      <c r="O330" s="62"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constants'!$A$3:$D$9999,4,FALSE),"")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constants'!$A$3:$D$9999,4,FALSE),"")</f>
        <v>Summerset</v>
      </c>
      <c r="AH330" s="42" t="s">
        <v>1558</v>
      </c>
      <c r="AI330" s="41"/>
      <c r="AJ330" s="41"/>
      <c r="AK330" s="3">
        <f>IF(AND(G330&lt;&gt;"LIBSETS_SETTYPE_BATTLEGROUND",G330&lt;&gt;"LIBSETS_SETTYPE_SPECIAL"),IF(AL330&lt;&gt;"",VLOOKUP(AL330,'ESO zone constants'!$D$3:$H$4953,5,FALSE),""),"")</f>
        <v>1011</v>
      </c>
      <c r="AL330" t="s">
        <v>79</v>
      </c>
      <c r="AM330" s="33" t="s">
        <v>1559</v>
      </c>
      <c r="AN330" s="41"/>
      <c r="AO330" s="41"/>
      <c r="AP330" s="3">
        <f>IF(AND(G330&lt;&gt;"LIBSETS_SETTYPE_BATTLEGROUND",G330&lt;&gt;"LIBSETS_SETTYPE_SPECIAL"),IF(AQ330&lt;&gt;"",VLOOKUP(AQ330,'ESO zone constants'!$D$3:$H$4953,5,FALSE),""),"")</f>
        <v>1027</v>
      </c>
      <c r="AQ330" t="s">
        <v>681</v>
      </c>
      <c r="AR330" s="33" t="s">
        <v>1556</v>
      </c>
      <c r="AS330" s="41"/>
      <c r="AT330" s="41"/>
      <c r="AU330" s="3">
        <f>IF(AND(G330&lt;&gt;"LIBSETS_SETTYPE_BATTLEGROUND",G330&lt;&gt;"LIBSETS_SETTYPE_SPECIAL"),IF(AV330&lt;&gt;"",VLOOKUP(AV330,'ESO zone constants'!$D$3:$H$4953,5,FALSE),""),"")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5"/>
        <v>, setType=LIBSETS_SETTYPE_OVERLAND</v>
      </c>
      <c r="BG330"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39"/>
        <v>}, --Grace of Gloom / Anmut der Gräue   [Summerset, Summerset, Summerset, Summerset, Artaeum, Artaeum]</v>
      </c>
    </row>
    <row r="331" spans="1:60" x14ac:dyDescent="0.25">
      <c r="A331" s="12">
        <v>383</v>
      </c>
      <c r="B331" t="s">
        <v>1246</v>
      </c>
      <c r="C331" t="s">
        <v>2619</v>
      </c>
      <c r="D331" s="3">
        <f t="shared" si="34"/>
        <v>383</v>
      </c>
      <c r="G331" s="8" t="s">
        <v>1478</v>
      </c>
      <c r="I331" t="s">
        <v>91</v>
      </c>
      <c r="J331" t="s">
        <v>91</v>
      </c>
      <c r="K331">
        <v>355</v>
      </c>
      <c r="L331">
        <v>355</v>
      </c>
      <c r="M331">
        <v>355</v>
      </c>
      <c r="O331" s="62"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constants'!$A$3:$D$9999,4,FALSE),"")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constants'!$A$3:$D$9999,4,FALSE),"")</f>
        <v>Summerset</v>
      </c>
      <c r="AH331" s="42" t="s">
        <v>1558</v>
      </c>
      <c r="AI331" s="41"/>
      <c r="AJ331" s="41"/>
      <c r="AK331" s="3">
        <f>IF(AND(G331&lt;&gt;"LIBSETS_SETTYPE_BATTLEGROUND",G331&lt;&gt;"LIBSETS_SETTYPE_SPECIAL"),IF(AL331&lt;&gt;"",VLOOKUP(AL331,'ESO zone constants'!$D$3:$H$4953,5,FALSE),""),"")</f>
        <v>1011</v>
      </c>
      <c r="AL331" t="s">
        <v>79</v>
      </c>
      <c r="AM331" s="33" t="s">
        <v>1559</v>
      </c>
      <c r="AN331" s="41"/>
      <c r="AO331" s="41"/>
      <c r="AP331" s="3">
        <f>IF(AND(G331&lt;&gt;"LIBSETS_SETTYPE_BATTLEGROUND",G331&lt;&gt;"LIBSETS_SETTYPE_SPECIAL"),IF(AQ331&lt;&gt;"",VLOOKUP(AQ331,'ESO zone constants'!$D$3:$H$4953,5,FALSE),""),"")</f>
        <v>1027</v>
      </c>
      <c r="AQ331" t="s">
        <v>681</v>
      </c>
      <c r="AR331" s="33" t="s">
        <v>1556</v>
      </c>
      <c r="AS331" s="41"/>
      <c r="AT331" s="41"/>
      <c r="AU331" s="3">
        <f>IF(AND(G331&lt;&gt;"LIBSETS_SETTYPE_BATTLEGROUND",G331&lt;&gt;"LIBSETS_SETTYPE_SPECIAL"),IF(AV331&lt;&gt;"",VLOOKUP(AV331,'ESO zone constants'!$D$3:$H$4953,5,FALSE),""),"")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5"/>
        <v>, setType=LIBSETS_SETTYPE_OVERLAND</v>
      </c>
      <c r="BG331"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39"/>
        <v>}, --Gryphon\'s Ferocity / Wildheit des Greifen   [Summerset, Summerset, Summerset, Summerset, Artaeum, Artaeum]</v>
      </c>
    </row>
    <row r="332" spans="1:60" x14ac:dyDescent="0.25">
      <c r="A332" s="12">
        <v>384</v>
      </c>
      <c r="B332" t="s">
        <v>1247</v>
      </c>
      <c r="C332" t="s">
        <v>1248</v>
      </c>
      <c r="D332" s="3">
        <f t="shared" si="34"/>
        <v>384</v>
      </c>
      <c r="G332" s="8" t="s">
        <v>1478</v>
      </c>
      <c r="I332" t="s">
        <v>91</v>
      </c>
      <c r="J332" t="s">
        <v>91</v>
      </c>
      <c r="K332">
        <v>355</v>
      </c>
      <c r="L332">
        <v>355</v>
      </c>
      <c r="M332">
        <v>355</v>
      </c>
      <c r="O332" s="62"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constants'!$A$3:$D$9999,4,FALSE),"")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constants'!$A$3:$D$9999,4,FALSE),"")</f>
        <v>Summerset</v>
      </c>
      <c r="AH332" s="42" t="s">
        <v>1558</v>
      </c>
      <c r="AI332" s="41"/>
      <c r="AJ332" s="41"/>
      <c r="AK332" s="3">
        <f>IF(AND(G332&lt;&gt;"LIBSETS_SETTYPE_BATTLEGROUND",G332&lt;&gt;"LIBSETS_SETTYPE_SPECIAL"),IF(AL332&lt;&gt;"",VLOOKUP(AL332,'ESO zone constants'!$D$3:$H$4953,5,FALSE),""),"")</f>
        <v>1011</v>
      </c>
      <c r="AL332" t="s">
        <v>79</v>
      </c>
      <c r="AM332" s="33" t="s">
        <v>1559</v>
      </c>
      <c r="AN332" s="41"/>
      <c r="AO332" s="41"/>
      <c r="AP332" s="3">
        <f>IF(AND(G332&lt;&gt;"LIBSETS_SETTYPE_BATTLEGROUND",G332&lt;&gt;"LIBSETS_SETTYPE_SPECIAL"),IF(AQ332&lt;&gt;"",VLOOKUP(AQ332,'ESO zone constants'!$D$3:$H$4953,5,FALSE),""),"")</f>
        <v>1027</v>
      </c>
      <c r="AQ332" t="s">
        <v>681</v>
      </c>
      <c r="AR332" s="33" t="s">
        <v>1556</v>
      </c>
      <c r="AS332" s="41"/>
      <c r="AT332" s="41"/>
      <c r="AU332" s="3">
        <f>IF(AND(G332&lt;&gt;"LIBSETS_SETTYPE_BATTLEGROUND",G332&lt;&gt;"LIBSETS_SETTYPE_SPECIAL"),IF(AV332&lt;&gt;"",VLOOKUP(AV332,'ESO zone constants'!$D$3:$H$4953,5,FALSE),""),"")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5"/>
        <v>, setType=LIBSETS_SETTYPE_OVERLAND</v>
      </c>
      <c r="BG332"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39"/>
        <v>}, --Wisdom of Vanus / Weisheit von Vanus   [Summerset, Summerset, Summerset, Summerset, Artaeum, Artaeum]</v>
      </c>
    </row>
    <row r="333" spans="1:60" x14ac:dyDescent="0.25">
      <c r="A333" s="5">
        <v>385</v>
      </c>
      <c r="B333" t="s">
        <v>1249</v>
      </c>
      <c r="C333" t="s">
        <v>1250</v>
      </c>
      <c r="D333" s="3">
        <f t="shared" si="34"/>
        <v>385</v>
      </c>
      <c r="G333" s="8" t="s">
        <v>1472</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3335</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constants'!$A$3:$D$9999,4,FALSE),"")</f>
        <v>Summerset</v>
      </c>
      <c r="AB333" s="33" t="s">
        <v>3335</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constants'!$A$3:$D$9999,4,FALSE),"")</f>
        <v>Summerset</v>
      </c>
      <c r="AH333" s="33" t="s">
        <v>3335</v>
      </c>
      <c r="AK333" s="3" t="str">
        <f>IF(AND(G333&lt;&gt;"LIBSETS_SETTYPE_BATTLEGROUND",G333&lt;&gt;"LIBSETS_SETTYPE_SPECIAL"),IF(AL333&lt;&gt;"",VLOOKUP(AL333,'ESO zone constants'!$D$3:$H$4953,5,FALSE),""),"")</f>
        <v/>
      </c>
      <c r="AP333" s="3" t="str">
        <f>IF(AND(G333&lt;&gt;"LIBSETS_SETTYPE_BATTLEGROUND",G333&lt;&gt;"LIBSETS_SETTYPE_SPECIAL"),IF(AQ333&lt;&gt;"",VLOOKUP(AQ333,'ESO zone constants'!$D$3:$H$4953,5,FALSE),""),"")</f>
        <v/>
      </c>
      <c r="AU333" s="3" t="str">
        <f>IF(AND(G333&lt;&gt;"LIBSETS_SETTYPE_BATTLEGROUND",G333&lt;&gt;"LIBSETS_SETTYPE_SPECIAL"),IF(AV333&lt;&gt;"",VLOOKUP(AV333,'ESO zone constants'!$D$3:$H$4953,5,FALSE),""),"")</f>
        <v/>
      </c>
      <c r="AZ333" s="79" t="s">
        <v>2658</v>
      </c>
      <c r="BA333" s="79"/>
      <c r="BB333" s="79"/>
      <c r="BC333" s="79"/>
      <c r="BD333" s="21" t="str">
        <f t="shared" si="36"/>
        <v>[385] = {wayshrines={359,359,359,}, traitsNeeded=3, dlcId=DLC_SUMMERSET</v>
      </c>
      <c r="BE333" s="21" t="str">
        <f t="shared" si="37"/>
        <v>, zoneIds={1011,1011,1011}, veteran=false</v>
      </c>
      <c r="BF333" s="21" t="str">
        <f t="shared" si="35"/>
        <v>, setType=LIBSETS_SETTYPE_CRAFTED</v>
      </c>
      <c r="BG333" s="21" t="str">
        <f t="shared" si="38"/>
        <v>, dropMechanic={LIBSETS_DROP_MECHANIC_CRAFTED,LIBSETS_DROP_MECHANIC_CRAFTED,LIBSETS_DROP_MECHANIC_CRAFTED}</v>
      </c>
      <c r="BH333" s="21" t="str">
        <f t="shared" si="39"/>
        <v>}, --Adept Rider / Versierter Reiter   [Summerset, Summerset, Summerset]</v>
      </c>
    </row>
    <row r="334" spans="1:60" x14ac:dyDescent="0.25">
      <c r="A334" s="5">
        <v>386</v>
      </c>
      <c r="B334" t="s">
        <v>1251</v>
      </c>
      <c r="C334" t="s">
        <v>2620</v>
      </c>
      <c r="D334" s="3">
        <f t="shared" si="34"/>
        <v>386</v>
      </c>
      <c r="G334" s="8" t="s">
        <v>1472</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3335</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constants'!$A$3:$D$9999,4,FALSE),"")</f>
        <v>Artaeum</v>
      </c>
      <c r="AB334" s="33" t="s">
        <v>3335</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constants'!$A$3:$D$9999,4,FALSE),"")</f>
        <v>Artaeum</v>
      </c>
      <c r="AH334" s="33" t="s">
        <v>3335</v>
      </c>
      <c r="AI334" s="41"/>
      <c r="AJ334" s="41"/>
      <c r="AK334" s="3" t="str">
        <f>IF(AND(G334&lt;&gt;"LIBSETS_SETTYPE_BATTLEGROUND",G334&lt;&gt;"LIBSETS_SETTYPE_SPECIAL"),IF(AL334&lt;&gt;"",VLOOKUP(AL334,'ESO zone constants'!$D$3:$H$4953,5,FALSE),""),"")</f>
        <v/>
      </c>
      <c r="AN334" s="41"/>
      <c r="AO334" s="41"/>
      <c r="AP334" s="3" t="str">
        <f>IF(AND(G334&lt;&gt;"LIBSETS_SETTYPE_BATTLEGROUND",G334&lt;&gt;"LIBSETS_SETTYPE_SPECIAL"),IF(AQ334&lt;&gt;"",VLOOKUP(AQ334,'ESO zone constants'!$D$3:$H$4953,5,FALSE),""),"")</f>
        <v/>
      </c>
      <c r="AS334" s="41"/>
      <c r="AT334" s="41"/>
      <c r="AU334" s="3" t="str">
        <f>IF(AND(G334&lt;&gt;"LIBSETS_SETTYPE_BATTLEGROUND",G334&lt;&gt;"LIBSETS_SETTYPE_SPECIAL"),IF(AV334&lt;&gt;"",VLOOKUP(AV334,'ESO zone constants'!$D$3:$H$4953,5,FALSE),""),"")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5"/>
        <v>, setType=LIBSETS_SETTYPE_CRAFTED</v>
      </c>
      <c r="BG334" s="21" t="str">
        <f t="shared" si="38"/>
        <v>, dropMechanic={LIBSETS_DROP_MECHANIC_CRAFTED,LIBSETS_DROP_MECHANIC_CRAFTED,LIBSETS_DROP_MECHANIC_CRAFTED}</v>
      </c>
      <c r="BH334" s="21" t="str">
        <f t="shared" si="39"/>
        <v>}, --Sload\'s Semblance / Kreckenantlitz   [Artaeum, Artaeum, Artaeum]</v>
      </c>
    </row>
    <row r="335" spans="1:60" x14ac:dyDescent="0.25">
      <c r="A335" s="5">
        <v>387</v>
      </c>
      <c r="B335" t="s">
        <v>1252</v>
      </c>
      <c r="C335" t="s">
        <v>2621</v>
      </c>
      <c r="D335" s="3">
        <f t="shared" si="34"/>
        <v>387</v>
      </c>
      <c r="G335" s="8" t="s">
        <v>1472</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3335</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constants'!$A$3:$D$9999,4,FALSE),"")</f>
        <v>Summerset</v>
      </c>
      <c r="AB335" s="33" t="s">
        <v>3335</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constants'!$A$3:$D$9999,4,FALSE),"")</f>
        <v>Summerset</v>
      </c>
      <c r="AH335" s="33" t="s">
        <v>3335</v>
      </c>
      <c r="AK335" s="3" t="str">
        <f>IF(AND(G335&lt;&gt;"LIBSETS_SETTYPE_BATTLEGROUND",G335&lt;&gt;"LIBSETS_SETTYPE_SPECIAL"),IF(AL335&lt;&gt;"",VLOOKUP(AL335,'ESO zone constants'!$D$3:$H$4953,5,FALSE),""),"")</f>
        <v/>
      </c>
      <c r="AP335" s="3" t="str">
        <f>IF(AND(G335&lt;&gt;"LIBSETS_SETTYPE_BATTLEGROUND",G335&lt;&gt;"LIBSETS_SETTYPE_SPECIAL"),IF(AQ335&lt;&gt;"",VLOOKUP(AQ335,'ESO zone constants'!$D$3:$H$4953,5,FALSE),""),"")</f>
        <v/>
      </c>
      <c r="AU335" s="3" t="str">
        <f>IF(AND(G335&lt;&gt;"LIBSETS_SETTYPE_BATTLEGROUND",G335&lt;&gt;"LIBSETS_SETTYPE_SPECIAL"),IF(AV335&lt;&gt;"",VLOOKUP(AV335,'ESO zone constants'!$D$3:$H$4953,5,FALSE),""),"")</f>
        <v/>
      </c>
      <c r="AZ335" s="79" t="s">
        <v>2658</v>
      </c>
      <c r="BA335" s="79"/>
      <c r="BB335" s="79"/>
      <c r="BC335" s="79"/>
      <c r="BD335" s="21" t="str">
        <f t="shared" si="36"/>
        <v>[387] = {wayshrines={354,354,354,}, traitsNeeded=9, dlcId=DLC_SUMMERSET</v>
      </c>
      <c r="BE335" s="21" t="str">
        <f t="shared" si="37"/>
        <v>, zoneIds={1011,1011,1011}, veteran=false</v>
      </c>
      <c r="BF335" s="21" t="str">
        <f t="shared" si="35"/>
        <v>, setType=LIBSETS_SETTYPE_CRAFTED</v>
      </c>
      <c r="BG335" s="21" t="str">
        <f t="shared" si="38"/>
        <v>, dropMechanic={LIBSETS_DROP_MECHANIC_CRAFTED,LIBSETS_DROP_MECHANIC_CRAFTED,LIBSETS_DROP_MECHANIC_CRAFTED}</v>
      </c>
      <c r="BH335" s="21" t="str">
        <f t="shared" si="39"/>
        <v>}, --Nocturnal\'s Favor / Nocturnals Gunst   [Summerset, Summerset, Summerset]</v>
      </c>
    </row>
    <row r="336" spans="1:60" x14ac:dyDescent="0.25">
      <c r="A336" s="12">
        <v>388</v>
      </c>
      <c r="B336" t="s">
        <v>1253</v>
      </c>
      <c r="C336" t="s">
        <v>1254</v>
      </c>
      <c r="D336" s="3">
        <f t="shared" si="34"/>
        <v>388</v>
      </c>
      <c r="G336" s="8" t="s">
        <v>1479</v>
      </c>
      <c r="I336" t="s">
        <v>91</v>
      </c>
      <c r="J336" t="s">
        <v>91</v>
      </c>
      <c r="K336">
        <v>364</v>
      </c>
      <c r="L336">
        <v>364</v>
      </c>
      <c r="M336">
        <v>364</v>
      </c>
      <c r="O336" s="62"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3313</v>
      </c>
      <c r="W336" s="38"/>
      <c r="X336" s="38"/>
      <c r="Z336" s="3">
        <f>IF(AND(G336&lt;&gt;"LIBSETS_SETTYPE_BATTLEGROUND",G336&lt;&gt;"LIBSETS_SETTYPE_SPECIAL"),
IF(AND(Y336&lt;&gt;"",ISNUMBER(Y336),NOT(ISNA(Y336))),Y336,
   IF(AND(L336&lt;&gt;"",ISNUMBER(L336),L336&gt;0,NOT(ISNA(L336))),VLOOKUP(L336,'ESO dumped WayshrineInfo'!$K$3:$L$9996,2,FALSE),"")
),"")</f>
        <v>1011</v>
      </c>
      <c r="AA336" t="str">
        <f>IF(AND(Z336&lt;&gt;"",ISNUMBER(Z336),NOT(ISNA(Z336))),VLOOKUP(Z336,'ESO zone constants'!$A$3:$D$9999,4,FALSE),"")</f>
        <v>Summerset</v>
      </c>
      <c r="AB336" s="33" t="s">
        <v>3313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WayshrineInfo'!$K$3:$L$9996,2,FALSE),"")
),"")</f>
        <v>1011</v>
      </c>
      <c r="AG336" t="str">
        <f>IF(AND(AF336&lt;&gt;"",ISNUMBER(AF336),NOT(ISNA(AF336))),VLOOKUP(AF336,'ESO zone constants'!$A$3:$D$9999,4,FALSE),"")</f>
        <v>Summerset</v>
      </c>
      <c r="AH336" s="42"/>
      <c r="AI336" s="38"/>
      <c r="AJ336" s="38"/>
      <c r="AK336" s="3" t="str">
        <f>IF(AND(G336&lt;&gt;"LIBSETS_SETTYPE_BATTLEGROUND",G336&lt;&gt;"LIBSETS_SETTYPE_SPECIAL"),IF(AL336&lt;&gt;"",VLOOKUP(AL336,'ESO zone constants'!$D$3:$H$4953,5,FALSE),""),"")</f>
        <v/>
      </c>
      <c r="AN336" s="38"/>
      <c r="AO336" s="38"/>
      <c r="AP336" s="3" t="str">
        <f>IF(AND(G336&lt;&gt;"LIBSETS_SETTYPE_BATTLEGROUND",G336&lt;&gt;"LIBSETS_SETTYPE_SPECIAL"),IF(AQ336&lt;&gt;"",VLOOKUP(AQ336,'ESO zone constants'!$D$3:$H$4953,5,FALSE),""),"")</f>
        <v/>
      </c>
      <c r="AS336" s="38"/>
      <c r="AT336" s="38"/>
      <c r="AU336" s="3" t="str">
        <f>IF(AND(G336&lt;&gt;"LIBSETS_SETTYPE_BATTLEGROUND",G336&lt;&gt;"LIBSETS_SETTYPE_SPECIAL"),IF(AV336&lt;&gt;"",VLOOKUP(AV336,'ESO zone constants'!$D$3:$H$4953,5,FALSE),""),"")</f>
        <v/>
      </c>
      <c r="AX336" s="38"/>
      <c r="AY336" s="38"/>
      <c r="AZ336" s="79" t="s">
        <v>2658</v>
      </c>
      <c r="BA336" s="79"/>
      <c r="BB336" s="79"/>
      <c r="BC336" s="79"/>
      <c r="BD336" s="21" t="str">
        <f t="shared" si="36"/>
        <v>[388] = {wayshrines={364,364,364,}, dlcId=DLC_SUMMERSET</v>
      </c>
      <c r="BE336" s="21" t="str">
        <f t="shared" si="37"/>
        <v>, zoneIds={1051,1011,1011}, veteran=false</v>
      </c>
      <c r="BF336" s="21" t="str">
        <f t="shared" si="35"/>
        <v>, setType=LIBSETS_SETTYPE_TRIAL</v>
      </c>
      <c r="BG336" s="21" t="str">
        <f t="shared" si="38"/>
        <v>, dropMechanic={LIBSETS_DROP_MECHANIC_TRIAL_BOSS,LIBSETS_DROP_MECHANIC_TRIAL_BOSS}, dropMechanicDropLocationNames={['en']={'','Bosses in trial dungeons','','','','',},['de']={'','Bosse in Prüfungen','','','','',},}</v>
      </c>
      <c r="BH336" s="21" t="str">
        <f t="shared" si="39"/>
        <v>}, --Aegis of Galenwe / Ägis von Galenwe   [Cloudrest, Summerset, Summerset]</v>
      </c>
    </row>
    <row r="337" spans="1:60" x14ac:dyDescent="0.25">
      <c r="A337" s="12">
        <v>389</v>
      </c>
      <c r="B337" t="s">
        <v>1255</v>
      </c>
      <c r="C337" t="s">
        <v>1256</v>
      </c>
      <c r="D337" s="3">
        <f t="shared" si="34"/>
        <v>389</v>
      </c>
      <c r="G337" s="8" t="s">
        <v>1479</v>
      </c>
      <c r="I337" t="s">
        <v>91</v>
      </c>
      <c r="J337" t="s">
        <v>91</v>
      </c>
      <c r="K337">
        <v>364</v>
      </c>
      <c r="L337">
        <v>364</v>
      </c>
      <c r="M337">
        <v>364</v>
      </c>
      <c r="O337" s="62"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3313</v>
      </c>
      <c r="Y337" s="62"/>
      <c r="Z337" s="3">
        <f>IF(AND(G337&lt;&gt;"LIBSETS_SETTYPE_BATTLEGROUND",G337&lt;&gt;"LIBSETS_SETTYPE_SPECIAL"),
IF(AND(Y337&lt;&gt;"",ISNUMBER(Y337),NOT(ISNA(Y337))),Y337,
   IF(AND(L337&lt;&gt;"",ISNUMBER(L337),L337&gt;0,NOT(ISNA(L337))),VLOOKUP(L337,'ESO dumped WayshrineInfo'!$K$3:$L$9996,2,FALSE),"")
),"")</f>
        <v>1011</v>
      </c>
      <c r="AA337" t="str">
        <f>IF(AND(Z337&lt;&gt;"",ISNUMBER(Z337),NOT(ISNA(Z337))),VLOOKUP(Z337,'ESO zone constants'!$A$3:$D$9999,4,FALSE),"")</f>
        <v>Summerset</v>
      </c>
      <c r="AB337" s="33" t="s">
        <v>3313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WayshrineInfo'!$K$3:$L$9996,2,FALSE),"")
),"")</f>
        <v>1011</v>
      </c>
      <c r="AG337" t="str">
        <f>IF(AND(AF337&lt;&gt;"",ISNUMBER(AF337),NOT(ISNA(AF337))),VLOOKUP(AF337,'ESO zone constants'!$A$3:$D$9999,4,FALSE),"")</f>
        <v>Summerset</v>
      </c>
      <c r="AH337" s="42"/>
      <c r="AI337" s="38"/>
      <c r="AJ337" s="38"/>
      <c r="AK337" s="3" t="str">
        <f>IF(AND(G337&lt;&gt;"LIBSETS_SETTYPE_BATTLEGROUND",G337&lt;&gt;"LIBSETS_SETTYPE_SPECIAL"),IF(AL337&lt;&gt;"",VLOOKUP(AL337,'ESO zone constants'!$D$3:$H$4953,5,FALSE),""),"")</f>
        <v/>
      </c>
      <c r="AN337" s="38"/>
      <c r="AO337" s="38"/>
      <c r="AP337" s="3" t="str">
        <f>IF(AND(G337&lt;&gt;"LIBSETS_SETTYPE_BATTLEGROUND",G337&lt;&gt;"LIBSETS_SETTYPE_SPECIAL"),IF(AQ337&lt;&gt;"",VLOOKUP(AQ337,'ESO zone constants'!$D$3:$H$4953,5,FALSE),""),"")</f>
        <v/>
      </c>
      <c r="AS337" s="38"/>
      <c r="AT337" s="38"/>
      <c r="AU337" s="3" t="str">
        <f>IF(AND(G337&lt;&gt;"LIBSETS_SETTYPE_BATTLEGROUND",G337&lt;&gt;"LIBSETS_SETTYPE_SPECIAL"),IF(AV337&lt;&gt;"",VLOOKUP(AV337,'ESO zone constants'!$D$3:$H$4953,5,FALSE),""),"")</f>
        <v/>
      </c>
      <c r="AX337" s="38"/>
      <c r="AY337" s="38"/>
      <c r="AZ337" s="79" t="s">
        <v>2658</v>
      </c>
      <c r="BA337" s="79"/>
      <c r="BB337" s="79"/>
      <c r="BC337" s="79"/>
      <c r="BD337" s="21" t="str">
        <f t="shared" si="36"/>
        <v>[389] = {wayshrines={364,364,364,}, dlcId=DLC_SUMMERSET</v>
      </c>
      <c r="BE337" s="21" t="str">
        <f t="shared" si="37"/>
        <v>, zoneIds={1051,1011,1011}, veteran=false</v>
      </c>
      <c r="BF337" s="21" t="str">
        <f t="shared" si="35"/>
        <v>, setType=LIBSETS_SETTYPE_TRIAL</v>
      </c>
      <c r="BG337" s="21" t="str">
        <f t="shared" si="38"/>
        <v>, dropMechanic={LIBSETS_DROP_MECHANIC_TRIAL_BOSS,LIBSETS_DROP_MECHANIC_TRIAL_BOSS}, dropMechanicDropLocationNames={['en']={'','Bosses in trial dungeons','','','','',},['de']={'','Bosse in Prüfungen','','','','',},}</v>
      </c>
      <c r="BH337" s="21" t="str">
        <f t="shared" si="39"/>
        <v>}, --Arms of Relequen / Waffen von Relequen   [Cloudrest, Summerset, Summerset]</v>
      </c>
    </row>
    <row r="338" spans="1:60" x14ac:dyDescent="0.25">
      <c r="A338" s="12">
        <v>390</v>
      </c>
      <c r="B338" t="s">
        <v>1257</v>
      </c>
      <c r="C338" t="s">
        <v>1258</v>
      </c>
      <c r="D338" s="3">
        <f t="shared" si="34"/>
        <v>390</v>
      </c>
      <c r="G338" s="8" t="s">
        <v>1479</v>
      </c>
      <c r="I338" t="s">
        <v>91</v>
      </c>
      <c r="J338" t="s">
        <v>91</v>
      </c>
      <c r="K338">
        <v>364</v>
      </c>
      <c r="L338">
        <v>364</v>
      </c>
      <c r="M338">
        <v>364</v>
      </c>
      <c r="O338" s="62"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3313</v>
      </c>
      <c r="Y338" s="62"/>
      <c r="Z338" s="3">
        <f>IF(AND(G338&lt;&gt;"LIBSETS_SETTYPE_BATTLEGROUND",G338&lt;&gt;"LIBSETS_SETTYPE_SPECIAL"),
IF(AND(Y338&lt;&gt;"",ISNUMBER(Y338),NOT(ISNA(Y338))),Y338,
   IF(AND(L338&lt;&gt;"",ISNUMBER(L338),L338&gt;0,NOT(ISNA(L338))),VLOOKUP(L338,'ESO dumped WayshrineInfo'!$K$3:$L$9996,2,FALSE),"")
),"")</f>
        <v>1011</v>
      </c>
      <c r="AA338" t="str">
        <f>IF(AND(Z338&lt;&gt;"",ISNUMBER(Z338),NOT(ISNA(Z338))),VLOOKUP(Z338,'ESO zone constants'!$A$3:$D$9999,4,FALSE),"")</f>
        <v>Summerset</v>
      </c>
      <c r="AB338" s="33" t="s">
        <v>3313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WayshrineInfo'!$K$3:$L$9996,2,FALSE),"")
),"")</f>
        <v>1011</v>
      </c>
      <c r="AG338" t="str">
        <f>IF(AND(AF338&lt;&gt;"",ISNUMBER(AF338),NOT(ISNA(AF338))),VLOOKUP(AF338,'ESO zone constants'!$A$3:$D$9999,4,FALSE),"")</f>
        <v>Summerset</v>
      </c>
      <c r="AH338" s="42"/>
      <c r="AI338" s="38"/>
      <c r="AJ338" s="38"/>
      <c r="AK338" s="3" t="str">
        <f>IF(AND(G338&lt;&gt;"LIBSETS_SETTYPE_BATTLEGROUND",G338&lt;&gt;"LIBSETS_SETTYPE_SPECIAL"),IF(AL338&lt;&gt;"",VLOOKUP(AL338,'ESO zone constants'!$D$3:$H$4953,5,FALSE),""),"")</f>
        <v/>
      </c>
      <c r="AN338" s="38"/>
      <c r="AO338" s="38"/>
      <c r="AP338" s="3" t="str">
        <f>IF(AND(G338&lt;&gt;"LIBSETS_SETTYPE_BATTLEGROUND",G338&lt;&gt;"LIBSETS_SETTYPE_SPECIAL"),IF(AQ338&lt;&gt;"",VLOOKUP(AQ338,'ESO zone constants'!$D$3:$H$4953,5,FALSE),""),"")</f>
        <v/>
      </c>
      <c r="AS338" s="38"/>
      <c r="AT338" s="38"/>
      <c r="AU338" s="3" t="str">
        <f>IF(AND(G338&lt;&gt;"LIBSETS_SETTYPE_BATTLEGROUND",G338&lt;&gt;"LIBSETS_SETTYPE_SPECIAL"),IF(AV338&lt;&gt;"",VLOOKUP(AV338,'ESO zone constants'!$D$3:$H$4953,5,FALSE),""),"")</f>
        <v/>
      </c>
      <c r="AX338" s="38"/>
      <c r="AY338" s="38"/>
      <c r="AZ338" s="79" t="s">
        <v>2658</v>
      </c>
      <c r="BA338" s="79"/>
      <c r="BB338" s="79"/>
      <c r="BC338" s="79"/>
      <c r="BD338" s="21" t="str">
        <f t="shared" si="36"/>
        <v>[390] = {wayshrines={364,364,364,}, dlcId=DLC_SUMMERSET</v>
      </c>
      <c r="BE338" s="21" t="str">
        <f t="shared" si="37"/>
        <v>, zoneIds={1051,1011,1011}, veteran=false</v>
      </c>
      <c r="BF338" s="21" t="str">
        <f t="shared" si="35"/>
        <v>, setType=LIBSETS_SETTYPE_TRIAL</v>
      </c>
      <c r="BG338" s="21" t="str">
        <f t="shared" si="38"/>
        <v>, dropMechanic={LIBSETS_DROP_MECHANIC_TRIAL_BOSS,LIBSETS_DROP_MECHANIC_TRIAL_BOSS}, dropMechanicDropLocationNames={['en']={'','Bosses in trial dungeons','','','','',},['de']={'','Bosse in Prüfungen','','','','',},}</v>
      </c>
      <c r="BH338" s="21" t="str">
        <f t="shared" si="39"/>
        <v>}, --Mantle of Siroria / Mantel von Siroria   [Cloudrest, Summerset, Summerset]</v>
      </c>
    </row>
    <row r="339" spans="1:60" x14ac:dyDescent="0.25">
      <c r="A339" s="12">
        <v>391</v>
      </c>
      <c r="B339" t="s">
        <v>1259</v>
      </c>
      <c r="C339" t="s">
        <v>1260</v>
      </c>
      <c r="D339" s="3">
        <f t="shared" si="34"/>
        <v>391</v>
      </c>
      <c r="G339" s="8" t="s">
        <v>1479</v>
      </c>
      <c r="I339" t="s">
        <v>91</v>
      </c>
      <c r="J339" t="s">
        <v>91</v>
      </c>
      <c r="K339">
        <v>364</v>
      </c>
      <c r="L339">
        <v>364</v>
      </c>
      <c r="M339">
        <v>364</v>
      </c>
      <c r="O339" s="62"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3313</v>
      </c>
      <c r="Y339" s="62"/>
      <c r="Z339" s="3">
        <f>IF(AND(G339&lt;&gt;"LIBSETS_SETTYPE_BATTLEGROUND",G339&lt;&gt;"LIBSETS_SETTYPE_SPECIAL"),
IF(AND(Y339&lt;&gt;"",ISNUMBER(Y339),NOT(ISNA(Y339))),Y339,
   IF(AND(L339&lt;&gt;"",ISNUMBER(L339),L339&gt;0,NOT(ISNA(L339))),VLOOKUP(L339,'ESO dumped WayshrineInfo'!$K$3:$L$9996,2,FALSE),"")
),"")</f>
        <v>1011</v>
      </c>
      <c r="AA339" t="str">
        <f>IF(AND(Z339&lt;&gt;"",ISNUMBER(Z339),NOT(ISNA(Z339))),VLOOKUP(Z339,'ESO zone constants'!$A$3:$D$9999,4,FALSE),"")</f>
        <v>Summerset</v>
      </c>
      <c r="AB339" s="33" t="s">
        <v>3313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WayshrineInfo'!$K$3:$L$9996,2,FALSE),"")
),"")</f>
        <v>1011</v>
      </c>
      <c r="AG339" t="str">
        <f>IF(AND(AF339&lt;&gt;"",ISNUMBER(AF339),NOT(ISNA(AF339))),VLOOKUP(AF339,'ESO zone constants'!$A$3:$D$9999,4,FALSE),"")</f>
        <v>Summerset</v>
      </c>
      <c r="AH339" s="42"/>
      <c r="AI339" s="38"/>
      <c r="AJ339" s="38"/>
      <c r="AK339" s="3" t="str">
        <f>IF(AND(G339&lt;&gt;"LIBSETS_SETTYPE_BATTLEGROUND",G339&lt;&gt;"LIBSETS_SETTYPE_SPECIAL"),IF(AL339&lt;&gt;"",VLOOKUP(AL339,'ESO zone constants'!$D$3:$H$4953,5,FALSE),""),"")</f>
        <v/>
      </c>
      <c r="AN339" s="38"/>
      <c r="AO339" s="38"/>
      <c r="AP339" s="3" t="str">
        <f>IF(AND(G339&lt;&gt;"LIBSETS_SETTYPE_BATTLEGROUND",G339&lt;&gt;"LIBSETS_SETTYPE_SPECIAL"),IF(AQ339&lt;&gt;"",VLOOKUP(AQ339,'ESO zone constants'!$D$3:$H$4953,5,FALSE),""),"")</f>
        <v/>
      </c>
      <c r="AS339" s="38"/>
      <c r="AT339" s="38"/>
      <c r="AU339" s="3" t="str">
        <f>IF(AND(G339&lt;&gt;"LIBSETS_SETTYPE_BATTLEGROUND",G339&lt;&gt;"LIBSETS_SETTYPE_SPECIAL"),IF(AV339&lt;&gt;"",VLOOKUP(AV339,'ESO zone constants'!$D$3:$H$4953,5,FALSE),""),"")</f>
        <v/>
      </c>
      <c r="AX339" s="38"/>
      <c r="AY339" s="38"/>
      <c r="AZ339" s="79" t="s">
        <v>2658</v>
      </c>
      <c r="BA339" s="79"/>
      <c r="BB339" s="79"/>
      <c r="BC339" s="79"/>
      <c r="BD339" s="21" t="str">
        <f t="shared" si="36"/>
        <v>[391] = {wayshrines={364,364,364,}, dlcId=DLC_SUMMERSET</v>
      </c>
      <c r="BE339" s="21" t="str">
        <f t="shared" si="37"/>
        <v>, zoneIds={1051,1011,1011}, veteran=false</v>
      </c>
      <c r="BF339" s="21" t="str">
        <f t="shared" si="35"/>
        <v>, setType=LIBSETS_SETTYPE_TRIAL</v>
      </c>
      <c r="BG339" s="21" t="str">
        <f t="shared" si="38"/>
        <v>, dropMechanic={LIBSETS_DROP_MECHANIC_TRIAL_BOSS,LIBSETS_DROP_MECHANIC_TRIAL_BOSS}, dropMechanicDropLocationNames={['en']={'','Bosses in trial dungeons','','','','',},['de']={'','Bosse in Prüfungen','','','','',},}</v>
      </c>
      <c r="BH339" s="21" t="str">
        <f t="shared" si="39"/>
        <v>}, --Vestment of Olorime / Gewandung von Olorime   [Cloudrest, Summerset, Summerset]</v>
      </c>
    </row>
    <row r="340" spans="1:60" x14ac:dyDescent="0.25">
      <c r="A340" s="12">
        <v>392</v>
      </c>
      <c r="B340" t="s">
        <v>1261</v>
      </c>
      <c r="C340" t="s">
        <v>1262</v>
      </c>
      <c r="D340" s="3">
        <f t="shared" si="34"/>
        <v>392</v>
      </c>
      <c r="G340" s="8" t="s">
        <v>1479</v>
      </c>
      <c r="I340" t="s">
        <v>92</v>
      </c>
      <c r="J340" t="s">
        <v>91</v>
      </c>
      <c r="K340">
        <v>364</v>
      </c>
      <c r="L340">
        <v>364</v>
      </c>
      <c r="M340">
        <v>364</v>
      </c>
      <c r="O340" s="62"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3313</v>
      </c>
      <c r="Y340" s="62"/>
      <c r="Z340" s="3">
        <f>IF(AND(G340&lt;&gt;"LIBSETS_SETTYPE_BATTLEGROUND",G340&lt;&gt;"LIBSETS_SETTYPE_SPECIAL"),
IF(AND(Y340&lt;&gt;"",ISNUMBER(Y340),NOT(ISNA(Y340))),Y340,
   IF(AND(L340&lt;&gt;"",ISNUMBER(L340),L340&gt;0,NOT(ISNA(L340))),VLOOKUP(L340,'ESO dumped WayshrineInfo'!$K$3:$L$9996,2,FALSE),"")
),"")</f>
        <v>1011</v>
      </c>
      <c r="AA340" t="str">
        <f>IF(AND(Z340&lt;&gt;"",ISNUMBER(Z340),NOT(ISNA(Z340))),VLOOKUP(Z340,'ESO zone constants'!$A$3:$D$9999,4,FALSE),"")</f>
        <v>Summerset</v>
      </c>
      <c r="AB340" s="33" t="s">
        <v>3313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WayshrineInfo'!$K$3:$L$9996,2,FALSE),"")
),"")</f>
        <v>1011</v>
      </c>
      <c r="AG340" t="str">
        <f>IF(AND(AF340&lt;&gt;"",ISNUMBER(AF340),NOT(ISNA(AF340))),VLOOKUP(AF340,'ESO zone constants'!$A$3:$D$9999,4,FALSE),"")</f>
        <v>Summerset</v>
      </c>
      <c r="AH340" s="42"/>
      <c r="AI340" s="38"/>
      <c r="AJ340" s="38"/>
      <c r="AK340" s="3" t="str">
        <f>IF(AND(G340&lt;&gt;"LIBSETS_SETTYPE_BATTLEGROUND",G340&lt;&gt;"LIBSETS_SETTYPE_SPECIAL"),IF(AL340&lt;&gt;"",VLOOKUP(AL340,'ESO zone constants'!$D$3:$H$4953,5,FALSE),""),"")</f>
        <v/>
      </c>
      <c r="AN340" s="38"/>
      <c r="AO340" s="38"/>
      <c r="AP340" s="3" t="str">
        <f>IF(AND(G340&lt;&gt;"LIBSETS_SETTYPE_BATTLEGROUND",G340&lt;&gt;"LIBSETS_SETTYPE_SPECIAL"),IF(AQ340&lt;&gt;"",VLOOKUP(AQ340,'ESO zone constants'!$D$3:$H$4953,5,FALSE),""),"")</f>
        <v/>
      </c>
      <c r="AS340" s="38"/>
      <c r="AT340" s="38"/>
      <c r="AU340" s="3" t="str">
        <f>IF(AND(G340&lt;&gt;"LIBSETS_SETTYPE_BATTLEGROUND",G340&lt;&gt;"LIBSETS_SETTYPE_SPECIAL"),IF(AV340&lt;&gt;"",VLOOKUP(AV340,'ESO zone constants'!$D$3:$H$4953,5,FALSE),""),"")</f>
        <v/>
      </c>
      <c r="AX340" s="38"/>
      <c r="AY340" s="38"/>
      <c r="AZ340" s="79" t="s">
        <v>2658</v>
      </c>
      <c r="BA340" s="79"/>
      <c r="BB340" s="79"/>
      <c r="BC340" s="79"/>
      <c r="BD340" s="21" t="str">
        <f t="shared" si="36"/>
        <v>[392] = {wayshrines={364,364,364,}, dlcId=DLC_SUMMERSET</v>
      </c>
      <c r="BE340" s="21" t="str">
        <f t="shared" si="37"/>
        <v>, zoneIds={1051,1011,1011}, veteran=true</v>
      </c>
      <c r="BF340" s="21" t="str">
        <f t="shared" si="35"/>
        <v>, setType=LIBSETS_SETTYPE_TRIAL</v>
      </c>
      <c r="BG340" s="21" t="str">
        <f t="shared" si="38"/>
        <v>, dropMechanic={LIBSETS_DROP_MECHANIC_TRIAL_BOSS,LIBSETS_DROP_MECHANIC_TRIAL_BOSS}, dropMechanicDropLocationNames={['en']={'','Bosses in trial dungeons','','','','',},['de']={'','Bosse in Prüfungen','','','','',},}</v>
      </c>
      <c r="BH340" s="21" t="str">
        <f t="shared" si="39"/>
        <v>}, --Perfect Aegis of Galenwe / Perfekte Ägis von Galenwe   [Cloudrest, Summerset, Summerset]</v>
      </c>
    </row>
    <row r="341" spans="1:60" x14ac:dyDescent="0.25">
      <c r="A341" s="44">
        <v>393</v>
      </c>
      <c r="B341" t="s">
        <v>1263</v>
      </c>
      <c r="C341" t="s">
        <v>1264</v>
      </c>
      <c r="D341" s="3">
        <f t="shared" si="34"/>
        <v>393</v>
      </c>
      <c r="G341" s="8" t="s">
        <v>1479</v>
      </c>
      <c r="I341" t="s">
        <v>92</v>
      </c>
      <c r="J341" t="s">
        <v>91</v>
      </c>
      <c r="K341">
        <v>364</v>
      </c>
      <c r="L341">
        <v>364</v>
      </c>
      <c r="M341">
        <v>364</v>
      </c>
      <c r="O341" s="62"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3313</v>
      </c>
      <c r="Y341" s="62"/>
      <c r="Z341" s="3">
        <f>IF(AND(G341&lt;&gt;"LIBSETS_SETTYPE_BATTLEGROUND",G341&lt;&gt;"LIBSETS_SETTYPE_SPECIAL"),
IF(AND(Y341&lt;&gt;"",ISNUMBER(Y341),NOT(ISNA(Y341))),Y341,
   IF(AND(L341&lt;&gt;"",ISNUMBER(L341),L341&gt;0,NOT(ISNA(L341))),VLOOKUP(L341,'ESO dumped WayshrineInfo'!$K$3:$L$9996,2,FALSE),"")
),"")</f>
        <v>1011</v>
      </c>
      <c r="AA341" t="str">
        <f>IF(AND(Z341&lt;&gt;"",ISNUMBER(Z341),NOT(ISNA(Z341))),VLOOKUP(Z341,'ESO zone constants'!$A$3:$D$9999,4,FALSE),"")</f>
        <v>Summerset</v>
      </c>
      <c r="AB341" s="33" t="s">
        <v>3313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WayshrineInfo'!$K$3:$L$9996,2,FALSE),"")
),"")</f>
        <v>1011</v>
      </c>
      <c r="AG341" t="str">
        <f>IF(AND(AF341&lt;&gt;"",ISNUMBER(AF341),NOT(ISNA(AF341))),VLOOKUP(AF341,'ESO zone constants'!$A$3:$D$9999,4,FALSE),"")</f>
        <v>Summerset</v>
      </c>
      <c r="AH341" s="42"/>
      <c r="AI341" s="38"/>
      <c r="AJ341" s="38"/>
      <c r="AK341" s="3" t="str">
        <f>IF(AND(G341&lt;&gt;"LIBSETS_SETTYPE_BATTLEGROUND",G341&lt;&gt;"LIBSETS_SETTYPE_SPECIAL"),IF(AL341&lt;&gt;"",VLOOKUP(AL341,'ESO zone constants'!$D$3:$H$4953,5,FALSE),""),"")</f>
        <v/>
      </c>
      <c r="AN341" s="38"/>
      <c r="AO341" s="38"/>
      <c r="AP341" s="3" t="str">
        <f>IF(AND(G341&lt;&gt;"LIBSETS_SETTYPE_BATTLEGROUND",G341&lt;&gt;"LIBSETS_SETTYPE_SPECIAL"),IF(AQ341&lt;&gt;"",VLOOKUP(AQ341,'ESO zone constants'!$D$3:$H$4953,5,FALSE),""),"")</f>
        <v/>
      </c>
      <c r="AS341" s="38"/>
      <c r="AT341" s="38"/>
      <c r="AU341" s="3" t="str">
        <f>IF(AND(G341&lt;&gt;"LIBSETS_SETTYPE_BATTLEGROUND",G341&lt;&gt;"LIBSETS_SETTYPE_SPECIAL"),IF(AV341&lt;&gt;"",VLOOKUP(AV341,'ESO zone constants'!$D$3:$H$4953,5,FALSE),""),"")</f>
        <v/>
      </c>
      <c r="AX341" s="38"/>
      <c r="AY341" s="38"/>
      <c r="AZ341" s="79" t="s">
        <v>2658</v>
      </c>
      <c r="BA341" s="79"/>
      <c r="BB341" s="79"/>
      <c r="BC341" s="79"/>
      <c r="BD341" s="21" t="str">
        <f t="shared" si="36"/>
        <v>[393] = {wayshrines={364,364,364,}, dlcId=DLC_SUMMERSET</v>
      </c>
      <c r="BE341" s="21" t="str">
        <f t="shared" si="37"/>
        <v>, zoneIds={1051,1011,1011}, veteran=true</v>
      </c>
      <c r="BF341" s="21" t="str">
        <f t="shared" si="35"/>
        <v>, setType=LIBSETS_SETTYPE_TRIAL</v>
      </c>
      <c r="BG341" s="21" t="str">
        <f t="shared" si="38"/>
        <v>, dropMechanic={LIBSETS_DROP_MECHANIC_TRIAL_BOSS,LIBSETS_DROP_MECHANIC_TRIAL_BOSS}, dropMechanicDropLocationNames={['en']={'','Bosses in trial dungeons','','','','',},['de']={'','Bosse in Prüfungen','','','','',},}</v>
      </c>
      <c r="BH341" s="21" t="str">
        <f t="shared" si="39"/>
        <v>}, --Perfect Arms of Relequen / Perfekte Waffen von Relequen   [Cloudrest, Summerset, Summerset]</v>
      </c>
    </row>
    <row r="342" spans="1:60" x14ac:dyDescent="0.25">
      <c r="A342" s="12">
        <v>394</v>
      </c>
      <c r="B342" t="s">
        <v>1265</v>
      </c>
      <c r="C342" t="s">
        <v>1266</v>
      </c>
      <c r="D342" s="3">
        <f t="shared" si="34"/>
        <v>394</v>
      </c>
      <c r="G342" s="8" t="s">
        <v>1479</v>
      </c>
      <c r="I342" t="s">
        <v>92</v>
      </c>
      <c r="J342" t="s">
        <v>91</v>
      </c>
      <c r="K342">
        <v>364</v>
      </c>
      <c r="L342">
        <v>364</v>
      </c>
      <c r="M342">
        <v>364</v>
      </c>
      <c r="O342" s="62"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3313</v>
      </c>
      <c r="Y342" s="62"/>
      <c r="Z342" s="3">
        <f>IF(AND(G342&lt;&gt;"LIBSETS_SETTYPE_BATTLEGROUND",G342&lt;&gt;"LIBSETS_SETTYPE_SPECIAL"),
IF(AND(Y342&lt;&gt;"",ISNUMBER(Y342),NOT(ISNA(Y342))),Y342,
   IF(AND(L342&lt;&gt;"",ISNUMBER(L342),L342&gt;0,NOT(ISNA(L342))),VLOOKUP(L342,'ESO dumped WayshrineInfo'!$K$3:$L$9996,2,FALSE),"")
),"")</f>
        <v>1011</v>
      </c>
      <c r="AA342" t="str">
        <f>IF(AND(Z342&lt;&gt;"",ISNUMBER(Z342),NOT(ISNA(Z342))),VLOOKUP(Z342,'ESO zone constants'!$A$3:$D$9999,4,FALSE),"")</f>
        <v>Summerset</v>
      </c>
      <c r="AB342" s="33" t="s">
        <v>3313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WayshrineInfo'!$K$3:$L$9996,2,FALSE),"")
),"")</f>
        <v>1011</v>
      </c>
      <c r="AG342" t="str">
        <f>IF(AND(AF342&lt;&gt;"",ISNUMBER(AF342),NOT(ISNA(AF342))),VLOOKUP(AF342,'ESO zone constants'!$A$3:$D$9999,4,FALSE),"")</f>
        <v>Summerset</v>
      </c>
      <c r="AH342" s="42"/>
      <c r="AI342" s="38"/>
      <c r="AJ342" s="38"/>
      <c r="AK342" s="3" t="str">
        <f>IF(AND(G342&lt;&gt;"LIBSETS_SETTYPE_BATTLEGROUND",G342&lt;&gt;"LIBSETS_SETTYPE_SPECIAL"),IF(AL342&lt;&gt;"",VLOOKUP(AL342,'ESO zone constants'!$D$3:$H$4953,5,FALSE),""),"")</f>
        <v/>
      </c>
      <c r="AN342" s="38"/>
      <c r="AO342" s="38"/>
      <c r="AP342" s="3" t="str">
        <f>IF(AND(G342&lt;&gt;"LIBSETS_SETTYPE_BATTLEGROUND",G342&lt;&gt;"LIBSETS_SETTYPE_SPECIAL"),IF(AQ342&lt;&gt;"",VLOOKUP(AQ342,'ESO zone constants'!$D$3:$H$4953,5,FALSE),""),"")</f>
        <v/>
      </c>
      <c r="AS342" s="38"/>
      <c r="AT342" s="38"/>
      <c r="AU342" s="3" t="str">
        <f>IF(AND(G342&lt;&gt;"LIBSETS_SETTYPE_BATTLEGROUND",G342&lt;&gt;"LIBSETS_SETTYPE_SPECIAL"),IF(AV342&lt;&gt;"",VLOOKUP(AV342,'ESO zone constants'!$D$3:$H$4953,5,FALSE),""),"")</f>
        <v/>
      </c>
      <c r="AX342" s="38"/>
      <c r="AY342" s="38"/>
      <c r="AZ342" s="79" t="s">
        <v>2658</v>
      </c>
      <c r="BA342" s="79"/>
      <c r="BB342" s="79"/>
      <c r="BC342" s="79"/>
      <c r="BD342" s="21" t="str">
        <f t="shared" si="36"/>
        <v>[394] = {wayshrines={364,364,364,}, dlcId=DLC_SUMMERSET</v>
      </c>
      <c r="BE342" s="21" t="str">
        <f t="shared" si="37"/>
        <v>, zoneIds={1051,1011,1011}, veteran=true</v>
      </c>
      <c r="BF342" s="21" t="str">
        <f t="shared" si="35"/>
        <v>, setType=LIBSETS_SETTYPE_TRIAL</v>
      </c>
      <c r="BG342" s="21" t="str">
        <f t="shared" si="38"/>
        <v>, dropMechanic={LIBSETS_DROP_MECHANIC_TRIAL_BOSS,LIBSETS_DROP_MECHANIC_TRIAL_BOSS}, dropMechanicDropLocationNames={['en']={'','Bosses in trial dungeons','','','','',},['de']={'','Bosse in Prüfungen','','','','',},}</v>
      </c>
      <c r="BH342" s="21" t="str">
        <f t="shared" si="39"/>
        <v>}, --Perfect Mantle of Siroria / Perfekter Mantel von Siroria   [Cloudrest, Summerset, Summerset]</v>
      </c>
    </row>
    <row r="343" spans="1:60" x14ac:dyDescent="0.25">
      <c r="A343" s="12">
        <v>395</v>
      </c>
      <c r="B343" t="s">
        <v>1267</v>
      </c>
      <c r="C343" t="s">
        <v>1268</v>
      </c>
      <c r="D343" s="3">
        <f t="shared" si="34"/>
        <v>395</v>
      </c>
      <c r="G343" s="8" t="s">
        <v>1479</v>
      </c>
      <c r="I343" t="s">
        <v>92</v>
      </c>
      <c r="J343" t="s">
        <v>91</v>
      </c>
      <c r="K343">
        <v>364</v>
      </c>
      <c r="L343">
        <v>364</v>
      </c>
      <c r="M343">
        <v>364</v>
      </c>
      <c r="O343" s="62"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3313</v>
      </c>
      <c r="Y343" s="62"/>
      <c r="Z343" s="3">
        <f>IF(AND(G343&lt;&gt;"LIBSETS_SETTYPE_BATTLEGROUND",G343&lt;&gt;"LIBSETS_SETTYPE_SPECIAL"),
IF(AND(Y343&lt;&gt;"",ISNUMBER(Y343),NOT(ISNA(Y343))),Y343,
   IF(AND(L343&lt;&gt;"",ISNUMBER(L343),L343&gt;0,NOT(ISNA(L343))),VLOOKUP(L343,'ESO dumped WayshrineInfo'!$K$3:$L$9996,2,FALSE),"")
),"")</f>
        <v>1011</v>
      </c>
      <c r="AA343" t="str">
        <f>IF(AND(Z343&lt;&gt;"",ISNUMBER(Z343),NOT(ISNA(Z343))),VLOOKUP(Z343,'ESO zone constants'!$A$3:$D$9999,4,FALSE),"")</f>
        <v>Summerset</v>
      </c>
      <c r="AB343" s="33" t="s">
        <v>3313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WayshrineInfo'!$K$3:$L$9996,2,FALSE),"")
),"")</f>
        <v>1011</v>
      </c>
      <c r="AG343" t="str">
        <f>IF(AND(AF343&lt;&gt;"",ISNUMBER(AF343),NOT(ISNA(AF343))),VLOOKUP(AF343,'ESO zone constants'!$A$3:$D$9999,4,FALSE),"")</f>
        <v>Summerset</v>
      </c>
      <c r="AH343" s="42"/>
      <c r="AI343" s="38"/>
      <c r="AJ343" s="38"/>
      <c r="AK343" s="3" t="str">
        <f>IF(AND(G343&lt;&gt;"LIBSETS_SETTYPE_BATTLEGROUND",G343&lt;&gt;"LIBSETS_SETTYPE_SPECIAL"),IF(AL343&lt;&gt;"",VLOOKUP(AL343,'ESO zone constants'!$D$3:$H$4953,5,FALSE),""),"")</f>
        <v/>
      </c>
      <c r="AN343" s="38"/>
      <c r="AO343" s="38"/>
      <c r="AP343" s="3" t="str">
        <f>IF(AND(G343&lt;&gt;"LIBSETS_SETTYPE_BATTLEGROUND",G343&lt;&gt;"LIBSETS_SETTYPE_SPECIAL"),IF(AQ343&lt;&gt;"",VLOOKUP(AQ343,'ESO zone constants'!$D$3:$H$4953,5,FALSE),""),"")</f>
        <v/>
      </c>
      <c r="AS343" s="38"/>
      <c r="AT343" s="38"/>
      <c r="AU343" s="3" t="str">
        <f>IF(AND(G343&lt;&gt;"LIBSETS_SETTYPE_BATTLEGROUND",G343&lt;&gt;"LIBSETS_SETTYPE_SPECIAL"),IF(AV343&lt;&gt;"",VLOOKUP(AV343,'ESO zone constants'!$D$3:$H$4953,5,FALSE),""),"")</f>
        <v/>
      </c>
      <c r="AX343" s="38"/>
      <c r="AY343" s="38"/>
      <c r="AZ343" s="79" t="s">
        <v>2658</v>
      </c>
      <c r="BA343" s="79"/>
      <c r="BB343" s="79"/>
      <c r="BC343" s="79"/>
      <c r="BD343" s="21" t="str">
        <f t="shared" si="36"/>
        <v>[395] = {wayshrines={364,364,364,}, dlcId=DLC_SUMMERSET</v>
      </c>
      <c r="BE343" s="21" t="str">
        <f t="shared" si="37"/>
        <v>, zoneIds={1051,1011,1011}, veteran=true</v>
      </c>
      <c r="BF343" s="21" t="str">
        <f t="shared" si="35"/>
        <v>, setType=LIBSETS_SETTYPE_TRIAL</v>
      </c>
      <c r="BG343" s="21" t="str">
        <f t="shared" si="38"/>
        <v>, dropMechanic={LIBSETS_DROP_MECHANIC_TRIAL_BOSS,LIBSETS_DROP_MECHANIC_TRIAL_BOSS}, dropMechanicDropLocationNames={['en']={'','Bosses in trial dungeons','','','','',},['de']={'','Bosse in Prüfungen','','','','',},}</v>
      </c>
      <c r="BH343" s="21" t="str">
        <f t="shared" si="39"/>
        <v>}, --Perfect Vestment of Olorime / Perfekte Gewandung von Olorime   [Cloudrest, Summerset, Summerset]</v>
      </c>
    </row>
    <row r="344" spans="1:60" x14ac:dyDescent="0.25">
      <c r="A344" s="5">
        <v>397</v>
      </c>
      <c r="B344" t="s">
        <v>0</v>
      </c>
      <c r="C344" t="s">
        <v>0</v>
      </c>
      <c r="D344" s="3">
        <f t="shared" si="34"/>
        <v>397</v>
      </c>
      <c r="G344" s="8" t="s">
        <v>1477</v>
      </c>
      <c r="H344" s="87">
        <v>3</v>
      </c>
      <c r="I344" t="s">
        <v>1464</v>
      </c>
      <c r="J344" t="s">
        <v>91</v>
      </c>
      <c r="K344">
        <v>370</v>
      </c>
      <c r="L344">
        <v>370</v>
      </c>
      <c r="M344">
        <v>370</v>
      </c>
      <c r="O344" s="62"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constants'!$A$3:$D$9999,4,FALSE),"")</f>
        <v>Greenshade</v>
      </c>
      <c r="AH344" s="42"/>
      <c r="AI344" s="38"/>
      <c r="AJ344" s="38"/>
      <c r="AK344" s="3" t="str">
        <f>IF(AND(G344&lt;&gt;"LIBSETS_SETTYPE_BATTLEGROUND",G344&lt;&gt;"LIBSETS_SETTYPE_SPECIAL"),IF(AL344&lt;&gt;"",VLOOKUP(AL344,'ESO zone constants'!$D$3:$H$4953,5,FALSE),""),"")</f>
        <v/>
      </c>
      <c r="AN344" s="38"/>
      <c r="AO344" s="38"/>
      <c r="AP344" s="3" t="str">
        <f>IF(AND(G344&lt;&gt;"LIBSETS_SETTYPE_BATTLEGROUND",G344&lt;&gt;"LIBSETS_SETTYPE_SPECIAL"),IF(AQ344&lt;&gt;"",VLOOKUP(AQ344,'ESO zone constants'!$D$3:$H$4953,5,FALSE),""),"")</f>
        <v/>
      </c>
      <c r="AS344" s="38"/>
      <c r="AT344" s="38"/>
      <c r="AU344" s="3" t="str">
        <f>IF(AND(G344&lt;&gt;"LIBSETS_SETTYPE_BATTLEGROUND",G344&lt;&gt;"LIBSETS_SETTYPE_SPECIAL"),IF(AV344&lt;&gt;"",VLOOKUP(AV344,'ESO zone constants'!$D$3:$H$4953,5,FALSE),""),"")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5"/>
        <v>, setType=LIBSETS_SETTYPE_MONSTER, undauntedChestId=3</v>
      </c>
      <c r="BG344" s="21" t="str">
        <f t="shared" si="38"/>
        <v>, dropMechanic={LIBSETS_DROP_MECHANIC_MONSTER_NAME}, dropMechanicDropLocationNames={['en']={'Balorgh','','','','','',},['de']={'Balorgh','','','','','',},}</v>
      </c>
      <c r="BH344" s="21" t="str">
        <f t="shared" si="39"/>
        <v>}, --Balorgh / Balorgh   [March of Sacrifices, Greenshade, Greenshade]</v>
      </c>
    </row>
    <row r="345" spans="1:60" x14ac:dyDescent="0.25">
      <c r="A345" s="5">
        <v>398</v>
      </c>
      <c r="B345" t="s">
        <v>33</v>
      </c>
      <c r="C345" t="s">
        <v>33</v>
      </c>
      <c r="D345" s="3">
        <f t="shared" si="34"/>
        <v>398</v>
      </c>
      <c r="G345" s="8" t="s">
        <v>1477</v>
      </c>
      <c r="H345" s="87">
        <v>3</v>
      </c>
      <c r="I345" t="s">
        <v>1464</v>
      </c>
      <c r="J345" t="s">
        <v>91</v>
      </c>
      <c r="K345">
        <v>371</v>
      </c>
      <c r="L345">
        <v>371</v>
      </c>
      <c r="M345">
        <v>371</v>
      </c>
      <c r="O345" s="62"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constants'!$A$3:$D$9999,4,FALSE),"")</f>
        <v>Reaper's March</v>
      </c>
      <c r="AH345" s="42"/>
      <c r="AI345" s="38"/>
      <c r="AJ345" s="38"/>
      <c r="AK345" s="3" t="str">
        <f>IF(AND(G345&lt;&gt;"LIBSETS_SETTYPE_BATTLEGROUND",G345&lt;&gt;"LIBSETS_SETTYPE_SPECIAL"),IF(AL345&lt;&gt;"",VLOOKUP(AL345,'ESO zone constants'!$D$3:$H$4953,5,FALSE),""),"")</f>
        <v/>
      </c>
      <c r="AN345" s="38"/>
      <c r="AO345" s="38"/>
      <c r="AP345" s="3" t="str">
        <f>IF(AND(G345&lt;&gt;"LIBSETS_SETTYPE_BATTLEGROUND",G345&lt;&gt;"LIBSETS_SETTYPE_SPECIAL"),IF(AQ345&lt;&gt;"",VLOOKUP(AQ345,'ESO zone constants'!$D$3:$H$4953,5,FALSE),""),"")</f>
        <v/>
      </c>
      <c r="AS345" s="38"/>
      <c r="AT345" s="38"/>
      <c r="AU345" s="3" t="str">
        <f>IF(AND(G345&lt;&gt;"LIBSETS_SETTYPE_BATTLEGROUND",G345&lt;&gt;"LIBSETS_SETTYPE_SPECIAL"),IF(AV345&lt;&gt;"",VLOOKUP(AV345,'ESO zone constants'!$D$3:$H$4953,5,FALSE),""),"")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5"/>
        <v>, setType=LIBSETS_SETTYPE_MONSTER, undauntedChestId=3</v>
      </c>
      <c r="BG345" s="21" t="str">
        <f t="shared" si="38"/>
        <v>, dropMechanic={LIBSETS_DROP_MECHANIC_MONSTER_NAME}, dropMechanicDropLocationNames={['en']={'Vykosa','','','','','',},['de']={'Vykosa','','','','','',},}</v>
      </c>
      <c r="BH345" s="21" t="str">
        <f t="shared" si="39"/>
        <v>}, --Vykosa / Vykosa   [Moon Hunter Keep, Reaper's March, Reaper's March]</v>
      </c>
    </row>
    <row r="346" spans="1:60" x14ac:dyDescent="0.25">
      <c r="A346" s="12">
        <v>399</v>
      </c>
      <c r="B346" t="s">
        <v>1269</v>
      </c>
      <c r="C346" t="s">
        <v>2622</v>
      </c>
      <c r="D346" s="3">
        <f t="shared" si="34"/>
        <v>399</v>
      </c>
      <c r="G346" s="8" t="s">
        <v>1475</v>
      </c>
      <c r="I346" t="s">
        <v>91</v>
      </c>
      <c r="J346" t="s">
        <v>91</v>
      </c>
      <c r="K346">
        <v>370</v>
      </c>
      <c r="L346">
        <v>370</v>
      </c>
      <c r="M346">
        <v>370</v>
      </c>
      <c r="O346" s="62"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3332</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constants'!$A$3:$D$9999,4,FALSE),"")</f>
        <v>Greenshade</v>
      </c>
      <c r="AB346" s="33" t="s">
        <v>3332</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constants'!$A$3:$D$9999,4,FALSE),"")</f>
        <v>Greenshade</v>
      </c>
      <c r="AH346" s="42"/>
      <c r="AI346" s="41"/>
      <c r="AJ346" s="41"/>
      <c r="AK346" s="3" t="str">
        <f>IF(AND(G346&lt;&gt;"LIBSETS_SETTYPE_BATTLEGROUND",G346&lt;&gt;"LIBSETS_SETTYPE_SPECIAL"),IF(AL346&lt;&gt;"",VLOOKUP(AL346,'ESO zone constants'!$D$3:$H$4953,5,FALSE),""),"")</f>
        <v/>
      </c>
      <c r="AN346" s="41"/>
      <c r="AO346" s="41"/>
      <c r="AP346" s="3" t="str">
        <f>IF(AND(G346&lt;&gt;"LIBSETS_SETTYPE_BATTLEGROUND",G346&lt;&gt;"LIBSETS_SETTYPE_SPECIAL"),IF(AQ346&lt;&gt;"",VLOOKUP(AQ346,'ESO zone constants'!$D$3:$H$4953,5,FALSE),""),"")</f>
        <v/>
      </c>
      <c r="AS346" s="41"/>
      <c r="AT346" s="41"/>
      <c r="AU346" s="3" t="str">
        <f>IF(AND(G346&lt;&gt;"LIBSETS_SETTYPE_BATTLEGROUND",G346&lt;&gt;"LIBSETS_SETTYPE_SPECIAL"),IF(AV346&lt;&gt;"",VLOOKUP(AV346,'ESO zone constants'!$D$3:$H$4953,5,FALSE),""),"")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5"/>
        <v>, setType=LIBSETS_SETTYPE_DUNGEON</v>
      </c>
      <c r="BG346" s="21" t="str">
        <f t="shared" si="38"/>
        <v>, dropMechanic={LIBSETS_DROP_MECHANIC_GROUP_DUNGEON_BOSS,LIBSETS_DROP_MECHANIC_GROUP_DUNGEON_BOSS}</v>
      </c>
      <c r="BH346" s="21" t="str">
        <f t="shared" si="39"/>
        <v>}, --Hanu\'s Compassion / Hanus Mitgefühl   [March of Sacrifices, Greenshade, Greenshade]</v>
      </c>
    </row>
    <row r="347" spans="1:60" x14ac:dyDescent="0.25">
      <c r="A347" s="12">
        <v>400</v>
      </c>
      <c r="B347" t="s">
        <v>1270</v>
      </c>
      <c r="C347" t="s">
        <v>1271</v>
      </c>
      <c r="D347" s="3">
        <f t="shared" si="34"/>
        <v>400</v>
      </c>
      <c r="E347" s="40"/>
      <c r="G347" s="8" t="s">
        <v>1475</v>
      </c>
      <c r="I347" t="s">
        <v>91</v>
      </c>
      <c r="J347" t="s">
        <v>91</v>
      </c>
      <c r="K347">
        <v>370</v>
      </c>
      <c r="L347">
        <v>370</v>
      </c>
      <c r="M347">
        <v>370</v>
      </c>
      <c r="O347" s="62"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3332</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constants'!$A$3:$D$9999,4,FALSE),"")</f>
        <v>Greenshade</v>
      </c>
      <c r="AB347" s="33" t="s">
        <v>3332</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constants'!$A$3:$D$9999,4,FALSE),"")</f>
        <v>Greenshade</v>
      </c>
      <c r="AH347" s="42"/>
      <c r="AK347" s="3" t="str">
        <f>IF(AND(G347&lt;&gt;"LIBSETS_SETTYPE_BATTLEGROUND",G347&lt;&gt;"LIBSETS_SETTYPE_SPECIAL"),IF(AL347&lt;&gt;"",VLOOKUP(AL347,'ESO zone constants'!$D$3:$H$4953,5,FALSE),""),"")</f>
        <v/>
      </c>
      <c r="AP347" s="3" t="str">
        <f>IF(AND(G347&lt;&gt;"LIBSETS_SETTYPE_BATTLEGROUND",G347&lt;&gt;"LIBSETS_SETTYPE_SPECIAL"),IF(AQ347&lt;&gt;"",VLOOKUP(AQ347,'ESO zone constants'!$D$3:$H$4953,5,FALSE),""),"")</f>
        <v/>
      </c>
      <c r="AU347" s="3" t="str">
        <f>IF(AND(G347&lt;&gt;"LIBSETS_SETTYPE_BATTLEGROUND",G347&lt;&gt;"LIBSETS_SETTYPE_SPECIAL"),IF(AV347&lt;&gt;"",VLOOKUP(AV347,'ESO zone constants'!$D$3:$H$4953,5,FALSE),""),"")</f>
        <v/>
      </c>
      <c r="AZ347" s="79" t="s">
        <v>2658</v>
      </c>
      <c r="BA347" s="79"/>
      <c r="BB347" s="79"/>
      <c r="BC347" s="79"/>
      <c r="BD347" s="21" t="str">
        <f t="shared" si="36"/>
        <v>[400] = {wayshrines={370,370,370,}, dlcId=DLC_WOLFHUNTER</v>
      </c>
      <c r="BE347" s="21" t="str">
        <f t="shared" si="37"/>
        <v>, zoneIds={1055,108,108}, veteran=false</v>
      </c>
      <c r="BF347" s="21" t="str">
        <f t="shared" si="35"/>
        <v>, setType=LIBSETS_SETTYPE_DUNGEON</v>
      </c>
      <c r="BG347" s="21" t="str">
        <f t="shared" si="38"/>
        <v>, dropMechanic={LIBSETS_DROP_MECHANIC_GROUP_DUNGEON_BOSS,LIBSETS_DROP_MECHANIC_GROUP_DUNGEON_BOSS}</v>
      </c>
      <c r="BH347" s="21" t="str">
        <f t="shared" si="39"/>
        <v>}, --Blood Moon / Blutmond   [March of Sacrifices, Greenshade, Greenshade]</v>
      </c>
    </row>
    <row r="348" spans="1:60" x14ac:dyDescent="0.25">
      <c r="A348" s="12">
        <v>401</v>
      </c>
      <c r="B348" t="s">
        <v>1272</v>
      </c>
      <c r="C348" t="s">
        <v>1273</v>
      </c>
      <c r="D348" s="3">
        <f t="shared" si="34"/>
        <v>401</v>
      </c>
      <c r="G348" s="8" t="s">
        <v>1475</v>
      </c>
      <c r="I348" t="s">
        <v>91</v>
      </c>
      <c r="J348" t="s">
        <v>91</v>
      </c>
      <c r="K348">
        <v>370</v>
      </c>
      <c r="L348">
        <v>370</v>
      </c>
      <c r="M348">
        <v>370</v>
      </c>
      <c r="O348" s="62"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3332</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constants'!$A$3:$D$9999,4,FALSE),"")</f>
        <v>Greenshade</v>
      </c>
      <c r="AB348" s="33" t="s">
        <v>3332</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constants'!$A$3:$D$9999,4,FALSE),"")</f>
        <v>Greenshade</v>
      </c>
      <c r="AH348" s="42"/>
      <c r="AK348" s="3" t="str">
        <f>IF(AND(G348&lt;&gt;"LIBSETS_SETTYPE_BATTLEGROUND",G348&lt;&gt;"LIBSETS_SETTYPE_SPECIAL"),IF(AL348&lt;&gt;"",VLOOKUP(AL348,'ESO zone constants'!$D$3:$H$4953,5,FALSE),""),"")</f>
        <v/>
      </c>
      <c r="AP348" s="3" t="str">
        <f>IF(AND(G348&lt;&gt;"LIBSETS_SETTYPE_BATTLEGROUND",G348&lt;&gt;"LIBSETS_SETTYPE_SPECIAL"),IF(AQ348&lt;&gt;"",VLOOKUP(AQ348,'ESO zone constants'!$D$3:$H$4953,5,FALSE),""),"")</f>
        <v/>
      </c>
      <c r="AU348" s="3" t="str">
        <f>IF(AND(G348&lt;&gt;"LIBSETS_SETTYPE_BATTLEGROUND",G348&lt;&gt;"LIBSETS_SETTYPE_SPECIAL"),IF(AV348&lt;&gt;"",VLOOKUP(AV348,'ESO zone constants'!$D$3:$H$4953,5,FALSE),""),"")</f>
        <v/>
      </c>
      <c r="AZ348" s="79" t="s">
        <v>2658</v>
      </c>
      <c r="BA348" s="79"/>
      <c r="BB348" s="79"/>
      <c r="BC348" s="79"/>
      <c r="BD348" s="21" t="str">
        <f t="shared" si="36"/>
        <v>[401] = {wayshrines={370,370,370,}, dlcId=DLC_WOLFHUNTER</v>
      </c>
      <c r="BE348" s="21" t="str">
        <f t="shared" si="37"/>
        <v>, zoneIds={1055,108,108}, veteran=false</v>
      </c>
      <c r="BF348" s="21" t="str">
        <f t="shared" si="35"/>
        <v>, setType=LIBSETS_SETTYPE_DUNGEON</v>
      </c>
      <c r="BG348" s="21" t="str">
        <f t="shared" si="38"/>
        <v>, dropMechanic={LIBSETS_DROP_MECHANIC_GROUP_DUNGEON_BOSS,LIBSETS_DROP_MECHANIC_GROUP_DUNGEON_BOSS}</v>
      </c>
      <c r="BH348" s="21" t="str">
        <f t="shared" si="39"/>
        <v>}, --Haven of Ursus / Zuflucht von Ursus   [March of Sacrifices, Greenshade, Greenshade]</v>
      </c>
    </row>
    <row r="349" spans="1:60" x14ac:dyDescent="0.25">
      <c r="A349" s="12">
        <v>402</v>
      </c>
      <c r="B349" t="s">
        <v>1274</v>
      </c>
      <c r="C349" t="s">
        <v>1275</v>
      </c>
      <c r="D349" s="3">
        <f t="shared" si="34"/>
        <v>402</v>
      </c>
      <c r="G349" s="8" t="s">
        <v>1475</v>
      </c>
      <c r="I349" t="s">
        <v>91</v>
      </c>
      <c r="J349" t="s">
        <v>91</v>
      </c>
      <c r="K349">
        <v>371</v>
      </c>
      <c r="L349">
        <v>371</v>
      </c>
      <c r="M349">
        <v>371</v>
      </c>
      <c r="O349" s="62"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3332</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constants'!$A$3:$D$9999,4,FALSE),"")</f>
        <v>Reaper's March</v>
      </c>
      <c r="AB349" s="33" t="s">
        <v>3332</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constants'!$A$3:$D$9999,4,FALSE),"")</f>
        <v>Reaper's March</v>
      </c>
      <c r="AH349" s="42"/>
      <c r="AI349" s="41"/>
      <c r="AJ349" s="41"/>
      <c r="AK349" s="3" t="str">
        <f>IF(AND(G349&lt;&gt;"LIBSETS_SETTYPE_BATTLEGROUND",G349&lt;&gt;"LIBSETS_SETTYPE_SPECIAL"),IF(AL349&lt;&gt;"",VLOOKUP(AL349,'ESO zone constants'!$D$3:$H$4953,5,FALSE),""),"")</f>
        <v/>
      </c>
      <c r="AN349" s="41"/>
      <c r="AO349" s="41"/>
      <c r="AP349" s="3" t="str">
        <f>IF(AND(G349&lt;&gt;"LIBSETS_SETTYPE_BATTLEGROUND",G349&lt;&gt;"LIBSETS_SETTYPE_SPECIAL"),IF(AQ349&lt;&gt;"",VLOOKUP(AQ349,'ESO zone constants'!$D$3:$H$4953,5,FALSE),""),"")</f>
        <v/>
      </c>
      <c r="AS349" s="41"/>
      <c r="AT349" s="41"/>
      <c r="AU349" s="3" t="str">
        <f>IF(AND(G349&lt;&gt;"LIBSETS_SETTYPE_BATTLEGROUND",G349&lt;&gt;"LIBSETS_SETTYPE_SPECIAL"),IF(AV349&lt;&gt;"",VLOOKUP(AV349,'ESO zone constants'!$D$3:$H$4953,5,FALSE),""),"")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5"/>
        <v>, setType=LIBSETS_SETTYPE_DUNGEON</v>
      </c>
      <c r="BG349" s="21" t="str">
        <f t="shared" si="38"/>
        <v>, dropMechanic={LIBSETS_DROP_MECHANIC_GROUP_DUNGEON_BOSS,LIBSETS_DROP_MECHANIC_GROUP_DUNGEON_BOSS}</v>
      </c>
      <c r="BH349" s="21" t="str">
        <f t="shared" si="39"/>
        <v>}, --Moon Hunter / Mondjäger   [Moon Hunter Keep, Reaper's March, Reaper's March]</v>
      </c>
    </row>
    <row r="350" spans="1:60" x14ac:dyDescent="0.25">
      <c r="A350" s="12">
        <v>403</v>
      </c>
      <c r="B350" t="s">
        <v>1276</v>
      </c>
      <c r="C350" t="s">
        <v>1277</v>
      </c>
      <c r="D350" s="3">
        <f t="shared" si="34"/>
        <v>403</v>
      </c>
      <c r="G350" s="8" t="s">
        <v>1475</v>
      </c>
      <c r="I350" t="s">
        <v>91</v>
      </c>
      <c r="J350" t="s">
        <v>91</v>
      </c>
      <c r="K350">
        <v>371</v>
      </c>
      <c r="L350">
        <v>371</v>
      </c>
      <c r="M350">
        <v>371</v>
      </c>
      <c r="O350" s="62"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3332</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constants'!$A$3:$D$9999,4,FALSE),"")</f>
        <v>Reaper's March</v>
      </c>
      <c r="AB350" s="33" t="s">
        <v>3332</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constants'!$A$3:$D$9999,4,FALSE),"")</f>
        <v>Reaper's March</v>
      </c>
      <c r="AH350" s="42"/>
      <c r="AI350" s="41"/>
      <c r="AJ350" s="41"/>
      <c r="AK350" s="3" t="str">
        <f>IF(AND(G350&lt;&gt;"LIBSETS_SETTYPE_BATTLEGROUND",G350&lt;&gt;"LIBSETS_SETTYPE_SPECIAL"),IF(AL350&lt;&gt;"",VLOOKUP(AL350,'ESO zone constants'!$D$3:$H$4953,5,FALSE),""),"")</f>
        <v/>
      </c>
      <c r="AN350" s="41"/>
      <c r="AO350" s="41"/>
      <c r="AP350" s="3" t="str">
        <f>IF(AND(G350&lt;&gt;"LIBSETS_SETTYPE_BATTLEGROUND",G350&lt;&gt;"LIBSETS_SETTYPE_SPECIAL"),IF(AQ350&lt;&gt;"",VLOOKUP(AQ350,'ESO zone constants'!$D$3:$H$4953,5,FALSE),""),"")</f>
        <v/>
      </c>
      <c r="AS350" s="41"/>
      <c r="AT350" s="41"/>
      <c r="AU350" s="3" t="str">
        <f>IF(AND(G350&lt;&gt;"LIBSETS_SETTYPE_BATTLEGROUND",G350&lt;&gt;"LIBSETS_SETTYPE_SPECIAL"),IF(AV350&lt;&gt;"",VLOOKUP(AV350,'ESO zone constants'!$D$3:$H$4953,5,FALSE),""),"")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5"/>
        <v>, setType=LIBSETS_SETTYPE_DUNGEON</v>
      </c>
      <c r="BG350" s="21" t="str">
        <f t="shared" si="38"/>
        <v>, dropMechanic={LIBSETS_DROP_MECHANIC_GROUP_DUNGEON_BOSS,LIBSETS_DROP_MECHANIC_GROUP_DUNGEON_BOSS}</v>
      </c>
      <c r="BH350" s="21" t="str">
        <f t="shared" si="39"/>
        <v>}, --Savage Werewolf / Wilder Werwolf   [Moon Hunter Keep, Reaper's March, Reaper's March]</v>
      </c>
    </row>
    <row r="351" spans="1:60" x14ac:dyDescent="0.25">
      <c r="A351" s="12">
        <v>404</v>
      </c>
      <c r="B351" t="s">
        <v>1278</v>
      </c>
      <c r="C351" t="s">
        <v>2623</v>
      </c>
      <c r="D351" s="3">
        <f t="shared" si="34"/>
        <v>404</v>
      </c>
      <c r="G351" s="8" t="s">
        <v>1475</v>
      </c>
      <c r="I351" t="s">
        <v>91</v>
      </c>
      <c r="J351" t="s">
        <v>91</v>
      </c>
      <c r="K351">
        <v>371</v>
      </c>
      <c r="L351">
        <v>371</v>
      </c>
      <c r="M351">
        <v>371</v>
      </c>
      <c r="O351" s="62"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3332</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constants'!$A$3:$D$9999,4,FALSE),"")</f>
        <v>Reaper's March</v>
      </c>
      <c r="AB351" s="33" t="s">
        <v>3332</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constants'!$A$3:$D$9999,4,FALSE),"")</f>
        <v>Reaper's March</v>
      </c>
      <c r="AH351" s="42"/>
      <c r="AI351" s="41"/>
      <c r="AJ351" s="41"/>
      <c r="AK351" s="3" t="str">
        <f>IF(AND(G351&lt;&gt;"LIBSETS_SETTYPE_BATTLEGROUND",G351&lt;&gt;"LIBSETS_SETTYPE_SPECIAL"),IF(AL351&lt;&gt;"",VLOOKUP(AL351,'ESO zone constants'!$D$3:$H$4953,5,FALSE),""),"")</f>
        <v/>
      </c>
      <c r="AN351" s="41"/>
      <c r="AO351" s="41"/>
      <c r="AP351" s="3" t="str">
        <f>IF(AND(G351&lt;&gt;"LIBSETS_SETTYPE_BATTLEGROUND",G351&lt;&gt;"LIBSETS_SETTYPE_SPECIAL"),IF(AQ351&lt;&gt;"",VLOOKUP(AQ351,'ESO zone constants'!$D$3:$H$4953,5,FALSE),""),"")</f>
        <v/>
      </c>
      <c r="AS351" s="41"/>
      <c r="AT351" s="41"/>
      <c r="AU351" s="3" t="str">
        <f>IF(AND(G351&lt;&gt;"LIBSETS_SETTYPE_BATTLEGROUND",G351&lt;&gt;"LIBSETS_SETTYPE_SPECIAL"),IF(AV351&lt;&gt;"",VLOOKUP(AV351,'ESO zone constants'!$D$3:$H$4953,5,FALSE),""),"")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5"/>
        <v>, setType=LIBSETS_SETTYPE_DUNGEON</v>
      </c>
      <c r="BG351" s="21" t="str">
        <f t="shared" si="38"/>
        <v>, dropMechanic={LIBSETS_DROP_MECHANIC_GROUP_DUNGEON_BOSS,LIBSETS_DROP_MECHANIC_GROUP_DUNGEON_BOSS}</v>
      </c>
      <c r="BH351" s="21" t="str">
        <f t="shared" si="39"/>
        <v>}, --Jailer\'s Tenacity / Tenazität des Kerkermeisters   [Moon Hunter Keep, Reaper's March, Reaper's March]</v>
      </c>
    </row>
    <row r="352" spans="1:60" x14ac:dyDescent="0.25">
      <c r="A352" s="12">
        <v>405</v>
      </c>
      <c r="B352" t="s">
        <v>1279</v>
      </c>
      <c r="C352" t="s">
        <v>2624</v>
      </c>
      <c r="D352" s="3">
        <f t="shared" si="34"/>
        <v>405</v>
      </c>
      <c r="E352" s="40"/>
      <c r="G352" s="8" t="s">
        <v>1478</v>
      </c>
      <c r="I352" t="s">
        <v>91</v>
      </c>
      <c r="J352" t="s">
        <v>91</v>
      </c>
      <c r="K352">
        <v>374</v>
      </c>
      <c r="L352">
        <v>374</v>
      </c>
      <c r="M352">
        <v>374</v>
      </c>
      <c r="O352" s="62"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constants'!$A$3:$D$9999,4,FALSE),"")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constants'!$A$3:$D$9999,4,FALSE),"")</f>
        <v>Murkmire</v>
      </c>
      <c r="AH352" s="42" t="s">
        <v>1558</v>
      </c>
      <c r="AI352" s="41"/>
      <c r="AJ352" s="41"/>
      <c r="AK352" s="3">
        <f>IF(AND(G352&lt;&gt;"LIBSETS_SETTYPE_BATTLEGROUND",G352&lt;&gt;"LIBSETS_SETTYPE_SPECIAL"),IF(AL352&lt;&gt;"",VLOOKUP(AL352,'ESO zone constants'!$D$3:$H$4953,5,FALSE),""),"")</f>
        <v>726</v>
      </c>
      <c r="AL352" t="s">
        <v>80</v>
      </c>
      <c r="AM352" s="33" t="s">
        <v>1559</v>
      </c>
      <c r="AN352" s="41"/>
      <c r="AO352" s="41"/>
      <c r="AP352" s="3" t="str">
        <f>IF(AND(G352&lt;&gt;"LIBSETS_SETTYPE_BATTLEGROUND",G352&lt;&gt;"LIBSETS_SETTYPE_SPECIAL"),IF(AQ352&lt;&gt;"",VLOOKUP(AQ352,'ESO zone constants'!$D$3:$H$4953,5,FALSE),""),"")</f>
        <v/>
      </c>
      <c r="AS352" s="41"/>
      <c r="AT352" s="41"/>
      <c r="AU352" s="3" t="str">
        <f>IF(AND(G352&lt;&gt;"LIBSETS_SETTYPE_BATTLEGROUND",G352&lt;&gt;"LIBSETS_SETTYPE_SPECIAL"),IF(AV352&lt;&gt;"",VLOOKUP(AV352,'ESO zone constants'!$D$3:$H$4953,5,FALSE),""),"")</f>
        <v/>
      </c>
      <c r="AX352" s="41"/>
      <c r="AY352" s="41"/>
      <c r="AZ352" s="79" t="s">
        <v>2658</v>
      </c>
      <c r="BA352" s="79"/>
      <c r="BB352" s="79"/>
      <c r="BC352" s="79"/>
      <c r="BD352" s="21" t="str">
        <f t="shared" si="36"/>
        <v>[405] = {wayshrines={374,374,374,}, dlcId=DLC_MURKMIRE</v>
      </c>
      <c r="BE352" s="21" t="str">
        <f t="shared" si="37"/>
        <v>, zoneIds={726,726,726,726}, veteran=false</v>
      </c>
      <c r="BF352" s="21" t="str">
        <f t="shared" si="35"/>
        <v>, setType=LIBSETS_SETTYPE_OVERLAND</v>
      </c>
      <c r="BG352" s="21" t="str">
        <f t="shared" si="38"/>
        <v>, dropMechanic={LIBSETS_DROP_MECHANIC_OVERLAND_BOSS_DELVE,LIBSETS_DROP_MECHANIC_OVERLAND_WORLDBOSS,LIBSETS_DROP_MECHANIC_OVERLAND_BOSS_PUBLIC_DUNGEON,LIBSETS_DROP_MECHANIC_OVERLAND_CHEST}</v>
      </c>
      <c r="BH352" s="21" t="str">
        <f t="shared" si="39"/>
        <v>}, --Bright-Throat\'s Boast / Hellhalsstolz   [Murkmire, Murkmire, Murkmire, Murkmire]</v>
      </c>
    </row>
    <row r="353" spans="1:60" x14ac:dyDescent="0.25">
      <c r="A353" s="12">
        <v>406</v>
      </c>
      <c r="B353" t="s">
        <v>1280</v>
      </c>
      <c r="C353" t="s">
        <v>2625</v>
      </c>
      <c r="D353" s="3">
        <f t="shared" si="34"/>
        <v>406</v>
      </c>
      <c r="G353" s="8" t="s">
        <v>1478</v>
      </c>
      <c r="I353" t="s">
        <v>91</v>
      </c>
      <c r="J353" t="s">
        <v>91</v>
      </c>
      <c r="K353">
        <v>374</v>
      </c>
      <c r="L353">
        <v>374</v>
      </c>
      <c r="M353">
        <v>374</v>
      </c>
      <c r="O353" s="62"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constants'!$A$3:$D$9999,4,FALSE),"")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constants'!$A$3:$D$9999,4,FALSE),"")</f>
        <v>Murkmire</v>
      </c>
      <c r="AH353" s="42" t="s">
        <v>1558</v>
      </c>
      <c r="AI353" s="41"/>
      <c r="AJ353" s="41"/>
      <c r="AK353" s="3">
        <f>IF(AND(G353&lt;&gt;"LIBSETS_SETTYPE_BATTLEGROUND",G353&lt;&gt;"LIBSETS_SETTYPE_SPECIAL"),IF(AL353&lt;&gt;"",VLOOKUP(AL353,'ESO zone constants'!$D$3:$H$4953,5,FALSE),""),"")</f>
        <v>726</v>
      </c>
      <c r="AL353" t="s">
        <v>80</v>
      </c>
      <c r="AM353" s="33" t="s">
        <v>1559</v>
      </c>
      <c r="AN353" s="41"/>
      <c r="AO353" s="41"/>
      <c r="AP353" s="3" t="str">
        <f>IF(AND(G353&lt;&gt;"LIBSETS_SETTYPE_BATTLEGROUND",G353&lt;&gt;"LIBSETS_SETTYPE_SPECIAL"),IF(AQ353&lt;&gt;"",VLOOKUP(AQ353,'ESO zone constants'!$D$3:$H$4953,5,FALSE),""),"")</f>
        <v/>
      </c>
      <c r="AS353" s="41"/>
      <c r="AT353" s="41"/>
      <c r="AU353" s="3" t="str">
        <f>IF(AND(G353&lt;&gt;"LIBSETS_SETTYPE_BATTLEGROUND",G353&lt;&gt;"LIBSETS_SETTYPE_SPECIAL"),IF(AV353&lt;&gt;"",VLOOKUP(AV353,'ESO zone constants'!$D$3:$H$4953,5,FALSE),""),"")</f>
        <v/>
      </c>
      <c r="AX353" s="41"/>
      <c r="AY353" s="41"/>
      <c r="AZ353" s="79" t="s">
        <v>2658</v>
      </c>
      <c r="BA353" s="79"/>
      <c r="BB353" s="79"/>
      <c r="BC353" s="79"/>
      <c r="BD353" s="21" t="str">
        <f t="shared" si="36"/>
        <v>[406] = {wayshrines={374,374,374,}, dlcId=DLC_MURKMIRE</v>
      </c>
      <c r="BE353" s="21" t="str">
        <f t="shared" si="37"/>
        <v>, zoneIds={726,726,726,726}, veteran=false</v>
      </c>
      <c r="BF353" s="21" t="str">
        <f t="shared" si="35"/>
        <v>, setType=LIBSETS_SETTYPE_OVERLAND</v>
      </c>
      <c r="BG353" s="21" t="str">
        <f t="shared" si="38"/>
        <v>, dropMechanic={LIBSETS_DROP_MECHANIC_OVERLAND_BOSS_DELVE,LIBSETS_DROP_MECHANIC_OVERLAND_WORLDBOSS,LIBSETS_DROP_MECHANIC_OVERLAND_BOSS_PUBLIC_DUNGEON,LIBSETS_DROP_MECHANIC_OVERLAND_CHEST}</v>
      </c>
      <c r="BH353" s="21" t="str">
        <f t="shared" si="39"/>
        <v>}, --Dead-Water\'s Guile / Totwassertücke   [Murkmire, Murkmire, Murkmire, Murkmire]</v>
      </c>
    </row>
    <row r="354" spans="1:60" x14ac:dyDescent="0.25">
      <c r="A354" s="12">
        <v>407</v>
      </c>
      <c r="B354" t="s">
        <v>1281</v>
      </c>
      <c r="C354" t="s">
        <v>1282</v>
      </c>
      <c r="D354" s="3">
        <f t="shared" si="34"/>
        <v>407</v>
      </c>
      <c r="E354" s="40"/>
      <c r="G354" s="8" t="s">
        <v>1478</v>
      </c>
      <c r="I354" t="s">
        <v>91</v>
      </c>
      <c r="J354" t="s">
        <v>91</v>
      </c>
      <c r="K354">
        <v>374</v>
      </c>
      <c r="L354">
        <v>374</v>
      </c>
      <c r="M354">
        <v>374</v>
      </c>
      <c r="O354" s="62"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constants'!$A$3:$D$9999,4,FALSE),"")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constants'!$A$3:$D$9999,4,FALSE),"")</f>
        <v>Murkmire</v>
      </c>
      <c r="AH354" s="42" t="s">
        <v>1558</v>
      </c>
      <c r="AI354" s="41"/>
      <c r="AJ354" s="41"/>
      <c r="AK354" s="3">
        <f>IF(AND(G354&lt;&gt;"LIBSETS_SETTYPE_BATTLEGROUND",G354&lt;&gt;"LIBSETS_SETTYPE_SPECIAL"),IF(AL354&lt;&gt;"",VLOOKUP(AL354,'ESO zone constants'!$D$3:$H$4953,5,FALSE),""),"")</f>
        <v>726</v>
      </c>
      <c r="AL354" t="s">
        <v>80</v>
      </c>
      <c r="AM354" s="33" t="s">
        <v>1559</v>
      </c>
      <c r="AN354" s="41"/>
      <c r="AO354" s="41"/>
      <c r="AP354" s="3" t="str">
        <f>IF(AND(G354&lt;&gt;"LIBSETS_SETTYPE_BATTLEGROUND",G354&lt;&gt;"LIBSETS_SETTYPE_SPECIAL"),IF(AQ354&lt;&gt;"",VLOOKUP(AQ354,'ESO zone constants'!$D$3:$H$4953,5,FALSE),""),"")</f>
        <v/>
      </c>
      <c r="AS354" s="41"/>
      <c r="AT354" s="41"/>
      <c r="AU354" s="3" t="str">
        <f>IF(AND(G354&lt;&gt;"LIBSETS_SETTYPE_BATTLEGROUND",G354&lt;&gt;"LIBSETS_SETTYPE_SPECIAL"),IF(AV354&lt;&gt;"",VLOOKUP(AV354,'ESO zone constants'!$D$3:$H$4953,5,FALSE),""),"")</f>
        <v/>
      </c>
      <c r="AX354" s="41"/>
      <c r="AY354" s="41"/>
      <c r="AZ354" s="79" t="s">
        <v>2658</v>
      </c>
      <c r="BA354" s="79"/>
      <c r="BB354" s="79"/>
      <c r="BC354" s="79"/>
      <c r="BD354" s="21" t="str">
        <f t="shared" si="36"/>
        <v>[407] = {wayshrines={374,374,374,}, dlcId=DLC_MURKMIRE</v>
      </c>
      <c r="BE354" s="21" t="str">
        <f t="shared" si="37"/>
        <v>, zoneIds={726,726,726,726}, veteran=false</v>
      </c>
      <c r="BF354" s="21" t="str">
        <f t="shared" si="35"/>
        <v>, setType=LIBSETS_SETTYPE_OVERLAND</v>
      </c>
      <c r="BG354" s="21" t="str">
        <f t="shared" si="38"/>
        <v>, dropMechanic={LIBSETS_DROP_MECHANIC_OVERLAND_BOSS_DELVE,LIBSETS_DROP_MECHANIC_OVERLAND_WORLDBOSS,LIBSETS_DROP_MECHANIC_OVERLAND_BOSS_PUBLIC_DUNGEON,LIBSETS_DROP_MECHANIC_OVERLAND_CHEST}</v>
      </c>
      <c r="BH354" s="21" t="str">
        <f t="shared" si="39"/>
        <v>}, --Champion of the Hist / Histchampion   [Murkmire, Murkmire, Murkmire, Murkmire]</v>
      </c>
    </row>
    <row r="355" spans="1:60" x14ac:dyDescent="0.25">
      <c r="A355" s="5">
        <v>408</v>
      </c>
      <c r="B355" t="s">
        <v>1283</v>
      </c>
      <c r="C355" t="s">
        <v>1284</v>
      </c>
      <c r="D355" s="3">
        <f t="shared" si="34"/>
        <v>408</v>
      </c>
      <c r="G355" s="8" t="s">
        <v>1472</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3335</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constants'!$A$3:$D$9999,4,FALSE),"")</f>
        <v>Murkmire</v>
      </c>
      <c r="AB355" s="33" t="s">
        <v>3335</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constants'!$A$3:$D$9999,4,FALSE),"")</f>
        <v>Murkmire</v>
      </c>
      <c r="AH355" s="42"/>
      <c r="AK355" s="3" t="str">
        <f>IF(AND(G355&lt;&gt;"LIBSETS_SETTYPE_BATTLEGROUND",G355&lt;&gt;"LIBSETS_SETTYPE_SPECIAL"),IF(AL355&lt;&gt;"",VLOOKUP(AL355,'ESO zone constants'!$D$3:$H$4953,5,FALSE),""),"")</f>
        <v/>
      </c>
      <c r="AP355" s="3" t="str">
        <f>IF(AND(G355&lt;&gt;"LIBSETS_SETTYPE_BATTLEGROUND",G355&lt;&gt;"LIBSETS_SETTYPE_SPECIAL"),IF(AQ355&lt;&gt;"",VLOOKUP(AQ355,'ESO zone constants'!$D$3:$H$4953,5,FALSE),""),"")</f>
        <v/>
      </c>
      <c r="AU355" s="3" t="str">
        <f>IF(AND(G355&lt;&gt;"LIBSETS_SETTYPE_BATTLEGROUND",G355&lt;&gt;"LIBSETS_SETTYPE_SPECIAL"),IF(AV355&lt;&gt;"",VLOOKUP(AV355,'ESO zone constants'!$D$3:$H$4953,5,FALSE),""),"")</f>
        <v/>
      </c>
      <c r="AZ355" s="79" t="s">
        <v>2658</v>
      </c>
      <c r="BA355" s="79"/>
      <c r="BB355" s="79"/>
      <c r="BC355" s="79"/>
      <c r="BD355" s="21" t="str">
        <f t="shared" si="36"/>
        <v>[408] = {wayshrines={375,375,375,}, traitsNeeded=7, dlcId=DLC_MURKMIRE</v>
      </c>
      <c r="BE355" s="21" t="str">
        <f t="shared" si="37"/>
        <v>, zoneIds={726,726,726}, veteran=false</v>
      </c>
      <c r="BF355" s="21" t="str">
        <f t="shared" si="35"/>
        <v>, setType=LIBSETS_SETTYPE_CRAFTED</v>
      </c>
      <c r="BG355" s="21" t="str">
        <f t="shared" si="38"/>
        <v>, dropMechanic={LIBSETS_DROP_MECHANIC_CRAFTED,LIBSETS_DROP_MECHANIC_CRAFTED}</v>
      </c>
      <c r="BH355" s="21" t="str">
        <f t="shared" si="39"/>
        <v>}, --Grave-Stake Collector / Grabpflocksammler   [Murkmire, Murkmire, Murkmire]</v>
      </c>
    </row>
    <row r="356" spans="1:60" x14ac:dyDescent="0.25">
      <c r="A356" s="5">
        <v>409</v>
      </c>
      <c r="B356" t="s">
        <v>1285</v>
      </c>
      <c r="C356" t="s">
        <v>1286</v>
      </c>
      <c r="D356" s="3">
        <f t="shared" si="34"/>
        <v>409</v>
      </c>
      <c r="G356" s="8" t="s">
        <v>1472</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3335</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constants'!$A$3:$D$9999,4,FALSE),"")</f>
        <v>Murkmire</v>
      </c>
      <c r="AB356" s="33" t="s">
        <v>3335</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constants'!$A$3:$D$9999,4,FALSE),"")</f>
        <v>Murkmire</v>
      </c>
      <c r="AH356" s="42"/>
      <c r="AI356" s="41"/>
      <c r="AJ356" s="41"/>
      <c r="AK356" s="3" t="str">
        <f>IF(AND(G356&lt;&gt;"LIBSETS_SETTYPE_BATTLEGROUND",G356&lt;&gt;"LIBSETS_SETTYPE_SPECIAL"),IF(AL356&lt;&gt;"",VLOOKUP(AL356,'ESO zone constants'!$D$3:$H$4953,5,FALSE),""),"")</f>
        <v/>
      </c>
      <c r="AN356" s="41"/>
      <c r="AO356" s="41"/>
      <c r="AP356" s="3" t="str">
        <f>IF(AND(G356&lt;&gt;"LIBSETS_SETTYPE_BATTLEGROUND",G356&lt;&gt;"LIBSETS_SETTYPE_SPECIAL"),IF(AQ356&lt;&gt;"",VLOOKUP(AQ356,'ESO zone constants'!$D$3:$H$4953,5,FALSE),""),"")</f>
        <v/>
      </c>
      <c r="AS356" s="41"/>
      <c r="AT356" s="41"/>
      <c r="AU356" s="3" t="str">
        <f>IF(AND(G356&lt;&gt;"LIBSETS_SETTYPE_BATTLEGROUND",G356&lt;&gt;"LIBSETS_SETTYPE_SPECIAL"),IF(AV356&lt;&gt;"",VLOOKUP(AV356,'ESO zone constants'!$D$3:$H$4953,5,FALSE),""),"")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5"/>
        <v>, setType=LIBSETS_SETTYPE_CRAFTED</v>
      </c>
      <c r="BG356" s="21" t="str">
        <f t="shared" si="38"/>
        <v>, dropMechanic={LIBSETS_DROP_MECHANIC_CRAFTED,LIBSETS_DROP_MECHANIC_CRAFTED}</v>
      </c>
      <c r="BH356" s="21" t="str">
        <f t="shared" si="39"/>
        <v>}, --Naga Shaman / Nagaschamane   [Murkmire, Murkmire, Murkmire]</v>
      </c>
    </row>
    <row r="357" spans="1:60" x14ac:dyDescent="0.25">
      <c r="A357" s="5">
        <v>410</v>
      </c>
      <c r="B357" t="s">
        <v>1287</v>
      </c>
      <c r="C357" t="s">
        <v>1288</v>
      </c>
      <c r="D357" s="3">
        <f t="shared" si="34"/>
        <v>410</v>
      </c>
      <c r="G357" s="8" t="s">
        <v>1472</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3335</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constants'!$A$3:$D$9999,4,FALSE),"")</f>
        <v>Murkmire</v>
      </c>
      <c r="AB357" s="33" t="s">
        <v>3335</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constants'!$A$3:$D$9999,4,FALSE),"")</f>
        <v>Murkmire</v>
      </c>
      <c r="AH357" s="42"/>
      <c r="AI357" s="41"/>
      <c r="AJ357" s="41"/>
      <c r="AK357" s="3" t="str">
        <f>IF(AND(G357&lt;&gt;"LIBSETS_SETTYPE_BATTLEGROUND",G357&lt;&gt;"LIBSETS_SETTYPE_SPECIAL"),IF(AL357&lt;&gt;"",VLOOKUP(AL357,'ESO zone constants'!$D$3:$H$4953,5,FALSE),""),"")</f>
        <v/>
      </c>
      <c r="AN357" s="41"/>
      <c r="AO357" s="41"/>
      <c r="AP357" s="3" t="str">
        <f>IF(AND(G357&lt;&gt;"LIBSETS_SETTYPE_BATTLEGROUND",G357&lt;&gt;"LIBSETS_SETTYPE_SPECIAL"),IF(AQ357&lt;&gt;"",VLOOKUP(AQ357,'ESO zone constants'!$D$3:$H$4953,5,FALSE),""),"")</f>
        <v/>
      </c>
      <c r="AS357" s="41"/>
      <c r="AT357" s="41"/>
      <c r="AU357" s="3" t="str">
        <f>IF(AND(G357&lt;&gt;"LIBSETS_SETTYPE_BATTLEGROUND",G357&lt;&gt;"LIBSETS_SETTYPE_SPECIAL"),IF(AV357&lt;&gt;"",VLOOKUP(AV357,'ESO zone constants'!$D$3:$H$4953,5,FALSE),""),"")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5"/>
        <v>, setType=LIBSETS_SETTYPE_CRAFTED</v>
      </c>
      <c r="BG357" s="21" t="str">
        <f t="shared" si="38"/>
        <v>, dropMechanic={LIBSETS_DROP_MECHANIC_CRAFTED,LIBSETS_DROP_MECHANIC_CRAFTED}</v>
      </c>
      <c r="BH357" s="21" t="str">
        <f t="shared" si="39"/>
        <v>}, --Might of the Lost Legion / Macht der Verlorenen Legion   [Murkmire, Murkmire, Murkmire]</v>
      </c>
    </row>
    <row r="358" spans="1:60" x14ac:dyDescent="0.25">
      <c r="A358" s="12">
        <v>411</v>
      </c>
      <c r="B358" t="s">
        <v>1289</v>
      </c>
      <c r="C358" t="s">
        <v>1290</v>
      </c>
      <c r="D358" s="3">
        <f t="shared" si="34"/>
        <v>411</v>
      </c>
      <c r="G358" s="8" t="s">
        <v>1470</v>
      </c>
      <c r="I358" t="s">
        <v>91</v>
      </c>
      <c r="J358" t="s">
        <v>91</v>
      </c>
      <c r="K358">
        <v>378</v>
      </c>
      <c r="L358">
        <v>378</v>
      </c>
      <c r="M358">
        <v>378</v>
      </c>
      <c r="O358" s="62"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constants'!$A$3:$D$9999,4,FALSE),"")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constants'!$A$3:$D$9999,4,FALSE),"")</f>
        <v>Murkmire</v>
      </c>
      <c r="AH358" s="42"/>
      <c r="AK358" s="3" t="str">
        <f>IF(AND(G358&lt;&gt;"LIBSETS_SETTYPE_BATTLEGROUND",G358&lt;&gt;"LIBSETS_SETTYPE_SPECIAL"),IF(AL358&lt;&gt;"",VLOOKUP(AL358,'ESO zone constants'!$D$3:$H$4953,5,FALSE),""),"")</f>
        <v/>
      </c>
      <c r="AP358" s="3" t="str">
        <f>IF(AND(G358&lt;&gt;"LIBSETS_SETTYPE_BATTLEGROUND",G358&lt;&gt;"LIBSETS_SETTYPE_SPECIAL"),IF(AQ358&lt;&gt;"",VLOOKUP(AQ358,'ESO zone constants'!$D$3:$H$4953,5,FALSE),""),"")</f>
        <v/>
      </c>
      <c r="AU358" s="3" t="str">
        <f>IF(AND(G358&lt;&gt;"LIBSETS_SETTYPE_BATTLEGROUND",G358&lt;&gt;"LIBSETS_SETTYPE_SPECIAL"),IF(AV358&lt;&gt;"",VLOOKUP(AV358,'ESO zone constants'!$D$3:$H$4953,5,FALSE),""),"")</f>
        <v/>
      </c>
      <c r="AZ358" s="79" t="s">
        <v>2658</v>
      </c>
      <c r="BA358" s="79"/>
      <c r="BB358" s="79"/>
      <c r="BC358" s="79"/>
      <c r="BD358" s="21" t="str">
        <f t="shared" si="36"/>
        <v>[411] = {wayshrines={378,378,378,}, dlcId=DLC_BASE_GAME</v>
      </c>
      <c r="BE358" s="21" t="str">
        <f t="shared" si="37"/>
        <v>, zoneIds={1082,726,726}, veteran=false</v>
      </c>
      <c r="BF358" s="21" t="str">
        <f t="shared" si="35"/>
        <v>, setType=LIBSETS_SETTYPE_ARENA</v>
      </c>
      <c r="BG358" s="21" t="str">
        <f t="shared" si="38"/>
        <v>, dropMechanic={LIBSETS_DROP_MECHANIC_ARENA_STAGE_CHEST,LIBSETS_DROP_MECHANIC_ARENA_STAGE_CHEST}, dropMechanicDropLocationNames={['en']={'','Arena stage chest','','','','',},['de']={'','Arena-Phasen Schatztruhe','','','','',},}</v>
      </c>
      <c r="BH358" s="21" t="str">
        <f t="shared" si="39"/>
        <v>}, --Gallant Charge / Galanter Ansturm   [Blackrose Prison, Murkmire, Murkmire]</v>
      </c>
    </row>
    <row r="359" spans="1:60" x14ac:dyDescent="0.25">
      <c r="A359" s="12">
        <v>412</v>
      </c>
      <c r="B359" t="s">
        <v>1291</v>
      </c>
      <c r="C359" t="s">
        <v>1292</v>
      </c>
      <c r="D359" s="3">
        <f t="shared" si="34"/>
        <v>412</v>
      </c>
      <c r="G359" s="8" t="s">
        <v>1470</v>
      </c>
      <c r="I359" t="s">
        <v>91</v>
      </c>
      <c r="J359" t="s">
        <v>91</v>
      </c>
      <c r="K359">
        <v>378</v>
      </c>
      <c r="L359">
        <v>378</v>
      </c>
      <c r="M359">
        <v>378</v>
      </c>
      <c r="O359" s="62"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constants'!$A$3:$D$9999,4,FALSE),"")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constants'!$A$3:$D$9999,4,FALSE),"")</f>
        <v>Murkmire</v>
      </c>
      <c r="AH359" s="42"/>
      <c r="AK359" s="3" t="str">
        <f>IF(AND(G359&lt;&gt;"LIBSETS_SETTYPE_BATTLEGROUND",G359&lt;&gt;"LIBSETS_SETTYPE_SPECIAL"),IF(AL359&lt;&gt;"",VLOOKUP(AL359,'ESO zone constants'!$D$3:$H$4953,5,FALSE),""),"")</f>
        <v/>
      </c>
      <c r="AP359" s="3" t="str">
        <f>IF(AND(G359&lt;&gt;"LIBSETS_SETTYPE_BATTLEGROUND",G359&lt;&gt;"LIBSETS_SETTYPE_SPECIAL"),IF(AQ359&lt;&gt;"",VLOOKUP(AQ359,'ESO zone constants'!$D$3:$H$4953,5,FALSE),""),"")</f>
        <v/>
      </c>
      <c r="AU359" s="3" t="str">
        <f>IF(AND(G359&lt;&gt;"LIBSETS_SETTYPE_BATTLEGROUND",G359&lt;&gt;"LIBSETS_SETTYPE_SPECIAL"),IF(AV359&lt;&gt;"",VLOOKUP(AV359,'ESO zone constants'!$D$3:$H$4953,5,FALSE),""),"")</f>
        <v/>
      </c>
      <c r="AZ359" s="79" t="s">
        <v>2658</v>
      </c>
      <c r="BA359" s="79"/>
      <c r="BB359" s="79"/>
      <c r="BC359" s="79"/>
      <c r="BD359" s="21" t="str">
        <f t="shared" si="36"/>
        <v>[412] = {wayshrines={378,378,378,}, dlcId=DLC_BASE_GAME</v>
      </c>
      <c r="BE359" s="21" t="str">
        <f t="shared" si="37"/>
        <v>, zoneIds={1082,726,726}, veteran=false</v>
      </c>
      <c r="BF359" s="21" t="str">
        <f t="shared" si="35"/>
        <v>, setType=LIBSETS_SETTYPE_ARENA</v>
      </c>
      <c r="BG359" s="21" t="str">
        <f t="shared" si="38"/>
        <v>, dropMechanic={LIBSETS_DROP_MECHANIC_ARENA_STAGE_CHEST,LIBSETS_DROP_MECHANIC_ARENA_STAGE_CHEST}, dropMechanicDropLocationNames={['en']={'','Arena stage chest','','','','',},['de']={'','Arena-Phasen Schatztruhe','','','','',},}</v>
      </c>
      <c r="BH359" s="21" t="str">
        <f t="shared" si="39"/>
        <v>}, --Radial Uppercut / Rundum-Aufwärtsschnitt   [Blackrose Prison, Murkmire, Murkmire]</v>
      </c>
    </row>
    <row r="360" spans="1:60" x14ac:dyDescent="0.25">
      <c r="A360" s="12">
        <v>413</v>
      </c>
      <c r="B360" t="s">
        <v>1293</v>
      </c>
      <c r="C360" t="s">
        <v>1294</v>
      </c>
      <c r="D360" s="3">
        <f t="shared" si="34"/>
        <v>413</v>
      </c>
      <c r="G360" s="8" t="s">
        <v>1470</v>
      </c>
      <c r="I360" t="s">
        <v>91</v>
      </c>
      <c r="J360" t="s">
        <v>91</v>
      </c>
      <c r="K360">
        <v>378</v>
      </c>
      <c r="L360">
        <v>378</v>
      </c>
      <c r="M360">
        <v>378</v>
      </c>
      <c r="O360" s="62"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constants'!$A$3:$D$9999,4,FALSE),"")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constants'!$A$3:$D$9999,4,FALSE),"")</f>
        <v>Murkmire</v>
      </c>
      <c r="AH360" s="42"/>
      <c r="AI360" s="41"/>
      <c r="AJ360" s="41"/>
      <c r="AK360" s="3" t="str">
        <f>IF(AND(G360&lt;&gt;"LIBSETS_SETTYPE_BATTLEGROUND",G360&lt;&gt;"LIBSETS_SETTYPE_SPECIAL"),IF(AL360&lt;&gt;"",VLOOKUP(AL360,'ESO zone constants'!$D$3:$H$4953,5,FALSE),""),"")</f>
        <v/>
      </c>
      <c r="AN360" s="41"/>
      <c r="AO360" s="41"/>
      <c r="AP360" s="3" t="str">
        <f>IF(AND(G360&lt;&gt;"LIBSETS_SETTYPE_BATTLEGROUND",G360&lt;&gt;"LIBSETS_SETTYPE_SPECIAL"),IF(AQ360&lt;&gt;"",VLOOKUP(AQ360,'ESO zone constants'!$D$3:$H$4953,5,FALSE),""),"")</f>
        <v/>
      </c>
      <c r="AS360" s="41"/>
      <c r="AT360" s="41"/>
      <c r="AU360" s="3" t="str">
        <f>IF(AND(G360&lt;&gt;"LIBSETS_SETTYPE_BATTLEGROUND",G360&lt;&gt;"LIBSETS_SETTYPE_SPECIAL"),IF(AV360&lt;&gt;"",VLOOKUP(AV360,'ESO zone constants'!$D$3:$H$4953,5,FALSE),""),"")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5"/>
        <v>, setType=LIBSETS_SETTYPE_ARENA</v>
      </c>
      <c r="BG360" s="21" t="str">
        <f t="shared" si="38"/>
        <v>, dropMechanic={LIBSETS_DROP_MECHANIC_ARENA_STAGE_CHEST,LIBSETS_DROP_MECHANIC_ARENA_STAGE_CHEST}, dropMechanicDropLocationNames={['en']={'','Arena stage chest','','','','',},['de']={'','Arena-Phasen Schatztruhe','','','','',},}</v>
      </c>
      <c r="BH360" s="21" t="str">
        <f t="shared" si="39"/>
        <v>}, --Spectral Cloak / Spektraler Mantel   [Blackrose Prison, Murkmire, Murkmire]</v>
      </c>
    </row>
    <row r="361" spans="1:60" x14ac:dyDescent="0.25">
      <c r="A361" s="12">
        <v>414</v>
      </c>
      <c r="B361" t="s">
        <v>1295</v>
      </c>
      <c r="C361" t="s">
        <v>1296</v>
      </c>
      <c r="D361" s="3">
        <f t="shared" si="34"/>
        <v>414</v>
      </c>
      <c r="G361" s="8" t="s">
        <v>1470</v>
      </c>
      <c r="I361" t="s">
        <v>91</v>
      </c>
      <c r="J361" t="s">
        <v>91</v>
      </c>
      <c r="K361">
        <v>378</v>
      </c>
      <c r="L361">
        <v>378</v>
      </c>
      <c r="M361">
        <v>378</v>
      </c>
      <c r="O361" s="62"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constants'!$A$3:$D$9999,4,FALSE),"")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constants'!$A$3:$D$9999,4,FALSE),"")</f>
        <v>Murkmire</v>
      </c>
      <c r="AH361" s="42"/>
      <c r="AI361" s="41"/>
      <c r="AJ361" s="41"/>
      <c r="AK361" s="3" t="str">
        <f>IF(AND(G361&lt;&gt;"LIBSETS_SETTYPE_BATTLEGROUND",G361&lt;&gt;"LIBSETS_SETTYPE_SPECIAL"),IF(AL361&lt;&gt;"",VLOOKUP(AL361,'ESO zone constants'!$D$3:$H$4953,5,FALSE),""),"")</f>
        <v/>
      </c>
      <c r="AN361" s="41"/>
      <c r="AO361" s="41"/>
      <c r="AP361" s="3" t="str">
        <f>IF(AND(G361&lt;&gt;"LIBSETS_SETTYPE_BATTLEGROUND",G361&lt;&gt;"LIBSETS_SETTYPE_SPECIAL"),IF(AQ361&lt;&gt;"",VLOOKUP(AQ361,'ESO zone constants'!$D$3:$H$4953,5,FALSE),""),"")</f>
        <v/>
      </c>
      <c r="AS361" s="41"/>
      <c r="AT361" s="41"/>
      <c r="AU361" s="3" t="str">
        <f>IF(AND(G361&lt;&gt;"LIBSETS_SETTYPE_BATTLEGROUND",G361&lt;&gt;"LIBSETS_SETTYPE_SPECIAL"),IF(AV361&lt;&gt;"",VLOOKUP(AV361,'ESO zone constants'!$D$3:$H$4953,5,FALSE),""),"")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5"/>
        <v>, setType=LIBSETS_SETTYPE_ARENA</v>
      </c>
      <c r="BG361" s="21" t="str">
        <f t="shared" si="38"/>
        <v>, dropMechanic={LIBSETS_DROP_MECHANIC_ARENA_STAGE_CHEST,LIBSETS_DROP_MECHANIC_ARENA_STAGE_CHEST}, dropMechanicDropLocationNames={['en']={'','Arena stage chest','','','','',},['de']={'','Arena-Phasen Schatztruhe','','','','',},}</v>
      </c>
      <c r="BH361" s="21" t="str">
        <f t="shared" si="39"/>
        <v>}, --Virulent Shot / Virulenter Schuss   [Blackrose Prison, Murkmire, Murkmire]</v>
      </c>
    </row>
    <row r="362" spans="1:60" x14ac:dyDescent="0.25">
      <c r="A362" s="12">
        <v>415</v>
      </c>
      <c r="B362" t="s">
        <v>1297</v>
      </c>
      <c r="C362" t="s">
        <v>1298</v>
      </c>
      <c r="D362" s="3">
        <f t="shared" si="34"/>
        <v>415</v>
      </c>
      <c r="G362" s="8" t="s">
        <v>1470</v>
      </c>
      <c r="I362" t="s">
        <v>91</v>
      </c>
      <c r="J362" t="s">
        <v>91</v>
      </c>
      <c r="K362">
        <v>378</v>
      </c>
      <c r="L362">
        <v>378</v>
      </c>
      <c r="M362">
        <v>378</v>
      </c>
      <c r="O362" s="62"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constants'!$A$3:$D$9999,4,FALSE),"")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constants'!$A$3:$D$9999,4,FALSE),"")</f>
        <v>Murkmire</v>
      </c>
      <c r="AH362" s="42"/>
      <c r="AK362" s="3" t="str">
        <f>IF(AND(G362&lt;&gt;"LIBSETS_SETTYPE_BATTLEGROUND",G362&lt;&gt;"LIBSETS_SETTYPE_SPECIAL"),IF(AL362&lt;&gt;"",VLOOKUP(AL362,'ESO zone constants'!$D$3:$H$4953,5,FALSE),""),"")</f>
        <v/>
      </c>
      <c r="AP362" s="3" t="str">
        <f>IF(AND(G362&lt;&gt;"LIBSETS_SETTYPE_BATTLEGROUND",G362&lt;&gt;"LIBSETS_SETTYPE_SPECIAL"),IF(AQ362&lt;&gt;"",VLOOKUP(AQ362,'ESO zone constants'!$D$3:$H$4953,5,FALSE),""),"")</f>
        <v/>
      </c>
      <c r="AU362" s="3" t="str">
        <f>IF(AND(G362&lt;&gt;"LIBSETS_SETTYPE_BATTLEGROUND",G362&lt;&gt;"LIBSETS_SETTYPE_SPECIAL"),IF(AV362&lt;&gt;"",VLOOKUP(AV362,'ESO zone constants'!$D$3:$H$4953,5,FALSE),""),"")</f>
        <v/>
      </c>
      <c r="AZ362" s="79" t="s">
        <v>2658</v>
      </c>
      <c r="BA362" s="79"/>
      <c r="BB362" s="79"/>
      <c r="BC362" s="79"/>
      <c r="BD362" s="21" t="str">
        <f t="shared" si="36"/>
        <v>[415] = {wayshrines={378,378,378,}, dlcId=DLC_BASE_GAME</v>
      </c>
      <c r="BE362" s="21" t="str">
        <f t="shared" si="37"/>
        <v>, zoneIds={1082,726,726}, veteran=false</v>
      </c>
      <c r="BF362" s="21" t="str">
        <f t="shared" si="35"/>
        <v>, setType=LIBSETS_SETTYPE_ARENA</v>
      </c>
      <c r="BG362" s="21" t="str">
        <f t="shared" si="38"/>
        <v>, dropMechanic={LIBSETS_DROP_MECHANIC_ARENA_STAGE_CHEST,LIBSETS_DROP_MECHANIC_ARENA_STAGE_CHEST}, dropMechanicDropLocationNames={['en']={'','Arena stage chest','','','','',},['de']={'','Arena-Phasen Schatztruhe','','','','',},}</v>
      </c>
      <c r="BH362" s="21" t="str">
        <f t="shared" si="39"/>
        <v>}, --Wild Impulse / Wilder Impuls   [Blackrose Prison, Murkmire, Murkmire]</v>
      </c>
    </row>
    <row r="363" spans="1:60" x14ac:dyDescent="0.25">
      <c r="A363" s="12">
        <v>416</v>
      </c>
      <c r="B363" t="s">
        <v>1299</v>
      </c>
      <c r="C363" t="s">
        <v>2626</v>
      </c>
      <c r="D363" s="3">
        <f t="shared" si="34"/>
        <v>416</v>
      </c>
      <c r="G363" s="8" t="s">
        <v>1470</v>
      </c>
      <c r="I363" t="s">
        <v>91</v>
      </c>
      <c r="J363" t="s">
        <v>91</v>
      </c>
      <c r="K363">
        <v>378</v>
      </c>
      <c r="L363">
        <v>378</v>
      </c>
      <c r="M363">
        <v>378</v>
      </c>
      <c r="O363" s="62"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constants'!$A$3:$D$9999,4,FALSE),"")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constants'!$A$3:$D$9999,4,FALSE),"")</f>
        <v>Murkmire</v>
      </c>
      <c r="AH363" s="42"/>
      <c r="AI363" s="41"/>
      <c r="AJ363" s="41"/>
      <c r="AK363" s="3" t="str">
        <f>IF(AND(G363&lt;&gt;"LIBSETS_SETTYPE_BATTLEGROUND",G363&lt;&gt;"LIBSETS_SETTYPE_SPECIAL"),IF(AL363&lt;&gt;"",VLOOKUP(AL363,'ESO zone constants'!$D$3:$H$4953,5,FALSE),""),"")</f>
        <v/>
      </c>
      <c r="AN363" s="41"/>
      <c r="AO363" s="41"/>
      <c r="AP363" s="3" t="str">
        <f>IF(AND(G363&lt;&gt;"LIBSETS_SETTYPE_BATTLEGROUND",G363&lt;&gt;"LIBSETS_SETTYPE_SPECIAL"),IF(AQ363&lt;&gt;"",VLOOKUP(AQ363,'ESO zone constants'!$D$3:$H$4953,5,FALSE),""),"")</f>
        <v/>
      </c>
      <c r="AS363" s="41"/>
      <c r="AT363" s="41"/>
      <c r="AU363" s="3" t="str">
        <f>IF(AND(G363&lt;&gt;"LIBSETS_SETTYPE_BATTLEGROUND",G363&lt;&gt;"LIBSETS_SETTYPE_SPECIAL"),IF(AV363&lt;&gt;"",VLOOKUP(AV363,'ESO zone constants'!$D$3:$H$4953,5,FALSE),""),"")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5"/>
        <v>, setType=LIBSETS_SETTYPE_ARENA</v>
      </c>
      <c r="BG363" s="21" t="str">
        <f t="shared" si="38"/>
        <v>, dropMechanic={LIBSETS_DROP_MECHANIC_ARENA_STAGE_CHEST,LIBSETS_DROP_MECHANIC_ARENA_STAGE_CHEST}, dropMechanicDropLocationNames={['en']={'','Arena stage chest','','','','',},['de']={'','Arena-Phasen Schatztruhe','','','','',},}</v>
      </c>
      <c r="BH363" s="21" t="str">
        <f t="shared" si="39"/>
        <v>}, --Mender\'s Ward / Schutz des Pflegers   [Blackrose Prison, Murkmire, Murkmire]</v>
      </c>
    </row>
    <row r="364" spans="1:60" x14ac:dyDescent="0.25">
      <c r="A364" s="12">
        <v>417</v>
      </c>
      <c r="B364" t="s">
        <v>1300</v>
      </c>
      <c r="C364" t="s">
        <v>1301</v>
      </c>
      <c r="D364" s="3">
        <f t="shared" si="34"/>
        <v>417</v>
      </c>
      <c r="G364" s="8" t="s">
        <v>1473</v>
      </c>
      <c r="I364" t="s">
        <v>91</v>
      </c>
      <c r="J364" t="s">
        <v>91</v>
      </c>
      <c r="K364">
        <v>-1</v>
      </c>
      <c r="L364">
        <v>-1</v>
      </c>
      <c r="M364">
        <v>-1</v>
      </c>
      <c r="O364" s="62"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constants'!$A$3:$D$9999,4,FALSE),"")</f>
        <v>Cyrodiil</v>
      </c>
      <c r="AB364" s="33" t="s">
        <v>3809</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constants'!$A$3:$D$9999,4,FALSE),"")</f>
        <v>Cyrodiil</v>
      </c>
      <c r="AH364" s="33" t="s">
        <v>2784</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t="str">
        <f>IF(AND(G364&lt;&gt;"LIBSETS_SETTYPE_BATTLEGROUND",G364&lt;&gt;"LIBSETS_SETTYPE_SPECIAL"),IF(AL364&lt;&gt;"",VLOOKUP(AL364,'ESO zone constants'!$D$3:$H$4953,5,FALSE),""),"")</f>
        <v/>
      </c>
      <c r="AM364" s="33" t="s">
        <v>3812</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t="str">
        <f>IF(AND(G364&lt;&gt;"LIBSETS_SETTYPE_BATTLEGROUND",G364&lt;&gt;"LIBSETS_SETTYPE_SPECIAL"),IF(AQ364&lt;&gt;"",VLOOKUP(AQ364,'ESO zone constants'!$D$3:$H$4953,5,FALSE),""),"")</f>
        <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t="str">
        <f>IF(AND(G364&lt;&gt;"LIBSETS_SETTYPE_BATTLEGROUND",G364&lt;&gt;"LIBSETS_SETTYPE_SPECIAL"),IF(AV364&lt;&gt;"",VLOOKUP(AV364,'ESO zone constants'!$D$3:$H$4953,5,FALSE),""),"")</f>
        <v/>
      </c>
      <c r="AW364" s="33" t="s">
        <v>3282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 veteran=false</v>
      </c>
      <c r="BF364" s="21" t="str">
        <f t="shared" si="35"/>
        <v>, setType=LIBSETS_SETTYPE_CYRODIIL</v>
      </c>
      <c r="BG364"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39"/>
        <v>}, --Indomitable Fury / Unbeugsamer Zorn   [Cyrodiil, Cyrodiil, Cyrodiil]</v>
      </c>
    </row>
    <row r="365" spans="1:60" x14ac:dyDescent="0.25">
      <c r="A365" s="12">
        <v>418</v>
      </c>
      <c r="B365" t="s">
        <v>1302</v>
      </c>
      <c r="C365" t="s">
        <v>1303</v>
      </c>
      <c r="D365" s="3">
        <f t="shared" si="34"/>
        <v>418</v>
      </c>
      <c r="G365" s="8" t="s">
        <v>1473</v>
      </c>
      <c r="I365" t="s">
        <v>91</v>
      </c>
      <c r="J365" t="s">
        <v>91</v>
      </c>
      <c r="K365">
        <v>-1</v>
      </c>
      <c r="L365">
        <v>-1</v>
      </c>
      <c r="M365">
        <v>-1</v>
      </c>
      <c r="O365" s="62"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constants'!$A$3:$D$9999,4,FALSE),"")</f>
        <v>Cyrodiil</v>
      </c>
      <c r="AB365" s="33" t="s">
        <v>3809</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constants'!$A$3:$D$9999,4,FALSE),"")</f>
        <v>Cyrodiil</v>
      </c>
      <c r="AH365" s="33" t="s">
        <v>2784</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t="str">
        <f>IF(AND(G365&lt;&gt;"LIBSETS_SETTYPE_BATTLEGROUND",G365&lt;&gt;"LIBSETS_SETTYPE_SPECIAL"),IF(AL365&lt;&gt;"",VLOOKUP(AL365,'ESO zone constants'!$D$3:$H$4953,5,FALSE),""),"")</f>
        <v/>
      </c>
      <c r="AM365" s="33" t="s">
        <v>3812</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t="str">
        <f>IF(AND(G365&lt;&gt;"LIBSETS_SETTYPE_BATTLEGROUND",G365&lt;&gt;"LIBSETS_SETTYPE_SPECIAL"),IF(AQ365&lt;&gt;"",VLOOKUP(AQ365,'ESO zone constants'!$D$3:$H$4953,5,FALSE),""),"")</f>
        <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t="str">
        <f>IF(AND(G365&lt;&gt;"LIBSETS_SETTYPE_BATTLEGROUND",G365&lt;&gt;"LIBSETS_SETTYPE_SPECIAL"),IF(AV365&lt;&gt;"",VLOOKUP(AV365,'ESO zone constants'!$D$3:$H$4953,5,FALSE),""),"")</f>
        <v/>
      </c>
      <c r="AW365" s="33" t="s">
        <v>3282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 veteran=false</v>
      </c>
      <c r="BF365" s="21" t="str">
        <f t="shared" si="35"/>
        <v>, setType=LIBSETS_SETTYPE_CYRODIIL</v>
      </c>
      <c r="BG365"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39"/>
        <v>}, --Spell Strategist / Zauberstratege   [Cyrodiil, Cyrodiil, Cyrodiil]</v>
      </c>
    </row>
    <row r="366" spans="1:60" x14ac:dyDescent="0.25">
      <c r="A366" s="12">
        <v>419</v>
      </c>
      <c r="B366" t="s">
        <v>1304</v>
      </c>
      <c r="C366" t="s">
        <v>1305</v>
      </c>
      <c r="D366" s="3">
        <f t="shared" si="34"/>
        <v>419</v>
      </c>
      <c r="E366" s="40"/>
      <c r="G366" s="8" t="s">
        <v>1473</v>
      </c>
      <c r="I366" t="s">
        <v>91</v>
      </c>
      <c r="J366" t="s">
        <v>91</v>
      </c>
      <c r="K366">
        <v>-1</v>
      </c>
      <c r="L366">
        <v>-1</v>
      </c>
      <c r="M366">
        <v>-1</v>
      </c>
      <c r="O366" s="62"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constants'!$A$3:$D$9999,4,FALSE),"")</f>
        <v>Cyrodiil</v>
      </c>
      <c r="AB366" s="33" t="s">
        <v>3809</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constants'!$A$3:$D$9999,4,FALSE),"")</f>
        <v>Cyrodiil</v>
      </c>
      <c r="AH366" s="33" t="s">
        <v>2784</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t="str">
        <f>IF(AND(G366&lt;&gt;"LIBSETS_SETTYPE_BATTLEGROUND",G366&lt;&gt;"LIBSETS_SETTYPE_SPECIAL"),IF(AL366&lt;&gt;"",VLOOKUP(AL366,'ESO zone constants'!$D$3:$H$4953,5,FALSE),""),"")</f>
        <v/>
      </c>
      <c r="AM366" s="33" t="s">
        <v>3812</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t="str">
        <f>IF(AND(G366&lt;&gt;"LIBSETS_SETTYPE_BATTLEGROUND",G366&lt;&gt;"LIBSETS_SETTYPE_SPECIAL"),IF(AQ366&lt;&gt;"",VLOOKUP(AQ366,'ESO zone constants'!$D$3:$H$4953,5,FALSE),""),"")</f>
        <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t="str">
        <f>IF(AND(G366&lt;&gt;"LIBSETS_SETTYPE_BATTLEGROUND",G366&lt;&gt;"LIBSETS_SETTYPE_SPECIAL"),IF(AV366&lt;&gt;"",VLOOKUP(AV366,'ESO zone constants'!$D$3:$H$4953,5,FALSE),""),"")</f>
        <v/>
      </c>
      <c r="AW366" s="33" t="s">
        <v>3282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 veteran=false</v>
      </c>
      <c r="BF366" s="21" t="str">
        <f t="shared" si="35"/>
        <v>, setType=LIBSETS_SETTYPE_CYRODIIL</v>
      </c>
      <c r="BG366" s="21" t="str">
        <f t="shared" si="38"/>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39"/>
        <v>}, --Battlefield Acrobat / Schlachtfeldakrobat   [Cyrodiil, Cyrodiil, Cyrodiil]</v>
      </c>
    </row>
    <row r="367" spans="1:60" x14ac:dyDescent="0.25">
      <c r="A367" s="12">
        <v>420</v>
      </c>
      <c r="B367" t="s">
        <v>1306</v>
      </c>
      <c r="C367" t="s">
        <v>1307</v>
      </c>
      <c r="D367" s="3">
        <f t="shared" si="34"/>
        <v>420</v>
      </c>
      <c r="G367" s="8" t="s">
        <v>1473</v>
      </c>
      <c r="I367" t="s">
        <v>91</v>
      </c>
      <c r="J367" t="s">
        <v>91</v>
      </c>
      <c r="K367">
        <v>-1</v>
      </c>
      <c r="L367">
        <v>-1</v>
      </c>
      <c r="M367">
        <v>-1</v>
      </c>
      <c r="O367" s="62"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constants'!$A$3:$D$9999,4,FALSE),"")</f>
        <v>Cyrodiil</v>
      </c>
      <c r="AB367" s="33" t="s">
        <v>3809</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constants'!$A$3:$D$9999,4,FALSE),"")</f>
        <v>Cyrodiil</v>
      </c>
      <c r="AH367" s="33" t="s">
        <v>2784</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t="str">
        <f>IF(AND(G367&lt;&gt;"LIBSETS_SETTYPE_BATTLEGROUND",G367&lt;&gt;"LIBSETS_SETTYPE_SPECIAL"),IF(AL367&lt;&gt;"",VLOOKUP(AL367,'ESO zone constants'!$D$3:$H$4953,5,FALSE),""),"")</f>
        <v/>
      </c>
      <c r="AM367" s="33" t="s">
        <v>3812</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t="str">
        <f>IF(AND(G367&lt;&gt;"LIBSETS_SETTYPE_BATTLEGROUND",G367&lt;&gt;"LIBSETS_SETTYPE_SPECIAL"),IF(AQ367&lt;&gt;"",VLOOKUP(AQ367,'ESO zone constants'!$D$3:$H$4953,5,FALSE),""),"")</f>
        <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t="str">
        <f>IF(AND(G367&lt;&gt;"LIBSETS_SETTYPE_BATTLEGROUND",G367&lt;&gt;"LIBSETS_SETTYPE_SPECIAL"),IF(AV367&lt;&gt;"",VLOOKUP(AV367,'ESO zone constants'!$D$3:$H$4953,5,FALSE),""),"")</f>
        <v/>
      </c>
      <c r="AW367" s="33" t="s">
        <v>3282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 veteran=false</v>
      </c>
      <c r="BF367" s="21" t="str">
        <f t="shared" si="35"/>
        <v>, setType=LIBSETS_SETTYPE_CYRODIIL</v>
      </c>
      <c r="BG367"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39"/>
        <v>}, --Soldier of Anguish / Soldat der Pein   [Cyrodiil, Cyrodiil, Cyrodiil]</v>
      </c>
    </row>
    <row r="368" spans="1:60" x14ac:dyDescent="0.25">
      <c r="A368" s="12">
        <v>421</v>
      </c>
      <c r="B368" t="s">
        <v>1308</v>
      </c>
      <c r="C368" t="s">
        <v>1309</v>
      </c>
      <c r="D368" s="3">
        <f t="shared" si="34"/>
        <v>421</v>
      </c>
      <c r="G368" s="8" t="s">
        <v>1473</v>
      </c>
      <c r="I368" t="s">
        <v>91</v>
      </c>
      <c r="J368" t="s">
        <v>91</v>
      </c>
      <c r="K368">
        <v>-1</v>
      </c>
      <c r="L368">
        <v>-1</v>
      </c>
      <c r="M368">
        <v>-1</v>
      </c>
      <c r="O368" s="62"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constants'!$A$3:$D$9999,4,FALSE),"")</f>
        <v>Cyrodiil</v>
      </c>
      <c r="AB368" s="33" t="s">
        <v>3809</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constants'!$A$3:$D$9999,4,FALSE),"")</f>
        <v>Cyrodiil</v>
      </c>
      <c r="AH368" s="33" t="s">
        <v>2784</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t="str">
        <f>IF(AND(G368&lt;&gt;"LIBSETS_SETTYPE_BATTLEGROUND",G368&lt;&gt;"LIBSETS_SETTYPE_SPECIAL"),IF(AL368&lt;&gt;"",VLOOKUP(AL368,'ESO zone constants'!$D$3:$H$4953,5,FALSE),""),"")</f>
        <v/>
      </c>
      <c r="AM368" s="33" t="s">
        <v>3812</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t="str">
        <f>IF(AND(G368&lt;&gt;"LIBSETS_SETTYPE_BATTLEGROUND",G368&lt;&gt;"LIBSETS_SETTYPE_SPECIAL"),IF(AQ368&lt;&gt;"",VLOOKUP(AQ368,'ESO zone constants'!$D$3:$H$4953,5,FALSE),""),"")</f>
        <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t="str">
        <f>IF(AND(G368&lt;&gt;"LIBSETS_SETTYPE_BATTLEGROUND",G368&lt;&gt;"LIBSETS_SETTYPE_SPECIAL"),IF(AV368&lt;&gt;"",VLOOKUP(AV368,'ESO zone constants'!$D$3:$H$4953,5,FALSE),""),"")</f>
        <v/>
      </c>
      <c r="AW368" s="33" t="s">
        <v>3282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 veteran=false</v>
      </c>
      <c r="BF368" s="21" t="str">
        <f t="shared" si="35"/>
        <v>, setType=LIBSETS_SETTYPE_CYRODIIL</v>
      </c>
      <c r="BG368"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39"/>
        <v>}, --Steadfast Hero / Standhafter Held   [Cyrodiil, Cyrodiil, Cyrodiil]</v>
      </c>
    </row>
    <row r="369" spans="1:60" x14ac:dyDescent="0.25">
      <c r="A369" s="12">
        <v>422</v>
      </c>
      <c r="B369" t="s">
        <v>1310</v>
      </c>
      <c r="C369" t="s">
        <v>1311</v>
      </c>
      <c r="D369" s="3">
        <f t="shared" si="34"/>
        <v>422</v>
      </c>
      <c r="E369" s="40"/>
      <c r="G369" s="8" t="s">
        <v>1473</v>
      </c>
      <c r="I369" t="s">
        <v>91</v>
      </c>
      <c r="J369" t="s">
        <v>91</v>
      </c>
      <c r="K369">
        <v>-1</v>
      </c>
      <c r="L369">
        <v>-1</v>
      </c>
      <c r="M369">
        <v>-1</v>
      </c>
      <c r="O369" s="62"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constants'!$A$3:$D$9999,4,FALSE),"")</f>
        <v>Cyrodiil</v>
      </c>
      <c r="AB369" s="33" t="s">
        <v>3809</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constants'!$A$3:$D$9999,4,FALSE),"")</f>
        <v>Cyrodiil</v>
      </c>
      <c r="AH369" s="33" t="s">
        <v>2784</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t="str">
        <f>IF(AND(G369&lt;&gt;"LIBSETS_SETTYPE_BATTLEGROUND",G369&lt;&gt;"LIBSETS_SETTYPE_SPECIAL"),IF(AL369&lt;&gt;"",VLOOKUP(AL369,'ESO zone constants'!$D$3:$H$4953,5,FALSE),""),"")</f>
        <v/>
      </c>
      <c r="AM369" s="33" t="s">
        <v>3812</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t="str">
        <f>IF(AND(G369&lt;&gt;"LIBSETS_SETTYPE_BATTLEGROUND",G369&lt;&gt;"LIBSETS_SETTYPE_SPECIAL"),IF(AQ369&lt;&gt;"",VLOOKUP(AQ369,'ESO zone constants'!$D$3:$H$4953,5,FALSE),""),"")</f>
        <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t="str">
        <f>IF(AND(G369&lt;&gt;"LIBSETS_SETTYPE_BATTLEGROUND",G369&lt;&gt;"LIBSETS_SETTYPE_SPECIAL"),IF(AV369&lt;&gt;"",VLOOKUP(AV369,'ESO zone constants'!$D$3:$H$4953,5,FALSE),""),"")</f>
        <v/>
      </c>
      <c r="AW369" s="33" t="s">
        <v>3282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 veteran=false</v>
      </c>
      <c r="BF369" s="21" t="str">
        <f t="shared" si="35"/>
        <v>, setType=LIBSETS_SETTYPE_CYRODIIL</v>
      </c>
      <c r="BG369"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39"/>
        <v>}, --Battalion Defender / Bataillonsverteidiger   [Cyrodiil, Cyrodiil, Cyrodiil]</v>
      </c>
    </row>
    <row r="370" spans="1:60" x14ac:dyDescent="0.25">
      <c r="A370" s="12">
        <v>423</v>
      </c>
      <c r="B370" t="s">
        <v>1312</v>
      </c>
      <c r="C370" t="s">
        <v>1313</v>
      </c>
      <c r="D370" s="3">
        <f t="shared" si="34"/>
        <v>423</v>
      </c>
      <c r="G370" s="8" t="s">
        <v>1470</v>
      </c>
      <c r="I370" t="s">
        <v>92</v>
      </c>
      <c r="J370" t="s">
        <v>91</v>
      </c>
      <c r="K370">
        <v>378</v>
      </c>
      <c r="L370">
        <v>378</v>
      </c>
      <c r="M370">
        <v>378</v>
      </c>
      <c r="O370" s="62"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constants'!$A$3:$D$9999,4,FALSE),"")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constants'!$A$3:$D$9999,4,FALSE),"")</f>
        <v>Murkmire</v>
      </c>
      <c r="AH370" s="42"/>
      <c r="AI370" s="41"/>
      <c r="AJ370" s="41"/>
      <c r="AK370" s="3" t="str">
        <f>IF(AND(G370&lt;&gt;"LIBSETS_SETTYPE_BATTLEGROUND",G370&lt;&gt;"LIBSETS_SETTYPE_SPECIAL"),IF(AL370&lt;&gt;"",VLOOKUP(AL370,'ESO zone constants'!$D$3:$H$4953,5,FALSE),""),"")</f>
        <v/>
      </c>
      <c r="AN370" s="41"/>
      <c r="AO370" s="41"/>
      <c r="AP370" s="3" t="str">
        <f>IF(AND(G370&lt;&gt;"LIBSETS_SETTYPE_BATTLEGROUND",G370&lt;&gt;"LIBSETS_SETTYPE_SPECIAL"),IF(AQ370&lt;&gt;"",VLOOKUP(AQ370,'ESO zone constants'!$D$3:$H$4953,5,FALSE),""),"")</f>
        <v/>
      </c>
      <c r="AS370" s="41"/>
      <c r="AT370" s="41"/>
      <c r="AU370" s="3" t="str">
        <f>IF(AND(G370&lt;&gt;"LIBSETS_SETTYPE_BATTLEGROUND",G370&lt;&gt;"LIBSETS_SETTYPE_SPECIAL"),IF(AV370&lt;&gt;"",VLOOKUP(AV370,'ESO zone constants'!$D$3:$H$4953,5,FALSE),""),"")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5"/>
        <v>, setType=LIBSETS_SETTYPE_ARENA</v>
      </c>
      <c r="BG370" s="21" t="str">
        <f t="shared" si="38"/>
        <v>, dropMechanic={LIBSETS_DROP_MECHANIC_ARENA_STAGE_CHEST,LIBSETS_DROP_MECHANIC_ARENA_STAGE_CHEST}, dropMechanicDropLocationNames={['en']={'','Arena stage chest','','','','',},['de']={'','Arena-Phasen Schatztruhe','','','','',},}</v>
      </c>
      <c r="BH370" s="21" t="str">
        <f t="shared" si="39"/>
        <v>}, --Perfect Gallant Charge / Perfekter galanter Ansturm   [Blackrose Prison, Murkmire, Murkmire]</v>
      </c>
    </row>
    <row r="371" spans="1:60" x14ac:dyDescent="0.25">
      <c r="A371" s="12">
        <v>424</v>
      </c>
      <c r="B371" t="s">
        <v>1314</v>
      </c>
      <c r="C371" t="s">
        <v>1315</v>
      </c>
      <c r="D371" s="3">
        <f t="shared" si="34"/>
        <v>424</v>
      </c>
      <c r="G371" s="8" t="s">
        <v>1470</v>
      </c>
      <c r="I371" t="s">
        <v>92</v>
      </c>
      <c r="J371" t="s">
        <v>91</v>
      </c>
      <c r="K371">
        <v>378</v>
      </c>
      <c r="L371">
        <v>378</v>
      </c>
      <c r="M371">
        <v>378</v>
      </c>
      <c r="O371" s="62"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constants'!$A$3:$D$9999,4,FALSE),"")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constants'!$A$3:$D$9999,4,FALSE),"")</f>
        <v>Murkmire</v>
      </c>
      <c r="AH371" s="42"/>
      <c r="AI371" s="41"/>
      <c r="AJ371" s="41"/>
      <c r="AK371" s="3" t="str">
        <f>IF(AND(G371&lt;&gt;"LIBSETS_SETTYPE_BATTLEGROUND",G371&lt;&gt;"LIBSETS_SETTYPE_SPECIAL"),IF(AL371&lt;&gt;"",VLOOKUP(AL371,'ESO zone constants'!$D$3:$H$4953,5,FALSE),""),"")</f>
        <v/>
      </c>
      <c r="AN371" s="41"/>
      <c r="AO371" s="41"/>
      <c r="AP371" s="3" t="str">
        <f>IF(AND(G371&lt;&gt;"LIBSETS_SETTYPE_BATTLEGROUND",G371&lt;&gt;"LIBSETS_SETTYPE_SPECIAL"),IF(AQ371&lt;&gt;"",VLOOKUP(AQ371,'ESO zone constants'!$D$3:$H$4953,5,FALSE),""),"")</f>
        <v/>
      </c>
      <c r="AS371" s="41"/>
      <c r="AT371" s="41"/>
      <c r="AU371" s="3" t="str">
        <f>IF(AND(G371&lt;&gt;"LIBSETS_SETTYPE_BATTLEGROUND",G371&lt;&gt;"LIBSETS_SETTYPE_SPECIAL"),IF(AV371&lt;&gt;"",VLOOKUP(AV371,'ESO zone constants'!$D$3:$H$4953,5,FALSE),""),"")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5"/>
        <v>, setType=LIBSETS_SETTYPE_ARENA</v>
      </c>
      <c r="BG371" s="21" t="str">
        <f t="shared" si="38"/>
        <v>, dropMechanic={LIBSETS_DROP_MECHANIC_ARENA_STAGE_CHEST,LIBSETS_DROP_MECHANIC_ARENA_STAGE_CHEST}, dropMechanicDropLocationNames={['en']={'','Arena stage chest','','','','',},['de']={'','Arena-Phasen Schatztruhe','','','','',},}</v>
      </c>
      <c r="BH371" s="21" t="str">
        <f t="shared" si="39"/>
        <v>}, --Perfect Radial Uppercut / Perfekter Rundum-Aufwärtsschnitt   [Blackrose Prison, Murkmire, Murkmire]</v>
      </c>
    </row>
    <row r="372" spans="1:60" x14ac:dyDescent="0.25">
      <c r="A372" s="12">
        <v>425</v>
      </c>
      <c r="B372" t="s">
        <v>1316</v>
      </c>
      <c r="C372" t="s">
        <v>1317</v>
      </c>
      <c r="D372" s="3">
        <f t="shared" si="34"/>
        <v>425</v>
      </c>
      <c r="G372" s="8" t="s">
        <v>1470</v>
      </c>
      <c r="I372" t="s">
        <v>92</v>
      </c>
      <c r="J372" t="s">
        <v>91</v>
      </c>
      <c r="K372">
        <v>378</v>
      </c>
      <c r="L372">
        <v>378</v>
      </c>
      <c r="M372">
        <v>378</v>
      </c>
      <c r="O372" s="62"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constants'!$A$3:$D$9999,4,FALSE),"")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constants'!$A$3:$D$9999,4,FALSE),"")</f>
        <v>Murkmire</v>
      </c>
      <c r="AH372" s="42"/>
      <c r="AI372" s="41"/>
      <c r="AJ372" s="41"/>
      <c r="AK372" s="3" t="str">
        <f>IF(AND(G372&lt;&gt;"LIBSETS_SETTYPE_BATTLEGROUND",G372&lt;&gt;"LIBSETS_SETTYPE_SPECIAL"),IF(AL372&lt;&gt;"",VLOOKUP(AL372,'ESO zone constants'!$D$3:$H$4953,5,FALSE),""),"")</f>
        <v/>
      </c>
      <c r="AN372" s="41"/>
      <c r="AO372" s="41"/>
      <c r="AP372" s="3" t="str">
        <f>IF(AND(G372&lt;&gt;"LIBSETS_SETTYPE_BATTLEGROUND",G372&lt;&gt;"LIBSETS_SETTYPE_SPECIAL"),IF(AQ372&lt;&gt;"",VLOOKUP(AQ372,'ESO zone constants'!$D$3:$H$4953,5,FALSE),""),"")</f>
        <v/>
      </c>
      <c r="AS372" s="41"/>
      <c r="AT372" s="41"/>
      <c r="AU372" s="3" t="str">
        <f>IF(AND(G372&lt;&gt;"LIBSETS_SETTYPE_BATTLEGROUND",G372&lt;&gt;"LIBSETS_SETTYPE_SPECIAL"),IF(AV372&lt;&gt;"",VLOOKUP(AV372,'ESO zone constants'!$D$3:$H$4953,5,FALSE),""),"")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5"/>
        <v>, setType=LIBSETS_SETTYPE_ARENA</v>
      </c>
      <c r="BG372" s="21" t="str">
        <f t="shared" si="38"/>
        <v>, dropMechanic={LIBSETS_DROP_MECHANIC_ARENA_STAGE_CHEST,LIBSETS_DROP_MECHANIC_ARENA_STAGE_CHEST}, dropMechanicDropLocationNames={['en']={'','Arena stage chest','','','','',},['de']={'','Arena-Phasen Schatztruhe','','','','',},}</v>
      </c>
      <c r="BH372" s="21" t="str">
        <f t="shared" si="39"/>
        <v>}, --Perfect Spectral Cloak / Perfekter spektraler Mantel   [Blackrose Prison, Murkmire, Murkmire]</v>
      </c>
    </row>
    <row r="373" spans="1:60" x14ac:dyDescent="0.25">
      <c r="A373" s="12">
        <v>426</v>
      </c>
      <c r="B373" t="s">
        <v>1318</v>
      </c>
      <c r="C373" t="s">
        <v>1319</v>
      </c>
      <c r="D373" s="3">
        <f t="shared" si="34"/>
        <v>426</v>
      </c>
      <c r="G373" s="8" t="s">
        <v>1470</v>
      </c>
      <c r="I373" t="s">
        <v>92</v>
      </c>
      <c r="J373" t="s">
        <v>91</v>
      </c>
      <c r="K373">
        <v>378</v>
      </c>
      <c r="L373">
        <v>378</v>
      </c>
      <c r="M373">
        <v>378</v>
      </c>
      <c r="O373" s="62"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constants'!$A$3:$D$9999,4,FALSE),"")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constants'!$A$3:$D$9999,4,FALSE),"")</f>
        <v>Murkmire</v>
      </c>
      <c r="AH373" s="42"/>
      <c r="AI373" s="41"/>
      <c r="AJ373" s="41"/>
      <c r="AK373" s="3" t="str">
        <f>IF(AND(G373&lt;&gt;"LIBSETS_SETTYPE_BATTLEGROUND",G373&lt;&gt;"LIBSETS_SETTYPE_SPECIAL"),IF(AL373&lt;&gt;"",VLOOKUP(AL373,'ESO zone constants'!$D$3:$H$4953,5,FALSE),""),"")</f>
        <v/>
      </c>
      <c r="AN373" s="41"/>
      <c r="AO373" s="41"/>
      <c r="AP373" s="3" t="str">
        <f>IF(AND(G373&lt;&gt;"LIBSETS_SETTYPE_BATTLEGROUND",G373&lt;&gt;"LIBSETS_SETTYPE_SPECIAL"),IF(AQ373&lt;&gt;"",VLOOKUP(AQ373,'ESO zone constants'!$D$3:$H$4953,5,FALSE),""),"")</f>
        <v/>
      </c>
      <c r="AS373" s="41"/>
      <c r="AT373" s="41"/>
      <c r="AU373" s="3" t="str">
        <f>IF(AND(G373&lt;&gt;"LIBSETS_SETTYPE_BATTLEGROUND",G373&lt;&gt;"LIBSETS_SETTYPE_SPECIAL"),IF(AV373&lt;&gt;"",VLOOKUP(AV373,'ESO zone constants'!$D$3:$H$4953,5,FALSE),""),"")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5"/>
        <v>, setType=LIBSETS_SETTYPE_ARENA</v>
      </c>
      <c r="BG373" s="21" t="str">
        <f t="shared" si="38"/>
        <v>, dropMechanic={LIBSETS_DROP_MECHANIC_ARENA_STAGE_CHEST,LIBSETS_DROP_MECHANIC_ARENA_STAGE_CHEST}, dropMechanicDropLocationNames={['en']={'','Arena stage chest','','','','',},['de']={'','Arena-Phasen Schatztruhe','','','','',},}</v>
      </c>
      <c r="BH373" s="21" t="str">
        <f t="shared" si="39"/>
        <v>}, --Perfect Virulent Shot / Perfekter virulenter Schuss   [Blackrose Prison, Murkmire, Murkmire]</v>
      </c>
    </row>
    <row r="374" spans="1:60" x14ac:dyDescent="0.25">
      <c r="A374" s="12">
        <v>427</v>
      </c>
      <c r="B374" t="s">
        <v>1320</v>
      </c>
      <c r="C374" t="s">
        <v>1321</v>
      </c>
      <c r="D374" s="3">
        <f t="shared" si="34"/>
        <v>427</v>
      </c>
      <c r="G374" s="8" t="s">
        <v>1470</v>
      </c>
      <c r="I374" t="s">
        <v>92</v>
      </c>
      <c r="J374" t="s">
        <v>91</v>
      </c>
      <c r="K374">
        <v>378</v>
      </c>
      <c r="L374">
        <v>378</v>
      </c>
      <c r="M374">
        <v>378</v>
      </c>
      <c r="O374" s="62"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constants'!$A$3:$D$9999,4,FALSE),"")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constants'!$A$3:$D$9999,4,FALSE),"")</f>
        <v>Murkmire</v>
      </c>
      <c r="AH374" s="42"/>
      <c r="AI374" s="41"/>
      <c r="AJ374" s="41"/>
      <c r="AK374" s="3" t="str">
        <f>IF(AND(G374&lt;&gt;"LIBSETS_SETTYPE_BATTLEGROUND",G374&lt;&gt;"LIBSETS_SETTYPE_SPECIAL"),IF(AL374&lt;&gt;"",VLOOKUP(AL374,'ESO zone constants'!$D$3:$H$4953,5,FALSE),""),"")</f>
        <v/>
      </c>
      <c r="AN374" s="41"/>
      <c r="AO374" s="41"/>
      <c r="AP374" s="3" t="str">
        <f>IF(AND(G374&lt;&gt;"LIBSETS_SETTYPE_BATTLEGROUND",G374&lt;&gt;"LIBSETS_SETTYPE_SPECIAL"),IF(AQ374&lt;&gt;"",VLOOKUP(AQ374,'ESO zone constants'!$D$3:$H$4953,5,FALSE),""),"")</f>
        <v/>
      </c>
      <c r="AS374" s="41"/>
      <c r="AT374" s="41"/>
      <c r="AU374" s="3" t="str">
        <f>IF(AND(G374&lt;&gt;"LIBSETS_SETTYPE_BATTLEGROUND",G374&lt;&gt;"LIBSETS_SETTYPE_SPECIAL"),IF(AV374&lt;&gt;"",VLOOKUP(AV374,'ESO zone constants'!$D$3:$H$4953,5,FALSE),""),"")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5"/>
        <v>, setType=LIBSETS_SETTYPE_ARENA</v>
      </c>
      <c r="BG374" s="21" t="str">
        <f t="shared" si="38"/>
        <v>, dropMechanic={LIBSETS_DROP_MECHANIC_ARENA_STAGE_CHEST,LIBSETS_DROP_MECHANIC_ARENA_STAGE_CHEST}, dropMechanicDropLocationNames={['en']={'','Arena stage chest','','','','',},['de']={'','Arena-Phasen Schatztruhe','','','','',},}</v>
      </c>
      <c r="BH374" s="21" t="str">
        <f t="shared" si="39"/>
        <v>}, --Perfect Wild Impulse / Perfekter wilder Impuls   [Blackrose Prison, Murkmire, Murkmire]</v>
      </c>
    </row>
    <row r="375" spans="1:60" x14ac:dyDescent="0.25">
      <c r="A375" s="12">
        <v>428</v>
      </c>
      <c r="B375" t="s">
        <v>1322</v>
      </c>
      <c r="C375" t="s">
        <v>2627</v>
      </c>
      <c r="D375" s="3">
        <f t="shared" si="34"/>
        <v>428</v>
      </c>
      <c r="G375" s="8" t="s">
        <v>1470</v>
      </c>
      <c r="I375" t="s">
        <v>92</v>
      </c>
      <c r="J375" t="s">
        <v>91</v>
      </c>
      <c r="K375">
        <v>378</v>
      </c>
      <c r="L375">
        <v>378</v>
      </c>
      <c r="M375">
        <v>378</v>
      </c>
      <c r="O375" s="62"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constants'!$A$3:$D$9999,4,FALSE),"")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constants'!$A$3:$D$9999,4,FALSE),"")</f>
        <v>Murkmire</v>
      </c>
      <c r="AH375" s="42"/>
      <c r="AI375" s="41"/>
      <c r="AJ375" s="41"/>
      <c r="AK375" s="3" t="str">
        <f>IF(AND(G375&lt;&gt;"LIBSETS_SETTYPE_BATTLEGROUND",G375&lt;&gt;"LIBSETS_SETTYPE_SPECIAL"),IF(AL375&lt;&gt;"",VLOOKUP(AL375,'ESO zone constants'!$D$3:$H$4953,5,FALSE),""),"")</f>
        <v/>
      </c>
      <c r="AN375" s="41"/>
      <c r="AO375" s="41"/>
      <c r="AP375" s="3" t="str">
        <f>IF(AND(G375&lt;&gt;"LIBSETS_SETTYPE_BATTLEGROUND",G375&lt;&gt;"LIBSETS_SETTYPE_SPECIAL"),IF(AQ375&lt;&gt;"",VLOOKUP(AQ375,'ESO zone constants'!$D$3:$H$4953,5,FALSE),""),"")</f>
        <v/>
      </c>
      <c r="AS375" s="41"/>
      <c r="AT375" s="41"/>
      <c r="AU375" s="3" t="str">
        <f>IF(AND(G375&lt;&gt;"LIBSETS_SETTYPE_BATTLEGROUND",G375&lt;&gt;"LIBSETS_SETTYPE_SPECIAL"),IF(AV375&lt;&gt;"",VLOOKUP(AV375,'ESO zone constants'!$D$3:$H$4953,5,FALSE),""),"")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5"/>
        <v>, setType=LIBSETS_SETTYPE_ARENA</v>
      </c>
      <c r="BG375" s="21" t="str">
        <f t="shared" si="38"/>
        <v>, dropMechanic={LIBSETS_DROP_MECHANIC_ARENA_STAGE_CHEST,LIBSETS_DROP_MECHANIC_ARENA_STAGE_CHEST}, dropMechanicDropLocationNames={['en']={'','Arena stage chest','','','','',},['de']={'','Arena-Phasen Schatztruhe','','','','',},}</v>
      </c>
      <c r="BH375" s="21" t="str">
        <f t="shared" si="39"/>
        <v>}, --Perfect Mender\'s Ward / Perfekter Schutz des Pflegers   [Blackrose Prison, Murkmire, Murkmire]</v>
      </c>
    </row>
    <row r="376" spans="1:60" x14ac:dyDescent="0.25">
      <c r="A376" s="12">
        <v>429</v>
      </c>
      <c r="B376" t="s">
        <v>1323</v>
      </c>
      <c r="C376" t="s">
        <v>1324</v>
      </c>
      <c r="D376" s="3">
        <f t="shared" si="34"/>
        <v>429</v>
      </c>
      <c r="G376" s="8" t="s">
        <v>1475</v>
      </c>
      <c r="I376" t="s">
        <v>91</v>
      </c>
      <c r="J376" t="s">
        <v>91</v>
      </c>
      <c r="K376">
        <v>389</v>
      </c>
      <c r="L376">
        <v>389</v>
      </c>
      <c r="M376">
        <v>389</v>
      </c>
      <c r="O376" s="62"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3332</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constants'!$A$3:$D$9999,4,FALSE),"")</f>
        <v>Eastmarch</v>
      </c>
      <c r="AB376" s="33" t="s">
        <v>3332</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constants'!$A$3:$D$9999,4,FALSE),"")</f>
        <v>Eastmarch</v>
      </c>
      <c r="AH376" s="42"/>
      <c r="AI376" s="39"/>
      <c r="AJ376" s="39"/>
      <c r="AK376" s="3" t="str">
        <f>IF(AND(G376&lt;&gt;"LIBSETS_SETTYPE_BATTLEGROUND",G376&lt;&gt;"LIBSETS_SETTYPE_SPECIAL"),IF(AL376&lt;&gt;"",VLOOKUP(AL376,'ESO zone constants'!$D$3:$H$4953,5,FALSE),""),"")</f>
        <v/>
      </c>
      <c r="AN376" s="39"/>
      <c r="AO376" s="39"/>
      <c r="AP376" s="3" t="str">
        <f>IF(AND(G376&lt;&gt;"LIBSETS_SETTYPE_BATTLEGROUND",G376&lt;&gt;"LIBSETS_SETTYPE_SPECIAL"),IF(AQ376&lt;&gt;"",VLOOKUP(AQ376,'ESO zone constants'!$D$3:$H$4953,5,FALSE),""),"")</f>
        <v/>
      </c>
      <c r="AS376" s="39"/>
      <c r="AT376" s="39"/>
      <c r="AU376" s="3" t="str">
        <f>IF(AND(G376&lt;&gt;"LIBSETS_SETTYPE_BATTLEGROUND",G376&lt;&gt;"LIBSETS_SETTYPE_SPECIAL"),IF(AV376&lt;&gt;"",VLOOKUP(AV376,'ESO zone constants'!$D$3:$H$4953,5,FALSE),""),"")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5"/>
        <v>, setType=LIBSETS_SETTYPE_DUNGEON</v>
      </c>
      <c r="BG376" s="21" t="str">
        <f t="shared" si="38"/>
        <v>, dropMechanic={LIBSETS_DROP_MECHANIC_GROUP_DUNGEON_BOSS,LIBSETS_DROP_MECHANIC_GROUP_DUNGEON_BOSS}</v>
      </c>
      <c r="BH376" s="21" t="str">
        <f t="shared" si="39"/>
        <v>}, --Mighty Glacier / Mächtiger Gletscher   [Frostvault, Eastmarch, Eastmarch]</v>
      </c>
    </row>
    <row r="377" spans="1:60" x14ac:dyDescent="0.25">
      <c r="A377" s="12">
        <v>430</v>
      </c>
      <c r="B377" t="s">
        <v>1325</v>
      </c>
      <c r="C377" t="s">
        <v>2628</v>
      </c>
      <c r="D377" s="3">
        <f t="shared" si="34"/>
        <v>430</v>
      </c>
      <c r="G377" s="8" t="s">
        <v>1475</v>
      </c>
      <c r="I377" t="s">
        <v>91</v>
      </c>
      <c r="J377" t="s">
        <v>91</v>
      </c>
      <c r="K377">
        <v>389</v>
      </c>
      <c r="L377">
        <v>389</v>
      </c>
      <c r="M377">
        <v>389</v>
      </c>
      <c r="O377" s="62"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3332</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constants'!$A$3:$D$9999,4,FALSE),"")</f>
        <v>Eastmarch</v>
      </c>
      <c r="AB377" s="33" t="s">
        <v>3332</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constants'!$A$3:$D$9999,4,FALSE),"")</f>
        <v>Eastmarch</v>
      </c>
      <c r="AH377" s="42"/>
      <c r="AI377" s="39"/>
      <c r="AJ377" s="39"/>
      <c r="AK377" s="3" t="str">
        <f>IF(AND(G377&lt;&gt;"LIBSETS_SETTYPE_BATTLEGROUND",G377&lt;&gt;"LIBSETS_SETTYPE_SPECIAL"),IF(AL377&lt;&gt;"",VLOOKUP(AL377,'ESO zone constants'!$D$3:$H$4953,5,FALSE),""),"")</f>
        <v/>
      </c>
      <c r="AN377" s="39"/>
      <c r="AO377" s="39"/>
      <c r="AP377" s="3" t="str">
        <f>IF(AND(G377&lt;&gt;"LIBSETS_SETTYPE_BATTLEGROUND",G377&lt;&gt;"LIBSETS_SETTYPE_SPECIAL"),IF(AQ377&lt;&gt;"",VLOOKUP(AQ377,'ESO zone constants'!$D$3:$H$4953,5,FALSE),""),"")</f>
        <v/>
      </c>
      <c r="AS377" s="39"/>
      <c r="AT377" s="39"/>
      <c r="AU377" s="3" t="str">
        <f>IF(AND(G377&lt;&gt;"LIBSETS_SETTYPE_BATTLEGROUND",G377&lt;&gt;"LIBSETS_SETTYPE_SPECIAL"),IF(AV377&lt;&gt;"",VLOOKUP(AV377,'ESO zone constants'!$D$3:$H$4953,5,FALSE),""),"")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5"/>
        <v>, setType=LIBSETS_SETTYPE_DUNGEON</v>
      </c>
      <c r="BG377" s="21" t="str">
        <f t="shared" si="38"/>
        <v>, dropMechanic={LIBSETS_DROP_MECHANIC_GROUP_DUNGEON_BOSS,LIBSETS_DROP_MECHANIC_GROUP_DUNGEON_BOSS}</v>
      </c>
      <c r="BH377" s="21" t="str">
        <f t="shared" si="39"/>
        <v>}, --Tzogvin\'s Warband / Tzogvins Kriegstrupp   [Frostvault, Eastmarch, Eastmarch]</v>
      </c>
    </row>
    <row r="378" spans="1:60" x14ac:dyDescent="0.25">
      <c r="A378" s="12">
        <v>431</v>
      </c>
      <c r="B378" t="s">
        <v>1326</v>
      </c>
      <c r="C378" t="s">
        <v>1327</v>
      </c>
      <c r="D378" s="3">
        <f t="shared" si="34"/>
        <v>431</v>
      </c>
      <c r="G378" s="8" t="s">
        <v>1475</v>
      </c>
      <c r="I378" t="s">
        <v>91</v>
      </c>
      <c r="J378" t="s">
        <v>91</v>
      </c>
      <c r="K378">
        <v>389</v>
      </c>
      <c r="L378">
        <v>389</v>
      </c>
      <c r="M378">
        <v>389</v>
      </c>
      <c r="O378" s="62"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3332</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constants'!$A$3:$D$9999,4,FALSE),"")</f>
        <v>Eastmarch</v>
      </c>
      <c r="AB378" s="33" t="s">
        <v>3332</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constants'!$A$3:$D$9999,4,FALSE),"")</f>
        <v>Eastmarch</v>
      </c>
      <c r="AH378" s="42"/>
      <c r="AI378" s="39"/>
      <c r="AJ378" s="39"/>
      <c r="AK378" s="3" t="str">
        <f>IF(AND(G378&lt;&gt;"LIBSETS_SETTYPE_BATTLEGROUND",G378&lt;&gt;"LIBSETS_SETTYPE_SPECIAL"),IF(AL378&lt;&gt;"",VLOOKUP(AL378,'ESO zone constants'!$D$3:$H$4953,5,FALSE),""),"")</f>
        <v/>
      </c>
      <c r="AN378" s="39"/>
      <c r="AO378" s="39"/>
      <c r="AP378" s="3" t="str">
        <f>IF(AND(G378&lt;&gt;"LIBSETS_SETTYPE_BATTLEGROUND",G378&lt;&gt;"LIBSETS_SETTYPE_SPECIAL"),IF(AQ378&lt;&gt;"",VLOOKUP(AQ378,'ESO zone constants'!$D$3:$H$4953,5,FALSE),""),"")</f>
        <v/>
      </c>
      <c r="AS378" s="39"/>
      <c r="AT378" s="39"/>
      <c r="AU378" s="3" t="str">
        <f>IF(AND(G378&lt;&gt;"LIBSETS_SETTYPE_BATTLEGROUND",G378&lt;&gt;"LIBSETS_SETTYPE_SPECIAL"),IF(AV378&lt;&gt;"",VLOOKUP(AV378,'ESO zone constants'!$D$3:$H$4953,5,FALSE),""),"")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5"/>
        <v>, setType=LIBSETS_SETTYPE_DUNGEON</v>
      </c>
      <c r="BG378" s="21" t="str">
        <f t="shared" si="38"/>
        <v>, dropMechanic={LIBSETS_DROP_MECHANIC_GROUP_DUNGEON_BOSS,LIBSETS_DROP_MECHANIC_GROUP_DUNGEON_BOSS}</v>
      </c>
      <c r="BH378" s="21" t="str">
        <f t="shared" si="39"/>
        <v>}, --Icy Conjuror / Eisiger Anrufer   [Frostvault, Eastmarch, Eastmarch]</v>
      </c>
    </row>
    <row r="379" spans="1:60" x14ac:dyDescent="0.25">
      <c r="A379" s="5">
        <v>432</v>
      </c>
      <c r="B379" t="s">
        <v>1328</v>
      </c>
      <c r="C379" t="s">
        <v>25</v>
      </c>
      <c r="D379" s="3">
        <f t="shared" si="34"/>
        <v>432</v>
      </c>
      <c r="G379" s="8" t="s">
        <v>1477</v>
      </c>
      <c r="H379" s="87">
        <v>3</v>
      </c>
      <c r="I379" t="s">
        <v>1464</v>
      </c>
      <c r="J379" t="s">
        <v>91</v>
      </c>
      <c r="K379">
        <v>389</v>
      </c>
      <c r="L379">
        <v>389</v>
      </c>
      <c r="M379">
        <v>389</v>
      </c>
      <c r="O379" s="62"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constants'!$A$3:$D$9999,4,FALSE),"")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constants'!$A$3:$D$9999,4,FALSE),"")</f>
        <v>Eastmarch</v>
      </c>
      <c r="AH379" s="42"/>
      <c r="AI379" s="40"/>
      <c r="AJ379" s="40"/>
      <c r="AK379" s="3" t="str">
        <f>IF(AND(G379&lt;&gt;"LIBSETS_SETTYPE_BATTLEGROUND",G379&lt;&gt;"LIBSETS_SETTYPE_SPECIAL"),IF(AL379&lt;&gt;"",VLOOKUP(AL379,'ESO zone constants'!$D$3:$H$4953,5,FALSE),""),"")</f>
        <v/>
      </c>
      <c r="AN379" s="40"/>
      <c r="AO379" s="40"/>
      <c r="AP379" s="3" t="str">
        <f>IF(AND(G379&lt;&gt;"LIBSETS_SETTYPE_BATTLEGROUND",G379&lt;&gt;"LIBSETS_SETTYPE_SPECIAL"),IF(AQ379&lt;&gt;"",VLOOKUP(AQ379,'ESO zone constants'!$D$3:$H$4953,5,FALSE),""),"")</f>
        <v/>
      </c>
      <c r="AS379" s="40"/>
      <c r="AT379" s="40"/>
      <c r="AU379" s="3" t="str">
        <f>IF(AND(G379&lt;&gt;"LIBSETS_SETTYPE_BATTLEGROUND",G379&lt;&gt;"LIBSETS_SETTYPE_SPECIAL"),IF(AV379&lt;&gt;"",VLOOKUP(AV379,'ESO zone constants'!$D$3:$H$4953,5,FALSE),""),"")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5"/>
        <v>, setType=LIBSETS_SETTYPE_MONSTER, undauntedChestId=3</v>
      </c>
      <c r="BG379" s="21" t="str">
        <f t="shared" si="38"/>
        <v>, dropMechanic={LIBSETS_DROP_MECHANIC_MONSTER_NAME}, dropMechanicDropLocationNames={['en']={'The Stonekeeper','','','','','',},['de']={'Der Steinwahrer','','','','','',},}</v>
      </c>
      <c r="BH379" s="21" t="str">
        <f t="shared" si="39"/>
        <v>}, --Stonekeeper / Steinwahrer   [Frostvault, Eastmarch, Eastmarch]</v>
      </c>
    </row>
    <row r="380" spans="1:60" x14ac:dyDescent="0.25">
      <c r="A380" s="12">
        <v>433</v>
      </c>
      <c r="B380" t="s">
        <v>1329</v>
      </c>
      <c r="C380" t="s">
        <v>1330</v>
      </c>
      <c r="D380" s="3">
        <f t="shared" si="34"/>
        <v>433</v>
      </c>
      <c r="G380" s="8" t="s">
        <v>1475</v>
      </c>
      <c r="I380" t="s">
        <v>91</v>
      </c>
      <c r="J380" t="s">
        <v>91</v>
      </c>
      <c r="K380">
        <v>390</v>
      </c>
      <c r="L380">
        <v>390</v>
      </c>
      <c r="M380">
        <v>390</v>
      </c>
      <c r="O380" s="62"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3332</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constants'!$A$3:$D$9999,4,FALSE),"")</f>
        <v>Gold Coast</v>
      </c>
      <c r="AB380" s="33" t="s">
        <v>3332</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constants'!$A$3:$D$9999,4,FALSE),"")</f>
        <v>Gold Coast</v>
      </c>
      <c r="AH380" s="42"/>
      <c r="AI380" s="39"/>
      <c r="AJ380" s="39"/>
      <c r="AK380" s="3" t="str">
        <f>IF(AND(G380&lt;&gt;"LIBSETS_SETTYPE_BATTLEGROUND",G380&lt;&gt;"LIBSETS_SETTYPE_SPECIAL"),IF(AL380&lt;&gt;"",VLOOKUP(AL380,'ESO zone constants'!$D$3:$H$4953,5,FALSE),""),"")</f>
        <v/>
      </c>
      <c r="AN380" s="39"/>
      <c r="AO380" s="39"/>
      <c r="AP380" s="3" t="str">
        <f>IF(AND(G380&lt;&gt;"LIBSETS_SETTYPE_BATTLEGROUND",G380&lt;&gt;"LIBSETS_SETTYPE_SPECIAL"),IF(AQ380&lt;&gt;"",VLOOKUP(AQ380,'ESO zone constants'!$D$3:$H$4953,5,FALSE),""),"")</f>
        <v/>
      </c>
      <c r="AS380" s="39"/>
      <c r="AT380" s="39"/>
      <c r="AU380" s="3" t="str">
        <f>IF(AND(G380&lt;&gt;"LIBSETS_SETTYPE_BATTLEGROUND",G380&lt;&gt;"LIBSETS_SETTYPE_SPECIAL"),IF(AV380&lt;&gt;"",VLOOKUP(AV380,'ESO zone constants'!$D$3:$H$4953,5,FALSE),""),"")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5"/>
        <v>, setType=LIBSETS_SETTYPE_DUNGEON</v>
      </c>
      <c r="BG380" s="21" t="str">
        <f t="shared" si="38"/>
        <v>, dropMechanic={LIBSETS_DROP_MECHANIC_GROUP_DUNGEON_BOSS,LIBSETS_DROP_MECHANIC_GROUP_DUNGEON_BOSS}</v>
      </c>
      <c r="BH380" s="21" t="str">
        <f t="shared" si="39"/>
        <v>}, --Frozen Watcher / Gefrorener Beobachter   [Depths of Malatar, Gold Coast, Gold Coast]</v>
      </c>
    </row>
    <row r="381" spans="1:60" x14ac:dyDescent="0.25">
      <c r="A381" s="12">
        <v>434</v>
      </c>
      <c r="B381" t="s">
        <v>1331</v>
      </c>
      <c r="C381" t="s">
        <v>1332</v>
      </c>
      <c r="D381" s="3">
        <f t="shared" si="34"/>
        <v>434</v>
      </c>
      <c r="G381" s="8" t="s">
        <v>1475</v>
      </c>
      <c r="I381" t="s">
        <v>91</v>
      </c>
      <c r="J381" t="s">
        <v>91</v>
      </c>
      <c r="K381">
        <v>390</v>
      </c>
      <c r="L381">
        <v>390</v>
      </c>
      <c r="M381">
        <v>390</v>
      </c>
      <c r="O381" s="62"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3332</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constants'!$A$3:$D$9999,4,FALSE),"")</f>
        <v>Gold Coast</v>
      </c>
      <c r="AB381" s="33" t="s">
        <v>3332</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constants'!$A$3:$D$9999,4,FALSE),"")</f>
        <v>Gold Coast</v>
      </c>
      <c r="AH381" s="42"/>
      <c r="AI381" s="39"/>
      <c r="AJ381" s="39"/>
      <c r="AK381" s="3" t="str">
        <f>IF(AND(G381&lt;&gt;"LIBSETS_SETTYPE_BATTLEGROUND",G381&lt;&gt;"LIBSETS_SETTYPE_SPECIAL"),IF(AL381&lt;&gt;"",VLOOKUP(AL381,'ESO zone constants'!$D$3:$H$4953,5,FALSE),""),"")</f>
        <v/>
      </c>
      <c r="AN381" s="39"/>
      <c r="AO381" s="39"/>
      <c r="AP381" s="3" t="str">
        <f>IF(AND(G381&lt;&gt;"LIBSETS_SETTYPE_BATTLEGROUND",G381&lt;&gt;"LIBSETS_SETTYPE_SPECIAL"),IF(AQ381&lt;&gt;"",VLOOKUP(AQ381,'ESO zone constants'!$D$3:$H$4953,5,FALSE),""),"")</f>
        <v/>
      </c>
      <c r="AS381" s="39"/>
      <c r="AT381" s="39"/>
      <c r="AU381" s="3" t="str">
        <f>IF(AND(G381&lt;&gt;"LIBSETS_SETTYPE_BATTLEGROUND",G381&lt;&gt;"LIBSETS_SETTYPE_SPECIAL"),IF(AV381&lt;&gt;"",VLOOKUP(AV381,'ESO zone constants'!$D$3:$H$4953,5,FALSE),""),"")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5"/>
        <v>, setType=LIBSETS_SETTYPE_DUNGEON</v>
      </c>
      <c r="BG381" s="21" t="str">
        <f t="shared" si="38"/>
        <v>, dropMechanic={LIBSETS_DROP_MECHANIC_GROUP_DUNGEON_BOSS,LIBSETS_DROP_MECHANIC_GROUP_DUNGEON_BOSS}</v>
      </c>
      <c r="BH381" s="21" t="str">
        <f t="shared" si="39"/>
        <v>}, --Scavenging Demise / Ausbeutender Niedergang   [Depths of Malatar, Gold Coast, Gold Coast]</v>
      </c>
    </row>
    <row r="382" spans="1:60" x14ac:dyDescent="0.25">
      <c r="A382" s="12">
        <v>435</v>
      </c>
      <c r="B382" t="s">
        <v>1333</v>
      </c>
      <c r="C382" t="s">
        <v>2629</v>
      </c>
      <c r="D382" s="3">
        <f t="shared" si="34"/>
        <v>435</v>
      </c>
      <c r="G382" s="8" t="s">
        <v>1475</v>
      </c>
      <c r="I382" t="s">
        <v>91</v>
      </c>
      <c r="J382" t="s">
        <v>91</v>
      </c>
      <c r="K382">
        <v>390</v>
      </c>
      <c r="L382">
        <v>390</v>
      </c>
      <c r="M382">
        <v>390</v>
      </c>
      <c r="O382" s="62"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3332</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constants'!$A$3:$D$9999,4,FALSE),"")</f>
        <v>Gold Coast</v>
      </c>
      <c r="AB382" s="33" t="s">
        <v>3332</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constants'!$A$3:$D$9999,4,FALSE),"")</f>
        <v>Gold Coast</v>
      </c>
      <c r="AH382" s="42"/>
      <c r="AI382" s="39"/>
      <c r="AJ382" s="39"/>
      <c r="AK382" s="3" t="str">
        <f>IF(AND(G382&lt;&gt;"LIBSETS_SETTYPE_BATTLEGROUND",G382&lt;&gt;"LIBSETS_SETTYPE_SPECIAL"),IF(AL382&lt;&gt;"",VLOOKUP(AL382,'ESO zone constants'!$D$3:$H$4953,5,FALSE),""),"")</f>
        <v/>
      </c>
      <c r="AN382" s="39"/>
      <c r="AO382" s="39"/>
      <c r="AP382" s="3" t="str">
        <f>IF(AND(G382&lt;&gt;"LIBSETS_SETTYPE_BATTLEGROUND",G382&lt;&gt;"LIBSETS_SETTYPE_SPECIAL"),IF(AQ382&lt;&gt;"",VLOOKUP(AQ382,'ESO zone constants'!$D$3:$H$4953,5,FALSE),""),"")</f>
        <v/>
      </c>
      <c r="AS382" s="39"/>
      <c r="AT382" s="39"/>
      <c r="AU382" s="3" t="str">
        <f>IF(AND(G382&lt;&gt;"LIBSETS_SETTYPE_BATTLEGROUND",G382&lt;&gt;"LIBSETS_SETTYPE_SPECIAL"),IF(AV382&lt;&gt;"",VLOOKUP(AV382,'ESO zone constants'!$D$3:$H$4953,5,FALSE),""),"")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5"/>
        <v>, setType=LIBSETS_SETTYPE_DUNGEON</v>
      </c>
      <c r="BG382" s="21" t="str">
        <f t="shared" si="38"/>
        <v>, dropMechanic={LIBSETS_DROP_MECHANIC_GROUP_DUNGEON_BOSS,LIBSETS_DROP_MECHANIC_GROUP_DUNGEON_BOSS}</v>
      </c>
      <c r="BH382" s="21" t="str">
        <f t="shared" si="39"/>
        <v>}, --Auroran\'s Thunder / Donner des Auroraners   [Depths of Malatar, Gold Coast, Gold Coast]</v>
      </c>
    </row>
    <row r="383" spans="1:60" x14ac:dyDescent="0.25">
      <c r="A383" s="5">
        <v>436</v>
      </c>
      <c r="B383" t="s">
        <v>1334</v>
      </c>
      <c r="C383" t="s">
        <v>28</v>
      </c>
      <c r="D383" s="3">
        <f t="shared" si="34"/>
        <v>436</v>
      </c>
      <c r="G383" s="8" t="s">
        <v>1477</v>
      </c>
      <c r="H383" s="87">
        <v>3</v>
      </c>
      <c r="I383" t="s">
        <v>1464</v>
      </c>
      <c r="J383" t="s">
        <v>91</v>
      </c>
      <c r="K383">
        <v>390</v>
      </c>
      <c r="L383">
        <v>390</v>
      </c>
      <c r="M383">
        <v>390</v>
      </c>
      <c r="O383" s="62"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constants'!$A$3:$D$9999,4,FALSE),"")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constants'!$A$3:$D$9999,4,FALSE),"")</f>
        <v>Gold Coast</v>
      </c>
      <c r="AH383" s="42"/>
      <c r="AI383" s="40"/>
      <c r="AJ383" s="40"/>
      <c r="AK383" s="3" t="str">
        <f>IF(AND(G383&lt;&gt;"LIBSETS_SETTYPE_BATTLEGROUND",G383&lt;&gt;"LIBSETS_SETTYPE_SPECIAL"),IF(AL383&lt;&gt;"",VLOOKUP(AL383,'ESO zone constants'!$D$3:$H$4953,5,FALSE),""),"")</f>
        <v/>
      </c>
      <c r="AN383" s="40"/>
      <c r="AO383" s="40"/>
      <c r="AP383" s="3" t="str">
        <f>IF(AND(G383&lt;&gt;"LIBSETS_SETTYPE_BATTLEGROUND",G383&lt;&gt;"LIBSETS_SETTYPE_SPECIAL"),IF(AQ383&lt;&gt;"",VLOOKUP(AQ383,'ESO zone constants'!$D$3:$H$4953,5,FALSE),""),"")</f>
        <v/>
      </c>
      <c r="AS383" s="40"/>
      <c r="AT383" s="40"/>
      <c r="AU383" s="3" t="str">
        <f>IF(AND(G383&lt;&gt;"LIBSETS_SETTYPE_BATTLEGROUND",G383&lt;&gt;"LIBSETS_SETTYPE_SPECIAL"),IF(AV383&lt;&gt;"",VLOOKUP(AV383,'ESO zone constants'!$D$3:$H$4953,5,FALSE),""),"")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5"/>
        <v>, setType=LIBSETS_SETTYPE_MONSTER, undauntedChestId=3</v>
      </c>
      <c r="BG383" s="21" t="str">
        <f t="shared" si="38"/>
        <v>, dropMechanic={LIBSETS_DROP_MECHANIC_MONSTER_NAME}, dropMechanicDropLocationNames={['en']={'Symphony of Blades','','','','','',},['de']={'Die Sinfonie der Klingen','','','','','',},}</v>
      </c>
      <c r="BH383" s="21" t="str">
        <f t="shared" si="39"/>
        <v>}, --Symphony of Blades / Sinfonie der Klingen   [Depths of Malatar, Gold Coast, Gold Coast]</v>
      </c>
    </row>
    <row r="384" spans="1:60" x14ac:dyDescent="0.25">
      <c r="A384" s="12">
        <v>437</v>
      </c>
      <c r="B384" t="s">
        <v>1427</v>
      </c>
      <c r="C384" t="s">
        <v>2630</v>
      </c>
      <c r="D384" s="3">
        <f t="shared" si="34"/>
        <v>437</v>
      </c>
      <c r="E384" s="40"/>
      <c r="G384" s="8" t="s">
        <v>1472</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3335</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constants'!$A$3:$D$9999,4,FALSE),"")</f>
        <v>Northern Elsweyr</v>
      </c>
      <c r="AB384" s="33" t="s">
        <v>3335</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constants'!$A$3:$D$9999,4,FALSE),"")</f>
        <v>Northern Elsweyr</v>
      </c>
      <c r="AH384" s="42"/>
      <c r="AI384" s="39"/>
      <c r="AJ384" s="39"/>
      <c r="AK384" s="3" t="str">
        <f>IF(AND(G384&lt;&gt;"LIBSETS_SETTYPE_BATTLEGROUND",G384&lt;&gt;"LIBSETS_SETTYPE_SPECIAL"),IF(AL384&lt;&gt;"",VLOOKUP(AL384,'ESO zone constants'!$D$3:$H$4953,5,FALSE),""),"")</f>
        <v/>
      </c>
      <c r="AN384" s="39"/>
      <c r="AO384" s="39"/>
      <c r="AP384" s="3" t="str">
        <f>IF(AND(G384&lt;&gt;"LIBSETS_SETTYPE_BATTLEGROUND",G384&lt;&gt;"LIBSETS_SETTYPE_SPECIAL"),IF(AQ384&lt;&gt;"",VLOOKUP(AQ384,'ESO zone constants'!$D$3:$H$4953,5,FALSE),""),"")</f>
        <v/>
      </c>
      <c r="AS384" s="39"/>
      <c r="AT384" s="39"/>
      <c r="AU384" s="3" t="str">
        <f>IF(AND(G384&lt;&gt;"LIBSETS_SETTYPE_BATTLEGROUND",G384&lt;&gt;"LIBSETS_SETTYPE_SPECIAL"),IF(AV384&lt;&gt;"",VLOOKUP(AV384,'ESO zone constants'!$D$3:$H$4953,5,FALSE),""),"")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5"/>
        <v>, setType=LIBSETS_SETTYPE_CRAFTED</v>
      </c>
      <c r="BG384" s="21" t="str">
        <f t="shared" si="38"/>
        <v>, dropMechanic={LIBSETS_DROP_MECHANIC_CRAFTED,LIBSETS_DROP_MECHANIC_CRAFTED}</v>
      </c>
      <c r="BH384" s="21" t="str">
        <f t="shared" si="39"/>
        <v>}, --Coldharbour\'s Favorite / Kalthafens Günstling   [Northern Elsweyr, Northern Elsweyr, Northern Elsweyr]</v>
      </c>
    </row>
    <row r="385" spans="1:60" x14ac:dyDescent="0.25">
      <c r="A385" s="12">
        <v>438</v>
      </c>
      <c r="B385" t="s">
        <v>1428</v>
      </c>
      <c r="C385" t="s">
        <v>2631</v>
      </c>
      <c r="D385" s="3">
        <f t="shared" si="34"/>
        <v>438</v>
      </c>
      <c r="G385" s="8" t="s">
        <v>1472</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3335</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constants'!$A$3:$D$9999,4,FALSE),"")</f>
        <v>Northern Elsweyr</v>
      </c>
      <c r="AB385" s="33" t="s">
        <v>3335</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constants'!$A$3:$D$9999,4,FALSE),"")</f>
        <v>Northern Elsweyr</v>
      </c>
      <c r="AH385" s="42"/>
      <c r="AI385" s="39"/>
      <c r="AJ385" s="39"/>
      <c r="AK385" s="3" t="str">
        <f>IF(AND(G385&lt;&gt;"LIBSETS_SETTYPE_BATTLEGROUND",G385&lt;&gt;"LIBSETS_SETTYPE_SPECIAL"),IF(AL385&lt;&gt;"",VLOOKUP(AL385,'ESO zone constants'!$D$3:$H$4953,5,FALSE),""),"")</f>
        <v/>
      </c>
      <c r="AN385" s="39"/>
      <c r="AO385" s="39"/>
      <c r="AP385" s="3" t="str">
        <f>IF(AND(G385&lt;&gt;"LIBSETS_SETTYPE_BATTLEGROUND",G385&lt;&gt;"LIBSETS_SETTYPE_SPECIAL"),IF(AQ385&lt;&gt;"",VLOOKUP(AQ385,'ESO zone constants'!$D$3:$H$4953,5,FALSE),""),"")</f>
        <v/>
      </c>
      <c r="AS385" s="39"/>
      <c r="AT385" s="39"/>
      <c r="AU385" s="3" t="str">
        <f>IF(AND(G385&lt;&gt;"LIBSETS_SETTYPE_BATTLEGROUND",G385&lt;&gt;"LIBSETS_SETTYPE_SPECIAL"),IF(AV385&lt;&gt;"",VLOOKUP(AV385,'ESO zone constants'!$D$3:$H$4953,5,FALSE),""),"")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5"/>
        <v>, setType=LIBSETS_SETTYPE_CRAFTED</v>
      </c>
      <c r="BG385" s="21" t="str">
        <f t="shared" si="38"/>
        <v>, dropMechanic={LIBSETS_DROP_MECHANIC_CRAFTED,LIBSETS_DROP_MECHANIC_CRAFTED}</v>
      </c>
      <c r="BH385" s="21" t="str">
        <f t="shared" si="39"/>
        <v>}, --Senche-raht\'s Grit / Mut des Senche-raht   [Northern Elsweyr, Northern Elsweyr, Northern Elsweyr]</v>
      </c>
    </row>
    <row r="386" spans="1:60" x14ac:dyDescent="0.25">
      <c r="A386" s="5">
        <v>439</v>
      </c>
      <c r="B386" t="s">
        <v>1429</v>
      </c>
      <c r="C386" t="s">
        <v>2632</v>
      </c>
      <c r="D386" s="3">
        <f t="shared" si="34"/>
        <v>439</v>
      </c>
      <c r="G386" s="8" t="s">
        <v>1472</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3335</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constants'!$A$3:$D$9999,4,FALSE),"")</f>
        <v>Northern Elsweyr</v>
      </c>
      <c r="AB386" s="33" t="s">
        <v>3335</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constants'!$A$3:$D$9999,4,FALSE),"")</f>
        <v>Northern Elsweyr</v>
      </c>
      <c r="AH386" s="42"/>
      <c r="AI386" s="39"/>
      <c r="AJ386" s="39"/>
      <c r="AK386" s="3" t="str">
        <f>IF(AND(G386&lt;&gt;"LIBSETS_SETTYPE_BATTLEGROUND",G386&lt;&gt;"LIBSETS_SETTYPE_SPECIAL"),IF(AL386&lt;&gt;"",VLOOKUP(AL386,'ESO zone constants'!$D$3:$H$4953,5,FALSE),""),"")</f>
        <v/>
      </c>
      <c r="AN386" s="39"/>
      <c r="AO386" s="39"/>
      <c r="AP386" s="3" t="str">
        <f>IF(AND(G386&lt;&gt;"LIBSETS_SETTYPE_BATTLEGROUND",G386&lt;&gt;"LIBSETS_SETTYPE_SPECIAL"),IF(AQ386&lt;&gt;"",VLOOKUP(AQ386,'ESO zone constants'!$D$3:$H$4953,5,FALSE),""),"")</f>
        <v/>
      </c>
      <c r="AS386" s="39"/>
      <c r="AT386" s="39"/>
      <c r="AU386" s="3" t="str">
        <f>IF(AND(G386&lt;&gt;"LIBSETS_SETTYPE_BATTLEGROUND",G386&lt;&gt;"LIBSETS_SETTYPE_SPECIAL"),IF(AV386&lt;&gt;"",VLOOKUP(AV386,'ESO zone constants'!$D$3:$H$4953,5,FALSE),""),"")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5"/>
        <v>, setType=LIBSETS_SETTYPE_CRAFTED</v>
      </c>
      <c r="BG386" s="21" t="str">
        <f t="shared" si="38"/>
        <v>, dropMechanic={LIBSETS_DROP_MECHANIC_CRAFTED,LIBSETS_DROP_MECHANIC_CRAFTED}</v>
      </c>
      <c r="BH386" s="21" t="str">
        <f t="shared" si="39"/>
        <v>}, --Vastarie\'s Tutelage / Vastaries Vormundschaft   [Northern Elsweyr, Northern Elsweyr, Northern Elsweyr]</v>
      </c>
    </row>
    <row r="387" spans="1:60" x14ac:dyDescent="0.25">
      <c r="A387" s="5">
        <v>440</v>
      </c>
      <c r="B387" t="s">
        <v>1435</v>
      </c>
      <c r="C387" t="s">
        <v>1346</v>
      </c>
      <c r="D387" s="3">
        <f t="shared" ref="D387:D450" si="40">A387</f>
        <v>440</v>
      </c>
      <c r="G387" s="8" t="s">
        <v>1478</v>
      </c>
      <c r="I387" t="s">
        <v>91</v>
      </c>
      <c r="J387" t="s">
        <v>91</v>
      </c>
      <c r="K387">
        <v>382</v>
      </c>
      <c r="L387">
        <v>382</v>
      </c>
      <c r="M387">
        <v>382</v>
      </c>
      <c r="O387" s="62" t="s">
        <v>1388</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constants'!$A$3:$D$9999,4,FALSE),"")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constants'!$A$3:$D$9999,4,FALSE),"")</f>
        <v>Northern Elsweyr</v>
      </c>
      <c r="AH387" s="42" t="s">
        <v>1558</v>
      </c>
      <c r="AI387" s="39"/>
      <c r="AJ387" s="39"/>
      <c r="AK387" s="3">
        <f>IF(AND(G387&lt;&gt;"LIBSETS_SETTYPE_BATTLEGROUND",G387&lt;&gt;"LIBSETS_SETTYPE_SPECIAL"),IF(AL387&lt;&gt;"",VLOOKUP(AL387,'ESO zone constants'!$D$3:$H$4953,5,FALSE),""),"")</f>
        <v>1086</v>
      </c>
      <c r="AL387" t="s">
        <v>1388</v>
      </c>
      <c r="AM387" s="33" t="s">
        <v>1559</v>
      </c>
      <c r="AN387" s="39"/>
      <c r="AO387" s="39"/>
      <c r="AP387" s="3" t="str">
        <f>IF(AND(G387&lt;&gt;"LIBSETS_SETTYPE_BATTLEGROUND",G387&lt;&gt;"LIBSETS_SETTYPE_SPECIAL"),IF(AQ387&lt;&gt;"",VLOOKUP(AQ387,'ESO zone constants'!$D$3:$H$4953,5,FALSE),""),"")</f>
        <v/>
      </c>
      <c r="AS387" s="39"/>
      <c r="AT387" s="39"/>
      <c r="AU387" s="3" t="str">
        <f>IF(AND(G387&lt;&gt;"LIBSETS_SETTYPE_BATTLEGROUND",G387&lt;&gt;"LIBSETS_SETTYPE_SPECIAL"),IF(AV387&lt;&gt;"",VLOOKUP(AV387,'ESO zone constants'!$D$3:$H$4953,5,FALSE),""),"")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ref="BF387:BF450" si="41">IF(A387&lt;&gt;"",IF(F387&lt;&gt;"Not in the game (anymore)",IF(A387&lt;&gt;"",", setType="&amp;G387,"")&amp;IF(G387="LIBSETS_SETTYPE_CLASS",", classId="&amp;BC387,"")&amp;IF(J387="true",", multiTrialSet=true",""),"")
&amp; IF(AND(H387&lt;&gt;"",ISNUMBER(H387)),", undauntedChestId=" &amp; H387,""),"")</f>
        <v>, setType=LIBSETS_SETTYPE_OVERLAND</v>
      </c>
      <c r="BG387" s="21" t="str">
        <f t="shared" si="38"/>
        <v>, isProcSetAllowedInPvP=1, dropMechanic={LIBSETS_DROP_MECHANIC_OVERLAND_BOSS_DELVE,LIBSETS_DROP_MECHANIC_OVERLAND_WORLDBOSS,LIBSETS_DROP_MECHANIC_OVERLAND_BOSS_PUBLIC_DUNGEON,LIBSETS_DROP_MECHANIC_OVERLAND_CHEST}</v>
      </c>
      <c r="BH387" s="21" t="str">
        <f t="shared" si="39"/>
        <v>}, --Crafty Alfiq / Listiger Alfiq   [Northern Elsweyr, Northern Elsweyr, Northern Elsweyr, Northern Elsweyr]</v>
      </c>
    </row>
    <row r="388" spans="1:60" x14ac:dyDescent="0.25">
      <c r="A388" s="5">
        <v>441</v>
      </c>
      <c r="B388" t="s">
        <v>1434</v>
      </c>
      <c r="C388" t="s">
        <v>1347</v>
      </c>
      <c r="D388" s="3">
        <f t="shared" si="40"/>
        <v>441</v>
      </c>
      <c r="G388" s="8" t="s">
        <v>1478</v>
      </c>
      <c r="I388" t="s">
        <v>91</v>
      </c>
      <c r="J388" t="s">
        <v>91</v>
      </c>
      <c r="K388">
        <v>382</v>
      </c>
      <c r="L388">
        <v>382</v>
      </c>
      <c r="M388">
        <v>382</v>
      </c>
      <c r="O388" s="62" t="s">
        <v>1388</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constants'!$A$3:$D$9999,4,FALSE),"")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constants'!$A$3:$D$9999,4,FALSE),"")</f>
        <v>Northern Elsweyr</v>
      </c>
      <c r="AH388" s="42" t="s">
        <v>1558</v>
      </c>
      <c r="AI388" s="39"/>
      <c r="AJ388" s="39"/>
      <c r="AK388" s="3">
        <f>IF(AND(G388&lt;&gt;"LIBSETS_SETTYPE_BATTLEGROUND",G388&lt;&gt;"LIBSETS_SETTYPE_SPECIAL"),IF(AL388&lt;&gt;"",VLOOKUP(AL388,'ESO zone constants'!$D$3:$H$4953,5,FALSE),""),"")</f>
        <v>1086</v>
      </c>
      <c r="AL388" t="s">
        <v>1388</v>
      </c>
      <c r="AM388" s="33" t="s">
        <v>1559</v>
      </c>
      <c r="AN388" s="39"/>
      <c r="AO388" s="39"/>
      <c r="AP388" s="3" t="str">
        <f>IF(AND(G388&lt;&gt;"LIBSETS_SETTYPE_BATTLEGROUND",G388&lt;&gt;"LIBSETS_SETTYPE_SPECIAL"),IF(AQ388&lt;&gt;"",VLOOKUP(AQ388,'ESO zone constants'!$D$3:$H$4953,5,FALSE),""),"")</f>
        <v/>
      </c>
      <c r="AS388" s="39"/>
      <c r="AT388" s="39"/>
      <c r="AU388" s="3" t="str">
        <f>IF(AND(G388&lt;&gt;"LIBSETS_SETTYPE_BATTLEGROUND",G388&lt;&gt;"LIBSETS_SETTYPE_SPECIAL"),IF(AV388&lt;&gt;"",VLOOKUP(AV388,'ESO zone constants'!$D$3:$H$4953,5,FALSE),""),"")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si="41"/>
        <v>, setType=LIBSETS_SETTYPE_OVERLAND</v>
      </c>
      <c r="BG388" s="21" t="str">
        <f t="shared" ref="BG388:BG451" si="44">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5">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0"/>
        <v>442</v>
      </c>
      <c r="E389" s="40"/>
      <c r="G389" s="8" t="s">
        <v>1478</v>
      </c>
      <c r="I389" t="s">
        <v>91</v>
      </c>
      <c r="J389" t="s">
        <v>91</v>
      </c>
      <c r="K389">
        <v>382</v>
      </c>
      <c r="L389">
        <v>382</v>
      </c>
      <c r="M389">
        <v>382</v>
      </c>
      <c r="O389" s="62" t="s">
        <v>1388</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constants'!$A$3:$D$9999,4,FALSE),"")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constants'!$A$3:$D$9999,4,FALSE),"")</f>
        <v>Northern Elsweyr</v>
      </c>
      <c r="AH389" s="42" t="s">
        <v>1558</v>
      </c>
      <c r="AI389" s="39"/>
      <c r="AJ389" s="39"/>
      <c r="AK389" s="3">
        <f>IF(AND(G389&lt;&gt;"LIBSETS_SETTYPE_BATTLEGROUND",G389&lt;&gt;"LIBSETS_SETTYPE_SPECIAL"),IF(AL389&lt;&gt;"",VLOOKUP(AL389,'ESO zone constants'!$D$3:$H$4953,5,FALSE),""),"")</f>
        <v>1086</v>
      </c>
      <c r="AL389" t="s">
        <v>1388</v>
      </c>
      <c r="AM389" s="33" t="s">
        <v>1559</v>
      </c>
      <c r="AN389" s="39"/>
      <c r="AO389" s="39"/>
      <c r="AP389" s="3" t="str">
        <f>IF(AND(G389&lt;&gt;"LIBSETS_SETTYPE_BATTLEGROUND",G389&lt;&gt;"LIBSETS_SETTYPE_SPECIAL"),IF(AQ389&lt;&gt;"",VLOOKUP(AQ389,'ESO zone constants'!$D$3:$H$4953,5,FALSE),""),"")</f>
        <v/>
      </c>
      <c r="AS389" s="39"/>
      <c r="AT389" s="39"/>
      <c r="AU389" s="3" t="str">
        <f>IF(AND(G389&lt;&gt;"LIBSETS_SETTYPE_BATTLEGROUND",G389&lt;&gt;"LIBSETS_SETTYPE_SPECIAL"),IF(AV389&lt;&gt;"",VLOOKUP(AV389,'ESO zone constants'!$D$3:$H$4953,5,FALSE),""),"")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1"/>
        <v>, setType=LIBSETS_SETTYPE_OVERLAND</v>
      </c>
      <c r="BG389" s="21" t="str">
        <f t="shared" si="44"/>
        <v>, dropMechanic={LIBSETS_DROP_MECHANIC_OVERLAND_BOSS_DELVE,LIBSETS_DROP_MECHANIC_OVERLAND_WORLDBOSS,LIBSETS_DROP_MECHANIC_OVERLAND_BOSS_PUBLIC_DUNGEON,LIBSETS_DROP_MECHANIC_OVERLAND_CHEST}</v>
      </c>
      <c r="BH389" s="21" t="str">
        <f t="shared" si="45"/>
        <v>}, --Call of the Undertaker / Ruf des Totengräbers   [Northern Elsweyr, Northern Elsweyr, Northern Elsweyr, Northern Elsweyr]</v>
      </c>
    </row>
    <row r="390" spans="1:60" x14ac:dyDescent="0.25">
      <c r="A390" s="5">
        <v>443</v>
      </c>
      <c r="B390" t="s">
        <v>1460</v>
      </c>
      <c r="C390" t="s">
        <v>1351</v>
      </c>
      <c r="D390" s="3">
        <f t="shared" si="40"/>
        <v>443</v>
      </c>
      <c r="G390" s="8" t="s">
        <v>1479</v>
      </c>
      <c r="I390" t="s">
        <v>91</v>
      </c>
      <c r="J390" t="s">
        <v>91</v>
      </c>
      <c r="K390">
        <v>399</v>
      </c>
      <c r="L390">
        <v>399</v>
      </c>
      <c r="M390">
        <v>399</v>
      </c>
      <c r="O390" s="62"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3313</v>
      </c>
      <c r="Y390" s="62"/>
      <c r="Z390" s="3">
        <f>IF(AND(G390&lt;&gt;"LIBSETS_SETTYPE_BATTLEGROUND",G390&lt;&gt;"LIBSETS_SETTYPE_SPECIAL"),
IF(AND(Y390&lt;&gt;"",ISNUMBER(Y390),NOT(ISNA(Y390))),Y390,
   IF(AND(L390&lt;&gt;"",ISNUMBER(L390),L390&gt;0,NOT(ISNA(L390))),VLOOKUP(L390,'ESO dumped WayshrineInfo'!$K$3:$L$9996,2,FALSE),"")
),"")</f>
        <v>1086</v>
      </c>
      <c r="AA390" t="str">
        <f>IF(AND(Z390&lt;&gt;"",ISNUMBER(Z390),NOT(ISNA(Z390))),VLOOKUP(Z390,'ESO zone constants'!$A$3:$D$9999,4,FALSE),"")</f>
        <v>Northern Elsweyr</v>
      </c>
      <c r="AB390" s="33" t="s">
        <v>3313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WayshrineInfo'!$K$3:$L$9996,2,FALSE),"")
),"")</f>
        <v>1086</v>
      </c>
      <c r="AG390" t="str">
        <f>IF(AND(AF390&lt;&gt;"",ISNUMBER(AF390),NOT(ISNA(AF390))),VLOOKUP(AF390,'ESO zone constants'!$A$3:$D$9999,4,FALSE),"")</f>
        <v>Northern Elsweyr</v>
      </c>
      <c r="AH390" s="42"/>
      <c r="AI390" s="40"/>
      <c r="AJ390" s="40"/>
      <c r="AK390" s="3" t="str">
        <f>IF(AND(G390&lt;&gt;"LIBSETS_SETTYPE_BATTLEGROUND",G390&lt;&gt;"LIBSETS_SETTYPE_SPECIAL"),IF(AL390&lt;&gt;"",VLOOKUP(AL390,'ESO zone constants'!$D$3:$H$4953,5,FALSE),""),"")</f>
        <v/>
      </c>
      <c r="AN390" s="40"/>
      <c r="AO390" s="40"/>
      <c r="AP390" s="3" t="str">
        <f>IF(AND(G390&lt;&gt;"LIBSETS_SETTYPE_BATTLEGROUND",G390&lt;&gt;"LIBSETS_SETTYPE_SPECIAL"),IF(AQ390&lt;&gt;"",VLOOKUP(AQ390,'ESO zone constants'!$D$3:$H$4953,5,FALSE),""),"")</f>
        <v/>
      </c>
      <c r="AS390" s="40"/>
      <c r="AT390" s="40"/>
      <c r="AU390" s="3" t="str">
        <f>IF(AND(G390&lt;&gt;"LIBSETS_SETTYPE_BATTLEGROUND",G390&lt;&gt;"LIBSETS_SETTYPE_SPECIAL"),IF(AV390&lt;&gt;"",VLOOKUP(AV390,'ESO zone constants'!$D$3:$H$4953,5,FALSE),""),"")</f>
        <v/>
      </c>
      <c r="AX390" s="40"/>
      <c r="AY390" s="38"/>
      <c r="AZ390" s="79" t="s">
        <v>2658</v>
      </c>
      <c r="BA390" s="79"/>
      <c r="BB390" s="79"/>
      <c r="BC390" s="79"/>
      <c r="BD390" s="21" t="str">
        <f t="shared" si="42"/>
        <v>[443] = {wayshrines={399,399,399,}, dlcId=DLC_ELSWEYR</v>
      </c>
      <c r="BE390" s="21" t="str">
        <f t="shared" si="43"/>
        <v>, zoneIds={1121,1086,1086}, veteran=false</v>
      </c>
      <c r="BF390" s="21" t="str">
        <f t="shared" si="41"/>
        <v>, setType=LIBSETS_SETTYPE_TRIAL</v>
      </c>
      <c r="BG390" s="21" t="str">
        <f t="shared" si="44"/>
        <v>, dropMechanic={LIBSETS_DROP_MECHANIC_TRIAL_BOSS,LIBSETS_DROP_MECHANIC_TRIAL_BOSS}, dropMechanicDropLocationNames={['en']={'','Bosses in trial dungeons','','','','',},['de']={'','Bosse in Prüfungen','','','','',},}</v>
      </c>
      <c r="BH390" s="21" t="str">
        <f t="shared" si="45"/>
        <v>}, --Eye of Nahviintaas / Auge von Nahviintaas   [Sunspire, Northern Elsweyr, Northern Elsweyr]</v>
      </c>
    </row>
    <row r="391" spans="1:60" x14ac:dyDescent="0.25">
      <c r="A391" s="5">
        <v>444</v>
      </c>
      <c r="B391" t="s">
        <v>1432</v>
      </c>
      <c r="C391" t="s">
        <v>2633</v>
      </c>
      <c r="D391" s="3">
        <f t="shared" si="40"/>
        <v>444</v>
      </c>
      <c r="G391" s="8" t="s">
        <v>1479</v>
      </c>
      <c r="I391" t="s">
        <v>91</v>
      </c>
      <c r="J391" t="s">
        <v>91</v>
      </c>
      <c r="K391">
        <v>399</v>
      </c>
      <c r="L391">
        <v>399</v>
      </c>
      <c r="M391">
        <v>399</v>
      </c>
      <c r="O391" s="62"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3313</v>
      </c>
      <c r="Y391" s="62"/>
      <c r="Z391" s="3">
        <f>IF(AND(G391&lt;&gt;"LIBSETS_SETTYPE_BATTLEGROUND",G391&lt;&gt;"LIBSETS_SETTYPE_SPECIAL"),
IF(AND(Y391&lt;&gt;"",ISNUMBER(Y391),NOT(ISNA(Y391))),Y391,
   IF(AND(L391&lt;&gt;"",ISNUMBER(L391),L391&gt;0,NOT(ISNA(L391))),VLOOKUP(L391,'ESO dumped WayshrineInfo'!$K$3:$L$9996,2,FALSE),"")
),"")</f>
        <v>1086</v>
      </c>
      <c r="AA391" t="str">
        <f>IF(AND(Z391&lt;&gt;"",ISNUMBER(Z391),NOT(ISNA(Z391))),VLOOKUP(Z391,'ESO zone constants'!$A$3:$D$9999,4,FALSE),"")</f>
        <v>Northern Elsweyr</v>
      </c>
      <c r="AB391" s="33" t="s">
        <v>3313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WayshrineInfo'!$K$3:$L$9996,2,FALSE),"")
),"")</f>
        <v>1086</v>
      </c>
      <c r="AG391" t="str">
        <f>IF(AND(AF391&lt;&gt;"",ISNUMBER(AF391),NOT(ISNA(AF391))),VLOOKUP(AF391,'ESO zone constants'!$A$3:$D$9999,4,FALSE),"")</f>
        <v>Northern Elsweyr</v>
      </c>
      <c r="AH391" s="42"/>
      <c r="AI391" s="40"/>
      <c r="AJ391" s="40"/>
      <c r="AK391" s="3" t="str">
        <f>IF(AND(G391&lt;&gt;"LIBSETS_SETTYPE_BATTLEGROUND",G391&lt;&gt;"LIBSETS_SETTYPE_SPECIAL"),IF(AL391&lt;&gt;"",VLOOKUP(AL391,'ESO zone constants'!$D$3:$H$4953,5,FALSE),""),"")</f>
        <v/>
      </c>
      <c r="AN391" s="40"/>
      <c r="AO391" s="40"/>
      <c r="AP391" s="3" t="str">
        <f>IF(AND(G391&lt;&gt;"LIBSETS_SETTYPE_BATTLEGROUND",G391&lt;&gt;"LIBSETS_SETTYPE_SPECIAL"),IF(AQ391&lt;&gt;"",VLOOKUP(AQ391,'ESO zone constants'!$D$3:$H$4953,5,FALSE),""),"")</f>
        <v/>
      </c>
      <c r="AS391" s="40"/>
      <c r="AT391" s="40"/>
      <c r="AU391" s="3" t="str">
        <f>IF(AND(G391&lt;&gt;"LIBSETS_SETTYPE_BATTLEGROUND",G391&lt;&gt;"LIBSETS_SETTYPE_SPECIAL"),IF(AV391&lt;&gt;"",VLOOKUP(AV391,'ESO zone constants'!$D$3:$H$4953,5,FALSE),""),"")</f>
        <v/>
      </c>
      <c r="AX391" s="40"/>
      <c r="AY391" s="38"/>
      <c r="AZ391" s="79" t="s">
        <v>2658</v>
      </c>
      <c r="BA391" s="79"/>
      <c r="BB391" s="79"/>
      <c r="BC391" s="79"/>
      <c r="BD391" s="21" t="str">
        <f t="shared" si="42"/>
        <v>[444] = {wayshrines={399,399,399,}, dlcId=DLC_ELSWEYR</v>
      </c>
      <c r="BE391" s="21" t="str">
        <f t="shared" si="43"/>
        <v>, zoneIds={1121,1086,1086}, veteran=false</v>
      </c>
      <c r="BF391" s="21" t="str">
        <f t="shared" si="41"/>
        <v>, setType=LIBSETS_SETTYPE_TRIAL</v>
      </c>
      <c r="BG391" s="21" t="str">
        <f t="shared" si="44"/>
        <v>, dropMechanic={LIBSETS_DROP_MECHANIC_TRIAL_BOSS,LIBSETS_DROP_MECHANIC_TRIAL_BOSS}, dropMechanicDropLocationNames={['en']={'','Bosses in trial dungeons','','','','',},['de']={'','Bosse in Prüfungen','','','','',},}</v>
      </c>
      <c r="BH391" s="21" t="str">
        <f t="shared" si="45"/>
        <v>}, --False God\'s Devotion / Ergebenheit des falschen Gottes   [Sunspire, Northern Elsweyr, Northern Elsweyr]</v>
      </c>
    </row>
    <row r="392" spans="1:60" x14ac:dyDescent="0.25">
      <c r="A392" s="5">
        <v>445</v>
      </c>
      <c r="B392" t="s">
        <v>1431</v>
      </c>
      <c r="C392" t="s">
        <v>1352</v>
      </c>
      <c r="D392" s="3">
        <f t="shared" si="40"/>
        <v>445</v>
      </c>
      <c r="G392" s="8" t="s">
        <v>1479</v>
      </c>
      <c r="I392" t="s">
        <v>91</v>
      </c>
      <c r="J392" t="s">
        <v>91</v>
      </c>
      <c r="K392">
        <v>399</v>
      </c>
      <c r="L392">
        <v>399</v>
      </c>
      <c r="M392">
        <v>399</v>
      </c>
      <c r="O392" s="62"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3313</v>
      </c>
      <c r="Y392" s="62"/>
      <c r="Z392" s="3">
        <f>IF(AND(G392&lt;&gt;"LIBSETS_SETTYPE_BATTLEGROUND",G392&lt;&gt;"LIBSETS_SETTYPE_SPECIAL"),
IF(AND(Y392&lt;&gt;"",ISNUMBER(Y392),NOT(ISNA(Y392))),Y392,
   IF(AND(L392&lt;&gt;"",ISNUMBER(L392),L392&gt;0,NOT(ISNA(L392))),VLOOKUP(L392,'ESO dumped WayshrineInfo'!$K$3:$L$9996,2,FALSE),"")
),"")</f>
        <v>1086</v>
      </c>
      <c r="AA392" t="str">
        <f>IF(AND(Z392&lt;&gt;"",ISNUMBER(Z392),NOT(ISNA(Z392))),VLOOKUP(Z392,'ESO zone constants'!$A$3:$D$9999,4,FALSE),"")</f>
        <v>Northern Elsweyr</v>
      </c>
      <c r="AB392" s="33" t="s">
        <v>3313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WayshrineInfo'!$K$3:$L$9996,2,FALSE),"")
),"")</f>
        <v>1086</v>
      </c>
      <c r="AG392" t="str">
        <f>IF(AND(AF392&lt;&gt;"",ISNUMBER(AF392),NOT(ISNA(AF392))),VLOOKUP(AF392,'ESO zone constants'!$A$3:$D$9999,4,FALSE),"")</f>
        <v>Northern Elsweyr</v>
      </c>
      <c r="AH392" s="42"/>
      <c r="AI392" s="40"/>
      <c r="AJ392" s="40"/>
      <c r="AK392" s="3" t="str">
        <f>IF(AND(G392&lt;&gt;"LIBSETS_SETTYPE_BATTLEGROUND",G392&lt;&gt;"LIBSETS_SETTYPE_SPECIAL"),IF(AL392&lt;&gt;"",VLOOKUP(AL392,'ESO zone constants'!$D$3:$H$4953,5,FALSE),""),"")</f>
        <v/>
      </c>
      <c r="AN392" s="40"/>
      <c r="AO392" s="40"/>
      <c r="AP392" s="3" t="str">
        <f>IF(AND(G392&lt;&gt;"LIBSETS_SETTYPE_BATTLEGROUND",G392&lt;&gt;"LIBSETS_SETTYPE_SPECIAL"),IF(AQ392&lt;&gt;"",VLOOKUP(AQ392,'ESO zone constants'!$D$3:$H$4953,5,FALSE),""),"")</f>
        <v/>
      </c>
      <c r="AS392" s="40"/>
      <c r="AT392" s="40"/>
      <c r="AU392" s="3" t="str">
        <f>IF(AND(G392&lt;&gt;"LIBSETS_SETTYPE_BATTLEGROUND",G392&lt;&gt;"LIBSETS_SETTYPE_SPECIAL"),IF(AV392&lt;&gt;"",VLOOKUP(AV392,'ESO zone constants'!$D$3:$H$4953,5,FALSE),""),"")</f>
        <v/>
      </c>
      <c r="AX392" s="40"/>
      <c r="AY392" s="38"/>
      <c r="AZ392" s="79" t="s">
        <v>2658</v>
      </c>
      <c r="BA392" s="79"/>
      <c r="BB392" s="79"/>
      <c r="BC392" s="79"/>
      <c r="BD392" s="21" t="str">
        <f t="shared" si="42"/>
        <v>[445] = {wayshrines={399,399,399,}, dlcId=DLC_ELSWEYR</v>
      </c>
      <c r="BE392" s="21" t="str">
        <f t="shared" si="43"/>
        <v>, zoneIds={1121,1086,1086}, veteran=false</v>
      </c>
      <c r="BF392" s="21" t="str">
        <f t="shared" si="41"/>
        <v>, setType=LIBSETS_SETTYPE_TRIAL</v>
      </c>
      <c r="BG392" s="21" t="str">
        <f t="shared" si="44"/>
        <v>, dropMechanic={LIBSETS_DROP_MECHANIC_TRIAL_BOSS,LIBSETS_DROP_MECHANIC_TRIAL_BOSS}, dropMechanicDropLocationNames={['en']={'','Bosses in trial dungeons','','','','',},['de']={'','Bosse in Prüfungen','','','','',},}</v>
      </c>
      <c r="BH392" s="21" t="str">
        <f t="shared" si="45"/>
        <v>}, --Tooth of Lokkestiiz / Zahn von Lokkestiiz   [Sunspire, Northern Elsweyr, Northern Elsweyr]</v>
      </c>
    </row>
    <row r="393" spans="1:60" x14ac:dyDescent="0.25">
      <c r="A393" s="12">
        <v>446</v>
      </c>
      <c r="B393" t="s">
        <v>1430</v>
      </c>
      <c r="C393" t="s">
        <v>1353</v>
      </c>
      <c r="D393" s="3">
        <f t="shared" si="40"/>
        <v>446</v>
      </c>
      <c r="G393" s="8" t="s">
        <v>1479</v>
      </c>
      <c r="I393" t="s">
        <v>91</v>
      </c>
      <c r="J393" t="s">
        <v>91</v>
      </c>
      <c r="K393">
        <v>399</v>
      </c>
      <c r="L393">
        <v>399</v>
      </c>
      <c r="M393">
        <v>399</v>
      </c>
      <c r="O393" s="62"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3313</v>
      </c>
      <c r="Y393" s="62"/>
      <c r="Z393" s="3">
        <f>IF(AND(G393&lt;&gt;"LIBSETS_SETTYPE_BATTLEGROUND",G393&lt;&gt;"LIBSETS_SETTYPE_SPECIAL"),
IF(AND(Y393&lt;&gt;"",ISNUMBER(Y393),NOT(ISNA(Y393))),Y393,
   IF(AND(L393&lt;&gt;"",ISNUMBER(L393),L393&gt;0,NOT(ISNA(L393))),VLOOKUP(L393,'ESO dumped WayshrineInfo'!$K$3:$L$9996,2,FALSE),"")
),"")</f>
        <v>1086</v>
      </c>
      <c r="AA393" t="str">
        <f>IF(AND(Z393&lt;&gt;"",ISNUMBER(Z393),NOT(ISNA(Z393))),VLOOKUP(Z393,'ESO zone constants'!$A$3:$D$9999,4,FALSE),"")</f>
        <v>Northern Elsweyr</v>
      </c>
      <c r="AB393" s="33" t="s">
        <v>3313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WayshrineInfo'!$K$3:$L$9996,2,FALSE),"")
),"")</f>
        <v>1086</v>
      </c>
      <c r="AG393" t="str">
        <f>IF(AND(AF393&lt;&gt;"",ISNUMBER(AF393),NOT(ISNA(AF393))),VLOOKUP(AF393,'ESO zone constants'!$A$3:$D$9999,4,FALSE),"")</f>
        <v>Northern Elsweyr</v>
      </c>
      <c r="AH393" s="42"/>
      <c r="AI393" s="40"/>
      <c r="AJ393" s="40"/>
      <c r="AK393" s="3" t="str">
        <f>IF(AND(G393&lt;&gt;"LIBSETS_SETTYPE_BATTLEGROUND",G393&lt;&gt;"LIBSETS_SETTYPE_SPECIAL"),IF(AL393&lt;&gt;"",VLOOKUP(AL393,'ESO zone constants'!$D$3:$H$4953,5,FALSE),""),"")</f>
        <v/>
      </c>
      <c r="AN393" s="40"/>
      <c r="AO393" s="40"/>
      <c r="AP393" s="3" t="str">
        <f>IF(AND(G393&lt;&gt;"LIBSETS_SETTYPE_BATTLEGROUND",G393&lt;&gt;"LIBSETS_SETTYPE_SPECIAL"),IF(AQ393&lt;&gt;"",VLOOKUP(AQ393,'ESO zone constants'!$D$3:$H$4953,5,FALSE),""),"")</f>
        <v/>
      </c>
      <c r="AS393" s="40"/>
      <c r="AT393" s="40"/>
      <c r="AU393" s="3" t="str">
        <f>IF(AND(G393&lt;&gt;"LIBSETS_SETTYPE_BATTLEGROUND",G393&lt;&gt;"LIBSETS_SETTYPE_SPECIAL"),IF(AV393&lt;&gt;"",VLOOKUP(AV393,'ESO zone constants'!$D$3:$H$4953,5,FALSE),""),"")</f>
        <v/>
      </c>
      <c r="AX393" s="40"/>
      <c r="AY393" s="38"/>
      <c r="AZ393" s="79" t="s">
        <v>2658</v>
      </c>
      <c r="BA393" s="79"/>
      <c r="BB393" s="79"/>
      <c r="BC393" s="79"/>
      <c r="BD393" s="21" t="str">
        <f t="shared" si="42"/>
        <v>[446] = {wayshrines={399,399,399,}, dlcId=DLC_ELSWEYR</v>
      </c>
      <c r="BE393" s="21" t="str">
        <f t="shared" si="43"/>
        <v>, zoneIds={1121,1086,1086}, veteran=false</v>
      </c>
      <c r="BF393" s="21" t="str">
        <f t="shared" si="41"/>
        <v>, setType=LIBSETS_SETTYPE_TRIAL</v>
      </c>
      <c r="BG393" s="21" t="str">
        <f t="shared" si="44"/>
        <v>, dropMechanic={LIBSETS_DROP_MECHANIC_TRIAL_BOSS,LIBSETS_DROP_MECHANIC_TRIAL_BOSS}, dropMechanicDropLocationNames={['en']={'','Bosses in trial dungeons','','','','',},['de']={'','Bosse in Prüfungen','','','','',},}</v>
      </c>
      <c r="BH393" s="21" t="str">
        <f t="shared" si="45"/>
        <v>}, --Claw of Yolnakhriin / Kralle von Yolnahkriin   [Sunspire, Northern Elsweyr, Northern Elsweyr]</v>
      </c>
    </row>
    <row r="394" spans="1:60" x14ac:dyDescent="0.25">
      <c r="A394" s="5">
        <v>448</v>
      </c>
      <c r="B394" t="s">
        <v>1461</v>
      </c>
      <c r="C394" t="s">
        <v>2783</v>
      </c>
      <c r="D394" s="3">
        <f t="shared" si="40"/>
        <v>448</v>
      </c>
      <c r="G394" s="8" t="s">
        <v>1479</v>
      </c>
      <c r="I394" t="s">
        <v>92</v>
      </c>
      <c r="J394" t="s">
        <v>91</v>
      </c>
      <c r="K394">
        <v>399</v>
      </c>
      <c r="L394">
        <v>399</v>
      </c>
      <c r="M394">
        <v>399</v>
      </c>
      <c r="O394" s="62"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3313</v>
      </c>
      <c r="Y394" s="62"/>
      <c r="Z394" s="3">
        <f>IF(AND(G394&lt;&gt;"LIBSETS_SETTYPE_BATTLEGROUND",G394&lt;&gt;"LIBSETS_SETTYPE_SPECIAL"),
IF(AND(Y394&lt;&gt;"",ISNUMBER(Y394),NOT(ISNA(Y394))),Y394,
   IF(AND(L394&lt;&gt;"",ISNUMBER(L394),L394&gt;0,NOT(ISNA(L394))),VLOOKUP(L394,'ESO dumped WayshrineInfo'!$K$3:$L$9996,2,FALSE),"")
),"")</f>
        <v>1086</v>
      </c>
      <c r="AA394" t="str">
        <f>IF(AND(Z394&lt;&gt;"",ISNUMBER(Z394),NOT(ISNA(Z394))),VLOOKUP(Z394,'ESO zone constants'!$A$3:$D$9999,4,FALSE),"")</f>
        <v>Northern Elsweyr</v>
      </c>
      <c r="AB394" s="33" t="s">
        <v>3313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WayshrineInfo'!$K$3:$L$9996,2,FALSE),"")
),"")</f>
        <v>1086</v>
      </c>
      <c r="AG394" t="str">
        <f>IF(AND(AF394&lt;&gt;"",ISNUMBER(AF394),NOT(ISNA(AF394))),VLOOKUP(AF394,'ESO zone constants'!$A$3:$D$9999,4,FALSE),"")</f>
        <v>Northern Elsweyr</v>
      </c>
      <c r="AH394" s="42"/>
      <c r="AI394" s="40"/>
      <c r="AJ394" s="40"/>
      <c r="AK394" s="3" t="str">
        <f>IF(AND(G394&lt;&gt;"LIBSETS_SETTYPE_BATTLEGROUND",G394&lt;&gt;"LIBSETS_SETTYPE_SPECIAL"),IF(AL394&lt;&gt;"",VLOOKUP(AL394,'ESO zone constants'!$D$3:$H$4953,5,FALSE),""),"")</f>
        <v/>
      </c>
      <c r="AN394" s="40"/>
      <c r="AO394" s="40"/>
      <c r="AP394" s="3" t="str">
        <f>IF(AND(G394&lt;&gt;"LIBSETS_SETTYPE_BATTLEGROUND",G394&lt;&gt;"LIBSETS_SETTYPE_SPECIAL"),IF(AQ394&lt;&gt;"",VLOOKUP(AQ394,'ESO zone constants'!$D$3:$H$4953,5,FALSE),""),"")</f>
        <v/>
      </c>
      <c r="AS394" s="40"/>
      <c r="AT394" s="40"/>
      <c r="AU394" s="3" t="str">
        <f>IF(AND(G394&lt;&gt;"LIBSETS_SETTYPE_BATTLEGROUND",G394&lt;&gt;"LIBSETS_SETTYPE_SPECIAL"),IF(AV394&lt;&gt;"",VLOOKUP(AV394,'ESO zone constants'!$D$3:$H$4953,5,FALSE),""),"")</f>
        <v/>
      </c>
      <c r="AX394" s="40"/>
      <c r="AY394" s="38"/>
      <c r="AZ394" s="79" t="s">
        <v>2658</v>
      </c>
      <c r="BA394" s="79"/>
      <c r="BB394" s="79"/>
      <c r="BC394" s="79"/>
      <c r="BD394" s="21" t="str">
        <f t="shared" si="42"/>
        <v>[448] = {wayshrines={399,399,399,}, dlcId=DLC_ELSWEYR</v>
      </c>
      <c r="BE394" s="21" t="str">
        <f t="shared" si="43"/>
        <v>, zoneIds={1121,1086,1086}, veteran=true</v>
      </c>
      <c r="BF394" s="21" t="str">
        <f t="shared" si="41"/>
        <v>, setType=LIBSETS_SETTYPE_TRIAL</v>
      </c>
      <c r="BG394" s="21" t="str">
        <f t="shared" si="44"/>
        <v>, dropMechanic={LIBSETS_DROP_MECHANIC_TRIAL_BOSS,LIBSETS_DROP_MECHANIC_TRIAL_BOSS}, dropMechanicDropLocationNames={['en']={'','Bosses in trial dungeons','','','','',},['de']={'','Bosse in Prüfungen','','','','',},}</v>
      </c>
      <c r="BH394" s="21" t="str">
        <f t="shared" si="45"/>
        <v>}, --Perfected Eye of Nahviintaas / Perfektioniertes Auge von Nahviintaas   [Sunspire, Northern Elsweyr, Northern Elsweyr]</v>
      </c>
    </row>
    <row r="395" spans="1:60" x14ac:dyDescent="0.25">
      <c r="A395" s="5">
        <v>449</v>
      </c>
      <c r="B395" t="s">
        <v>1458</v>
      </c>
      <c r="C395" t="s">
        <v>2634</v>
      </c>
      <c r="D395" s="3">
        <f t="shared" si="40"/>
        <v>449</v>
      </c>
      <c r="G395" s="8" t="s">
        <v>1479</v>
      </c>
      <c r="I395" t="s">
        <v>92</v>
      </c>
      <c r="J395" t="s">
        <v>91</v>
      </c>
      <c r="K395">
        <v>399</v>
      </c>
      <c r="L395">
        <v>399</v>
      </c>
      <c r="M395">
        <v>399</v>
      </c>
      <c r="O395" s="62"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3313</v>
      </c>
      <c r="Y395" s="62"/>
      <c r="Z395" s="3">
        <f>IF(AND(G395&lt;&gt;"LIBSETS_SETTYPE_BATTLEGROUND",G395&lt;&gt;"LIBSETS_SETTYPE_SPECIAL"),
IF(AND(Y395&lt;&gt;"",ISNUMBER(Y395),NOT(ISNA(Y395))),Y395,
   IF(AND(L395&lt;&gt;"",ISNUMBER(L395),L395&gt;0,NOT(ISNA(L395))),VLOOKUP(L395,'ESO dumped WayshrineInfo'!$K$3:$L$9996,2,FALSE),"")
),"")</f>
        <v>1086</v>
      </c>
      <c r="AA395" t="str">
        <f>IF(AND(Z395&lt;&gt;"",ISNUMBER(Z395),NOT(ISNA(Z395))),VLOOKUP(Z395,'ESO zone constants'!$A$3:$D$9999,4,FALSE),"")</f>
        <v>Northern Elsweyr</v>
      </c>
      <c r="AB395" s="33" t="s">
        <v>3313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WayshrineInfo'!$K$3:$L$9996,2,FALSE),"")
),"")</f>
        <v>1086</v>
      </c>
      <c r="AG395" t="str">
        <f>IF(AND(AF395&lt;&gt;"",ISNUMBER(AF395),NOT(ISNA(AF395))),VLOOKUP(AF395,'ESO zone constants'!$A$3:$D$9999,4,FALSE),"")</f>
        <v>Northern Elsweyr</v>
      </c>
      <c r="AH395" s="42"/>
      <c r="AI395" s="40"/>
      <c r="AJ395" s="40"/>
      <c r="AK395" s="3" t="str">
        <f>IF(AND(G395&lt;&gt;"LIBSETS_SETTYPE_BATTLEGROUND",G395&lt;&gt;"LIBSETS_SETTYPE_SPECIAL"),IF(AL395&lt;&gt;"",VLOOKUP(AL395,'ESO zone constants'!$D$3:$H$4953,5,FALSE),""),"")</f>
        <v/>
      </c>
      <c r="AN395" s="40"/>
      <c r="AO395" s="40"/>
      <c r="AP395" s="3" t="str">
        <f>IF(AND(G395&lt;&gt;"LIBSETS_SETTYPE_BATTLEGROUND",G395&lt;&gt;"LIBSETS_SETTYPE_SPECIAL"),IF(AQ395&lt;&gt;"",VLOOKUP(AQ395,'ESO zone constants'!$D$3:$H$4953,5,FALSE),""),"")</f>
        <v/>
      </c>
      <c r="AS395" s="40"/>
      <c r="AT395" s="40"/>
      <c r="AU395" s="3" t="str">
        <f>IF(AND(G395&lt;&gt;"LIBSETS_SETTYPE_BATTLEGROUND",G395&lt;&gt;"LIBSETS_SETTYPE_SPECIAL"),IF(AV395&lt;&gt;"",VLOOKUP(AV395,'ESO zone constants'!$D$3:$H$4953,5,FALSE),""),"")</f>
        <v/>
      </c>
      <c r="AX395" s="40"/>
      <c r="AY395" s="38"/>
      <c r="AZ395" s="79" t="s">
        <v>2658</v>
      </c>
      <c r="BA395" s="79"/>
      <c r="BB395" s="79"/>
      <c r="BC395" s="79"/>
      <c r="BD395" s="21" t="str">
        <f t="shared" si="42"/>
        <v>[449] = {wayshrines={399,399,399,}, dlcId=DLC_ELSWEYR</v>
      </c>
      <c r="BE395" s="21" t="str">
        <f t="shared" si="43"/>
        <v>, zoneIds={1121,1086,1086}, veteran=true</v>
      </c>
      <c r="BF395" s="21" t="str">
        <f t="shared" si="41"/>
        <v>, setType=LIBSETS_SETTYPE_TRIAL</v>
      </c>
      <c r="BG395" s="21" t="str">
        <f t="shared" si="44"/>
        <v>, dropMechanic={LIBSETS_DROP_MECHANIC_TRIAL_BOSS,LIBSETS_DROP_MECHANIC_TRIAL_BOSS}, dropMechanicDropLocationNames={['en']={'','Bosses in trial dungeons','','','','',},['de']={'','Bosse in Prüfungen','','','','',},}</v>
      </c>
      <c r="BH395" s="21" t="str">
        <f t="shared" si="45"/>
        <v>}, --Perfected False God\'s Devotion / Perfektionierte Ergebenheit zum falschen Gott   [Sunspire, Northern Elsweyr, Northern Elsweyr]</v>
      </c>
    </row>
    <row r="396" spans="1:60" x14ac:dyDescent="0.25">
      <c r="A396" s="5">
        <v>450</v>
      </c>
      <c r="B396" t="s">
        <v>1459</v>
      </c>
      <c r="C396" t="s">
        <v>1354</v>
      </c>
      <c r="D396" s="3">
        <f t="shared" si="40"/>
        <v>450</v>
      </c>
      <c r="G396" s="8" t="s">
        <v>1479</v>
      </c>
      <c r="I396" t="s">
        <v>92</v>
      </c>
      <c r="J396" t="s">
        <v>91</v>
      </c>
      <c r="K396">
        <v>399</v>
      </c>
      <c r="L396">
        <v>399</v>
      </c>
      <c r="M396">
        <v>399</v>
      </c>
      <c r="O396" s="62"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3313</v>
      </c>
      <c r="Y396" s="62"/>
      <c r="Z396" s="3">
        <f>IF(AND(G396&lt;&gt;"LIBSETS_SETTYPE_BATTLEGROUND",G396&lt;&gt;"LIBSETS_SETTYPE_SPECIAL"),
IF(AND(Y396&lt;&gt;"",ISNUMBER(Y396),NOT(ISNA(Y396))),Y396,
   IF(AND(L396&lt;&gt;"",ISNUMBER(L396),L396&gt;0,NOT(ISNA(L396))),VLOOKUP(L396,'ESO dumped WayshrineInfo'!$K$3:$L$9996,2,FALSE),"")
),"")</f>
        <v>1086</v>
      </c>
      <c r="AA396" t="str">
        <f>IF(AND(Z396&lt;&gt;"",ISNUMBER(Z396),NOT(ISNA(Z396))),VLOOKUP(Z396,'ESO zone constants'!$A$3:$D$9999,4,FALSE),"")</f>
        <v>Northern Elsweyr</v>
      </c>
      <c r="AB396" s="33" t="s">
        <v>3313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WayshrineInfo'!$K$3:$L$9996,2,FALSE),"")
),"")</f>
        <v>1086</v>
      </c>
      <c r="AG396" t="str">
        <f>IF(AND(AF396&lt;&gt;"",ISNUMBER(AF396),NOT(ISNA(AF396))),VLOOKUP(AF396,'ESO zone constants'!$A$3:$D$9999,4,FALSE),"")</f>
        <v>Northern Elsweyr</v>
      </c>
      <c r="AH396" s="42"/>
      <c r="AI396" s="40"/>
      <c r="AJ396" s="40"/>
      <c r="AK396" s="3" t="str">
        <f>IF(AND(G396&lt;&gt;"LIBSETS_SETTYPE_BATTLEGROUND",G396&lt;&gt;"LIBSETS_SETTYPE_SPECIAL"),IF(AL396&lt;&gt;"",VLOOKUP(AL396,'ESO zone constants'!$D$3:$H$4953,5,FALSE),""),"")</f>
        <v/>
      </c>
      <c r="AN396" s="40"/>
      <c r="AO396" s="40"/>
      <c r="AP396" s="3" t="str">
        <f>IF(AND(G396&lt;&gt;"LIBSETS_SETTYPE_BATTLEGROUND",G396&lt;&gt;"LIBSETS_SETTYPE_SPECIAL"),IF(AQ396&lt;&gt;"",VLOOKUP(AQ396,'ESO zone constants'!$D$3:$H$4953,5,FALSE),""),"")</f>
        <v/>
      </c>
      <c r="AS396" s="40"/>
      <c r="AT396" s="40"/>
      <c r="AU396" s="3" t="str">
        <f>IF(AND(G396&lt;&gt;"LIBSETS_SETTYPE_BATTLEGROUND",G396&lt;&gt;"LIBSETS_SETTYPE_SPECIAL"),IF(AV396&lt;&gt;"",VLOOKUP(AV396,'ESO zone constants'!$D$3:$H$4953,5,FALSE),""),"")</f>
        <v/>
      </c>
      <c r="AX396" s="40"/>
      <c r="AY396" s="38"/>
      <c r="AZ396" s="79" t="s">
        <v>2658</v>
      </c>
      <c r="BA396" s="79"/>
      <c r="BB396" s="79"/>
      <c r="BC396" s="79"/>
      <c r="BD396" s="21" t="str">
        <f t="shared" si="42"/>
        <v>[450] = {wayshrines={399,399,399,}, dlcId=DLC_ELSWEYR</v>
      </c>
      <c r="BE396" s="21" t="str">
        <f t="shared" si="43"/>
        <v>, zoneIds={1121,1086,1086}, veteran=true</v>
      </c>
      <c r="BF396" s="21" t="str">
        <f t="shared" si="41"/>
        <v>, setType=LIBSETS_SETTYPE_TRIAL</v>
      </c>
      <c r="BG396" s="21" t="str">
        <f t="shared" si="44"/>
        <v>, dropMechanic={LIBSETS_DROP_MECHANIC_TRIAL_BOSS,LIBSETS_DROP_MECHANIC_TRIAL_BOSS}, dropMechanicDropLocationNames={['en']={'','Bosses in trial dungeons','','','','',},['de']={'','Bosse in Prüfungen','','','','',},}</v>
      </c>
      <c r="BH396" s="21" t="str">
        <f t="shared" si="45"/>
        <v>}, --Perfected Tooth of Lokkestiiz / Perfektionierter Zahn von Lokkestiiz   [Sunspire, Northern Elsweyr, Northern Elsweyr]</v>
      </c>
    </row>
    <row r="397" spans="1:60" x14ac:dyDescent="0.25">
      <c r="A397" s="5">
        <v>451</v>
      </c>
      <c r="B397" t="s">
        <v>1457</v>
      </c>
      <c r="C397" t="s">
        <v>1355</v>
      </c>
      <c r="D397" s="3">
        <f t="shared" si="40"/>
        <v>451</v>
      </c>
      <c r="G397" s="8" t="s">
        <v>1479</v>
      </c>
      <c r="I397" t="s">
        <v>92</v>
      </c>
      <c r="J397" t="s">
        <v>91</v>
      </c>
      <c r="K397">
        <v>399</v>
      </c>
      <c r="L397">
        <v>399</v>
      </c>
      <c r="M397">
        <v>399</v>
      </c>
      <c r="O397" s="62"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3313</v>
      </c>
      <c r="Y397" s="62"/>
      <c r="Z397" s="3">
        <f>IF(AND(G397&lt;&gt;"LIBSETS_SETTYPE_BATTLEGROUND",G397&lt;&gt;"LIBSETS_SETTYPE_SPECIAL"),
IF(AND(Y397&lt;&gt;"",ISNUMBER(Y397),NOT(ISNA(Y397))),Y397,
   IF(AND(L397&lt;&gt;"",ISNUMBER(L397),L397&gt;0,NOT(ISNA(L397))),VLOOKUP(L397,'ESO dumped WayshrineInfo'!$K$3:$L$9996,2,FALSE),"")
),"")</f>
        <v>1086</v>
      </c>
      <c r="AA397" t="str">
        <f>IF(AND(Z397&lt;&gt;"",ISNUMBER(Z397),NOT(ISNA(Z397))),VLOOKUP(Z397,'ESO zone constants'!$A$3:$D$9999,4,FALSE),"")</f>
        <v>Northern Elsweyr</v>
      </c>
      <c r="AB397" s="33" t="s">
        <v>3313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WayshrineInfo'!$K$3:$L$9996,2,FALSE),"")
),"")</f>
        <v>1086</v>
      </c>
      <c r="AG397" t="str">
        <f>IF(AND(AF397&lt;&gt;"",ISNUMBER(AF397),NOT(ISNA(AF397))),VLOOKUP(AF397,'ESO zone constants'!$A$3:$D$9999,4,FALSE),"")</f>
        <v>Northern Elsweyr</v>
      </c>
      <c r="AH397" s="42"/>
      <c r="AI397" s="40"/>
      <c r="AJ397" s="40"/>
      <c r="AK397" s="3" t="str">
        <f>IF(AND(G397&lt;&gt;"LIBSETS_SETTYPE_BATTLEGROUND",G397&lt;&gt;"LIBSETS_SETTYPE_SPECIAL"),IF(AL397&lt;&gt;"",VLOOKUP(AL397,'ESO zone constants'!$D$3:$H$4953,5,FALSE),""),"")</f>
        <v/>
      </c>
      <c r="AN397" s="40"/>
      <c r="AO397" s="40"/>
      <c r="AP397" s="3" t="str">
        <f>IF(AND(G397&lt;&gt;"LIBSETS_SETTYPE_BATTLEGROUND",G397&lt;&gt;"LIBSETS_SETTYPE_SPECIAL"),IF(AQ397&lt;&gt;"",VLOOKUP(AQ397,'ESO zone constants'!$D$3:$H$4953,5,FALSE),""),"")</f>
        <v/>
      </c>
      <c r="AS397" s="40"/>
      <c r="AT397" s="40"/>
      <c r="AU397" s="3" t="str">
        <f>IF(AND(G397&lt;&gt;"LIBSETS_SETTYPE_BATTLEGROUND",G397&lt;&gt;"LIBSETS_SETTYPE_SPECIAL"),IF(AV397&lt;&gt;"",VLOOKUP(AV397,'ESO zone constants'!$D$3:$H$4953,5,FALSE),""),"")</f>
        <v/>
      </c>
      <c r="AX397" s="40"/>
      <c r="AY397" s="38"/>
      <c r="AZ397" s="79" t="s">
        <v>2658</v>
      </c>
      <c r="BA397" s="79"/>
      <c r="BB397" s="79"/>
      <c r="BC397" s="79"/>
      <c r="BD397" s="21" t="str">
        <f t="shared" si="42"/>
        <v>[451] = {wayshrines={399,399,399,}, dlcId=DLC_ELSWEYR</v>
      </c>
      <c r="BE397" s="21" t="str">
        <f t="shared" si="43"/>
        <v>, zoneIds={1121,1086,1086}, veteran=true</v>
      </c>
      <c r="BF397" s="21" t="str">
        <f t="shared" si="41"/>
        <v>, setType=LIBSETS_SETTYPE_TRIAL</v>
      </c>
      <c r="BG397" s="21" t="str">
        <f t="shared" si="44"/>
        <v>, dropMechanic={LIBSETS_DROP_MECHANIC_TRIAL_BOSS,LIBSETS_DROP_MECHANIC_TRIAL_BOSS}, dropMechanicDropLocationNames={['en']={'','Bosses in trial dungeons','','','','',},['de']={'','Bosse in Prüfungen','','','','',},}</v>
      </c>
      <c r="BH397" s="21" t="str">
        <f t="shared" si="45"/>
        <v>}, --Perfected Claw of Yolnakhriin / Perfektionierte Kralle von Yolnahkriin   [Sunspire, Northern Elsweyr, Northern Elsweyr]</v>
      </c>
    </row>
    <row r="398" spans="1:60" x14ac:dyDescent="0.25">
      <c r="A398" s="5">
        <v>452</v>
      </c>
      <c r="B398" t="s">
        <v>1498</v>
      </c>
      <c r="C398" t="s">
        <v>1497</v>
      </c>
      <c r="D398" s="3">
        <f t="shared" si="40"/>
        <v>452</v>
      </c>
      <c r="G398" s="3" t="s">
        <v>1475</v>
      </c>
      <c r="I398" t="s">
        <v>91</v>
      </c>
      <c r="J398" t="s">
        <v>91</v>
      </c>
      <c r="K398">
        <v>391</v>
      </c>
      <c r="L398">
        <v>391</v>
      </c>
      <c r="M398">
        <v>391</v>
      </c>
      <c r="O398" s="62" t="s">
        <v>1484</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3332</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constants'!$A$3:$D$9999,4,FALSE),"")</f>
        <v>Northern Elsweyr</v>
      </c>
      <c r="AB398" s="33" t="s">
        <v>3332</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constants'!$A$3:$D$9999,4,FALSE),"")</f>
        <v>Northern Elsweyr</v>
      </c>
      <c r="AH398" s="42"/>
      <c r="AI398" s="39"/>
      <c r="AJ398" s="39"/>
      <c r="AK398" s="3" t="str">
        <f>IF(AND(G398&lt;&gt;"LIBSETS_SETTYPE_BATTLEGROUND",G398&lt;&gt;"LIBSETS_SETTYPE_SPECIAL"),IF(AL398&lt;&gt;"",VLOOKUP(AL398,'ESO zone constants'!$D$3:$H$4953,5,FALSE),""),"")</f>
        <v/>
      </c>
      <c r="AN398" s="39"/>
      <c r="AO398" s="39"/>
      <c r="AP398" s="3" t="str">
        <f>IF(AND(G398&lt;&gt;"LIBSETS_SETTYPE_BATTLEGROUND",G398&lt;&gt;"LIBSETS_SETTYPE_SPECIAL"),IF(AQ398&lt;&gt;"",VLOOKUP(AQ398,'ESO zone constants'!$D$3:$H$4953,5,FALSE),""),"")</f>
        <v/>
      </c>
      <c r="AS398" s="39"/>
      <c r="AT398" s="39"/>
      <c r="AU398" s="3" t="str">
        <f>IF(AND(G398&lt;&gt;"LIBSETS_SETTYPE_BATTLEGROUND",G398&lt;&gt;"LIBSETS_SETTYPE_SPECIAL"),IF(AV398&lt;&gt;"",VLOOKUP(AV398,'ESO zone constants'!$D$3:$H$4953,5,FALSE),""),"")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1"/>
        <v>, setType=LIBSETS_SETTYPE_DUNGEON</v>
      </c>
      <c r="BG398" s="21" t="str">
        <f t="shared" si="44"/>
        <v>, dropMechanic={LIBSETS_DROP_MECHANIC_GROUP_DUNGEON_BOSS,LIBSETS_DROP_MECHANIC_GROUP_DUNGEON_BOSS}</v>
      </c>
      <c r="BH398" s="21" t="str">
        <f t="shared" si="45"/>
        <v>}, --Hollowfang Thirst / Hohlzahndurst   [Moongrave Fane, Northern Elsweyr, Northern Elsweyr]</v>
      </c>
    </row>
    <row r="399" spans="1:60" x14ac:dyDescent="0.25">
      <c r="A399" s="5">
        <v>453</v>
      </c>
      <c r="B399" t="s">
        <v>1499</v>
      </c>
      <c r="C399" t="s">
        <v>2635</v>
      </c>
      <c r="D399" s="3">
        <f t="shared" si="40"/>
        <v>453</v>
      </c>
      <c r="G399" s="3" t="s">
        <v>1475</v>
      </c>
      <c r="I399" t="s">
        <v>91</v>
      </c>
      <c r="J399" t="s">
        <v>91</v>
      </c>
      <c r="K399">
        <v>391</v>
      </c>
      <c r="L399">
        <v>391</v>
      </c>
      <c r="M399">
        <v>391</v>
      </c>
      <c r="O399" s="62" t="s">
        <v>1484</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3332</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constants'!$A$3:$D$9999,4,FALSE),"")</f>
        <v>Northern Elsweyr</v>
      </c>
      <c r="AB399" s="33" t="s">
        <v>3332</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constants'!$A$3:$D$9999,4,FALSE),"")</f>
        <v>Northern Elsweyr</v>
      </c>
      <c r="AH399" s="42"/>
      <c r="AI399" s="39"/>
      <c r="AJ399" s="39"/>
      <c r="AK399" s="3" t="str">
        <f>IF(AND(G399&lt;&gt;"LIBSETS_SETTYPE_BATTLEGROUND",G399&lt;&gt;"LIBSETS_SETTYPE_SPECIAL"),IF(AL399&lt;&gt;"",VLOOKUP(AL399,'ESO zone constants'!$D$3:$H$4953,5,FALSE),""),"")</f>
        <v/>
      </c>
      <c r="AN399" s="39"/>
      <c r="AO399" s="39"/>
      <c r="AP399" s="3" t="str">
        <f>IF(AND(G399&lt;&gt;"LIBSETS_SETTYPE_BATTLEGROUND",G399&lt;&gt;"LIBSETS_SETTYPE_SPECIAL"),IF(AQ399&lt;&gt;"",VLOOKUP(AQ399,'ESO zone constants'!$D$3:$H$4953,5,FALSE),""),"")</f>
        <v/>
      </c>
      <c r="AS399" s="39"/>
      <c r="AT399" s="39"/>
      <c r="AU399" s="3" t="str">
        <f>IF(AND(G399&lt;&gt;"LIBSETS_SETTYPE_BATTLEGROUND",G399&lt;&gt;"LIBSETS_SETTYPE_SPECIAL"),IF(AV399&lt;&gt;"",VLOOKUP(AV399,'ESO zone constants'!$D$3:$H$4953,5,FALSE),""),"")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1"/>
        <v>, setType=LIBSETS_SETTYPE_DUNGEON</v>
      </c>
      <c r="BG399" s="21" t="str">
        <f t="shared" si="44"/>
        <v>, dropMechanic={LIBSETS_DROP_MECHANIC_GROUP_DUNGEON_BOSS,LIBSETS_DROP_MECHANIC_GROUP_DUNGEON_BOSS}</v>
      </c>
      <c r="BH399" s="21" t="str">
        <f t="shared" si="45"/>
        <v>}, --Dro\'Zakar\'s Claws / Dro'Zakars Krallen   [Moongrave Fane, Northern Elsweyr, Northern Elsweyr]</v>
      </c>
    </row>
    <row r="400" spans="1:60" x14ac:dyDescent="0.25">
      <c r="A400" s="5">
        <v>454</v>
      </c>
      <c r="B400" t="s">
        <v>1500</v>
      </c>
      <c r="C400" t="s">
        <v>2636</v>
      </c>
      <c r="D400" s="3">
        <f t="shared" si="40"/>
        <v>454</v>
      </c>
      <c r="G400" s="3" t="s">
        <v>1475</v>
      </c>
      <c r="I400" t="s">
        <v>91</v>
      </c>
      <c r="J400" t="s">
        <v>91</v>
      </c>
      <c r="K400">
        <v>391</v>
      </c>
      <c r="L400">
        <v>391</v>
      </c>
      <c r="M400">
        <v>391</v>
      </c>
      <c r="O400" s="62" t="s">
        <v>1484</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3332</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constants'!$A$3:$D$9999,4,FALSE),"")</f>
        <v>Northern Elsweyr</v>
      </c>
      <c r="AB400" s="33" t="s">
        <v>3332</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constants'!$A$3:$D$9999,4,FALSE),"")</f>
        <v>Northern Elsweyr</v>
      </c>
      <c r="AH400" s="42"/>
      <c r="AI400" s="39"/>
      <c r="AJ400" s="39"/>
      <c r="AK400" s="3" t="str">
        <f>IF(AND(G400&lt;&gt;"LIBSETS_SETTYPE_BATTLEGROUND",G400&lt;&gt;"LIBSETS_SETTYPE_SPECIAL"),IF(AL400&lt;&gt;"",VLOOKUP(AL400,'ESO zone constants'!$D$3:$H$4953,5,FALSE),""),"")</f>
        <v/>
      </c>
      <c r="AN400" s="39"/>
      <c r="AO400" s="39"/>
      <c r="AP400" s="3" t="str">
        <f>IF(AND(G400&lt;&gt;"LIBSETS_SETTYPE_BATTLEGROUND",G400&lt;&gt;"LIBSETS_SETTYPE_SPECIAL"),IF(AQ400&lt;&gt;"",VLOOKUP(AQ400,'ESO zone constants'!$D$3:$H$4953,5,FALSE),""),"")</f>
        <v/>
      </c>
      <c r="AS400" s="39"/>
      <c r="AT400" s="39"/>
      <c r="AU400" s="3" t="str">
        <f>IF(AND(G400&lt;&gt;"LIBSETS_SETTYPE_BATTLEGROUND",G400&lt;&gt;"LIBSETS_SETTYPE_SPECIAL"),IF(AV400&lt;&gt;"",VLOOKUP(AV400,'ESO zone constants'!$D$3:$H$4953,5,FALSE),""),"")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1"/>
        <v>, setType=LIBSETS_SETTYPE_DUNGEON</v>
      </c>
      <c r="BG400" s="21" t="str">
        <f t="shared" si="44"/>
        <v>, dropMechanic={LIBSETS_DROP_MECHANIC_GROUP_DUNGEON_BOSS,LIBSETS_DROP_MECHANIC_GROUP_DUNGEON_BOSS}</v>
      </c>
      <c r="BH400" s="21" t="str">
        <f t="shared" si="45"/>
        <v>}, --Renald\'s Resolve / Renalds Entschlossenheit   [Moongrave Fane, Northern Elsweyr, Northern Elsweyr]</v>
      </c>
    </row>
    <row r="401" spans="1:60" x14ac:dyDescent="0.25">
      <c r="A401" s="5">
        <v>455</v>
      </c>
      <c r="B401" t="s">
        <v>1501</v>
      </c>
      <c r="C401" t="s">
        <v>2637</v>
      </c>
      <c r="D401" s="3">
        <f t="shared" si="40"/>
        <v>455</v>
      </c>
      <c r="G401" s="3" t="s">
        <v>1475</v>
      </c>
      <c r="I401" t="s">
        <v>91</v>
      </c>
      <c r="J401" t="s">
        <v>91</v>
      </c>
      <c r="K401">
        <v>398</v>
      </c>
      <c r="L401">
        <v>398</v>
      </c>
      <c r="M401">
        <v>398</v>
      </c>
      <c r="O401" s="62" t="s">
        <v>1485</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3332</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constants'!$A$3:$D$9999,4,FALSE),"")</f>
        <v>Grahtwood</v>
      </c>
      <c r="AB401" s="33" t="s">
        <v>3332</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constants'!$A$3:$D$9999,4,FALSE),"")</f>
        <v>Grahtwood</v>
      </c>
      <c r="AH401" s="42"/>
      <c r="AI401" s="39"/>
      <c r="AJ401" s="39"/>
      <c r="AK401" s="3" t="str">
        <f>IF(AND(G401&lt;&gt;"LIBSETS_SETTYPE_BATTLEGROUND",G401&lt;&gt;"LIBSETS_SETTYPE_SPECIAL"),IF(AL401&lt;&gt;"",VLOOKUP(AL401,'ESO zone constants'!$D$3:$H$4953,5,FALSE),""),"")</f>
        <v/>
      </c>
      <c r="AN401" s="39"/>
      <c r="AO401" s="39"/>
      <c r="AP401" s="3" t="str">
        <f>IF(AND(G401&lt;&gt;"LIBSETS_SETTYPE_BATTLEGROUND",G401&lt;&gt;"LIBSETS_SETTYPE_SPECIAL"),IF(AQ401&lt;&gt;"",VLOOKUP(AQ401,'ESO zone constants'!$D$3:$H$4953,5,FALSE),""),"")</f>
        <v/>
      </c>
      <c r="AS401" s="39"/>
      <c r="AT401" s="39"/>
      <c r="AU401" s="3" t="str">
        <f>IF(AND(G401&lt;&gt;"LIBSETS_SETTYPE_BATTLEGROUND",G401&lt;&gt;"LIBSETS_SETTYPE_SPECIAL"),IF(AV401&lt;&gt;"",VLOOKUP(AV401,'ESO zone constants'!$D$3:$H$4953,5,FALSE),""),"")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1"/>
        <v>, setType=LIBSETS_SETTYPE_DUNGEON</v>
      </c>
      <c r="BG401" s="21" t="str">
        <f t="shared" si="44"/>
        <v>, dropMechanic={LIBSETS_DROP_MECHANIC_GROUP_DUNGEON_BOSS,LIBSETS_DROP_MECHANIC_GROUP_DUNGEON_BOSS}</v>
      </c>
      <c r="BH401" s="21" t="str">
        <f t="shared" si="45"/>
        <v>}, --Z\'en\'s Redress / Z'ens Wiedergutmachung   [Lair of Maarselok, Grahtwood, Grahtwood]</v>
      </c>
    </row>
    <row r="402" spans="1:60" x14ac:dyDescent="0.25">
      <c r="A402" s="5">
        <v>456</v>
      </c>
      <c r="B402" t="s">
        <v>1503</v>
      </c>
      <c r="C402" t="s">
        <v>1502</v>
      </c>
      <c r="D402" s="3">
        <f t="shared" si="40"/>
        <v>456</v>
      </c>
      <c r="G402" s="3" t="s">
        <v>1475</v>
      </c>
      <c r="I402" t="s">
        <v>91</v>
      </c>
      <c r="J402" t="s">
        <v>91</v>
      </c>
      <c r="K402">
        <v>398</v>
      </c>
      <c r="L402">
        <v>398</v>
      </c>
      <c r="M402">
        <v>398</v>
      </c>
      <c r="O402" s="62" t="s">
        <v>1485</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3332</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constants'!$A$3:$D$9999,4,FALSE),"")</f>
        <v>Grahtwood</v>
      </c>
      <c r="AB402" s="33" t="s">
        <v>3332</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constants'!$A$3:$D$9999,4,FALSE),"")</f>
        <v>Grahtwood</v>
      </c>
      <c r="AH402" s="42"/>
      <c r="AI402" s="39"/>
      <c r="AJ402" s="39"/>
      <c r="AK402" s="3" t="str">
        <f>IF(AND(G402&lt;&gt;"LIBSETS_SETTYPE_BATTLEGROUND",G402&lt;&gt;"LIBSETS_SETTYPE_SPECIAL"),IF(AL402&lt;&gt;"",VLOOKUP(AL402,'ESO zone constants'!$D$3:$H$4953,5,FALSE),""),"")</f>
        <v/>
      </c>
      <c r="AN402" s="39"/>
      <c r="AO402" s="39"/>
      <c r="AP402" s="3" t="str">
        <f>IF(AND(G402&lt;&gt;"LIBSETS_SETTYPE_BATTLEGROUND",G402&lt;&gt;"LIBSETS_SETTYPE_SPECIAL"),IF(AQ402&lt;&gt;"",VLOOKUP(AQ402,'ESO zone constants'!$D$3:$H$4953,5,FALSE),""),"")</f>
        <v/>
      </c>
      <c r="AS402" s="39"/>
      <c r="AT402" s="39"/>
      <c r="AU402" s="3" t="str">
        <f>IF(AND(G402&lt;&gt;"LIBSETS_SETTYPE_BATTLEGROUND",G402&lt;&gt;"LIBSETS_SETTYPE_SPECIAL"),IF(AV402&lt;&gt;"",VLOOKUP(AV402,'ESO zone constants'!$D$3:$H$4953,5,FALSE),""),"")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1"/>
        <v>, setType=LIBSETS_SETTYPE_DUNGEON</v>
      </c>
      <c r="BG402" s="21" t="str">
        <f t="shared" si="44"/>
        <v>, dropMechanic={LIBSETS_DROP_MECHANIC_GROUP_DUNGEON_BOSS,LIBSETS_DROP_MECHANIC_GROUP_DUNGEON_BOSS}</v>
      </c>
      <c r="BH402" s="21" t="str">
        <f t="shared" si="45"/>
        <v>}, --Azureblight Reaper / Azurfäuleschnitter   [Lair of Maarselok, Grahtwood, Grahtwood]</v>
      </c>
    </row>
    <row r="403" spans="1:60" x14ac:dyDescent="0.25">
      <c r="A403" s="5">
        <v>457</v>
      </c>
      <c r="B403" t="s">
        <v>1504</v>
      </c>
      <c r="C403" t="s">
        <v>2638</v>
      </c>
      <c r="D403" s="3">
        <f t="shared" si="40"/>
        <v>457</v>
      </c>
      <c r="G403" s="3" t="s">
        <v>1475</v>
      </c>
      <c r="I403" t="s">
        <v>91</v>
      </c>
      <c r="J403" t="s">
        <v>91</v>
      </c>
      <c r="K403">
        <v>398</v>
      </c>
      <c r="L403">
        <v>398</v>
      </c>
      <c r="M403">
        <v>398</v>
      </c>
      <c r="O403" s="62" t="s">
        <v>1485</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3332</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constants'!$A$3:$D$9999,4,FALSE),"")</f>
        <v>Grahtwood</v>
      </c>
      <c r="AB403" s="33" t="s">
        <v>3332</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constants'!$A$3:$D$9999,4,FALSE),"")</f>
        <v>Grahtwood</v>
      </c>
      <c r="AH403" s="42"/>
      <c r="AI403" s="39"/>
      <c r="AJ403" s="39"/>
      <c r="AK403" s="3" t="str">
        <f>IF(AND(G403&lt;&gt;"LIBSETS_SETTYPE_BATTLEGROUND",G403&lt;&gt;"LIBSETS_SETTYPE_SPECIAL"),IF(AL403&lt;&gt;"",VLOOKUP(AL403,'ESO zone constants'!$D$3:$H$4953,5,FALSE),""),"")</f>
        <v/>
      </c>
      <c r="AN403" s="39"/>
      <c r="AO403" s="39"/>
      <c r="AP403" s="3" t="str">
        <f>IF(AND(G403&lt;&gt;"LIBSETS_SETTYPE_BATTLEGROUND",G403&lt;&gt;"LIBSETS_SETTYPE_SPECIAL"),IF(AQ403&lt;&gt;"",VLOOKUP(AQ403,'ESO zone constants'!$D$3:$H$4953,5,FALSE),""),"")</f>
        <v/>
      </c>
      <c r="AS403" s="39"/>
      <c r="AT403" s="39"/>
      <c r="AU403" s="3" t="str">
        <f>IF(AND(G403&lt;&gt;"LIBSETS_SETTYPE_BATTLEGROUND",G403&lt;&gt;"LIBSETS_SETTYPE_SPECIAL"),IF(AV403&lt;&gt;"",VLOOKUP(AV403,'ESO zone constants'!$D$3:$H$4953,5,FALSE),""),"")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1"/>
        <v>, setType=LIBSETS_SETTYPE_DUNGEON</v>
      </c>
      <c r="BG403" s="21" t="str">
        <f t="shared" si="44"/>
        <v>, dropMechanic={LIBSETS_DROP_MECHANIC_GROUP_DUNGEON_BOSS,LIBSETS_DROP_MECHANIC_GROUP_DUNGEON_BOSS}</v>
      </c>
      <c r="BH403" s="21" t="str">
        <f t="shared" si="45"/>
        <v>}, --Dragon\'s Defilement / Drachenschändung   [Lair of Maarselok, Grahtwood, Grahtwood]</v>
      </c>
    </row>
    <row r="404" spans="1:60" x14ac:dyDescent="0.25">
      <c r="A404" s="5">
        <v>458</v>
      </c>
      <c r="B404" t="s">
        <v>1505</v>
      </c>
      <c r="C404" t="s">
        <v>1505</v>
      </c>
      <c r="D404" s="3">
        <f t="shared" si="40"/>
        <v>458</v>
      </c>
      <c r="G404" s="3" t="s">
        <v>1477</v>
      </c>
      <c r="H404" s="87">
        <v>3</v>
      </c>
      <c r="I404" t="s">
        <v>1464</v>
      </c>
      <c r="J404" t="s">
        <v>91</v>
      </c>
      <c r="K404">
        <v>391</v>
      </c>
      <c r="L404">
        <v>391</v>
      </c>
      <c r="M404">
        <v>391</v>
      </c>
      <c r="O404" s="62" t="s">
        <v>1484</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constants'!$A$3:$D$9999,4,FALSE),"")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constants'!$A$3:$D$9999,4,FALSE),"")</f>
        <v>Northern Elsweyr</v>
      </c>
      <c r="AH404" s="42"/>
      <c r="AI404" s="40"/>
      <c r="AJ404" s="40"/>
      <c r="AK404" s="3" t="str">
        <f>IF(AND(G404&lt;&gt;"LIBSETS_SETTYPE_BATTLEGROUND",G404&lt;&gt;"LIBSETS_SETTYPE_SPECIAL"),IF(AL404&lt;&gt;"",VLOOKUP(AL404,'ESO zone constants'!$D$3:$H$4953,5,FALSE),""),"")</f>
        <v/>
      </c>
      <c r="AN404" s="40"/>
      <c r="AO404" s="40"/>
      <c r="AP404" s="3" t="str">
        <f>IF(AND(G404&lt;&gt;"LIBSETS_SETTYPE_BATTLEGROUND",G404&lt;&gt;"LIBSETS_SETTYPE_SPECIAL"),IF(AQ404&lt;&gt;"",VLOOKUP(AQ404,'ESO zone constants'!$D$3:$H$4953,5,FALSE),""),"")</f>
        <v/>
      </c>
      <c r="AS404" s="40"/>
      <c r="AT404" s="40"/>
      <c r="AU404" s="3" t="str">
        <f>IF(AND(G404&lt;&gt;"LIBSETS_SETTYPE_BATTLEGROUND",G404&lt;&gt;"LIBSETS_SETTYPE_SPECIAL"),IF(AV404&lt;&gt;"",VLOOKUP(AV404,'ESO zone constants'!$D$3:$H$4953,5,FALSE),""),"")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1"/>
        <v>, setType=LIBSETS_SETTYPE_MONSTER, undauntedChestId=3</v>
      </c>
      <c r="BG404" s="21" t="str">
        <f t="shared" si="44"/>
        <v>, dropMechanic={LIBSETS_DROP_MECHANIC_MONSTER_NAME}, dropMechanicDropLocationNames={['en']={'Grundwulf','','','','','',},['de']={'Grundwulf','','','','','',},}</v>
      </c>
      <c r="BH404" s="21" t="str">
        <f t="shared" si="45"/>
        <v>}, --Grundwulf / Grundwulf   [Moongrave Fane, Northern Elsweyr, Northern Elsweyr]</v>
      </c>
    </row>
    <row r="405" spans="1:60" x14ac:dyDescent="0.25">
      <c r="A405" s="5">
        <v>459</v>
      </c>
      <c r="B405" t="s">
        <v>1506</v>
      </c>
      <c r="C405" t="s">
        <v>1506</v>
      </c>
      <c r="D405" s="3">
        <f t="shared" si="40"/>
        <v>459</v>
      </c>
      <c r="G405" s="3" t="s">
        <v>1477</v>
      </c>
      <c r="H405" s="87">
        <v>3</v>
      </c>
      <c r="I405" t="s">
        <v>1464</v>
      </c>
      <c r="J405" t="s">
        <v>91</v>
      </c>
      <c r="K405">
        <v>398</v>
      </c>
      <c r="L405">
        <v>398</v>
      </c>
      <c r="M405">
        <v>398</v>
      </c>
      <c r="O405" s="62" t="s">
        <v>1485</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constants'!$A$3:$D$9999,4,FALSE),"")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constants'!$A$3:$D$9999,4,FALSE),"")</f>
        <v>Grahtwood</v>
      </c>
      <c r="AH405" s="42"/>
      <c r="AI405" s="40"/>
      <c r="AJ405" s="40"/>
      <c r="AK405" s="3" t="str">
        <f>IF(AND(G405&lt;&gt;"LIBSETS_SETTYPE_BATTLEGROUND",G405&lt;&gt;"LIBSETS_SETTYPE_SPECIAL"),IF(AL405&lt;&gt;"",VLOOKUP(AL405,'ESO zone constants'!$D$3:$H$4953,5,FALSE),""),"")</f>
        <v/>
      </c>
      <c r="AN405" s="40"/>
      <c r="AO405" s="40"/>
      <c r="AP405" s="3" t="str">
        <f>IF(AND(G405&lt;&gt;"LIBSETS_SETTYPE_BATTLEGROUND",G405&lt;&gt;"LIBSETS_SETTYPE_SPECIAL"),IF(AQ405&lt;&gt;"",VLOOKUP(AQ405,'ESO zone constants'!$D$3:$H$4953,5,FALSE),""),"")</f>
        <v/>
      </c>
      <c r="AS405" s="40"/>
      <c r="AT405" s="40"/>
      <c r="AU405" s="3" t="str">
        <f>IF(AND(G405&lt;&gt;"LIBSETS_SETTYPE_BATTLEGROUND",G405&lt;&gt;"LIBSETS_SETTYPE_SPECIAL"),IF(AV405&lt;&gt;"",VLOOKUP(AV405,'ESO zone constants'!$D$3:$H$4953,5,FALSE),""),"")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1"/>
        <v>, setType=LIBSETS_SETTYPE_MONSTER, undauntedChestId=3</v>
      </c>
      <c r="BG405" s="21" t="str">
        <f t="shared" si="44"/>
        <v>, dropMechanic={LIBSETS_DROP_MECHANIC_MONSTER_NAME}, dropMechanicDropLocationNames={['en']={'Maarselok','','','','','',},['de']={'Maarselok','','','','','',},}</v>
      </c>
      <c r="BH405" s="21" t="str">
        <f t="shared" si="45"/>
        <v>}, --Maarselok / Maarselok   [Lair of Maarselok, Grahtwood, Grahtwood]</v>
      </c>
    </row>
    <row r="406" spans="1:60" x14ac:dyDescent="0.25">
      <c r="A406" s="5">
        <v>465</v>
      </c>
      <c r="B406" t="s">
        <v>1597</v>
      </c>
      <c r="C406" t="s">
        <v>1598</v>
      </c>
      <c r="D406" s="3">
        <f t="shared" si="40"/>
        <v>465</v>
      </c>
      <c r="G406" s="8" t="s">
        <v>1478</v>
      </c>
      <c r="I406" t="s">
        <v>91</v>
      </c>
      <c r="J406" t="s">
        <v>91</v>
      </c>
      <c r="K406">
        <v>402</v>
      </c>
      <c r="L406">
        <v>402</v>
      </c>
      <c r="M406">
        <v>402</v>
      </c>
      <c r="O406" s="62" t="s">
        <v>1582</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constants'!$A$3:$D$9999,4,FALSE),"")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constants'!$A$3:$D$9999,4,FALSE),"")</f>
        <v>Southern Elsweyr</v>
      </c>
      <c r="AH406" s="42" t="s">
        <v>1558</v>
      </c>
      <c r="AI406" s="39"/>
      <c r="AJ406" s="39"/>
      <c r="AK406" s="3">
        <f>IF(AND(G406&lt;&gt;"LIBSETS_SETTYPE_BATTLEGROUND",G406&lt;&gt;"LIBSETS_SETTYPE_SPECIAL"),IF(AL406&lt;&gt;"",VLOOKUP(AL406,'ESO zone constants'!$D$3:$H$4953,5,FALSE),""),"")</f>
        <v>1133</v>
      </c>
      <c r="AL406" t="s">
        <v>1582</v>
      </c>
      <c r="AM406" s="33" t="s">
        <v>1559</v>
      </c>
      <c r="AN406" s="39"/>
      <c r="AO406" s="39"/>
      <c r="AP406" s="3" t="str">
        <f>IF(AND(G406&lt;&gt;"LIBSETS_SETTYPE_BATTLEGROUND",G406&lt;&gt;"LIBSETS_SETTYPE_SPECIAL"),IF(AQ406&lt;&gt;"",VLOOKUP(AQ406,'ESO zone constants'!$D$3:$H$4953,5,FALSE),""),"")</f>
        <v/>
      </c>
      <c r="AS406" s="39"/>
      <c r="AT406" s="39"/>
      <c r="AU406" s="3" t="str">
        <f>IF(AND(G406&lt;&gt;"LIBSETS_SETTYPE_BATTLEGROUND",G406&lt;&gt;"LIBSETS_SETTYPE_SPECIAL"),IF(AV406&lt;&gt;"",VLOOKUP(AV406,'ESO zone constants'!$D$3:$H$4953,5,FALSE),""),"")</f>
        <v/>
      </c>
      <c r="AX406" s="39"/>
      <c r="AY406" s="41"/>
      <c r="AZ406" s="79" t="s">
        <v>2658</v>
      </c>
      <c r="BA406" s="79"/>
      <c r="BB406" s="79"/>
      <c r="BC406" s="79"/>
      <c r="BD406" s="21" t="str">
        <f t="shared" si="42"/>
        <v>[465] = {wayshrines={402,402,402,}, dlcId=DLC_DRAGONHOLD</v>
      </c>
      <c r="BE406" s="21" t="str">
        <f t="shared" si="43"/>
        <v>, zoneIds={1133,1133,1133,1133}, veteran=false</v>
      </c>
      <c r="BF406" s="21" t="str">
        <f t="shared" si="41"/>
        <v>, setType=LIBSETS_SETTYPE_OVERLAND</v>
      </c>
      <c r="BG406" s="21" t="str">
        <f t="shared" si="44"/>
        <v>, dropMechanic={LIBSETS_DROP_MECHANIC_OVERLAND_BOSS_DELVE,LIBSETS_DROP_MECHANIC_OVERLAND_BOSS_DELVE,LIBSETS_DROP_MECHANIC_OVERLAND_BOSS_PUBLIC_DUNGEON,LIBSETS_DROP_MECHANIC_OVERLAND_CHEST}</v>
      </c>
      <c r="BH406" s="21" t="str">
        <f t="shared" si="45"/>
        <v>}, --Senchal Defender / Verteidiger von Senchal   [Southern Elsweyr, Southern Elsweyr, Southern Elsweyr, Southern Elsweyr]</v>
      </c>
    </row>
    <row r="407" spans="1:60" x14ac:dyDescent="0.25">
      <c r="A407" s="5">
        <v>466</v>
      </c>
      <c r="B407" t="s">
        <v>1607</v>
      </c>
      <c r="C407" t="s">
        <v>2639</v>
      </c>
      <c r="D407" s="3">
        <f t="shared" si="40"/>
        <v>466</v>
      </c>
      <c r="G407" s="8" t="s">
        <v>1478</v>
      </c>
      <c r="I407" t="s">
        <v>91</v>
      </c>
      <c r="J407" t="s">
        <v>91</v>
      </c>
      <c r="K407">
        <v>402</v>
      </c>
      <c r="L407">
        <v>402</v>
      </c>
      <c r="M407">
        <v>402</v>
      </c>
      <c r="O407" s="62" t="s">
        <v>1582</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constants'!$A$3:$D$9999,4,FALSE),"")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constants'!$A$3:$D$9999,4,FALSE),"")</f>
        <v>Southern Elsweyr</v>
      </c>
      <c r="AH407" s="42" t="s">
        <v>1558</v>
      </c>
      <c r="AI407" s="39"/>
      <c r="AJ407" s="39"/>
      <c r="AK407" s="3">
        <f>IF(AND(G407&lt;&gt;"LIBSETS_SETTYPE_BATTLEGROUND",G407&lt;&gt;"LIBSETS_SETTYPE_SPECIAL"),IF(AL407&lt;&gt;"",VLOOKUP(AL407,'ESO zone constants'!$D$3:$H$4953,5,FALSE),""),"")</f>
        <v>1133</v>
      </c>
      <c r="AL407" t="s">
        <v>1582</v>
      </c>
      <c r="AM407" s="33" t="s">
        <v>1559</v>
      </c>
      <c r="AN407" s="39"/>
      <c r="AO407" s="39"/>
      <c r="AP407" s="3" t="str">
        <f>IF(AND(G407&lt;&gt;"LIBSETS_SETTYPE_BATTLEGROUND",G407&lt;&gt;"LIBSETS_SETTYPE_SPECIAL"),IF(AQ407&lt;&gt;"",VLOOKUP(AQ407,'ESO zone constants'!$D$3:$H$4953,5,FALSE),""),"")</f>
        <v/>
      </c>
      <c r="AS407" s="39"/>
      <c r="AT407" s="39"/>
      <c r="AU407" s="3" t="str">
        <f>IF(AND(G407&lt;&gt;"LIBSETS_SETTYPE_BATTLEGROUND",G407&lt;&gt;"LIBSETS_SETTYPE_SPECIAL"),IF(AV407&lt;&gt;"",VLOOKUP(AV407,'ESO zone constants'!$D$3:$H$4953,5,FALSE),""),"")</f>
        <v/>
      </c>
      <c r="AX407" s="39"/>
      <c r="AY407" s="41"/>
      <c r="AZ407" s="79" t="s">
        <v>2658</v>
      </c>
      <c r="BA407" s="79"/>
      <c r="BB407" s="79"/>
      <c r="BC407" s="79"/>
      <c r="BD407" s="21" t="str">
        <f t="shared" si="42"/>
        <v>[466] = {wayshrines={402,402,402,}, dlcId=DLC_DRAGONHOLD</v>
      </c>
      <c r="BE407" s="21" t="str">
        <f t="shared" si="43"/>
        <v>, zoneIds={1133,1133,1133,1133}, veteran=false</v>
      </c>
      <c r="BF407" s="21" t="str">
        <f t="shared" si="41"/>
        <v>, setType=LIBSETS_SETTYPE_OVERLAND</v>
      </c>
      <c r="BG407" s="21" t="str">
        <f t="shared" si="44"/>
        <v>, dropMechanic={LIBSETS_DROP_MECHANIC_OVERLAND_BOSS_DELVE,LIBSETS_DROP_MECHANIC_OVERLAND_BOSS_DELVE,LIBSETS_DROP_MECHANIC_OVERLAND_BOSS_PUBLIC_DUNGEON,LIBSETS_DROP_MECHANIC_OVERLAND_CHEST}</v>
      </c>
      <c r="BH407" s="21" t="str">
        <f t="shared" si="45"/>
        <v>}, --Marauder\'s Haste / Marodeurshast   [Southern Elsweyr, Southern Elsweyr, Southern Elsweyr, Southern Elsweyr]</v>
      </c>
    </row>
    <row r="408" spans="1:60" x14ac:dyDescent="0.25">
      <c r="A408" s="5">
        <v>467</v>
      </c>
      <c r="B408" t="s">
        <v>1606</v>
      </c>
      <c r="C408" t="s">
        <v>1599</v>
      </c>
      <c r="D408" s="3">
        <f t="shared" si="40"/>
        <v>467</v>
      </c>
      <c r="G408" s="8" t="s">
        <v>1478</v>
      </c>
      <c r="I408" t="s">
        <v>91</v>
      </c>
      <c r="J408" t="s">
        <v>91</v>
      </c>
      <c r="K408">
        <v>402</v>
      </c>
      <c r="L408">
        <v>402</v>
      </c>
      <c r="M408">
        <v>402</v>
      </c>
      <c r="O408" s="62" t="s">
        <v>1582</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constants'!$A$3:$D$9999,4,FALSE),"")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constants'!$A$3:$D$9999,4,FALSE),"")</f>
        <v>Southern Elsweyr</v>
      </c>
      <c r="AH408" s="42" t="s">
        <v>1558</v>
      </c>
      <c r="AI408" s="39"/>
      <c r="AJ408" s="39"/>
      <c r="AK408" s="3">
        <f>IF(AND(G408&lt;&gt;"LIBSETS_SETTYPE_BATTLEGROUND",G408&lt;&gt;"LIBSETS_SETTYPE_SPECIAL"),IF(AL408&lt;&gt;"",VLOOKUP(AL408,'ESO zone constants'!$D$3:$H$4953,5,FALSE),""),"")</f>
        <v>1133</v>
      </c>
      <c r="AL408" t="s">
        <v>1582</v>
      </c>
      <c r="AM408" s="33" t="s">
        <v>1559</v>
      </c>
      <c r="AN408" s="39"/>
      <c r="AO408" s="39"/>
      <c r="AP408" s="3" t="str">
        <f>IF(AND(G408&lt;&gt;"LIBSETS_SETTYPE_BATTLEGROUND",G408&lt;&gt;"LIBSETS_SETTYPE_SPECIAL"),IF(AQ408&lt;&gt;"",VLOOKUP(AQ408,'ESO zone constants'!$D$3:$H$4953,5,FALSE),""),"")</f>
        <v/>
      </c>
      <c r="AS408" s="39"/>
      <c r="AT408" s="39"/>
      <c r="AU408" s="3" t="str">
        <f>IF(AND(G408&lt;&gt;"LIBSETS_SETTYPE_BATTLEGROUND",G408&lt;&gt;"LIBSETS_SETTYPE_SPECIAL"),IF(AV408&lt;&gt;"",VLOOKUP(AV408,'ESO zone constants'!$D$3:$H$4953,5,FALSE),""),"")</f>
        <v/>
      </c>
      <c r="AX408" s="39"/>
      <c r="AY408" s="41"/>
      <c r="AZ408" s="79" t="s">
        <v>2658</v>
      </c>
      <c r="BA408" s="79"/>
      <c r="BB408" s="79"/>
      <c r="BC408" s="79"/>
      <c r="BD408" s="21" t="str">
        <f t="shared" si="42"/>
        <v>[467] = {wayshrines={402,402,402,}, dlcId=DLC_DRAGONHOLD</v>
      </c>
      <c r="BE408" s="21" t="str">
        <f t="shared" si="43"/>
        <v>, zoneIds={1133,1133,1133,1133}, veteran=false</v>
      </c>
      <c r="BF408" s="21" t="str">
        <f t="shared" si="41"/>
        <v>, setType=LIBSETS_SETTYPE_OVERLAND</v>
      </c>
      <c r="BG408" s="21" t="str">
        <f t="shared" si="44"/>
        <v>, dropMechanic={LIBSETS_DROP_MECHANIC_OVERLAND_BOSS_DELVE,LIBSETS_DROP_MECHANIC_OVERLAND_BOSS_DELVE,LIBSETS_DROP_MECHANIC_OVERLAND_BOSS_PUBLIC_DUNGEON,LIBSETS_DROP_MECHANIC_OVERLAND_CHEST}</v>
      </c>
      <c r="BH408" s="21" t="str">
        <f t="shared" si="45"/>
        <v>}, --Dragonguard Elite / Drachengardeelite   [Southern Elsweyr, Southern Elsweyr, Southern Elsweyr, Southern Elsweyr]</v>
      </c>
    </row>
    <row r="409" spans="1:60" x14ac:dyDescent="0.25">
      <c r="A409" s="5">
        <v>468</v>
      </c>
      <c r="B409" t="s">
        <v>1605</v>
      </c>
      <c r="C409" t="s">
        <v>1600</v>
      </c>
      <c r="D409" s="3">
        <f t="shared" si="40"/>
        <v>468</v>
      </c>
      <c r="E409" s="40"/>
      <c r="G409" s="8" t="s">
        <v>1472</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3335</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constants'!$A$3:$D$9999,4,FALSE),"")</f>
        <v>Southern Elsweyr</v>
      </c>
      <c r="AB409" s="33" t="s">
        <v>3335</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constants'!$A$3:$D$9999,4,FALSE),"")</f>
        <v>Southern Elsweyr</v>
      </c>
      <c r="AH409" s="42"/>
      <c r="AI409" s="39"/>
      <c r="AJ409" s="39"/>
      <c r="AK409" s="3" t="str">
        <f>IF(AND(G409&lt;&gt;"LIBSETS_SETTYPE_BATTLEGROUND",G409&lt;&gt;"LIBSETS_SETTYPE_SPECIAL"),IF(AL409&lt;&gt;"",VLOOKUP(AL409,'ESO zone constants'!$D$3:$H$4953,5,FALSE),""),"")</f>
        <v/>
      </c>
      <c r="AN409" s="39"/>
      <c r="AO409" s="39"/>
      <c r="AP409" s="3" t="str">
        <f>IF(AND(G409&lt;&gt;"LIBSETS_SETTYPE_BATTLEGROUND",G409&lt;&gt;"LIBSETS_SETTYPE_SPECIAL"),IF(AQ409&lt;&gt;"",VLOOKUP(AQ409,'ESO zone constants'!$D$3:$H$4953,5,FALSE),""),"")</f>
        <v/>
      </c>
      <c r="AS409" s="39"/>
      <c r="AT409" s="39"/>
      <c r="AU409" s="3" t="str">
        <f>IF(AND(G409&lt;&gt;"LIBSETS_SETTYPE_BATTLEGROUND",G409&lt;&gt;"LIBSETS_SETTYPE_SPECIAL"),IF(AV409&lt;&gt;"",VLOOKUP(AV409,'ESO zone constants'!$D$3:$H$4953,5,FALSE),""),"")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1"/>
        <v>, setType=LIBSETS_SETTYPE_CRAFTED</v>
      </c>
      <c r="BG409" s="21" t="str">
        <f t="shared" si="44"/>
        <v>, dropMechanic={LIBSETS_DROP_MECHANIC_CRAFTED,LIBSETS_DROP_MECHANIC_CRAFTED}</v>
      </c>
      <c r="BH409" s="21" t="str">
        <f t="shared" si="45"/>
        <v>}, --Daring Corsair / Kühner Korsar   [Southern Elsweyr, Southern Elsweyr, Southern Elsweyr]</v>
      </c>
    </row>
    <row r="410" spans="1:60" x14ac:dyDescent="0.25">
      <c r="A410" s="5">
        <v>469</v>
      </c>
      <c r="B410" t="s">
        <v>1604</v>
      </c>
      <c r="C410" t="s">
        <v>1601</v>
      </c>
      <c r="D410" s="3">
        <f t="shared" si="40"/>
        <v>469</v>
      </c>
      <c r="G410" s="8" t="s">
        <v>1472</v>
      </c>
      <c r="I410" t="s">
        <v>91</v>
      </c>
      <c r="J410" t="s">
        <v>91</v>
      </c>
      <c r="K410">
        <v>407</v>
      </c>
      <c r="L410">
        <v>407</v>
      </c>
      <c r="M410">
        <v>407</v>
      </c>
      <c r="N410">
        <v>6</v>
      </c>
      <c r="O410" s="62" t="s">
        <v>1582</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3335</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constants'!$A$3:$D$9999,4,FALSE),"")</f>
        <v>Southern Elsweyr</v>
      </c>
      <c r="AB410" s="33" t="s">
        <v>3335</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constants'!$A$3:$D$9999,4,FALSE),"")</f>
        <v>Southern Elsweyr</v>
      </c>
      <c r="AH410" s="42"/>
      <c r="AI410" s="39"/>
      <c r="AJ410" s="39"/>
      <c r="AK410" s="3" t="str">
        <f>IF(AND(G410&lt;&gt;"LIBSETS_SETTYPE_BATTLEGROUND",G410&lt;&gt;"LIBSETS_SETTYPE_SPECIAL"),IF(AL410&lt;&gt;"",VLOOKUP(AL410,'ESO zone constants'!$D$3:$H$4953,5,FALSE),""),"")</f>
        <v/>
      </c>
      <c r="AN410" s="39"/>
      <c r="AO410" s="39"/>
      <c r="AP410" s="3" t="str">
        <f>IF(AND(G410&lt;&gt;"LIBSETS_SETTYPE_BATTLEGROUND",G410&lt;&gt;"LIBSETS_SETTYPE_SPECIAL"),IF(AQ410&lt;&gt;"",VLOOKUP(AQ410,'ESO zone constants'!$D$3:$H$4953,5,FALSE),""),"")</f>
        <v/>
      </c>
      <c r="AS410" s="39"/>
      <c r="AT410" s="39"/>
      <c r="AU410" s="3" t="str">
        <f>IF(AND(G410&lt;&gt;"LIBSETS_SETTYPE_BATTLEGROUND",G410&lt;&gt;"LIBSETS_SETTYPE_SPECIAL"),IF(AV410&lt;&gt;"",VLOOKUP(AV410,'ESO zone constants'!$D$3:$H$4953,5,FALSE),""),"")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1"/>
        <v>, setType=LIBSETS_SETTYPE_CRAFTED</v>
      </c>
      <c r="BG410" s="21" t="str">
        <f t="shared" si="44"/>
        <v>, dropMechanic={LIBSETS_DROP_MECHANIC_CRAFTED,LIBSETS_DROP_MECHANIC_CRAFTED}</v>
      </c>
      <c r="BH410" s="21" t="str">
        <f t="shared" si="45"/>
        <v>}, --Ancient Dragonguard / Alte Drachengarde   [Southern Elsweyr, Southern Elsweyr, Southern Elsweyr]</v>
      </c>
    </row>
    <row r="411" spans="1:60" x14ac:dyDescent="0.25">
      <c r="A411" s="5">
        <v>470</v>
      </c>
      <c r="B411" t="s">
        <v>1603</v>
      </c>
      <c r="C411" t="s">
        <v>1602</v>
      </c>
      <c r="D411" s="3">
        <f t="shared" si="40"/>
        <v>470</v>
      </c>
      <c r="G411" s="8" t="s">
        <v>1472</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3335</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constants'!$A$3:$D$9999,4,FALSE),"")</f>
        <v>Southern Elsweyr</v>
      </c>
      <c r="AB411" s="33" t="s">
        <v>3335</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constants'!$A$3:$D$9999,4,FALSE),"")</f>
        <v>Southern Elsweyr</v>
      </c>
      <c r="AH411" s="33" t="s">
        <v>3335</v>
      </c>
      <c r="AI411" s="39"/>
      <c r="AJ411" s="39"/>
      <c r="AK411" s="3" t="str">
        <f>IF(AND(G411&lt;&gt;"LIBSETS_SETTYPE_BATTLEGROUND",G411&lt;&gt;"LIBSETS_SETTYPE_SPECIAL"),IF(AL411&lt;&gt;"",VLOOKUP(AL411,'ESO zone constants'!$D$3:$H$4953,5,FALSE),""),"")</f>
        <v/>
      </c>
      <c r="AN411" s="39"/>
      <c r="AO411" s="39"/>
      <c r="AP411" s="3" t="str">
        <f>IF(AND(G411&lt;&gt;"LIBSETS_SETTYPE_BATTLEGROUND",G411&lt;&gt;"LIBSETS_SETTYPE_SPECIAL"),IF(AQ411&lt;&gt;"",VLOOKUP(AQ411,'ESO zone constants'!$D$3:$H$4953,5,FALSE),""),"")</f>
        <v/>
      </c>
      <c r="AS411" s="39"/>
      <c r="AT411" s="39"/>
      <c r="AU411" s="3" t="str">
        <f>IF(AND(G411&lt;&gt;"LIBSETS_SETTYPE_BATTLEGROUND",G411&lt;&gt;"LIBSETS_SETTYPE_SPECIAL"),IF(AV411&lt;&gt;"",VLOOKUP(AV411,'ESO zone constants'!$D$3:$H$4953,5,FALSE),""),"")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1"/>
        <v>, setType=LIBSETS_SETTYPE_CRAFTED</v>
      </c>
      <c r="BG411" s="21" t="str">
        <f t="shared" si="44"/>
        <v>, dropMechanic={LIBSETS_DROP_MECHANIC_CRAFTED,LIBSETS_DROP_MECHANIC_CRAFTED,LIBSETS_DROP_MECHANIC_CRAFTED}</v>
      </c>
      <c r="BH411" s="21" t="str">
        <f t="shared" si="45"/>
        <v>}, --New Moon Acolyte / Akolythin des Neuen Mondes   [Southern Elsweyr, Southern Elsweyr, Southern Elsweyr]</v>
      </c>
    </row>
    <row r="412" spans="1:60" x14ac:dyDescent="0.25">
      <c r="A412" s="5">
        <v>471</v>
      </c>
      <c r="B412" t="s">
        <v>1661</v>
      </c>
      <c r="C412" t="s">
        <v>1660</v>
      </c>
      <c r="D412" s="3">
        <f t="shared" si="40"/>
        <v>471</v>
      </c>
      <c r="G412" s="3" t="s">
        <v>1475</v>
      </c>
      <c r="I412" t="s">
        <v>91</v>
      </c>
      <c r="J412" t="s">
        <v>91</v>
      </c>
      <c r="K412">
        <v>424</v>
      </c>
      <c r="L412">
        <v>424</v>
      </c>
      <c r="M412">
        <v>424</v>
      </c>
      <c r="O412" s="62" t="s">
        <v>1645</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3332</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constants'!$A$3:$D$9999,4,FALSE),"")</f>
        <v>Wrothgar</v>
      </c>
      <c r="AB412" s="33" t="s">
        <v>3332</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constants'!$A$3:$D$9999,4,FALSE),"")</f>
        <v>Wrothgar</v>
      </c>
      <c r="AH412" s="42"/>
      <c r="AI412" s="40"/>
      <c r="AJ412" s="40"/>
      <c r="AK412" s="3" t="str">
        <f>IF(AND(G412&lt;&gt;"LIBSETS_SETTYPE_BATTLEGROUND",G412&lt;&gt;"LIBSETS_SETTYPE_SPECIAL"),IF(AL412&lt;&gt;"",VLOOKUP(AL412,'ESO zone constants'!$D$3:$H$4953,5,FALSE),""),"")</f>
        <v/>
      </c>
      <c r="AN412" s="40"/>
      <c r="AO412" s="40"/>
      <c r="AP412" s="3" t="str">
        <f>IF(AND(G412&lt;&gt;"LIBSETS_SETTYPE_BATTLEGROUND",G412&lt;&gt;"LIBSETS_SETTYPE_SPECIAL"),IF(AQ412&lt;&gt;"",VLOOKUP(AQ412,'ESO zone constants'!$D$3:$H$4953,5,FALSE),""),"")</f>
        <v/>
      </c>
      <c r="AS412" s="40"/>
      <c r="AT412" s="40"/>
      <c r="AU412" s="3" t="str">
        <f>IF(AND(G412&lt;&gt;"LIBSETS_SETTYPE_BATTLEGROUND",G412&lt;&gt;"LIBSETS_SETTYPE_SPECIAL"),IF(AV412&lt;&gt;"",VLOOKUP(AV412,'ESO zone constants'!$D$3:$H$4953,5,FALSE),""),"")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1"/>
        <v>, setType=LIBSETS_SETTYPE_DUNGEON</v>
      </c>
      <c r="BG412" s="21" t="str">
        <f t="shared" si="44"/>
        <v>, dropMechanic={LIBSETS_DROP_MECHANIC_GROUP_DUNGEON_BOSS,LIBSETS_DROP_MECHANIC_GROUP_DUNGEON_BOSS}</v>
      </c>
      <c r="BH412" s="21" t="str">
        <f t="shared" si="45"/>
        <v>}, --Hiti\'s Hearth / Hitis Feuerstelle   [Icereach, Wrothgar, Wrothgar]</v>
      </c>
    </row>
    <row r="413" spans="1:60" x14ac:dyDescent="0.25">
      <c r="A413" s="5">
        <v>472</v>
      </c>
      <c r="B413" t="s">
        <v>1662</v>
      </c>
      <c r="C413" t="s">
        <v>1646</v>
      </c>
      <c r="D413" s="3">
        <f t="shared" si="40"/>
        <v>472</v>
      </c>
      <c r="G413" s="3" t="s">
        <v>1475</v>
      </c>
      <c r="I413" t="s">
        <v>91</v>
      </c>
      <c r="J413" t="s">
        <v>91</v>
      </c>
      <c r="K413">
        <v>424</v>
      </c>
      <c r="L413">
        <v>424</v>
      </c>
      <c r="M413">
        <v>424</v>
      </c>
      <c r="O413" s="62" t="s">
        <v>1645</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3332</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constants'!$A$3:$D$9999,4,FALSE),"")</f>
        <v>Wrothgar</v>
      </c>
      <c r="AB413" s="33" t="s">
        <v>3332</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constants'!$A$3:$D$9999,4,FALSE),"")</f>
        <v>Wrothgar</v>
      </c>
      <c r="AH413" s="42"/>
      <c r="AI413" s="40"/>
      <c r="AJ413" s="40"/>
      <c r="AK413" s="3" t="str">
        <f>IF(AND(G413&lt;&gt;"LIBSETS_SETTYPE_BATTLEGROUND",G413&lt;&gt;"LIBSETS_SETTYPE_SPECIAL"),IF(AL413&lt;&gt;"",VLOOKUP(AL413,'ESO zone constants'!$D$3:$H$4953,5,FALSE),""),"")</f>
        <v/>
      </c>
      <c r="AN413" s="40"/>
      <c r="AO413" s="40"/>
      <c r="AP413" s="3" t="str">
        <f>IF(AND(G413&lt;&gt;"LIBSETS_SETTYPE_BATTLEGROUND",G413&lt;&gt;"LIBSETS_SETTYPE_SPECIAL"),IF(AQ413&lt;&gt;"",VLOOKUP(AQ413,'ESO zone constants'!$D$3:$H$4953,5,FALSE),""),"")</f>
        <v/>
      </c>
      <c r="AS413" s="40"/>
      <c r="AT413" s="40"/>
      <c r="AU413" s="3" t="str">
        <f>IF(AND(G413&lt;&gt;"LIBSETS_SETTYPE_BATTLEGROUND",G413&lt;&gt;"LIBSETS_SETTYPE_SPECIAL"),IF(AV413&lt;&gt;"",VLOOKUP(AV413,'ESO zone constants'!$D$3:$H$4953,5,FALSE),""),"")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1"/>
        <v>, setType=LIBSETS_SETTYPE_DUNGEON</v>
      </c>
      <c r="BG413" s="21" t="str">
        <f t="shared" si="44"/>
        <v>, dropMechanic={LIBSETS_DROP_MECHANIC_GROUP_DUNGEON_BOSS,LIBSETS_DROP_MECHANIC_GROUP_DUNGEON_BOSS}</v>
      </c>
      <c r="BH413" s="21" t="str">
        <f t="shared" si="45"/>
        <v>}, --Titanborn Strength / Titanenkinds Stärke   [Icereach, Wrothgar, Wrothgar]</v>
      </c>
    </row>
    <row r="414" spans="1:60" x14ac:dyDescent="0.25">
      <c r="A414" s="5">
        <v>473</v>
      </c>
      <c r="B414" t="s">
        <v>1663</v>
      </c>
      <c r="C414" t="s">
        <v>2762</v>
      </c>
      <c r="D414" s="3">
        <f t="shared" si="40"/>
        <v>473</v>
      </c>
      <c r="G414" s="3" t="s">
        <v>1475</v>
      </c>
      <c r="I414" t="s">
        <v>91</v>
      </c>
      <c r="J414" t="s">
        <v>91</v>
      </c>
      <c r="K414">
        <v>424</v>
      </c>
      <c r="L414">
        <v>424</v>
      </c>
      <c r="M414">
        <v>424</v>
      </c>
      <c r="O414" s="62" t="s">
        <v>1645</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3332</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constants'!$A$3:$D$9999,4,FALSE),"")</f>
        <v>Wrothgar</v>
      </c>
      <c r="AB414" s="33" t="s">
        <v>3332</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constants'!$A$3:$D$9999,4,FALSE),"")</f>
        <v>Wrothgar</v>
      </c>
      <c r="AH414" s="42"/>
      <c r="AI414" s="40"/>
      <c r="AJ414" s="40"/>
      <c r="AK414" s="3" t="str">
        <f>IF(AND(G414&lt;&gt;"LIBSETS_SETTYPE_BATTLEGROUND",G414&lt;&gt;"LIBSETS_SETTYPE_SPECIAL"),IF(AL414&lt;&gt;"",VLOOKUP(AL414,'ESO zone constants'!$D$3:$H$4953,5,FALSE),""),"")</f>
        <v/>
      </c>
      <c r="AN414" s="40"/>
      <c r="AO414" s="40"/>
      <c r="AP414" s="3" t="str">
        <f>IF(AND(G414&lt;&gt;"LIBSETS_SETTYPE_BATTLEGROUND",G414&lt;&gt;"LIBSETS_SETTYPE_SPECIAL"),IF(AQ414&lt;&gt;"",VLOOKUP(AQ414,'ESO zone constants'!$D$3:$H$4953,5,FALSE),""),"")</f>
        <v/>
      </c>
      <c r="AS414" s="40"/>
      <c r="AT414" s="40"/>
      <c r="AU414" s="3" t="str">
        <f>IF(AND(G414&lt;&gt;"LIBSETS_SETTYPE_BATTLEGROUND",G414&lt;&gt;"LIBSETS_SETTYPE_SPECIAL"),IF(AV414&lt;&gt;"",VLOOKUP(AV414,'ESO zone constants'!$D$3:$H$4953,5,FALSE),""),"")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1"/>
        <v>, setType=LIBSETS_SETTYPE_DUNGEON</v>
      </c>
      <c r="BG414" s="21" t="str">
        <f t="shared" si="44"/>
        <v>, dropMechanic={LIBSETS_DROP_MECHANIC_GROUP_DUNGEON_BOSS,LIBSETS_DROP_MECHANIC_GROUP_DUNGEON_BOSS}</v>
      </c>
      <c r="BH414" s="21" t="str">
        <f t="shared" si="45"/>
        <v>}, --Bani\'s Torment / Banis Qual   [Icereach, Wrothgar, Wrothgar]</v>
      </c>
    </row>
    <row r="415" spans="1:60" x14ac:dyDescent="0.25">
      <c r="A415" s="5">
        <v>474</v>
      </c>
      <c r="B415" t="s">
        <v>1664</v>
      </c>
      <c r="C415" t="s">
        <v>2761</v>
      </c>
      <c r="D415" s="3">
        <f t="shared" si="40"/>
        <v>474</v>
      </c>
      <c r="G415" s="3" t="s">
        <v>1475</v>
      </c>
      <c r="I415" t="s">
        <v>91</v>
      </c>
      <c r="J415" t="s">
        <v>91</v>
      </c>
      <c r="K415">
        <v>425</v>
      </c>
      <c r="L415">
        <v>425</v>
      </c>
      <c r="M415">
        <v>425</v>
      </c>
      <c r="O415" s="62" t="s">
        <v>1644</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3332</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constants'!$A$3:$D$9999,4,FALSE),"")</f>
        <v>Bangkorai</v>
      </c>
      <c r="AB415" s="33" t="s">
        <v>3332</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constants'!$A$3:$D$9999,4,FALSE),"")</f>
        <v>Bangkorai</v>
      </c>
      <c r="AH415" s="42"/>
      <c r="AI415" s="40"/>
      <c r="AJ415" s="40"/>
      <c r="AK415" s="3" t="str">
        <f>IF(AND(G415&lt;&gt;"LIBSETS_SETTYPE_BATTLEGROUND",G415&lt;&gt;"LIBSETS_SETTYPE_SPECIAL"),IF(AL415&lt;&gt;"",VLOOKUP(AL415,'ESO zone constants'!$D$3:$H$4953,5,FALSE),""),"")</f>
        <v/>
      </c>
      <c r="AN415" s="40"/>
      <c r="AO415" s="40"/>
      <c r="AP415" s="3" t="str">
        <f>IF(AND(G415&lt;&gt;"LIBSETS_SETTYPE_BATTLEGROUND",G415&lt;&gt;"LIBSETS_SETTYPE_SPECIAL"),IF(AQ415&lt;&gt;"",VLOOKUP(AQ415,'ESO zone constants'!$D$3:$H$4953,5,FALSE),""),"")</f>
        <v/>
      </c>
      <c r="AS415" s="40"/>
      <c r="AT415" s="40"/>
      <c r="AU415" s="3" t="str">
        <f>IF(AND(G415&lt;&gt;"LIBSETS_SETTYPE_BATTLEGROUND",G415&lt;&gt;"LIBSETS_SETTYPE_SPECIAL"),IF(AV415&lt;&gt;"",VLOOKUP(AV415,'ESO zone constants'!$D$3:$H$4953,5,FALSE),""),"")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1"/>
        <v>, setType=LIBSETS_SETTYPE_DUNGEON</v>
      </c>
      <c r="BG415" s="21" t="str">
        <f t="shared" si="44"/>
        <v>, dropMechanic={LIBSETS_DROP_MECHANIC_GROUP_DUNGEON_BOSS,LIBSETS_DROP_MECHANIC_GROUP_DUNGEON_BOSS}</v>
      </c>
      <c r="BH415" s="21" t="str">
        <f t="shared" si="45"/>
        <v>}, --Draugrkin\'s Grip / Griff der Draugrbrut   [Unhallowed Grave, Bangkorai, Bangkorai]</v>
      </c>
    </row>
    <row r="416" spans="1:60" x14ac:dyDescent="0.25">
      <c r="A416" s="5">
        <v>475</v>
      </c>
      <c r="B416" t="s">
        <v>1665</v>
      </c>
      <c r="C416" t="s">
        <v>1648</v>
      </c>
      <c r="D416" s="3">
        <f t="shared" si="40"/>
        <v>475</v>
      </c>
      <c r="G416" s="3" t="s">
        <v>1475</v>
      </c>
      <c r="I416" t="s">
        <v>91</v>
      </c>
      <c r="J416" t="s">
        <v>91</v>
      </c>
      <c r="K416">
        <v>425</v>
      </c>
      <c r="L416">
        <v>425</v>
      </c>
      <c r="M416">
        <v>425</v>
      </c>
      <c r="O416" s="62" t="s">
        <v>1644</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3332</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constants'!$A$3:$D$9999,4,FALSE),"")</f>
        <v>Bangkorai</v>
      </c>
      <c r="AB416" s="33" t="s">
        <v>3332</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constants'!$A$3:$D$9999,4,FALSE),"")</f>
        <v>Bangkorai</v>
      </c>
      <c r="AH416" s="42"/>
      <c r="AI416" s="40"/>
      <c r="AJ416" s="40"/>
      <c r="AK416" s="3" t="str">
        <f>IF(AND(G416&lt;&gt;"LIBSETS_SETTYPE_BATTLEGROUND",G416&lt;&gt;"LIBSETS_SETTYPE_SPECIAL"),IF(AL416&lt;&gt;"",VLOOKUP(AL416,'ESO zone constants'!$D$3:$H$4953,5,FALSE),""),"")</f>
        <v/>
      </c>
      <c r="AN416" s="40"/>
      <c r="AO416" s="40"/>
      <c r="AP416" s="3" t="str">
        <f>IF(AND(G416&lt;&gt;"LIBSETS_SETTYPE_BATTLEGROUND",G416&lt;&gt;"LIBSETS_SETTYPE_SPECIAL"),IF(AQ416&lt;&gt;"",VLOOKUP(AQ416,'ESO zone constants'!$D$3:$H$4953,5,FALSE),""),"")</f>
        <v/>
      </c>
      <c r="AS416" s="40"/>
      <c r="AT416" s="40"/>
      <c r="AU416" s="3" t="str">
        <f>IF(AND(G416&lt;&gt;"LIBSETS_SETTYPE_BATTLEGROUND",G416&lt;&gt;"LIBSETS_SETTYPE_SPECIAL"),IF(AV416&lt;&gt;"",VLOOKUP(AV416,'ESO zone constants'!$D$3:$H$4953,5,FALSE),""),"")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1"/>
        <v>, setType=LIBSETS_SETTYPE_DUNGEON</v>
      </c>
      <c r="BG416" s="21" t="str">
        <f t="shared" si="44"/>
        <v>, dropMechanic={LIBSETS_DROP_MECHANIC_GROUP_DUNGEON_BOSS,LIBSETS_DROP_MECHANIC_GROUP_DUNGEON_BOSS}</v>
      </c>
      <c r="BH416" s="21" t="str">
        <f t="shared" si="45"/>
        <v>}, --Aegis Caller / Ägisrufer   [Unhallowed Grave, Bangkorai, Bangkorai]</v>
      </c>
    </row>
    <row r="417" spans="1:60" x14ac:dyDescent="0.25">
      <c r="A417" s="5">
        <v>476</v>
      </c>
      <c r="B417" t="s">
        <v>1666</v>
      </c>
      <c r="C417" t="s">
        <v>1649</v>
      </c>
      <c r="D417" s="3">
        <f t="shared" si="40"/>
        <v>476</v>
      </c>
      <c r="G417" s="3" t="s">
        <v>1475</v>
      </c>
      <c r="I417" t="s">
        <v>91</v>
      </c>
      <c r="J417" t="s">
        <v>91</v>
      </c>
      <c r="K417">
        <v>425</v>
      </c>
      <c r="L417">
        <v>425</v>
      </c>
      <c r="M417">
        <v>425</v>
      </c>
      <c r="O417" s="62" t="s">
        <v>1644</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3332</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constants'!$A$3:$D$9999,4,FALSE),"")</f>
        <v>Bangkorai</v>
      </c>
      <c r="AB417" s="33" t="s">
        <v>3332</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constants'!$A$3:$D$9999,4,FALSE),"")</f>
        <v>Bangkorai</v>
      </c>
      <c r="AH417" s="42"/>
      <c r="AI417" s="40"/>
      <c r="AJ417" s="40"/>
      <c r="AK417" s="3" t="str">
        <f>IF(AND(G417&lt;&gt;"LIBSETS_SETTYPE_BATTLEGROUND",G417&lt;&gt;"LIBSETS_SETTYPE_SPECIAL"),IF(AL417&lt;&gt;"",VLOOKUP(AL417,'ESO zone constants'!$D$3:$H$4953,5,FALSE),""),"")</f>
        <v/>
      </c>
      <c r="AN417" s="40"/>
      <c r="AO417" s="40"/>
      <c r="AP417" s="3" t="str">
        <f>IF(AND(G417&lt;&gt;"LIBSETS_SETTYPE_BATTLEGROUND",G417&lt;&gt;"LIBSETS_SETTYPE_SPECIAL"),IF(AQ417&lt;&gt;"",VLOOKUP(AQ417,'ESO zone constants'!$D$3:$H$4953,5,FALSE),""),"")</f>
        <v/>
      </c>
      <c r="AS417" s="40"/>
      <c r="AT417" s="40"/>
      <c r="AU417" s="3" t="str">
        <f>IF(AND(G417&lt;&gt;"LIBSETS_SETTYPE_BATTLEGROUND",G417&lt;&gt;"LIBSETS_SETTYPE_SPECIAL"),IF(AV417&lt;&gt;"",VLOOKUP(AV417,'ESO zone constants'!$D$3:$H$4953,5,FALSE),""),"")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1"/>
        <v>, setType=LIBSETS_SETTYPE_DUNGEON</v>
      </c>
      <c r="BG417" s="21" t="str">
        <f t="shared" si="44"/>
        <v>, dropMechanic={LIBSETS_DROP_MECHANIC_GROUP_DUNGEON_BOSS,LIBSETS_DROP_MECHANIC_GROUP_DUNGEON_BOSS}</v>
      </c>
      <c r="BH417" s="21" t="str">
        <f t="shared" si="45"/>
        <v>}, --Grave Guardian  / Grabwächter   [Unhallowed Grave, Bangkorai, Bangkorai]</v>
      </c>
    </row>
    <row r="418" spans="1:60" x14ac:dyDescent="0.25">
      <c r="A418" s="5">
        <v>478</v>
      </c>
      <c r="B418" t="s">
        <v>1654</v>
      </c>
      <c r="C418" t="s">
        <v>1647</v>
      </c>
      <c r="D418" s="3">
        <f t="shared" si="40"/>
        <v>478</v>
      </c>
      <c r="G418" s="3" t="s">
        <v>1477</v>
      </c>
      <c r="H418" s="87">
        <v>3</v>
      </c>
      <c r="I418" t="s">
        <v>1464</v>
      </c>
      <c r="J418" t="s">
        <v>91</v>
      </c>
      <c r="K418">
        <v>424</v>
      </c>
      <c r="L418">
        <v>424</v>
      </c>
      <c r="M418">
        <v>424</v>
      </c>
      <c r="O418" s="62" t="s">
        <v>1645</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constants'!$A$3:$D$9999,4,FALSE),"")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constants'!$A$3:$D$9999,4,FALSE),"")</f>
        <v>Wrothgar</v>
      </c>
      <c r="AH418" s="42"/>
      <c r="AI418" s="40"/>
      <c r="AJ418" s="40"/>
      <c r="AK418" s="3" t="str">
        <f>IF(AND(G418&lt;&gt;"LIBSETS_SETTYPE_BATTLEGROUND",G418&lt;&gt;"LIBSETS_SETTYPE_SPECIAL"),IF(AL418&lt;&gt;"",VLOOKUP(AL418,'ESO zone constants'!$D$3:$H$4953,5,FALSE),""),"")</f>
        <v/>
      </c>
      <c r="AN418" s="40"/>
      <c r="AO418" s="40"/>
      <c r="AP418" s="3" t="str">
        <f>IF(AND(G418&lt;&gt;"LIBSETS_SETTYPE_BATTLEGROUND",G418&lt;&gt;"LIBSETS_SETTYPE_SPECIAL"),IF(AQ418&lt;&gt;"",VLOOKUP(AQ418,'ESO zone constants'!$D$3:$H$4953,5,FALSE),""),"")</f>
        <v/>
      </c>
      <c r="AS418" s="40"/>
      <c r="AT418" s="40"/>
      <c r="AU418" s="3" t="str">
        <f>IF(AND(G418&lt;&gt;"LIBSETS_SETTYPE_BATTLEGROUND",G418&lt;&gt;"LIBSETS_SETTYPE_SPECIAL"),IF(AV418&lt;&gt;"",VLOOKUP(AV418,'ESO zone constants'!$D$3:$H$4953,5,FALSE),""),"")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1"/>
        <v>, setType=LIBSETS_SETTYPE_MONSTER, undauntedChestId=3</v>
      </c>
      <c r="BG418" s="21" t="str">
        <f t="shared" si="44"/>
        <v>, dropMechanic={LIBSETS_DROP_MECHANIC_MONSTER_NAME}, dropMechanicDropLocationNames={['en']={'Mother Ciannait','','','','','',},['de']={'Mutter Ciannait','','','','','',},}</v>
      </c>
      <c r="BH418" s="21" t="str">
        <f t="shared" si="45"/>
        <v>}, --Mother Ciannait / Mutter Ciannait   [Icereach, Wrothgar, Wrothgar]</v>
      </c>
    </row>
    <row r="419" spans="1:60" x14ac:dyDescent="0.25">
      <c r="A419" s="5">
        <v>479</v>
      </c>
      <c r="B419" t="s">
        <v>1655</v>
      </c>
      <c r="C419" t="s">
        <v>1650</v>
      </c>
      <c r="D419" s="3">
        <f t="shared" si="40"/>
        <v>479</v>
      </c>
      <c r="G419" s="3" t="s">
        <v>1477</v>
      </c>
      <c r="H419" s="87">
        <v>3</v>
      </c>
      <c r="I419" t="s">
        <v>1464</v>
      </c>
      <c r="J419" t="s">
        <v>91</v>
      </c>
      <c r="K419">
        <v>425</v>
      </c>
      <c r="L419">
        <v>425</v>
      </c>
      <c r="M419">
        <v>425</v>
      </c>
      <c r="O419" s="62" t="s">
        <v>1644</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constants'!$A$3:$D$9999,4,FALSE),"")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constants'!$A$3:$D$9999,4,FALSE),"")</f>
        <v>Bangkorai</v>
      </c>
      <c r="AH419" s="42"/>
      <c r="AI419" s="40"/>
      <c r="AJ419" s="40"/>
      <c r="AK419" s="3" t="str">
        <f>IF(AND(G419&lt;&gt;"LIBSETS_SETTYPE_BATTLEGROUND",G419&lt;&gt;"LIBSETS_SETTYPE_SPECIAL"),IF(AL419&lt;&gt;"",VLOOKUP(AL419,'ESO zone constants'!$D$3:$H$4953,5,FALSE),""),"")</f>
        <v/>
      </c>
      <c r="AN419" s="40"/>
      <c r="AO419" s="40"/>
      <c r="AP419" s="3" t="str">
        <f>IF(AND(G419&lt;&gt;"LIBSETS_SETTYPE_BATTLEGROUND",G419&lt;&gt;"LIBSETS_SETTYPE_SPECIAL"),IF(AQ419&lt;&gt;"",VLOOKUP(AQ419,'ESO zone constants'!$D$3:$H$4953,5,FALSE),""),"")</f>
        <v/>
      </c>
      <c r="AS419" s="40"/>
      <c r="AT419" s="40"/>
      <c r="AU419" s="3" t="str">
        <f>IF(AND(G419&lt;&gt;"LIBSETS_SETTYPE_BATTLEGROUND",G419&lt;&gt;"LIBSETS_SETTYPE_SPECIAL"),IF(AV419&lt;&gt;"",VLOOKUP(AV419,'ESO zone constants'!$D$3:$H$4953,5,FALSE),""),"")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1"/>
        <v>, setType=LIBSETS_SETTYPE_MONSTER, undauntedChestId=3</v>
      </c>
      <c r="BG419" s="21" t="str">
        <f t="shared" si="44"/>
        <v>, dropMechanic={LIBSETS_DROP_MECHANIC_MONSTER_NAME}, dropMechanicDropLocationNames={['en']={'Kjalnar\’s Nightmare','','','','','',},['de']={'Kjalnar\’s Albtraum','','','','','',},}</v>
      </c>
      <c r="BH419" s="21" t="str">
        <f t="shared" si="45"/>
        <v>}, --Kjalnar\’s Nightmare / Kjalnar\’s Albtraum   [Unhallowed Grave, Bangkorai, Bangkorai]</v>
      </c>
    </row>
    <row r="420" spans="1:60" x14ac:dyDescent="0.25">
      <c r="A420" s="5">
        <v>480</v>
      </c>
      <c r="B420" t="s">
        <v>1667</v>
      </c>
      <c r="C420" t="s">
        <v>1651</v>
      </c>
      <c r="D420" s="3">
        <f t="shared" si="40"/>
        <v>480</v>
      </c>
      <c r="E420" s="40"/>
      <c r="G420" s="3" t="s">
        <v>1472</v>
      </c>
      <c r="I420" t="s">
        <v>91</v>
      </c>
      <c r="J420" t="s">
        <v>91</v>
      </c>
      <c r="K420">
        <v>-1</v>
      </c>
      <c r="L420">
        <v>-1</v>
      </c>
      <c r="M420">
        <v>-1</v>
      </c>
      <c r="N420">
        <v>3</v>
      </c>
      <c r="O420" s="62"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3335</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constants'!$A$3:$D$9999,4,FALSE),"")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constants'!$A$3:$D$9999,4,FALSE),"")</f>
        <v/>
      </c>
      <c r="AH420" s="42"/>
      <c r="AI420" s="40"/>
      <c r="AJ420" s="40"/>
      <c r="AK420" s="3" t="str">
        <f>IF(AND(G420&lt;&gt;"LIBSETS_SETTYPE_BATTLEGROUND",G420&lt;&gt;"LIBSETS_SETTYPE_SPECIAL"),IF(AL420&lt;&gt;"",VLOOKUP(AL420,'ESO zone constants'!$D$3:$H$4953,5,FALSE),""),"")</f>
        <v/>
      </c>
      <c r="AN420" s="40"/>
      <c r="AO420" s="40"/>
      <c r="AP420" s="3" t="str">
        <f>IF(AND(G420&lt;&gt;"LIBSETS_SETTYPE_BATTLEGROUND",G420&lt;&gt;"LIBSETS_SETTYPE_SPECIAL"),IF(AQ420&lt;&gt;"",VLOOKUP(AQ420,'ESO zone constants'!$D$3:$H$4953,5,FALSE),""),"")</f>
        <v/>
      </c>
      <c r="AS420" s="40"/>
      <c r="AT420" s="40"/>
      <c r="AU420" s="3" t="str">
        <f>IF(AND(G420&lt;&gt;"LIBSETS_SETTYPE_BATTLEGROUND",G420&lt;&gt;"LIBSETS_SETTYPE_SPECIAL"),IF(AV420&lt;&gt;"",VLOOKUP(AV420,'ESO zone constants'!$D$3:$H$4953,5,FALSE),""),"")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1"/>
        <v>, setType=LIBSETS_SETTYPE_CRAFTED</v>
      </c>
      <c r="BG420" s="21" t="str">
        <f t="shared" si="44"/>
        <v>, dropMechanic={LIBSETS_DROP_MECHANIC_CRAFTED,LIBSETS_DROP_MECHANIC_CITY_CYRODIIL_VLASTARUS}, dropMechanicDropLocationNames={['en']={'','City Vlastarus (quartermaster)','','','','',},['de']={'','Stadt Vlastarus (Quartiermeister)','','','','',},}</v>
      </c>
      <c r="BH420" s="21" t="str">
        <f t="shared" si="45"/>
        <v>}, --Critical Riposte / Kritischer Konter   [Cyrodiil, Cyrodiil]</v>
      </c>
    </row>
    <row r="421" spans="1:60" x14ac:dyDescent="0.25">
      <c r="A421" s="5">
        <v>481</v>
      </c>
      <c r="B421" t="s">
        <v>1668</v>
      </c>
      <c r="C421" t="s">
        <v>1652</v>
      </c>
      <c r="D421" s="3">
        <f t="shared" si="40"/>
        <v>481</v>
      </c>
      <c r="G421" s="3" t="s">
        <v>1472</v>
      </c>
      <c r="I421" t="s">
        <v>91</v>
      </c>
      <c r="J421" t="s">
        <v>91</v>
      </c>
      <c r="K421">
        <v>-1</v>
      </c>
      <c r="L421">
        <v>-1</v>
      </c>
      <c r="M421">
        <v>-1</v>
      </c>
      <c r="N421">
        <v>3</v>
      </c>
      <c r="O421" s="62"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3335</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constants'!$A$3:$D$9999,4,FALSE),"")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constants'!$A$3:$D$9999,4,FALSE),"")</f>
        <v/>
      </c>
      <c r="AH421" s="42"/>
      <c r="AI421" s="40"/>
      <c r="AJ421" s="40"/>
      <c r="AK421" s="3" t="str">
        <f>IF(AND(G421&lt;&gt;"LIBSETS_SETTYPE_BATTLEGROUND",G421&lt;&gt;"LIBSETS_SETTYPE_SPECIAL"),IF(AL421&lt;&gt;"",VLOOKUP(AL421,'ESO zone constants'!$D$3:$H$4953,5,FALSE),""),"")</f>
        <v/>
      </c>
      <c r="AN421" s="40"/>
      <c r="AO421" s="40"/>
      <c r="AP421" s="3" t="str">
        <f>IF(AND(G421&lt;&gt;"LIBSETS_SETTYPE_BATTLEGROUND",G421&lt;&gt;"LIBSETS_SETTYPE_SPECIAL"),IF(AQ421&lt;&gt;"",VLOOKUP(AQ421,'ESO zone constants'!$D$3:$H$4953,5,FALSE),""),"")</f>
        <v/>
      </c>
      <c r="AS421" s="40"/>
      <c r="AT421" s="40"/>
      <c r="AU421" s="3" t="str">
        <f>IF(AND(G421&lt;&gt;"LIBSETS_SETTYPE_BATTLEGROUND",G421&lt;&gt;"LIBSETS_SETTYPE_SPECIAL"),IF(AV421&lt;&gt;"",VLOOKUP(AV421,'ESO zone constants'!$D$3:$H$4953,5,FALSE),""),"")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1"/>
        <v>, setType=LIBSETS_SETTYPE_CRAFTED</v>
      </c>
      <c r="BG421" s="21" t="str">
        <f t="shared" si="44"/>
        <v>, dropMechanic={LIBSETS_DROP_MECHANIC_CRAFTED,LIBSETS_DROP_MECHANIC_CITY_CYRODIIL_BRUMA}, dropMechanicDropLocationNames={['en']={'','City Bruma (quartermaster)','','','','',},['de']={'','Stadt Bruma (Quartiermeister)','','','','',},}</v>
      </c>
      <c r="BH421" s="21" t="str">
        <f t="shared" si="45"/>
        <v>}, --Unchained Aggressor / Entfesselter Aggressor   [Cyrodiil, Cyrodiil]</v>
      </c>
    </row>
    <row r="422" spans="1:60" x14ac:dyDescent="0.25">
      <c r="A422" s="5">
        <v>482</v>
      </c>
      <c r="B422" t="s">
        <v>1669</v>
      </c>
      <c r="C422" t="s">
        <v>1653</v>
      </c>
      <c r="D422" s="3">
        <f t="shared" si="40"/>
        <v>482</v>
      </c>
      <c r="E422" s="40"/>
      <c r="G422" s="3" t="s">
        <v>1472</v>
      </c>
      <c r="I422" t="s">
        <v>91</v>
      </c>
      <c r="J422" t="s">
        <v>91</v>
      </c>
      <c r="K422">
        <v>-1</v>
      </c>
      <c r="L422">
        <v>-1</v>
      </c>
      <c r="M422">
        <v>-1</v>
      </c>
      <c r="N422">
        <v>3</v>
      </c>
      <c r="O422" s="62"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3335</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constants'!$A$3:$D$9999,4,FALSE),"")</f>
        <v>Cyrodiil</v>
      </c>
      <c r="AB422" s="33" t="s">
        <v>2789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constants'!$A$3:$D$9999,4,FALSE),"")</f>
        <v/>
      </c>
      <c r="AH422" s="42"/>
      <c r="AI422" s="40"/>
      <c r="AJ422" s="40"/>
      <c r="AK422" s="3" t="str">
        <f>IF(AND(G422&lt;&gt;"LIBSETS_SETTYPE_BATTLEGROUND",G422&lt;&gt;"LIBSETS_SETTYPE_SPECIAL"),IF(AL422&lt;&gt;"",VLOOKUP(AL422,'ESO zone constants'!$D$3:$H$4953,5,FALSE),""),"")</f>
        <v/>
      </c>
      <c r="AN422" s="40"/>
      <c r="AO422" s="40"/>
      <c r="AP422" s="3" t="str">
        <f>IF(AND(G422&lt;&gt;"LIBSETS_SETTYPE_BATTLEGROUND",G422&lt;&gt;"LIBSETS_SETTYPE_SPECIAL"),IF(AQ422&lt;&gt;"",VLOOKUP(AQ422,'ESO zone constants'!$D$3:$H$4953,5,FALSE),""),"")</f>
        <v/>
      </c>
      <c r="AS422" s="40"/>
      <c r="AT422" s="40"/>
      <c r="AU422" s="3" t="str">
        <f>IF(AND(G422&lt;&gt;"LIBSETS_SETTYPE_BATTLEGROUND",G422&lt;&gt;"LIBSETS_SETTYPE_SPECIAL"),IF(AV422&lt;&gt;"",VLOOKUP(AV422,'ESO zone constants'!$D$3:$H$4953,5,FALSE),""),"")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1"/>
        <v>, setType=LIBSETS_SETTYPE_CRAFTED</v>
      </c>
      <c r="BG422" s="21" t="str">
        <f t="shared" si="44"/>
        <v>, dropMechanic={LIBSETS_DROP_MECHANIC_CRAFTED,LIBSETS_DROP_MECHANIC_CITY_CYRODIIL_CROPSFORD}, dropMechanicDropLocationNames={['en']={'','City Cropsford (quartermaster)','','','','',},['de']={'','Stadt Erntefurt (Quartiermeister)','','','','',},}</v>
      </c>
      <c r="BH422" s="21" t="str">
        <f t="shared" si="45"/>
        <v>}, --Dauntless Combatant / Furchtloser Kombattant   [Cyrodiil, Cyrodiil]</v>
      </c>
    </row>
    <row r="423" spans="1:60" x14ac:dyDescent="0.25">
      <c r="A423" s="5">
        <v>483</v>
      </c>
      <c r="B423" t="s">
        <v>1725</v>
      </c>
      <c r="C423" t="s">
        <v>1725</v>
      </c>
      <c r="D423" s="3">
        <f t="shared" si="40"/>
        <v>483</v>
      </c>
      <c r="E423" s="56" t="s">
        <v>1788</v>
      </c>
      <c r="F423" s="30" t="s">
        <v>1462</v>
      </c>
      <c r="G423" s="8" t="s">
        <v>1480</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constants'!$A$3:$D$9999,4,FALSE),"")</f>
        <v/>
      </c>
      <c r="AH423" s="42"/>
      <c r="AI423" s="39"/>
      <c r="AJ423" s="39"/>
      <c r="AK423" s="3" t="str">
        <f>IF(AND(G423&lt;&gt;"LIBSETS_SETTYPE_BATTLEGROUND",G423&lt;&gt;"LIBSETS_SETTYPE_SPECIAL"),IF(AL423&lt;&gt;"",VLOOKUP(AL423,'ESO zone constants'!$D$3:$H$4953,5,FALSE),""),"")</f>
        <v/>
      </c>
      <c r="AN423" s="39"/>
      <c r="AO423" s="39"/>
      <c r="AP423" s="3" t="str">
        <f>IF(AND(G423&lt;&gt;"LIBSETS_SETTYPE_BATTLEGROUND",G423&lt;&gt;"LIBSETS_SETTYPE_SPECIAL"),IF(AQ423&lt;&gt;"",VLOOKUP(AQ423,'ESO zone constants'!$D$3:$H$4953,5,FALSE),""),"")</f>
        <v/>
      </c>
      <c r="AS423" s="39"/>
      <c r="AT423" s="39"/>
      <c r="AU423" s="3" t="str">
        <f>IF(AND(G423&lt;&gt;"LIBSETS_SETTYPE_BATTLEGROUND",G423&lt;&gt;"LIBSETS_SETTYPE_SPECIAL"),IF(AV423&lt;&gt;"",VLOOKUP(AV423,'ESO zone constants'!$D$3:$H$4953,5,FALSE),""),"")</f>
        <v/>
      </c>
      <c r="AX423" s="39"/>
      <c r="AY423" s="41"/>
      <c r="AZ423" s="79" t="s">
        <v>2658</v>
      </c>
      <c r="BA423" s="79"/>
      <c r="BB423" s="79"/>
      <c r="BC423" s="79"/>
      <c r="BD423" s="21" t="str">
        <f t="shared" si="42"/>
        <v/>
      </c>
      <c r="BE423" s="21" t="str">
        <f t="shared" si="43"/>
        <v/>
      </c>
      <c r="BF423" s="21" t="str">
        <f t="shared" si="41"/>
        <v/>
      </c>
      <c r="BG423" s="21" t="str">
        <f t="shared" si="44"/>
        <v/>
      </c>
      <c r="BH423" s="21" t="str">
        <f t="shared" si="45"/>
        <v/>
      </c>
    </row>
    <row r="424" spans="1:60" x14ac:dyDescent="0.25">
      <c r="A424" s="5">
        <v>484</v>
      </c>
      <c r="B424" t="s">
        <v>1726</v>
      </c>
      <c r="C424" t="s">
        <v>1726</v>
      </c>
      <c r="D424" s="3">
        <f t="shared" si="40"/>
        <v>484</v>
      </c>
      <c r="E424" s="56" t="s">
        <v>1788</v>
      </c>
      <c r="F424" s="30" t="s">
        <v>1462</v>
      </c>
      <c r="G424" s="8" t="s">
        <v>1480</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constants'!$A$3:$D$9999,4,FALSE),"")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constants'!$A$3:$D$9999,4,FALSE),"")</f>
        <v/>
      </c>
      <c r="AH424" s="42"/>
      <c r="AI424" s="41"/>
      <c r="AJ424" s="41"/>
      <c r="AK424" s="3" t="str">
        <f>IF(AND(G424&lt;&gt;"LIBSETS_SETTYPE_BATTLEGROUND",G424&lt;&gt;"LIBSETS_SETTYPE_SPECIAL"),IF(AL424&lt;&gt;"",VLOOKUP(AL424,'ESO zone constants'!$D$3:$H$4953,5,FALSE),""),"")</f>
        <v/>
      </c>
      <c r="AN424" s="41"/>
      <c r="AO424" s="41"/>
      <c r="AP424" s="3" t="str">
        <f>IF(AND(G424&lt;&gt;"LIBSETS_SETTYPE_BATTLEGROUND",G424&lt;&gt;"LIBSETS_SETTYPE_SPECIAL"),IF(AQ424&lt;&gt;"",VLOOKUP(AQ424,'ESO zone constants'!$D$3:$H$4953,5,FALSE),""),"")</f>
        <v/>
      </c>
      <c r="AS424" s="41"/>
      <c r="AT424" s="41"/>
      <c r="AU424" s="3" t="str">
        <f>IF(AND(G424&lt;&gt;"LIBSETS_SETTYPE_BATTLEGROUND",G424&lt;&gt;"LIBSETS_SETTYPE_SPECIAL"),IF(AV424&lt;&gt;"",VLOOKUP(AV424,'ESO zone constants'!$D$3:$H$4953,5,FALSE),""),"")</f>
        <v/>
      </c>
      <c r="AX424" s="41"/>
      <c r="AY424" s="41"/>
      <c r="AZ424" s="79" t="s">
        <v>2658</v>
      </c>
      <c r="BA424" s="79"/>
      <c r="BB424" s="79"/>
      <c r="BC424" s="79"/>
      <c r="BD424" s="21" t="str">
        <f t="shared" si="42"/>
        <v/>
      </c>
      <c r="BE424" s="21" t="str">
        <f t="shared" si="43"/>
        <v/>
      </c>
      <c r="BF424" s="21" t="str">
        <f t="shared" si="41"/>
        <v/>
      </c>
      <c r="BG424" s="21" t="str">
        <f t="shared" si="44"/>
        <v/>
      </c>
      <c r="BH424" s="21" t="str">
        <f t="shared" si="45"/>
        <v/>
      </c>
    </row>
    <row r="425" spans="1:60" x14ac:dyDescent="0.25">
      <c r="A425" s="5">
        <v>485</v>
      </c>
      <c r="B425" t="s">
        <v>1727</v>
      </c>
      <c r="C425" t="s">
        <v>1727</v>
      </c>
      <c r="D425" s="3">
        <f t="shared" si="40"/>
        <v>485</v>
      </c>
      <c r="E425" s="56" t="s">
        <v>1788</v>
      </c>
      <c r="F425" s="30" t="s">
        <v>1462</v>
      </c>
      <c r="G425" s="8" t="s">
        <v>1480</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constants'!$A$3:$D$9999,4,FALSE),"")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constants'!$A$3:$D$9999,4,FALSE),"")</f>
        <v/>
      </c>
      <c r="AH425" s="42"/>
      <c r="AI425" s="41"/>
      <c r="AJ425" s="41"/>
      <c r="AK425" s="3" t="str">
        <f>IF(AND(G425&lt;&gt;"LIBSETS_SETTYPE_BATTLEGROUND",G425&lt;&gt;"LIBSETS_SETTYPE_SPECIAL"),IF(AL425&lt;&gt;"",VLOOKUP(AL425,'ESO zone constants'!$D$3:$H$4953,5,FALSE),""),"")</f>
        <v/>
      </c>
      <c r="AN425" s="41"/>
      <c r="AO425" s="41"/>
      <c r="AP425" s="3" t="str">
        <f>IF(AND(G425&lt;&gt;"LIBSETS_SETTYPE_BATTLEGROUND",G425&lt;&gt;"LIBSETS_SETTYPE_SPECIAL"),IF(AQ425&lt;&gt;"",VLOOKUP(AQ425,'ESO zone constants'!$D$3:$H$4953,5,FALSE),""),"")</f>
        <v/>
      </c>
      <c r="AS425" s="41"/>
      <c r="AT425" s="41"/>
      <c r="AU425" s="3" t="str">
        <f>IF(AND(G425&lt;&gt;"LIBSETS_SETTYPE_BATTLEGROUND",G425&lt;&gt;"LIBSETS_SETTYPE_SPECIAL"),IF(AV425&lt;&gt;"",VLOOKUP(AV425,'ESO zone constants'!$D$3:$H$4953,5,FALSE),""),"")</f>
        <v/>
      </c>
      <c r="AX425" s="41"/>
      <c r="AY425" s="41"/>
      <c r="AZ425" s="79" t="s">
        <v>2658</v>
      </c>
      <c r="BA425" s="79"/>
      <c r="BB425" s="79"/>
      <c r="BC425" s="79"/>
      <c r="BD425" s="21" t="str">
        <f t="shared" si="42"/>
        <v/>
      </c>
      <c r="BE425" s="21" t="str">
        <f t="shared" si="43"/>
        <v/>
      </c>
      <c r="BF425" s="21" t="str">
        <f t="shared" si="41"/>
        <v/>
      </c>
      <c r="BG425" s="21" t="str">
        <f t="shared" si="44"/>
        <v/>
      </c>
      <c r="BH425" s="21" t="str">
        <f t="shared" si="45"/>
        <v/>
      </c>
    </row>
    <row r="426" spans="1:60" x14ac:dyDescent="0.25">
      <c r="A426" s="5">
        <v>486</v>
      </c>
      <c r="B426" t="s">
        <v>1728</v>
      </c>
      <c r="C426" t="s">
        <v>1728</v>
      </c>
      <c r="D426" s="3">
        <f t="shared" si="40"/>
        <v>486</v>
      </c>
      <c r="E426" s="56" t="s">
        <v>1788</v>
      </c>
      <c r="F426" s="30" t="s">
        <v>1462</v>
      </c>
      <c r="G426" s="8" t="s">
        <v>1480</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constants'!$A$3:$D$9999,4,FALSE),"")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constants'!$A$3:$D$9999,4,FALSE),"")</f>
        <v/>
      </c>
      <c r="AH426" s="42"/>
      <c r="AI426" s="41"/>
      <c r="AJ426" s="41"/>
      <c r="AK426" s="3" t="str">
        <f>IF(AND(G426&lt;&gt;"LIBSETS_SETTYPE_BATTLEGROUND",G426&lt;&gt;"LIBSETS_SETTYPE_SPECIAL"),IF(AL426&lt;&gt;"",VLOOKUP(AL426,'ESO zone constants'!$D$3:$H$4953,5,FALSE),""),"")</f>
        <v/>
      </c>
      <c r="AN426" s="41"/>
      <c r="AO426" s="41"/>
      <c r="AP426" s="3" t="str">
        <f>IF(AND(G426&lt;&gt;"LIBSETS_SETTYPE_BATTLEGROUND",G426&lt;&gt;"LIBSETS_SETTYPE_SPECIAL"),IF(AQ426&lt;&gt;"",VLOOKUP(AQ426,'ESO zone constants'!$D$3:$H$4953,5,FALSE),""),"")</f>
        <v/>
      </c>
      <c r="AS426" s="41"/>
      <c r="AT426" s="41"/>
      <c r="AU426" s="3" t="str">
        <f>IF(AND(G426&lt;&gt;"LIBSETS_SETTYPE_BATTLEGROUND",G426&lt;&gt;"LIBSETS_SETTYPE_SPECIAL"),IF(AV426&lt;&gt;"",VLOOKUP(AV426,'ESO zone constants'!$D$3:$H$4953,5,FALSE),""),"")</f>
        <v/>
      </c>
      <c r="AX426" s="41"/>
      <c r="AY426" s="41"/>
      <c r="AZ426" s="79" t="s">
        <v>2658</v>
      </c>
      <c r="BA426" s="79"/>
      <c r="BB426" s="79"/>
      <c r="BC426" s="79"/>
      <c r="BD426" s="21" t="str">
        <f t="shared" si="42"/>
        <v/>
      </c>
      <c r="BE426" s="21" t="str">
        <f t="shared" si="43"/>
        <v/>
      </c>
      <c r="BF426" s="21" t="str">
        <f t="shared" si="41"/>
        <v/>
      </c>
      <c r="BG426" s="21" t="str">
        <f t="shared" si="44"/>
        <v/>
      </c>
      <c r="BH426" s="21" t="str">
        <f t="shared" si="45"/>
        <v/>
      </c>
    </row>
    <row r="427" spans="1:60" x14ac:dyDescent="0.25">
      <c r="A427" s="5">
        <v>487</v>
      </c>
      <c r="B427" t="s">
        <v>1729</v>
      </c>
      <c r="C427" t="s">
        <v>2640</v>
      </c>
      <c r="D427" s="3">
        <f t="shared" si="40"/>
        <v>487</v>
      </c>
      <c r="G427" s="8" t="s">
        <v>1478</v>
      </c>
      <c r="I427" t="s">
        <v>91</v>
      </c>
      <c r="J427" t="s">
        <v>91</v>
      </c>
      <c r="K427">
        <v>418</v>
      </c>
      <c r="L427">
        <v>419</v>
      </c>
      <c r="M427">
        <v>421</v>
      </c>
      <c r="O427" s="62" t="s">
        <v>1686</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constants'!$A$3:$D$9999,4,FALSE),"")</f>
        <v>Western Skyrim</v>
      </c>
      <c r="AB427" s="33" t="s">
        <v>1556</v>
      </c>
      <c r="AC427" s="41"/>
      <c r="AD427" s="41"/>
      <c r="AE427" s="41"/>
      <c r="AF427" s="3">
        <f>IF(AND(G427&lt;&gt;"LIBSETS_SETTYPE_BATTLEGROUND",G427&lt;&gt;"LIBSETS_SETTYPE_SPECIAL"),
IF(AND(AE427&lt;&gt;"",ISNUMBER(AE427),NOT(ISNA(AE427))),AE427,
   IF(AND(M427&lt;&gt;"",ISNUMBER(M427),M427&gt;0,NOT(ISNA(M427))),VLOOKUP(M427,'ESO dumped WayshrineInfo'!$K$3:$L$9996,2,FALSE),"")
),"")</f>
        <v>1160</v>
      </c>
      <c r="AG427" t="str">
        <f>IF(AND(AF427&lt;&gt;"",ISNUMBER(AF427),NOT(ISNA(AF427))),VLOOKUP(AF427,'ESO zone constants'!$A$3:$D$9999,4,FALSE),"")</f>
        <v>Western Skyrim</v>
      </c>
      <c r="AH427" s="42" t="s">
        <v>1558</v>
      </c>
      <c r="AI427" s="41"/>
      <c r="AJ427" s="41"/>
      <c r="AK427" s="3">
        <f>IF(AND(G427&lt;&gt;"LIBSETS_SETTYPE_BATTLEGROUND",G427&lt;&gt;"LIBSETS_SETTYPE_SPECIAL"),IF(AL427&lt;&gt;"",VLOOKUP(AL427,'ESO zone constants'!$D$3:$H$4953,5,FALSE),""),"")</f>
        <v>1160</v>
      </c>
      <c r="AL427" t="s">
        <v>1686</v>
      </c>
      <c r="AM427" s="33" t="s">
        <v>1559</v>
      </c>
      <c r="AN427" s="41"/>
      <c r="AO427" s="41"/>
      <c r="AP427" s="3" t="str">
        <f>IF(AND(G427&lt;&gt;"LIBSETS_SETTYPE_BATTLEGROUND",G427&lt;&gt;"LIBSETS_SETTYPE_SPECIAL"),IF(AQ427&lt;&gt;"",VLOOKUP(AQ427,'ESO zone constants'!$D$3:$H$4953,5,FALSE),""),"")</f>
        <v/>
      </c>
      <c r="AS427" s="41"/>
      <c r="AT427" s="41"/>
      <c r="AU427" s="3" t="str">
        <f>IF(AND(G427&lt;&gt;"LIBSETS_SETTYPE_BATTLEGROUND",G427&lt;&gt;"LIBSETS_SETTYPE_SPECIAL"),IF(AV427&lt;&gt;"",VLOOKUP(AV427,'ESO zone constants'!$D$3:$H$4953,5,FALSE),""),"")</f>
        <v/>
      </c>
      <c r="AX427" s="41"/>
      <c r="AY427" s="41"/>
      <c r="AZ427" s="79" t="s">
        <v>2658</v>
      </c>
      <c r="BA427" s="79"/>
      <c r="BB427" s="79"/>
      <c r="BC427" s="79"/>
      <c r="BD427" s="21" t="str">
        <f t="shared" si="42"/>
        <v>[487] = {wayshrines={418,419,421,}, dlcId=DLC_GREYMOOR</v>
      </c>
      <c r="BE427" s="21" t="str">
        <f t="shared" si="43"/>
        <v>, zoneIds={1160,1160,1160,1160}, veteran=false</v>
      </c>
      <c r="BF427" s="21" t="str">
        <f t="shared" si="41"/>
        <v>, setType=LIBSETS_SETTYPE_OVERLAND</v>
      </c>
      <c r="BG427" s="21" t="str">
        <f t="shared" si="44"/>
        <v>, dropMechanic={LIBSETS_DROP_MECHANIC_OVERLAND_BOSS_DELVE,LIBSETS_DROP_MECHANIC_OVERLAND_BOSS_DELVE,LIBSETS_DROP_MECHANIC_OVERLAND_BOSS_PUBLIC_DUNGEON,LIBSETS_DROP_MECHANIC_OVERLAND_CHEST}</v>
      </c>
      <c r="BH427" s="21" t="str">
        <f t="shared" si="45"/>
        <v>}, --Winter\'s Respite / Winterruhe   [Western Skyrim, Western Skyrim, Western Skyrim, Western Skyrim]</v>
      </c>
    </row>
    <row r="428" spans="1:60" x14ac:dyDescent="0.25">
      <c r="A428" s="5">
        <v>488</v>
      </c>
      <c r="B428" t="s">
        <v>1730</v>
      </c>
      <c r="C428" t="s">
        <v>1731</v>
      </c>
      <c r="D428" s="3">
        <f t="shared" si="40"/>
        <v>488</v>
      </c>
      <c r="G428" s="8" t="s">
        <v>1478</v>
      </c>
      <c r="I428" t="s">
        <v>91</v>
      </c>
      <c r="J428" t="s">
        <v>91</v>
      </c>
      <c r="K428">
        <v>418</v>
      </c>
      <c r="L428">
        <v>419</v>
      </c>
      <c r="M428">
        <v>421</v>
      </c>
      <c r="O428" s="62" t="s">
        <v>1686</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constants'!$A$3:$D$9999,4,FALSE),"")</f>
        <v>Western Skyrim</v>
      </c>
      <c r="AB428" s="33" t="s">
        <v>1556</v>
      </c>
      <c r="AC428" s="41"/>
      <c r="AD428" s="41"/>
      <c r="AE428" s="41"/>
      <c r="AF428" s="3">
        <f>IF(AND(G428&lt;&gt;"LIBSETS_SETTYPE_BATTLEGROUND",G428&lt;&gt;"LIBSETS_SETTYPE_SPECIAL"),
IF(AND(AE428&lt;&gt;"",ISNUMBER(AE428),NOT(ISNA(AE428))),AE428,
   IF(AND(M428&lt;&gt;"",ISNUMBER(M428),M428&gt;0,NOT(ISNA(M428))),VLOOKUP(M428,'ESO dumped WayshrineInfo'!$K$3:$L$9996,2,FALSE),"")
),"")</f>
        <v>1160</v>
      </c>
      <c r="AG428" t="str">
        <f>IF(AND(AF428&lt;&gt;"",ISNUMBER(AF428),NOT(ISNA(AF428))),VLOOKUP(AF428,'ESO zone constants'!$A$3:$D$9999,4,FALSE),"")</f>
        <v>Western Skyrim</v>
      </c>
      <c r="AH428" s="42" t="s">
        <v>1558</v>
      </c>
      <c r="AI428" s="41"/>
      <c r="AJ428" s="41"/>
      <c r="AK428" s="3">
        <f>IF(AND(G428&lt;&gt;"LIBSETS_SETTYPE_BATTLEGROUND",G428&lt;&gt;"LIBSETS_SETTYPE_SPECIAL"),IF(AL428&lt;&gt;"",VLOOKUP(AL428,'ESO zone constants'!$D$3:$H$4953,5,FALSE),""),"")</f>
        <v>1160</v>
      </c>
      <c r="AL428" t="s">
        <v>1686</v>
      </c>
      <c r="AM428" s="33" t="s">
        <v>1559</v>
      </c>
      <c r="AN428" s="41"/>
      <c r="AO428" s="41"/>
      <c r="AP428" s="3" t="str">
        <f>IF(AND(G428&lt;&gt;"LIBSETS_SETTYPE_BATTLEGROUND",G428&lt;&gt;"LIBSETS_SETTYPE_SPECIAL"),IF(AQ428&lt;&gt;"",VLOOKUP(AQ428,'ESO zone constants'!$D$3:$H$4953,5,FALSE),""),"")</f>
        <v/>
      </c>
      <c r="AS428" s="41"/>
      <c r="AT428" s="41"/>
      <c r="AU428" s="3" t="str">
        <f>IF(AND(G428&lt;&gt;"LIBSETS_SETTYPE_BATTLEGROUND",G428&lt;&gt;"LIBSETS_SETTYPE_SPECIAL"),IF(AV428&lt;&gt;"",VLOOKUP(AV428,'ESO zone constants'!$D$3:$H$4953,5,FALSE),""),"")</f>
        <v/>
      </c>
      <c r="AX428" s="41"/>
      <c r="AY428" s="41"/>
      <c r="AZ428" s="79" t="s">
        <v>2658</v>
      </c>
      <c r="BA428" s="79"/>
      <c r="BB428" s="79"/>
      <c r="BC428" s="79"/>
      <c r="BD428" s="21" t="str">
        <f t="shared" si="42"/>
        <v>[488] = {wayshrines={418,419,421,}, dlcId=DLC_GREYMOOR</v>
      </c>
      <c r="BE428" s="21" t="str">
        <f t="shared" si="43"/>
        <v>, zoneIds={1160,1160,1160,1160}, veteran=false</v>
      </c>
      <c r="BF428" s="21" t="str">
        <f t="shared" si="41"/>
        <v>, setType=LIBSETS_SETTYPE_OVERLAND</v>
      </c>
      <c r="BG428" s="21" t="str">
        <f t="shared" si="44"/>
        <v>, dropMechanic={LIBSETS_DROP_MECHANIC_OVERLAND_BOSS_DELVE,LIBSETS_DROP_MECHANIC_OVERLAND_BOSS_DELVE,LIBSETS_DROP_MECHANIC_OVERLAND_BOSS_PUBLIC_DUNGEON,LIBSETS_DROP_MECHANIC_OVERLAND_CHEST}</v>
      </c>
      <c r="BH428" s="21" t="str">
        <f t="shared" si="45"/>
        <v>}, --Venomous Smite / Giftschlag   [Western Skyrim, Western Skyrim, Western Skyrim, Western Skyrim]</v>
      </c>
    </row>
    <row r="429" spans="1:60" x14ac:dyDescent="0.25">
      <c r="A429" s="5">
        <v>489</v>
      </c>
      <c r="B429" t="s">
        <v>1732</v>
      </c>
      <c r="C429" t="s">
        <v>1733</v>
      </c>
      <c r="D429" s="3">
        <f t="shared" si="40"/>
        <v>489</v>
      </c>
      <c r="G429" s="8" t="s">
        <v>1478</v>
      </c>
      <c r="I429" t="s">
        <v>91</v>
      </c>
      <c r="J429" t="s">
        <v>91</v>
      </c>
      <c r="K429">
        <v>418</v>
      </c>
      <c r="L429">
        <v>419</v>
      </c>
      <c r="M429">
        <v>421</v>
      </c>
      <c r="O429" s="62" t="s">
        <v>1686</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constants'!$A$3:$D$9999,4,FALSE),"")</f>
        <v>Western Skyrim</v>
      </c>
      <c r="AB429" s="33" t="s">
        <v>1556</v>
      </c>
      <c r="AC429" s="41"/>
      <c r="AD429" s="41"/>
      <c r="AE429" s="41"/>
      <c r="AF429" s="3">
        <f>IF(AND(G429&lt;&gt;"LIBSETS_SETTYPE_BATTLEGROUND",G429&lt;&gt;"LIBSETS_SETTYPE_SPECIAL"),
IF(AND(AE429&lt;&gt;"",ISNUMBER(AE429),NOT(ISNA(AE429))),AE429,
   IF(AND(M429&lt;&gt;"",ISNUMBER(M429),M429&gt;0,NOT(ISNA(M429))),VLOOKUP(M429,'ESO dumped WayshrineInfo'!$K$3:$L$9996,2,FALSE),"")
),"")</f>
        <v>1160</v>
      </c>
      <c r="AG429" t="str">
        <f>IF(AND(AF429&lt;&gt;"",ISNUMBER(AF429),NOT(ISNA(AF429))),VLOOKUP(AF429,'ESO zone constants'!$A$3:$D$9999,4,FALSE),"")</f>
        <v>Western Skyrim</v>
      </c>
      <c r="AH429" s="42" t="s">
        <v>1558</v>
      </c>
      <c r="AI429" s="41"/>
      <c r="AJ429" s="41"/>
      <c r="AK429" s="3">
        <f>IF(AND(G429&lt;&gt;"LIBSETS_SETTYPE_BATTLEGROUND",G429&lt;&gt;"LIBSETS_SETTYPE_SPECIAL"),IF(AL429&lt;&gt;"",VLOOKUP(AL429,'ESO zone constants'!$D$3:$H$4953,5,FALSE),""),"")</f>
        <v>1160</v>
      </c>
      <c r="AL429" t="s">
        <v>1686</v>
      </c>
      <c r="AM429" s="33" t="s">
        <v>1559</v>
      </c>
      <c r="AN429" s="41"/>
      <c r="AO429" s="41"/>
      <c r="AP429" s="3" t="str">
        <f>IF(AND(G429&lt;&gt;"LIBSETS_SETTYPE_BATTLEGROUND",G429&lt;&gt;"LIBSETS_SETTYPE_SPECIAL"),IF(AQ429&lt;&gt;"",VLOOKUP(AQ429,'ESO zone constants'!$D$3:$H$4953,5,FALSE),""),"")</f>
        <v/>
      </c>
      <c r="AS429" s="41"/>
      <c r="AT429" s="41"/>
      <c r="AU429" s="3" t="str">
        <f>IF(AND(G429&lt;&gt;"LIBSETS_SETTYPE_BATTLEGROUND",G429&lt;&gt;"LIBSETS_SETTYPE_SPECIAL"),IF(AV429&lt;&gt;"",VLOOKUP(AV429,'ESO zone constants'!$D$3:$H$4953,5,FALSE),""),"")</f>
        <v/>
      </c>
      <c r="AX429" s="41"/>
      <c r="AY429" s="41"/>
      <c r="AZ429" s="79" t="s">
        <v>2658</v>
      </c>
      <c r="BA429" s="79"/>
      <c r="BB429" s="79"/>
      <c r="BC429" s="79"/>
      <c r="BD429" s="21" t="str">
        <f t="shared" si="42"/>
        <v>[489] = {wayshrines={418,419,421,}, dlcId=DLC_GREYMOOR</v>
      </c>
      <c r="BE429" s="21" t="str">
        <f t="shared" si="43"/>
        <v>, zoneIds={1160,1160,1160,1160}, veteran=false</v>
      </c>
      <c r="BF429" s="21" t="str">
        <f t="shared" si="41"/>
        <v>, setType=LIBSETS_SETTYPE_OVERLAND</v>
      </c>
      <c r="BG429" s="21" t="str">
        <f t="shared" si="44"/>
        <v>, dropMechanic={LIBSETS_DROP_MECHANIC_OVERLAND_BOSS_DELVE,LIBSETS_DROP_MECHANIC_OVERLAND_BOSS_DELVE,LIBSETS_DROP_MECHANIC_OVERLAND_BOSS_PUBLIC_DUNGEON,LIBSETS_DROP_MECHANIC_OVERLAND_CHEST}</v>
      </c>
      <c r="BH429" s="21" t="str">
        <f t="shared" si="45"/>
        <v>}, --Eternal Vigor / Ewiger Elan   [Western Skyrim, Western Skyrim, Western Skyrim, Western Skyrim]</v>
      </c>
    </row>
    <row r="430" spans="1:60" x14ac:dyDescent="0.25">
      <c r="A430" s="5">
        <v>490</v>
      </c>
      <c r="B430" t="s">
        <v>1734</v>
      </c>
      <c r="C430" t="s">
        <v>2641</v>
      </c>
      <c r="D430" s="3">
        <f t="shared" si="40"/>
        <v>490</v>
      </c>
      <c r="G430" s="8" t="s">
        <v>1472</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3335</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constants'!$A$3:$D$9999,4,FALSE),"")</f>
        <v>Western Skyrim</v>
      </c>
      <c r="AB430" s="33" t="s">
        <v>3335</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constants'!$A$3:$D$9999,4,FALSE),"")</f>
        <v>Western Skyrim</v>
      </c>
      <c r="AH430" s="33" t="s">
        <v>3335</v>
      </c>
      <c r="AI430" s="39"/>
      <c r="AJ430" s="39"/>
      <c r="AK430" s="3" t="str">
        <f>IF(AND(G430&lt;&gt;"LIBSETS_SETTYPE_BATTLEGROUND",G430&lt;&gt;"LIBSETS_SETTYPE_SPECIAL"),IF(AL430&lt;&gt;"",VLOOKUP(AL430,'ESO zone constants'!$D$3:$H$4953,5,FALSE),""),"")</f>
        <v/>
      </c>
      <c r="AN430" s="39"/>
      <c r="AO430" s="39"/>
      <c r="AP430" s="3" t="str">
        <f>IF(AND(G430&lt;&gt;"LIBSETS_SETTYPE_BATTLEGROUND",G430&lt;&gt;"LIBSETS_SETTYPE_SPECIAL"),IF(AQ430&lt;&gt;"",VLOOKUP(AQ430,'ESO zone constants'!$D$3:$H$4953,5,FALSE),""),"")</f>
        <v/>
      </c>
      <c r="AS430" s="39"/>
      <c r="AT430" s="39"/>
      <c r="AU430" s="3" t="str">
        <f>IF(AND(G430&lt;&gt;"LIBSETS_SETTYPE_BATTLEGROUND",G430&lt;&gt;"LIBSETS_SETTYPE_SPECIAL"),IF(AV430&lt;&gt;"",VLOOKUP(AV430,'ESO zone constants'!$D$3:$H$4953,5,FALSE),""),"")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1"/>
        <v>, setType=LIBSETS_SETTYPE_CRAFTED</v>
      </c>
      <c r="BG430" s="21" t="str">
        <f t="shared" si="44"/>
        <v>, dropMechanic={LIBSETS_DROP_MECHANIC_CRAFTED,LIBSETS_DROP_MECHANIC_CRAFTED,LIBSETS_DROP_MECHANIC_CRAFTED}</v>
      </c>
      <c r="BH430" s="21" t="str">
        <f t="shared" si="45"/>
        <v>}, --Stuhn\'s Favor / Stuhns Gunst   [Western Skyrim, Western Skyrim, Western Skyrim]</v>
      </c>
    </row>
    <row r="431" spans="1:60" x14ac:dyDescent="0.25">
      <c r="A431" s="5">
        <v>491</v>
      </c>
      <c r="B431" t="s">
        <v>1735</v>
      </c>
      <c r="C431" t="s">
        <v>2642</v>
      </c>
      <c r="D431" s="3">
        <f t="shared" si="40"/>
        <v>491</v>
      </c>
      <c r="G431" s="8" t="s">
        <v>1472</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3335</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constants'!$A$3:$D$9999,4,FALSE),"")</f>
        <v>Western Skyrim</v>
      </c>
      <c r="AB431" s="33" t="s">
        <v>3335</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constants'!$A$3:$D$9999,4,FALSE),"")</f>
        <v>Western Skyrim</v>
      </c>
      <c r="AH431" s="33" t="s">
        <v>3335</v>
      </c>
      <c r="AI431" s="39"/>
      <c r="AJ431" s="39"/>
      <c r="AK431" s="3" t="str">
        <f>IF(AND(G431&lt;&gt;"LIBSETS_SETTYPE_BATTLEGROUND",G431&lt;&gt;"LIBSETS_SETTYPE_SPECIAL"),IF(AL431&lt;&gt;"",VLOOKUP(AL431,'ESO zone constants'!$D$3:$H$4953,5,FALSE),""),"")</f>
        <v/>
      </c>
      <c r="AN431" s="39"/>
      <c r="AO431" s="39"/>
      <c r="AP431" s="3" t="str">
        <f>IF(AND(G431&lt;&gt;"LIBSETS_SETTYPE_BATTLEGROUND",G431&lt;&gt;"LIBSETS_SETTYPE_SPECIAL"),IF(AQ431&lt;&gt;"",VLOOKUP(AQ431,'ESO zone constants'!$D$3:$H$4953,5,FALSE),""),"")</f>
        <v/>
      </c>
      <c r="AS431" s="39"/>
      <c r="AT431" s="39"/>
      <c r="AU431" s="3" t="str">
        <f>IF(AND(G431&lt;&gt;"LIBSETS_SETTYPE_BATTLEGROUND",G431&lt;&gt;"LIBSETS_SETTYPE_SPECIAL"),IF(AV431&lt;&gt;"",VLOOKUP(AV431,'ESO zone constants'!$D$3:$H$4953,5,FALSE),""),"")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1"/>
        <v>, setType=LIBSETS_SETTYPE_CRAFTED</v>
      </c>
      <c r="BG431" s="21" t="str">
        <f t="shared" si="44"/>
        <v>, dropMechanic={LIBSETS_DROP_MECHANIC_CRAFTED,LIBSETS_DROP_MECHANIC_CRAFTED,LIBSETS_DROP_MECHANIC_CRAFTED}</v>
      </c>
      <c r="BH431" s="21" t="str">
        <f t="shared" si="45"/>
        <v>}, --Dragon\'s Appetite / Appetit des Drachen   [Western Skyrim, Western Skyrim, Western Skyrim]</v>
      </c>
    </row>
    <row r="432" spans="1:60" x14ac:dyDescent="0.25">
      <c r="A432" s="5">
        <v>492</v>
      </c>
      <c r="B432" t="s">
        <v>1736</v>
      </c>
      <c r="C432" t="s">
        <v>2643</v>
      </c>
      <c r="D432" s="3">
        <f t="shared" si="40"/>
        <v>492</v>
      </c>
      <c r="G432" s="8" t="s">
        <v>1479</v>
      </c>
      <c r="I432" t="s">
        <v>91</v>
      </c>
      <c r="J432" t="s">
        <v>91</v>
      </c>
      <c r="K432">
        <v>434</v>
      </c>
      <c r="L432">
        <v>434</v>
      </c>
      <c r="M432">
        <v>434</v>
      </c>
      <c r="O432" s="62" t="s">
        <v>1705</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3313</v>
      </c>
      <c r="Y432" s="62"/>
      <c r="Z432" s="3">
        <f>IF(AND(G432&lt;&gt;"LIBSETS_SETTYPE_BATTLEGROUND",G432&lt;&gt;"LIBSETS_SETTYPE_SPECIAL"),
IF(AND(Y432&lt;&gt;"",ISNUMBER(Y432),NOT(ISNA(Y432))),Y432,
   IF(AND(L432&lt;&gt;"",ISNUMBER(L432),L432&gt;0,NOT(ISNA(L432))),VLOOKUP(L432,'ESO dumped WayshrineInfo'!$K$3:$L$9996,2,FALSE),"")
),"")</f>
        <v>1160</v>
      </c>
      <c r="AA432" t="str">
        <f>IF(AND(Z432&lt;&gt;"",ISNUMBER(Z432),NOT(ISNA(Z432))),VLOOKUP(Z432,'ESO zone constants'!$A$3:$D$9999,4,FALSE),"")</f>
        <v>Western Skyrim</v>
      </c>
      <c r="AB432" s="33" t="s">
        <v>3313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WayshrineInfo'!$K$3:$L$9996,2,FALSE),"")
),"")</f>
        <v>1160</v>
      </c>
      <c r="AG432" t="str">
        <f>IF(AND(AF432&lt;&gt;"",ISNUMBER(AF432),NOT(ISNA(AF432))),VLOOKUP(AF432,'ESO zone constants'!$A$3:$D$9999,4,FALSE),"")</f>
        <v>Western Skyrim</v>
      </c>
      <c r="AH432" s="42"/>
      <c r="AI432" s="41"/>
      <c r="AJ432" s="41"/>
      <c r="AK432" s="3" t="str">
        <f>IF(AND(G432&lt;&gt;"LIBSETS_SETTYPE_BATTLEGROUND",G432&lt;&gt;"LIBSETS_SETTYPE_SPECIAL"),IF(AL432&lt;&gt;"",VLOOKUP(AL432,'ESO zone constants'!$D$3:$H$4953,5,FALSE),""),"")</f>
        <v/>
      </c>
      <c r="AN432" s="41"/>
      <c r="AO432" s="41"/>
      <c r="AP432" s="3" t="str">
        <f>IF(AND(G432&lt;&gt;"LIBSETS_SETTYPE_BATTLEGROUND",G432&lt;&gt;"LIBSETS_SETTYPE_SPECIAL"),IF(AQ432&lt;&gt;"",VLOOKUP(AQ432,'ESO zone constants'!$D$3:$H$4953,5,FALSE),""),"")</f>
        <v/>
      </c>
      <c r="AS432" s="41"/>
      <c r="AT432" s="41"/>
      <c r="AU432" s="3" t="str">
        <f>IF(AND(G432&lt;&gt;"LIBSETS_SETTYPE_BATTLEGROUND",G432&lt;&gt;"LIBSETS_SETTYPE_SPECIAL"),IF(AV432&lt;&gt;"",VLOOKUP(AV432,'ESO zone constants'!$D$3:$H$4953,5,FALSE),""),"")</f>
        <v/>
      </c>
      <c r="AX432" s="41"/>
      <c r="AY432" s="41"/>
      <c r="AZ432" s="79" t="s">
        <v>2658</v>
      </c>
      <c r="BA432" s="79"/>
      <c r="BB432" s="79"/>
      <c r="BC432" s="79"/>
      <c r="BD432" s="21" t="str">
        <f t="shared" si="42"/>
        <v>[492] = {wayshrines={434,434,434,}, dlcId=DLC_GREYMOOR</v>
      </c>
      <c r="BE432" s="21" t="str">
        <f t="shared" si="43"/>
        <v>, zoneIds={1196,1160,1160}, veteran=false</v>
      </c>
      <c r="BF432" s="21" t="str">
        <f t="shared" si="41"/>
        <v>, setType=LIBSETS_SETTYPE_TRIAL</v>
      </c>
      <c r="BG432" s="21" t="str">
        <f t="shared" si="44"/>
        <v>, dropMechanic={LIBSETS_DROP_MECHANIC_TRIAL_BOSS,LIBSETS_DROP_MECHANIC_TRIAL_BOSS}, dropMechanicDropLocationNames={['en']={'','Bosses in trial dungeons','','','','',},['de']={'','Bosse in Prüfungen','','','','',},}</v>
      </c>
      <c r="BH432" s="21" t="str">
        <f t="shared" si="45"/>
        <v>}, --Kyne\'s Wind / Kynes Wind   [Kyne's Aegis, Western Skyrim, Western Skyrim]</v>
      </c>
    </row>
    <row r="433" spans="1:60" x14ac:dyDescent="0.25">
      <c r="A433" s="5">
        <v>493</v>
      </c>
      <c r="B433" t="s">
        <v>1737</v>
      </c>
      <c r="C433" t="s">
        <v>2644</v>
      </c>
      <c r="D433" s="3">
        <f t="shared" si="40"/>
        <v>493</v>
      </c>
      <c r="G433" s="8" t="s">
        <v>1479</v>
      </c>
      <c r="I433" t="s">
        <v>92</v>
      </c>
      <c r="J433" t="s">
        <v>91</v>
      </c>
      <c r="K433">
        <v>434</v>
      </c>
      <c r="L433">
        <v>434</v>
      </c>
      <c r="M433">
        <v>434</v>
      </c>
      <c r="O433" s="62" t="s">
        <v>1705</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3313</v>
      </c>
      <c r="Y433" s="62"/>
      <c r="Z433" s="3">
        <f>IF(AND(G433&lt;&gt;"LIBSETS_SETTYPE_BATTLEGROUND",G433&lt;&gt;"LIBSETS_SETTYPE_SPECIAL"),
IF(AND(Y433&lt;&gt;"",ISNUMBER(Y433),NOT(ISNA(Y433))),Y433,
   IF(AND(L433&lt;&gt;"",ISNUMBER(L433),L433&gt;0,NOT(ISNA(L433))),VLOOKUP(L433,'ESO dumped WayshrineInfo'!$K$3:$L$9996,2,FALSE),"")
),"")</f>
        <v>1160</v>
      </c>
      <c r="AA433" t="str">
        <f>IF(AND(Z433&lt;&gt;"",ISNUMBER(Z433),NOT(ISNA(Z433))),VLOOKUP(Z433,'ESO zone constants'!$A$3:$D$9999,4,FALSE),"")</f>
        <v>Western Skyrim</v>
      </c>
      <c r="AB433" s="33" t="s">
        <v>3313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WayshrineInfo'!$K$3:$L$9996,2,FALSE),"")
),"")</f>
        <v>1160</v>
      </c>
      <c r="AG433" t="str">
        <f>IF(AND(AF433&lt;&gt;"",ISNUMBER(AF433),NOT(ISNA(AF433))),VLOOKUP(AF433,'ESO zone constants'!$A$3:$D$9999,4,FALSE),"")</f>
        <v>Western Skyrim</v>
      </c>
      <c r="AH433" s="42"/>
      <c r="AI433" s="41"/>
      <c r="AJ433" s="41"/>
      <c r="AK433" s="3" t="str">
        <f>IF(AND(G433&lt;&gt;"LIBSETS_SETTYPE_BATTLEGROUND",G433&lt;&gt;"LIBSETS_SETTYPE_SPECIAL"),IF(AL433&lt;&gt;"",VLOOKUP(AL433,'ESO zone constants'!$D$3:$H$4953,5,FALSE),""),"")</f>
        <v/>
      </c>
      <c r="AN433" s="41"/>
      <c r="AO433" s="41"/>
      <c r="AP433" s="3" t="str">
        <f>IF(AND(G433&lt;&gt;"LIBSETS_SETTYPE_BATTLEGROUND",G433&lt;&gt;"LIBSETS_SETTYPE_SPECIAL"),IF(AQ433&lt;&gt;"",VLOOKUP(AQ433,'ESO zone constants'!$D$3:$H$4953,5,FALSE),""),"")</f>
        <v/>
      </c>
      <c r="AS433" s="41"/>
      <c r="AT433" s="41"/>
      <c r="AU433" s="3" t="str">
        <f>IF(AND(G433&lt;&gt;"LIBSETS_SETTYPE_BATTLEGROUND",G433&lt;&gt;"LIBSETS_SETTYPE_SPECIAL"),IF(AV433&lt;&gt;"",VLOOKUP(AV433,'ESO zone constants'!$D$3:$H$4953,5,FALSE),""),"")</f>
        <v/>
      </c>
      <c r="AX433" s="41"/>
      <c r="AY433" s="41"/>
      <c r="AZ433" s="79" t="s">
        <v>2658</v>
      </c>
      <c r="BA433" s="79"/>
      <c r="BB433" s="79"/>
      <c r="BC433" s="79"/>
      <c r="BD433" s="21" t="str">
        <f t="shared" si="42"/>
        <v>[493] = {wayshrines={434,434,434,}, dlcId=DLC_GREYMOOR</v>
      </c>
      <c r="BE433" s="21" t="str">
        <f t="shared" si="43"/>
        <v>, zoneIds={1196,1160,1160}, veteran=true</v>
      </c>
      <c r="BF433" s="21" t="str">
        <f t="shared" si="41"/>
        <v>, setType=LIBSETS_SETTYPE_TRIAL</v>
      </c>
      <c r="BG433" s="21" t="str">
        <f t="shared" si="44"/>
        <v>, dropMechanic={LIBSETS_DROP_MECHANIC_TRIAL_BOSS,LIBSETS_DROP_MECHANIC_TRIAL_BOSS}, dropMechanicDropLocationNames={['en']={'','Bosses in trial dungeons','','','','',},['de']={'','Bosse in Prüfungen','','','','',},}</v>
      </c>
      <c r="BH433" s="21" t="str">
        <f t="shared" si="45"/>
        <v>}, --Perfected Kyne\'s Wind / Kynes perfektionierter Wind   [Kyne's Aegis, Western Skyrim, Western Skyrim]</v>
      </c>
    </row>
    <row r="434" spans="1:60" x14ac:dyDescent="0.25">
      <c r="A434" s="5">
        <v>494</v>
      </c>
      <c r="B434" t="s">
        <v>1738</v>
      </c>
      <c r="C434" t="s">
        <v>2645</v>
      </c>
      <c r="D434" s="3">
        <f t="shared" si="40"/>
        <v>494</v>
      </c>
      <c r="G434" s="8" t="s">
        <v>1479</v>
      </c>
      <c r="I434" t="s">
        <v>91</v>
      </c>
      <c r="J434" t="s">
        <v>91</v>
      </c>
      <c r="K434">
        <v>434</v>
      </c>
      <c r="L434">
        <v>434</v>
      </c>
      <c r="M434">
        <v>434</v>
      </c>
      <c r="O434" s="62" t="s">
        <v>1705</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3313</v>
      </c>
      <c r="Y434" s="62"/>
      <c r="Z434" s="3">
        <f>IF(AND(G434&lt;&gt;"LIBSETS_SETTYPE_BATTLEGROUND",G434&lt;&gt;"LIBSETS_SETTYPE_SPECIAL"),
IF(AND(Y434&lt;&gt;"",ISNUMBER(Y434),NOT(ISNA(Y434))),Y434,
   IF(AND(L434&lt;&gt;"",ISNUMBER(L434),L434&gt;0,NOT(ISNA(L434))),VLOOKUP(L434,'ESO dumped WayshrineInfo'!$K$3:$L$9996,2,FALSE),"")
),"")</f>
        <v>1160</v>
      </c>
      <c r="AA434" t="str">
        <f>IF(AND(Z434&lt;&gt;"",ISNUMBER(Z434),NOT(ISNA(Z434))),VLOOKUP(Z434,'ESO zone constants'!$A$3:$D$9999,4,FALSE),"")</f>
        <v>Western Skyrim</v>
      </c>
      <c r="AB434" s="33" t="s">
        <v>3313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WayshrineInfo'!$K$3:$L$9996,2,FALSE),"")
),"")</f>
        <v>1160</v>
      </c>
      <c r="AG434" t="str">
        <f>IF(AND(AF434&lt;&gt;"",ISNUMBER(AF434),NOT(ISNA(AF434))),VLOOKUP(AF434,'ESO zone constants'!$A$3:$D$9999,4,FALSE),"")</f>
        <v>Western Skyrim</v>
      </c>
      <c r="AH434" s="42"/>
      <c r="AI434" s="41"/>
      <c r="AJ434" s="41"/>
      <c r="AK434" s="3" t="str">
        <f>IF(AND(G434&lt;&gt;"LIBSETS_SETTYPE_BATTLEGROUND",G434&lt;&gt;"LIBSETS_SETTYPE_SPECIAL"),IF(AL434&lt;&gt;"",VLOOKUP(AL434,'ESO zone constants'!$D$3:$H$4953,5,FALSE),""),"")</f>
        <v/>
      </c>
      <c r="AN434" s="41"/>
      <c r="AO434" s="41"/>
      <c r="AP434" s="3" t="str">
        <f>IF(AND(G434&lt;&gt;"LIBSETS_SETTYPE_BATTLEGROUND",G434&lt;&gt;"LIBSETS_SETTYPE_SPECIAL"),IF(AQ434&lt;&gt;"",VLOOKUP(AQ434,'ESO zone constants'!$D$3:$H$4953,5,FALSE),""),"")</f>
        <v/>
      </c>
      <c r="AS434" s="41"/>
      <c r="AT434" s="41"/>
      <c r="AU434" s="3" t="str">
        <f>IF(AND(G434&lt;&gt;"LIBSETS_SETTYPE_BATTLEGROUND",G434&lt;&gt;"LIBSETS_SETTYPE_SPECIAL"),IF(AV434&lt;&gt;"",VLOOKUP(AV434,'ESO zone constants'!$D$3:$H$4953,5,FALSE),""),"")</f>
        <v/>
      </c>
      <c r="AX434" s="41"/>
      <c r="AY434" s="41"/>
      <c r="AZ434" s="79" t="s">
        <v>2658</v>
      </c>
      <c r="BA434" s="79"/>
      <c r="BB434" s="79"/>
      <c r="BC434" s="79"/>
      <c r="BD434" s="21" t="str">
        <f t="shared" si="42"/>
        <v>[494] = {wayshrines={434,434,434,}, dlcId=DLC_GREYMOOR</v>
      </c>
      <c r="BE434" s="21" t="str">
        <f t="shared" si="43"/>
        <v>, zoneIds={1196,1160,1160}, veteran=false</v>
      </c>
      <c r="BF434" s="21" t="str">
        <f t="shared" si="41"/>
        <v>, setType=LIBSETS_SETTYPE_TRIAL</v>
      </c>
      <c r="BG434" s="21" t="str">
        <f t="shared" si="44"/>
        <v>, dropMechanic={LIBSETS_DROP_MECHANIC_TRIAL_BOSS,LIBSETS_DROP_MECHANIC_TRIAL_BOSS}, dropMechanicDropLocationNames={['en']={'','Bosses in trial dungeons','','','','',},['de']={'','Bosse in Prüfungen','','','','',},}</v>
      </c>
      <c r="BH434" s="21" t="str">
        <f t="shared" si="45"/>
        <v>}, --Vrol\'s Command / Vrols Befehl   [Kyne's Aegis, Western Skyrim, Western Skyrim]</v>
      </c>
    </row>
    <row r="435" spans="1:60" x14ac:dyDescent="0.25">
      <c r="A435" s="5">
        <v>495</v>
      </c>
      <c r="B435" t="s">
        <v>1739</v>
      </c>
      <c r="C435" t="s">
        <v>2646</v>
      </c>
      <c r="D435" s="3">
        <f t="shared" si="40"/>
        <v>495</v>
      </c>
      <c r="G435" s="8" t="s">
        <v>1479</v>
      </c>
      <c r="I435" t="s">
        <v>92</v>
      </c>
      <c r="J435" t="s">
        <v>91</v>
      </c>
      <c r="K435">
        <v>434</v>
      </c>
      <c r="L435">
        <v>434</v>
      </c>
      <c r="M435">
        <v>434</v>
      </c>
      <c r="O435" s="62" t="s">
        <v>1705</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3313</v>
      </c>
      <c r="Y435" s="62"/>
      <c r="Z435" s="3">
        <f>IF(AND(G435&lt;&gt;"LIBSETS_SETTYPE_BATTLEGROUND",G435&lt;&gt;"LIBSETS_SETTYPE_SPECIAL"),
IF(AND(Y435&lt;&gt;"",ISNUMBER(Y435),NOT(ISNA(Y435))),Y435,
   IF(AND(L435&lt;&gt;"",ISNUMBER(L435),L435&gt;0,NOT(ISNA(L435))),VLOOKUP(L435,'ESO dumped WayshrineInfo'!$K$3:$L$9996,2,FALSE),"")
),"")</f>
        <v>1160</v>
      </c>
      <c r="AA435" t="str">
        <f>IF(AND(Z435&lt;&gt;"",ISNUMBER(Z435),NOT(ISNA(Z435))),VLOOKUP(Z435,'ESO zone constants'!$A$3:$D$9999,4,FALSE),"")</f>
        <v>Western Skyrim</v>
      </c>
      <c r="AB435" s="33" t="s">
        <v>3313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WayshrineInfo'!$K$3:$L$9996,2,FALSE),"")
),"")</f>
        <v>1160</v>
      </c>
      <c r="AG435" t="str">
        <f>IF(AND(AF435&lt;&gt;"",ISNUMBER(AF435),NOT(ISNA(AF435))),VLOOKUP(AF435,'ESO zone constants'!$A$3:$D$9999,4,FALSE),"")</f>
        <v>Western Skyrim</v>
      </c>
      <c r="AH435" s="42"/>
      <c r="AI435" s="41"/>
      <c r="AJ435" s="41"/>
      <c r="AK435" s="3" t="str">
        <f>IF(AND(G435&lt;&gt;"LIBSETS_SETTYPE_BATTLEGROUND",G435&lt;&gt;"LIBSETS_SETTYPE_SPECIAL"),IF(AL435&lt;&gt;"",VLOOKUP(AL435,'ESO zone constants'!$D$3:$H$4953,5,FALSE),""),"")</f>
        <v/>
      </c>
      <c r="AN435" s="41"/>
      <c r="AO435" s="41"/>
      <c r="AP435" s="3" t="str">
        <f>IF(AND(G435&lt;&gt;"LIBSETS_SETTYPE_BATTLEGROUND",G435&lt;&gt;"LIBSETS_SETTYPE_SPECIAL"),IF(AQ435&lt;&gt;"",VLOOKUP(AQ435,'ESO zone constants'!$D$3:$H$4953,5,FALSE),""),"")</f>
        <v/>
      </c>
      <c r="AS435" s="41"/>
      <c r="AT435" s="41"/>
      <c r="AU435" s="3" t="str">
        <f>IF(AND(G435&lt;&gt;"LIBSETS_SETTYPE_BATTLEGROUND",G435&lt;&gt;"LIBSETS_SETTYPE_SPECIAL"),IF(AV435&lt;&gt;"",VLOOKUP(AV435,'ESO zone constants'!$D$3:$H$4953,5,FALSE),""),"")</f>
        <v/>
      </c>
      <c r="AX435" s="41"/>
      <c r="AY435" s="41"/>
      <c r="AZ435" s="79" t="s">
        <v>2658</v>
      </c>
      <c r="BA435" s="79"/>
      <c r="BB435" s="79"/>
      <c r="BC435" s="79"/>
      <c r="BD435" s="21" t="str">
        <f t="shared" si="42"/>
        <v>[495] = {wayshrines={434,434,434,}, dlcId=DLC_GREYMOOR</v>
      </c>
      <c r="BE435" s="21" t="str">
        <f t="shared" si="43"/>
        <v>, zoneIds={1196,1160,1160}, veteran=true</v>
      </c>
      <c r="BF435" s="21" t="str">
        <f t="shared" si="41"/>
        <v>, setType=LIBSETS_SETTYPE_TRIAL</v>
      </c>
      <c r="BG435" s="21" t="str">
        <f t="shared" si="44"/>
        <v>, dropMechanic={LIBSETS_DROP_MECHANIC_TRIAL_BOSS,LIBSETS_DROP_MECHANIC_TRIAL_BOSS}, dropMechanicDropLocationNames={['en']={'','Bosses in trial dungeons','','','','',},['de']={'','Bosse in Prüfungen','','','','',},}</v>
      </c>
      <c r="BH435" s="21" t="str">
        <f t="shared" si="45"/>
        <v>}, --Perfected Vrol\'s Command / Vrols perfektionierter Befehl   [Kyne's Aegis, Western Skyrim, Western Skyrim]</v>
      </c>
    </row>
    <row r="436" spans="1:60" x14ac:dyDescent="0.25">
      <c r="A436" s="5">
        <v>496</v>
      </c>
      <c r="B436" t="s">
        <v>1740</v>
      </c>
      <c r="C436" t="s">
        <v>1741</v>
      </c>
      <c r="D436" s="3">
        <f t="shared" si="40"/>
        <v>496</v>
      </c>
      <c r="G436" s="8" t="s">
        <v>1479</v>
      </c>
      <c r="I436" t="s">
        <v>91</v>
      </c>
      <c r="J436" t="s">
        <v>91</v>
      </c>
      <c r="K436">
        <v>434</v>
      </c>
      <c r="L436">
        <v>434</v>
      </c>
      <c r="M436">
        <v>434</v>
      </c>
      <c r="O436" s="62" t="s">
        <v>1705</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3313</v>
      </c>
      <c r="Y436" s="62"/>
      <c r="Z436" s="3">
        <f>IF(AND(G436&lt;&gt;"LIBSETS_SETTYPE_BATTLEGROUND",G436&lt;&gt;"LIBSETS_SETTYPE_SPECIAL"),
IF(AND(Y436&lt;&gt;"",ISNUMBER(Y436),NOT(ISNA(Y436))),Y436,
   IF(AND(L436&lt;&gt;"",ISNUMBER(L436),L436&gt;0,NOT(ISNA(L436))),VLOOKUP(L436,'ESO dumped WayshrineInfo'!$K$3:$L$9996,2,FALSE),"")
),"")</f>
        <v>1160</v>
      </c>
      <c r="AA436" t="str">
        <f>IF(AND(Z436&lt;&gt;"",ISNUMBER(Z436),NOT(ISNA(Z436))),VLOOKUP(Z436,'ESO zone constants'!$A$3:$D$9999,4,FALSE),"")</f>
        <v>Western Skyrim</v>
      </c>
      <c r="AB436" s="33" t="s">
        <v>3313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WayshrineInfo'!$K$3:$L$9996,2,FALSE),"")
),"")</f>
        <v>1160</v>
      </c>
      <c r="AG436" t="str">
        <f>IF(AND(AF436&lt;&gt;"",ISNUMBER(AF436),NOT(ISNA(AF436))),VLOOKUP(AF436,'ESO zone constants'!$A$3:$D$9999,4,FALSE),"")</f>
        <v>Western Skyrim</v>
      </c>
      <c r="AH436" s="42"/>
      <c r="AI436" s="41"/>
      <c r="AJ436" s="41"/>
      <c r="AK436" s="3" t="str">
        <f>IF(AND(G436&lt;&gt;"LIBSETS_SETTYPE_BATTLEGROUND",G436&lt;&gt;"LIBSETS_SETTYPE_SPECIAL"),IF(AL436&lt;&gt;"",VLOOKUP(AL436,'ESO zone constants'!$D$3:$H$4953,5,FALSE),""),"")</f>
        <v/>
      </c>
      <c r="AN436" s="41"/>
      <c r="AO436" s="41"/>
      <c r="AP436" s="3" t="str">
        <f>IF(AND(G436&lt;&gt;"LIBSETS_SETTYPE_BATTLEGROUND",G436&lt;&gt;"LIBSETS_SETTYPE_SPECIAL"),IF(AQ436&lt;&gt;"",VLOOKUP(AQ436,'ESO zone constants'!$D$3:$H$4953,5,FALSE),""),"")</f>
        <v/>
      </c>
      <c r="AS436" s="41"/>
      <c r="AT436" s="41"/>
      <c r="AU436" s="3" t="str">
        <f>IF(AND(G436&lt;&gt;"LIBSETS_SETTYPE_BATTLEGROUND",G436&lt;&gt;"LIBSETS_SETTYPE_SPECIAL"),IF(AV436&lt;&gt;"",VLOOKUP(AV436,'ESO zone constants'!$D$3:$H$4953,5,FALSE),""),"")</f>
        <v/>
      </c>
      <c r="AX436" s="41"/>
      <c r="AY436" s="41"/>
      <c r="AZ436" s="79" t="s">
        <v>2658</v>
      </c>
      <c r="BA436" s="79"/>
      <c r="BB436" s="79"/>
      <c r="BC436" s="79"/>
      <c r="BD436" s="21" t="str">
        <f t="shared" si="42"/>
        <v>[496] = {wayshrines={434,434,434,}, dlcId=DLC_GREYMOOR</v>
      </c>
      <c r="BE436" s="21" t="str">
        <f t="shared" si="43"/>
        <v>, zoneIds={1196,1160,1160}, veteran=false</v>
      </c>
      <c r="BF436" s="21" t="str">
        <f t="shared" si="41"/>
        <v>, setType=LIBSETS_SETTYPE_TRIAL</v>
      </c>
      <c r="BG436" s="21" t="str">
        <f t="shared" si="44"/>
        <v>, dropMechanic={LIBSETS_DROP_MECHANIC_TRIAL_BOSS,LIBSETS_DROP_MECHANIC_TRIAL_BOSS}, dropMechanicDropLocationNames={['en']={'','Bosses in trial dungeons','','','','',},['de']={'','Bosse in Prüfungen','','','','',},}</v>
      </c>
      <c r="BH436" s="21" t="str">
        <f t="shared" si="45"/>
        <v>}, --Roaring Opportunist / Brüllender Opportunist   [Kyne's Aegis, Western Skyrim, Western Skyrim]</v>
      </c>
    </row>
    <row r="437" spans="1:60" x14ac:dyDescent="0.25">
      <c r="A437" s="5">
        <v>497</v>
      </c>
      <c r="B437" t="s">
        <v>1742</v>
      </c>
      <c r="C437" t="s">
        <v>1743</v>
      </c>
      <c r="D437" s="3">
        <f t="shared" si="40"/>
        <v>497</v>
      </c>
      <c r="G437" s="8" t="s">
        <v>1479</v>
      </c>
      <c r="I437" t="s">
        <v>92</v>
      </c>
      <c r="J437" t="s">
        <v>91</v>
      </c>
      <c r="K437">
        <v>434</v>
      </c>
      <c r="L437">
        <v>434</v>
      </c>
      <c r="M437">
        <v>434</v>
      </c>
      <c r="O437" s="62" t="s">
        <v>1705</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3313</v>
      </c>
      <c r="Y437" s="62"/>
      <c r="Z437" s="3">
        <f>IF(AND(G437&lt;&gt;"LIBSETS_SETTYPE_BATTLEGROUND",G437&lt;&gt;"LIBSETS_SETTYPE_SPECIAL"),
IF(AND(Y437&lt;&gt;"",ISNUMBER(Y437),NOT(ISNA(Y437))),Y437,
   IF(AND(L437&lt;&gt;"",ISNUMBER(L437),L437&gt;0,NOT(ISNA(L437))),VLOOKUP(L437,'ESO dumped WayshrineInfo'!$K$3:$L$9996,2,FALSE),"")
),"")</f>
        <v>1160</v>
      </c>
      <c r="AA437" t="str">
        <f>IF(AND(Z437&lt;&gt;"",ISNUMBER(Z437),NOT(ISNA(Z437))),VLOOKUP(Z437,'ESO zone constants'!$A$3:$D$9999,4,FALSE),"")</f>
        <v>Western Skyrim</v>
      </c>
      <c r="AB437" s="33" t="s">
        <v>3313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WayshrineInfo'!$K$3:$L$9996,2,FALSE),"")
),"")</f>
        <v>1160</v>
      </c>
      <c r="AG437" t="str">
        <f>IF(AND(AF437&lt;&gt;"",ISNUMBER(AF437),NOT(ISNA(AF437))),VLOOKUP(AF437,'ESO zone constants'!$A$3:$D$9999,4,FALSE),"")</f>
        <v>Western Skyrim</v>
      </c>
      <c r="AH437" s="42"/>
      <c r="AI437" s="41"/>
      <c r="AJ437" s="41"/>
      <c r="AK437" s="3" t="str">
        <f>IF(AND(G437&lt;&gt;"LIBSETS_SETTYPE_BATTLEGROUND",G437&lt;&gt;"LIBSETS_SETTYPE_SPECIAL"),IF(AL437&lt;&gt;"",VLOOKUP(AL437,'ESO zone constants'!$D$3:$H$4953,5,FALSE),""),"")</f>
        <v/>
      </c>
      <c r="AN437" s="41"/>
      <c r="AO437" s="41"/>
      <c r="AP437" s="3" t="str">
        <f>IF(AND(G437&lt;&gt;"LIBSETS_SETTYPE_BATTLEGROUND",G437&lt;&gt;"LIBSETS_SETTYPE_SPECIAL"),IF(AQ437&lt;&gt;"",VLOOKUP(AQ437,'ESO zone constants'!$D$3:$H$4953,5,FALSE),""),"")</f>
        <v/>
      </c>
      <c r="AS437" s="41"/>
      <c r="AT437" s="41"/>
      <c r="AU437" s="3" t="str">
        <f>IF(AND(G437&lt;&gt;"LIBSETS_SETTYPE_BATTLEGROUND",G437&lt;&gt;"LIBSETS_SETTYPE_SPECIAL"),IF(AV437&lt;&gt;"",VLOOKUP(AV437,'ESO zone constants'!$D$3:$H$4953,5,FALSE),""),"")</f>
        <v/>
      </c>
      <c r="AX437" s="41"/>
      <c r="AY437" s="41"/>
      <c r="AZ437" s="79" t="s">
        <v>2658</v>
      </c>
      <c r="BA437" s="79"/>
      <c r="BB437" s="79"/>
      <c r="BC437" s="79"/>
      <c r="BD437" s="21" t="str">
        <f t="shared" si="42"/>
        <v>[497] = {wayshrines={434,434,434,}, dlcId=DLC_GREYMOOR</v>
      </c>
      <c r="BE437" s="21" t="str">
        <f t="shared" si="43"/>
        <v>, zoneIds={1196,1160,1160}, veteran=true</v>
      </c>
      <c r="BF437" s="21" t="str">
        <f t="shared" si="41"/>
        <v>, setType=LIBSETS_SETTYPE_TRIAL</v>
      </c>
      <c r="BG437" s="21" t="str">
        <f t="shared" si="44"/>
        <v>, dropMechanic={LIBSETS_DROP_MECHANIC_TRIAL_BOSS,LIBSETS_DROP_MECHANIC_TRIAL_BOSS}, dropMechanicDropLocationNames={['en']={'','Bosses in trial dungeons','','','','',},['de']={'','Bosse in Prüfungen','','','','',},}</v>
      </c>
      <c r="BH437" s="21" t="str">
        <f t="shared" si="45"/>
        <v>}, --Perfected Roaring Opportunist / Perfektionierter brüllender Opportunist   [Kyne's Aegis, Western Skyrim, Western Skyrim]</v>
      </c>
    </row>
    <row r="438" spans="1:60" x14ac:dyDescent="0.25">
      <c r="A438" s="5">
        <v>498</v>
      </c>
      <c r="B438" t="s">
        <v>1744</v>
      </c>
      <c r="C438" t="s">
        <v>2647</v>
      </c>
      <c r="D438" s="3">
        <f t="shared" si="40"/>
        <v>498</v>
      </c>
      <c r="G438" s="8" t="s">
        <v>1479</v>
      </c>
      <c r="I438" t="s">
        <v>91</v>
      </c>
      <c r="J438" t="s">
        <v>91</v>
      </c>
      <c r="K438">
        <v>434</v>
      </c>
      <c r="L438">
        <v>434</v>
      </c>
      <c r="M438">
        <v>434</v>
      </c>
      <c r="O438" s="62" t="s">
        <v>1705</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3313</v>
      </c>
      <c r="Z438" s="3">
        <f>IF(AND(G438&lt;&gt;"LIBSETS_SETTYPE_BATTLEGROUND",G438&lt;&gt;"LIBSETS_SETTYPE_SPECIAL"),
IF(AND(Y438&lt;&gt;"",ISNUMBER(Y438),NOT(ISNA(Y438))),Y438,
   IF(AND(L438&lt;&gt;"",ISNUMBER(L438),L438&gt;0,NOT(ISNA(L438))),VLOOKUP(L438,'ESO dumped WayshrineInfo'!$K$3:$L$9996,2,FALSE),"")
),"")</f>
        <v>1160</v>
      </c>
      <c r="AA438" t="str">
        <f>IF(AND(Z438&lt;&gt;"",ISNUMBER(Z438),NOT(ISNA(Z438))),VLOOKUP(Z438,'ESO zone constants'!$A$3:$D$9999,4,FALSE),"")</f>
        <v>Western Skyrim</v>
      </c>
      <c r="AB438" s="33" t="s">
        <v>3313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WayshrineInfo'!$K$3:$L$9996,2,FALSE),"")
),"")</f>
        <v>1160</v>
      </c>
      <c r="AG438" t="str">
        <f>IF(AND(AF438&lt;&gt;"",ISNUMBER(AF438),NOT(ISNA(AF438))),VLOOKUP(AF438,'ESO zone constants'!$A$3:$D$9999,4,FALSE),"")</f>
        <v>Western Skyrim</v>
      </c>
      <c r="AH438" s="42"/>
      <c r="AI438" s="41"/>
      <c r="AJ438" s="41"/>
      <c r="AK438" s="3" t="str">
        <f>IF(AND(G438&lt;&gt;"LIBSETS_SETTYPE_BATTLEGROUND",G438&lt;&gt;"LIBSETS_SETTYPE_SPECIAL"),IF(AL438&lt;&gt;"",VLOOKUP(AL438,'ESO zone constants'!$D$3:$H$4953,5,FALSE),""),"")</f>
        <v/>
      </c>
      <c r="AN438" s="41"/>
      <c r="AO438" s="41"/>
      <c r="AP438" s="3" t="str">
        <f>IF(AND(G438&lt;&gt;"LIBSETS_SETTYPE_BATTLEGROUND",G438&lt;&gt;"LIBSETS_SETTYPE_SPECIAL"),IF(AQ438&lt;&gt;"",VLOOKUP(AQ438,'ESO zone constants'!$D$3:$H$4953,5,FALSE),""),"")</f>
        <v/>
      </c>
      <c r="AS438" s="41"/>
      <c r="AT438" s="41"/>
      <c r="AU438" s="3" t="str">
        <f>IF(AND(G438&lt;&gt;"LIBSETS_SETTYPE_BATTLEGROUND",G438&lt;&gt;"LIBSETS_SETTYPE_SPECIAL"),IF(AV438&lt;&gt;"",VLOOKUP(AV438,'ESO zone constants'!$D$3:$H$4953,5,FALSE),""),"")</f>
        <v/>
      </c>
      <c r="AX438" s="41"/>
      <c r="AY438" s="41"/>
      <c r="AZ438" s="79" t="s">
        <v>2658</v>
      </c>
      <c r="BA438" s="79"/>
      <c r="BB438" s="79"/>
      <c r="BC438" s="79"/>
      <c r="BD438" s="21" t="str">
        <f t="shared" si="42"/>
        <v>[498] = {wayshrines={434,434,434,}, dlcId=DLC_GREYMOOR</v>
      </c>
      <c r="BE438" s="21" t="str">
        <f t="shared" si="43"/>
        <v>, zoneIds={1196,1160,1160}, veteran=false</v>
      </c>
      <c r="BF438" s="21" t="str">
        <f t="shared" si="41"/>
        <v>, setType=LIBSETS_SETTYPE_TRIAL</v>
      </c>
      <c r="BG438" s="21" t="str">
        <f t="shared" si="44"/>
        <v>, dropMechanic={LIBSETS_DROP_MECHANIC_TRIAL_BOSS,LIBSETS_DROP_MECHANIC_TRIAL_BOSS}, dropMechanicDropLocationNames={['en']={'','Bosses in trial dungeons','','','','',},['de']={'','Bosse in Prüfungen','','','','',},}</v>
      </c>
      <c r="BH438" s="21" t="str">
        <f t="shared" si="45"/>
        <v>}, --Yandir\'s Might / Yandirs Macht   [Kyne's Aegis, Western Skyrim, Western Skyrim]</v>
      </c>
    </row>
    <row r="439" spans="1:60" x14ac:dyDescent="0.25">
      <c r="A439" s="5">
        <v>499</v>
      </c>
      <c r="B439" t="s">
        <v>1745</v>
      </c>
      <c r="C439" t="s">
        <v>2648</v>
      </c>
      <c r="D439" s="3">
        <f t="shared" si="40"/>
        <v>499</v>
      </c>
      <c r="G439" s="8" t="s">
        <v>1479</v>
      </c>
      <c r="I439" t="s">
        <v>92</v>
      </c>
      <c r="J439" t="s">
        <v>91</v>
      </c>
      <c r="K439">
        <v>434</v>
      </c>
      <c r="L439">
        <v>434</v>
      </c>
      <c r="M439">
        <v>434</v>
      </c>
      <c r="O439" s="62" t="s">
        <v>1705</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3313</v>
      </c>
      <c r="Y439" s="62"/>
      <c r="Z439" s="3">
        <f>IF(AND(G439&lt;&gt;"LIBSETS_SETTYPE_BATTLEGROUND",G439&lt;&gt;"LIBSETS_SETTYPE_SPECIAL"),
IF(AND(Y439&lt;&gt;"",ISNUMBER(Y439),NOT(ISNA(Y439))),Y439,
   IF(AND(L439&lt;&gt;"",ISNUMBER(L439),L439&gt;0,NOT(ISNA(L439))),VLOOKUP(L439,'ESO dumped WayshrineInfo'!$K$3:$L$9996,2,FALSE),"")
),"")</f>
        <v>1160</v>
      </c>
      <c r="AA439" t="str">
        <f>IF(AND(Z439&lt;&gt;"",ISNUMBER(Z439),NOT(ISNA(Z439))),VLOOKUP(Z439,'ESO zone constants'!$A$3:$D$9999,4,FALSE),"")</f>
        <v>Western Skyrim</v>
      </c>
      <c r="AB439" s="33" t="s">
        <v>3313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WayshrineInfo'!$K$3:$L$9996,2,FALSE),"")
),"")</f>
        <v>1160</v>
      </c>
      <c r="AG439" t="str">
        <f>IF(AND(AF439&lt;&gt;"",ISNUMBER(AF439),NOT(ISNA(AF439))),VLOOKUP(AF439,'ESO zone constants'!$A$3:$D$9999,4,FALSE),"")</f>
        <v>Western Skyrim</v>
      </c>
      <c r="AH439" s="42"/>
      <c r="AI439" s="41"/>
      <c r="AJ439" s="41"/>
      <c r="AK439" s="3" t="str">
        <f>IF(AND(G439&lt;&gt;"LIBSETS_SETTYPE_BATTLEGROUND",G439&lt;&gt;"LIBSETS_SETTYPE_SPECIAL"),IF(AL439&lt;&gt;"",VLOOKUP(AL439,'ESO zone constants'!$D$3:$H$4953,5,FALSE),""),"")</f>
        <v/>
      </c>
      <c r="AN439" s="41"/>
      <c r="AO439" s="41"/>
      <c r="AP439" s="3" t="str">
        <f>IF(AND(G439&lt;&gt;"LIBSETS_SETTYPE_BATTLEGROUND",G439&lt;&gt;"LIBSETS_SETTYPE_SPECIAL"),IF(AQ439&lt;&gt;"",VLOOKUP(AQ439,'ESO zone constants'!$D$3:$H$4953,5,FALSE),""),"")</f>
        <v/>
      </c>
      <c r="AS439" s="41"/>
      <c r="AT439" s="41"/>
      <c r="AU439" s="3" t="str">
        <f>IF(AND(G439&lt;&gt;"LIBSETS_SETTYPE_BATTLEGROUND",G439&lt;&gt;"LIBSETS_SETTYPE_SPECIAL"),IF(AV439&lt;&gt;"",VLOOKUP(AV439,'ESO zone constants'!$D$3:$H$4953,5,FALSE),""),"")</f>
        <v/>
      </c>
      <c r="AX439" s="41"/>
      <c r="AY439" s="41"/>
      <c r="AZ439" s="79" t="s">
        <v>2658</v>
      </c>
      <c r="BA439" s="79"/>
      <c r="BB439" s="79"/>
      <c r="BC439" s="79"/>
      <c r="BD439" s="21" t="str">
        <f t="shared" si="42"/>
        <v>[499] = {wayshrines={434,434,434,}, dlcId=DLC_GREYMOOR</v>
      </c>
      <c r="BE439" s="21" t="str">
        <f t="shared" si="43"/>
        <v>, zoneIds={1196,1160,1160}, veteran=true</v>
      </c>
      <c r="BF439" s="21" t="str">
        <f t="shared" si="41"/>
        <v>, setType=LIBSETS_SETTYPE_TRIAL</v>
      </c>
      <c r="BG439" s="21" t="str">
        <f t="shared" si="44"/>
        <v>, dropMechanic={LIBSETS_DROP_MECHANIC_TRIAL_BOSS,LIBSETS_DROP_MECHANIC_TRIAL_BOSS}, dropMechanicDropLocationNames={['en']={'','Bosses in trial dungeons','','','','',},['de']={'','Bosse in Prüfungen','','','','',},}</v>
      </c>
      <c r="BH439" s="21" t="str">
        <f t="shared" si="45"/>
        <v>}, --Perfected Yandir\'s Might / Yandirs perfektionierte Macht   [Kyne's Aegis, Western Skyrim, Western Skyrim]</v>
      </c>
    </row>
    <row r="440" spans="1:60" x14ac:dyDescent="0.25">
      <c r="A440" s="5">
        <v>500</v>
      </c>
      <c r="B440" t="s">
        <v>1746</v>
      </c>
      <c r="C440" t="s">
        <v>2649</v>
      </c>
      <c r="D440" s="3">
        <f t="shared" si="40"/>
        <v>500</v>
      </c>
      <c r="E440" s="40" t="s">
        <v>1789</v>
      </c>
      <c r="F440" s="30" t="s">
        <v>1462</v>
      </c>
      <c r="G440" s="8"/>
      <c r="O440" s="62" t="s">
        <v>1686</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constants'!$A$3:$D$9999,4,FALSE),"")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constants'!$A$3:$D$9999,4,FALSE),"")</f>
        <v/>
      </c>
      <c r="AH440" s="42"/>
      <c r="AI440" s="41"/>
      <c r="AJ440" s="41"/>
      <c r="AK440" s="3" t="str">
        <f>IF(AND(G440&lt;&gt;"LIBSETS_SETTYPE_BATTLEGROUND",G440&lt;&gt;"LIBSETS_SETTYPE_SPECIAL"),IF(AL440&lt;&gt;"",VLOOKUP(AL440,'ESO zone constants'!$D$3:$H$4953,5,FALSE),""),"")</f>
        <v/>
      </c>
      <c r="AN440" s="41"/>
      <c r="AO440" s="41"/>
      <c r="AP440" s="3" t="str">
        <f>IF(AND(G440&lt;&gt;"LIBSETS_SETTYPE_BATTLEGROUND",G440&lt;&gt;"LIBSETS_SETTYPE_SPECIAL"),IF(AQ440&lt;&gt;"",VLOOKUP(AQ440,'ESO zone constants'!$D$3:$H$4953,5,FALSE),""),"")</f>
        <v/>
      </c>
      <c r="AS440" s="41"/>
      <c r="AT440" s="41"/>
      <c r="AU440" s="3" t="str">
        <f>IF(AND(G440&lt;&gt;"LIBSETS_SETTYPE_BATTLEGROUND",G440&lt;&gt;"LIBSETS_SETTYPE_SPECIAL"),IF(AV440&lt;&gt;"",VLOOKUP(AV440,'ESO zone constants'!$D$3:$H$4953,5,FALSE),""),"")</f>
        <v/>
      </c>
      <c r="AX440" s="41"/>
      <c r="AY440" s="41"/>
      <c r="AZ440" s="79" t="s">
        <v>2658</v>
      </c>
      <c r="BA440" s="79"/>
      <c r="BB440" s="79"/>
      <c r="BC440" s="79"/>
      <c r="BD440" s="21" t="str">
        <f t="shared" si="42"/>
        <v/>
      </c>
      <c r="BE440" s="21" t="str">
        <f t="shared" si="43"/>
        <v/>
      </c>
      <c r="BF440" s="21" t="str">
        <f t="shared" si="41"/>
        <v/>
      </c>
      <c r="BG440" s="21" t="str">
        <f t="shared" si="44"/>
        <v/>
      </c>
      <c r="BH440" s="21" t="str">
        <f t="shared" si="45"/>
        <v/>
      </c>
    </row>
    <row r="441" spans="1:60" x14ac:dyDescent="0.25">
      <c r="A441" s="5">
        <v>501</v>
      </c>
      <c r="B441" t="s">
        <v>1748</v>
      </c>
      <c r="C441" t="s">
        <v>1747</v>
      </c>
      <c r="D441" s="3">
        <f t="shared" si="40"/>
        <v>501</v>
      </c>
      <c r="G441" s="8" t="s">
        <v>1680</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constants'!$A$3:$D$9999,4,FALSE),"")</f>
        <v>Artaeum</v>
      </c>
      <c r="AB441" s="33" t="s">
        <v>3261</v>
      </c>
      <c r="AC441" s="41" t="s">
        <v>3290</v>
      </c>
      <c r="AD441" s="41" t="s">
        <v>3291</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constants'!$A$3:$D$9999,4,FALSE),"")</f>
        <v>Stros M'Kai</v>
      </c>
      <c r="AH441" s="42" t="s">
        <v>3261</v>
      </c>
      <c r="AI441" s="41" t="s">
        <v>3292</v>
      </c>
      <c r="AJ441" s="41" t="s">
        <v>3293</v>
      </c>
      <c r="AK441" s="3">
        <f>IF(AND(G441&lt;&gt;"LIBSETS_SETTYPE_BATTLEGROUND",G441&lt;&gt;"LIBSETS_SETTYPE_SPECIAL"),IF(AL441&lt;&gt;"",VLOOKUP(AL441,'ESO zone constants'!$D$3:$H$4953,5,FALSE),""),"")</f>
        <v>1020</v>
      </c>
      <c r="AL441" t="s">
        <v>674</v>
      </c>
      <c r="AM441" s="33" t="s">
        <v>1557</v>
      </c>
      <c r="AN441" s="41"/>
      <c r="AO441" s="41"/>
      <c r="AP441" s="3">
        <f>IF(AND(G441&lt;&gt;"LIBSETS_SETTYPE_BATTLEGROUND",G441&lt;&gt;"LIBSETS_SETTYPE_SPECIAL"),IF(AQ441&lt;&gt;"",VLOOKUP(AQ441,'ESO zone constants'!$D$3:$H$4953,5,FALSE),""),"")</f>
        <v>1027</v>
      </c>
      <c r="AQ441" t="s">
        <v>681</v>
      </c>
      <c r="AR441" s="33" t="s">
        <v>3267</v>
      </c>
      <c r="AS441" s="41" t="s">
        <v>3294</v>
      </c>
      <c r="AT441" s="41" t="s">
        <v>3295</v>
      </c>
      <c r="AU441" s="3" t="str">
        <f>IF(AND(G441&lt;&gt;"LIBSETS_SETTYPE_BATTLEGROUND",G441&lt;&gt;"LIBSETS_SETTYPE_SPECIAL"),IF(AV441&lt;&gt;"",VLOOKUP(AV441,'ESO zone constants'!$D$3:$H$4953,5,FALSE),""),"")</f>
        <v/>
      </c>
      <c r="AV441" s="38"/>
      <c r="AX441" s="41"/>
      <c r="AY441" s="41"/>
      <c r="AZ441" s="79" t="s">
        <v>2658</v>
      </c>
      <c r="BA441" s="36" t="s">
        <v>3226</v>
      </c>
      <c r="BB441" s="36" t="s">
        <v>3226</v>
      </c>
      <c r="BC441" s="36"/>
      <c r="BD441" s="21" t="str">
        <f t="shared" si="42"/>
        <v>[501] = {wayshrines={176,360,179,}, dlcId=DLC_GREYMOOR</v>
      </c>
      <c r="BE441" s="21" t="str">
        <f t="shared" si="43"/>
        <v>, zoneIds={381,1027,534,1020,1027}, veteran=false</v>
      </c>
      <c r="BF441" s="21" t="str">
        <f t="shared" si="41"/>
        <v>, setType=LIBSETS_SETTYPE_MYTHIC</v>
      </c>
      <c r="BG441" s="21" t="str">
        <f t="shared" si="44"/>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5"/>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0"/>
        <v>502</v>
      </c>
      <c r="E442" t="s">
        <v>1790</v>
      </c>
      <c r="F442" s="30" t="s">
        <v>1462</v>
      </c>
      <c r="G442" s="8"/>
      <c r="O442" s="62" t="s">
        <v>1686</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constants'!$A$3:$D$9999,4,FALSE),"")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constants'!$A$3:$D$9999,4,FALSE),"")</f>
        <v/>
      </c>
      <c r="AH442" s="42"/>
      <c r="AI442" s="41"/>
      <c r="AJ442" s="41"/>
      <c r="AK442" s="3" t="str">
        <f>IF(AND(G442&lt;&gt;"LIBSETS_SETTYPE_BATTLEGROUND",G442&lt;&gt;"LIBSETS_SETTYPE_SPECIAL"),IF(AL442&lt;&gt;"",VLOOKUP(AL442,'ESO zone constants'!$D$3:$H$4953,5,FALSE),""),"")</f>
        <v/>
      </c>
      <c r="AN442" s="41"/>
      <c r="AO442" s="41"/>
      <c r="AP442" s="3" t="str">
        <f>IF(AND(G442&lt;&gt;"LIBSETS_SETTYPE_BATTLEGROUND",G442&lt;&gt;"LIBSETS_SETTYPE_SPECIAL"),IF(AQ442&lt;&gt;"",VLOOKUP(AQ442,'ESO zone constants'!$D$3:$H$4953,5,FALSE),""),"")</f>
        <v/>
      </c>
      <c r="AS442" s="41"/>
      <c r="AT442" s="41"/>
      <c r="AU442" s="3" t="str">
        <f>IF(AND(G442&lt;&gt;"LIBSETS_SETTYPE_BATTLEGROUND",G442&lt;&gt;"LIBSETS_SETTYPE_SPECIAL"),IF(AV442&lt;&gt;"",VLOOKUP(AV442,'ESO zone constants'!$D$3:$H$4953,5,FALSE),""),"")</f>
        <v/>
      </c>
      <c r="AX442" s="41"/>
      <c r="AY442" s="41"/>
      <c r="AZ442" s="79" t="s">
        <v>2658</v>
      </c>
      <c r="BA442" s="79"/>
      <c r="BB442" s="79"/>
      <c r="BC442" s="79"/>
      <c r="BD442" s="21" t="str">
        <f t="shared" si="42"/>
        <v/>
      </c>
      <c r="BE442" s="21" t="str">
        <f t="shared" si="43"/>
        <v/>
      </c>
      <c r="BF442" s="21" t="str">
        <f t="shared" si="41"/>
        <v/>
      </c>
      <c r="BG442" s="21" t="str">
        <f t="shared" si="44"/>
        <v/>
      </c>
      <c r="BH442" s="21" t="str">
        <f t="shared" si="45"/>
        <v/>
      </c>
    </row>
    <row r="443" spans="1:60" x14ac:dyDescent="0.25">
      <c r="A443" s="5">
        <v>503</v>
      </c>
      <c r="B443" t="s">
        <v>1750</v>
      </c>
      <c r="C443" t="s">
        <v>1751</v>
      </c>
      <c r="D443" s="3">
        <f t="shared" si="40"/>
        <v>503</v>
      </c>
      <c r="G443" s="8" t="s">
        <v>1680</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constants'!$A$3:$D$9999,4,FALSE),"")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constants'!$A$3:$D$9999,4,FALSE),"")</f>
        <v>Malabal Tor</v>
      </c>
      <c r="AH443" s="42" t="s">
        <v>1557</v>
      </c>
      <c r="AI443" s="41"/>
      <c r="AJ443" s="41"/>
      <c r="AK443" s="3">
        <f>IF(AND(G443&lt;&gt;"LIBSETS_SETTYPE_BATTLEGROUND",G443&lt;&gt;"LIBSETS_SETTYPE_SPECIAL"),IF(AL443&lt;&gt;"",VLOOKUP(AL443,'ESO zone constants'!$D$3:$H$4953,5,FALSE),""),"")</f>
        <v>931</v>
      </c>
      <c r="AL443" t="s">
        <v>56</v>
      </c>
      <c r="AM443" s="33" t="s">
        <v>1540</v>
      </c>
      <c r="AN443" s="41" t="s">
        <v>1544</v>
      </c>
      <c r="AO443" s="41" t="s">
        <v>1544</v>
      </c>
      <c r="AP443" s="3">
        <f>IF(AND(G443&lt;&gt;"LIBSETS_SETTYPE_BATTLEGROUND",G443&lt;&gt;"LIBSETS_SETTYPE_SPECIAL"),IF(AQ443&lt;&gt;"",VLOOKUP(AQ443,'ESO zone constants'!$D$3:$H$4953,5,FALSE),""),"")</f>
        <v>108</v>
      </c>
      <c r="AQ443" t="s">
        <v>113</v>
      </c>
      <c r="AR443" s="33" t="s">
        <v>1557</v>
      </c>
      <c r="AS443" s="41"/>
      <c r="AT443" s="41"/>
      <c r="AU443" s="3">
        <f>IF(AND(G443&lt;&gt;"LIBSETS_SETTYPE_BATTLEGROUND",G443&lt;&gt;"LIBSETS_SETTYPE_SPECIAL"),IF(AV443&lt;&gt;"",VLOOKUP(AV443,'ESO zone constants'!$D$3:$H$4953,5,FALSE),""),"")</f>
        <v>726</v>
      </c>
      <c r="AV443" t="s">
        <v>80</v>
      </c>
      <c r="AW443" s="33" t="s">
        <v>1557</v>
      </c>
      <c r="AX443" s="41"/>
      <c r="AY443" s="41"/>
      <c r="AZ443" s="79" t="s">
        <v>2658</v>
      </c>
      <c r="BA443" s="36" t="s">
        <v>3223</v>
      </c>
      <c r="BB443" s="36" t="s">
        <v>3223</v>
      </c>
      <c r="BC443" s="36"/>
      <c r="BD443" s="21" t="str">
        <f t="shared" si="42"/>
        <v>[503] = {wayshrines={62,374,107,}, dlcId=DLC_GREYMOOR</v>
      </c>
      <c r="BE443" s="21" t="str">
        <f t="shared" si="43"/>
        <v>, zoneIds={3,726,58,931,108,726}, veteran=false</v>
      </c>
      <c r="BF443" s="21" t="str">
        <f t="shared" si="41"/>
        <v>, setType=LIBSETS_SETTYPE_MYTHIC</v>
      </c>
      <c r="BG443" s="21" t="str">
        <f t="shared" si="44"/>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H443" s="21" t="str">
        <f t="shared" si="45"/>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0"/>
        <v>504</v>
      </c>
      <c r="E444" t="s">
        <v>1791</v>
      </c>
      <c r="F444" s="30" t="s">
        <v>1462</v>
      </c>
      <c r="G444" s="8"/>
      <c r="O444" s="62" t="s">
        <v>1686</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constants'!$A$3:$D$9999,4,FALSE),"")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constants'!$A$3:$D$9999,4,FALSE),"")</f>
        <v/>
      </c>
      <c r="AH444" s="42"/>
      <c r="AI444" s="41"/>
      <c r="AJ444" s="41"/>
      <c r="AK444" s="3" t="str">
        <f>IF(AND(G444&lt;&gt;"LIBSETS_SETTYPE_BATTLEGROUND",G444&lt;&gt;"LIBSETS_SETTYPE_SPECIAL"),IF(AL444&lt;&gt;"",VLOOKUP(AL444,'ESO zone constants'!$D$3:$H$4953,5,FALSE),""),"")</f>
        <v/>
      </c>
      <c r="AN444" s="41"/>
      <c r="AO444" s="41"/>
      <c r="AP444" s="3" t="str">
        <f>IF(AND(G444&lt;&gt;"LIBSETS_SETTYPE_BATTLEGROUND",G444&lt;&gt;"LIBSETS_SETTYPE_SPECIAL"),IF(AQ444&lt;&gt;"",VLOOKUP(AQ444,'ESO zone constants'!$D$3:$H$4953,5,FALSE),""),"")</f>
        <v/>
      </c>
      <c r="AS444" s="41"/>
      <c r="AT444" s="41"/>
      <c r="AU444" s="3" t="str">
        <f>IF(AND(G444&lt;&gt;"LIBSETS_SETTYPE_BATTLEGROUND",G444&lt;&gt;"LIBSETS_SETTYPE_SPECIAL"),IF(AV444&lt;&gt;"",VLOOKUP(AV444,'ESO zone constants'!$D$3:$H$4953,5,FALSE),""),"")</f>
        <v/>
      </c>
      <c r="AX444" s="41"/>
      <c r="AY444" s="41"/>
      <c r="AZ444" s="79" t="s">
        <v>2658</v>
      </c>
      <c r="BA444" s="79"/>
      <c r="BB444" s="79"/>
      <c r="BC444" s="79"/>
      <c r="BD444" s="21" t="str">
        <f t="shared" si="42"/>
        <v/>
      </c>
      <c r="BE444" s="21" t="str">
        <f t="shared" si="43"/>
        <v/>
      </c>
      <c r="BF444" s="21" t="str">
        <f t="shared" si="41"/>
        <v/>
      </c>
      <c r="BG444" s="21" t="str">
        <f t="shared" si="44"/>
        <v/>
      </c>
      <c r="BH444" s="21" t="str">
        <f t="shared" si="45"/>
        <v/>
      </c>
    </row>
    <row r="445" spans="1:60" x14ac:dyDescent="0.25">
      <c r="A445" s="5">
        <v>505</v>
      </c>
      <c r="B445" t="s">
        <v>1754</v>
      </c>
      <c r="C445" t="s">
        <v>1753</v>
      </c>
      <c r="D445" s="3">
        <f t="shared" si="40"/>
        <v>505</v>
      </c>
      <c r="G445" s="8" t="s">
        <v>1680</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constants'!$A$3:$D$9999,4,FALSE),"")</f>
        <v>Deshaan</v>
      </c>
      <c r="AB445" s="33" t="s">
        <v>1557</v>
      </c>
      <c r="AC445" s="41"/>
      <c r="AD445" s="41"/>
      <c r="AE445" s="41"/>
      <c r="AF445" s="3">
        <f>IF(AND(G445&lt;&gt;"LIBSETS_SETTYPE_BATTLEGROUND",G445&lt;&gt;"LIBSETS_SETTYPE_SPECIAL"),
IF(AND(AE445&lt;&gt;"",ISNUMBER(AE445),NOT(ISNA(AE445))),AE445,
   IF(AND(M445&lt;&gt;"",ISNUMBER(M445),M445&gt;0,NOT(ISNA(M445))),VLOOKUP(M445,'ESO dumped WayshrineInfo'!$K$3:$L$9996,2,FALSE),"")
),"")</f>
        <v>92</v>
      </c>
      <c r="AG445" t="str">
        <f>IF(AND(AF445&lt;&gt;"",ISNUMBER(AF445),NOT(ISNA(AF445))),VLOOKUP(AF445,'ESO zone constants'!$A$3:$D$9999,4,FALSE),"")</f>
        <v>Bangkorai</v>
      </c>
      <c r="AH445" s="42" t="s">
        <v>1540</v>
      </c>
      <c r="AI445" s="41" t="s">
        <v>1364</v>
      </c>
      <c r="AJ445" s="41" t="s">
        <v>1364</v>
      </c>
      <c r="AK445" s="3">
        <f>IF(AND(G445&lt;&gt;"LIBSETS_SETTYPE_BATTLEGROUND",G445&lt;&gt;"LIBSETS_SETTYPE_SPECIAL"),IF(AL445&lt;&gt;"",VLOOKUP(AL445,'ESO zone constants'!$D$3:$H$4953,5,FALSE),""),"")</f>
        <v>216</v>
      </c>
      <c r="AL445" t="s">
        <v>144</v>
      </c>
      <c r="AM445" s="33" t="s">
        <v>1558</v>
      </c>
      <c r="AN445" s="41"/>
      <c r="AO445" s="41"/>
      <c r="AP445" s="3">
        <f>IF(AND(G445&lt;&gt;"LIBSETS_SETTYPE_BATTLEGROUND",G445&lt;&gt;"LIBSETS_SETTYPE_SPECIAL"),IF(AQ445&lt;&gt;"",VLOOKUP(AQ445,'ESO zone constants'!$D$3:$H$4953,5,FALSE),""),"")</f>
        <v>888</v>
      </c>
      <c r="AQ445" t="s">
        <v>565</v>
      </c>
      <c r="AR445" s="33" t="s">
        <v>1559</v>
      </c>
      <c r="AS445" s="41" t="s">
        <v>3296</v>
      </c>
      <c r="AT445" s="41" t="s">
        <v>3296</v>
      </c>
      <c r="AU445" s="3" t="str">
        <f>IF(AND(G445&lt;&gt;"LIBSETS_SETTYPE_BATTLEGROUND",G445&lt;&gt;"LIBSETS_SETTYPE_SPECIAL"),IF(AV445&lt;&gt;"",VLOOKUP(AV445,'ESO zone constants'!$D$3:$H$4953,5,FALSE),""),"")</f>
        <v/>
      </c>
      <c r="AX445" s="41"/>
      <c r="AY445" s="41"/>
      <c r="AZ445" s="79" t="s">
        <v>2658</v>
      </c>
      <c r="BA445" s="36" t="s">
        <v>3227</v>
      </c>
      <c r="BB445" s="36" t="s">
        <v>3227</v>
      </c>
      <c r="BC445" s="36"/>
      <c r="BD445" s="21" t="str">
        <f t="shared" si="42"/>
        <v>[505] = {wayshrines={57,26,186,}, dlcId=DLC_GREYMOOR</v>
      </c>
      <c r="BE445" s="21" t="str">
        <f t="shared" si="43"/>
        <v>, zoneIds={104,57,92,216,888}, veteran=false</v>
      </c>
      <c r="BF445" s="21" t="str">
        <f t="shared" si="41"/>
        <v>, setType=LIBSETS_SETTYPE_MYTHIC</v>
      </c>
      <c r="BG445" s="21" t="str">
        <f t="shared" si="44"/>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H445" s="21" t="str">
        <f t="shared" si="45"/>
        <v>, addTooltip={['en']='https://en.uesp.net/wiki/Online:Torc_of_Tonal_Constancy',},}, --Torc of Tonal Constancy / Torques der Klangkonstanz   [Alik'r Desert, Deshaan, Bangkorai, Crow's Wood, Craglorn]</v>
      </c>
    </row>
    <row r="446" spans="1:60" ht="15" customHeight="1" x14ac:dyDescent="0.25">
      <c r="A446" s="5">
        <v>506</v>
      </c>
      <c r="B446" t="s">
        <v>1755</v>
      </c>
      <c r="C446" t="s">
        <v>1756</v>
      </c>
      <c r="D446" s="3">
        <f t="shared" si="40"/>
        <v>506</v>
      </c>
      <c r="G446" s="8" t="s">
        <v>1472</v>
      </c>
      <c r="I446" t="s">
        <v>91</v>
      </c>
      <c r="J446" t="s">
        <v>91</v>
      </c>
      <c r="K446">
        <v>430</v>
      </c>
      <c r="L446">
        <v>430</v>
      </c>
      <c r="M446">
        <v>430</v>
      </c>
      <c r="N446">
        <v>3</v>
      </c>
      <c r="Q446" s="3">
        <f>IF(AND(G446&lt;&gt;"LIBSETS_SETTYPE_BATTLEGROUND",G446&lt;&gt;"LIBSETS_SETTYPE_SPECIAL"), IF(R446&lt;&gt;"",VLOOKUP(R446,'ESO zone constants'!$D$3:$H$10001,5,FALSE),""),"")</f>
        <v>0</v>
      </c>
      <c r="R446" t="str">
        <f>IF(AND(O446&lt;&gt;"",NOT(ISERROR(O446))),O446,
IF(AND(P446&lt;&gt;"",ISNUMBER(P446),P446&gt;0,NOT(ISNA(P446))),VLOOKUP(P446,'ESO zone constants'!$A$3:$D$9999,4,FALSE),
IF(AND(K446&lt;&gt;"",K446&gt;0,NOT(ISERROR(K446))),VLOOKUP(K446,'ESO dumped WayshrineInfo'!$K$3:$N$9996,4,FALSE),"")))</f>
        <v>Tamriel Map</v>
      </c>
      <c r="T446" s="19" t="str">
        <f>IF(AND(S446&lt;&gt;"",NOT(ISERROR(S446))),S446,IF(Q446&lt;&gt;"",IF(NOT(ISERROR(VLOOKUP(Q446,'ESO Dungeon constants'!$D$3:$H$9999,5,FALSE))),VLOOKUP(Q446,'ESO Dungeon constants'!$D$3:$I$9999,6,FALSE),VLOOKUP(Q446,'ESO zone constants'!$H$3:$K$9987,4,FALSE)),""))</f>
        <v>DLC_BASE_GAME</v>
      </c>
      <c r="U446" s="3" t="str">
        <f>IF(T446&lt;&gt;"",VLOOKUP(T446,'LibSets constants'!$B$4:$C$1012,2,FALSE),"")</f>
        <v>Included in base game</v>
      </c>
      <c r="V446" s="33" t="s">
        <v>3335</v>
      </c>
      <c r="Y446" s="62"/>
      <c r="Z446" s="3">
        <f>IF(AND(G446&lt;&gt;"LIBSETS_SETTYPE_BATTLEGROUND",G446&lt;&gt;"LIBSETS_SETTYPE_SPECIAL"),
IF(AND(Y446&lt;&gt;"",ISNUMBER(Y446),NOT(ISNA(Y446))),Y446,
   IF(AND(L446&lt;&gt;"",ISNUMBER(L446),L446&gt;0,NOT(ISNA(L446))),VLOOKUP(L446,'ESO dumped WayshrineInfo'!$K$3:$L$9996,2,FALSE),"")
),"")</f>
        <v>0</v>
      </c>
      <c r="AA446" t="str">
        <f>IF(AND(Z446&lt;&gt;"",ISNUMBER(Z446),NOT(ISNA(Z446))),VLOOKUP(Z446,'ESO zone constants'!$A$3:$D$9999,4,FALSE),"")</f>
        <v>Tamriel Map</v>
      </c>
      <c r="AB446" s="33" t="s">
        <v>3335</v>
      </c>
      <c r="AC446" s="41"/>
      <c r="AD446" s="41"/>
      <c r="AE446" s="41"/>
      <c r="AF446" s="3">
        <f>IF(AND(G446&lt;&gt;"LIBSETS_SETTYPE_BATTLEGROUND",G446&lt;&gt;"LIBSETS_SETTYPE_SPECIAL"),
IF(AND(AE446&lt;&gt;"",ISNUMBER(AE446),NOT(ISNA(AE446))),AE446,
   IF(AND(M446&lt;&gt;"",ISNUMBER(M446),M446&gt;0,NOT(ISNA(M446))),VLOOKUP(M446,'ESO dumped WayshrineInfo'!$K$3:$L$9996,2,FALSE),"")
),"")</f>
        <v>0</v>
      </c>
      <c r="AG446" t="str">
        <f>IF(AND(AF446&lt;&gt;"",ISNUMBER(AF446),NOT(ISNA(AF446))),VLOOKUP(AF446,'ESO zone constants'!$A$3:$D$9999,4,FALSE),"")</f>
        <v>Tamriel Map</v>
      </c>
      <c r="AH446" s="33" t="s">
        <v>3335</v>
      </c>
      <c r="AI446" s="41"/>
      <c r="AJ446" s="41"/>
      <c r="AK446" s="3" t="str">
        <f>IF(AND(G446&lt;&gt;"LIBSETS_SETTYPE_BATTLEGROUND",G446&lt;&gt;"LIBSETS_SETTYPE_SPECIAL"),IF(AL446&lt;&gt;"",VLOOKUP(AL446,'ESO zone constants'!$D$3:$H$4953,5,FALSE),""),"")</f>
        <v/>
      </c>
      <c r="AN446" s="41"/>
      <c r="AO446" s="41"/>
      <c r="AP446" s="3" t="str">
        <f>IF(AND(G446&lt;&gt;"LIBSETS_SETTYPE_BATTLEGROUND",G446&lt;&gt;"LIBSETS_SETTYPE_SPECIAL"),IF(AQ446&lt;&gt;"",VLOOKUP(AQ446,'ESO zone constants'!$D$3:$H$4953,5,FALSE),""),"")</f>
        <v/>
      </c>
      <c r="AS446" s="41"/>
      <c r="AT446" s="41"/>
      <c r="AU446" s="3" t="str">
        <f>IF(AND(G446&lt;&gt;"LIBSETS_SETTYPE_BATTLEGROUND",G446&lt;&gt;"LIBSETS_SETTYPE_SPECIAL"),IF(AV446&lt;&gt;"",VLOOKUP(AV446,'ESO zone constants'!$D$3:$H$4953,5,FALSE),""),"")</f>
        <v/>
      </c>
      <c r="AX446" s="41"/>
      <c r="AY446" s="41"/>
      <c r="AZ446" s="79" t="s">
        <v>2658</v>
      </c>
      <c r="BA446" s="79"/>
      <c r="BB446" s="79"/>
      <c r="BC446" s="79"/>
      <c r="BD446" s="21" t="str">
        <f t="shared" si="42"/>
        <v>[506] = {wayshrines={430,430,430,}, traitsNeeded=3, dlcId=DLC_BASE_GAME</v>
      </c>
      <c r="BE446" s="21" t="str">
        <f t="shared" si="43"/>
        <v>, zoneIds={0,0,0}, veteran=false</v>
      </c>
      <c r="BF446" s="21" t="str">
        <f t="shared" si="41"/>
        <v>, setType=LIBSETS_SETTYPE_CRAFTED</v>
      </c>
      <c r="BG446" s="21" t="str">
        <f t="shared" si="44"/>
        <v>, dropMechanic={LIBSETS_DROP_MECHANIC_CRAFTED,LIBSETS_DROP_MECHANIC_CRAFTED,LIBSETS_DROP_MECHANIC_CRAFTED}</v>
      </c>
      <c r="BH446" s="21" t="str">
        <f t="shared" si="45"/>
        <v>}, --Spell Parasite / Magieparasit   [Tamriel Map, Tamriel Map, Tamriel Map]</v>
      </c>
    </row>
    <row r="447" spans="1:60" ht="15" customHeight="1" x14ac:dyDescent="0.25">
      <c r="A447" s="80">
        <v>509</v>
      </c>
      <c r="B447" s="81" t="s">
        <v>1757</v>
      </c>
      <c r="C447" t="s">
        <v>1757</v>
      </c>
      <c r="D447" s="3">
        <f t="shared" si="40"/>
        <v>509</v>
      </c>
      <c r="E447" s="56" t="s">
        <v>1788</v>
      </c>
      <c r="F447" s="30" t="s">
        <v>1462</v>
      </c>
      <c r="G447" s="8" t="s">
        <v>1480</v>
      </c>
      <c r="O447" s="62" t="s">
        <v>1686</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constants'!$A$3:$D$9999,4,FALSE),"")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constants'!$A$3:$D$9999,4,FALSE),"")</f>
        <v/>
      </c>
      <c r="AH447" s="42"/>
      <c r="AI447" s="41"/>
      <c r="AJ447" s="41"/>
      <c r="AK447" s="3" t="str">
        <f>IF(AND(G447&lt;&gt;"LIBSETS_SETTYPE_BATTLEGROUND",G447&lt;&gt;"LIBSETS_SETTYPE_SPECIAL"),IF(AL447&lt;&gt;"",VLOOKUP(AL447,'ESO zone constants'!$D$3:$H$4953,5,FALSE),""),"")</f>
        <v/>
      </c>
      <c r="AN447" s="41"/>
      <c r="AO447" s="41"/>
      <c r="AP447" s="3" t="str">
        <f>IF(AND(G447&lt;&gt;"LIBSETS_SETTYPE_BATTLEGROUND",G447&lt;&gt;"LIBSETS_SETTYPE_SPECIAL"),IF(AQ447&lt;&gt;"",VLOOKUP(AQ447,'ESO zone constants'!$D$3:$H$4953,5,FALSE),""),"")</f>
        <v/>
      </c>
      <c r="AS447" s="41"/>
      <c r="AT447" s="41"/>
      <c r="AU447" s="3" t="str">
        <f>IF(AND(G447&lt;&gt;"LIBSETS_SETTYPE_BATTLEGROUND",G447&lt;&gt;"LIBSETS_SETTYPE_SPECIAL"),IF(AV447&lt;&gt;"",VLOOKUP(AV447,'ESO zone constants'!$D$3:$H$4953,5,FALSE),""),"")</f>
        <v/>
      </c>
      <c r="AX447" s="41"/>
      <c r="AY447" s="41"/>
      <c r="AZ447" s="79" t="s">
        <v>2658</v>
      </c>
      <c r="BA447" s="79"/>
      <c r="BB447" s="79"/>
      <c r="BC447" s="79"/>
      <c r="BD447" s="21" t="str">
        <f t="shared" si="42"/>
        <v/>
      </c>
      <c r="BE447" s="21" t="str">
        <f t="shared" si="43"/>
        <v/>
      </c>
      <c r="BF447" s="21" t="str">
        <f t="shared" si="41"/>
        <v/>
      </c>
      <c r="BG447" s="21" t="str">
        <f t="shared" si="44"/>
        <v/>
      </c>
      <c r="BH447" s="21" t="str">
        <f t="shared" si="45"/>
        <v/>
      </c>
    </row>
    <row r="448" spans="1:60" ht="15" customHeight="1" x14ac:dyDescent="0.25">
      <c r="A448" s="80">
        <v>510</v>
      </c>
      <c r="B448" s="81" t="s">
        <v>1758</v>
      </c>
      <c r="C448" t="s">
        <v>1758</v>
      </c>
      <c r="D448" s="3">
        <f t="shared" si="40"/>
        <v>510</v>
      </c>
      <c r="E448" s="56" t="s">
        <v>1788</v>
      </c>
      <c r="F448" s="30" t="s">
        <v>1462</v>
      </c>
      <c r="G448" s="8" t="s">
        <v>1480</v>
      </c>
      <c r="O448" s="62" t="s">
        <v>1686</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constants'!$A$3:$D$9999,4,FALSE),"")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constants'!$A$3:$D$9999,4,FALSE),"")</f>
        <v/>
      </c>
      <c r="AH448" s="42"/>
      <c r="AI448" s="41"/>
      <c r="AJ448" s="41"/>
      <c r="AK448" s="3" t="str">
        <f>IF(AND(G448&lt;&gt;"LIBSETS_SETTYPE_BATTLEGROUND",G448&lt;&gt;"LIBSETS_SETTYPE_SPECIAL"),IF(AL448&lt;&gt;"",VLOOKUP(AL448,'ESO zone constants'!$D$3:$H$4953,5,FALSE),""),"")</f>
        <v/>
      </c>
      <c r="AN448" s="41"/>
      <c r="AO448" s="41"/>
      <c r="AP448" s="3" t="str">
        <f>IF(AND(G448&lt;&gt;"LIBSETS_SETTYPE_BATTLEGROUND",G448&lt;&gt;"LIBSETS_SETTYPE_SPECIAL"),IF(AQ448&lt;&gt;"",VLOOKUP(AQ448,'ESO zone constants'!$D$3:$H$4953,5,FALSE),""),"")</f>
        <v/>
      </c>
      <c r="AS448" s="41"/>
      <c r="AT448" s="41"/>
      <c r="AU448" s="3" t="str">
        <f>IF(AND(G448&lt;&gt;"LIBSETS_SETTYPE_BATTLEGROUND",G448&lt;&gt;"LIBSETS_SETTYPE_SPECIAL"),IF(AV448&lt;&gt;"",VLOOKUP(AV448,'ESO zone constants'!$D$3:$H$4953,5,FALSE),""),"")</f>
        <v/>
      </c>
      <c r="AX448" s="41"/>
      <c r="AY448" s="41"/>
      <c r="AZ448" s="79" t="s">
        <v>2658</v>
      </c>
      <c r="BA448" s="79"/>
      <c r="BB448" s="79"/>
      <c r="BC448" s="79"/>
      <c r="BD448" s="21" t="str">
        <f t="shared" si="42"/>
        <v/>
      </c>
      <c r="BE448" s="21" t="str">
        <f t="shared" si="43"/>
        <v/>
      </c>
      <c r="BF448" s="21" t="str">
        <f t="shared" si="41"/>
        <v/>
      </c>
      <c r="BG448" s="21" t="str">
        <f t="shared" si="44"/>
        <v/>
      </c>
      <c r="BH448" s="21" t="str">
        <f t="shared" si="45"/>
        <v/>
      </c>
    </row>
    <row r="449" spans="1:60" ht="15" customHeight="1" x14ac:dyDescent="0.25">
      <c r="A449" s="80">
        <v>511</v>
      </c>
      <c r="B449" s="81" t="s">
        <v>1759</v>
      </c>
      <c r="C449" t="s">
        <v>1759</v>
      </c>
      <c r="D449" s="3">
        <f t="shared" si="40"/>
        <v>511</v>
      </c>
      <c r="E449" s="56" t="s">
        <v>1788</v>
      </c>
      <c r="F449" s="30" t="s">
        <v>1462</v>
      </c>
      <c r="G449" s="8" t="s">
        <v>1480</v>
      </c>
      <c r="O449" s="62" t="s">
        <v>1686</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constants'!$A$3:$D$9999,4,FALSE),"")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constants'!$A$3:$D$9999,4,FALSE),"")</f>
        <v/>
      </c>
      <c r="AH449" s="42"/>
      <c r="AI449" s="41"/>
      <c r="AJ449" s="41"/>
      <c r="AK449" s="3" t="str">
        <f>IF(AND(G449&lt;&gt;"LIBSETS_SETTYPE_BATTLEGROUND",G449&lt;&gt;"LIBSETS_SETTYPE_SPECIAL"),IF(AL449&lt;&gt;"",VLOOKUP(AL449,'ESO zone constants'!$D$3:$H$4953,5,FALSE),""),"")</f>
        <v/>
      </c>
      <c r="AN449" s="41"/>
      <c r="AO449" s="41"/>
      <c r="AP449" s="3" t="str">
        <f>IF(AND(G449&lt;&gt;"LIBSETS_SETTYPE_BATTLEGROUND",G449&lt;&gt;"LIBSETS_SETTYPE_SPECIAL"),IF(AQ449&lt;&gt;"",VLOOKUP(AQ449,'ESO zone constants'!$D$3:$H$4953,5,FALSE),""),"")</f>
        <v/>
      </c>
      <c r="AS449" s="41"/>
      <c r="AT449" s="41"/>
      <c r="AU449" s="3" t="str">
        <f>IF(AND(G449&lt;&gt;"LIBSETS_SETTYPE_BATTLEGROUND",G449&lt;&gt;"LIBSETS_SETTYPE_SPECIAL"),IF(AV449&lt;&gt;"",VLOOKUP(AV449,'ESO zone constants'!$D$3:$H$4953,5,FALSE),""),"")</f>
        <v/>
      </c>
      <c r="AX449" s="41"/>
      <c r="AY449" s="41"/>
      <c r="AZ449" s="79" t="s">
        <v>2658</v>
      </c>
      <c r="BA449" s="79"/>
      <c r="BB449" s="79"/>
      <c r="BC449" s="79"/>
      <c r="BD449" s="21" t="str">
        <f t="shared" si="42"/>
        <v/>
      </c>
      <c r="BE449" s="21" t="str">
        <f t="shared" si="43"/>
        <v/>
      </c>
      <c r="BF449" s="21" t="str">
        <f t="shared" si="41"/>
        <v/>
      </c>
      <c r="BG449" s="21" t="str">
        <f t="shared" si="44"/>
        <v/>
      </c>
      <c r="BH449" s="21" t="str">
        <f t="shared" si="45"/>
        <v/>
      </c>
    </row>
    <row r="450" spans="1:60" ht="15" customHeight="1" x14ac:dyDescent="0.25">
      <c r="A450" s="80">
        <v>512</v>
      </c>
      <c r="B450" s="81" t="s">
        <v>1760</v>
      </c>
      <c r="C450" t="s">
        <v>1760</v>
      </c>
      <c r="D450" s="3">
        <f t="shared" si="40"/>
        <v>512</v>
      </c>
      <c r="E450" s="56" t="s">
        <v>1788</v>
      </c>
      <c r="F450" s="30" t="s">
        <v>1462</v>
      </c>
      <c r="G450" s="8" t="s">
        <v>1480</v>
      </c>
      <c r="O450" s="62" t="s">
        <v>1686</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constants'!$A$3:$D$9999,4,FALSE),"")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constants'!$A$3:$D$9999,4,FALSE),"")</f>
        <v/>
      </c>
      <c r="AH450" s="42"/>
      <c r="AI450" s="41"/>
      <c r="AJ450" s="41"/>
      <c r="AK450" s="3" t="str">
        <f>IF(AND(G450&lt;&gt;"LIBSETS_SETTYPE_BATTLEGROUND",G450&lt;&gt;"LIBSETS_SETTYPE_SPECIAL"),IF(AL450&lt;&gt;"",VLOOKUP(AL450,'ESO zone constants'!$D$3:$H$4953,5,FALSE),""),"")</f>
        <v/>
      </c>
      <c r="AN450" s="41"/>
      <c r="AO450" s="41"/>
      <c r="AP450" s="3" t="str">
        <f>IF(AND(G450&lt;&gt;"LIBSETS_SETTYPE_BATTLEGROUND",G450&lt;&gt;"LIBSETS_SETTYPE_SPECIAL"),IF(AQ450&lt;&gt;"",VLOOKUP(AQ450,'ESO zone constants'!$D$3:$H$4953,5,FALSE),""),"")</f>
        <v/>
      </c>
      <c r="AS450" s="41"/>
      <c r="AT450" s="41"/>
      <c r="AU450" s="3" t="str">
        <f>IF(AND(G450&lt;&gt;"LIBSETS_SETTYPE_BATTLEGROUND",G450&lt;&gt;"LIBSETS_SETTYPE_SPECIAL"),IF(AV450&lt;&gt;"",VLOOKUP(AV450,'ESO zone constants'!$D$3:$H$4953,5,FALSE),""),"")</f>
        <v/>
      </c>
      <c r="AX450" s="41"/>
      <c r="AY450" s="41"/>
      <c r="AZ450" s="79" t="s">
        <v>2658</v>
      </c>
      <c r="BA450" s="79"/>
      <c r="BB450" s="79"/>
      <c r="BC450" s="79"/>
      <c r="BD450" s="21" t="str">
        <f t="shared" si="42"/>
        <v/>
      </c>
      <c r="BE450" s="21" t="str">
        <f t="shared" si="43"/>
        <v/>
      </c>
      <c r="BF450" s="21" t="str">
        <f t="shared" si="41"/>
        <v/>
      </c>
      <c r="BG450" s="21" t="str">
        <f t="shared" si="44"/>
        <v/>
      </c>
      <c r="BH450" s="21" t="str">
        <f t="shared" si="45"/>
        <v/>
      </c>
    </row>
    <row r="451" spans="1:60" ht="15" customHeight="1" x14ac:dyDescent="0.25">
      <c r="A451" s="5">
        <v>513</v>
      </c>
      <c r="B451" t="s">
        <v>2155</v>
      </c>
      <c r="C451" t="s">
        <v>2760</v>
      </c>
      <c r="D451" s="3">
        <f t="shared" ref="D451:D514" si="46">A451</f>
        <v>513</v>
      </c>
      <c r="G451" s="3" t="s">
        <v>1475</v>
      </c>
      <c r="I451" t="s">
        <v>91</v>
      </c>
      <c r="J451" t="s">
        <v>91</v>
      </c>
      <c r="K451">
        <v>436</v>
      </c>
      <c r="L451">
        <v>436</v>
      </c>
      <c r="M451">
        <v>436</v>
      </c>
      <c r="O451" s="62" t="s">
        <v>1801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3332</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constants'!$A$3:$D$9999,4,FALSE),"")</f>
        <v>Western Skyrim</v>
      </c>
      <c r="AB451" s="33" t="s">
        <v>3332</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constants'!$A$3:$D$9999,4,FALSE),"")</f>
        <v>Western Skyrim</v>
      </c>
      <c r="AH451" s="42"/>
      <c r="AI451" s="41"/>
      <c r="AJ451" s="41"/>
      <c r="AK451" s="3" t="str">
        <f>IF(AND(G451&lt;&gt;"LIBSETS_SETTYPE_BATTLEGROUND",G451&lt;&gt;"LIBSETS_SETTYPE_SPECIAL"),IF(AL451&lt;&gt;"",VLOOKUP(AL451,'ESO zone constants'!$D$3:$H$4953,5,FALSE),""),"")</f>
        <v/>
      </c>
      <c r="AN451" s="41"/>
      <c r="AO451" s="41"/>
      <c r="AP451" s="3" t="str">
        <f>IF(AND(G451&lt;&gt;"LIBSETS_SETTYPE_BATTLEGROUND",G451&lt;&gt;"LIBSETS_SETTYPE_SPECIAL"),IF(AQ451&lt;&gt;"",VLOOKUP(AQ451,'ESO zone constants'!$D$3:$H$4953,5,FALSE),""),"")</f>
        <v/>
      </c>
      <c r="AS451" s="41"/>
      <c r="AT451" s="41"/>
      <c r="AU451" s="3" t="str">
        <f>IF(AND(G451&lt;&gt;"LIBSETS_SETTYPE_BATTLEGROUND",G451&lt;&gt;"LIBSETS_SETTYPE_SPECIAL"),IF(AV451&lt;&gt;"",VLOOKUP(AV451,'ESO zone constants'!$D$3:$H$4953,5,FALSE),""),"")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ref="BF451:BF514" si="47">IF(A451&lt;&gt;"",IF(F451&lt;&gt;"Not in the game (anymore)",IF(A451&lt;&gt;"",", setType="&amp;G451,"")&amp;IF(G451="LIBSETS_SETTYPE_CLASS",", classId="&amp;BC451,"")&amp;IF(J451="true",", multiTrialSet=true",""),"")
&amp; IF(AND(H451&lt;&gt;"",ISNUMBER(H451)),", undauntedChestId=" &amp; H451,""),"")</f>
        <v>, setType=LIBSETS_SETTYPE_DUNGEON</v>
      </c>
      <c r="BG451" s="21" t="str">
        <f t="shared" si="44"/>
        <v>, dropMechanic={LIBSETS_DROP_MECHANIC_GROUP_DUNGEON_BOSS,LIBSETS_DROP_MECHANIC_GROUP_DUNGEON_BOSS}</v>
      </c>
      <c r="BH451" s="21" t="str">
        <f t="shared" si="45"/>
        <v>}, --Talfyg\'s Treachery / Talfygs Verrat   [Castle Thorn, Western Skyrim, Western Skyrim]</v>
      </c>
    </row>
    <row r="452" spans="1:60" ht="15" customHeight="1" x14ac:dyDescent="0.25">
      <c r="A452" s="5">
        <v>514</v>
      </c>
      <c r="B452" t="s">
        <v>2156</v>
      </c>
      <c r="C452" t="s">
        <v>1802</v>
      </c>
      <c r="D452" s="3">
        <f t="shared" si="46"/>
        <v>514</v>
      </c>
      <c r="G452" s="3" t="s">
        <v>1475</v>
      </c>
      <c r="I452" t="s">
        <v>91</v>
      </c>
      <c r="J452" t="s">
        <v>91</v>
      </c>
      <c r="K452">
        <v>436</v>
      </c>
      <c r="L452">
        <v>436</v>
      </c>
      <c r="M452">
        <v>436</v>
      </c>
      <c r="O452" s="62" t="s">
        <v>1801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3332</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constants'!$A$3:$D$9999,4,FALSE),"")</f>
        <v>Western Skyrim</v>
      </c>
      <c r="AB452" s="33" t="s">
        <v>3332</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constants'!$A$3:$D$9999,4,FALSE),"")</f>
        <v>Western Skyrim</v>
      </c>
      <c r="AH452" s="42"/>
      <c r="AI452" s="41"/>
      <c r="AJ452" s="41"/>
      <c r="AK452" s="3" t="str">
        <f>IF(AND(G452&lt;&gt;"LIBSETS_SETTYPE_BATTLEGROUND",G452&lt;&gt;"LIBSETS_SETTYPE_SPECIAL"),IF(AL452&lt;&gt;"",VLOOKUP(AL452,'ESO zone constants'!$D$3:$H$4953,5,FALSE),""),"")</f>
        <v/>
      </c>
      <c r="AN452" s="41"/>
      <c r="AO452" s="41"/>
      <c r="AP452" s="3" t="str">
        <f>IF(AND(G452&lt;&gt;"LIBSETS_SETTYPE_BATTLEGROUND",G452&lt;&gt;"LIBSETS_SETTYPE_SPECIAL"),IF(AQ452&lt;&gt;"",VLOOKUP(AQ452,'ESO zone constants'!$D$3:$H$4953,5,FALSE),""),"")</f>
        <v/>
      </c>
      <c r="AS452" s="41"/>
      <c r="AT452" s="41"/>
      <c r="AU452" s="3" t="str">
        <f>IF(AND(G452&lt;&gt;"LIBSETS_SETTYPE_BATTLEGROUND",G452&lt;&gt;"LIBSETS_SETTYPE_SPECIAL"),IF(AV452&lt;&gt;"",VLOOKUP(AV452,'ESO zone constants'!$D$3:$H$4953,5,FALSE),""),"")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si="47"/>
        <v>, setType=LIBSETS_SETTYPE_DUNGEON</v>
      </c>
      <c r="BG452" s="21" t="str">
        <f t="shared" ref="BG452:BG515" si="50">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H452" s="21" t="str">
        <f t="shared" ref="BH452:BH515" si="51">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6"/>
        <v>515</v>
      </c>
      <c r="G453" s="3" t="s">
        <v>1475</v>
      </c>
      <c r="I453" t="s">
        <v>91</v>
      </c>
      <c r="J453" t="s">
        <v>91</v>
      </c>
      <c r="K453">
        <v>436</v>
      </c>
      <c r="L453">
        <v>436</v>
      </c>
      <c r="M453">
        <v>436</v>
      </c>
      <c r="O453" s="62" t="s">
        <v>1801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3332</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constants'!$A$3:$D$9999,4,FALSE),"")</f>
        <v>Western Skyrim</v>
      </c>
      <c r="AB453" s="33" t="s">
        <v>3332</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constants'!$A$3:$D$9999,4,FALSE),"")</f>
        <v>Western Skyrim</v>
      </c>
      <c r="AH453" s="42"/>
      <c r="AI453" s="41"/>
      <c r="AJ453" s="41"/>
      <c r="AK453" s="3" t="str">
        <f>IF(AND(G453&lt;&gt;"LIBSETS_SETTYPE_BATTLEGROUND",G453&lt;&gt;"LIBSETS_SETTYPE_SPECIAL"),IF(AL453&lt;&gt;"",VLOOKUP(AL453,'ESO zone constants'!$D$3:$H$4953,5,FALSE),""),"")</f>
        <v/>
      </c>
      <c r="AN453" s="41"/>
      <c r="AO453" s="41"/>
      <c r="AP453" s="3" t="str">
        <f>IF(AND(G453&lt;&gt;"LIBSETS_SETTYPE_BATTLEGROUND",G453&lt;&gt;"LIBSETS_SETTYPE_SPECIAL"),IF(AQ453&lt;&gt;"",VLOOKUP(AQ453,'ESO zone constants'!$D$3:$H$4953,5,FALSE),""),"")</f>
        <v/>
      </c>
      <c r="AS453" s="41"/>
      <c r="AT453" s="41"/>
      <c r="AU453" s="3" t="str">
        <f>IF(AND(G453&lt;&gt;"LIBSETS_SETTYPE_BATTLEGROUND",G453&lt;&gt;"LIBSETS_SETTYPE_SPECIAL"),IF(AV453&lt;&gt;"",VLOOKUP(AV453,'ESO zone constants'!$D$3:$H$4953,5,FALSE),""),"")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47"/>
        <v>, setType=LIBSETS_SETTYPE_DUNGEON</v>
      </c>
      <c r="BG453" s="21" t="str">
        <f t="shared" si="50"/>
        <v>, dropMechanic={LIBSETS_DROP_MECHANIC_GROUP_DUNGEON_BOSS,LIBSETS_DROP_MECHANIC_GROUP_DUNGEON_BOSS}</v>
      </c>
      <c r="BH453" s="21" t="str">
        <f t="shared" si="51"/>
        <v>}, --Crimson Twilight / Scharlachrotes Zwielicht   [Castle Thorn, Western Skyrim, Western Skyrim]</v>
      </c>
    </row>
    <row r="454" spans="1:60" ht="15" customHeight="1" x14ac:dyDescent="0.25">
      <c r="A454" s="5">
        <v>516</v>
      </c>
      <c r="B454" t="s">
        <v>2158</v>
      </c>
      <c r="C454" t="s">
        <v>1805</v>
      </c>
      <c r="D454" s="3">
        <f t="shared" si="46"/>
        <v>516</v>
      </c>
      <c r="G454" s="3" t="s">
        <v>1475</v>
      </c>
      <c r="I454" t="s">
        <v>91</v>
      </c>
      <c r="J454" t="s">
        <v>91</v>
      </c>
      <c r="K454">
        <v>433</v>
      </c>
      <c r="L454">
        <v>433</v>
      </c>
      <c r="M454">
        <v>433</v>
      </c>
      <c r="O454" s="62" t="s">
        <v>1806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3332</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constants'!$A$3:$D$9999,4,FALSE),"")</f>
        <v>Tamriel Map</v>
      </c>
      <c r="AB454" s="33" t="s">
        <v>3332</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constants'!$A$3:$D$9999,4,FALSE),"")</f>
        <v>Tamriel Map</v>
      </c>
      <c r="AH454" s="42"/>
      <c r="AI454" s="41"/>
      <c r="AJ454" s="41"/>
      <c r="AK454" s="3" t="str">
        <f>IF(AND(G454&lt;&gt;"LIBSETS_SETTYPE_BATTLEGROUND",G454&lt;&gt;"LIBSETS_SETTYPE_SPECIAL"),IF(AL454&lt;&gt;"",VLOOKUP(AL454,'ESO zone constants'!$D$3:$H$4953,5,FALSE),""),"")</f>
        <v/>
      </c>
      <c r="AN454" s="41"/>
      <c r="AO454" s="41"/>
      <c r="AP454" s="3" t="str">
        <f>IF(AND(G454&lt;&gt;"LIBSETS_SETTYPE_BATTLEGROUND",G454&lt;&gt;"LIBSETS_SETTYPE_SPECIAL"),IF(AQ454&lt;&gt;"",VLOOKUP(AQ454,'ESO zone constants'!$D$3:$H$4953,5,FALSE),""),"")</f>
        <v/>
      </c>
      <c r="AS454" s="41"/>
      <c r="AT454" s="41"/>
      <c r="AU454" s="3" t="str">
        <f>IF(AND(G454&lt;&gt;"LIBSETS_SETTYPE_BATTLEGROUND",G454&lt;&gt;"LIBSETS_SETTYPE_SPECIAL"),IF(AV454&lt;&gt;"",VLOOKUP(AV454,'ESO zone constants'!$D$3:$H$4953,5,FALSE),""),"")</f>
        <v/>
      </c>
      <c r="AX454" s="41"/>
      <c r="AY454" s="41"/>
      <c r="AZ454" s="79" t="s">
        <v>2658</v>
      </c>
      <c r="BA454" s="79"/>
      <c r="BB454" s="79"/>
      <c r="BC454" s="79"/>
      <c r="BD454" s="21" t="str">
        <f t="shared" si="48"/>
        <v>[516] = {wayshrines={433,433,433,}, dlcId=DLC_STONETHORN</v>
      </c>
      <c r="BE454" s="21" t="str">
        <f t="shared" si="49"/>
        <v>, zoneIds={1197,0,0}, veteran=false</v>
      </c>
      <c r="BF454" s="21" t="str">
        <f t="shared" si="47"/>
        <v>, setType=LIBSETS_SETTYPE_DUNGEON</v>
      </c>
      <c r="BG454" s="21" t="str">
        <f t="shared" si="50"/>
        <v>, dropMechanic={LIBSETS_DROP_MECHANIC_GROUP_DUNGEON_BOSS,LIBSETS_DROP_MECHANIC_GROUP_DUNGEON_BOSS}</v>
      </c>
      <c r="BH454" s="21" t="str">
        <f t="shared" si="51"/>
        <v>}, --Elemental Catalyst / Elementarer Katalysator   [Stone Garden, Tamriel Map, Tamriel Map]</v>
      </c>
    </row>
    <row r="455" spans="1:60" ht="15" customHeight="1" x14ac:dyDescent="0.25">
      <c r="A455" s="5">
        <v>517</v>
      </c>
      <c r="B455" t="s">
        <v>2159</v>
      </c>
      <c r="C455" t="s">
        <v>2759</v>
      </c>
      <c r="D455" s="3">
        <f t="shared" si="46"/>
        <v>517</v>
      </c>
      <c r="G455" s="3" t="s">
        <v>1475</v>
      </c>
      <c r="I455" t="s">
        <v>91</v>
      </c>
      <c r="J455" t="s">
        <v>91</v>
      </c>
      <c r="K455">
        <v>433</v>
      </c>
      <c r="L455">
        <v>433</v>
      </c>
      <c r="M455">
        <v>433</v>
      </c>
      <c r="O455" s="62" t="s">
        <v>1806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3332</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constants'!$A$3:$D$9999,4,FALSE),"")</f>
        <v>Tamriel Map</v>
      </c>
      <c r="AB455" s="33" t="s">
        <v>3332</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constants'!$A$3:$D$9999,4,FALSE),"")</f>
        <v>Tamriel Map</v>
      </c>
      <c r="AH455" s="42"/>
      <c r="AI455" s="41"/>
      <c r="AJ455" s="41"/>
      <c r="AK455" s="3" t="str">
        <f>IF(AND(G455&lt;&gt;"LIBSETS_SETTYPE_BATTLEGROUND",G455&lt;&gt;"LIBSETS_SETTYPE_SPECIAL"),IF(AL455&lt;&gt;"",VLOOKUP(AL455,'ESO zone constants'!$D$3:$H$4953,5,FALSE),""),"")</f>
        <v/>
      </c>
      <c r="AN455" s="41"/>
      <c r="AO455" s="41"/>
      <c r="AP455" s="3" t="str">
        <f>IF(AND(G455&lt;&gt;"LIBSETS_SETTYPE_BATTLEGROUND",G455&lt;&gt;"LIBSETS_SETTYPE_SPECIAL"),IF(AQ455&lt;&gt;"",VLOOKUP(AQ455,'ESO zone constants'!$D$3:$H$4953,5,FALSE),""),"")</f>
        <v/>
      </c>
      <c r="AS455" s="41"/>
      <c r="AT455" s="41"/>
      <c r="AU455" s="3" t="str">
        <f>IF(AND(G455&lt;&gt;"LIBSETS_SETTYPE_BATTLEGROUND",G455&lt;&gt;"LIBSETS_SETTYPE_SPECIAL"),IF(AV455&lt;&gt;"",VLOOKUP(AV455,'ESO zone constants'!$D$3:$H$4953,5,FALSE),""),"")</f>
        <v/>
      </c>
      <c r="AX455" s="41"/>
      <c r="AY455" s="41"/>
      <c r="AZ455" s="79" t="s">
        <v>2658</v>
      </c>
      <c r="BA455" s="79"/>
      <c r="BB455" s="79"/>
      <c r="BC455" s="79"/>
      <c r="BD455" s="21" t="str">
        <f t="shared" si="48"/>
        <v>[517] = {wayshrines={433,433,433,}, dlcId=DLC_STONETHORN</v>
      </c>
      <c r="BE455" s="21" t="str">
        <f t="shared" si="49"/>
        <v>, zoneIds={1197,0,0}, veteran=false</v>
      </c>
      <c r="BF455" s="21" t="str">
        <f t="shared" si="47"/>
        <v>, setType=LIBSETS_SETTYPE_DUNGEON</v>
      </c>
      <c r="BG455" s="21" t="str">
        <f t="shared" si="50"/>
        <v>, dropMechanic={LIBSETS_DROP_MECHANIC_GROUP_DUNGEON_BOSS,LIBSETS_DROP_MECHANIC_GROUP_DUNGEON_BOSS}</v>
      </c>
      <c r="BH455" s="21" t="str">
        <f t="shared" si="51"/>
        <v>}, --Kraglen\'s Howl / Kraglens Heulen   [Stone Garden, Tamriel Map, Tamriel Map]</v>
      </c>
    </row>
    <row r="456" spans="1:60" x14ac:dyDescent="0.25">
      <c r="A456" s="5">
        <v>518</v>
      </c>
      <c r="B456" t="s">
        <v>2160</v>
      </c>
      <c r="C456" t="s">
        <v>2758</v>
      </c>
      <c r="D456" s="3">
        <f t="shared" si="46"/>
        <v>518</v>
      </c>
      <c r="G456" s="3" t="s">
        <v>1475</v>
      </c>
      <c r="I456" t="s">
        <v>91</v>
      </c>
      <c r="J456" t="s">
        <v>91</v>
      </c>
      <c r="K456">
        <v>433</v>
      </c>
      <c r="L456">
        <v>433</v>
      </c>
      <c r="M456">
        <v>433</v>
      </c>
      <c r="O456" s="62" t="s">
        <v>1806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3332</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constants'!$A$3:$D$9999,4,FALSE),"")</f>
        <v>Tamriel Map</v>
      </c>
      <c r="AB456" s="33" t="s">
        <v>3332</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constants'!$A$3:$D$9999,4,FALSE),"")</f>
        <v>Tamriel Map</v>
      </c>
      <c r="AH456" s="42"/>
      <c r="AI456" s="41"/>
      <c r="AJ456" s="41"/>
      <c r="AK456" s="3" t="str">
        <f>IF(AND(G456&lt;&gt;"LIBSETS_SETTYPE_BATTLEGROUND",G456&lt;&gt;"LIBSETS_SETTYPE_SPECIAL"),IF(AL456&lt;&gt;"",VLOOKUP(AL456,'ESO zone constants'!$D$3:$H$4953,5,FALSE),""),"")</f>
        <v/>
      </c>
      <c r="AN456" s="41"/>
      <c r="AO456" s="41"/>
      <c r="AP456" s="3" t="str">
        <f>IF(AND(G456&lt;&gt;"LIBSETS_SETTYPE_BATTLEGROUND",G456&lt;&gt;"LIBSETS_SETTYPE_SPECIAL"),IF(AQ456&lt;&gt;"",VLOOKUP(AQ456,'ESO zone constants'!$D$3:$H$4953,5,FALSE),""),"")</f>
        <v/>
      </c>
      <c r="AS456" s="41"/>
      <c r="AT456" s="41"/>
      <c r="AU456" s="3" t="str">
        <f>IF(AND(G456&lt;&gt;"LIBSETS_SETTYPE_BATTLEGROUND",G456&lt;&gt;"LIBSETS_SETTYPE_SPECIAL"),IF(AV456&lt;&gt;"",VLOOKUP(AV456,'ESO zone constants'!$D$3:$H$4953,5,FALSE),""),"")</f>
        <v/>
      </c>
      <c r="AX456" s="41"/>
      <c r="AY456" s="41"/>
      <c r="AZ456" s="79" t="s">
        <v>2658</v>
      </c>
      <c r="BA456" s="79"/>
      <c r="BB456" s="79"/>
      <c r="BC456" s="79"/>
      <c r="BD456" s="21" t="str">
        <f t="shared" si="48"/>
        <v>[518] = {wayshrines={433,433,433,}, dlcId=DLC_STONETHORN</v>
      </c>
      <c r="BE456" s="21" t="str">
        <f t="shared" si="49"/>
        <v>, zoneIds={1197,0,0}, veteran=false</v>
      </c>
      <c r="BF456" s="21" t="str">
        <f t="shared" si="47"/>
        <v>, setType=LIBSETS_SETTYPE_DUNGEON</v>
      </c>
      <c r="BG456" s="21" t="str">
        <f t="shared" si="50"/>
        <v>, dropMechanic={LIBSETS_DROP_MECHANIC_GROUP_DUNGEON_BOSS,LIBSETS_DROP_MECHANIC_GROUP_DUNGEON_BOSS}</v>
      </c>
      <c r="BH456" s="21" t="str">
        <f t="shared" si="51"/>
        <v>}, --Arkasis\'s Genius / Arkasis' Genie   [Stone Garden, Tamriel Map, Tamriel Map]</v>
      </c>
    </row>
    <row r="457" spans="1:60" x14ac:dyDescent="0.25">
      <c r="A457" s="5">
        <v>519</v>
      </c>
      <c r="B457" t="s">
        <v>1761</v>
      </c>
      <c r="C457" t="s">
        <v>1762</v>
      </c>
      <c r="D457" s="3">
        <f t="shared" si="46"/>
        <v>519</v>
      </c>
      <c r="G457" s="8" t="s">
        <v>1680</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constants'!$A$3:$D$9999,4,FALSE),"")</f>
        <v>Bleakrock Isle</v>
      </c>
      <c r="AB457" s="33" t="s">
        <v>3316</v>
      </c>
      <c r="AC457" s="41" t="s">
        <v>3252</v>
      </c>
      <c r="AD457" s="41" t="s">
        <v>3251</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constants'!$A$3:$D$9999,4,FALSE),"")</f>
        <v>The Rift</v>
      </c>
      <c r="AH457" s="42" t="s">
        <v>1557</v>
      </c>
      <c r="AI457" s="41"/>
      <c r="AJ457" s="41"/>
      <c r="AK457" s="3">
        <f>IF(AND(G457&lt;&gt;"LIBSETS_SETTYPE_BATTLEGROUND",G457&lt;&gt;"LIBSETS_SETTYPE_SPECIAL"),IF(AL457&lt;&gt;"",VLOOKUP(AL457,'ESO zone constants'!$D$3:$H$4953,5,FALSE),""),"")</f>
        <v>449</v>
      </c>
      <c r="AL457" t="s">
        <v>48</v>
      </c>
      <c r="AM457" s="33" t="s">
        <v>1540</v>
      </c>
      <c r="AN457" s="41" t="s">
        <v>1547</v>
      </c>
      <c r="AO457" s="41" t="s">
        <v>1620</v>
      </c>
      <c r="AP457" s="3">
        <f>IF(AND(G457&lt;&gt;"LIBSETS_SETTYPE_BATTLEGROUND",G457&lt;&gt;"LIBSETS_SETTYPE_SPECIAL"),IF(AQ457&lt;&gt;"",VLOOKUP(AQ457,'ESO zone constants'!$D$3:$H$4953,5,FALSE),""),"")</f>
        <v>181</v>
      </c>
      <c r="AQ457" t="s">
        <v>125</v>
      </c>
      <c r="AR457" s="33" t="s">
        <v>1556</v>
      </c>
      <c r="AS457" s="41" t="s">
        <v>384</v>
      </c>
      <c r="AT457" s="41" t="s">
        <v>384</v>
      </c>
      <c r="AU457" s="3" t="str">
        <f>IF(AND(G457&lt;&gt;"LIBSETS_SETTYPE_BATTLEGROUND",G457&lt;&gt;"LIBSETS_SETTYPE_SPECIAL"),IF(AV457&lt;&gt;"",VLOOKUP(AV457,'ESO zone constants'!$D$3:$H$4953,5,FALSE),""),"")</f>
        <v/>
      </c>
      <c r="AX457" s="41"/>
      <c r="AY457" s="41"/>
      <c r="AZ457" s="79" t="s">
        <v>2658</v>
      </c>
      <c r="BA457" s="36" t="s">
        <v>3225</v>
      </c>
      <c r="BB457" s="36" t="s">
        <v>3225</v>
      </c>
      <c r="BC457" s="36"/>
      <c r="BD457" s="21" t="str">
        <f t="shared" si="48"/>
        <v>[519] = {wayshrines={416,172,109,}, dlcId=DLC_GREYMOOR</v>
      </c>
      <c r="BE457" s="21" t="str">
        <f t="shared" si="49"/>
        <v>, zoneIds={1160,280,103,449,181}, veteran=false</v>
      </c>
      <c r="BF457" s="21" t="str">
        <f t="shared" si="47"/>
        <v>, setType=LIBSETS_SETTYPE_MYTHIC</v>
      </c>
      <c r="BG457" s="21" t="str">
        <f t="shared" si="50"/>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H457" s="21" t="str">
        <f t="shared" si="51"/>
        <v>, addTooltip={['en']='https://en.uesp.net/wiki/Online:Snow_Treaders',},}, --Snow Treaders / Schneetreter   [Western Skyrim, Bleakrock Isle, The Rift, Direfrost Keep, Cyrodiil]</v>
      </c>
    </row>
    <row r="458" spans="1:60" x14ac:dyDescent="0.25">
      <c r="A458" s="5">
        <v>520</v>
      </c>
      <c r="B458" t="s">
        <v>1763</v>
      </c>
      <c r="C458" t="s">
        <v>2651</v>
      </c>
      <c r="D458" s="3">
        <f t="shared" si="46"/>
        <v>520</v>
      </c>
      <c r="G458" s="8" t="s">
        <v>1680</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constants'!$A$3:$D$9999,4,FALSE),"")</f>
        <v>Reaper's March</v>
      </c>
      <c r="AB458" s="33" t="s">
        <v>1557</v>
      </c>
      <c r="AC458" s="41"/>
      <c r="AD458" s="41"/>
      <c r="AE458" s="41"/>
      <c r="AF458" s="3">
        <f>IF(AND(G458&lt;&gt;"LIBSETS_SETTYPE_BATTLEGROUND",G458&lt;&gt;"LIBSETS_SETTYPE_SPECIAL"),
IF(AND(AE458&lt;&gt;"",ISNUMBER(AE458),NOT(ISNA(AE458))),AE458,
   IF(AND(M458&lt;&gt;"",ISNUMBER(M458),M458&gt;0,NOT(ISNA(M458))),VLOOKUP(M458,'ESO dumped WayshrineInfo'!$K$3:$L$9996,2,FALSE),"")
),"")</f>
        <v>19</v>
      </c>
      <c r="AG458" t="str">
        <f>IF(AND(AF458&lt;&gt;"",ISNUMBER(AF458),NOT(ISNA(AF458))),VLOOKUP(AF458,'ESO zone constants'!$A$3:$D$9999,4,FALSE),"")</f>
        <v>Stormhaven</v>
      </c>
      <c r="AH458" s="42" t="s">
        <v>1558</v>
      </c>
      <c r="AI458" s="41"/>
      <c r="AJ458" s="41"/>
      <c r="AK458" s="3">
        <f>IF(AND(G458&lt;&gt;"LIBSETS_SETTYPE_BATTLEGROUND",G458&lt;&gt;"LIBSETS_SETTYPE_SPECIAL"),IF(AL458&lt;&gt;"",VLOOKUP(AL458,'ESO zone constants'!$D$3:$H$4953,5,FALSE),""),"")</f>
        <v>584</v>
      </c>
      <c r="AL458" t="s">
        <v>39</v>
      </c>
      <c r="AM458" s="33" t="s">
        <v>3316</v>
      </c>
      <c r="AN458" s="41" t="s">
        <v>3244</v>
      </c>
      <c r="AO458" s="41" t="s">
        <v>3245</v>
      </c>
      <c r="AP458" s="3">
        <f>IF(AND(G458&lt;&gt;"LIBSETS_SETTYPE_BATTLEGROUND",G458&lt;&gt;"LIBSETS_SETTYPE_SPECIAL"),IF(AQ458&lt;&gt;"",VLOOKUP(AQ458,'ESO zone constants'!$D$3:$H$4953,5,FALSE),""),"")</f>
        <v>535</v>
      </c>
      <c r="AQ458" t="s">
        <v>386</v>
      </c>
      <c r="AR458" s="33" t="s">
        <v>3316</v>
      </c>
      <c r="AS458" s="41" t="s">
        <v>3274</v>
      </c>
      <c r="AT458" s="41" t="s">
        <v>3251</v>
      </c>
      <c r="AU458" s="3" t="str">
        <f>IF(AND(G458&lt;&gt;"LIBSETS_SETTYPE_BATTLEGROUND",G458&lt;&gt;"LIBSETS_SETTYPE_SPECIAL"),IF(AV458&lt;&gt;"",VLOOKUP(AV458,'ESO zone constants'!$D$3:$H$4953,5,FALSE),""),"")</f>
        <v/>
      </c>
      <c r="AX458" s="41"/>
      <c r="AY458" s="41"/>
      <c r="AZ458" s="79" t="s">
        <v>2658</v>
      </c>
      <c r="BA458" s="36" t="s">
        <v>3219</v>
      </c>
      <c r="BB458" s="36" t="s">
        <v>3219</v>
      </c>
      <c r="BC458" s="36"/>
      <c r="BD458" s="21" t="str">
        <f t="shared" si="48"/>
        <v>[520] = {wayshrines={241,144,17,}, dlcId=DLC_GREYMOOR</v>
      </c>
      <c r="BE458" s="21" t="str">
        <f t="shared" si="49"/>
        <v>, zoneIds={684,382,19,584,535}, veteran=false</v>
      </c>
      <c r="BF458" s="21" t="str">
        <f t="shared" si="47"/>
        <v>, setType=LIBSETS_SETTYPE_MYTHIC</v>
      </c>
      <c r="BG458" s="21" t="str">
        <f t="shared" si="50"/>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1"/>
        <v>, addTooltip={['en']='https://en.uesp.net/wiki/Online:Malacath%27s_Band_of_Brutality',},}, --Malacath\'s Band of Brutality / Malacaths Band der Brutalität   [Wrothgar, Reaper's March, Stormhaven, Imperial City, Betnikh]</v>
      </c>
    </row>
    <row r="459" spans="1:60" x14ac:dyDescent="0.25">
      <c r="A459" s="5">
        <v>521</v>
      </c>
      <c r="B459" t="s">
        <v>1764</v>
      </c>
      <c r="C459" t="s">
        <v>2652</v>
      </c>
      <c r="D459" s="3">
        <f t="shared" si="46"/>
        <v>521</v>
      </c>
      <c r="E459" s="40"/>
      <c r="G459" s="8" t="s">
        <v>1680</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1558</v>
      </c>
      <c r="Y459" s="62"/>
      <c r="Z459" s="3">
        <f>IF(AND(G459&lt;&gt;"LIBSETS_SETTYPE_BATTLEGROUND",G459&lt;&gt;"LIBSETS_SETTYPE_SPECIAL"),
IF(AND(Y459&lt;&gt;"",ISNUMBER(Y459),NOT(ISNA(Y459))),Y459,
   IF(AND(L459&lt;&gt;"",ISNUMBER(L459),L459&gt;0,NOT(ISNA(L459))),VLOOKUP(L459,'ESO dumped WayshrineInfo'!$K$3:$L$9996,2,FALSE),"")
),"")</f>
        <v>347</v>
      </c>
      <c r="AA459" t="str">
        <f>IF(AND(Z459&lt;&gt;"",ISNUMBER(Z459),NOT(ISNA(Z459))),VLOOKUP(Z459,'ESO zone constants'!$A$3:$D$9999,4,FALSE),"")</f>
        <v>Coldharbour</v>
      </c>
      <c r="AB459" s="33" t="s">
        <v>1558</v>
      </c>
      <c r="AC459" s="41"/>
      <c r="AD459" s="41"/>
      <c r="AE459" s="41"/>
      <c r="AF459" s="3">
        <f>IF(AND(G459&lt;&gt;"LIBSETS_SETTYPE_BATTLEGROUND",G459&lt;&gt;"LIBSETS_SETTYPE_SPECIAL"),
IF(AND(AE459&lt;&gt;"",ISNUMBER(AE459),NOT(ISNA(AE459))),AE459,
   IF(AND(M459&lt;&gt;"",ISNUMBER(M459),M459&gt;0,NOT(ISNA(M459))),VLOOKUP(M459,'ESO dumped WayshrineInfo'!$K$3:$L$9996,2,FALSE),"")
),"")</f>
        <v>20</v>
      </c>
      <c r="AG459" t="str">
        <f>IF(AND(AF459&lt;&gt;"",ISNUMBER(AF459),NOT(ISNA(AF459))),VLOOKUP(AF459,'ESO zone constants'!$A$3:$D$9999,4,FALSE),"")</f>
        <v>Rivenspire</v>
      </c>
      <c r="AH459" s="42" t="s">
        <v>1540</v>
      </c>
      <c r="AI459" s="41" t="s">
        <v>3249</v>
      </c>
      <c r="AJ459" s="41" t="s">
        <v>3249</v>
      </c>
      <c r="AK459" s="3">
        <f>IF(AND(G459&lt;&gt;"LIBSETS_SETTYPE_BATTLEGROUND",G459&lt;&gt;"LIBSETS_SETTYPE_SPECIAL"),IF(AL459&lt;&gt;"",VLOOKUP(AL459,'ESO zone constants'!$D$3:$H$4953,5,FALSE),""),"")</f>
        <v>144</v>
      </c>
      <c r="AL459" t="s">
        <v>66</v>
      </c>
      <c r="AM459" s="33" t="s">
        <v>1540</v>
      </c>
      <c r="AN459" s="41" t="s">
        <v>1543</v>
      </c>
      <c r="AO459" s="41" t="s">
        <v>3246</v>
      </c>
      <c r="AP459" s="3">
        <f>IF(AND(G459&lt;&gt;"LIBSETS_SETTYPE_BATTLEGROUND",G459&lt;&gt;"LIBSETS_SETTYPE_SPECIAL"),IF(AQ459&lt;&gt;"",VLOOKUP(AQ459,'ESO zone constants'!$D$3:$H$4953,5,FALSE),""),"")</f>
        <v>643</v>
      </c>
      <c r="AQ459" t="s">
        <v>448</v>
      </c>
      <c r="AR459" s="33" t="s">
        <v>3316</v>
      </c>
      <c r="AS459" s="41" t="s">
        <v>3247</v>
      </c>
      <c r="AT459" s="41" t="s">
        <v>3248</v>
      </c>
      <c r="AU459" s="3" t="str">
        <f>IF(AND(G459&lt;&gt;"LIBSETS_SETTYPE_BATTLEGROUND",G459&lt;&gt;"LIBSETS_SETTYPE_SPECIAL"),IF(AV459&lt;&gt;"",VLOOKUP(AV459,'ESO zone constants'!$D$3:$H$4953,5,FALSE),""),"")</f>
        <v/>
      </c>
      <c r="AX459" s="41"/>
      <c r="AY459" s="41"/>
      <c r="AZ459" s="79" t="s">
        <v>2658</v>
      </c>
      <c r="BA459" s="36" t="s">
        <v>3215</v>
      </c>
      <c r="BB459" s="36" t="s">
        <v>3215</v>
      </c>
      <c r="BC459" s="36"/>
      <c r="BD459" s="21" t="str">
        <f t="shared" si="48"/>
        <v>[521] = {wayshrines={48,133,190,}, dlcId=DLC_GREYMOOR</v>
      </c>
      <c r="BE459" s="21" t="str">
        <f t="shared" si="49"/>
        <v>, zoneIds={117,347,20,144,643}, veteran=false</v>
      </c>
      <c r="BF459" s="21" t="str">
        <f t="shared" si="47"/>
        <v>, setType=LIBSETS_SETTYPE_MYTHIC</v>
      </c>
      <c r="BG459" s="21" t="str">
        <f t="shared" si="50"/>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H459" s="21" t="str">
        <f t="shared" si="51"/>
        <v>, addTooltip={['en']='https://en.uesp.net/wiki/Online:Bloodlord%27s_Embrace',},}, --Bloodlord\'s Embrace / Umarmung des Blutfürsten   [Shadowfen, Coldharbour, Rivenspire, Spindleclutch I, Imperial Sewers]</v>
      </c>
    </row>
    <row r="460" spans="1:60" x14ac:dyDescent="0.25">
      <c r="A460" s="5">
        <v>522</v>
      </c>
      <c r="B460" t="s">
        <v>1765</v>
      </c>
      <c r="C460" t="s">
        <v>1766</v>
      </c>
      <c r="D460" s="3">
        <f t="shared" si="46"/>
        <v>522</v>
      </c>
      <c r="E460" s="40"/>
      <c r="G460" s="8" t="s">
        <v>1470</v>
      </c>
      <c r="I460" t="s">
        <v>92</v>
      </c>
      <c r="J460" t="s">
        <v>91</v>
      </c>
      <c r="K460">
        <v>249</v>
      </c>
      <c r="L460">
        <v>249</v>
      </c>
      <c r="M460">
        <v>249</v>
      </c>
      <c r="O460" s="62"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constants'!$A$3:$D$9999,4,FALSE),"")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constants'!$A$3:$D$9999,4,FALSE),"")</f>
        <v>Wrothgar</v>
      </c>
      <c r="AH460" s="42"/>
      <c r="AI460" s="41"/>
      <c r="AJ460" s="41"/>
      <c r="AK460" s="3" t="str">
        <f>IF(AND(G460&lt;&gt;"LIBSETS_SETTYPE_BATTLEGROUND",G460&lt;&gt;"LIBSETS_SETTYPE_SPECIAL"),IF(AL460&lt;&gt;"",VLOOKUP(AL460,'ESO zone constants'!$D$3:$H$4953,5,FALSE),""),"")</f>
        <v/>
      </c>
      <c r="AN460" s="41"/>
      <c r="AO460" s="41"/>
      <c r="AP460" s="3" t="str">
        <f>IF(AND(G460&lt;&gt;"LIBSETS_SETTYPE_BATTLEGROUND",G460&lt;&gt;"LIBSETS_SETTYPE_SPECIAL"),IF(AQ460&lt;&gt;"",VLOOKUP(AQ460,'ESO zone constants'!$D$3:$H$4953,5,FALSE),""),"")</f>
        <v/>
      </c>
      <c r="AS460" s="41"/>
      <c r="AT460" s="41"/>
      <c r="AU460" s="3" t="str">
        <f>IF(AND(G460&lt;&gt;"LIBSETS_SETTYPE_BATTLEGROUND",G460&lt;&gt;"LIBSETS_SETTYPE_SPECIAL"),IF(AV460&lt;&gt;"",VLOOKUP(AV460,'ESO zone constants'!$D$3:$H$4953,5,FALSE),""),"")</f>
        <v/>
      </c>
      <c r="AX460" s="41"/>
      <c r="AY460" s="41"/>
      <c r="AZ460" s="79" t="s">
        <v>2658</v>
      </c>
      <c r="BA460" s="79"/>
      <c r="BB460" s="79"/>
      <c r="BC460" s="79"/>
      <c r="BD460" s="21" t="str">
        <f t="shared" si="48"/>
        <v>[522] = {wayshrines={249,249,249,}, dlcId=DLC_ORSINIUM</v>
      </c>
      <c r="BE460" s="21" t="str">
        <f t="shared" si="49"/>
        <v>, zoneIds={677,684,684}, veteran=true</v>
      </c>
      <c r="BF460" s="21" t="str">
        <f t="shared" si="47"/>
        <v>, setType=LIBSETS_SETTYPE_ARENA</v>
      </c>
      <c r="BG460" s="21" t="str">
        <f t="shared" si="50"/>
        <v>, dropMechanic={LIBSETS_DROP_MECHANIC_ARENA_STAGE_CHEST,LIBSETS_DROP_MECHANIC_ARENA_STAGE_CHEST}, dropMechanicDropLocationNames={['en']={'','Arena stage chest','','','','',},['de']={'','Arena-Phasen Schatztruhe','','','','',},}</v>
      </c>
      <c r="BH460" s="21" t="str">
        <f t="shared" si="51"/>
        <v>}, --Perfected Merciless Charge / Perfektionierter gnadenloser Ansturm   [Maelstrom Arena, Wrothgar, Wrothgar]</v>
      </c>
    </row>
    <row r="461" spans="1:60" x14ac:dyDescent="0.25">
      <c r="A461" s="5">
        <v>523</v>
      </c>
      <c r="B461" t="s">
        <v>1767</v>
      </c>
      <c r="C461" t="s">
        <v>1768</v>
      </c>
      <c r="D461" s="3">
        <f t="shared" si="46"/>
        <v>523</v>
      </c>
      <c r="E461" s="40"/>
      <c r="G461" s="8" t="s">
        <v>1470</v>
      </c>
      <c r="I461" t="s">
        <v>92</v>
      </c>
      <c r="J461" t="s">
        <v>91</v>
      </c>
      <c r="K461">
        <v>249</v>
      </c>
      <c r="L461">
        <v>249</v>
      </c>
      <c r="M461">
        <v>249</v>
      </c>
      <c r="O461" s="62"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constants'!$A$3:$D$9999,4,FALSE),"")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constants'!$A$3:$D$9999,4,FALSE),"")</f>
        <v>Wrothgar</v>
      </c>
      <c r="AH461" s="42"/>
      <c r="AI461" s="41"/>
      <c r="AJ461" s="41"/>
      <c r="AK461" s="3" t="str">
        <f>IF(AND(G461&lt;&gt;"LIBSETS_SETTYPE_BATTLEGROUND",G461&lt;&gt;"LIBSETS_SETTYPE_SPECIAL"),IF(AL461&lt;&gt;"",VLOOKUP(AL461,'ESO zone constants'!$D$3:$H$4953,5,FALSE),""),"")</f>
        <v/>
      </c>
      <c r="AN461" s="41"/>
      <c r="AO461" s="41"/>
      <c r="AP461" s="3" t="str">
        <f>IF(AND(G461&lt;&gt;"LIBSETS_SETTYPE_BATTLEGROUND",G461&lt;&gt;"LIBSETS_SETTYPE_SPECIAL"),IF(AQ461&lt;&gt;"",VLOOKUP(AQ461,'ESO zone constants'!$D$3:$H$4953,5,FALSE),""),"")</f>
        <v/>
      </c>
      <c r="AS461" s="41"/>
      <c r="AT461" s="41"/>
      <c r="AU461" s="3" t="str">
        <f>IF(AND(G461&lt;&gt;"LIBSETS_SETTYPE_BATTLEGROUND",G461&lt;&gt;"LIBSETS_SETTYPE_SPECIAL"),IF(AV461&lt;&gt;"",VLOOKUP(AV461,'ESO zone constants'!$D$3:$H$4953,5,FALSE),""),"")</f>
        <v/>
      </c>
      <c r="AX461" s="41"/>
      <c r="AY461" s="41"/>
      <c r="AZ461" s="79" t="s">
        <v>2658</v>
      </c>
      <c r="BA461" s="79"/>
      <c r="BB461" s="79"/>
      <c r="BC461" s="79"/>
      <c r="BD461" s="21" t="str">
        <f t="shared" si="48"/>
        <v>[523] = {wayshrines={249,249,249,}, dlcId=DLC_ORSINIUM</v>
      </c>
      <c r="BE461" s="21" t="str">
        <f t="shared" si="49"/>
        <v>, zoneIds={677,684,684}, veteran=true</v>
      </c>
      <c r="BF461" s="21" t="str">
        <f t="shared" si="47"/>
        <v>, setType=LIBSETS_SETTYPE_ARENA</v>
      </c>
      <c r="BG461" s="21" t="str">
        <f t="shared" si="50"/>
        <v>, dropMechanic={LIBSETS_DROP_MECHANIC_ARENA_STAGE_CHEST,LIBSETS_DROP_MECHANIC_ARENA_STAGE_CHEST}, dropMechanicDropLocationNames={['en']={'','Arena stage chest','','','','',},['de']={'','Arena-Phasen Schatztruhe','','','','',},}</v>
      </c>
      <c r="BH461" s="21" t="str">
        <f t="shared" si="51"/>
        <v>}, --Perfected Rampaging Slash / Perfektionierter tobender Schnitt   [Maelstrom Arena, Wrothgar, Wrothgar]</v>
      </c>
    </row>
    <row r="462" spans="1:60" x14ac:dyDescent="0.25">
      <c r="A462" s="5">
        <v>524</v>
      </c>
      <c r="B462" t="s">
        <v>1770</v>
      </c>
      <c r="C462" t="s">
        <v>1769</v>
      </c>
      <c r="D462" s="3">
        <f t="shared" si="46"/>
        <v>524</v>
      </c>
      <c r="E462" s="40"/>
      <c r="G462" s="8" t="s">
        <v>1470</v>
      </c>
      <c r="I462" t="s">
        <v>92</v>
      </c>
      <c r="J462" t="s">
        <v>91</v>
      </c>
      <c r="K462">
        <v>249</v>
      </c>
      <c r="L462">
        <v>249</v>
      </c>
      <c r="M462">
        <v>249</v>
      </c>
      <c r="O462" s="62"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constants'!$A$3:$D$9999,4,FALSE),"")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constants'!$A$3:$D$9999,4,FALSE),"")</f>
        <v>Wrothgar</v>
      </c>
      <c r="AH462" s="42"/>
      <c r="AI462" s="41"/>
      <c r="AJ462" s="41"/>
      <c r="AK462" s="3" t="str">
        <f>IF(AND(G462&lt;&gt;"LIBSETS_SETTYPE_BATTLEGROUND",G462&lt;&gt;"LIBSETS_SETTYPE_SPECIAL"),IF(AL462&lt;&gt;"",VLOOKUP(AL462,'ESO zone constants'!$D$3:$H$4953,5,FALSE),""),"")</f>
        <v/>
      </c>
      <c r="AN462" s="41"/>
      <c r="AO462" s="41"/>
      <c r="AP462" s="3" t="str">
        <f>IF(AND(G462&lt;&gt;"LIBSETS_SETTYPE_BATTLEGROUND",G462&lt;&gt;"LIBSETS_SETTYPE_SPECIAL"),IF(AQ462&lt;&gt;"",VLOOKUP(AQ462,'ESO zone constants'!$D$3:$H$4953,5,FALSE),""),"")</f>
        <v/>
      </c>
      <c r="AS462" s="41"/>
      <c r="AT462" s="41"/>
      <c r="AU462" s="3" t="str">
        <f>IF(AND(G462&lt;&gt;"LIBSETS_SETTYPE_BATTLEGROUND",G462&lt;&gt;"LIBSETS_SETTYPE_SPECIAL"),IF(AV462&lt;&gt;"",VLOOKUP(AV462,'ESO zone constants'!$D$3:$H$4953,5,FALSE),""),"")</f>
        <v/>
      </c>
      <c r="AX462" s="41"/>
      <c r="AY462" s="41"/>
      <c r="AZ462" s="79" t="s">
        <v>2658</v>
      </c>
      <c r="BA462" s="79"/>
      <c r="BB462" s="79"/>
      <c r="BC462" s="79"/>
      <c r="BD462" s="21" t="str">
        <f t="shared" si="48"/>
        <v>[524] = {wayshrines={249,249,249,}, dlcId=DLC_ORSINIUM</v>
      </c>
      <c r="BE462" s="21" t="str">
        <f t="shared" si="49"/>
        <v>, zoneIds={677,684,684}, veteran=true</v>
      </c>
      <c r="BF462" s="21" t="str">
        <f t="shared" si="47"/>
        <v>, setType=LIBSETS_SETTYPE_ARENA</v>
      </c>
      <c r="BG462" s="21" t="str">
        <f t="shared" si="50"/>
        <v>, dropMechanic={LIBSETS_DROP_MECHANIC_ARENA_STAGE_CHEST,LIBSETS_DROP_MECHANIC_ARENA_STAGE_CHEST}, dropMechanicDropLocationNames={['en']={'','Arena stage chest','','','','',},['de']={'','Arena-Phasen Schatztruhe','','','','',},}</v>
      </c>
      <c r="BH462" s="21" t="str">
        <f t="shared" si="51"/>
        <v>}, --Perfected Cruel Flurry / Perfektionierter grausamer Schlaghagel   [Maelstrom Arena, Wrothgar, Wrothgar]</v>
      </c>
    </row>
    <row r="463" spans="1:60" x14ac:dyDescent="0.25">
      <c r="A463" s="5">
        <v>525</v>
      </c>
      <c r="B463" t="s">
        <v>1772</v>
      </c>
      <c r="C463" t="s">
        <v>1771</v>
      </c>
      <c r="D463" s="3">
        <f t="shared" si="46"/>
        <v>525</v>
      </c>
      <c r="E463" s="40"/>
      <c r="G463" s="8" t="s">
        <v>1470</v>
      </c>
      <c r="I463" t="s">
        <v>92</v>
      </c>
      <c r="J463" t="s">
        <v>91</v>
      </c>
      <c r="K463">
        <v>249</v>
      </c>
      <c r="L463">
        <v>249</v>
      </c>
      <c r="M463">
        <v>249</v>
      </c>
      <c r="O463" s="62"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constants'!$A$3:$D$9999,4,FALSE),"")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constants'!$A$3:$D$9999,4,FALSE),"")</f>
        <v>Wrothgar</v>
      </c>
      <c r="AH463" s="42"/>
      <c r="AI463" s="41"/>
      <c r="AJ463" s="41"/>
      <c r="AK463" s="3" t="str">
        <f>IF(AND(G463&lt;&gt;"LIBSETS_SETTYPE_BATTLEGROUND",G463&lt;&gt;"LIBSETS_SETTYPE_SPECIAL"),IF(AL463&lt;&gt;"",VLOOKUP(AL463,'ESO zone constants'!$D$3:$H$4953,5,FALSE),""),"")</f>
        <v/>
      </c>
      <c r="AN463" s="41"/>
      <c r="AO463" s="41"/>
      <c r="AP463" s="3" t="str">
        <f>IF(AND(G463&lt;&gt;"LIBSETS_SETTYPE_BATTLEGROUND",G463&lt;&gt;"LIBSETS_SETTYPE_SPECIAL"),IF(AQ463&lt;&gt;"",VLOOKUP(AQ463,'ESO zone constants'!$D$3:$H$4953,5,FALSE),""),"")</f>
        <v/>
      </c>
      <c r="AS463" s="41"/>
      <c r="AT463" s="41"/>
      <c r="AU463" s="3" t="str">
        <f>IF(AND(G463&lt;&gt;"LIBSETS_SETTYPE_BATTLEGROUND",G463&lt;&gt;"LIBSETS_SETTYPE_SPECIAL"),IF(AV463&lt;&gt;"",VLOOKUP(AV463,'ESO zone constants'!$D$3:$H$4953,5,FALSE),""),"")</f>
        <v/>
      </c>
      <c r="AX463" s="41"/>
      <c r="AY463" s="41"/>
      <c r="AZ463" s="79" t="s">
        <v>2658</v>
      </c>
      <c r="BA463" s="79"/>
      <c r="BB463" s="79"/>
      <c r="BC463" s="79"/>
      <c r="BD463" s="21" t="str">
        <f t="shared" si="48"/>
        <v>[525] = {wayshrines={249,249,249,}, dlcId=DLC_ORSINIUM</v>
      </c>
      <c r="BE463" s="21" t="str">
        <f t="shared" si="49"/>
        <v>, zoneIds={677,684,684}, veteran=true</v>
      </c>
      <c r="BF463" s="21" t="str">
        <f t="shared" si="47"/>
        <v>, setType=LIBSETS_SETTYPE_ARENA</v>
      </c>
      <c r="BG463" s="21" t="str">
        <f t="shared" si="50"/>
        <v>, dropMechanic={LIBSETS_DROP_MECHANIC_ARENA_STAGE_CHEST,LIBSETS_DROP_MECHANIC_ARENA_STAGE_CHEST}, dropMechanicDropLocationNames={['en']={'','Arena stage chest','','','','',},['de']={'','Arena-Phasen Schatztruhe','','','','',},}</v>
      </c>
      <c r="BH463" s="21" t="str">
        <f t="shared" si="51"/>
        <v>}, --Perfected Thunderous Volley / Perfektionierte donnernde Salve   [Maelstrom Arena, Wrothgar, Wrothgar]</v>
      </c>
    </row>
    <row r="464" spans="1:60" x14ac:dyDescent="0.25">
      <c r="A464" s="5">
        <v>526</v>
      </c>
      <c r="B464" t="s">
        <v>1774</v>
      </c>
      <c r="C464" t="s">
        <v>1773</v>
      </c>
      <c r="D464" s="3">
        <f t="shared" si="46"/>
        <v>526</v>
      </c>
      <c r="E464" s="40"/>
      <c r="G464" s="8" t="s">
        <v>1470</v>
      </c>
      <c r="I464" t="s">
        <v>92</v>
      </c>
      <c r="J464" t="s">
        <v>91</v>
      </c>
      <c r="K464">
        <v>249</v>
      </c>
      <c r="L464">
        <v>249</v>
      </c>
      <c r="M464">
        <v>249</v>
      </c>
      <c r="O464" s="62"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constants'!$A$3:$D$9999,4,FALSE),"")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constants'!$A$3:$D$9999,4,FALSE),"")</f>
        <v>Wrothgar</v>
      </c>
      <c r="AH464" s="42"/>
      <c r="AI464" s="41"/>
      <c r="AJ464" s="41"/>
      <c r="AK464" s="3" t="str">
        <f>IF(AND(G464&lt;&gt;"LIBSETS_SETTYPE_BATTLEGROUND",G464&lt;&gt;"LIBSETS_SETTYPE_SPECIAL"),IF(AL464&lt;&gt;"",VLOOKUP(AL464,'ESO zone constants'!$D$3:$H$4953,5,FALSE),""),"")</f>
        <v/>
      </c>
      <c r="AN464" s="41"/>
      <c r="AO464" s="41"/>
      <c r="AP464" s="3" t="str">
        <f>IF(AND(G464&lt;&gt;"LIBSETS_SETTYPE_BATTLEGROUND",G464&lt;&gt;"LIBSETS_SETTYPE_SPECIAL"),IF(AQ464&lt;&gt;"",VLOOKUP(AQ464,'ESO zone constants'!$D$3:$H$4953,5,FALSE),""),"")</f>
        <v/>
      </c>
      <c r="AS464" s="41"/>
      <c r="AT464" s="41"/>
      <c r="AU464" s="3" t="str">
        <f>IF(AND(G464&lt;&gt;"LIBSETS_SETTYPE_BATTLEGROUND",G464&lt;&gt;"LIBSETS_SETTYPE_SPECIAL"),IF(AV464&lt;&gt;"",VLOOKUP(AV464,'ESO zone constants'!$D$3:$H$4953,5,FALSE),""),"")</f>
        <v/>
      </c>
      <c r="AX464" s="41"/>
      <c r="AY464" s="41"/>
      <c r="AZ464" s="79" t="s">
        <v>2659</v>
      </c>
      <c r="BA464" s="79"/>
      <c r="BB464" s="79"/>
      <c r="BC464" s="79"/>
      <c r="BD464" s="21" t="str">
        <f t="shared" si="48"/>
        <v>[526] = {wayshrines={249,249,249,}, dlcId=DLC_ORSINIUM</v>
      </c>
      <c r="BE464" s="21" t="str">
        <f t="shared" si="49"/>
        <v>, zoneIds={677,684,684}, veteran=true</v>
      </c>
      <c r="BF464" s="21" t="str">
        <f t="shared" si="47"/>
        <v>, setType=LIBSETS_SETTYPE_ARENA</v>
      </c>
      <c r="BG464" s="21" t="str">
        <f t="shared" si="50"/>
        <v>, isProcSetAllowedInPvP=1, dropMechanic={LIBSETS_DROP_MECHANIC_ARENA_STAGE_CHEST,LIBSETS_DROP_MECHANIC_ARENA_STAGE_CHEST}, dropMechanicDropLocationNames={['en']={'','Arena stage chest','','','','',},['de']={'','Arena-Phasen Schatztruhe','','','','',},}</v>
      </c>
      <c r="BH464" s="21" t="str">
        <f t="shared" si="51"/>
        <v>}, --Perfected Crushing Wall / Perfektionierte zermalmende Mauer   [Maelstrom Arena, Wrothgar, Wrothgar]</v>
      </c>
    </row>
    <row r="465" spans="1:60" x14ac:dyDescent="0.25">
      <c r="A465" s="5">
        <v>527</v>
      </c>
      <c r="B465" t="s">
        <v>1775</v>
      </c>
      <c r="C465" t="s">
        <v>1776</v>
      </c>
      <c r="D465" s="3">
        <f t="shared" si="46"/>
        <v>527</v>
      </c>
      <c r="E465" s="40"/>
      <c r="G465" s="8" t="s">
        <v>1470</v>
      </c>
      <c r="I465" t="s">
        <v>92</v>
      </c>
      <c r="J465" t="s">
        <v>91</v>
      </c>
      <c r="K465">
        <v>249</v>
      </c>
      <c r="L465">
        <v>249</v>
      </c>
      <c r="M465">
        <v>249</v>
      </c>
      <c r="O465" s="62"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constants'!$A$3:$D$9999,4,FALSE),"")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constants'!$A$3:$D$9999,4,FALSE),"")</f>
        <v>Wrothgar</v>
      </c>
      <c r="AH465" s="42"/>
      <c r="AI465" s="41"/>
      <c r="AJ465" s="41"/>
      <c r="AK465" s="3" t="str">
        <f>IF(AND(G465&lt;&gt;"LIBSETS_SETTYPE_BATTLEGROUND",G465&lt;&gt;"LIBSETS_SETTYPE_SPECIAL"),IF(AL465&lt;&gt;"",VLOOKUP(AL465,'ESO zone constants'!$D$3:$H$4953,5,FALSE),""),"")</f>
        <v/>
      </c>
      <c r="AN465" s="41"/>
      <c r="AO465" s="41"/>
      <c r="AP465" s="3" t="str">
        <f>IF(AND(G465&lt;&gt;"LIBSETS_SETTYPE_BATTLEGROUND",G465&lt;&gt;"LIBSETS_SETTYPE_SPECIAL"),IF(AQ465&lt;&gt;"",VLOOKUP(AQ465,'ESO zone constants'!$D$3:$H$4953,5,FALSE),""),"")</f>
        <v/>
      </c>
      <c r="AS465" s="41"/>
      <c r="AT465" s="41"/>
      <c r="AU465" s="3" t="str">
        <f>IF(AND(G465&lt;&gt;"LIBSETS_SETTYPE_BATTLEGROUND",G465&lt;&gt;"LIBSETS_SETTYPE_SPECIAL"),IF(AV465&lt;&gt;"",VLOOKUP(AV465,'ESO zone constants'!$D$3:$H$4953,5,FALSE),""),"")</f>
        <v/>
      </c>
      <c r="AX465" s="41"/>
      <c r="AY465" s="41"/>
      <c r="AZ465" s="79" t="s">
        <v>2658</v>
      </c>
      <c r="BA465" s="79"/>
      <c r="BB465" s="79"/>
      <c r="BC465" s="79"/>
      <c r="BD465" s="21" t="str">
        <f t="shared" si="48"/>
        <v>[527] = {wayshrines={249,249,249,}, dlcId=DLC_ORSINIUM</v>
      </c>
      <c r="BE465" s="21" t="str">
        <f t="shared" si="49"/>
        <v>, zoneIds={677,684,684}, veteran=true</v>
      </c>
      <c r="BF465" s="21" t="str">
        <f t="shared" si="47"/>
        <v>, setType=LIBSETS_SETTYPE_ARENA</v>
      </c>
      <c r="BG465" s="21" t="str">
        <f t="shared" si="50"/>
        <v>, dropMechanic={LIBSETS_DROP_MECHANIC_ARENA_STAGE_CHEST,LIBSETS_DROP_MECHANIC_ARENA_STAGE_CHEST}, dropMechanicDropLocationNames={['en']={'','Arena stage chest','','','','',},['de']={'','Arena-Phasen Schatztruhe','','','','',},}</v>
      </c>
      <c r="BH465" s="21" t="str">
        <f t="shared" si="51"/>
        <v>}, --Perfected Precise Regeneration / Perfektionierte präzise Regeneration   [Maelstrom Arena, Wrothgar, Wrothgar]</v>
      </c>
    </row>
    <row r="466" spans="1:60" x14ac:dyDescent="0.25">
      <c r="A466" s="5">
        <v>528</v>
      </c>
      <c r="B466" t="s">
        <v>1778</v>
      </c>
      <c r="C466" t="s">
        <v>1777</v>
      </c>
      <c r="D466" s="3">
        <f t="shared" si="46"/>
        <v>528</v>
      </c>
      <c r="E466" s="40"/>
      <c r="G466" s="8" t="s">
        <v>1470</v>
      </c>
      <c r="I466" t="s">
        <v>92</v>
      </c>
      <c r="J466" t="s">
        <v>91</v>
      </c>
      <c r="K466">
        <v>270</v>
      </c>
      <c r="L466">
        <v>270</v>
      </c>
      <c r="M466">
        <v>270</v>
      </c>
      <c r="O466" s="62"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constants'!$A$3:$D$9999,4,FALSE),"")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constants'!$A$3:$D$9999,4,FALSE),"")</f>
        <v>Craglorn</v>
      </c>
      <c r="AH466" s="42"/>
      <c r="AI466" s="41"/>
      <c r="AJ466" s="41"/>
      <c r="AK466" s="3" t="str">
        <f>IF(AND(G466&lt;&gt;"LIBSETS_SETTYPE_BATTLEGROUND",G466&lt;&gt;"LIBSETS_SETTYPE_SPECIAL"),IF(AL466&lt;&gt;"",VLOOKUP(AL466,'ESO zone constants'!$D$3:$H$4953,5,FALSE),""),"")</f>
        <v/>
      </c>
      <c r="AN466" s="41"/>
      <c r="AO466" s="41"/>
      <c r="AP466" s="3" t="str">
        <f>IF(AND(G466&lt;&gt;"LIBSETS_SETTYPE_BATTLEGROUND",G466&lt;&gt;"LIBSETS_SETTYPE_SPECIAL"),IF(AQ466&lt;&gt;"",VLOOKUP(AQ466,'ESO zone constants'!$D$3:$H$4953,5,FALSE),""),"")</f>
        <v/>
      </c>
      <c r="AS466" s="41"/>
      <c r="AT466" s="41"/>
      <c r="AU466" s="3" t="str">
        <f>IF(AND(G466&lt;&gt;"LIBSETS_SETTYPE_BATTLEGROUND",G466&lt;&gt;"LIBSETS_SETTYPE_SPECIAL"),IF(AV466&lt;&gt;"",VLOOKUP(AV466,'ESO zone constants'!$D$3:$H$4953,5,FALSE),""),"")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47"/>
        <v>, setType=LIBSETS_SETTYPE_ARENA</v>
      </c>
      <c r="BG466" s="21" t="str">
        <f t="shared" si="50"/>
        <v>, dropMechanic={LIBSETS_DROP_MECHANIC_ARENA_STAGE_CHEST,LIBSETS_DROP_MECHANIC_ARENA_STAGE_CHEST}, dropMechanicDropLocationNames={['en']={'','Arena stage chest','','','','',},['de']={'','Arena-Phasen Schatztruhe','','','','',},}</v>
      </c>
      <c r="BH466" s="21" t="str">
        <f t="shared" si="51"/>
        <v>}, --Perfected Titanic Cleave / Perfektioniertes titanisches Trennen   [Dragonstar Arena, Craglorn, Craglorn]</v>
      </c>
    </row>
    <row r="467" spans="1:60" x14ac:dyDescent="0.25">
      <c r="A467" s="5">
        <v>529</v>
      </c>
      <c r="B467" t="s">
        <v>1780</v>
      </c>
      <c r="C467" t="s">
        <v>1779</v>
      </c>
      <c r="D467" s="3">
        <f t="shared" si="46"/>
        <v>529</v>
      </c>
      <c r="E467" s="40"/>
      <c r="G467" s="8" t="s">
        <v>1470</v>
      </c>
      <c r="I467" t="s">
        <v>92</v>
      </c>
      <c r="J467" t="s">
        <v>91</v>
      </c>
      <c r="K467">
        <v>270</v>
      </c>
      <c r="L467">
        <v>270</v>
      </c>
      <c r="M467">
        <v>270</v>
      </c>
      <c r="O467" s="62"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constants'!$A$3:$D$9999,4,FALSE),"")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constants'!$A$3:$D$9999,4,FALSE),"")</f>
        <v>Craglorn</v>
      </c>
      <c r="AH467" s="42"/>
      <c r="AI467" s="41"/>
      <c r="AJ467" s="41"/>
      <c r="AK467" s="3" t="str">
        <f>IF(AND(G467&lt;&gt;"LIBSETS_SETTYPE_BATTLEGROUND",G467&lt;&gt;"LIBSETS_SETTYPE_SPECIAL"),IF(AL467&lt;&gt;"",VLOOKUP(AL467,'ESO zone constants'!$D$3:$H$4953,5,FALSE),""),"")</f>
        <v/>
      </c>
      <c r="AN467" s="41"/>
      <c r="AO467" s="41"/>
      <c r="AP467" s="3" t="str">
        <f>IF(AND(G467&lt;&gt;"LIBSETS_SETTYPE_BATTLEGROUND",G467&lt;&gt;"LIBSETS_SETTYPE_SPECIAL"),IF(AQ467&lt;&gt;"",VLOOKUP(AQ467,'ESO zone constants'!$D$3:$H$4953,5,FALSE),""),"")</f>
        <v/>
      </c>
      <c r="AS467" s="41"/>
      <c r="AT467" s="41"/>
      <c r="AU467" s="3" t="str">
        <f>IF(AND(G467&lt;&gt;"LIBSETS_SETTYPE_BATTLEGROUND",G467&lt;&gt;"LIBSETS_SETTYPE_SPECIAL"),IF(AV467&lt;&gt;"",VLOOKUP(AV467,'ESO zone constants'!$D$3:$H$4953,5,FALSE),""),"")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47"/>
        <v>, setType=LIBSETS_SETTYPE_ARENA</v>
      </c>
      <c r="BG467" s="21" t="str">
        <f t="shared" si="50"/>
        <v>, dropMechanic={LIBSETS_DROP_MECHANIC_ARENA_STAGE_CHEST,LIBSETS_DROP_MECHANIC_ARENA_STAGE_CHEST}, dropMechanicDropLocationNames={['en']={'','Arena stage chest','','','','',},['de']={'','Arena-Phasen Schatztruhe','','','','',},}</v>
      </c>
      <c r="BH467" s="21" t="str">
        <f t="shared" si="51"/>
        <v>}, --Perfected Puncturing Remedy / Perfektionierte durchschlagende Genesung   [Dragonstar Arena, Craglorn, Craglorn]</v>
      </c>
    </row>
    <row r="468" spans="1:60" x14ac:dyDescent="0.25">
      <c r="A468" s="5">
        <v>530</v>
      </c>
      <c r="B468" t="s">
        <v>1781</v>
      </c>
      <c r="C468" t="s">
        <v>1782</v>
      </c>
      <c r="D468" s="3">
        <f t="shared" si="46"/>
        <v>530</v>
      </c>
      <c r="E468" s="40"/>
      <c r="G468" s="8" t="s">
        <v>1470</v>
      </c>
      <c r="I468" t="s">
        <v>92</v>
      </c>
      <c r="J468" t="s">
        <v>91</v>
      </c>
      <c r="K468">
        <v>270</v>
      </c>
      <c r="L468">
        <v>270</v>
      </c>
      <c r="M468">
        <v>270</v>
      </c>
      <c r="O468" s="62"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constants'!$A$3:$D$9999,4,FALSE),"")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constants'!$A$3:$D$9999,4,FALSE),"")</f>
        <v>Craglorn</v>
      </c>
      <c r="AH468" s="42"/>
      <c r="AI468" s="41"/>
      <c r="AJ468" s="41"/>
      <c r="AK468" s="3" t="str">
        <f>IF(AND(G468&lt;&gt;"LIBSETS_SETTYPE_BATTLEGROUND",G468&lt;&gt;"LIBSETS_SETTYPE_SPECIAL"),IF(AL468&lt;&gt;"",VLOOKUP(AL468,'ESO zone constants'!$D$3:$H$4953,5,FALSE),""),"")</f>
        <v/>
      </c>
      <c r="AN468" s="41"/>
      <c r="AO468" s="41"/>
      <c r="AP468" s="3" t="str">
        <f>IF(AND(G468&lt;&gt;"LIBSETS_SETTYPE_BATTLEGROUND",G468&lt;&gt;"LIBSETS_SETTYPE_SPECIAL"),IF(AQ468&lt;&gt;"",VLOOKUP(AQ468,'ESO zone constants'!$D$3:$H$4953,5,FALSE),""),"")</f>
        <v/>
      </c>
      <c r="AS468" s="41"/>
      <c r="AT468" s="41"/>
      <c r="AU468" s="3" t="str">
        <f>IF(AND(G468&lt;&gt;"LIBSETS_SETTYPE_BATTLEGROUND",G468&lt;&gt;"LIBSETS_SETTYPE_SPECIAL"),IF(AV468&lt;&gt;"",VLOOKUP(AV468,'ESO zone constants'!$D$3:$H$4953,5,FALSE),""),"")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47"/>
        <v>, setType=LIBSETS_SETTYPE_ARENA</v>
      </c>
      <c r="BG468" s="21" t="str">
        <f t="shared" si="50"/>
        <v>, dropMechanic={LIBSETS_DROP_MECHANIC_ARENA_STAGE_CHEST,LIBSETS_DROP_MECHANIC_ARENA_STAGE_CHEST}, dropMechanicDropLocationNames={['en']={'','Arena stage chest','','','','',},['de']={'','Arena-Phasen Schatztruhe','','','','',},}</v>
      </c>
      <c r="BH468" s="21" t="str">
        <f t="shared" si="51"/>
        <v>}, --Perfected Stinging Slashes / Perfektionierte stechende Schnitte   [Dragonstar Arena, Craglorn, Craglorn]</v>
      </c>
    </row>
    <row r="469" spans="1:60" x14ac:dyDescent="0.25">
      <c r="A469" s="5">
        <v>531</v>
      </c>
      <c r="B469" t="s">
        <v>1784</v>
      </c>
      <c r="C469" t="s">
        <v>1783</v>
      </c>
      <c r="D469" s="3">
        <f t="shared" si="46"/>
        <v>531</v>
      </c>
      <c r="E469" s="40"/>
      <c r="G469" s="8" t="s">
        <v>1470</v>
      </c>
      <c r="I469" t="s">
        <v>92</v>
      </c>
      <c r="J469" t="s">
        <v>91</v>
      </c>
      <c r="K469">
        <v>270</v>
      </c>
      <c r="L469">
        <v>270</v>
      </c>
      <c r="M469">
        <v>270</v>
      </c>
      <c r="O469" s="62"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constants'!$A$3:$D$9999,4,FALSE),"")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constants'!$A$3:$D$9999,4,FALSE),"")</f>
        <v>Craglorn</v>
      </c>
      <c r="AH469" s="42"/>
      <c r="AI469" s="41"/>
      <c r="AJ469" s="41"/>
      <c r="AK469" s="3" t="str">
        <f>IF(AND(G469&lt;&gt;"LIBSETS_SETTYPE_BATTLEGROUND",G469&lt;&gt;"LIBSETS_SETTYPE_SPECIAL"),IF(AL469&lt;&gt;"",VLOOKUP(AL469,'ESO zone constants'!$D$3:$H$4953,5,FALSE),""),"")</f>
        <v/>
      </c>
      <c r="AN469" s="41"/>
      <c r="AO469" s="41"/>
      <c r="AP469" s="3" t="str">
        <f>IF(AND(G469&lt;&gt;"LIBSETS_SETTYPE_BATTLEGROUND",G469&lt;&gt;"LIBSETS_SETTYPE_SPECIAL"),IF(AQ469&lt;&gt;"",VLOOKUP(AQ469,'ESO zone constants'!$D$3:$H$4953,5,FALSE),""),"")</f>
        <v/>
      </c>
      <c r="AS469" s="41"/>
      <c r="AT469" s="41"/>
      <c r="AU469" s="3" t="str">
        <f>IF(AND(G469&lt;&gt;"LIBSETS_SETTYPE_BATTLEGROUND",G469&lt;&gt;"LIBSETS_SETTYPE_SPECIAL"),IF(AV469&lt;&gt;"",VLOOKUP(AV469,'ESO zone constants'!$D$3:$H$4953,5,FALSE),""),"")</f>
        <v/>
      </c>
      <c r="AX469" s="41"/>
      <c r="AY469" s="41"/>
      <c r="AZ469" s="79">
        <v>0</v>
      </c>
      <c r="BA469" s="79"/>
      <c r="BB469" s="79"/>
      <c r="BC469" s="79"/>
      <c r="BD469" s="21" t="str">
        <f t="shared" si="48"/>
        <v>[531] = {wayshrines={270,270,270,}, dlcId=DLC_BASE_GAME</v>
      </c>
      <c r="BE469" s="21" t="str">
        <f t="shared" si="49"/>
        <v>, zoneIds={635,888,888}, veteran=true</v>
      </c>
      <c r="BF469" s="21" t="str">
        <f t="shared" si="47"/>
        <v>, setType=LIBSETS_SETTYPE_ARENA</v>
      </c>
      <c r="BG469" s="21" t="str">
        <f t="shared" si="50"/>
        <v>, isProcSetAllowedInPvP=0, dropMechanic={LIBSETS_DROP_MECHANIC_ARENA_STAGE_CHEST,LIBSETS_DROP_MECHANIC_ARENA_STAGE_CHEST}, dropMechanicDropLocationNames={['en']={'','Arena stage chest','','','','',},['de']={'','Arena-Phasen Schatztruhe','','','','',},}</v>
      </c>
      <c r="BH469" s="21" t="str">
        <f t="shared" si="51"/>
        <v>}, --Perfected Caustic Arrow / Perfektionierter beißender Pfeil   [Dragonstar Arena, Craglorn, Craglorn]</v>
      </c>
    </row>
    <row r="470" spans="1:60" x14ac:dyDescent="0.25">
      <c r="A470" s="5">
        <v>532</v>
      </c>
      <c r="B470" t="s">
        <v>1785</v>
      </c>
      <c r="C470" t="s">
        <v>1786</v>
      </c>
      <c r="D470" s="3">
        <f t="shared" si="46"/>
        <v>532</v>
      </c>
      <c r="E470" s="40"/>
      <c r="G470" s="8" t="s">
        <v>1470</v>
      </c>
      <c r="I470" t="s">
        <v>92</v>
      </c>
      <c r="J470" t="s">
        <v>91</v>
      </c>
      <c r="K470">
        <v>270</v>
      </c>
      <c r="L470">
        <v>270</v>
      </c>
      <c r="M470">
        <v>270</v>
      </c>
      <c r="O470" s="62"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constants'!$A$3:$D$9999,4,FALSE),"")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constants'!$A$3:$D$9999,4,FALSE),"")</f>
        <v>Craglorn</v>
      </c>
      <c r="AH470" s="42"/>
      <c r="AI470" s="41"/>
      <c r="AJ470" s="41"/>
      <c r="AK470" s="3" t="str">
        <f>IF(AND(G470&lt;&gt;"LIBSETS_SETTYPE_BATTLEGROUND",G470&lt;&gt;"LIBSETS_SETTYPE_SPECIAL"),IF(AL470&lt;&gt;"",VLOOKUP(AL470,'ESO zone constants'!$D$3:$H$4953,5,FALSE),""),"")</f>
        <v/>
      </c>
      <c r="AN470" s="41"/>
      <c r="AO470" s="41"/>
      <c r="AP470" s="3" t="str">
        <f>IF(AND(G470&lt;&gt;"LIBSETS_SETTYPE_BATTLEGROUND",G470&lt;&gt;"LIBSETS_SETTYPE_SPECIAL"),IF(AQ470&lt;&gt;"",VLOOKUP(AQ470,'ESO zone constants'!$D$3:$H$4953,5,FALSE),""),"")</f>
        <v/>
      </c>
      <c r="AS470" s="41"/>
      <c r="AT470" s="41"/>
      <c r="AU470" s="3" t="str">
        <f>IF(AND(G470&lt;&gt;"LIBSETS_SETTYPE_BATTLEGROUND",G470&lt;&gt;"LIBSETS_SETTYPE_SPECIAL"),IF(AV470&lt;&gt;"",VLOOKUP(AV470,'ESO zone constants'!$D$3:$H$4953,5,FALSE),""),"")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47"/>
        <v>, setType=LIBSETS_SETTYPE_ARENA</v>
      </c>
      <c r="BG470" s="21" t="str">
        <f t="shared" si="50"/>
        <v>, dropMechanic={LIBSETS_DROP_MECHANIC_ARENA_STAGE_CHEST,LIBSETS_DROP_MECHANIC_ARENA_STAGE_CHEST}, dropMechanicDropLocationNames={['en']={'','Arena stage chest','','','','',},['de']={'','Arena-Phasen Schatztruhe','','','','',},}</v>
      </c>
      <c r="BH470" s="21" t="str">
        <f t="shared" si="51"/>
        <v>}, --Perfected Destructive Impact / Perfektionierter zerstörerischer Einschlag   [Dragonstar Arena, Craglorn, Craglorn]</v>
      </c>
    </row>
    <row r="471" spans="1:60" x14ac:dyDescent="0.25">
      <c r="A471" s="5">
        <v>533</v>
      </c>
      <c r="B471" t="s">
        <v>1796</v>
      </c>
      <c r="C471" t="s">
        <v>1795</v>
      </c>
      <c r="D471" s="3">
        <f t="shared" si="46"/>
        <v>533</v>
      </c>
      <c r="E471" s="40"/>
      <c r="G471" s="8" t="s">
        <v>1470</v>
      </c>
      <c r="I471" t="s">
        <v>92</v>
      </c>
      <c r="J471" t="s">
        <v>91</v>
      </c>
      <c r="K471">
        <v>270</v>
      </c>
      <c r="L471">
        <v>270</v>
      </c>
      <c r="M471">
        <v>270</v>
      </c>
      <c r="O471" s="62"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constants'!$A$3:$D$9999,4,FALSE),"")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constants'!$A$3:$D$9999,4,FALSE),"")</f>
        <v>Craglorn</v>
      </c>
      <c r="AH471" s="42"/>
      <c r="AK471" s="3" t="str">
        <f>IF(AND(G471&lt;&gt;"LIBSETS_SETTYPE_BATTLEGROUND",G471&lt;&gt;"LIBSETS_SETTYPE_SPECIAL"),IF(AL471&lt;&gt;"",VLOOKUP(AL471,'ESO zone constants'!$D$3:$H$4953,5,FALSE),""),"")</f>
        <v/>
      </c>
      <c r="AP471" s="3" t="str">
        <f>IF(AND(G471&lt;&gt;"LIBSETS_SETTYPE_BATTLEGROUND",G471&lt;&gt;"LIBSETS_SETTYPE_SPECIAL"),IF(AQ471&lt;&gt;"",VLOOKUP(AQ471,'ESO zone constants'!$D$3:$H$4953,5,FALSE),""),"")</f>
        <v/>
      </c>
      <c r="AU471" s="3" t="str">
        <f>IF(AND(G471&lt;&gt;"LIBSETS_SETTYPE_BATTLEGROUND",G471&lt;&gt;"LIBSETS_SETTYPE_SPECIAL"),IF(AV471&lt;&gt;"",VLOOKUP(AV471,'ESO zone constants'!$D$3:$H$4953,5,FALSE),""),"")</f>
        <v/>
      </c>
      <c r="AZ471" s="79" t="s">
        <v>2658</v>
      </c>
      <c r="BA471" s="79"/>
      <c r="BB471" s="79"/>
      <c r="BC471" s="79"/>
      <c r="BD471" s="21" t="str">
        <f t="shared" si="48"/>
        <v>[533] = {wayshrines={270,270,270,}, dlcId=DLC_BASE_GAME</v>
      </c>
      <c r="BE471" s="21" t="str">
        <f t="shared" si="49"/>
        <v>, zoneIds={635,888,888}, veteran=true</v>
      </c>
      <c r="BF471" s="21" t="str">
        <f t="shared" si="47"/>
        <v>, setType=LIBSETS_SETTYPE_ARENA</v>
      </c>
      <c r="BG471" s="21" t="str">
        <f t="shared" si="50"/>
        <v>, dropMechanic={LIBSETS_DROP_MECHANIC_ARENA_STAGE_CHEST,LIBSETS_DROP_MECHANIC_ARENA_STAGE_CHEST}, dropMechanicDropLocationNames={['en']={'','Arena stage chest','','','','',},['de']={'','Arena-Phasen Schatztruhe','','','','',},}</v>
      </c>
      <c r="BH471" s="21" t="str">
        <f t="shared" si="51"/>
        <v>}, --Perfected Grand Rejuvenation / Pefektionierte Große Verjüngung   [Dragonstar Arena, Craglorn, Craglorn]</v>
      </c>
    </row>
    <row r="472" spans="1:60" x14ac:dyDescent="0.25">
      <c r="A472" s="5">
        <v>534</v>
      </c>
      <c r="B472" t="s">
        <v>2161</v>
      </c>
      <c r="C472" t="s">
        <v>1807</v>
      </c>
      <c r="D472" s="3">
        <f t="shared" si="46"/>
        <v>534</v>
      </c>
      <c r="G472" s="3" t="s">
        <v>1477</v>
      </c>
      <c r="H472" s="87">
        <v>3</v>
      </c>
      <c r="I472" t="s">
        <v>1464</v>
      </c>
      <c r="J472" t="s">
        <v>91</v>
      </c>
      <c r="K472">
        <v>435</v>
      </c>
      <c r="L472">
        <v>435</v>
      </c>
      <c r="M472">
        <v>435</v>
      </c>
      <c r="O472" s="62" t="s">
        <v>1806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constants'!$A$3:$D$9999,4,FALSE),"")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constants'!$A$3:$D$9999,4,FALSE),"")</f>
        <v>Tamriel Map</v>
      </c>
      <c r="AH472" s="42"/>
      <c r="AI472" s="41"/>
      <c r="AJ472" s="41"/>
      <c r="AK472" s="3" t="str">
        <f>IF(AND(G472&lt;&gt;"LIBSETS_SETTYPE_BATTLEGROUND",G472&lt;&gt;"LIBSETS_SETTYPE_SPECIAL"),IF(AL472&lt;&gt;"",VLOOKUP(AL472,'ESO zone constants'!$D$3:$H$4953,5,FALSE),""),"")</f>
        <v/>
      </c>
      <c r="AN472" s="41"/>
      <c r="AO472" s="41"/>
      <c r="AP472" s="3" t="str">
        <f>IF(AND(G472&lt;&gt;"LIBSETS_SETTYPE_BATTLEGROUND",G472&lt;&gt;"LIBSETS_SETTYPE_SPECIAL"),IF(AQ472&lt;&gt;"",VLOOKUP(AQ472,'ESO zone constants'!$D$3:$H$4953,5,FALSE),""),"")</f>
        <v/>
      </c>
      <c r="AS472" s="41"/>
      <c r="AT472" s="41"/>
      <c r="AU472" s="3" t="str">
        <f>IF(AND(G472&lt;&gt;"LIBSETS_SETTYPE_BATTLEGROUND",G472&lt;&gt;"LIBSETS_SETTYPE_SPECIAL"),IF(AV472&lt;&gt;"",VLOOKUP(AV472,'ESO zone constants'!$D$3:$H$4953,5,FALSE),""),"")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47"/>
        <v>, setType=LIBSETS_SETTYPE_MONSTER, undauntedChestId=3</v>
      </c>
      <c r="BG472" s="21" t="str">
        <f t="shared" si="50"/>
        <v>, dropMechanic={LIBSETS_DROP_MECHANIC_MONSTER_NAME}, dropMechanicDropLocationNames={['en']={'Arkasis the Mad Alchemist','','','','','',},['de']={'Arkasis der verrückte Alchemist','','','','','',},}</v>
      </c>
      <c r="BH472" s="21" t="str">
        <f t="shared" si="51"/>
        <v>}, --Stone Husk / Steinhülle   [Stone Garden, Tamriel Map, Tamriel Map]</v>
      </c>
    </row>
    <row r="473" spans="1:60" x14ac:dyDescent="0.25">
      <c r="A473" s="5">
        <v>535</v>
      </c>
      <c r="B473" t="s">
        <v>2162</v>
      </c>
      <c r="C473" t="s">
        <v>1804</v>
      </c>
      <c r="D473" s="3">
        <f t="shared" si="46"/>
        <v>535</v>
      </c>
      <c r="G473" s="3" t="s">
        <v>1477</v>
      </c>
      <c r="H473" s="87">
        <v>3</v>
      </c>
      <c r="I473" t="s">
        <v>1464</v>
      </c>
      <c r="J473" t="s">
        <v>91</v>
      </c>
      <c r="K473">
        <v>436</v>
      </c>
      <c r="L473">
        <v>436</v>
      </c>
      <c r="M473">
        <v>436</v>
      </c>
      <c r="O473" s="62" t="s">
        <v>1801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constants'!$A$3:$D$9999,4,FALSE),"")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constants'!$A$3:$D$9999,4,FALSE),"")</f>
        <v>Western Skyrim</v>
      </c>
      <c r="AH473" s="42"/>
      <c r="AI473" s="41"/>
      <c r="AJ473" s="41"/>
      <c r="AK473" s="3" t="str">
        <f>IF(AND(G473&lt;&gt;"LIBSETS_SETTYPE_BATTLEGROUND",G473&lt;&gt;"LIBSETS_SETTYPE_SPECIAL"),IF(AL473&lt;&gt;"",VLOOKUP(AL473,'ESO zone constants'!$D$3:$H$4953,5,FALSE),""),"")</f>
        <v/>
      </c>
      <c r="AN473" s="41"/>
      <c r="AO473" s="41"/>
      <c r="AP473" s="3" t="str">
        <f>IF(AND(G473&lt;&gt;"LIBSETS_SETTYPE_BATTLEGROUND",G473&lt;&gt;"LIBSETS_SETTYPE_SPECIAL"),IF(AQ473&lt;&gt;"",VLOOKUP(AQ473,'ESO zone constants'!$D$3:$H$4953,5,FALSE),""),"")</f>
        <v/>
      </c>
      <c r="AS473" s="41"/>
      <c r="AT473" s="41"/>
      <c r="AU473" s="3" t="str">
        <f>IF(AND(G473&lt;&gt;"LIBSETS_SETTYPE_BATTLEGROUND",G473&lt;&gt;"LIBSETS_SETTYPE_SPECIAL"),IF(AV473&lt;&gt;"",VLOOKUP(AV473,'ESO zone constants'!$D$3:$H$4953,5,FALSE),""),"")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47"/>
        <v>, setType=LIBSETS_SETTYPE_MONSTER, undauntedChestId=3</v>
      </c>
      <c r="BG473" s="21" t="str">
        <f t="shared" si="50"/>
        <v>, dropMechanic={LIBSETS_DROP_MECHANIC_MONSTER_NAME}, dropMechanicDropLocationNames={['en']={'Lady Thorn','','','','','',},['de']={'Fürstin Dorn','','','','','',},}</v>
      </c>
      <c r="BH473" s="21" t="str">
        <f t="shared" si="51"/>
        <v>}, --Lady Thorn / Fürstin Dorn   [Castle Thorn, Western Skyrim, Western Skyrim]</v>
      </c>
    </row>
    <row r="474" spans="1:60" x14ac:dyDescent="0.25">
      <c r="A474" s="5">
        <v>536</v>
      </c>
      <c r="B474" t="s">
        <v>2232</v>
      </c>
      <c r="C474" t="s">
        <v>2231</v>
      </c>
      <c r="D474" s="3">
        <f t="shared" si="46"/>
        <v>536</v>
      </c>
      <c r="G474" s="3" t="s">
        <v>1478</v>
      </c>
      <c r="I474" t="s">
        <v>91</v>
      </c>
      <c r="J474" t="s">
        <v>91</v>
      </c>
      <c r="K474">
        <v>441</v>
      </c>
      <c r="L474">
        <v>441</v>
      </c>
      <c r="M474">
        <v>441</v>
      </c>
      <c r="O474" s="62" t="s">
        <v>2213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constants'!$A$3:$D$9999,4,FALSE),"")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constants'!$A$3:$D$9999,4,FALSE),"")</f>
        <v>The Reach</v>
      </c>
      <c r="AH474" s="42" t="s">
        <v>1558</v>
      </c>
      <c r="AI474" s="41"/>
      <c r="AJ474" s="41"/>
      <c r="AK474" s="3">
        <f>IF(AND(G474&lt;&gt;"LIBSETS_SETTYPE_BATTLEGROUND",G474&lt;&gt;"LIBSETS_SETTYPE_SPECIAL"),IF(AL474&lt;&gt;"",VLOOKUP(AL474,'ESO zone constants'!$D$3:$H$4953,5,FALSE),""),"")</f>
        <v>1207</v>
      </c>
      <c r="AL474" t="s">
        <v>2213</v>
      </c>
      <c r="AM474" s="33" t="s">
        <v>1559</v>
      </c>
      <c r="AN474" s="41"/>
      <c r="AO474" s="41"/>
      <c r="AP474" s="3" t="str">
        <f>IF(AND(G474&lt;&gt;"LIBSETS_SETTYPE_BATTLEGROUND",G474&lt;&gt;"LIBSETS_SETTYPE_SPECIAL"),IF(AQ474&lt;&gt;"",VLOOKUP(AQ474,'ESO zone constants'!$D$3:$H$4953,5,FALSE),""),"")</f>
        <v/>
      </c>
      <c r="AS474" s="41"/>
      <c r="AT474" s="41"/>
      <c r="AU474" s="3" t="str">
        <f>IF(AND(G474&lt;&gt;"LIBSETS_SETTYPE_BATTLEGROUND",G474&lt;&gt;"LIBSETS_SETTYPE_SPECIAL"),IF(AV474&lt;&gt;"",VLOOKUP(AV474,'ESO zone constants'!$D$3:$H$4953,5,FALSE),""),"")</f>
        <v/>
      </c>
      <c r="AX474" s="41"/>
      <c r="AY474" s="41"/>
      <c r="AZ474" s="79" t="s">
        <v>2658</v>
      </c>
      <c r="BA474" s="79"/>
      <c r="BB474" s="79"/>
      <c r="BC474" s="79"/>
      <c r="BD474" s="21" t="str">
        <f t="shared" si="48"/>
        <v>[536] = {wayshrines={441,441,441,}, dlcId=DLC_MARKARTH</v>
      </c>
      <c r="BE474" s="21" t="str">
        <f t="shared" si="49"/>
        <v>, zoneIds={1207,1207,1207,1207}, veteran=false</v>
      </c>
      <c r="BF474" s="21" t="str">
        <f t="shared" si="47"/>
        <v>, setType=LIBSETS_SETTYPE_OVERLAND</v>
      </c>
      <c r="BG474" s="21" t="str">
        <f t="shared" si="50"/>
        <v>, dropMechanic={LIBSETS_DROP_MECHANIC_OVERLAND_BOSS_DELVE,LIBSETS_DROP_MECHANIC_OVERLAND_BOSS_DELVE,LIBSETS_DROP_MECHANIC_OVERLAND_BOSS_PUBLIC_DUNGEON,LIBSETS_DROP_MECHANIC_OVERLAND_CHEST}</v>
      </c>
      <c r="BH474" s="21" t="str">
        <f t="shared" si="51"/>
        <v>}, --Radiant Bastion / Strahlende Bastion   [The Reach, The Reach, The Reach, The Reach]</v>
      </c>
    </row>
    <row r="475" spans="1:60" x14ac:dyDescent="0.25">
      <c r="A475" s="5">
        <v>537</v>
      </c>
      <c r="B475" t="s">
        <v>2233</v>
      </c>
      <c r="C475" t="s">
        <v>2255</v>
      </c>
      <c r="D475" s="3">
        <f t="shared" si="46"/>
        <v>537</v>
      </c>
      <c r="G475" s="3" t="s">
        <v>1478</v>
      </c>
      <c r="I475" t="s">
        <v>91</v>
      </c>
      <c r="J475" t="s">
        <v>91</v>
      </c>
      <c r="K475">
        <v>441</v>
      </c>
      <c r="L475">
        <v>441</v>
      </c>
      <c r="M475">
        <v>441</v>
      </c>
      <c r="O475" s="62" t="s">
        <v>2213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constants'!$A$3:$D$9999,4,FALSE),"")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constants'!$A$3:$D$9999,4,FALSE),"")</f>
        <v>The Reach</v>
      </c>
      <c r="AH475" s="42" t="s">
        <v>1558</v>
      </c>
      <c r="AI475" s="41"/>
      <c r="AJ475" s="41"/>
      <c r="AK475" s="3">
        <f>IF(AND(G475&lt;&gt;"LIBSETS_SETTYPE_BATTLEGROUND",G475&lt;&gt;"LIBSETS_SETTYPE_SPECIAL"),IF(AL475&lt;&gt;"",VLOOKUP(AL475,'ESO zone constants'!$D$3:$H$4953,5,FALSE),""),"")</f>
        <v>1207</v>
      </c>
      <c r="AL475" t="s">
        <v>2213</v>
      </c>
      <c r="AM475" s="33" t="s">
        <v>1559</v>
      </c>
      <c r="AN475" s="41"/>
      <c r="AO475" s="41"/>
      <c r="AP475" s="3" t="str">
        <f>IF(AND(G475&lt;&gt;"LIBSETS_SETTYPE_BATTLEGROUND",G475&lt;&gt;"LIBSETS_SETTYPE_SPECIAL"),IF(AQ475&lt;&gt;"",VLOOKUP(AQ475,'ESO zone constants'!$D$3:$H$4953,5,FALSE),""),"")</f>
        <v/>
      </c>
      <c r="AS475" s="41"/>
      <c r="AT475" s="41"/>
      <c r="AU475" s="3" t="str">
        <f>IF(AND(G475&lt;&gt;"LIBSETS_SETTYPE_BATTLEGROUND",G475&lt;&gt;"LIBSETS_SETTYPE_SPECIAL"),IF(AV475&lt;&gt;"",VLOOKUP(AV475,'ESO zone constants'!$D$3:$H$4953,5,FALSE),""),"")</f>
        <v/>
      </c>
      <c r="AX475" s="41"/>
      <c r="AY475" s="41"/>
      <c r="AZ475" s="79" t="s">
        <v>2658</v>
      </c>
      <c r="BA475" s="79"/>
      <c r="BB475" s="79"/>
      <c r="BC475" s="79"/>
      <c r="BD475" s="21" t="str">
        <f t="shared" si="48"/>
        <v>[537] = {wayshrines={441,441,441,}, dlcId=DLC_MARKARTH</v>
      </c>
      <c r="BE475" s="21" t="str">
        <f t="shared" si="49"/>
        <v>, zoneIds={1207,1207,1207,1207}, veteran=false</v>
      </c>
      <c r="BF475" s="21" t="str">
        <f t="shared" si="47"/>
        <v>, setType=LIBSETS_SETTYPE_OVERLAND</v>
      </c>
      <c r="BG475" s="21" t="str">
        <f t="shared" si="50"/>
        <v>, dropMechanic={LIBSETS_DROP_MECHANIC_OVERLAND_BOSS_DELVE,LIBSETS_DROP_MECHANIC_OVERLAND_BOSS_DELVE,LIBSETS_DROP_MECHANIC_OVERLAND_BOSS_PUBLIC_DUNGEON,LIBSETS_DROP_MECHANIC_OVERLAND_CHEST}</v>
      </c>
      <c r="BH475" s="21" t="str">
        <f t="shared" si="51"/>
        <v>}, --Voidcaller / Leerenrufer   [The Reach, The Reach, The Reach, The Reach]</v>
      </c>
    </row>
    <row r="476" spans="1:60" x14ac:dyDescent="0.25">
      <c r="A476" s="5">
        <v>538</v>
      </c>
      <c r="B476" t="s">
        <v>2234</v>
      </c>
      <c r="C476" t="s">
        <v>2653</v>
      </c>
      <c r="D476" s="3">
        <f t="shared" si="46"/>
        <v>538</v>
      </c>
      <c r="G476" s="3" t="s">
        <v>1478</v>
      </c>
      <c r="I476" t="s">
        <v>91</v>
      </c>
      <c r="J476" t="s">
        <v>91</v>
      </c>
      <c r="K476">
        <v>441</v>
      </c>
      <c r="L476">
        <v>441</v>
      </c>
      <c r="M476">
        <v>441</v>
      </c>
      <c r="O476" s="62" t="s">
        <v>2213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constants'!$A$3:$D$9999,4,FALSE),"")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constants'!$A$3:$D$9999,4,FALSE),"")</f>
        <v>The Reach</v>
      </c>
      <c r="AH476" s="42" t="s">
        <v>1558</v>
      </c>
      <c r="AI476" s="41"/>
      <c r="AJ476" s="41"/>
      <c r="AK476" s="3">
        <f>IF(AND(G476&lt;&gt;"LIBSETS_SETTYPE_BATTLEGROUND",G476&lt;&gt;"LIBSETS_SETTYPE_SPECIAL"),IF(AL476&lt;&gt;"",VLOOKUP(AL476,'ESO zone constants'!$D$3:$H$4953,5,FALSE),""),"")</f>
        <v>1207</v>
      </c>
      <c r="AL476" t="s">
        <v>2213</v>
      </c>
      <c r="AM476" s="33" t="s">
        <v>1559</v>
      </c>
      <c r="AN476" s="41"/>
      <c r="AO476" s="41"/>
      <c r="AP476" s="3" t="str">
        <f>IF(AND(G476&lt;&gt;"LIBSETS_SETTYPE_BATTLEGROUND",G476&lt;&gt;"LIBSETS_SETTYPE_SPECIAL"),IF(AQ476&lt;&gt;"",VLOOKUP(AQ476,'ESO zone constants'!$D$3:$H$4953,5,FALSE),""),"")</f>
        <v/>
      </c>
      <c r="AS476" s="41"/>
      <c r="AT476" s="41"/>
      <c r="AU476" s="3" t="str">
        <f>IF(AND(G476&lt;&gt;"LIBSETS_SETTYPE_BATTLEGROUND",G476&lt;&gt;"LIBSETS_SETTYPE_SPECIAL"),IF(AV476&lt;&gt;"",VLOOKUP(AV476,'ESO zone constants'!$D$3:$H$4953,5,FALSE),""),"")</f>
        <v/>
      </c>
      <c r="AX476" s="41"/>
      <c r="AY476" s="41"/>
      <c r="AZ476" s="79" t="s">
        <v>2659</v>
      </c>
      <c r="BA476" s="79"/>
      <c r="BB476" s="79"/>
      <c r="BC476" s="79"/>
      <c r="BD476" s="21" t="str">
        <f t="shared" si="48"/>
        <v>[538] = {wayshrines={441,441,441,}, dlcId=DLC_MARKARTH</v>
      </c>
      <c r="BE476" s="21" t="str">
        <f t="shared" si="49"/>
        <v>, zoneIds={1207,1207,1207,1207}, veteran=false</v>
      </c>
      <c r="BF476" s="21" t="str">
        <f t="shared" si="47"/>
        <v>, setType=LIBSETS_SETTYPE_OVERLAND</v>
      </c>
      <c r="BG476" s="21" t="str">
        <f t="shared" si="50"/>
        <v>, isProcSetAllowedInPvP=1, dropMechanic={LIBSETS_DROP_MECHANIC_OVERLAND_BOSS_DELVE,LIBSETS_DROP_MECHANIC_OVERLAND_BOSS_DELVE,LIBSETS_DROP_MECHANIC_OVERLAND_BOSS_PUBLIC_DUNGEON,LIBSETS_DROP_MECHANIC_OVERLAND_CHEST}</v>
      </c>
      <c r="BH476" s="21" t="str">
        <f t="shared" si="51"/>
        <v>}, --Witch-Knight\'s Defiance / Trotz des Hexenritters   [The Reach, The Reach, The Reach, The Reach]</v>
      </c>
    </row>
    <row r="477" spans="1:60" x14ac:dyDescent="0.25">
      <c r="A477" s="5">
        <v>539</v>
      </c>
      <c r="B477" t="s">
        <v>2235</v>
      </c>
      <c r="C477" t="s">
        <v>2654</v>
      </c>
      <c r="D477" s="3">
        <f t="shared" si="46"/>
        <v>539</v>
      </c>
      <c r="G477" s="3" t="s">
        <v>1472</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3335</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constants'!$A$3:$D$9999,4,FALSE),"")</f>
        <v>The Reach</v>
      </c>
      <c r="AB477" s="33" t="s">
        <v>3335</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constants'!$A$3:$D$9999,4,FALSE),"")</f>
        <v>The Reach</v>
      </c>
      <c r="AH477" s="33" t="s">
        <v>3335</v>
      </c>
      <c r="AI477" s="41"/>
      <c r="AJ477" s="41"/>
      <c r="AK477" s="3" t="str">
        <f>IF(AND(G477&lt;&gt;"LIBSETS_SETTYPE_BATTLEGROUND",G477&lt;&gt;"LIBSETS_SETTYPE_SPECIAL"),IF(AL477&lt;&gt;"",VLOOKUP(AL477,'ESO zone constants'!$D$3:$H$4953,5,FALSE),""),"")</f>
        <v/>
      </c>
      <c r="AN477" s="41"/>
      <c r="AO477" s="41"/>
      <c r="AP477" s="3" t="str">
        <f>IF(AND(G477&lt;&gt;"LIBSETS_SETTYPE_BATTLEGROUND",G477&lt;&gt;"LIBSETS_SETTYPE_SPECIAL"),IF(AQ477&lt;&gt;"",VLOOKUP(AQ477,'ESO zone constants'!$D$3:$H$4953,5,FALSE),""),"")</f>
        <v/>
      </c>
      <c r="AS477" s="41"/>
      <c r="AT477" s="41"/>
      <c r="AU477" s="3" t="str">
        <f>IF(AND(G477&lt;&gt;"LIBSETS_SETTYPE_BATTLEGROUND",G477&lt;&gt;"LIBSETS_SETTYPE_SPECIAL"),IF(AV477&lt;&gt;"",VLOOKUP(AV477,'ESO zone constants'!$D$3:$H$4953,5,FALSE),""),"")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47"/>
        <v>, setType=LIBSETS_SETTYPE_CRAFTED</v>
      </c>
      <c r="BG477" s="21" t="str">
        <f t="shared" si="50"/>
        <v>, isProcSetAllowedInPvP=1, dropMechanic={LIBSETS_DROP_MECHANIC_CRAFTED,LIBSETS_DROP_MECHANIC_CRAFTED,LIBSETS_DROP_MECHANIC_CRAFTED}</v>
      </c>
      <c r="BH477" s="21" t="str">
        <f t="shared" si="51"/>
        <v>}, --Red Eagle\'s Fury / Zorn des Roten Adlers   [The Reach, The Reach, The Reach]</v>
      </c>
    </row>
    <row r="478" spans="1:60" x14ac:dyDescent="0.25">
      <c r="A478" s="5">
        <v>540</v>
      </c>
      <c r="B478" t="s">
        <v>2236</v>
      </c>
      <c r="C478" t="s">
        <v>2256</v>
      </c>
      <c r="D478" s="3">
        <f t="shared" si="46"/>
        <v>540</v>
      </c>
      <c r="G478" s="3" t="s">
        <v>1472</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3335</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constants'!$A$3:$D$9999,4,FALSE),"")</f>
        <v>The Reach</v>
      </c>
      <c r="AB478" s="33" t="s">
        <v>3335</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constants'!$A$3:$D$9999,4,FALSE),"")</f>
        <v>The Reach</v>
      </c>
      <c r="AH478" s="33" t="s">
        <v>3335</v>
      </c>
      <c r="AI478" s="41"/>
      <c r="AJ478" s="41"/>
      <c r="AK478" s="3" t="str">
        <f>IF(AND(G478&lt;&gt;"LIBSETS_SETTYPE_BATTLEGROUND",G478&lt;&gt;"LIBSETS_SETTYPE_SPECIAL"),IF(AL478&lt;&gt;"",VLOOKUP(AL478,'ESO zone constants'!$D$3:$H$4953,5,FALSE),""),"")</f>
        <v/>
      </c>
      <c r="AN478" s="41"/>
      <c r="AO478" s="41"/>
      <c r="AP478" s="3" t="str">
        <f>IF(AND(G478&lt;&gt;"LIBSETS_SETTYPE_BATTLEGROUND",G478&lt;&gt;"LIBSETS_SETTYPE_SPECIAL"),IF(AQ478&lt;&gt;"",VLOOKUP(AQ478,'ESO zone constants'!$D$3:$H$4953,5,FALSE),""),"")</f>
        <v/>
      </c>
      <c r="AS478" s="41"/>
      <c r="AT478" s="41"/>
      <c r="AU478" s="3" t="str">
        <f>IF(AND(G478&lt;&gt;"LIBSETS_SETTYPE_BATTLEGROUND",G478&lt;&gt;"LIBSETS_SETTYPE_SPECIAL"),IF(AV478&lt;&gt;"",VLOOKUP(AV478,'ESO zone constants'!$D$3:$H$4953,5,FALSE),""),"")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47"/>
        <v>, setType=LIBSETS_SETTYPE_CRAFTED</v>
      </c>
      <c r="BG478" s="21" t="str">
        <f t="shared" si="50"/>
        <v>, dropMechanic={LIBSETS_DROP_MECHANIC_CRAFTED,LIBSETS_DROP_MECHANIC_CRAFTED,LIBSETS_DROP_MECHANIC_CRAFTED}</v>
      </c>
      <c r="BH478" s="21" t="str">
        <f t="shared" si="51"/>
        <v>}, --Legacy of Karth / Erbe des Karth   [The Reach, The Reach, The Reach]</v>
      </c>
    </row>
    <row r="479" spans="1:60" x14ac:dyDescent="0.25">
      <c r="A479" s="5">
        <v>541</v>
      </c>
      <c r="B479" t="s">
        <v>2237</v>
      </c>
      <c r="C479" t="s">
        <v>2257</v>
      </c>
      <c r="D479" s="3">
        <f t="shared" si="46"/>
        <v>541</v>
      </c>
      <c r="G479" s="3" t="s">
        <v>1472</v>
      </c>
      <c r="I479" t="s">
        <v>91</v>
      </c>
      <c r="J479" t="s">
        <v>91</v>
      </c>
      <c r="K479">
        <v>446</v>
      </c>
      <c r="L479">
        <v>446</v>
      </c>
      <c r="M479">
        <v>446</v>
      </c>
      <c r="N479">
        <v>9</v>
      </c>
      <c r="P479" s="62">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3335</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constants'!$A$3:$D$9999,4,FALSE),"")</f>
        <v>Tamriel Map</v>
      </c>
      <c r="AB479" s="33" t="s">
        <v>3335</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constants'!$A$3:$D$9999,4,FALSE),"")</f>
        <v>Tamriel Map</v>
      </c>
      <c r="AH479" s="42" t="s">
        <v>3335</v>
      </c>
      <c r="AI479" s="41"/>
      <c r="AJ479" s="41"/>
      <c r="AK479" s="3" t="str">
        <f>IF(AND(G479&lt;&gt;"LIBSETS_SETTYPE_BATTLEGROUND",G479&lt;&gt;"LIBSETS_SETTYPE_SPECIAL"),IF(AL479&lt;&gt;"",VLOOKUP(AL479,'ESO zone constants'!$D$3:$H$4953,5,FALSE),""),"")</f>
        <v/>
      </c>
      <c r="AN479" s="41"/>
      <c r="AO479" s="41"/>
      <c r="AP479" s="3" t="str">
        <f>IF(AND(G479&lt;&gt;"LIBSETS_SETTYPE_BATTLEGROUND",G479&lt;&gt;"LIBSETS_SETTYPE_SPECIAL"),IF(AQ479&lt;&gt;"",VLOOKUP(AQ479,'ESO zone constants'!$D$3:$H$4953,5,FALSE),""),"")</f>
        <v/>
      </c>
      <c r="AS479" s="41"/>
      <c r="AT479" s="41"/>
      <c r="AU479" s="3" t="str">
        <f>IF(AND(G479&lt;&gt;"LIBSETS_SETTYPE_BATTLEGROUND",G479&lt;&gt;"LIBSETS_SETTYPE_SPECIAL"),IF(AV479&lt;&gt;"",VLOOKUP(AV479,'ESO zone constants'!$D$3:$H$4953,5,FALSE),""),"")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47"/>
        <v>, setType=LIBSETS_SETTYPE_CRAFTED</v>
      </c>
      <c r="BG479" s="21" t="str">
        <f t="shared" si="50"/>
        <v>, isProcSetAllowedInPvP=1, dropMechanic={LIBSETS_DROP_MECHANIC_CRAFTED,LIBSETS_DROP_MECHANIC_CRAFTED,LIBSETS_DROP_MECHANIC_CRAFTED}</v>
      </c>
      <c r="BH479" s="21" t="str">
        <f t="shared" si="51"/>
        <v>}, --Aetherial Ascension / Ätherischer Aufstieg   [Blackreach: Arkthzand Cavern, Tamriel Map, Tamriel Map]</v>
      </c>
    </row>
    <row r="480" spans="1:60" x14ac:dyDescent="0.25">
      <c r="A480" s="5">
        <v>542</v>
      </c>
      <c r="B480" t="s">
        <v>2238</v>
      </c>
      <c r="C480" t="s">
        <v>2258</v>
      </c>
      <c r="D480" s="3">
        <f t="shared" si="46"/>
        <v>542</v>
      </c>
      <c r="G480" s="3" t="s">
        <v>1478</v>
      </c>
      <c r="I480" t="s">
        <v>91</v>
      </c>
      <c r="J480" t="s">
        <v>91</v>
      </c>
      <c r="K480">
        <v>441</v>
      </c>
      <c r="L480">
        <v>441</v>
      </c>
      <c r="M480">
        <v>441</v>
      </c>
      <c r="O480" s="62" t="s">
        <v>2213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constants'!$A$3:$D$9999,4,FALSE),"")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constants'!$A$3:$D$9999,4,FALSE),"")</f>
        <v>The Reach</v>
      </c>
      <c r="AH480" s="42" t="s">
        <v>1558</v>
      </c>
      <c r="AI480" s="41"/>
      <c r="AJ480" s="41"/>
      <c r="AK480" s="3">
        <f>IF(AND(G480&lt;&gt;"LIBSETS_SETTYPE_BATTLEGROUND",G480&lt;&gt;"LIBSETS_SETTYPE_SPECIAL"),IF(AL480&lt;&gt;"",VLOOKUP(AL480,'ESO zone constants'!$D$3:$H$4953,5,FALSE),""),"")</f>
        <v>1207</v>
      </c>
      <c r="AL480" t="s">
        <v>2213</v>
      </c>
      <c r="AM480" s="33" t="s">
        <v>1559</v>
      </c>
      <c r="AN480" s="41"/>
      <c r="AO480" s="41"/>
      <c r="AP480" s="3" t="str">
        <f>IF(AND(G480&lt;&gt;"LIBSETS_SETTYPE_BATTLEGROUND",G480&lt;&gt;"LIBSETS_SETTYPE_SPECIAL"),IF(AQ480&lt;&gt;"",VLOOKUP(AQ480,'ESO zone constants'!$D$3:$H$4953,5,FALSE),""),"")</f>
        <v/>
      </c>
      <c r="AS480" s="41"/>
      <c r="AT480" s="41"/>
      <c r="AU480" s="3" t="str">
        <f>IF(AND(G480&lt;&gt;"LIBSETS_SETTYPE_BATTLEGROUND",G480&lt;&gt;"LIBSETS_SETTYPE_SPECIAL"),IF(AV480&lt;&gt;"",VLOOKUP(AV480,'ESO zone constants'!$D$3:$H$4953,5,FALSE),""),"")</f>
        <v/>
      </c>
      <c r="AX480" s="41"/>
      <c r="AY480" s="41"/>
      <c r="AZ480" s="79" t="s">
        <v>2658</v>
      </c>
      <c r="BA480" s="79"/>
      <c r="BB480" s="79"/>
      <c r="BC480" s="79"/>
      <c r="BD480" s="21" t="str">
        <f t="shared" si="48"/>
        <v>[542] = {wayshrines={441,441,441,}, dlcId=DLC_MARKARTH</v>
      </c>
      <c r="BE480" s="21" t="str">
        <f t="shared" si="49"/>
        <v>, zoneIds={1207,1207,1207,1207}, veteran=false</v>
      </c>
      <c r="BF480" s="21" t="str">
        <f t="shared" si="47"/>
        <v>, setType=LIBSETS_SETTYPE_OVERLAND</v>
      </c>
      <c r="BG480" s="21" t="str">
        <f t="shared" si="50"/>
        <v>, dropMechanic={LIBSETS_DROP_MECHANIC_OVERLAND_BOSS_DELVE,LIBSETS_DROP_MECHANIC_OVERLAND_BOSS_DELVE,LIBSETS_DROP_MECHANIC_OVERLAND_BOSS_PUBLIC_DUNGEON,LIBSETS_DROP_MECHANIC_OVERLAND_CHEST}</v>
      </c>
      <c r="BH480" s="21" t="str">
        <f t="shared" si="51"/>
        <v>}, --Hex Siphon / Fluchsiphon   [The Reach, The Reach, The Reach, The Reach]</v>
      </c>
    </row>
    <row r="481" spans="1:60" x14ac:dyDescent="0.25">
      <c r="A481" s="5">
        <v>543</v>
      </c>
      <c r="B481" t="s">
        <v>2239</v>
      </c>
      <c r="C481" t="s">
        <v>2259</v>
      </c>
      <c r="D481" s="3">
        <f t="shared" si="46"/>
        <v>543</v>
      </c>
      <c r="G481" s="3" t="s">
        <v>1478</v>
      </c>
      <c r="I481" t="s">
        <v>91</v>
      </c>
      <c r="J481" t="s">
        <v>91</v>
      </c>
      <c r="K481">
        <v>441</v>
      </c>
      <c r="L481">
        <v>441</v>
      </c>
      <c r="M481">
        <v>441</v>
      </c>
      <c r="O481" s="62" t="s">
        <v>2213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constants'!$A$3:$D$9999,4,FALSE),"")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constants'!$A$3:$D$9999,4,FALSE),"")</f>
        <v>The Reach</v>
      </c>
      <c r="AH481" s="42" t="s">
        <v>1558</v>
      </c>
      <c r="AI481" s="41"/>
      <c r="AJ481" s="41"/>
      <c r="AK481" s="3">
        <f>IF(AND(G481&lt;&gt;"LIBSETS_SETTYPE_BATTLEGROUND",G481&lt;&gt;"LIBSETS_SETTYPE_SPECIAL"),IF(AL481&lt;&gt;"",VLOOKUP(AL481,'ESO zone constants'!$D$3:$H$4953,5,FALSE),""),"")</f>
        <v>1207</v>
      </c>
      <c r="AL481" t="s">
        <v>2213</v>
      </c>
      <c r="AM481" s="33" t="s">
        <v>1559</v>
      </c>
      <c r="AN481" s="41"/>
      <c r="AO481" s="41"/>
      <c r="AP481" s="3" t="str">
        <f>IF(AND(G481&lt;&gt;"LIBSETS_SETTYPE_BATTLEGROUND",G481&lt;&gt;"LIBSETS_SETTYPE_SPECIAL"),IF(AQ481&lt;&gt;"",VLOOKUP(AQ481,'ESO zone constants'!$D$3:$H$4953,5,FALSE),""),"")</f>
        <v/>
      </c>
      <c r="AS481" s="41"/>
      <c r="AT481" s="41"/>
      <c r="AU481" s="3" t="str">
        <f>IF(AND(G481&lt;&gt;"LIBSETS_SETTYPE_BATTLEGROUND",G481&lt;&gt;"LIBSETS_SETTYPE_SPECIAL"),IF(AV481&lt;&gt;"",VLOOKUP(AV481,'ESO zone constants'!$D$3:$H$4953,5,FALSE),""),"")</f>
        <v/>
      </c>
      <c r="AX481" s="41"/>
      <c r="AY481" s="41"/>
      <c r="AZ481" s="79" t="s">
        <v>2658</v>
      </c>
      <c r="BA481" s="79"/>
      <c r="BB481" s="79"/>
      <c r="BC481" s="79"/>
      <c r="BD481" s="21" t="str">
        <f t="shared" si="48"/>
        <v>[543] = {wayshrines={441,441,441,}, dlcId=DLC_MARKARTH</v>
      </c>
      <c r="BE481" s="21" t="str">
        <f t="shared" si="49"/>
        <v>, zoneIds={1207,1207,1207,1207}, veteran=false</v>
      </c>
      <c r="BF481" s="21" t="str">
        <f t="shared" si="47"/>
        <v>, setType=LIBSETS_SETTYPE_OVERLAND</v>
      </c>
      <c r="BG481" s="21" t="str">
        <f t="shared" si="50"/>
        <v>, dropMechanic={LIBSETS_DROP_MECHANIC_OVERLAND_BOSS_DELVE,LIBSETS_DROP_MECHANIC_OVERLAND_BOSS_DELVE,LIBSETS_DROP_MECHANIC_OVERLAND_BOSS_PUBLIC_DUNGEON,LIBSETS_DROP_MECHANIC_OVERLAND_CHEST}</v>
      </c>
      <c r="BH481" s="21" t="str">
        <f t="shared" si="51"/>
        <v>}, --Pestilent Host / Pestilenter Wirt   [The Reach, The Reach, The Reach, The Reach]</v>
      </c>
    </row>
    <row r="482" spans="1:60" x14ac:dyDescent="0.25">
      <c r="A482" s="5">
        <v>544</v>
      </c>
      <c r="B482" t="s">
        <v>2240</v>
      </c>
      <c r="C482" t="s">
        <v>2260</v>
      </c>
      <c r="D482" s="3">
        <f t="shared" si="46"/>
        <v>544</v>
      </c>
      <c r="G482" s="3" t="s">
        <v>1478</v>
      </c>
      <c r="I482" t="s">
        <v>91</v>
      </c>
      <c r="J482" t="s">
        <v>91</v>
      </c>
      <c r="K482">
        <v>441</v>
      </c>
      <c r="L482">
        <v>441</v>
      </c>
      <c r="M482">
        <v>441</v>
      </c>
      <c r="O482" s="62" t="s">
        <v>2213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constants'!$A$3:$D$9999,4,FALSE),"")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constants'!$A$3:$D$9999,4,FALSE),"")</f>
        <v>The Reach</v>
      </c>
      <c r="AH482" s="42" t="s">
        <v>1558</v>
      </c>
      <c r="AI482" s="41"/>
      <c r="AJ482" s="41"/>
      <c r="AK482" s="3">
        <f>IF(AND(G482&lt;&gt;"LIBSETS_SETTYPE_BATTLEGROUND",G482&lt;&gt;"LIBSETS_SETTYPE_SPECIAL"),IF(AL482&lt;&gt;"",VLOOKUP(AL482,'ESO zone constants'!$D$3:$H$4953,5,FALSE),""),"")</f>
        <v>1207</v>
      </c>
      <c r="AL482" t="s">
        <v>2213</v>
      </c>
      <c r="AM482" s="33" t="s">
        <v>1559</v>
      </c>
      <c r="AN482" s="41"/>
      <c r="AO482" s="41"/>
      <c r="AP482" s="3" t="str">
        <f>IF(AND(G482&lt;&gt;"LIBSETS_SETTYPE_BATTLEGROUND",G482&lt;&gt;"LIBSETS_SETTYPE_SPECIAL"),IF(AQ482&lt;&gt;"",VLOOKUP(AQ482,'ESO zone constants'!$D$3:$H$4953,5,FALSE),""),"")</f>
        <v/>
      </c>
      <c r="AS482" s="41"/>
      <c r="AT482" s="41"/>
      <c r="AU482" s="3" t="str">
        <f>IF(AND(G482&lt;&gt;"LIBSETS_SETTYPE_BATTLEGROUND",G482&lt;&gt;"LIBSETS_SETTYPE_SPECIAL"),IF(AV482&lt;&gt;"",VLOOKUP(AV482,'ESO zone constants'!$D$3:$H$4953,5,FALSE),""),"")</f>
        <v/>
      </c>
      <c r="AX482" s="41"/>
      <c r="AY482" s="41"/>
      <c r="AZ482" s="79" t="s">
        <v>2658</v>
      </c>
      <c r="BA482" s="79"/>
      <c r="BB482" s="79"/>
      <c r="BC482" s="79"/>
      <c r="BD482" s="21" t="str">
        <f t="shared" si="48"/>
        <v>[544] = {wayshrines={441,441,441,}, dlcId=DLC_MARKARTH</v>
      </c>
      <c r="BE482" s="21" t="str">
        <f t="shared" si="49"/>
        <v>, zoneIds={1207,1207,1207,1207}, veteran=false</v>
      </c>
      <c r="BF482" s="21" t="str">
        <f t="shared" si="47"/>
        <v>, setType=LIBSETS_SETTYPE_OVERLAND</v>
      </c>
      <c r="BG482" s="21" t="str">
        <f t="shared" si="50"/>
        <v>, dropMechanic={LIBSETS_DROP_MECHANIC_OVERLAND_BOSS_DELVE,LIBSETS_DROP_MECHANIC_OVERLAND_BOSS_DELVE,LIBSETS_DROP_MECHANIC_OVERLAND_BOSS_PUBLIC_DUNGEON,LIBSETS_DROP_MECHANIC_OVERLAND_CHEST}</v>
      </c>
      <c r="BH482" s="21" t="str">
        <f t="shared" si="51"/>
        <v>}, --Explosive Rebuke / Explosiver Tadel   [The Reach, The Reach, The Reach, The Reach]</v>
      </c>
    </row>
    <row r="483" spans="1:60" x14ac:dyDescent="0.25">
      <c r="A483" s="5">
        <v>557</v>
      </c>
      <c r="B483" t="s">
        <v>2241</v>
      </c>
      <c r="C483" t="s">
        <v>2655</v>
      </c>
      <c r="D483" s="3">
        <f t="shared" si="46"/>
        <v>557</v>
      </c>
      <c r="E483" s="40"/>
      <c r="G483" s="8" t="s">
        <v>1470</v>
      </c>
      <c r="I483" t="s">
        <v>91</v>
      </c>
      <c r="J483" t="s">
        <v>91</v>
      </c>
      <c r="K483">
        <v>457</v>
      </c>
      <c r="L483">
        <v>457</v>
      </c>
      <c r="M483">
        <v>457</v>
      </c>
      <c r="O483" s="62" t="s">
        <v>2212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constants'!$A$3:$D$9999,4,FALSE),"")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constants'!$A$3:$D$9999,4,FALSE),"")</f>
        <v>The Reach</v>
      </c>
      <c r="AH483" s="42"/>
      <c r="AI483" s="41"/>
      <c r="AJ483" s="41"/>
      <c r="AK483" s="3" t="str">
        <f>IF(AND(G483&lt;&gt;"LIBSETS_SETTYPE_BATTLEGROUND",G483&lt;&gt;"LIBSETS_SETTYPE_SPECIAL"),IF(AL483&lt;&gt;"",VLOOKUP(AL483,'ESO zone constants'!$D$3:$H$4953,5,FALSE),""),"")</f>
        <v/>
      </c>
      <c r="AN483" s="41"/>
      <c r="AO483" s="41"/>
      <c r="AP483" s="3" t="str">
        <f>IF(AND(G483&lt;&gt;"LIBSETS_SETTYPE_BATTLEGROUND",G483&lt;&gt;"LIBSETS_SETTYPE_SPECIAL"),IF(AQ483&lt;&gt;"",VLOOKUP(AQ483,'ESO zone constants'!$D$3:$H$4953,5,FALSE),""),"")</f>
        <v/>
      </c>
      <c r="AS483" s="41"/>
      <c r="AT483" s="41"/>
      <c r="AU483" s="3" t="str">
        <f>IF(AND(G483&lt;&gt;"LIBSETS_SETTYPE_BATTLEGROUND",G483&lt;&gt;"LIBSETS_SETTYPE_SPECIAL"),IF(AV483&lt;&gt;"",VLOOKUP(AV483,'ESO zone constants'!$D$3:$H$4953,5,FALSE),""),"")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47"/>
        <v>, setType=LIBSETS_SETTYPE_ARENA</v>
      </c>
      <c r="BG483" s="21" t="str">
        <f t="shared" si="50"/>
        <v>, dropMechanic={LIBSETS_DROP_MECHANIC_ARENA_STAGE_CHEST,LIBSETS_DROP_MECHANIC_ARENA_STAGE_CHEST}, dropMechanicDropLocationNames={['en']={'','Arena stage chest','','','','',},['de']={'','Arena-Phasen Schatztruhe','','','','',},}</v>
      </c>
      <c r="BH483" s="21" t="str">
        <f t="shared" si="51"/>
        <v>}, --Executioner\'s Blade / Henkersklinge   [Vateshran Hollows, The Reach, The Reach]</v>
      </c>
    </row>
    <row r="484" spans="1:60" x14ac:dyDescent="0.25">
      <c r="A484" s="5">
        <v>558</v>
      </c>
      <c r="B484" t="s">
        <v>2242</v>
      </c>
      <c r="C484" t="s">
        <v>2261</v>
      </c>
      <c r="D484" s="3">
        <f t="shared" si="46"/>
        <v>558</v>
      </c>
      <c r="E484" s="40"/>
      <c r="G484" s="8" t="s">
        <v>1470</v>
      </c>
      <c r="I484" t="s">
        <v>91</v>
      </c>
      <c r="J484" t="s">
        <v>91</v>
      </c>
      <c r="K484">
        <v>457</v>
      </c>
      <c r="L484">
        <v>457</v>
      </c>
      <c r="M484">
        <v>457</v>
      </c>
      <c r="O484" s="62" t="s">
        <v>2212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constants'!$A$3:$D$9999,4,FALSE),"")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constants'!$A$3:$D$9999,4,FALSE),"")</f>
        <v>The Reach</v>
      </c>
      <c r="AH484" s="42"/>
      <c r="AI484" s="41"/>
      <c r="AJ484" s="41"/>
      <c r="AK484" s="3" t="str">
        <f>IF(AND(G484&lt;&gt;"LIBSETS_SETTYPE_BATTLEGROUND",G484&lt;&gt;"LIBSETS_SETTYPE_SPECIAL"),IF(AL484&lt;&gt;"",VLOOKUP(AL484,'ESO zone constants'!$D$3:$H$4953,5,FALSE),""),"")</f>
        <v/>
      </c>
      <c r="AN484" s="41"/>
      <c r="AO484" s="41"/>
      <c r="AP484" s="3" t="str">
        <f>IF(AND(G484&lt;&gt;"LIBSETS_SETTYPE_BATTLEGROUND",G484&lt;&gt;"LIBSETS_SETTYPE_SPECIAL"),IF(AQ484&lt;&gt;"",VLOOKUP(AQ484,'ESO zone constants'!$D$3:$H$4953,5,FALSE),""),"")</f>
        <v/>
      </c>
      <c r="AS484" s="41"/>
      <c r="AT484" s="41"/>
      <c r="AU484" s="3" t="str">
        <f>IF(AND(G484&lt;&gt;"LIBSETS_SETTYPE_BATTLEGROUND",G484&lt;&gt;"LIBSETS_SETTYPE_SPECIAL"),IF(AV484&lt;&gt;"",VLOOKUP(AV484,'ESO zone constants'!$D$3:$H$4953,5,FALSE),""),"")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47"/>
        <v>, setType=LIBSETS_SETTYPE_ARENA</v>
      </c>
      <c r="BG484" s="21" t="str">
        <f t="shared" si="50"/>
        <v>, dropMechanic={LIBSETS_DROP_MECHANIC_ARENA_STAGE_CHEST,LIBSETS_DROP_MECHANIC_ARENA_STAGE_CHEST}, dropMechanicDropLocationNames={['en']={'','Arena stage chest','','','','',},['de']={'','Arena-Phasen Schatztruhe','','','','',},}</v>
      </c>
      <c r="BH484" s="21" t="str">
        <f t="shared" si="51"/>
        <v>}, --Void Bash / LeerenWucht   [Vateshran Hollows, The Reach, The Reach]</v>
      </c>
    </row>
    <row r="485" spans="1:60" x14ac:dyDescent="0.25">
      <c r="A485" s="5">
        <v>559</v>
      </c>
      <c r="B485" t="s">
        <v>2243</v>
      </c>
      <c r="C485" t="s">
        <v>2262</v>
      </c>
      <c r="D485" s="3">
        <f t="shared" si="46"/>
        <v>559</v>
      </c>
      <c r="E485" s="40"/>
      <c r="G485" s="8" t="s">
        <v>1470</v>
      </c>
      <c r="I485" t="s">
        <v>91</v>
      </c>
      <c r="J485" t="s">
        <v>91</v>
      </c>
      <c r="K485">
        <v>457</v>
      </c>
      <c r="L485">
        <v>457</v>
      </c>
      <c r="M485">
        <v>457</v>
      </c>
      <c r="O485" s="62" t="s">
        <v>2212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constants'!$A$3:$D$9999,4,FALSE),"")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constants'!$A$3:$D$9999,4,FALSE),"")</f>
        <v>The Reach</v>
      </c>
      <c r="AH485" s="42"/>
      <c r="AI485" s="41"/>
      <c r="AJ485" s="41"/>
      <c r="AK485" s="3" t="str">
        <f>IF(AND(G485&lt;&gt;"LIBSETS_SETTYPE_BATTLEGROUND",G485&lt;&gt;"LIBSETS_SETTYPE_SPECIAL"),IF(AL485&lt;&gt;"",VLOOKUP(AL485,'ESO zone constants'!$D$3:$H$4953,5,FALSE),""),"")</f>
        <v/>
      </c>
      <c r="AN485" s="41"/>
      <c r="AO485" s="41"/>
      <c r="AP485" s="3" t="str">
        <f>IF(AND(G485&lt;&gt;"LIBSETS_SETTYPE_BATTLEGROUND",G485&lt;&gt;"LIBSETS_SETTYPE_SPECIAL"),IF(AQ485&lt;&gt;"",VLOOKUP(AQ485,'ESO zone constants'!$D$3:$H$4953,5,FALSE),""),"")</f>
        <v/>
      </c>
      <c r="AS485" s="41"/>
      <c r="AT485" s="41"/>
      <c r="AU485" s="3" t="str">
        <f>IF(AND(G485&lt;&gt;"LIBSETS_SETTYPE_BATTLEGROUND",G485&lt;&gt;"LIBSETS_SETTYPE_SPECIAL"),IF(AV485&lt;&gt;"",VLOOKUP(AV485,'ESO zone constants'!$D$3:$H$4953,5,FALSE),""),"")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47"/>
        <v>, setType=LIBSETS_SETTYPE_ARENA</v>
      </c>
      <c r="BG485" s="21" t="str">
        <f t="shared" si="50"/>
        <v>, dropMechanic={LIBSETS_DROP_MECHANIC_ARENA_STAGE_CHEST,LIBSETS_DROP_MECHANIC_ARENA_STAGE_CHEST}, dropMechanicDropLocationNames={['en']={'','Arena stage chest','','','','',},['de']={'','Arena-Phasen Schatztruhe','','','','',},}</v>
      </c>
      <c r="BH485" s="21" t="str">
        <f t="shared" si="51"/>
        <v>}, --Frenzied Momentum / Tobendes Momentum   [Vateshran Hollows, The Reach, The Reach]</v>
      </c>
    </row>
    <row r="486" spans="1:60" x14ac:dyDescent="0.25">
      <c r="A486" s="5">
        <v>560</v>
      </c>
      <c r="B486" t="s">
        <v>2244</v>
      </c>
      <c r="C486" t="s">
        <v>2263</v>
      </c>
      <c r="D486" s="3">
        <f t="shared" si="46"/>
        <v>560</v>
      </c>
      <c r="E486" s="40"/>
      <c r="G486" s="8" t="s">
        <v>1470</v>
      </c>
      <c r="I486" t="s">
        <v>91</v>
      </c>
      <c r="J486" t="s">
        <v>91</v>
      </c>
      <c r="K486">
        <v>457</v>
      </c>
      <c r="L486">
        <v>457</v>
      </c>
      <c r="M486">
        <v>457</v>
      </c>
      <c r="O486" s="62" t="s">
        <v>2212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constants'!$A$3:$D$9999,4,FALSE),"")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constants'!$A$3:$D$9999,4,FALSE),"")</f>
        <v>The Reach</v>
      </c>
      <c r="AH486" s="42"/>
      <c r="AI486" s="41"/>
      <c r="AJ486" s="41"/>
      <c r="AK486" s="3" t="str">
        <f>IF(AND(G486&lt;&gt;"LIBSETS_SETTYPE_BATTLEGROUND",G486&lt;&gt;"LIBSETS_SETTYPE_SPECIAL"),IF(AL486&lt;&gt;"",VLOOKUP(AL486,'ESO zone constants'!$D$3:$H$4953,5,FALSE),""),"")</f>
        <v/>
      </c>
      <c r="AN486" s="41"/>
      <c r="AO486" s="41"/>
      <c r="AP486" s="3" t="str">
        <f>IF(AND(G486&lt;&gt;"LIBSETS_SETTYPE_BATTLEGROUND",G486&lt;&gt;"LIBSETS_SETTYPE_SPECIAL"),IF(AQ486&lt;&gt;"",VLOOKUP(AQ486,'ESO zone constants'!$D$3:$H$4953,5,FALSE),""),"")</f>
        <v/>
      </c>
      <c r="AS486" s="41"/>
      <c r="AT486" s="41"/>
      <c r="AU486" s="3" t="str">
        <f>IF(AND(G486&lt;&gt;"LIBSETS_SETTYPE_BATTLEGROUND",G486&lt;&gt;"LIBSETS_SETTYPE_SPECIAL"),IF(AV486&lt;&gt;"",VLOOKUP(AV486,'ESO zone constants'!$D$3:$H$4953,5,FALSE),""),"")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47"/>
        <v>, setType=LIBSETS_SETTYPE_ARENA</v>
      </c>
      <c r="BG486" s="21" t="str">
        <f t="shared" si="50"/>
        <v>, dropMechanic={LIBSETS_DROP_MECHANIC_ARENA_STAGE_CHEST,LIBSETS_DROP_MECHANIC_ARENA_STAGE_CHEST}, dropMechanicDropLocationNames={['en']={'','Arena stage chest','','','','',},['de']={'','Arena-Phasen Schatztruhe','','','','',},}</v>
      </c>
      <c r="BH486" s="21" t="str">
        <f t="shared" si="51"/>
        <v>}, --Point-Blank Snipe / Volltreffer   [Vateshran Hollows, The Reach, The Reach]</v>
      </c>
    </row>
    <row r="487" spans="1:60" x14ac:dyDescent="0.25">
      <c r="A487" s="5">
        <v>561</v>
      </c>
      <c r="B487" t="s">
        <v>2245</v>
      </c>
      <c r="C487" t="s">
        <v>2264</v>
      </c>
      <c r="D487" s="3">
        <f t="shared" si="46"/>
        <v>561</v>
      </c>
      <c r="E487" s="40"/>
      <c r="G487" s="8" t="s">
        <v>1470</v>
      </c>
      <c r="I487" t="s">
        <v>91</v>
      </c>
      <c r="J487" t="s">
        <v>91</v>
      </c>
      <c r="K487">
        <v>457</v>
      </c>
      <c r="L487">
        <v>457</v>
      </c>
      <c r="M487">
        <v>457</v>
      </c>
      <c r="O487" s="62" t="s">
        <v>2212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constants'!$A$3:$D$9999,4,FALSE),"")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constants'!$A$3:$D$9999,4,FALSE),"")</f>
        <v>The Reach</v>
      </c>
      <c r="AH487" s="42"/>
      <c r="AI487" s="41"/>
      <c r="AJ487" s="41"/>
      <c r="AK487" s="3" t="str">
        <f>IF(AND(G487&lt;&gt;"LIBSETS_SETTYPE_BATTLEGROUND",G487&lt;&gt;"LIBSETS_SETTYPE_SPECIAL"),IF(AL487&lt;&gt;"",VLOOKUP(AL487,'ESO zone constants'!$D$3:$H$4953,5,FALSE),""),"")</f>
        <v/>
      </c>
      <c r="AN487" s="41"/>
      <c r="AO487" s="41"/>
      <c r="AP487" s="3" t="str">
        <f>IF(AND(G487&lt;&gt;"LIBSETS_SETTYPE_BATTLEGROUND",G487&lt;&gt;"LIBSETS_SETTYPE_SPECIAL"),IF(AQ487&lt;&gt;"",VLOOKUP(AQ487,'ESO zone constants'!$D$3:$H$4953,5,FALSE),""),"")</f>
        <v/>
      </c>
      <c r="AS487" s="41"/>
      <c r="AT487" s="41"/>
      <c r="AU487" s="3" t="str">
        <f>IF(AND(G487&lt;&gt;"LIBSETS_SETTYPE_BATTLEGROUND",G487&lt;&gt;"LIBSETS_SETTYPE_SPECIAL"),IF(AV487&lt;&gt;"",VLOOKUP(AV487,'ESO zone constants'!$D$3:$H$4953,5,FALSE),""),"")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47"/>
        <v>, setType=LIBSETS_SETTYPE_ARENA</v>
      </c>
      <c r="BG487" s="21" t="str">
        <f t="shared" si="50"/>
        <v>, dropMechanic={LIBSETS_DROP_MECHANIC_ARENA_STAGE_CHEST,LIBSETS_DROP_MECHANIC_ARENA_STAGE_CHEST}, dropMechanicDropLocationNames={['en']={'','Arena stage chest','','','','',},['de']={'','Arena-Phasen Schatztruhe','','','','',},}</v>
      </c>
      <c r="BH487" s="21" t="str">
        <f t="shared" si="51"/>
        <v>}, --Wrath of Elements / Zorn der Elemente   [Vateshran Hollows, The Reach, The Reach]</v>
      </c>
    </row>
    <row r="488" spans="1:60" x14ac:dyDescent="0.25">
      <c r="A488" s="5">
        <v>562</v>
      </c>
      <c r="B488" t="s">
        <v>2246</v>
      </c>
      <c r="C488" t="s">
        <v>2265</v>
      </c>
      <c r="D488" s="3">
        <f t="shared" si="46"/>
        <v>562</v>
      </c>
      <c r="E488" s="40"/>
      <c r="G488" s="8" t="s">
        <v>1470</v>
      </c>
      <c r="I488" t="s">
        <v>91</v>
      </c>
      <c r="J488" t="s">
        <v>91</v>
      </c>
      <c r="K488">
        <v>457</v>
      </c>
      <c r="L488">
        <v>457</v>
      </c>
      <c r="M488">
        <v>457</v>
      </c>
      <c r="O488" s="62" t="s">
        <v>2212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constants'!$A$3:$D$9999,4,FALSE),"")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constants'!$A$3:$D$9999,4,FALSE),"")</f>
        <v>The Reach</v>
      </c>
      <c r="AH488" s="42"/>
      <c r="AI488" s="41"/>
      <c r="AJ488" s="41"/>
      <c r="AK488" s="3" t="str">
        <f>IF(AND(G488&lt;&gt;"LIBSETS_SETTYPE_BATTLEGROUND",G488&lt;&gt;"LIBSETS_SETTYPE_SPECIAL"),IF(AL488&lt;&gt;"",VLOOKUP(AL488,'ESO zone constants'!$D$3:$H$4953,5,FALSE),""),"")</f>
        <v/>
      </c>
      <c r="AN488" s="41"/>
      <c r="AO488" s="41"/>
      <c r="AP488" s="3" t="str">
        <f>IF(AND(G488&lt;&gt;"LIBSETS_SETTYPE_BATTLEGROUND",G488&lt;&gt;"LIBSETS_SETTYPE_SPECIAL"),IF(AQ488&lt;&gt;"",VLOOKUP(AQ488,'ESO zone constants'!$D$3:$H$4953,5,FALSE),""),"")</f>
        <v/>
      </c>
      <c r="AS488" s="41"/>
      <c r="AT488" s="41"/>
      <c r="AU488" s="3" t="str">
        <f>IF(AND(G488&lt;&gt;"LIBSETS_SETTYPE_BATTLEGROUND",G488&lt;&gt;"LIBSETS_SETTYPE_SPECIAL"),IF(AV488&lt;&gt;"",VLOOKUP(AV488,'ESO zone constants'!$D$3:$H$4953,5,FALSE),""),"")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47"/>
        <v>, setType=LIBSETS_SETTYPE_ARENA</v>
      </c>
      <c r="BG488" s="21" t="str">
        <f t="shared" si="50"/>
        <v>, dropMechanic={LIBSETS_DROP_MECHANIC_ARENA_STAGE_CHEST,LIBSETS_DROP_MECHANIC_ARENA_STAGE_CHEST}, dropMechanicDropLocationNames={['en']={'','Arena stage chest','','','','',},['de']={'','Arena-Phasen Schatztruhe','','','','',},}</v>
      </c>
      <c r="BH488" s="21" t="str">
        <f t="shared" si="51"/>
        <v>}, --Force Overflow / Machtüberschuss   [Vateshran Hollows, The Reach, The Reach]</v>
      </c>
    </row>
    <row r="489" spans="1:60" x14ac:dyDescent="0.25">
      <c r="A489" s="5">
        <v>563</v>
      </c>
      <c r="B489" t="s">
        <v>2249</v>
      </c>
      <c r="C489" t="s">
        <v>2656</v>
      </c>
      <c r="D489" s="3">
        <f t="shared" si="46"/>
        <v>563</v>
      </c>
      <c r="E489" s="40"/>
      <c r="G489" s="8" t="s">
        <v>1470</v>
      </c>
      <c r="I489" t="s">
        <v>92</v>
      </c>
      <c r="J489" t="s">
        <v>91</v>
      </c>
      <c r="K489">
        <v>457</v>
      </c>
      <c r="L489">
        <v>457</v>
      </c>
      <c r="M489">
        <v>457</v>
      </c>
      <c r="O489" s="62" t="s">
        <v>2212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constants'!$A$3:$D$9999,4,FALSE),"")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constants'!$A$3:$D$9999,4,FALSE),"")</f>
        <v>The Reach</v>
      </c>
      <c r="AH489" s="42"/>
      <c r="AI489" s="41"/>
      <c r="AJ489" s="41"/>
      <c r="AK489" s="3" t="str">
        <f>IF(AND(G489&lt;&gt;"LIBSETS_SETTYPE_BATTLEGROUND",G489&lt;&gt;"LIBSETS_SETTYPE_SPECIAL"),IF(AL489&lt;&gt;"",VLOOKUP(AL489,'ESO zone constants'!$D$3:$H$4953,5,FALSE),""),"")</f>
        <v/>
      </c>
      <c r="AN489" s="41"/>
      <c r="AO489" s="41"/>
      <c r="AP489" s="3" t="str">
        <f>IF(AND(G489&lt;&gt;"LIBSETS_SETTYPE_BATTLEGROUND",G489&lt;&gt;"LIBSETS_SETTYPE_SPECIAL"),IF(AQ489&lt;&gt;"",VLOOKUP(AQ489,'ESO zone constants'!$D$3:$H$4953,5,FALSE),""),"")</f>
        <v/>
      </c>
      <c r="AS489" s="41"/>
      <c r="AT489" s="41"/>
      <c r="AU489" s="3" t="str">
        <f>IF(AND(G489&lt;&gt;"LIBSETS_SETTYPE_BATTLEGROUND",G489&lt;&gt;"LIBSETS_SETTYPE_SPECIAL"),IF(AV489&lt;&gt;"",VLOOKUP(AV489,'ESO zone constants'!$D$3:$H$4953,5,FALSE),""),"")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47"/>
        <v>, setType=LIBSETS_SETTYPE_ARENA</v>
      </c>
      <c r="BG489" s="21" t="str">
        <f t="shared" si="50"/>
        <v>, dropMechanic={LIBSETS_DROP_MECHANIC_ARENA_STAGE_CHEST,LIBSETS_DROP_MECHANIC_ARENA_STAGE_CHEST}, dropMechanicDropLocationNames={['en']={'','Arena stage chest','','','','',},['de']={'','Arena-Phasen Schatztruhe','','','','',},}</v>
      </c>
      <c r="BH489" s="21" t="str">
        <f t="shared" si="51"/>
        <v>}, --Perfected Executioner\'s Blade / Perfektionierte Klinge des Henkers   [Vateshran Hollows, The Reach, The Reach]</v>
      </c>
    </row>
    <row r="490" spans="1:60" x14ac:dyDescent="0.25">
      <c r="A490" s="5">
        <v>564</v>
      </c>
      <c r="B490" t="s">
        <v>2250</v>
      </c>
      <c r="C490" t="s">
        <v>2266</v>
      </c>
      <c r="D490" s="3">
        <f t="shared" si="46"/>
        <v>564</v>
      </c>
      <c r="E490" s="40"/>
      <c r="G490" s="8" t="s">
        <v>1470</v>
      </c>
      <c r="I490" t="s">
        <v>92</v>
      </c>
      <c r="J490" t="s">
        <v>91</v>
      </c>
      <c r="K490">
        <v>457</v>
      </c>
      <c r="L490">
        <v>457</v>
      </c>
      <c r="M490">
        <v>457</v>
      </c>
      <c r="O490" s="62" t="s">
        <v>2212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constants'!$A$3:$D$9999,4,FALSE),"")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constants'!$A$3:$D$9999,4,FALSE),"")</f>
        <v>The Reach</v>
      </c>
      <c r="AH490" s="42"/>
      <c r="AI490" s="41"/>
      <c r="AJ490" s="41"/>
      <c r="AK490" s="3" t="str">
        <f>IF(AND(G490&lt;&gt;"LIBSETS_SETTYPE_BATTLEGROUND",G490&lt;&gt;"LIBSETS_SETTYPE_SPECIAL"),IF(AL490&lt;&gt;"",VLOOKUP(AL490,'ESO zone constants'!$D$3:$H$4953,5,FALSE),""),"")</f>
        <v/>
      </c>
      <c r="AN490" s="41"/>
      <c r="AO490" s="41"/>
      <c r="AP490" s="3" t="str">
        <f>IF(AND(G490&lt;&gt;"LIBSETS_SETTYPE_BATTLEGROUND",G490&lt;&gt;"LIBSETS_SETTYPE_SPECIAL"),IF(AQ490&lt;&gt;"",VLOOKUP(AQ490,'ESO zone constants'!$D$3:$H$4953,5,FALSE),""),"")</f>
        <v/>
      </c>
      <c r="AS490" s="41"/>
      <c r="AT490" s="41"/>
      <c r="AU490" s="3" t="str">
        <f>IF(AND(G490&lt;&gt;"LIBSETS_SETTYPE_BATTLEGROUND",G490&lt;&gt;"LIBSETS_SETTYPE_SPECIAL"),IF(AV490&lt;&gt;"",VLOOKUP(AV490,'ESO zone constants'!$D$3:$H$4953,5,FALSE),""),"")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47"/>
        <v>, setType=LIBSETS_SETTYPE_ARENA</v>
      </c>
      <c r="BG490" s="21" t="str">
        <f t="shared" si="50"/>
        <v>, dropMechanic={LIBSETS_DROP_MECHANIC_ARENA_STAGE_CHEST,LIBSETS_DROP_MECHANIC_ARENA_STAGE_CHEST}, dropMechanicDropLocationNames={['en']={'','Arena stage chest','','','','',},['de']={'','Arena-Phasen Schatztruhe','','','','',},}</v>
      </c>
      <c r="BH490" s="21" t="str">
        <f t="shared" si="51"/>
        <v>}, --Perfected Void Bash / Perfektionierte Leerenwucht   [Vateshran Hollows, The Reach, The Reach]</v>
      </c>
    </row>
    <row r="491" spans="1:60" x14ac:dyDescent="0.25">
      <c r="A491" s="5">
        <v>565</v>
      </c>
      <c r="B491" t="s">
        <v>2251</v>
      </c>
      <c r="C491" t="s">
        <v>2267</v>
      </c>
      <c r="D491" s="3">
        <f t="shared" si="46"/>
        <v>565</v>
      </c>
      <c r="E491" s="40"/>
      <c r="G491" s="8" t="s">
        <v>1470</v>
      </c>
      <c r="I491" t="s">
        <v>92</v>
      </c>
      <c r="J491" t="s">
        <v>91</v>
      </c>
      <c r="K491">
        <v>457</v>
      </c>
      <c r="L491">
        <v>457</v>
      </c>
      <c r="M491">
        <v>457</v>
      </c>
      <c r="O491" s="62" t="s">
        <v>2212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constants'!$A$3:$D$9999,4,FALSE),"")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constants'!$A$3:$D$9999,4,FALSE),"")</f>
        <v>The Reach</v>
      </c>
      <c r="AH491" s="42"/>
      <c r="AI491" s="41"/>
      <c r="AJ491" s="41"/>
      <c r="AK491" s="3" t="str">
        <f>IF(AND(G491&lt;&gt;"LIBSETS_SETTYPE_BATTLEGROUND",G491&lt;&gt;"LIBSETS_SETTYPE_SPECIAL"),IF(AL491&lt;&gt;"",VLOOKUP(AL491,'ESO zone constants'!$D$3:$H$4953,5,FALSE),""),"")</f>
        <v/>
      </c>
      <c r="AN491" s="41"/>
      <c r="AO491" s="41"/>
      <c r="AP491" s="3" t="str">
        <f>IF(AND(G491&lt;&gt;"LIBSETS_SETTYPE_BATTLEGROUND",G491&lt;&gt;"LIBSETS_SETTYPE_SPECIAL"),IF(AQ491&lt;&gt;"",VLOOKUP(AQ491,'ESO zone constants'!$D$3:$H$4953,5,FALSE),""),"")</f>
        <v/>
      </c>
      <c r="AS491" s="41"/>
      <c r="AT491" s="41"/>
      <c r="AU491" s="3" t="str">
        <f>IF(AND(G491&lt;&gt;"LIBSETS_SETTYPE_BATTLEGROUND",G491&lt;&gt;"LIBSETS_SETTYPE_SPECIAL"),IF(AV491&lt;&gt;"",VLOOKUP(AV491,'ESO zone constants'!$D$3:$H$4953,5,FALSE),""),"")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47"/>
        <v>, setType=LIBSETS_SETTYPE_ARENA</v>
      </c>
      <c r="BG491" s="21" t="str">
        <f t="shared" si="50"/>
        <v>, dropMechanic={LIBSETS_DROP_MECHANIC_ARENA_STAGE_CHEST,LIBSETS_DROP_MECHANIC_ARENA_STAGE_CHEST}, dropMechanicDropLocationNames={['en']={'','Arena stage chest','','','','',},['de']={'','Arena-Phasen Schatztruhe','','','','',},}</v>
      </c>
      <c r="BH491" s="21" t="str">
        <f t="shared" si="51"/>
        <v>}, --Perfected Frenzied Momentum / Perfektioniertes tobendes Momentum   [Vateshran Hollows, The Reach, The Reach]</v>
      </c>
    </row>
    <row r="492" spans="1:60" x14ac:dyDescent="0.25">
      <c r="A492" s="5">
        <v>566</v>
      </c>
      <c r="B492" t="s">
        <v>2252</v>
      </c>
      <c r="C492" t="s">
        <v>2268</v>
      </c>
      <c r="D492" s="3">
        <f t="shared" si="46"/>
        <v>566</v>
      </c>
      <c r="E492" s="40"/>
      <c r="G492" s="8" t="s">
        <v>1470</v>
      </c>
      <c r="I492" t="s">
        <v>92</v>
      </c>
      <c r="J492" t="s">
        <v>91</v>
      </c>
      <c r="K492">
        <v>457</v>
      </c>
      <c r="L492">
        <v>457</v>
      </c>
      <c r="M492">
        <v>457</v>
      </c>
      <c r="O492" s="62" t="s">
        <v>2212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constants'!$A$3:$D$9999,4,FALSE),"")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constants'!$A$3:$D$9999,4,FALSE),"")</f>
        <v>The Reach</v>
      </c>
      <c r="AH492" s="42"/>
      <c r="AI492" s="41"/>
      <c r="AJ492" s="41"/>
      <c r="AK492" s="3" t="str">
        <f>IF(AND(G492&lt;&gt;"LIBSETS_SETTYPE_BATTLEGROUND",G492&lt;&gt;"LIBSETS_SETTYPE_SPECIAL"),IF(AL492&lt;&gt;"",VLOOKUP(AL492,'ESO zone constants'!$D$3:$H$4953,5,FALSE),""),"")</f>
        <v/>
      </c>
      <c r="AN492" s="41"/>
      <c r="AO492" s="41"/>
      <c r="AP492" s="3" t="str">
        <f>IF(AND(G492&lt;&gt;"LIBSETS_SETTYPE_BATTLEGROUND",G492&lt;&gt;"LIBSETS_SETTYPE_SPECIAL"),IF(AQ492&lt;&gt;"",VLOOKUP(AQ492,'ESO zone constants'!$D$3:$H$4953,5,FALSE),""),"")</f>
        <v/>
      </c>
      <c r="AS492" s="41"/>
      <c r="AT492" s="41"/>
      <c r="AU492" s="3" t="str">
        <f>IF(AND(G492&lt;&gt;"LIBSETS_SETTYPE_BATTLEGROUND",G492&lt;&gt;"LIBSETS_SETTYPE_SPECIAL"),IF(AV492&lt;&gt;"",VLOOKUP(AV492,'ESO zone constants'!$D$3:$H$4953,5,FALSE),""),"")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47"/>
        <v>, setType=LIBSETS_SETTYPE_ARENA</v>
      </c>
      <c r="BG492" s="21" t="str">
        <f t="shared" si="50"/>
        <v>, dropMechanic={LIBSETS_DROP_MECHANIC_ARENA_STAGE_CHEST,LIBSETS_DROP_MECHANIC_ARENA_STAGE_CHEST}, dropMechanicDropLocationNames={['en']={'','Arena stage chest','','','','',},['de']={'','Arena-Phasen Schatztruhe','','','','',},}</v>
      </c>
      <c r="BH492" s="21" t="str">
        <f t="shared" si="51"/>
        <v>}, --Perfected Point-Blank Snipe / Perfektionierter Volltreffer   [Vateshran Hollows, The Reach, The Reach]</v>
      </c>
    </row>
    <row r="493" spans="1:60" x14ac:dyDescent="0.25">
      <c r="A493" s="5">
        <v>567</v>
      </c>
      <c r="B493" t="s">
        <v>2253</v>
      </c>
      <c r="C493" t="s">
        <v>2269</v>
      </c>
      <c r="D493" s="3">
        <f t="shared" si="46"/>
        <v>567</v>
      </c>
      <c r="E493" s="40"/>
      <c r="G493" s="8" t="s">
        <v>1470</v>
      </c>
      <c r="I493" t="s">
        <v>92</v>
      </c>
      <c r="J493" t="s">
        <v>91</v>
      </c>
      <c r="K493">
        <v>457</v>
      </c>
      <c r="L493">
        <v>457</v>
      </c>
      <c r="M493">
        <v>457</v>
      </c>
      <c r="O493" s="62" t="s">
        <v>2212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constants'!$A$3:$D$9999,4,FALSE),"")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constants'!$A$3:$D$9999,4,FALSE),"")</f>
        <v>The Reach</v>
      </c>
      <c r="AH493" s="42"/>
      <c r="AI493" s="41"/>
      <c r="AJ493" s="41"/>
      <c r="AK493" s="3" t="str">
        <f>IF(AND(G493&lt;&gt;"LIBSETS_SETTYPE_BATTLEGROUND",G493&lt;&gt;"LIBSETS_SETTYPE_SPECIAL"),IF(AL493&lt;&gt;"",VLOOKUP(AL493,'ESO zone constants'!$D$3:$H$4953,5,FALSE),""),"")</f>
        <v/>
      </c>
      <c r="AN493" s="41"/>
      <c r="AO493" s="41"/>
      <c r="AP493" s="3" t="str">
        <f>IF(AND(G493&lt;&gt;"LIBSETS_SETTYPE_BATTLEGROUND",G493&lt;&gt;"LIBSETS_SETTYPE_SPECIAL"),IF(AQ493&lt;&gt;"",VLOOKUP(AQ493,'ESO zone constants'!$D$3:$H$4953,5,FALSE),""),"")</f>
        <v/>
      </c>
      <c r="AS493" s="41"/>
      <c r="AT493" s="41"/>
      <c r="AU493" s="3" t="str">
        <f>IF(AND(G493&lt;&gt;"LIBSETS_SETTYPE_BATTLEGROUND",G493&lt;&gt;"LIBSETS_SETTYPE_SPECIAL"),IF(AV493&lt;&gt;"",VLOOKUP(AV493,'ESO zone constants'!$D$3:$H$4953,5,FALSE),""),"")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47"/>
        <v>, setType=LIBSETS_SETTYPE_ARENA</v>
      </c>
      <c r="BG493" s="21" t="str">
        <f t="shared" si="50"/>
        <v>, dropMechanic={LIBSETS_DROP_MECHANIC_ARENA_STAGE_CHEST,LIBSETS_DROP_MECHANIC_ARENA_STAGE_CHEST}, dropMechanicDropLocationNames={['en']={'','Arena stage chest','','','','',},['de']={'','Arena-Phasen Schatztruhe','','','','',},}</v>
      </c>
      <c r="BH493" s="21" t="str">
        <f t="shared" si="51"/>
        <v>}, --Perfected Wrath of Elements / Perfektionierter Zorn der Elemente   [Vateshran Hollows, The Reach, The Reach]</v>
      </c>
    </row>
    <row r="494" spans="1:60" x14ac:dyDescent="0.25">
      <c r="A494" s="5">
        <v>568</v>
      </c>
      <c r="B494" t="s">
        <v>2254</v>
      </c>
      <c r="C494" t="s">
        <v>2270</v>
      </c>
      <c r="D494" s="3">
        <f t="shared" si="46"/>
        <v>568</v>
      </c>
      <c r="E494" s="40"/>
      <c r="G494" s="8" t="s">
        <v>1470</v>
      </c>
      <c r="I494" t="s">
        <v>92</v>
      </c>
      <c r="J494" t="s">
        <v>91</v>
      </c>
      <c r="K494">
        <v>457</v>
      </c>
      <c r="L494">
        <v>457</v>
      </c>
      <c r="M494">
        <v>457</v>
      </c>
      <c r="O494" s="62" t="s">
        <v>2212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constants'!$A$3:$D$9999,4,FALSE),"")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constants'!$A$3:$D$9999,4,FALSE),"")</f>
        <v>The Reach</v>
      </c>
      <c r="AH494" s="42"/>
      <c r="AI494" s="41"/>
      <c r="AJ494" s="41"/>
      <c r="AK494" s="3" t="str">
        <f>IF(AND(G494&lt;&gt;"LIBSETS_SETTYPE_BATTLEGROUND",G494&lt;&gt;"LIBSETS_SETTYPE_SPECIAL"),IF(AL494&lt;&gt;"",VLOOKUP(AL494,'ESO zone constants'!$D$3:$H$4953,5,FALSE),""),"")</f>
        <v/>
      </c>
      <c r="AN494" s="41"/>
      <c r="AO494" s="41"/>
      <c r="AP494" s="3" t="str">
        <f>IF(AND(G494&lt;&gt;"LIBSETS_SETTYPE_BATTLEGROUND",G494&lt;&gt;"LIBSETS_SETTYPE_SPECIAL"),IF(AQ494&lt;&gt;"",VLOOKUP(AQ494,'ESO zone constants'!$D$3:$H$4953,5,FALSE),""),"")</f>
        <v/>
      </c>
      <c r="AS494" s="41"/>
      <c r="AT494" s="41"/>
      <c r="AU494" s="3" t="str">
        <f>IF(AND(G494&lt;&gt;"LIBSETS_SETTYPE_BATTLEGROUND",G494&lt;&gt;"LIBSETS_SETTYPE_SPECIAL"),IF(AV494&lt;&gt;"",VLOOKUP(AV494,'ESO zone constants'!$D$3:$H$4953,5,FALSE),""),"")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47"/>
        <v>, setType=LIBSETS_SETTYPE_ARENA</v>
      </c>
      <c r="BG494" s="21" t="str">
        <f t="shared" si="50"/>
        <v>, dropMechanic={LIBSETS_DROP_MECHANIC_ARENA_STAGE_CHEST,LIBSETS_DROP_MECHANIC_ARENA_STAGE_CHEST}, dropMechanicDropLocationNames={['en']={'','Arena stage chest','','','','',},['de']={'','Arena-Phasen Schatztruhe','','','','',},}</v>
      </c>
      <c r="BH494" s="21" t="str">
        <f t="shared" si="51"/>
        <v>}, --Perfected Force Overflow / Perfektionierter Machtüberschuss   [Vateshran Hollows, The Reach, The Reach]</v>
      </c>
    </row>
    <row r="495" spans="1:60" x14ac:dyDescent="0.25">
      <c r="A495" s="5">
        <v>569</v>
      </c>
      <c r="B495" t="s">
        <v>2408</v>
      </c>
      <c r="C495" t="s">
        <v>2392</v>
      </c>
      <c r="D495" s="3">
        <f t="shared" si="46"/>
        <v>569</v>
      </c>
      <c r="G495" s="3" t="s">
        <v>1475</v>
      </c>
      <c r="I495" t="s">
        <v>91</v>
      </c>
      <c r="J495" t="s">
        <v>91</v>
      </c>
      <c r="K495" s="36">
        <v>437</v>
      </c>
      <c r="L495" s="36">
        <v>437</v>
      </c>
      <c r="M495" s="36">
        <v>437</v>
      </c>
      <c r="O495" s="62" t="s">
        <v>2395</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3332</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constants'!$A$3:$D$9999,4,FALSE),"")</f>
        <v>Gold Coast</v>
      </c>
      <c r="AB495" s="33" t="s">
        <v>3332</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constants'!$A$3:$D$9999,4,FALSE),"")</f>
        <v>Gold Coast</v>
      </c>
      <c r="AH495" s="42"/>
      <c r="AI495" s="41"/>
      <c r="AJ495" s="41"/>
      <c r="AK495" s="3" t="str">
        <f>IF(AND(G495&lt;&gt;"LIBSETS_SETTYPE_BATTLEGROUND",G495&lt;&gt;"LIBSETS_SETTYPE_SPECIAL"),IF(AL495&lt;&gt;"",VLOOKUP(AL495,'ESO zone constants'!$D$3:$H$4953,5,FALSE),""),"")</f>
        <v/>
      </c>
      <c r="AN495" s="41"/>
      <c r="AO495" s="41"/>
      <c r="AP495" s="3" t="str">
        <f>IF(AND(G495&lt;&gt;"LIBSETS_SETTYPE_BATTLEGROUND",G495&lt;&gt;"LIBSETS_SETTYPE_SPECIAL"),IF(AQ495&lt;&gt;"",VLOOKUP(AQ495,'ESO zone constants'!$D$3:$H$4953,5,FALSE),""),"")</f>
        <v/>
      </c>
      <c r="AS495" s="41"/>
      <c r="AT495" s="41"/>
      <c r="AU495" s="3" t="str">
        <f>IF(AND(G495&lt;&gt;"LIBSETS_SETTYPE_BATTLEGROUND",G495&lt;&gt;"LIBSETS_SETTYPE_SPECIAL"),IF(AV495&lt;&gt;"",VLOOKUP(AV495,'ESO zone constants'!$D$3:$H$4953,5,FALSE),""),"")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47"/>
        <v>, setType=LIBSETS_SETTYPE_DUNGEON</v>
      </c>
      <c r="BG495" s="21" t="str">
        <f t="shared" si="50"/>
        <v>, dropMechanic={LIBSETS_DROP_MECHANIC_GROUP_DUNGEON_BOSS,LIBSETS_DROP_MECHANIC_GROUP_DUNGEON_BOSS}</v>
      </c>
      <c r="BH495" s="21" t="str">
        <f t="shared" si="51"/>
        <v>}, --True-Sworn Fury  / Wahrgeschworenen-Raserei   [Black Drake Villa, Gold Coast, Gold Coast]</v>
      </c>
    </row>
    <row r="496" spans="1:60" x14ac:dyDescent="0.25">
      <c r="A496" s="5">
        <v>570</v>
      </c>
      <c r="B496" t="s">
        <v>2409</v>
      </c>
      <c r="C496" t="s">
        <v>2757</v>
      </c>
      <c r="D496" s="3">
        <f t="shared" si="46"/>
        <v>570</v>
      </c>
      <c r="G496" s="3" t="s">
        <v>1475</v>
      </c>
      <c r="I496" t="s">
        <v>91</v>
      </c>
      <c r="J496" t="s">
        <v>91</v>
      </c>
      <c r="K496" s="36">
        <v>437</v>
      </c>
      <c r="L496" s="36">
        <v>437</v>
      </c>
      <c r="M496" s="36">
        <v>437</v>
      </c>
      <c r="O496" s="62" t="s">
        <v>2395</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3332</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constants'!$A$3:$D$9999,4,FALSE),"")</f>
        <v>Gold Coast</v>
      </c>
      <c r="AB496" s="33" t="s">
        <v>3332</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constants'!$A$3:$D$9999,4,FALSE),"")</f>
        <v>Gold Coast</v>
      </c>
      <c r="AH496" s="42"/>
      <c r="AI496" s="41"/>
      <c r="AJ496" s="41"/>
      <c r="AK496" s="3" t="str">
        <f>IF(AND(G496&lt;&gt;"LIBSETS_SETTYPE_BATTLEGROUND",G496&lt;&gt;"LIBSETS_SETTYPE_SPECIAL"),IF(AL496&lt;&gt;"",VLOOKUP(AL496,'ESO zone constants'!$D$3:$H$4953,5,FALSE),""),"")</f>
        <v/>
      </c>
      <c r="AN496" s="41"/>
      <c r="AO496" s="41"/>
      <c r="AP496" s="3" t="str">
        <f>IF(AND(G496&lt;&gt;"LIBSETS_SETTYPE_BATTLEGROUND",G496&lt;&gt;"LIBSETS_SETTYPE_SPECIAL"),IF(AQ496&lt;&gt;"",VLOOKUP(AQ496,'ESO zone constants'!$D$3:$H$4953,5,FALSE),""),"")</f>
        <v/>
      </c>
      <c r="AS496" s="41"/>
      <c r="AT496" s="41"/>
      <c r="AU496" s="3" t="str">
        <f>IF(AND(G496&lt;&gt;"LIBSETS_SETTYPE_BATTLEGROUND",G496&lt;&gt;"LIBSETS_SETTYPE_SPECIAL"),IF(AV496&lt;&gt;"",VLOOKUP(AV496,'ESO zone constants'!$D$3:$H$4953,5,FALSE),""),"")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47"/>
        <v>, setType=LIBSETS_SETTYPE_DUNGEON</v>
      </c>
      <c r="BG496" s="21" t="str">
        <f t="shared" si="50"/>
        <v>, dropMechanic={LIBSETS_DROP_MECHANIC_GROUP_DUNGEON_BOSS,LIBSETS_DROP_MECHANIC_GROUP_DUNGEON_BOSS}</v>
      </c>
      <c r="BH496" s="21" t="str">
        <f t="shared" si="51"/>
        <v>}, --Kinras\'s Wrath / Kinra's Zorn   [Black Drake Villa, Gold Coast, Gold Coast]</v>
      </c>
    </row>
    <row r="497" spans="1:60" x14ac:dyDescent="0.25">
      <c r="A497" s="5">
        <v>571</v>
      </c>
      <c r="B497" t="s">
        <v>2410</v>
      </c>
      <c r="C497" t="s">
        <v>2756</v>
      </c>
      <c r="D497" s="3">
        <f t="shared" si="46"/>
        <v>571</v>
      </c>
      <c r="E497" s="40"/>
      <c r="G497" s="3" t="s">
        <v>1475</v>
      </c>
      <c r="I497" t="s">
        <v>91</v>
      </c>
      <c r="J497" t="s">
        <v>91</v>
      </c>
      <c r="K497" s="36">
        <v>437</v>
      </c>
      <c r="L497" s="36">
        <v>437</v>
      </c>
      <c r="M497" s="36">
        <v>437</v>
      </c>
      <c r="O497" s="62" t="s">
        <v>2395</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3332</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constants'!$A$3:$D$9999,4,FALSE),"")</f>
        <v>Gold Coast</v>
      </c>
      <c r="AB497" s="33" t="s">
        <v>3332</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constants'!$A$3:$D$9999,4,FALSE),"")</f>
        <v>Gold Coast</v>
      </c>
      <c r="AH497" s="42"/>
      <c r="AI497" s="41"/>
      <c r="AJ497" s="41"/>
      <c r="AK497" s="3" t="str">
        <f>IF(AND(G497&lt;&gt;"LIBSETS_SETTYPE_BATTLEGROUND",G497&lt;&gt;"LIBSETS_SETTYPE_SPECIAL"),IF(AL497&lt;&gt;"",VLOOKUP(AL497,'ESO zone constants'!$D$3:$H$4953,5,FALSE),""),"")</f>
        <v/>
      </c>
      <c r="AN497" s="41"/>
      <c r="AO497" s="41"/>
      <c r="AP497" s="3" t="str">
        <f>IF(AND(G497&lt;&gt;"LIBSETS_SETTYPE_BATTLEGROUND",G497&lt;&gt;"LIBSETS_SETTYPE_SPECIAL"),IF(AQ497&lt;&gt;"",VLOOKUP(AQ497,'ESO zone constants'!$D$3:$H$4953,5,FALSE),""),"")</f>
        <v/>
      </c>
      <c r="AS497" s="41"/>
      <c r="AT497" s="41"/>
      <c r="AU497" s="3" t="str">
        <f>IF(AND(G497&lt;&gt;"LIBSETS_SETTYPE_BATTLEGROUND",G497&lt;&gt;"LIBSETS_SETTYPE_SPECIAL"),IF(AV497&lt;&gt;"",VLOOKUP(AV497,'ESO zone constants'!$D$3:$H$4953,5,FALSE),""),"")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47"/>
        <v>, setType=LIBSETS_SETTYPE_DUNGEON</v>
      </c>
      <c r="BG497" s="21" t="str">
        <f t="shared" si="50"/>
        <v>, dropMechanic={LIBSETS_DROP_MECHANIC_GROUP_DUNGEON_BOSS,LIBSETS_DROP_MECHANIC_GROUP_DUNGEON_BOSS}</v>
      </c>
      <c r="BH497" s="21" t="str">
        <f t="shared" si="51"/>
        <v>}, --Drake\'s Rush / Dracheneile   [Black Drake Villa, Gold Coast, Gold Coast]</v>
      </c>
    </row>
    <row r="498" spans="1:60" x14ac:dyDescent="0.25">
      <c r="A498" s="5">
        <v>572</v>
      </c>
      <c r="B498" t="s">
        <v>2411</v>
      </c>
      <c r="C498" t="s">
        <v>2393</v>
      </c>
      <c r="D498" s="3">
        <f t="shared" si="46"/>
        <v>572</v>
      </c>
      <c r="G498" s="3" t="s">
        <v>1475</v>
      </c>
      <c r="I498" t="s">
        <v>91</v>
      </c>
      <c r="J498" t="s">
        <v>91</v>
      </c>
      <c r="K498" s="36">
        <v>454</v>
      </c>
      <c r="L498" s="36">
        <v>454</v>
      </c>
      <c r="M498" s="36">
        <v>454</v>
      </c>
      <c r="O498" s="62" t="s">
        <v>2396</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3332</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constants'!$A$3:$D$9999,4,FALSE),"")</f>
        <v>Deshaan</v>
      </c>
      <c r="AB498" s="33" t="s">
        <v>3332</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constants'!$A$3:$D$9999,4,FALSE),"")</f>
        <v>Deshaan</v>
      </c>
      <c r="AH498" s="42"/>
      <c r="AI498" s="41"/>
      <c r="AJ498" s="41"/>
      <c r="AK498" s="3" t="str">
        <f>IF(AND(G498&lt;&gt;"LIBSETS_SETTYPE_BATTLEGROUND",G498&lt;&gt;"LIBSETS_SETTYPE_SPECIAL"),IF(AL498&lt;&gt;"",VLOOKUP(AL498,'ESO zone constants'!$D$3:$H$4953,5,FALSE),""),"")</f>
        <v/>
      </c>
      <c r="AN498" s="41"/>
      <c r="AO498" s="41"/>
      <c r="AP498" s="3" t="str">
        <f>IF(AND(G498&lt;&gt;"LIBSETS_SETTYPE_BATTLEGROUND",G498&lt;&gt;"LIBSETS_SETTYPE_SPECIAL"),IF(AQ498&lt;&gt;"",VLOOKUP(AQ498,'ESO zone constants'!$D$3:$H$4953,5,FALSE),""),"")</f>
        <v/>
      </c>
      <c r="AS498" s="41"/>
      <c r="AT498" s="41"/>
      <c r="AU498" s="3" t="str">
        <f>IF(AND(G498&lt;&gt;"LIBSETS_SETTYPE_BATTLEGROUND",G498&lt;&gt;"LIBSETS_SETTYPE_SPECIAL"),IF(AV498&lt;&gt;"",VLOOKUP(AV498,'ESO zone constants'!$D$3:$H$4953,5,FALSE),""),"")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47"/>
        <v>, setType=LIBSETS_SETTYPE_DUNGEON</v>
      </c>
      <c r="BG498" s="21" t="str">
        <f t="shared" si="50"/>
        <v>, dropMechanic={LIBSETS_DROP_MECHANIC_GROUP_DUNGEON_BOSS,LIBSETS_DROP_MECHANIC_GROUP_DUNGEON_BOSS}</v>
      </c>
      <c r="BH498" s="21" t="str">
        <f t="shared" si="51"/>
        <v>}, --Unleashed Ritualist / Entfesselter Ritualist   [The Cauldron, Deshaan, Deshaan]</v>
      </c>
    </row>
    <row r="499" spans="1:60" x14ac:dyDescent="0.25">
      <c r="A499" s="5">
        <v>573</v>
      </c>
      <c r="B499" t="s">
        <v>2412</v>
      </c>
      <c r="C499" t="s">
        <v>2752</v>
      </c>
      <c r="D499" s="3">
        <f t="shared" si="46"/>
        <v>573</v>
      </c>
      <c r="G499" s="3" t="s">
        <v>1475</v>
      </c>
      <c r="I499" t="s">
        <v>91</v>
      </c>
      <c r="J499" t="s">
        <v>91</v>
      </c>
      <c r="K499" s="36">
        <v>454</v>
      </c>
      <c r="L499" s="36">
        <v>454</v>
      </c>
      <c r="M499" s="36">
        <v>454</v>
      </c>
      <c r="O499" s="62" t="s">
        <v>2396</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3332</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constants'!$A$3:$D$9999,4,FALSE),"")</f>
        <v>Deshaan</v>
      </c>
      <c r="AB499" s="33" t="s">
        <v>3332</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constants'!$A$3:$D$9999,4,FALSE),"")</f>
        <v>Deshaan</v>
      </c>
      <c r="AH499" s="42"/>
      <c r="AI499" s="41"/>
      <c r="AJ499" s="41"/>
      <c r="AK499" s="3" t="str">
        <f>IF(AND(G499&lt;&gt;"LIBSETS_SETTYPE_BATTLEGROUND",G499&lt;&gt;"LIBSETS_SETTYPE_SPECIAL"),IF(AL499&lt;&gt;"",VLOOKUP(AL499,'ESO zone constants'!$D$3:$H$4953,5,FALSE),""),"")</f>
        <v/>
      </c>
      <c r="AN499" s="41"/>
      <c r="AO499" s="41"/>
      <c r="AP499" s="3" t="str">
        <f>IF(AND(G499&lt;&gt;"LIBSETS_SETTYPE_BATTLEGROUND",G499&lt;&gt;"LIBSETS_SETTYPE_SPECIAL"),IF(AQ499&lt;&gt;"",VLOOKUP(AQ499,'ESO zone constants'!$D$3:$H$4953,5,FALSE),""),"")</f>
        <v/>
      </c>
      <c r="AS499" s="41"/>
      <c r="AT499" s="41"/>
      <c r="AU499" s="3" t="str">
        <f>IF(AND(G499&lt;&gt;"LIBSETS_SETTYPE_BATTLEGROUND",G499&lt;&gt;"LIBSETS_SETTYPE_SPECIAL"),IF(AV499&lt;&gt;"",VLOOKUP(AV499,'ESO zone constants'!$D$3:$H$4953,5,FALSE),""),"")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47"/>
        <v>, setType=LIBSETS_SETTYPE_DUNGEON</v>
      </c>
      <c r="BG499" s="21" t="str">
        <f t="shared" si="50"/>
        <v>, isProcSetAllowedInPvP=1, dropMechanic={LIBSETS_DROP_MECHANIC_GROUP_DUNGEON_BOSS,LIBSETS_DROP_MECHANIC_GROUP_DUNGEON_BOSS}</v>
      </c>
      <c r="BH499" s="21" t="str">
        <f t="shared" si="51"/>
        <v>}, --Dagon\'s Dominion / Dagons Herrschaft   [The Cauldron, Deshaan, Deshaan]</v>
      </c>
    </row>
    <row r="500" spans="1:60" x14ac:dyDescent="0.25">
      <c r="A500" s="5">
        <v>574</v>
      </c>
      <c r="B500" t="s">
        <v>2413</v>
      </c>
      <c r="C500" t="s">
        <v>2753</v>
      </c>
      <c r="D500" s="3">
        <f t="shared" si="46"/>
        <v>574</v>
      </c>
      <c r="G500" s="3" t="s">
        <v>1475</v>
      </c>
      <c r="I500" t="s">
        <v>91</v>
      </c>
      <c r="J500" t="s">
        <v>91</v>
      </c>
      <c r="K500" s="36">
        <v>454</v>
      </c>
      <c r="L500" s="36">
        <v>454</v>
      </c>
      <c r="M500" s="36">
        <v>454</v>
      </c>
      <c r="O500" s="62" t="s">
        <v>2396</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3332</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constants'!$A$3:$D$9999,4,FALSE),"")</f>
        <v>Deshaan</v>
      </c>
      <c r="AB500" s="33" t="s">
        <v>3332</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constants'!$A$3:$D$9999,4,FALSE),"")</f>
        <v>Deshaan</v>
      </c>
      <c r="AH500" s="42"/>
      <c r="AI500" s="41"/>
      <c r="AJ500" s="41"/>
      <c r="AK500" s="3" t="str">
        <f>IF(AND(G500&lt;&gt;"LIBSETS_SETTYPE_BATTLEGROUND",G500&lt;&gt;"LIBSETS_SETTYPE_SPECIAL"),IF(AL500&lt;&gt;"",VLOOKUP(AL500,'ESO zone constants'!$D$3:$H$4953,5,FALSE),""),"")</f>
        <v/>
      </c>
      <c r="AN500" s="41"/>
      <c r="AO500" s="41"/>
      <c r="AP500" s="3" t="str">
        <f>IF(AND(G500&lt;&gt;"LIBSETS_SETTYPE_BATTLEGROUND",G500&lt;&gt;"LIBSETS_SETTYPE_SPECIAL"),IF(AQ500&lt;&gt;"",VLOOKUP(AQ500,'ESO zone constants'!$D$3:$H$4953,5,FALSE),""),"")</f>
        <v/>
      </c>
      <c r="AS500" s="41"/>
      <c r="AT500" s="41"/>
      <c r="AU500" s="3" t="str">
        <f>IF(AND(G500&lt;&gt;"LIBSETS_SETTYPE_BATTLEGROUND",G500&lt;&gt;"LIBSETS_SETTYPE_SPECIAL"),IF(AV500&lt;&gt;"",VLOOKUP(AV500,'ESO zone constants'!$D$3:$H$4953,5,FALSE),""),"")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47"/>
        <v>, setType=LIBSETS_SETTYPE_DUNGEON</v>
      </c>
      <c r="BG500" s="21" t="str">
        <f t="shared" si="50"/>
        <v>, dropMechanic={LIBSETS_DROP_MECHANIC_GROUP_DUNGEON_BOSS,LIBSETS_DROP_MECHANIC_GROUP_DUNGEON_BOSS}</v>
      </c>
      <c r="BH500" s="21" t="str">
        <f t="shared" si="51"/>
        <v>}, --Foolkiller\'s Ward / Schutz des Narrentöters   [The Cauldron, Deshaan, Deshaan]</v>
      </c>
    </row>
    <row r="501" spans="1:60" x14ac:dyDescent="0.25">
      <c r="A501" s="5">
        <v>575</v>
      </c>
      <c r="B501" t="s">
        <v>2247</v>
      </c>
      <c r="C501" t="s">
        <v>2229</v>
      </c>
      <c r="D501" s="3">
        <f t="shared" si="46"/>
        <v>575</v>
      </c>
      <c r="G501" s="3" t="s">
        <v>1680</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constants'!$A$3:$D$9999,4,FALSE),"")</f>
        <v>Alik'r Desert</v>
      </c>
      <c r="AB501" s="33" t="s">
        <v>1556</v>
      </c>
      <c r="AC501" s="41" t="s">
        <v>229</v>
      </c>
      <c r="AD501" s="41" t="s">
        <v>3279</v>
      </c>
      <c r="AE501" s="41"/>
      <c r="AF501" s="3">
        <f>IF(AND(G501&lt;&gt;"LIBSETS_SETTYPE_BATTLEGROUND",G501&lt;&gt;"LIBSETS_SETTYPE_SPECIAL"),
IF(AND(AE501&lt;&gt;"",ISNUMBER(AE501),NOT(ISNA(AE501))),AE501,
   IF(AND(M501&lt;&gt;"",ISNUMBER(M501),M501&gt;0,NOT(ISNA(M501))),VLOOKUP(M501,'ESO dumped WayshrineInfo'!$K$3:$L$9996,2,FALSE),"")
),"")</f>
        <v>3</v>
      </c>
      <c r="AG501" t="str">
        <f>IF(AND(AF501&lt;&gt;"",ISNUMBER(AF501),NOT(ISNA(AF501))),VLOOKUP(AF501,'ESO zone constants'!$A$3:$D$9999,4,FALSE),"")</f>
        <v>Glenumbra</v>
      </c>
      <c r="AH501" s="42" t="s">
        <v>1558</v>
      </c>
      <c r="AI501" s="41"/>
      <c r="AJ501" s="41"/>
      <c r="AK501" s="3">
        <f>IF(AND(G501&lt;&gt;"LIBSETS_SETTYPE_BATTLEGROUND",G501&lt;&gt;"LIBSETS_SETTYPE_SPECIAL"),IF(AL501&lt;&gt;"",VLOOKUP(AL501,'ESO zone constants'!$D$3:$H$4953,5,FALSE),""),"")</f>
        <v>1224</v>
      </c>
      <c r="AL501" t="s">
        <v>2221</v>
      </c>
      <c r="AM501" s="33" t="s">
        <v>3267</v>
      </c>
      <c r="AN501" s="41" t="s">
        <v>3280</v>
      </c>
      <c r="AO501" s="41" t="s">
        <v>3281</v>
      </c>
      <c r="AP501" s="3">
        <f>IF(AND(G501&lt;&gt;"LIBSETS_SETTYPE_BATTLEGROUND",G501&lt;&gt;"LIBSETS_SETTYPE_SPECIAL"),IF(AQ501&lt;&gt;"",VLOOKUP(AQ501,'ESO zone constants'!$D$3:$H$4953,5,FALSE),""),"")</f>
        <v>92</v>
      </c>
      <c r="AQ501" t="s">
        <v>109</v>
      </c>
      <c r="AR501" s="33" t="s">
        <v>1559</v>
      </c>
      <c r="AS501" s="41"/>
      <c r="AT501" s="41"/>
      <c r="AU501" s="3" t="str">
        <f>IF(AND(G501&lt;&gt;"LIBSETS_SETTYPE_BATTLEGROUND",G501&lt;&gt;"LIBSETS_SETTYPE_SPECIAL"),IF(AV501&lt;&gt;"",VLOOKUP(AV501,'ESO zone constants'!$D$3:$H$4953,5,FALSE),""),"")</f>
        <v/>
      </c>
      <c r="AV501" s="88"/>
      <c r="AX501" s="41"/>
      <c r="AY501" s="41"/>
      <c r="AZ501" s="79" t="s">
        <v>2658</v>
      </c>
      <c r="BA501" s="36" t="s">
        <v>3222</v>
      </c>
      <c r="BB501" s="36" t="s">
        <v>3222</v>
      </c>
      <c r="BC501" s="36"/>
      <c r="BD501" s="21" t="str">
        <f t="shared" si="48"/>
        <v>[575] = {wayshrines={240,137,62,}, dlcId=DLC_MARKARTH</v>
      </c>
      <c r="BE501" s="21" t="str">
        <f t="shared" si="49"/>
        <v>, zoneIds={684,104,3,1224,92}, veteran=false</v>
      </c>
      <c r="BF501" s="21" t="str">
        <f t="shared" si="47"/>
        <v>, setType=LIBSETS_SETTYPE_MYTHIC</v>
      </c>
      <c r="BG501" s="21" t="str">
        <f t="shared" si="50"/>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H501" s="21" t="str">
        <f t="shared" si="51"/>
        <v>, addTooltip={['en']='https://en.uesp.net/wiki/Online:Ring_of_the_Pale_Order',},}, --Ring of the Pale Order / Ring des Fahlen Ordens   [Wrothgar, Alik'r Desert, Glenumbra, Nighthollow Keep, Bangkorai]</v>
      </c>
    </row>
    <row r="502" spans="1:60" x14ac:dyDescent="0.25">
      <c r="A502" s="5">
        <v>576</v>
      </c>
      <c r="B502" t="s">
        <v>2248</v>
      </c>
      <c r="C502" t="s">
        <v>2271</v>
      </c>
      <c r="D502" s="3">
        <f t="shared" si="46"/>
        <v>576</v>
      </c>
      <c r="G502" s="3" t="s">
        <v>1680</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1556</v>
      </c>
      <c r="Y502" s="62"/>
      <c r="Z502" s="3">
        <f>IF(AND(G502&lt;&gt;"LIBSETS_SETTYPE_BATTLEGROUND",G502&lt;&gt;"LIBSETS_SETTYPE_SPECIAL"),
IF(AND(Y502&lt;&gt;"",ISNUMBER(Y502),NOT(ISNA(Y502))),Y502,
   IF(AND(L502&lt;&gt;"",ISNUMBER(L502),L502&gt;0,NOT(ISNA(L502))),VLOOKUP(L502,'ESO dumped WayshrineInfo'!$K$3:$L$9996,2,FALSE),"")
),"")</f>
        <v>383</v>
      </c>
      <c r="AA502" t="str">
        <f>IF(AND(Z502&lt;&gt;"",ISNUMBER(Z502),NOT(ISNA(Z502))),VLOOKUP(Z502,'ESO zone constants'!$A$3:$D$9999,4,FALSE),"")</f>
        <v>Grahtwood</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constants'!$A$3:$D$9999,4,FALSE),"")</f>
        <v>The Reach</v>
      </c>
      <c r="AH502" s="42" t="s">
        <v>3267</v>
      </c>
      <c r="AI502" s="41" t="s">
        <v>3276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33" t="s">
        <v>1540</v>
      </c>
      <c r="AN502" s="41" t="s">
        <v>3278</v>
      </c>
      <c r="AO502" s="41" t="s">
        <v>1616</v>
      </c>
      <c r="AP502" s="3">
        <f>IF(AND(G502&lt;&gt;"LIBSETS_SETTYPE_BATTLEGROUND",G502&lt;&gt;"LIBSETS_SETTYPE_SPECIAL"),IF(AQ502&lt;&gt;"",VLOOKUP(AQ502,'ESO zone constants'!$D$3:$H$4953,5,FALSE),""),"")</f>
        <v>932</v>
      </c>
      <c r="AQ502" t="s">
        <v>55</v>
      </c>
      <c r="AR502" s="33" t="s">
        <v>1540</v>
      </c>
      <c r="AS502" s="41" t="s">
        <v>1555</v>
      </c>
      <c r="AT502" s="41" t="s">
        <v>1555</v>
      </c>
      <c r="AU502" s="3" t="str">
        <f>IF(AND(G502&lt;&gt;"LIBSETS_SETTYPE_BATTLEGROUND",G502&lt;&gt;"LIBSETS_SETTYPE_SPECIAL"),IF(AV502&lt;&gt;"",VLOOKUP(AV502,'ESO zone constants'!$D$3:$H$4953,5,FALSE),""),"")</f>
        <v/>
      </c>
      <c r="AX502" s="41"/>
      <c r="AY502" s="41"/>
      <c r="AZ502" s="79" t="s">
        <v>2658</v>
      </c>
      <c r="BA502" s="36" t="s">
        <v>3221</v>
      </c>
      <c r="BB502" s="36" t="s">
        <v>3221</v>
      </c>
      <c r="BC502" s="36"/>
      <c r="BD502" s="21" t="str">
        <f t="shared" si="48"/>
        <v>[576] = {wayshrines={176,169,449,}, dlcId=DLC_MARKARTH</v>
      </c>
      <c r="BE502" s="21" t="str">
        <f t="shared" si="49"/>
        <v>, zoneIds={381,383,1207,380,932}, veteran=false</v>
      </c>
      <c r="BF502" s="21" t="str">
        <f t="shared" si="47"/>
        <v>, setType=LIBSETS_SETTYPE_MYTHIC</v>
      </c>
      <c r="BG502" s="21" t="str">
        <f t="shared" si="50"/>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H502" s="21" t="str">
        <f t="shared" si="51"/>
        <v>, addTooltip={['en']='https://en.uesp.net/wiki/Online:Pearls_of_Ehlnofey',},}, --Pearls of Ehlnofey / Perlen der Ehlnofey   [Auridon, Grahtwood, The Reach, The Banished Cells I, Crypt of Hearts II]</v>
      </c>
    </row>
    <row r="503" spans="1:60" x14ac:dyDescent="0.25">
      <c r="A503" s="5">
        <v>577</v>
      </c>
      <c r="B503" t="s">
        <v>2416</v>
      </c>
      <c r="C503" t="s">
        <v>2417</v>
      </c>
      <c r="D503" s="3">
        <f t="shared" si="46"/>
        <v>577</v>
      </c>
      <c r="E503" s="40"/>
      <c r="G503" s="3" t="s">
        <v>1477</v>
      </c>
      <c r="H503" s="87">
        <v>3</v>
      </c>
      <c r="I503" t="s">
        <v>1464</v>
      </c>
      <c r="J503" t="s">
        <v>91</v>
      </c>
      <c r="K503" s="36">
        <v>437</v>
      </c>
      <c r="L503" s="36">
        <v>437</v>
      </c>
      <c r="M503" s="36">
        <v>437</v>
      </c>
      <c r="O503" s="62" t="s">
        <v>2395</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constants'!$A$3:$D$9999,4,FALSE),"")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constants'!$A$3:$D$9999,4,FALSE),"")</f>
        <v>Gold Coast</v>
      </c>
      <c r="AH503" s="42"/>
      <c r="AI503" s="41"/>
      <c r="AJ503" s="41"/>
      <c r="AK503" s="3" t="str">
        <f>IF(AND(G503&lt;&gt;"LIBSETS_SETTYPE_BATTLEGROUND",G503&lt;&gt;"LIBSETS_SETTYPE_SPECIAL"),IF(AL503&lt;&gt;"",VLOOKUP(AL503,'ESO zone constants'!$D$3:$H$4953,5,FALSE),""),"")</f>
        <v/>
      </c>
      <c r="AN503" s="41"/>
      <c r="AO503" s="41"/>
      <c r="AP503" s="3" t="str">
        <f>IF(AND(G503&lt;&gt;"LIBSETS_SETTYPE_BATTLEGROUND",G503&lt;&gt;"LIBSETS_SETTYPE_SPECIAL"),IF(AQ503&lt;&gt;"",VLOOKUP(AQ503,'ESO zone constants'!$D$3:$H$4953,5,FALSE),""),"")</f>
        <v/>
      </c>
      <c r="AS503" s="41"/>
      <c r="AT503" s="41"/>
      <c r="AU503" s="3" t="str">
        <f>IF(AND(G503&lt;&gt;"LIBSETS_SETTYPE_BATTLEGROUND",G503&lt;&gt;"LIBSETS_SETTYPE_SPECIAL"),IF(AV503&lt;&gt;"",VLOOKUP(AV503,'ESO zone constants'!$D$3:$H$4953,5,FALSE),""),"")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47"/>
        <v>, setType=LIBSETS_SETTYPE_MONSTER, undauntedChestId=3</v>
      </c>
      <c r="BG503" s="21" t="str">
        <f t="shared" si="50"/>
        <v>, dropMechanic={LIBSETS_DROP_MECHANIC_MONSTER_NAME}, dropMechanicDropLocationNames={['en']={'Encrati\'s Behemoth','','','','','',},['de']={'Encrati\'s Behemoth','','','','','',},}</v>
      </c>
      <c r="BH503" s="21" t="str">
        <f t="shared" si="51"/>
        <v>}, --Encrati\’s Behemoth / Encrati\'s Behemoth   [Black Drake Villa, Gold Coast, Gold Coast]</v>
      </c>
    </row>
    <row r="504" spans="1:60" x14ac:dyDescent="0.25">
      <c r="A504" s="5">
        <v>578</v>
      </c>
      <c r="B504" t="s">
        <v>2394</v>
      </c>
      <c r="C504" t="s">
        <v>2394</v>
      </c>
      <c r="D504" s="3">
        <f t="shared" si="46"/>
        <v>578</v>
      </c>
      <c r="E504" s="40"/>
      <c r="G504" s="3" t="s">
        <v>1477</v>
      </c>
      <c r="H504" s="87">
        <v>3</v>
      </c>
      <c r="I504" t="s">
        <v>1464</v>
      </c>
      <c r="J504" t="s">
        <v>91</v>
      </c>
      <c r="K504" s="36">
        <v>454</v>
      </c>
      <c r="L504" s="36">
        <v>454</v>
      </c>
      <c r="M504" s="36">
        <v>454</v>
      </c>
      <c r="O504" s="62" t="s">
        <v>2396</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constants'!$A$3:$D$9999,4,FALSE),"")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constants'!$A$3:$D$9999,4,FALSE),"")</f>
        <v>Deshaan</v>
      </c>
      <c r="AH504" s="42"/>
      <c r="AI504" s="41"/>
      <c r="AJ504" s="41"/>
      <c r="AK504" s="3" t="str">
        <f>IF(AND(G504&lt;&gt;"LIBSETS_SETTYPE_BATTLEGROUND",G504&lt;&gt;"LIBSETS_SETTYPE_SPECIAL"),IF(AL504&lt;&gt;"",VLOOKUP(AL504,'ESO zone constants'!$D$3:$H$4953,5,FALSE),""),"")</f>
        <v/>
      </c>
      <c r="AN504" s="41"/>
      <c r="AO504" s="41"/>
      <c r="AP504" s="3" t="str">
        <f>IF(AND(G504&lt;&gt;"LIBSETS_SETTYPE_BATTLEGROUND",G504&lt;&gt;"LIBSETS_SETTYPE_SPECIAL"),IF(AQ504&lt;&gt;"",VLOOKUP(AQ504,'ESO zone constants'!$D$3:$H$4953,5,FALSE),""),"")</f>
        <v/>
      </c>
      <c r="AS504" s="41"/>
      <c r="AT504" s="41"/>
      <c r="AU504" s="3" t="str">
        <f>IF(AND(G504&lt;&gt;"LIBSETS_SETTYPE_BATTLEGROUND",G504&lt;&gt;"LIBSETS_SETTYPE_SPECIAL"),IF(AV504&lt;&gt;"",VLOOKUP(AV504,'ESO zone constants'!$D$3:$H$4953,5,FALSE),""),"")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47"/>
        <v>, setType=LIBSETS_SETTYPE_MONSTER, undauntedChestId=3</v>
      </c>
      <c r="BG504" s="21" t="str">
        <f t="shared" si="50"/>
        <v>, dropMechanic={LIBSETS_DROP_MECHANIC_MONSTER_NAME}, dropMechanicDropLocationNames={['en']={'Baron Zaudrus','','','','','',},['de']={'Baron Zaudrus','','','','','',},}</v>
      </c>
      <c r="BH504" s="21" t="str">
        <f t="shared" si="51"/>
        <v>}, --Baron Zaudrus / Baron Zaudrus   [The Cauldron, Deshaan, Deshaan]</v>
      </c>
    </row>
    <row r="505" spans="1:60" x14ac:dyDescent="0.25">
      <c r="A505" s="5">
        <v>579</v>
      </c>
      <c r="B505" t="s">
        <v>2469</v>
      </c>
      <c r="C505" t="s">
        <v>2468</v>
      </c>
      <c r="D505" s="3">
        <f t="shared" si="46"/>
        <v>579</v>
      </c>
      <c r="G505" s="3" t="s">
        <v>1478</v>
      </c>
      <c r="I505" t="s">
        <v>91</v>
      </c>
      <c r="J505" t="s">
        <v>91</v>
      </c>
      <c r="K505" s="36">
        <v>458</v>
      </c>
      <c r="L505" s="36">
        <v>458</v>
      </c>
      <c r="M505" s="36">
        <v>458</v>
      </c>
      <c r="O505" s="62" t="s">
        <v>2389</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constants'!$A$3:$D$9999,4,FALSE),"")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constants'!$A$3:$D$9999,4,FALSE),"")</f>
        <v>Blackwood</v>
      </c>
      <c r="AH505" s="42" t="s">
        <v>1558</v>
      </c>
      <c r="AI505" s="41"/>
      <c r="AJ505" s="41"/>
      <c r="AK505" s="3">
        <f>IF(AND(G505&lt;&gt;"LIBSETS_SETTYPE_BATTLEGROUND",G505&lt;&gt;"LIBSETS_SETTYPE_SPECIAL"),IF(AL505&lt;&gt;"",VLOOKUP(AL505,'ESO zone constants'!$D$3:$H$4953,5,FALSE),""),"")</f>
        <v>1261</v>
      </c>
      <c r="AL505" t="s">
        <v>2389</v>
      </c>
      <c r="AM505" s="33" t="s">
        <v>1559</v>
      </c>
      <c r="AN505" s="41"/>
      <c r="AO505" s="41"/>
      <c r="AP505" s="3" t="str">
        <f>IF(AND(G505&lt;&gt;"LIBSETS_SETTYPE_BATTLEGROUND",G505&lt;&gt;"LIBSETS_SETTYPE_SPECIAL"),IF(AQ505&lt;&gt;"",VLOOKUP(AQ505,'ESO zone constants'!$D$3:$H$4953,5,FALSE),""),"")</f>
        <v/>
      </c>
      <c r="AS505" s="41"/>
      <c r="AT505" s="41"/>
      <c r="AU505" s="3" t="str">
        <f>IF(AND(G505&lt;&gt;"LIBSETS_SETTYPE_BATTLEGROUND",G505&lt;&gt;"LIBSETS_SETTYPE_SPECIAL"),IF(AV505&lt;&gt;"",VLOOKUP(AV505,'ESO zone constants'!$D$3:$H$4953,5,FALSE),""),"")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47"/>
        <v>, setType=LIBSETS_SETTYPE_OVERLAND</v>
      </c>
      <c r="BG505" s="21" t="str">
        <f t="shared" si="50"/>
        <v>, isProcSetAllowedInPvP=1, dropMechanic={LIBSETS_DROP_MECHANIC_OVERLAND_BOSS_DELVE,LIBSETS_DROP_MECHANIC_OVERLAND_BOSS_DELVE,LIBSETS_DROP_MECHANIC_OVERLAND_BOSS_PUBLIC_DUNGEON,LIBSETS_DROP_MECHANIC_OVERLAND_CHEST}</v>
      </c>
      <c r="BH505" s="21" t="str">
        <f t="shared" si="51"/>
        <v>}, --Frostbite / Frostbiss   [Blackwood, Blackwood, Blackwood, Blackwood]</v>
      </c>
    </row>
    <row r="506" spans="1:60" x14ac:dyDescent="0.25">
      <c r="A506" s="5">
        <v>580</v>
      </c>
      <c r="B506" t="s">
        <v>2465</v>
      </c>
      <c r="C506" t="s">
        <v>2466</v>
      </c>
      <c r="D506" s="3">
        <f t="shared" si="46"/>
        <v>580</v>
      </c>
      <c r="G506" s="3" t="s">
        <v>1478</v>
      </c>
      <c r="I506" t="s">
        <v>91</v>
      </c>
      <c r="J506" t="s">
        <v>91</v>
      </c>
      <c r="K506" s="36">
        <v>458</v>
      </c>
      <c r="L506" s="36">
        <v>458</v>
      </c>
      <c r="M506" s="36">
        <v>458</v>
      </c>
      <c r="O506" s="62" t="s">
        <v>2389</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constants'!$A$3:$D$9999,4,FALSE),"")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constants'!$A$3:$D$9999,4,FALSE),"")</f>
        <v>Blackwood</v>
      </c>
      <c r="AH506" s="42" t="s">
        <v>1558</v>
      </c>
      <c r="AI506" s="41"/>
      <c r="AJ506" s="41"/>
      <c r="AK506" s="3">
        <f>IF(AND(G506&lt;&gt;"LIBSETS_SETTYPE_BATTLEGROUND",G506&lt;&gt;"LIBSETS_SETTYPE_SPECIAL"),IF(AL506&lt;&gt;"",VLOOKUP(AL506,'ESO zone constants'!$D$3:$H$4953,5,FALSE),""),"")</f>
        <v>1261</v>
      </c>
      <c r="AL506" t="s">
        <v>2389</v>
      </c>
      <c r="AM506" s="33" t="s">
        <v>1559</v>
      </c>
      <c r="AN506" s="41"/>
      <c r="AO506" s="41"/>
      <c r="AP506" s="3" t="str">
        <f>IF(AND(G506&lt;&gt;"LIBSETS_SETTYPE_BATTLEGROUND",G506&lt;&gt;"LIBSETS_SETTYPE_SPECIAL"),IF(AQ506&lt;&gt;"",VLOOKUP(AQ506,'ESO zone constants'!$D$3:$H$4953,5,FALSE),""),"")</f>
        <v/>
      </c>
      <c r="AS506" s="41"/>
      <c r="AT506" s="41"/>
      <c r="AU506" s="3" t="str">
        <f>IF(AND(G506&lt;&gt;"LIBSETS_SETTYPE_BATTLEGROUND",G506&lt;&gt;"LIBSETS_SETTYPE_SPECIAL"),IF(AV506&lt;&gt;"",VLOOKUP(AV506,'ESO zone constants'!$D$3:$H$4953,5,FALSE),""),"")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47"/>
        <v>, setType=LIBSETS_SETTYPE_OVERLAND</v>
      </c>
      <c r="BG506" s="21" t="str">
        <f t="shared" si="50"/>
        <v>, dropMechanic={LIBSETS_DROP_MECHANIC_OVERLAND_BOSS_DELVE,LIBSETS_DROP_MECHANIC_OVERLAND_BOSS_DELVE,LIBSETS_DROP_MECHANIC_OVERLAND_BOSS_PUBLIC_DUNGEON,LIBSETS_DROP_MECHANIC_OVERLAND_CHEST}</v>
      </c>
      <c r="BH506" s="21" t="str">
        <f t="shared" si="51"/>
        <v>}, --Deadlands Assassin / Totenländer-Assassine   [Blackwood, Blackwood, Blackwood, Blackwood]</v>
      </c>
    </row>
    <row r="507" spans="1:60" x14ac:dyDescent="0.25">
      <c r="A507" s="5">
        <v>581</v>
      </c>
      <c r="B507" t="s">
        <v>2463</v>
      </c>
      <c r="C507" t="s">
        <v>2464</v>
      </c>
      <c r="D507" s="3">
        <f t="shared" si="46"/>
        <v>581</v>
      </c>
      <c r="E507" s="40"/>
      <c r="G507" s="3" t="s">
        <v>1478</v>
      </c>
      <c r="I507" t="s">
        <v>91</v>
      </c>
      <c r="J507" t="s">
        <v>91</v>
      </c>
      <c r="K507" s="36">
        <v>458</v>
      </c>
      <c r="L507" s="36">
        <v>458</v>
      </c>
      <c r="M507" s="36">
        <v>458</v>
      </c>
      <c r="O507" s="62" t="s">
        <v>2389</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constants'!$A$3:$D$9999,4,FALSE),"")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constants'!$A$3:$D$9999,4,FALSE),"")</f>
        <v>Blackwood</v>
      </c>
      <c r="AH507" s="42" t="s">
        <v>1558</v>
      </c>
      <c r="AI507" s="41"/>
      <c r="AJ507" s="41"/>
      <c r="AK507" s="3">
        <f>IF(AND(G507&lt;&gt;"LIBSETS_SETTYPE_BATTLEGROUND",G507&lt;&gt;"LIBSETS_SETTYPE_SPECIAL"),IF(AL507&lt;&gt;"",VLOOKUP(AL507,'ESO zone constants'!$D$3:$H$4953,5,FALSE),""),"")</f>
        <v>1261</v>
      </c>
      <c r="AL507" t="s">
        <v>2389</v>
      </c>
      <c r="AM507" s="33" t="s">
        <v>1559</v>
      </c>
      <c r="AN507" s="41"/>
      <c r="AO507" s="41"/>
      <c r="AP507" s="3" t="str">
        <f>IF(AND(G507&lt;&gt;"LIBSETS_SETTYPE_BATTLEGROUND",G507&lt;&gt;"LIBSETS_SETTYPE_SPECIAL"),IF(AQ507&lt;&gt;"",VLOOKUP(AQ507,'ESO zone constants'!$D$3:$H$4953,5,FALSE),""),"")</f>
        <v/>
      </c>
      <c r="AS507" s="41"/>
      <c r="AT507" s="41"/>
      <c r="AU507" s="3" t="str">
        <f>IF(AND(G507&lt;&gt;"LIBSETS_SETTYPE_BATTLEGROUND",G507&lt;&gt;"LIBSETS_SETTYPE_SPECIAL"),IF(AV507&lt;&gt;"",VLOOKUP(AV507,'ESO zone constants'!$D$3:$H$4953,5,FALSE),""),"")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47"/>
        <v>, setType=LIBSETS_SETTYPE_OVERLAND</v>
      </c>
      <c r="BG507" s="21" t="str">
        <f t="shared" si="50"/>
        <v>, dropMechanic={LIBSETS_DROP_MECHANIC_OVERLAND_BOSS_DELVE,LIBSETS_DROP_MECHANIC_OVERLAND_BOSS_DELVE,LIBSETS_DROP_MECHANIC_OVERLAND_BOSS_PUBLIC_DUNGEON,LIBSETS_DROP_MECHANIC_OVERLAND_CHEST}</v>
      </c>
      <c r="BH507" s="21" t="str">
        <f t="shared" si="51"/>
        <v>}, --Bog Raider / Moorräuber   [Blackwood, Blackwood, Blackwood, Blackwood]</v>
      </c>
    </row>
    <row r="508" spans="1:60" x14ac:dyDescent="0.25">
      <c r="A508" s="5">
        <v>582</v>
      </c>
      <c r="B508" t="s">
        <v>2462</v>
      </c>
      <c r="C508" t="s">
        <v>2459</v>
      </c>
      <c r="D508" s="3">
        <f t="shared" si="46"/>
        <v>582</v>
      </c>
      <c r="G508" s="3" t="s">
        <v>1472</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3335</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constants'!$A$3:$D$9999,4,FALSE),"")</f>
        <v>Blackwood</v>
      </c>
      <c r="AB508" s="33" t="s">
        <v>3335</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constants'!$A$3:$D$9999,4,FALSE),"")</f>
        <v>Blackwood</v>
      </c>
      <c r="AH508" s="33" t="s">
        <v>3335</v>
      </c>
      <c r="AI508" s="41"/>
      <c r="AJ508" s="41"/>
      <c r="AK508" s="3" t="str">
        <f>IF(AND(G508&lt;&gt;"LIBSETS_SETTYPE_BATTLEGROUND",G508&lt;&gt;"LIBSETS_SETTYPE_SPECIAL"),IF(AL508&lt;&gt;"",VLOOKUP(AL508,'ESO zone constants'!$D$3:$H$4953,5,FALSE),""),"")</f>
        <v/>
      </c>
      <c r="AN508" s="41"/>
      <c r="AO508" s="41"/>
      <c r="AP508" s="3" t="str">
        <f>IF(AND(G508&lt;&gt;"LIBSETS_SETTYPE_BATTLEGROUND",G508&lt;&gt;"LIBSETS_SETTYPE_SPECIAL"),IF(AQ508&lt;&gt;"",VLOOKUP(AQ508,'ESO zone constants'!$D$3:$H$4953,5,FALSE),""),"")</f>
        <v/>
      </c>
      <c r="AS508" s="41"/>
      <c r="AT508" s="41"/>
      <c r="AU508" s="3" t="str">
        <f>IF(AND(G508&lt;&gt;"LIBSETS_SETTYPE_BATTLEGROUND",G508&lt;&gt;"LIBSETS_SETTYPE_SPECIAL"),IF(AV508&lt;&gt;"",VLOOKUP(AV508,'ESO zone constants'!$D$3:$H$4953,5,FALSE),""),"")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47"/>
        <v>, setType=LIBSETS_SETTYPE_CRAFTED</v>
      </c>
      <c r="BG508" s="21" t="str">
        <f t="shared" si="50"/>
        <v>, dropMechanic={LIBSETS_DROP_MECHANIC_CRAFTED,LIBSETS_DROP_MECHANIC_CRAFTED,LIBSETS_DROP_MECHANIC_CRAFTED}</v>
      </c>
      <c r="BH508" s="21" t="str">
        <f t="shared" si="51"/>
        <v>}, --Hist Whisperer / Histflüsterer   [Blackwood, Blackwood, Blackwood]</v>
      </c>
    </row>
    <row r="509" spans="1:60" x14ac:dyDescent="0.25">
      <c r="A509" s="5">
        <v>583</v>
      </c>
      <c r="B509" t="s">
        <v>2461</v>
      </c>
      <c r="C509" t="s">
        <v>2460</v>
      </c>
      <c r="D509" s="3">
        <f t="shared" si="46"/>
        <v>583</v>
      </c>
      <c r="G509" s="3" t="s">
        <v>1472</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3335</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constants'!$A$3:$D$9999,4,FALSE),"")</f>
        <v>Blackwood</v>
      </c>
      <c r="AB509" s="33" t="s">
        <v>3335</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constants'!$A$3:$D$9999,4,FALSE),"")</f>
        <v>Blackwood</v>
      </c>
      <c r="AH509" s="33" t="s">
        <v>3335</v>
      </c>
      <c r="AI509" s="41"/>
      <c r="AJ509" s="41"/>
      <c r="AK509" s="3" t="str">
        <f>IF(AND(G509&lt;&gt;"LIBSETS_SETTYPE_BATTLEGROUND",G509&lt;&gt;"LIBSETS_SETTYPE_SPECIAL"),IF(AL509&lt;&gt;"",VLOOKUP(AL509,'ESO zone constants'!$D$3:$H$4953,5,FALSE),""),"")</f>
        <v/>
      </c>
      <c r="AN509" s="41"/>
      <c r="AO509" s="41"/>
      <c r="AP509" s="3" t="str">
        <f>IF(AND(G509&lt;&gt;"LIBSETS_SETTYPE_BATTLEGROUND",G509&lt;&gt;"LIBSETS_SETTYPE_SPECIAL"),IF(AQ509&lt;&gt;"",VLOOKUP(AQ509,'ESO zone constants'!$D$3:$H$4953,5,FALSE),""),"")</f>
        <v/>
      </c>
      <c r="AS509" s="41"/>
      <c r="AT509" s="41"/>
      <c r="AU509" s="3" t="str">
        <f>IF(AND(G509&lt;&gt;"LIBSETS_SETTYPE_BATTLEGROUND",G509&lt;&gt;"LIBSETS_SETTYPE_SPECIAL"),IF(AV509&lt;&gt;"",VLOOKUP(AV509,'ESO zone constants'!$D$3:$H$4953,5,FALSE),""),"")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47"/>
        <v>, setType=LIBSETS_SETTYPE_CRAFTED</v>
      </c>
      <c r="BG509" s="21" t="str">
        <f t="shared" si="50"/>
        <v>, dropMechanic={LIBSETS_DROP_MECHANIC_CRAFTED,LIBSETS_DROP_MECHANIC_CRAFTED,LIBSETS_DROP_MECHANIC_CRAFTED}</v>
      </c>
      <c r="BH509" s="21" t="str">
        <f t="shared" si="51"/>
        <v>}, --Heartland Conqueror / Herzlanderoberer   [Blackwood, Blackwood, Blackwood]</v>
      </c>
    </row>
    <row r="510" spans="1:60" x14ac:dyDescent="0.25">
      <c r="A510" s="5">
        <v>584</v>
      </c>
      <c r="B510" t="s">
        <v>2467</v>
      </c>
      <c r="C510" t="s">
        <v>2489</v>
      </c>
      <c r="D510" s="3">
        <f t="shared" si="46"/>
        <v>584</v>
      </c>
      <c r="G510" s="3" t="s">
        <v>1472</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3335</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constants'!$A$3:$D$9999,4,FALSE),"")</f>
        <v>Blackwood</v>
      </c>
      <c r="AB510" s="33" t="s">
        <v>3335</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constants'!$A$3:$D$9999,4,FALSE),"")</f>
        <v>Blackwood</v>
      </c>
      <c r="AH510" s="33" t="s">
        <v>3335</v>
      </c>
      <c r="AI510" s="41"/>
      <c r="AJ510" s="41"/>
      <c r="AK510" s="3" t="str">
        <f>IF(AND(G510&lt;&gt;"LIBSETS_SETTYPE_BATTLEGROUND",G510&lt;&gt;"LIBSETS_SETTYPE_SPECIAL"),IF(AL510&lt;&gt;"",VLOOKUP(AL510,'ESO zone constants'!$D$3:$H$4953,5,FALSE),""),"")</f>
        <v/>
      </c>
      <c r="AN510" s="41"/>
      <c r="AO510" s="41"/>
      <c r="AP510" s="3" t="str">
        <f>IF(AND(G510&lt;&gt;"LIBSETS_SETTYPE_BATTLEGROUND",G510&lt;&gt;"LIBSETS_SETTYPE_SPECIAL"),IF(AQ510&lt;&gt;"",VLOOKUP(AQ510,'ESO zone constants'!$D$3:$H$4953,5,FALSE),""),"")</f>
        <v/>
      </c>
      <c r="AS510" s="41"/>
      <c r="AT510" s="41"/>
      <c r="AU510" s="3" t="str">
        <f>IF(AND(G510&lt;&gt;"LIBSETS_SETTYPE_BATTLEGROUND",G510&lt;&gt;"LIBSETS_SETTYPE_SPECIAL"),IF(AV510&lt;&gt;"",VLOOKUP(AV510,'ESO zone constants'!$D$3:$H$4953,5,FALSE),""),"")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47"/>
        <v>, setType=LIBSETS_SETTYPE_CRAFTED</v>
      </c>
      <c r="BG510" s="21" t="str">
        <f t="shared" si="50"/>
        <v>, dropMechanic={LIBSETS_DROP_MECHANIC_CRAFTED,LIBSETS_DROP_MECHANIC_CRAFTED,LIBSETS_DROP_MECHANIC_CRAFTED}</v>
      </c>
      <c r="BH510" s="21" t="str">
        <f t="shared" si="51"/>
        <v>}, --Diamond\'s Victory / Sieg des Diamanten   [Blackwood, Blackwood, Blackwood]</v>
      </c>
    </row>
    <row r="511" spans="1:60" x14ac:dyDescent="0.25">
      <c r="A511" s="5">
        <v>585</v>
      </c>
      <c r="B511" t="s">
        <v>2478</v>
      </c>
      <c r="C511" t="s">
        <v>2479</v>
      </c>
      <c r="D511" s="3">
        <f t="shared" si="46"/>
        <v>585</v>
      </c>
      <c r="G511" s="3" t="s">
        <v>1479</v>
      </c>
      <c r="I511" t="s">
        <v>91</v>
      </c>
      <c r="J511" t="s">
        <v>91</v>
      </c>
      <c r="K511" s="36">
        <v>468</v>
      </c>
      <c r="L511" s="36">
        <v>468</v>
      </c>
      <c r="M511" s="36">
        <v>468</v>
      </c>
      <c r="O511" s="62" t="s">
        <v>2446</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3313</v>
      </c>
      <c r="Y511" s="62"/>
      <c r="Z511" s="3">
        <f>IF(AND(G511&lt;&gt;"LIBSETS_SETTYPE_BATTLEGROUND",G511&lt;&gt;"LIBSETS_SETTYPE_SPECIAL"),
IF(AND(Y511&lt;&gt;"",ISNUMBER(Y511),NOT(ISNA(Y511))),Y511,
   IF(AND(L511&lt;&gt;"",ISNUMBER(L511),L511&gt;0,NOT(ISNA(L511))),VLOOKUP(L511,'ESO dumped WayshrineInfo'!$K$3:$L$9996,2,FALSE),"")
),"")</f>
        <v>1261</v>
      </c>
      <c r="AA511" t="str">
        <f>IF(AND(Z511&lt;&gt;"",ISNUMBER(Z511),NOT(ISNA(Z511))),VLOOKUP(Z511,'ESO zone constants'!$A$3:$D$9999,4,FALSE),"")</f>
        <v>Blackwood</v>
      </c>
      <c r="AB511" s="33" t="s">
        <v>3313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WayshrineInfo'!$K$3:$L$9996,2,FALSE),"")
),"")</f>
        <v>1261</v>
      </c>
      <c r="AG511" t="str">
        <f>IF(AND(AF511&lt;&gt;"",ISNUMBER(AF511),NOT(ISNA(AF511))),VLOOKUP(AF511,'ESO zone constants'!$A$3:$D$9999,4,FALSE),"")</f>
        <v>Blackwood</v>
      </c>
      <c r="AH511" s="42"/>
      <c r="AI511" s="41"/>
      <c r="AJ511" s="41"/>
      <c r="AK511" s="3" t="str">
        <f>IF(AND(G511&lt;&gt;"LIBSETS_SETTYPE_BATTLEGROUND",G511&lt;&gt;"LIBSETS_SETTYPE_SPECIAL"),IF(AL511&lt;&gt;"",VLOOKUP(AL511,'ESO zone constants'!$D$3:$H$4953,5,FALSE),""),"")</f>
        <v/>
      </c>
      <c r="AN511" s="41"/>
      <c r="AO511" s="41"/>
      <c r="AP511" s="3" t="str">
        <f>IF(AND(G511&lt;&gt;"LIBSETS_SETTYPE_BATTLEGROUND",G511&lt;&gt;"LIBSETS_SETTYPE_SPECIAL"),IF(AQ511&lt;&gt;"",VLOOKUP(AQ511,'ESO zone constants'!$D$3:$H$4953,5,FALSE),""),"")</f>
        <v/>
      </c>
      <c r="AS511" s="41"/>
      <c r="AT511" s="41"/>
      <c r="AU511" s="3" t="str">
        <f>IF(AND(G511&lt;&gt;"LIBSETS_SETTYPE_BATTLEGROUND",G511&lt;&gt;"LIBSETS_SETTYPE_SPECIAL"),IF(AV511&lt;&gt;"",VLOOKUP(AV511,'ESO zone constants'!$D$3:$H$4953,5,FALSE),""),"")</f>
        <v/>
      </c>
      <c r="AX511" s="41"/>
      <c r="AY511" s="41"/>
      <c r="AZ511" s="79" t="s">
        <v>2658</v>
      </c>
      <c r="BA511" s="79"/>
      <c r="BB511" s="79"/>
      <c r="BC511" s="79"/>
      <c r="BD511" s="21" t="str">
        <f t="shared" si="48"/>
        <v>[585] = {wayshrines={468,468,468,}, dlcId=DLC_BLACKWOOD</v>
      </c>
      <c r="BE511" s="21" t="str">
        <f t="shared" si="49"/>
        <v>, zoneIds={1263,1261,1261}, veteran=false</v>
      </c>
      <c r="BF511" s="21" t="str">
        <f t="shared" si="47"/>
        <v>, setType=LIBSETS_SETTYPE_TRIAL</v>
      </c>
      <c r="BG511" s="21" t="str">
        <f t="shared" si="50"/>
        <v>, dropMechanic={LIBSETS_DROP_MECHANIC_TRIAL_BOSS,LIBSETS_DROP_MECHANIC_TRIAL_BOSS}, dropMechanicDropLocationNames={['en']={'','Bosses in trial dungeons','','','','',},['de']={'','Bosse in Prüfungen','','','','',},}</v>
      </c>
      <c r="BH511" s="21" t="str">
        <f t="shared" si="51"/>
        <v>}, --Saxhleel Champion / Saxhleel-Champion   [Rockgrove, Blackwood, Blackwood]</v>
      </c>
    </row>
    <row r="512" spans="1:60" x14ac:dyDescent="0.25">
      <c r="A512" s="5">
        <v>586</v>
      </c>
      <c r="B512" t="s">
        <v>2480</v>
      </c>
      <c r="C512" t="s">
        <v>2490</v>
      </c>
      <c r="D512" s="3">
        <f t="shared" si="46"/>
        <v>586</v>
      </c>
      <c r="G512" s="3" t="s">
        <v>1479</v>
      </c>
      <c r="I512" t="s">
        <v>91</v>
      </c>
      <c r="J512" t="s">
        <v>91</v>
      </c>
      <c r="K512" s="36">
        <v>468</v>
      </c>
      <c r="L512" s="36">
        <v>468</v>
      </c>
      <c r="M512" s="36">
        <v>468</v>
      </c>
      <c r="O512" s="62" t="s">
        <v>2446</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3313</v>
      </c>
      <c r="Y512" s="62"/>
      <c r="Z512" s="3">
        <f>IF(AND(G512&lt;&gt;"LIBSETS_SETTYPE_BATTLEGROUND",G512&lt;&gt;"LIBSETS_SETTYPE_SPECIAL"),
IF(AND(Y512&lt;&gt;"",ISNUMBER(Y512),NOT(ISNA(Y512))),Y512,
   IF(AND(L512&lt;&gt;"",ISNUMBER(L512),L512&gt;0,NOT(ISNA(L512))),VLOOKUP(L512,'ESO dumped WayshrineInfo'!$K$3:$L$9996,2,FALSE),"")
),"")</f>
        <v>1261</v>
      </c>
      <c r="AA512" t="str">
        <f>IF(AND(Z512&lt;&gt;"",ISNUMBER(Z512),NOT(ISNA(Z512))),VLOOKUP(Z512,'ESO zone constants'!$A$3:$D$9999,4,FALSE),"")</f>
        <v>Blackwood</v>
      </c>
      <c r="AB512" s="33" t="s">
        <v>3313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WayshrineInfo'!$K$3:$L$9996,2,FALSE),"")
),"")</f>
        <v>1261</v>
      </c>
      <c r="AG512" t="str">
        <f>IF(AND(AF512&lt;&gt;"",ISNUMBER(AF512),NOT(ISNA(AF512))),VLOOKUP(AF512,'ESO zone constants'!$A$3:$D$9999,4,FALSE),"")</f>
        <v>Blackwood</v>
      </c>
      <c r="AH512" s="42"/>
      <c r="AI512" s="41"/>
      <c r="AJ512" s="41"/>
      <c r="AK512" s="3" t="str">
        <f>IF(AND(G512&lt;&gt;"LIBSETS_SETTYPE_BATTLEGROUND",G512&lt;&gt;"LIBSETS_SETTYPE_SPECIAL"),IF(AL512&lt;&gt;"",VLOOKUP(AL512,'ESO zone constants'!$D$3:$H$4953,5,FALSE),""),"")</f>
        <v/>
      </c>
      <c r="AN512" s="41"/>
      <c r="AO512" s="41"/>
      <c r="AP512" s="3" t="str">
        <f>IF(AND(G512&lt;&gt;"LIBSETS_SETTYPE_BATTLEGROUND",G512&lt;&gt;"LIBSETS_SETTYPE_SPECIAL"),IF(AQ512&lt;&gt;"",VLOOKUP(AQ512,'ESO zone constants'!$D$3:$H$4953,5,FALSE),""),"")</f>
        <v/>
      </c>
      <c r="AS512" s="41"/>
      <c r="AT512" s="41"/>
      <c r="AU512" s="3" t="str">
        <f>IF(AND(G512&lt;&gt;"LIBSETS_SETTYPE_BATTLEGROUND",G512&lt;&gt;"LIBSETS_SETTYPE_SPECIAL"),IF(AV512&lt;&gt;"",VLOOKUP(AV512,'ESO zone constants'!$D$3:$H$4953,5,FALSE),""),"")</f>
        <v/>
      </c>
      <c r="AX512" s="41"/>
      <c r="AY512" s="41"/>
      <c r="AZ512" s="79" t="s">
        <v>2658</v>
      </c>
      <c r="BA512" s="79"/>
      <c r="BB512" s="79"/>
      <c r="BC512" s="79"/>
      <c r="BD512" s="21" t="str">
        <f t="shared" si="48"/>
        <v>[586] = {wayshrines={468,468,468,}, dlcId=DLC_BLACKWOOD</v>
      </c>
      <c r="BE512" s="21" t="str">
        <f t="shared" si="49"/>
        <v>, zoneIds={1263,1261,1261}, veteran=false</v>
      </c>
      <c r="BF512" s="21" t="str">
        <f t="shared" si="47"/>
        <v>, setType=LIBSETS_SETTYPE_TRIAL</v>
      </c>
      <c r="BG512" s="21" t="str">
        <f t="shared" si="50"/>
        <v>, dropMechanic={LIBSETS_DROP_MECHANIC_TRIAL_BOSS,LIBSETS_DROP_MECHANIC_TRIAL_BOSS}, dropMechanicDropLocationNames={['en']={'','Bosses in trial dungeons','','','','',},['de']={'','Bosse in Prüfungen','','','','',},}</v>
      </c>
      <c r="BH512" s="21" t="str">
        <f t="shared" si="51"/>
        <v>}, --Sul-Xan\'s Torment / Sul-Xans Folter   [Rockgrove, Blackwood, Blackwood]</v>
      </c>
    </row>
    <row r="513" spans="1:60" x14ac:dyDescent="0.25">
      <c r="A513" s="5">
        <v>587</v>
      </c>
      <c r="B513" t="s">
        <v>2477</v>
      </c>
      <c r="C513" t="s">
        <v>2491</v>
      </c>
      <c r="D513" s="3">
        <f t="shared" si="46"/>
        <v>587</v>
      </c>
      <c r="G513" s="3" t="s">
        <v>1479</v>
      </c>
      <c r="I513" t="s">
        <v>91</v>
      </c>
      <c r="J513" t="s">
        <v>91</v>
      </c>
      <c r="K513" s="36">
        <v>468</v>
      </c>
      <c r="L513" s="36">
        <v>468</v>
      </c>
      <c r="M513" s="36">
        <v>468</v>
      </c>
      <c r="O513" s="62" t="s">
        <v>2446</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3313</v>
      </c>
      <c r="Y513" s="62"/>
      <c r="Z513" s="3">
        <f>IF(AND(G513&lt;&gt;"LIBSETS_SETTYPE_BATTLEGROUND",G513&lt;&gt;"LIBSETS_SETTYPE_SPECIAL"),
IF(AND(Y513&lt;&gt;"",ISNUMBER(Y513),NOT(ISNA(Y513))),Y513,
   IF(AND(L513&lt;&gt;"",ISNUMBER(L513),L513&gt;0,NOT(ISNA(L513))),VLOOKUP(L513,'ESO dumped WayshrineInfo'!$K$3:$L$9996,2,FALSE),"")
),"")</f>
        <v>1261</v>
      </c>
      <c r="AA513" t="str">
        <f>IF(AND(Z513&lt;&gt;"",ISNUMBER(Z513),NOT(ISNA(Z513))),VLOOKUP(Z513,'ESO zone constants'!$A$3:$D$9999,4,FALSE),"")</f>
        <v>Blackwood</v>
      </c>
      <c r="AB513" s="33" t="s">
        <v>3313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WayshrineInfo'!$K$3:$L$9996,2,FALSE),"")
),"")</f>
        <v>1261</v>
      </c>
      <c r="AG513" t="str">
        <f>IF(AND(AF513&lt;&gt;"",ISNUMBER(AF513),NOT(ISNA(AF513))),VLOOKUP(AF513,'ESO zone constants'!$A$3:$D$9999,4,FALSE),"")</f>
        <v>Blackwood</v>
      </c>
      <c r="AH513" s="42"/>
      <c r="AI513" s="41"/>
      <c r="AJ513" s="41"/>
      <c r="AK513" s="3" t="str">
        <f>IF(AND(G513&lt;&gt;"LIBSETS_SETTYPE_BATTLEGROUND",G513&lt;&gt;"LIBSETS_SETTYPE_SPECIAL"),IF(AL513&lt;&gt;"",VLOOKUP(AL513,'ESO zone constants'!$D$3:$H$4953,5,FALSE),""),"")</f>
        <v/>
      </c>
      <c r="AN513" s="41"/>
      <c r="AO513" s="41"/>
      <c r="AP513" s="3" t="str">
        <f>IF(AND(G513&lt;&gt;"LIBSETS_SETTYPE_BATTLEGROUND",G513&lt;&gt;"LIBSETS_SETTYPE_SPECIAL"),IF(AQ513&lt;&gt;"",VLOOKUP(AQ513,'ESO zone constants'!$D$3:$H$4953,5,FALSE),""),"")</f>
        <v/>
      </c>
      <c r="AS513" s="41"/>
      <c r="AT513" s="41"/>
      <c r="AU513" s="3" t="str">
        <f>IF(AND(G513&lt;&gt;"LIBSETS_SETTYPE_BATTLEGROUND",G513&lt;&gt;"LIBSETS_SETTYPE_SPECIAL"),IF(AV513&lt;&gt;"",VLOOKUP(AV513,'ESO zone constants'!$D$3:$H$4953,5,FALSE),""),"")</f>
        <v/>
      </c>
      <c r="AX513" s="41"/>
      <c r="AY513" s="41"/>
      <c r="AZ513" s="79" t="s">
        <v>2658</v>
      </c>
      <c r="BA513" s="79"/>
      <c r="BB513" s="79"/>
      <c r="BC513" s="79"/>
      <c r="BD513" s="21" t="str">
        <f t="shared" si="48"/>
        <v>[587] = {wayshrines={468,468,468,}, dlcId=DLC_BLACKWOOD</v>
      </c>
      <c r="BE513" s="21" t="str">
        <f t="shared" si="49"/>
        <v>, zoneIds={1263,1261,1261}, veteran=false</v>
      </c>
      <c r="BF513" s="21" t="str">
        <f t="shared" si="47"/>
        <v>, setType=LIBSETS_SETTYPE_TRIAL</v>
      </c>
      <c r="BG513" s="21" t="str">
        <f t="shared" si="50"/>
        <v>, dropMechanic={LIBSETS_DROP_MECHANIC_TRIAL_BOSS,LIBSETS_DROP_MECHANIC_TRIAL_BOSS}, dropMechanicDropLocationNames={['en']={'','Bosses in trial dungeons','','','','',},['de']={'','Bosse in Prüfungen','','','','',},}</v>
      </c>
      <c r="BH513" s="21" t="str">
        <f t="shared" si="51"/>
        <v>}, --Bahsei\'s Mania / Bahseis Manie   [Rockgrove, Blackwood, Blackwood]</v>
      </c>
    </row>
    <row r="514" spans="1:60" x14ac:dyDescent="0.25">
      <c r="A514" s="5">
        <v>588</v>
      </c>
      <c r="B514" t="s">
        <v>2473</v>
      </c>
      <c r="C514" t="s">
        <v>2492</v>
      </c>
      <c r="D514" s="3">
        <f t="shared" si="46"/>
        <v>588</v>
      </c>
      <c r="G514" s="3" t="s">
        <v>1479</v>
      </c>
      <c r="I514" t="s">
        <v>91</v>
      </c>
      <c r="J514" t="s">
        <v>91</v>
      </c>
      <c r="K514">
        <v>468</v>
      </c>
      <c r="L514">
        <v>468</v>
      </c>
      <c r="M514">
        <v>468</v>
      </c>
      <c r="O514" s="62" t="s">
        <v>2446</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3313</v>
      </c>
      <c r="Y514" s="62"/>
      <c r="Z514" s="3">
        <f>IF(AND(G514&lt;&gt;"LIBSETS_SETTYPE_BATTLEGROUND",G514&lt;&gt;"LIBSETS_SETTYPE_SPECIAL"),
IF(AND(Y514&lt;&gt;"",ISNUMBER(Y514),NOT(ISNA(Y514))),Y514,
   IF(AND(L514&lt;&gt;"",ISNUMBER(L514),L514&gt;0,NOT(ISNA(L514))),VLOOKUP(L514,'ESO dumped WayshrineInfo'!$K$3:$L$9996,2,FALSE),"")
),"")</f>
        <v>1261</v>
      </c>
      <c r="AA514" t="str">
        <f>IF(AND(Z514&lt;&gt;"",ISNUMBER(Z514),NOT(ISNA(Z514))),VLOOKUP(Z514,'ESO zone constants'!$A$3:$D$9999,4,FALSE),"")</f>
        <v>Blackwood</v>
      </c>
      <c r="AB514" s="33" t="s">
        <v>3313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WayshrineInfo'!$K$3:$L$9996,2,FALSE),"")
),"")</f>
        <v>1261</v>
      </c>
      <c r="AG514" t="str">
        <f>IF(AND(AF514&lt;&gt;"",ISNUMBER(AF514),NOT(ISNA(AF514))),VLOOKUP(AF514,'ESO zone constants'!$A$3:$D$9999,4,FALSE),"")</f>
        <v>Blackwood</v>
      </c>
      <c r="AH514" s="42"/>
      <c r="AI514" s="41"/>
      <c r="AJ514" s="41"/>
      <c r="AK514" s="3" t="str">
        <f>IF(AND(G514&lt;&gt;"LIBSETS_SETTYPE_BATTLEGROUND",G514&lt;&gt;"LIBSETS_SETTYPE_SPECIAL"),IF(AL514&lt;&gt;"",VLOOKUP(AL514,'ESO zone constants'!$D$3:$H$4953,5,FALSE),""),"")</f>
        <v/>
      </c>
      <c r="AN514" s="41"/>
      <c r="AO514" s="41"/>
      <c r="AP514" s="3" t="str">
        <f>IF(AND(G514&lt;&gt;"LIBSETS_SETTYPE_BATTLEGROUND",G514&lt;&gt;"LIBSETS_SETTYPE_SPECIAL"),IF(AQ514&lt;&gt;"",VLOOKUP(AQ514,'ESO zone constants'!$D$3:$H$4953,5,FALSE),""),"")</f>
        <v/>
      </c>
      <c r="AS514" s="41"/>
      <c r="AT514" s="41"/>
      <c r="AU514" s="3" t="str">
        <f>IF(AND(G514&lt;&gt;"LIBSETS_SETTYPE_BATTLEGROUND",G514&lt;&gt;"LIBSETS_SETTYPE_SPECIAL"),IF(AV514&lt;&gt;"",VLOOKUP(AV514,'ESO zone constants'!$D$3:$H$4953,5,FALSE),""),"")</f>
        <v/>
      </c>
      <c r="AX514" s="41"/>
      <c r="AY514" s="41"/>
      <c r="AZ514" s="79" t="s">
        <v>2658</v>
      </c>
      <c r="BA514" s="79"/>
      <c r="BB514" s="79"/>
      <c r="BC514" s="79"/>
      <c r="BD514" s="21" t="str">
        <f t="shared" si="48"/>
        <v>[588] = {wayshrines={468,468,468,}, dlcId=DLC_BLACKWOOD</v>
      </c>
      <c r="BE514" s="21" t="str">
        <f t="shared" si="49"/>
        <v>, zoneIds={1263,1261,1261}, veteran=false</v>
      </c>
      <c r="BF514" s="21" t="str">
        <f t="shared" si="47"/>
        <v>, setType=LIBSETS_SETTYPE_TRIAL</v>
      </c>
      <c r="BG514" s="21" t="str">
        <f t="shared" si="50"/>
        <v>, dropMechanic={LIBSETS_DROP_MECHANIC_TRIAL_BOSS,LIBSETS_DROP_MECHANIC_TRIAL_BOSS}, dropMechanicDropLocationNames={['en']={'','Bosses in trial dungeons','','','','',},['de']={'','Bosse in Prüfungen','','','','',},}</v>
      </c>
      <c r="BH514" s="21" t="str">
        <f t="shared" si="51"/>
        <v>}, --Stone-Talker\'s Oath / Eid des Steinsprechers   [Rockgrove, Blackwood, Blackwood]</v>
      </c>
    </row>
    <row r="515" spans="1:60" x14ac:dyDescent="0.25">
      <c r="A515" s="5">
        <v>589</v>
      </c>
      <c r="B515" t="s">
        <v>2471</v>
      </c>
      <c r="C515" t="s">
        <v>2472</v>
      </c>
      <c r="D515" s="3">
        <f t="shared" ref="D515:D578" si="52">A515</f>
        <v>589</v>
      </c>
      <c r="G515" s="3" t="s">
        <v>1479</v>
      </c>
      <c r="I515" t="s">
        <v>92</v>
      </c>
      <c r="J515" t="s">
        <v>91</v>
      </c>
      <c r="K515" s="36">
        <v>468</v>
      </c>
      <c r="L515" s="36">
        <v>468</v>
      </c>
      <c r="M515" s="36">
        <v>468</v>
      </c>
      <c r="O515" s="62" t="s">
        <v>2446</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3313</v>
      </c>
      <c r="Y515" s="62"/>
      <c r="Z515" s="3">
        <f>IF(AND(G515&lt;&gt;"LIBSETS_SETTYPE_BATTLEGROUND",G515&lt;&gt;"LIBSETS_SETTYPE_SPECIAL"),
IF(AND(Y515&lt;&gt;"",ISNUMBER(Y515),NOT(ISNA(Y515))),Y515,
   IF(AND(L515&lt;&gt;"",ISNUMBER(L515),L515&gt;0,NOT(ISNA(L515))),VLOOKUP(L515,'ESO dumped WayshrineInfo'!$K$3:$L$9996,2,FALSE),"")
),"")</f>
        <v>1261</v>
      </c>
      <c r="AA515" t="str">
        <f>IF(AND(Z515&lt;&gt;"",ISNUMBER(Z515),NOT(ISNA(Z515))),VLOOKUP(Z515,'ESO zone constants'!$A$3:$D$9999,4,FALSE),"")</f>
        <v>Blackwood</v>
      </c>
      <c r="AB515" s="33" t="s">
        <v>3313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WayshrineInfo'!$K$3:$L$9996,2,FALSE),"")
),"")</f>
        <v>1261</v>
      </c>
      <c r="AG515" t="str">
        <f>IF(AND(AF515&lt;&gt;"",ISNUMBER(AF515),NOT(ISNA(AF515))),VLOOKUP(AF515,'ESO zone constants'!$A$3:$D$9999,4,FALSE),"")</f>
        <v>Blackwood</v>
      </c>
      <c r="AH515" s="42"/>
      <c r="AI515" s="41"/>
      <c r="AJ515" s="41"/>
      <c r="AK515" s="3" t="str">
        <f>IF(AND(G515&lt;&gt;"LIBSETS_SETTYPE_BATTLEGROUND",G515&lt;&gt;"LIBSETS_SETTYPE_SPECIAL"),IF(AL515&lt;&gt;"",VLOOKUP(AL515,'ESO zone constants'!$D$3:$H$4953,5,FALSE),""),"")</f>
        <v/>
      </c>
      <c r="AN515" s="41"/>
      <c r="AO515" s="41"/>
      <c r="AP515" s="3" t="str">
        <f>IF(AND(G515&lt;&gt;"LIBSETS_SETTYPE_BATTLEGROUND",G515&lt;&gt;"LIBSETS_SETTYPE_SPECIAL"),IF(AQ515&lt;&gt;"",VLOOKUP(AQ515,'ESO zone constants'!$D$3:$H$4953,5,FALSE),""),"")</f>
        <v/>
      </c>
      <c r="AS515" s="41"/>
      <c r="AT515" s="41"/>
      <c r="AU515" s="3" t="str">
        <f>IF(AND(G515&lt;&gt;"LIBSETS_SETTYPE_BATTLEGROUND",G515&lt;&gt;"LIBSETS_SETTYPE_SPECIAL"),IF(AV515&lt;&gt;"",VLOOKUP(AV515,'ESO zone constants'!$D$3:$H$4953,5,FALSE),""),"")</f>
        <v/>
      </c>
      <c r="AX515" s="41"/>
      <c r="AY515" s="41"/>
      <c r="AZ515" s="79" t="s">
        <v>2658</v>
      </c>
      <c r="BA515" s="79"/>
      <c r="BB515" s="79"/>
      <c r="BC515" s="79"/>
      <c r="BD515" s="21" t="str">
        <f t="shared" si="48"/>
        <v>[589] = {wayshrines={468,468,468,}, dlcId=DLC_BLACKWOOD</v>
      </c>
      <c r="BE515" s="21" t="str">
        <f t="shared" si="49"/>
        <v>, zoneIds={1263,1261,1261}, veteran=true</v>
      </c>
      <c r="BF515" s="21" t="str">
        <f t="shared" ref="BF515:BF578" si="53">IF(A515&lt;&gt;"",IF(F515&lt;&gt;"Not in the game (anymore)",IF(A515&lt;&gt;"",", setType="&amp;G515,"")&amp;IF(G515="LIBSETS_SETTYPE_CLASS",", classId="&amp;BC515,"")&amp;IF(J515="true",", multiTrialSet=true",""),"")
&amp; IF(AND(H515&lt;&gt;"",ISNUMBER(H515)),", undauntedChestId=" &amp; H515,""),"")</f>
        <v>, setType=LIBSETS_SETTYPE_TRIAL</v>
      </c>
      <c r="BG515" s="21" t="str">
        <f t="shared" si="50"/>
        <v>, dropMechanic={LIBSETS_DROP_MECHANIC_TRIAL_BOSS,LIBSETS_DROP_MECHANIC_TRIAL_BOSS}, dropMechanicDropLocationNames={['en']={'','Bosses in trial dungeons','','','','',},['de']={'','Bosse in Prüfungen','','','','',},}</v>
      </c>
      <c r="BH515" s="21" t="str">
        <f t="shared" si="51"/>
        <v>}, --Perfected Saxhleel Champion / Perfektionierter Saxhleel-Champion   [Rockgrove, Blackwood, Blackwood]</v>
      </c>
    </row>
    <row r="516" spans="1:60" x14ac:dyDescent="0.25">
      <c r="A516" s="5">
        <v>590</v>
      </c>
      <c r="B516" t="s">
        <v>2488</v>
      </c>
      <c r="C516" t="s">
        <v>2488</v>
      </c>
      <c r="D516" s="3">
        <f t="shared" si="52"/>
        <v>590</v>
      </c>
      <c r="G516" s="3" t="s">
        <v>1479</v>
      </c>
      <c r="I516" t="s">
        <v>92</v>
      </c>
      <c r="J516" t="s">
        <v>91</v>
      </c>
      <c r="K516" s="36">
        <v>468</v>
      </c>
      <c r="L516" s="36">
        <v>468</v>
      </c>
      <c r="M516" s="36">
        <v>468</v>
      </c>
      <c r="O516" s="62" t="s">
        <v>2446</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3313</v>
      </c>
      <c r="Y516" s="62"/>
      <c r="Z516" s="3">
        <f>IF(AND(G516&lt;&gt;"LIBSETS_SETTYPE_BATTLEGROUND",G516&lt;&gt;"LIBSETS_SETTYPE_SPECIAL"),
IF(AND(Y516&lt;&gt;"",ISNUMBER(Y516),NOT(ISNA(Y516))),Y516,
   IF(AND(L516&lt;&gt;"",ISNUMBER(L516),L516&gt;0,NOT(ISNA(L516))),VLOOKUP(L516,'ESO dumped WayshrineInfo'!$K$3:$L$9996,2,FALSE),"")
),"")</f>
        <v>1261</v>
      </c>
      <c r="AA516" t="str">
        <f>IF(AND(Z516&lt;&gt;"",ISNUMBER(Z516),NOT(ISNA(Z516))),VLOOKUP(Z516,'ESO zone constants'!$A$3:$D$9999,4,FALSE),"")</f>
        <v>Blackwood</v>
      </c>
      <c r="AB516" s="33" t="s">
        <v>3313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WayshrineInfo'!$K$3:$L$9996,2,FALSE),"")
),"")</f>
        <v>1261</v>
      </c>
      <c r="AG516" t="str">
        <f>IF(AND(AF516&lt;&gt;"",ISNUMBER(AF516),NOT(ISNA(AF516))),VLOOKUP(AF516,'ESO zone constants'!$A$3:$D$9999,4,FALSE),"")</f>
        <v>Blackwood</v>
      </c>
      <c r="AH516" s="42"/>
      <c r="AI516" s="41"/>
      <c r="AJ516" s="41"/>
      <c r="AK516" s="3" t="str">
        <f>IF(AND(G516&lt;&gt;"LIBSETS_SETTYPE_BATTLEGROUND",G516&lt;&gt;"LIBSETS_SETTYPE_SPECIAL"),IF(AL516&lt;&gt;"",VLOOKUP(AL516,'ESO zone constants'!$D$3:$H$4953,5,FALSE),""),"")</f>
        <v/>
      </c>
      <c r="AN516" s="41"/>
      <c r="AO516" s="41"/>
      <c r="AP516" s="3" t="str">
        <f>IF(AND(G516&lt;&gt;"LIBSETS_SETTYPE_BATTLEGROUND",G516&lt;&gt;"LIBSETS_SETTYPE_SPECIAL"),IF(AQ516&lt;&gt;"",VLOOKUP(AQ516,'ESO zone constants'!$D$3:$H$4953,5,FALSE),""),"")</f>
        <v/>
      </c>
      <c r="AS516" s="41"/>
      <c r="AT516" s="41"/>
      <c r="AU516" s="3" t="str">
        <f>IF(AND(G516&lt;&gt;"LIBSETS_SETTYPE_BATTLEGROUND",G516&lt;&gt;"LIBSETS_SETTYPE_SPECIAL"),IF(AV516&lt;&gt;"",VLOOKUP(AV516,'ESO zone constants'!$D$3:$H$4953,5,FALSE),""),"")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F516" s="21" t="str">
        <f t="shared" si="53"/>
        <v>, setType=LIBSETS_SETTYPE_TRIAL</v>
      </c>
      <c r="BG516" s="21" t="str">
        <f t="shared" ref="BG516:BG579" si="56">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H516" s="21" t="str">
        <f t="shared" ref="BH516:BH579" si="57">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60" x14ac:dyDescent="0.25">
      <c r="A517" s="5">
        <v>591</v>
      </c>
      <c r="B517" t="s">
        <v>2470</v>
      </c>
      <c r="C517" t="s">
        <v>2493</v>
      </c>
      <c r="D517" s="3">
        <f t="shared" si="52"/>
        <v>591</v>
      </c>
      <c r="G517" s="3" t="s">
        <v>1479</v>
      </c>
      <c r="I517" t="s">
        <v>92</v>
      </c>
      <c r="J517" t="s">
        <v>91</v>
      </c>
      <c r="K517" s="36">
        <v>468</v>
      </c>
      <c r="L517" s="36">
        <v>468</v>
      </c>
      <c r="M517" s="36">
        <v>468</v>
      </c>
      <c r="O517" s="62" t="s">
        <v>2446</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3313</v>
      </c>
      <c r="Y517" s="62"/>
      <c r="Z517" s="3">
        <f>IF(AND(G517&lt;&gt;"LIBSETS_SETTYPE_BATTLEGROUND",G517&lt;&gt;"LIBSETS_SETTYPE_SPECIAL"),
IF(AND(Y517&lt;&gt;"",ISNUMBER(Y517),NOT(ISNA(Y517))),Y517,
   IF(AND(L517&lt;&gt;"",ISNUMBER(L517),L517&gt;0,NOT(ISNA(L517))),VLOOKUP(L517,'ESO dumped WayshrineInfo'!$K$3:$L$9996,2,FALSE),"")
),"")</f>
        <v>1261</v>
      </c>
      <c r="AA517" t="str">
        <f>IF(AND(Z517&lt;&gt;"",ISNUMBER(Z517),NOT(ISNA(Z517))),VLOOKUP(Z517,'ESO zone constants'!$A$3:$D$9999,4,FALSE),"")</f>
        <v>Blackwood</v>
      </c>
      <c r="AB517" s="33" t="s">
        <v>3313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WayshrineInfo'!$K$3:$L$9996,2,FALSE),"")
),"")</f>
        <v>1261</v>
      </c>
      <c r="AG517" t="str">
        <f>IF(AND(AF517&lt;&gt;"",ISNUMBER(AF517),NOT(ISNA(AF517))),VLOOKUP(AF517,'ESO zone constants'!$A$3:$D$9999,4,FALSE),"")</f>
        <v>Blackwood</v>
      </c>
      <c r="AH517" s="42"/>
      <c r="AI517" s="41"/>
      <c r="AJ517" s="41"/>
      <c r="AK517" s="3" t="str">
        <f>IF(AND(G517&lt;&gt;"LIBSETS_SETTYPE_BATTLEGROUND",G517&lt;&gt;"LIBSETS_SETTYPE_SPECIAL"),IF(AL517&lt;&gt;"",VLOOKUP(AL517,'ESO zone constants'!$D$3:$H$4953,5,FALSE),""),"")</f>
        <v/>
      </c>
      <c r="AN517" s="41"/>
      <c r="AO517" s="41"/>
      <c r="AP517" s="3" t="str">
        <f>IF(AND(G517&lt;&gt;"LIBSETS_SETTYPE_BATTLEGROUND",G517&lt;&gt;"LIBSETS_SETTYPE_SPECIAL"),IF(AQ517&lt;&gt;"",VLOOKUP(AQ517,'ESO zone constants'!$D$3:$H$4953,5,FALSE),""),"")</f>
        <v/>
      </c>
      <c r="AS517" s="41"/>
      <c r="AT517" s="41"/>
      <c r="AU517" s="3" t="str">
        <f>IF(AND(G517&lt;&gt;"LIBSETS_SETTYPE_BATTLEGROUND",G517&lt;&gt;"LIBSETS_SETTYPE_SPECIAL"),IF(AV517&lt;&gt;"",VLOOKUP(AV517,'ESO zone constants'!$D$3:$H$4953,5,FALSE),""),"")</f>
        <v/>
      </c>
      <c r="AX517" s="41"/>
      <c r="AY517" s="41"/>
      <c r="AZ517" s="79" t="s">
        <v>2658</v>
      </c>
      <c r="BA517" s="79"/>
      <c r="BB517" s="79"/>
      <c r="BC517" s="79"/>
      <c r="BD517" s="21" t="str">
        <f t="shared" si="54"/>
        <v>[591] = {wayshrines={468,468,468,}, dlcId=DLC_BLACKWOOD</v>
      </c>
      <c r="BE517" s="21" t="str">
        <f t="shared" si="55"/>
        <v>, zoneIds={1263,1261,1261}, veteran=true</v>
      </c>
      <c r="BF517" s="21" t="str">
        <f t="shared" si="53"/>
        <v>, setType=LIBSETS_SETTYPE_TRIAL</v>
      </c>
      <c r="BG517" s="21" t="str">
        <f t="shared" si="56"/>
        <v>, dropMechanic={LIBSETS_DROP_MECHANIC_TRIAL_BOSS,LIBSETS_DROP_MECHANIC_TRIAL_BOSS}, dropMechanicDropLocationNames={['en']={'','Bosses in trial dungeons','','','','',},['de']={'','Bosse in Prüfungen','','','','',},}</v>
      </c>
      <c r="BH517" s="21" t="str">
        <f t="shared" si="57"/>
        <v>}, --Perfected Bahsei\'s Mania / Bahseis perfektionierte Manie   [Rockgrove, Blackwood, Blackwood]</v>
      </c>
    </row>
    <row r="518" spans="1:60" x14ac:dyDescent="0.25">
      <c r="A518" s="5">
        <v>592</v>
      </c>
      <c r="B518" t="s">
        <v>2481</v>
      </c>
      <c r="C518" t="s">
        <v>2494</v>
      </c>
      <c r="D518" s="3">
        <f t="shared" si="52"/>
        <v>592</v>
      </c>
      <c r="G518" s="3" t="s">
        <v>1479</v>
      </c>
      <c r="I518" t="s">
        <v>92</v>
      </c>
      <c r="J518" t="s">
        <v>91</v>
      </c>
      <c r="K518" s="36">
        <v>468</v>
      </c>
      <c r="L518" s="36">
        <v>468</v>
      </c>
      <c r="M518" s="36">
        <v>468</v>
      </c>
      <c r="O518" s="62" t="s">
        <v>2446</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3313</v>
      </c>
      <c r="Y518" s="62"/>
      <c r="Z518" s="3">
        <f>IF(AND(G518&lt;&gt;"LIBSETS_SETTYPE_BATTLEGROUND",G518&lt;&gt;"LIBSETS_SETTYPE_SPECIAL"),
IF(AND(Y518&lt;&gt;"",ISNUMBER(Y518),NOT(ISNA(Y518))),Y518,
   IF(AND(L518&lt;&gt;"",ISNUMBER(L518),L518&gt;0,NOT(ISNA(L518))),VLOOKUP(L518,'ESO dumped WayshrineInfo'!$K$3:$L$9996,2,FALSE),"")
),"")</f>
        <v>1261</v>
      </c>
      <c r="AA518" t="str">
        <f>IF(AND(Z518&lt;&gt;"",ISNUMBER(Z518),NOT(ISNA(Z518))),VLOOKUP(Z518,'ESO zone constants'!$A$3:$D$9999,4,FALSE),"")</f>
        <v>Blackwood</v>
      </c>
      <c r="AB518" s="33" t="s">
        <v>3313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WayshrineInfo'!$K$3:$L$9996,2,FALSE),"")
),"")</f>
        <v>1261</v>
      </c>
      <c r="AG518" t="str">
        <f>IF(AND(AF518&lt;&gt;"",ISNUMBER(AF518),NOT(ISNA(AF518))),VLOOKUP(AF518,'ESO zone constants'!$A$3:$D$9999,4,FALSE),"")</f>
        <v>Blackwood</v>
      </c>
      <c r="AH518" s="42"/>
      <c r="AI518" s="41"/>
      <c r="AJ518" s="41"/>
      <c r="AK518" s="3" t="str">
        <f>IF(AND(G518&lt;&gt;"LIBSETS_SETTYPE_BATTLEGROUND",G518&lt;&gt;"LIBSETS_SETTYPE_SPECIAL"),IF(AL518&lt;&gt;"",VLOOKUP(AL518,'ESO zone constants'!$D$3:$H$4953,5,FALSE),""),"")</f>
        <v/>
      </c>
      <c r="AN518" s="41"/>
      <c r="AO518" s="41"/>
      <c r="AP518" s="3" t="str">
        <f>IF(AND(G518&lt;&gt;"LIBSETS_SETTYPE_BATTLEGROUND",G518&lt;&gt;"LIBSETS_SETTYPE_SPECIAL"),IF(AQ518&lt;&gt;"",VLOOKUP(AQ518,'ESO zone constants'!$D$3:$H$4953,5,FALSE),""),"")</f>
        <v/>
      </c>
      <c r="AS518" s="41"/>
      <c r="AT518" s="41"/>
      <c r="AU518" s="3" t="str">
        <f>IF(AND(G518&lt;&gt;"LIBSETS_SETTYPE_BATTLEGROUND",G518&lt;&gt;"LIBSETS_SETTYPE_SPECIAL"),IF(AV518&lt;&gt;"",VLOOKUP(AV518,'ESO zone constants'!$D$3:$H$4953,5,FALSE),""),"")</f>
        <v/>
      </c>
      <c r="AX518" s="41"/>
      <c r="AY518" s="41"/>
      <c r="AZ518" s="79" t="s">
        <v>2658</v>
      </c>
      <c r="BA518" s="79"/>
      <c r="BB518" s="79"/>
      <c r="BC518" s="79"/>
      <c r="BD518" s="21" t="str">
        <f t="shared" si="54"/>
        <v>[592] = {wayshrines={468,468,468,}, dlcId=DLC_BLACKWOOD</v>
      </c>
      <c r="BE518" s="21" t="str">
        <f t="shared" si="55"/>
        <v>, zoneIds={1263,1261,1261}, veteran=true</v>
      </c>
      <c r="BF518" s="21" t="str">
        <f t="shared" si="53"/>
        <v>, setType=LIBSETS_SETTYPE_TRIAL</v>
      </c>
      <c r="BG518" s="21" t="str">
        <f t="shared" si="56"/>
        <v>, dropMechanic={LIBSETS_DROP_MECHANIC_TRIAL_BOSS,LIBSETS_DROP_MECHANIC_TRIAL_BOSS}, dropMechanicDropLocationNames={['en']={'','Bosses in trial dungeons','','','','',},['de']={'','Bosse in Prüfungen','','','','',},}</v>
      </c>
      <c r="BH518" s="21" t="str">
        <f t="shared" si="57"/>
        <v>}, --Perfected Stone-Talker\'s Oath / Perfektionierter Eid des Steinsprechers   [Rockgrove, Blackwood, Blackwood]</v>
      </c>
    </row>
    <row r="519" spans="1:60" x14ac:dyDescent="0.25">
      <c r="A519" s="5">
        <v>593</v>
      </c>
      <c r="B519" t="s">
        <v>2482</v>
      </c>
      <c r="C519" t="s">
        <v>2482</v>
      </c>
      <c r="D519" s="3">
        <f t="shared" si="52"/>
        <v>593</v>
      </c>
      <c r="G519" s="3" t="s">
        <v>1680</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constants'!$A$3:$D$9999,4,FALSE),"")</f>
        <v>Hew's Bane</v>
      </c>
      <c r="AB519" s="33" t="s">
        <v>3237</v>
      </c>
      <c r="AC519" s="41" t="s">
        <v>3239</v>
      </c>
      <c r="AD519" s="41" t="s">
        <v>3240</v>
      </c>
      <c r="AE519" s="41"/>
      <c r="AF519" s="3">
        <f>IF(AND(G519&lt;&gt;"LIBSETS_SETTYPE_BATTLEGROUND",G519&lt;&gt;"LIBSETS_SETTYPE_SPECIAL"),
IF(AND(AE519&lt;&gt;"",ISNUMBER(AE519),NOT(ISNA(AE519))),AE519,
   IF(AND(M519&lt;&gt;"",ISNUMBER(M519),M519&gt;0,NOT(ISNA(M519))),VLOOKUP(M519,'ESO dumped WayshrineInfo'!$K$3:$L$9996,2,FALSE),"")
),"")</f>
        <v>57</v>
      </c>
      <c r="AG519" t="str">
        <f>IF(AND(AF519&lt;&gt;"",ISNUMBER(AF519),NOT(ISNA(AF519))),VLOOKUP(AF519,'ESO zone constants'!$A$3:$D$9999,4,FALSE),"")</f>
        <v>Deshaan</v>
      </c>
      <c r="AH519" s="42" t="s">
        <v>1558</v>
      </c>
      <c r="AI519" s="41"/>
      <c r="AJ519" s="41"/>
      <c r="AK519" s="3">
        <f>IF(AND(G519&lt;&gt;"LIBSETS_SETTYPE_BATTLEGROUND",G519&lt;&gt;"LIBSETS_SETTYPE_SPECIAL"),IF(AL519&lt;&gt;"",VLOOKUP(AL519,'ESO zone constants'!$D$3:$H$4953,5,FALSE),""),"")</f>
        <v>117</v>
      </c>
      <c r="AL519" t="s">
        <v>114</v>
      </c>
      <c r="AM519" s="33" t="s">
        <v>1556</v>
      </c>
      <c r="AN519" s="41"/>
      <c r="AO519" s="41"/>
      <c r="AP519" s="3">
        <f>IF(AND(G519&lt;&gt;"LIBSETS_SETTYPE_BATTLEGROUND",G519&lt;&gt;"LIBSETS_SETTYPE_SPECIAL"),IF(AQ519&lt;&gt;"",VLOOKUP(AQ519,'ESO zone constants'!$D$3:$H$4953,5,FALSE),""),"")</f>
        <v>848</v>
      </c>
      <c r="AQ519" t="s">
        <v>72</v>
      </c>
      <c r="AR519" s="33" t="s">
        <v>1540</v>
      </c>
      <c r="AS519" s="41" t="s">
        <v>32</v>
      </c>
      <c r="AT519" s="41" t="s">
        <v>32</v>
      </c>
      <c r="AU519" s="3" t="str">
        <f>IF(AND(G519&lt;&gt;"LIBSETS_SETTYPE_BATTLEGROUND",G519&lt;&gt;"LIBSETS_SETTYPE_SPECIAL"),IF(AV519&lt;&gt;"",VLOOKUP(AV519,'ESO zone constants'!$D$3:$H$4953,5,FALSE),""),"")</f>
        <v/>
      </c>
      <c r="AX519" s="41"/>
      <c r="AY519" s="41"/>
      <c r="AZ519" s="79" t="s">
        <v>2658</v>
      </c>
      <c r="BA519" s="36" t="s">
        <v>3217</v>
      </c>
      <c r="BB519" s="36" t="s">
        <v>3217</v>
      </c>
      <c r="BC519" s="36"/>
      <c r="BD519" s="21" t="str">
        <f t="shared" si="54"/>
        <v>[593] = {wayshrines={461,255,30,}, dlcId=DLC_BLACKWOOD</v>
      </c>
      <c r="BE519" s="21" t="str">
        <f t="shared" si="55"/>
        <v>, zoneIds={1261,816,57,117,848}, veteran=false</v>
      </c>
      <c r="BF519" s="21" t="str">
        <f t="shared" si="53"/>
        <v>, setType=LIBSETS_SETTYPE_MYTHIC</v>
      </c>
      <c r="BG519" s="21" t="str">
        <f t="shared" si="56"/>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H519" s="21" t="str">
        <f t="shared" si="57"/>
        <v>, addTooltip={['en']='https://en.uesp.net/wiki/Online:Gaze_of_Sithis',},}, --Gaze of Sithis / Gaze of Sithis   [Blackwood, Hew's Bane, Deshaan, Shadowfen, Cradle of Shadows]</v>
      </c>
    </row>
    <row r="520" spans="1:60" x14ac:dyDescent="0.25">
      <c r="A520" s="5">
        <v>594</v>
      </c>
      <c r="B520" t="s">
        <v>2487</v>
      </c>
      <c r="C520" t="s">
        <v>2487</v>
      </c>
      <c r="D520" s="3">
        <f t="shared" si="52"/>
        <v>594</v>
      </c>
      <c r="G520" s="3" t="s">
        <v>1680</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constants'!$A$3:$D$9999,4,FALSE),"")</f>
        <v>Bal Foyen</v>
      </c>
      <c r="AB520" s="33" t="s">
        <v>3316</v>
      </c>
      <c r="AC520" s="41" t="s">
        <v>3259</v>
      </c>
      <c r="AD520" s="41" t="s">
        <v>3260</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constants'!$A$3:$D$9999,4,FALSE),"")</f>
        <v>Murkmire</v>
      </c>
      <c r="AH520" s="42" t="s">
        <v>3261</v>
      </c>
      <c r="AI520" s="41" t="s">
        <v>3264</v>
      </c>
      <c r="AJ520" s="41" t="s">
        <v>3265</v>
      </c>
      <c r="AK520" s="3">
        <f>IF(AND(G520&lt;&gt;"LIBSETS_SETTYPE_BATTLEGROUND",G520&lt;&gt;"LIBSETS_SETTYPE_SPECIAL"),IF(AL520&lt;&gt;"",VLOOKUP(AL520,'ESO zone constants'!$D$3:$H$4953,5,FALSE),""),"")</f>
        <v>843</v>
      </c>
      <c r="AL520" t="s">
        <v>53</v>
      </c>
      <c r="AM520" s="33" t="s">
        <v>1540</v>
      </c>
      <c r="AN520" s="41" t="s">
        <v>1363</v>
      </c>
      <c r="AO520" s="41" t="s">
        <v>3266</v>
      </c>
      <c r="AP520" s="3">
        <f>IF(AND(G520&lt;&gt;"LIBSETS_SETTYPE_BATTLEGROUND",G520&lt;&gt;"LIBSETS_SETTYPE_SPECIAL"),IF(AQ520&lt;&gt;"",VLOOKUP(AQ520,'ESO zone constants'!$D$3:$H$4953,5,FALSE),""),"")</f>
        <v>117</v>
      </c>
      <c r="AQ520" t="s">
        <v>114</v>
      </c>
      <c r="AR520" s="33" t="s">
        <v>3652</v>
      </c>
      <c r="AS520" s="41" t="s">
        <v>3270</v>
      </c>
      <c r="AT520" s="41" t="s">
        <v>3271</v>
      </c>
      <c r="AU520" s="3" t="str">
        <f>IF(AND(G520&lt;&gt;"LIBSETS_SETTYPE_BATTLEGROUND",G520&lt;&gt;"LIBSETS_SETTYPE_SPECIAL"),IF(AV520&lt;&gt;"",VLOOKUP(AV520,'ESO zone constants'!$D$3:$H$4953,5,FALSE),""),"")</f>
        <v/>
      </c>
      <c r="AX520" s="41"/>
      <c r="AY520" s="41"/>
      <c r="AZ520" s="79" t="s">
        <v>2658</v>
      </c>
      <c r="BA520" s="36" t="s">
        <v>3218</v>
      </c>
      <c r="BB520" s="36" t="s">
        <v>3218</v>
      </c>
      <c r="BC520" s="36"/>
      <c r="BD520" s="21" t="str">
        <f t="shared" si="54"/>
        <v>[594] = {wayshrines={464,173,374,}, dlcId=DLC_BLACKWOOD</v>
      </c>
      <c r="BE520" s="21" t="str">
        <f t="shared" si="55"/>
        <v>, zoneIds={1261,281,726,843,117}, veteran=false</v>
      </c>
      <c r="BF520" s="21" t="str">
        <f t="shared" si="53"/>
        <v>, setType=LIBSETS_SETTYPE_MYTHIC</v>
      </c>
      <c r="BG520" s="21" t="str">
        <f t="shared" si="56"/>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7"/>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2"/>
        <v>596</v>
      </c>
      <c r="G521" s="3" t="s">
        <v>1680</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3241</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constants'!$A$3:$D$9999,4,FALSE),"")</f>
        <v>Craglorn</v>
      </c>
      <c r="AB521" s="33" t="s">
        <v>3282</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constants'!$A$3:$D$9999,4,FALSE),"")</f>
        <v>Craglorn</v>
      </c>
      <c r="AH521" s="42" t="s">
        <v>1552</v>
      </c>
      <c r="AI521" s="41"/>
      <c r="AJ521" s="41"/>
      <c r="AK521" s="3">
        <f>IF(AND(G521&lt;&gt;"LIBSETS_SETTYPE_BATTLEGROUND",G521&lt;&gt;"LIBSETS_SETTYPE_SPECIAL"),IF(AL521&lt;&gt;"",VLOOKUP(AL521,'ESO zone constants'!$D$3:$H$4953,5,FALSE),""),"")</f>
        <v>584</v>
      </c>
      <c r="AL521" t="s">
        <v>39</v>
      </c>
      <c r="AM521" s="33" t="s">
        <v>3316</v>
      </c>
      <c r="AN521" s="41" t="s">
        <v>3244</v>
      </c>
      <c r="AO521" s="41" t="s">
        <v>3245</v>
      </c>
      <c r="AP521" s="3">
        <f>IF(AND(G521&lt;&gt;"LIBSETS_SETTYPE_BATTLEGROUND",G521&lt;&gt;"LIBSETS_SETTYPE_SPECIAL"),IF(AQ521&lt;&gt;"",VLOOKUP(AQ521,'ESO zone constants'!$D$3:$H$4953,5,FALSE),""),"")</f>
        <v>181</v>
      </c>
      <c r="AQ521" t="s">
        <v>125</v>
      </c>
      <c r="AR521" s="33" t="s">
        <v>1537</v>
      </c>
      <c r="AS521" s="41"/>
      <c r="AT521" s="41"/>
      <c r="AU521" s="3" t="str">
        <f>IF(AND(G521&lt;&gt;"LIBSETS_SETTYPE_BATTLEGROUND",G521&lt;&gt;"LIBSETS_SETTYPE_SPECIAL"),IF(AV521&lt;&gt;"",VLOOKUP(AV521,'ESO zone constants'!$D$3:$H$4953,5,FALSE),""),"")</f>
        <v/>
      </c>
      <c r="AX521" s="41"/>
      <c r="AY521" s="41"/>
      <c r="AZ521" s="79" t="s">
        <v>2658</v>
      </c>
      <c r="BA521" s="36" t="s">
        <v>3216</v>
      </c>
      <c r="BB521" s="36" t="s">
        <v>3216</v>
      </c>
      <c r="BC521" s="36"/>
      <c r="BD521" s="21" t="str">
        <f t="shared" si="54"/>
        <v>[596] = {wayshrines={461,229,270,}, dlcId=DLC_BLACKWOOD</v>
      </c>
      <c r="BE521" s="21" t="str">
        <f t="shared" si="55"/>
        <v>, zoneIds={1261,888,888,584,181}, veteran=false</v>
      </c>
      <c r="BF521" s="21" t="str">
        <f t="shared" si="53"/>
        <v>, setType=LIBSETS_SETTYPE_MYTHIC</v>
      </c>
      <c r="BG521" s="21" t="str">
        <f t="shared" si="56"/>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7"/>
        <v>, addTooltip={['en']='https://en.uesp.net/wiki/Online:Death_Dealer%27s_Fete',},}, --Death Dealer\'s Fete / Death Dealer\'s Fete   [Blackwood, Craglorn, Craglorn, Imperial City, Cyrodiil]</v>
      </c>
    </row>
    <row r="522" spans="1:60" x14ac:dyDescent="0.25">
      <c r="A522" s="5">
        <v>597</v>
      </c>
      <c r="B522" t="s">
        <v>2495</v>
      </c>
      <c r="C522" t="s">
        <v>2495</v>
      </c>
      <c r="D522" s="3">
        <f t="shared" si="52"/>
        <v>597</v>
      </c>
      <c r="G522" s="3" t="s">
        <v>1680</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3282</v>
      </c>
      <c r="Y522" s="62"/>
      <c r="Z522" s="3">
        <f>IF(AND(G522&lt;&gt;"LIBSETS_SETTYPE_BATTLEGROUND",G522&lt;&gt;"LIBSETS_SETTYPE_SPECIAL"),
IF(AND(Y522&lt;&gt;"",ISNUMBER(Y522),NOT(ISNA(Y522))),Y522,
   IF(AND(L522&lt;&gt;"",ISNUMBER(L522),L522&gt;0,NOT(ISNA(L522))),VLOOKUP(L522,'ESO dumped WayshrineInfo'!$K$3:$L$9996,2,FALSE),"")
),"")</f>
        <v>347</v>
      </c>
      <c r="AA522" t="str">
        <f>IF(AND(Z522&lt;&gt;"",ISNUMBER(Z522),NOT(ISNA(Z522))),VLOOKUP(Z522,'ESO zone constants'!$A$3:$D$9999,4,FALSE),"")</f>
        <v>Coldharbour</v>
      </c>
      <c r="AB522" s="33" t="s">
        <v>1540</v>
      </c>
      <c r="AC522" s="41" t="s">
        <v>1549</v>
      </c>
      <c r="AD522" s="41" t="s">
        <v>3284</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constants'!$A$3:$D$9999,4,FALSE),"")</f>
        <v>Craglorn</v>
      </c>
      <c r="AH522" s="42" t="s">
        <v>1556</v>
      </c>
      <c r="AI522" s="41" t="s">
        <v>3331</v>
      </c>
      <c r="AJ522" s="41" t="s">
        <v>3341</v>
      </c>
      <c r="AK522" s="3">
        <f>IF(AND(G522&lt;&gt;"LIBSETS_SETTYPE_BATTLEGROUND",G522&lt;&gt;"LIBSETS_SETTYPE_SPECIAL"),IF(AL522&lt;&gt;"",VLOOKUP(AL522,'ESO zone constants'!$D$3:$H$4953,5,FALSE),""),"")</f>
        <v>936</v>
      </c>
      <c r="AL522" t="s">
        <v>42</v>
      </c>
      <c r="AM522" s="33" t="s">
        <v>1540</v>
      </c>
      <c r="AN522" s="41" t="s">
        <v>1359</v>
      </c>
      <c r="AO522" s="41" t="s">
        <v>3285</v>
      </c>
      <c r="AP522" s="3">
        <f>IF(AND(G522&lt;&gt;"LIBSETS_SETTYPE_BATTLEGROUND",G522&lt;&gt;"LIBSETS_SETTYPE_SPECIAL"),IF(AQ522&lt;&gt;"",VLOOKUP(AQ522,'ESO zone constants'!$D$3:$H$4953,5,FALSE),""),"")</f>
        <v>1260</v>
      </c>
      <c r="AQ522" t="s">
        <v>2445</v>
      </c>
      <c r="AR522" s="33" t="s">
        <v>1558</v>
      </c>
      <c r="AS522" s="41"/>
      <c r="AT522" s="41"/>
      <c r="AU522" s="3" t="str">
        <f>IF(AND(G522&lt;&gt;"LIBSETS_SETTYPE_BATTLEGROUND",G522&lt;&gt;"LIBSETS_SETTYPE_SPECIAL"),IF(AV522&lt;&gt;"",VLOOKUP(AV522,'ESO zone constants'!$D$3:$H$4953,5,FALSE),""),"")</f>
        <v/>
      </c>
      <c r="AX522" s="41"/>
      <c r="AY522" s="41"/>
      <c r="AZ522" s="79" t="s">
        <v>2659</v>
      </c>
      <c r="BA522" s="36" t="s">
        <v>3224</v>
      </c>
      <c r="BB522" s="36" t="s">
        <v>3224</v>
      </c>
      <c r="BC522" s="36"/>
      <c r="BD522" s="21" t="str">
        <f t="shared" si="54"/>
        <v>[597] = {wayshrines={451,184,225,}, dlcId=DLC_BLACKWOOD</v>
      </c>
      <c r="BE522" s="21" t="str">
        <f t="shared" si="55"/>
        <v>, zoneIds={1160,347,888,936,1260}, veteran=false</v>
      </c>
      <c r="BF522" s="21" t="str">
        <f t="shared" si="53"/>
        <v>, setType=LIBSETS_SETTYPE_MYTHIC</v>
      </c>
      <c r="BG522" s="21" t="str">
        <f t="shared" si="56"/>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H522" s="21" t="str">
        <f t="shared" si="57"/>
        <v>, addTooltip={['en']='https://en.uesp.net/wiki/Online:Shapeshifter%27s_Chain',},}, --Shapeshifter\'s Chain / Shapeshifter\'s Chain   [Western Skyrim, Coldharbour, Craglorn, Spindleclutch II, The Silent Halls]</v>
      </c>
    </row>
    <row r="523" spans="1:60" x14ac:dyDescent="0.25">
      <c r="A523" s="5">
        <v>598</v>
      </c>
      <c r="B523" t="s">
        <v>2483</v>
      </c>
      <c r="C523" t="s">
        <v>2474</v>
      </c>
      <c r="D523" s="3">
        <f t="shared" si="52"/>
        <v>598</v>
      </c>
      <c r="F523" t="s">
        <v>2765</v>
      </c>
      <c r="G523" s="8" t="s">
        <v>2764</v>
      </c>
      <c r="I523" t="s">
        <v>91</v>
      </c>
      <c r="J523" t="s">
        <v>91</v>
      </c>
      <c r="K523">
        <v>-1</v>
      </c>
      <c r="L523">
        <v>-1</v>
      </c>
      <c r="M523">
        <v>-1</v>
      </c>
      <c r="O523" s="62"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1540</v>
      </c>
      <c r="W523" s="3" t="s">
        <v>2779</v>
      </c>
      <c r="X523" s="3" t="s">
        <v>2770</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constants'!$A$3:$D$9999,4,FALSE),"")</f>
        <v>Imperial Sewers</v>
      </c>
      <c r="AB523" s="33" t="s">
        <v>2780</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constants'!$A$3:$D$9999,4,FALSE),"")</f>
        <v/>
      </c>
      <c r="AH523" s="42"/>
      <c r="AI523" s="41"/>
      <c r="AJ523" s="41"/>
      <c r="AK523" s="3" t="str">
        <f>IF(AND(G523&lt;&gt;"LIBSETS_SETTYPE_BATTLEGROUND",G523&lt;&gt;"LIBSETS_SETTYPE_SPECIAL"),IF(AL523&lt;&gt;"",VLOOKUP(AL523,'ESO zone constants'!$D$3:$H$4953,5,FALSE),""),"")</f>
        <v/>
      </c>
      <c r="AN523" s="41"/>
      <c r="AO523" s="41"/>
      <c r="AP523" s="3" t="str">
        <f>IF(AND(G523&lt;&gt;"LIBSETS_SETTYPE_BATTLEGROUND",G523&lt;&gt;"LIBSETS_SETTYPE_SPECIAL"),IF(AQ523&lt;&gt;"",VLOOKUP(AQ523,'ESO zone constants'!$D$3:$H$4953,5,FALSE),""),"")</f>
        <v/>
      </c>
      <c r="AS523" s="41"/>
      <c r="AT523" s="41"/>
      <c r="AU523" s="3" t="str">
        <f>IF(AND(G523&lt;&gt;"LIBSETS_SETTYPE_BATTLEGROUND",G523&lt;&gt;"LIBSETS_SETTYPE_SPECIAL"),IF(AV523&lt;&gt;"",VLOOKUP(AV523,'ESO zone constants'!$D$3:$H$4953,5,FALSE),""),"")</f>
        <v/>
      </c>
      <c r="AX523" s="41"/>
      <c r="AY523" s="41"/>
      <c r="AZ523" s="79" t="s">
        <v>2658</v>
      </c>
      <c r="BA523" s="79"/>
      <c r="BB523" s="79"/>
      <c r="BC523" s="79"/>
      <c r="BD523" s="21" t="str">
        <f t="shared" si="54"/>
        <v>[598] = {wayshrines={-1,-1,-1,}, dlcId=DLC_BLACKWOOD</v>
      </c>
      <c r="BE523" s="21" t="str">
        <f t="shared" si="55"/>
        <v>, zoneIds={584,643}, veteran=false</v>
      </c>
      <c r="BF523" s="21" t="str">
        <f t="shared" si="53"/>
        <v>, setType=LIBSETS_SETTYPE_IMPERIALCITY_MONSTER</v>
      </c>
      <c r="BG523" s="21" t="str">
        <f t="shared" si="56"/>
        <v>, dropMechanic={LIBSETS_DROP_MECHANIC_MONSTER_NAME,LIBSETS_DROP_MECHANIC_TELVAR_EQUIPMENT_LOCKBOX_MERCHANT}, dropMechanicDropLocationNames={['en']={'Zoal the Ever-Wakeful (Elvengarden district, north-west)','','','','','',},['de']={'Zoal der Immerwache (Elfengarten Bezirk, Nord-Westen)','','','','','',},}</v>
      </c>
      <c r="BH523" s="21" t="str">
        <f t="shared" si="57"/>
        <v>}, --Zoal the Ever-Wakeful / Zoal der Immerwache   [Imperial City, Imperial Sewers]</v>
      </c>
    </row>
    <row r="524" spans="1:60" x14ac:dyDescent="0.25">
      <c r="A524" s="5">
        <v>599</v>
      </c>
      <c r="B524" t="s">
        <v>2484</v>
      </c>
      <c r="C524" t="s">
        <v>2475</v>
      </c>
      <c r="D524" s="3">
        <f t="shared" si="52"/>
        <v>599</v>
      </c>
      <c r="F524" t="s">
        <v>2765</v>
      </c>
      <c r="G524" s="8" t="s">
        <v>2764</v>
      </c>
      <c r="I524" t="s">
        <v>91</v>
      </c>
      <c r="J524" t="s">
        <v>91</v>
      </c>
      <c r="K524">
        <v>-1</v>
      </c>
      <c r="L524">
        <v>-1</v>
      </c>
      <c r="M524">
        <v>-1</v>
      </c>
      <c r="O524" s="62"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1540</v>
      </c>
      <c r="W524" s="3" t="s">
        <v>2778</v>
      </c>
      <c r="X524" s="3" t="s">
        <v>2768</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constants'!$A$3:$D$9999,4,FALSE),"")</f>
        <v>Imperial Sewers</v>
      </c>
      <c r="AB524" s="33" t="s">
        <v>2780</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constants'!$A$3:$D$9999,4,FALSE),"")</f>
        <v/>
      </c>
      <c r="AH524" s="42"/>
      <c r="AI524" s="41"/>
      <c r="AJ524" s="41"/>
      <c r="AK524" s="3" t="str">
        <f>IF(AND(G524&lt;&gt;"LIBSETS_SETTYPE_BATTLEGROUND",G524&lt;&gt;"LIBSETS_SETTYPE_SPECIAL"),IF(AL524&lt;&gt;"",VLOOKUP(AL524,'ESO zone constants'!$D$3:$H$4953,5,FALSE),""),"")</f>
        <v/>
      </c>
      <c r="AN524" s="41"/>
      <c r="AO524" s="41"/>
      <c r="AP524" s="3" t="str">
        <f>IF(AND(G524&lt;&gt;"LIBSETS_SETTYPE_BATTLEGROUND",G524&lt;&gt;"LIBSETS_SETTYPE_SPECIAL"),IF(AQ524&lt;&gt;"",VLOOKUP(AQ524,'ESO zone constants'!$D$3:$H$4953,5,FALSE),""),"")</f>
        <v/>
      </c>
      <c r="AS524" s="41"/>
      <c r="AT524" s="41"/>
      <c r="AU524" s="3" t="str">
        <f>IF(AND(G524&lt;&gt;"LIBSETS_SETTYPE_BATTLEGROUND",G524&lt;&gt;"LIBSETS_SETTYPE_SPECIAL"),IF(AV524&lt;&gt;"",VLOOKUP(AV524,'ESO zone constants'!$D$3:$H$4953,5,FALSE),""),"")</f>
        <v/>
      </c>
      <c r="AX524" s="41"/>
      <c r="AY524" s="41"/>
      <c r="AZ524" s="79" t="s">
        <v>2658</v>
      </c>
      <c r="BA524" s="79"/>
      <c r="BB524" s="79"/>
      <c r="BC524" s="79"/>
      <c r="BD524" s="21" t="str">
        <f t="shared" si="54"/>
        <v>[599] = {wayshrines={-1,-1,-1,}, dlcId=DLC_BLACKWOOD</v>
      </c>
      <c r="BE524" s="21" t="str">
        <f t="shared" si="55"/>
        <v>, zoneIds={584,643}, veteran=false</v>
      </c>
      <c r="BF524" s="21" t="str">
        <f t="shared" si="53"/>
        <v>, setType=LIBSETS_SETTYPE_IMPERIALCITY_MONSTER</v>
      </c>
      <c r="BG524" s="21" t="str">
        <f t="shared" si="56"/>
        <v>, dropMechanic={LIBSETS_DROP_MECHANIC_MONSTER_NAME,LIBSETS_DROP_MECHANIC_TELVAR_EQUIPMENT_LOCKBOX_MERCHANT}, dropMechanicDropLocationNames={['en']={'Immolator Charr (Temple district, south)','','','','','',},['de']={'Entflammer Charr (Tempelbezirk, Süden)','','','','','',},}</v>
      </c>
      <c r="BH524" s="21" t="str">
        <f t="shared" si="57"/>
        <v>}, --Immolator Charr / Entflammer Charr   [Imperial City, Imperial Sewers]</v>
      </c>
    </row>
    <row r="525" spans="1:60" x14ac:dyDescent="0.25">
      <c r="A525" s="5">
        <v>600</v>
      </c>
      <c r="B525" t="s">
        <v>2485</v>
      </c>
      <c r="C525" t="s">
        <v>2476</v>
      </c>
      <c r="D525" s="3">
        <f t="shared" si="52"/>
        <v>600</v>
      </c>
      <c r="F525" t="s">
        <v>2765</v>
      </c>
      <c r="G525" s="8" t="s">
        <v>2764</v>
      </c>
      <c r="I525" t="s">
        <v>91</v>
      </c>
      <c r="J525" t="s">
        <v>91</v>
      </c>
      <c r="K525">
        <v>-1</v>
      </c>
      <c r="L525">
        <v>-1</v>
      </c>
      <c r="M525">
        <v>-1</v>
      </c>
      <c r="O525" s="62"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1540</v>
      </c>
      <c r="W525" s="3" t="s">
        <v>2777</v>
      </c>
      <c r="X525" s="3" t="s">
        <v>2769</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constants'!$A$3:$D$9999,4,FALSE),"")</f>
        <v>Imperial Sewers</v>
      </c>
      <c r="AB525" s="33" t="s">
        <v>2780</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constants'!$A$3:$D$9999,4,FALSE),"")</f>
        <v/>
      </c>
      <c r="AH525" s="42"/>
      <c r="AI525" s="41"/>
      <c r="AJ525" s="41"/>
      <c r="AK525" s="3" t="str">
        <f>IF(AND(G525&lt;&gt;"LIBSETS_SETTYPE_BATTLEGROUND",G525&lt;&gt;"LIBSETS_SETTYPE_SPECIAL"),IF(AL525&lt;&gt;"",VLOOKUP(AL525,'ESO zone constants'!$D$3:$H$4953,5,FALSE),""),"")</f>
        <v/>
      </c>
      <c r="AN525" s="41"/>
      <c r="AO525" s="41"/>
      <c r="AP525" s="3" t="str">
        <f>IF(AND(G525&lt;&gt;"LIBSETS_SETTYPE_BATTLEGROUND",G525&lt;&gt;"LIBSETS_SETTYPE_SPECIAL"),IF(AQ525&lt;&gt;"",VLOOKUP(AQ525,'ESO zone constants'!$D$3:$H$4953,5,FALSE),""),"")</f>
        <v/>
      </c>
      <c r="AS525" s="41"/>
      <c r="AT525" s="41"/>
      <c r="AU525" s="3" t="str">
        <f>IF(AND(G525&lt;&gt;"LIBSETS_SETTYPE_BATTLEGROUND",G525&lt;&gt;"LIBSETS_SETTYPE_SPECIAL"),IF(AV525&lt;&gt;"",VLOOKUP(AV525,'ESO zone constants'!$D$3:$H$4953,5,FALSE),""),"")</f>
        <v/>
      </c>
      <c r="AX525" s="41"/>
      <c r="AY525" s="41"/>
      <c r="AZ525" s="79" t="s">
        <v>2658</v>
      </c>
      <c r="BA525" s="79"/>
      <c r="BB525" s="79"/>
      <c r="BC525" s="79"/>
      <c r="BD525" s="21" t="str">
        <f t="shared" si="54"/>
        <v>[600] = {wayshrines={-1,-1,-1,}, dlcId=DLC_BLACKWOOD</v>
      </c>
      <c r="BE525" s="21" t="str">
        <f t="shared" si="55"/>
        <v>, zoneIds={584,643}, veteran=false</v>
      </c>
      <c r="BF525" s="21" t="str">
        <f t="shared" si="53"/>
        <v>, setType=LIBSETS_SETTYPE_IMPERIALCITY_MONSTER</v>
      </c>
      <c r="BG525" s="21" t="str">
        <f t="shared" si="56"/>
        <v>, dropMechanic={LIBSETS_DROP_MECHANIC_MONSTER_NAME,LIBSETS_DROP_MECHANIC_TELVAR_EQUIPMENT_LOCKBOX_MERCHANT}, dropMechanicDropLocationNames={['en']={'Glorgoloch the Destroyer (Arena district, north-east)','','','','','',},['de']={'Glorgoloch der Zerstörer (Arenabezirk, Nord-Osten)','','','','','',},}</v>
      </c>
      <c r="BH525" s="21" t="str">
        <f t="shared" si="57"/>
        <v>}, --Glorgoloch the Destroyer / Glorgoloch der Zerstörer   [Imperial City, Imperial Sewers]</v>
      </c>
    </row>
    <row r="526" spans="1:60" x14ac:dyDescent="0.25">
      <c r="A526" s="5">
        <v>602</v>
      </c>
      <c r="B526" t="s">
        <v>2521</v>
      </c>
      <c r="C526" t="s">
        <v>2754</v>
      </c>
      <c r="D526" s="3">
        <f t="shared" si="52"/>
        <v>602</v>
      </c>
      <c r="G526" s="8" t="s">
        <v>1475</v>
      </c>
      <c r="I526" t="s">
        <v>91</v>
      </c>
      <c r="J526" t="s">
        <v>91</v>
      </c>
      <c r="K526">
        <v>469</v>
      </c>
      <c r="L526">
        <v>469</v>
      </c>
      <c r="M526">
        <v>469</v>
      </c>
      <c r="O526" s="62" t="s">
        <v>2504</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3332</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constants'!$A$3:$D$9999,4,FALSE),"")</f>
        <v>Blackwood</v>
      </c>
      <c r="AB526" s="33" t="s">
        <v>3332</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constants'!$A$3:$D$9999,4,FALSE),"")</f>
        <v>Blackwood</v>
      </c>
      <c r="AH526" s="42"/>
      <c r="AI526" s="41"/>
      <c r="AJ526" s="41"/>
      <c r="AK526" s="3" t="str">
        <f>IF(AND(G526&lt;&gt;"LIBSETS_SETTYPE_BATTLEGROUND",G526&lt;&gt;"LIBSETS_SETTYPE_SPECIAL"),IF(AL526&lt;&gt;"",VLOOKUP(AL526,'ESO zone constants'!$D$3:$H$4953,5,FALSE),""),"")</f>
        <v/>
      </c>
      <c r="AN526" s="41"/>
      <c r="AO526" s="41"/>
      <c r="AP526" s="3" t="str">
        <f>IF(AND(G526&lt;&gt;"LIBSETS_SETTYPE_BATTLEGROUND",G526&lt;&gt;"LIBSETS_SETTYPE_SPECIAL"),IF(AQ526&lt;&gt;"",VLOOKUP(AQ526,'ESO zone constants'!$D$3:$H$4953,5,FALSE),""),"")</f>
        <v/>
      </c>
      <c r="AS526" s="41"/>
      <c r="AT526" s="41"/>
      <c r="AU526" s="3" t="str">
        <f>IF(AND(G526&lt;&gt;"LIBSETS_SETTYPE_BATTLEGROUND",G526&lt;&gt;"LIBSETS_SETTYPE_SPECIAL"),IF(AV526&lt;&gt;"",VLOOKUP(AV526,'ESO zone constants'!$D$3:$H$4953,5,FALSE),""),"")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3"/>
        <v>, setType=LIBSETS_SETTYPE_DUNGEON</v>
      </c>
      <c r="BG526" s="21" t="str">
        <f t="shared" si="56"/>
        <v>, dropMechanic={LIBSETS_DROP_MECHANIC_GROUP_DUNGEON_BOSS,LIBSETS_DROP_MECHANIC_GROUP_DUNGEON_BOSS}</v>
      </c>
      <c r="BH526" s="21" t="str">
        <f t="shared" si="57"/>
        <v>}, --Crimson Oath\'s Rive / Spalt des Karmesinschwurs   [The Dread Cellar, Blackwood, Blackwood]</v>
      </c>
    </row>
    <row r="527" spans="1:60" x14ac:dyDescent="0.25">
      <c r="A527" s="5">
        <v>603</v>
      </c>
      <c r="B527" t="s">
        <v>2519</v>
      </c>
      <c r="C527" t="s">
        <v>2755</v>
      </c>
      <c r="D527" s="3">
        <f t="shared" si="52"/>
        <v>603</v>
      </c>
      <c r="G527" s="8" t="s">
        <v>1475</v>
      </c>
      <c r="I527" t="s">
        <v>91</v>
      </c>
      <c r="J527" t="s">
        <v>91</v>
      </c>
      <c r="K527">
        <v>469</v>
      </c>
      <c r="L527">
        <v>469</v>
      </c>
      <c r="M527">
        <v>469</v>
      </c>
      <c r="O527" s="62" t="s">
        <v>2504</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3332</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constants'!$A$3:$D$9999,4,FALSE),"")</f>
        <v>Blackwood</v>
      </c>
      <c r="AB527" s="33" t="s">
        <v>3332</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constants'!$A$3:$D$9999,4,FALSE),"")</f>
        <v>Blackwood</v>
      </c>
      <c r="AH527" s="42"/>
      <c r="AI527" s="41"/>
      <c r="AJ527" s="41"/>
      <c r="AK527" s="3" t="str">
        <f>IF(AND(G527&lt;&gt;"LIBSETS_SETTYPE_BATTLEGROUND",G527&lt;&gt;"LIBSETS_SETTYPE_SPECIAL"),IF(AL527&lt;&gt;"",VLOOKUP(AL527,'ESO zone constants'!$D$3:$H$4953,5,FALSE),""),"")</f>
        <v/>
      </c>
      <c r="AN527" s="41"/>
      <c r="AO527" s="41"/>
      <c r="AP527" s="3" t="str">
        <f>IF(AND(G527&lt;&gt;"LIBSETS_SETTYPE_BATTLEGROUND",G527&lt;&gt;"LIBSETS_SETTYPE_SPECIAL"),IF(AQ527&lt;&gt;"",VLOOKUP(AQ527,'ESO zone constants'!$D$3:$H$4953,5,FALSE),""),"")</f>
        <v/>
      </c>
      <c r="AS527" s="41"/>
      <c r="AT527" s="41"/>
      <c r="AU527" s="3" t="str">
        <f>IF(AND(G527&lt;&gt;"LIBSETS_SETTYPE_BATTLEGROUND",G527&lt;&gt;"LIBSETS_SETTYPE_SPECIAL"),IF(AV527&lt;&gt;"",VLOOKUP(AV527,'ESO zone constants'!$D$3:$H$4953,5,FALSE),""),"")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3"/>
        <v>, setType=LIBSETS_SETTYPE_DUNGEON</v>
      </c>
      <c r="BG527" s="21" t="str">
        <f t="shared" si="56"/>
        <v>, dropMechanic={LIBSETS_DROP_MECHANIC_GROUP_DUNGEON_BOSS,LIBSETS_DROP_MECHANIC_GROUP_DUNGEON_BOSS}</v>
      </c>
      <c r="BH527" s="21" t="str">
        <f t="shared" si="57"/>
        <v>}, --Scorion\'s Feast  / Festmahl des Skorions   [The Dread Cellar, Blackwood, Blackwood]</v>
      </c>
    </row>
    <row r="528" spans="1:60" x14ac:dyDescent="0.25">
      <c r="A528" s="5">
        <v>604</v>
      </c>
      <c r="B528" t="s">
        <v>2520</v>
      </c>
      <c r="C528" t="s">
        <v>2497</v>
      </c>
      <c r="D528" s="3">
        <f t="shared" si="52"/>
        <v>604</v>
      </c>
      <c r="G528" s="8" t="s">
        <v>1475</v>
      </c>
      <c r="I528" t="s">
        <v>91</v>
      </c>
      <c r="J528" t="s">
        <v>91</v>
      </c>
      <c r="K528">
        <v>469</v>
      </c>
      <c r="L528">
        <v>469</v>
      </c>
      <c r="M528">
        <v>469</v>
      </c>
      <c r="O528" s="62" t="s">
        <v>2504</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3332</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constants'!$A$3:$D$9999,4,FALSE),"")</f>
        <v>Blackwood</v>
      </c>
      <c r="AB528" s="33" t="s">
        <v>3332</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constants'!$A$3:$D$9999,4,FALSE),"")</f>
        <v>Blackwood</v>
      </c>
      <c r="AH528" s="42"/>
      <c r="AI528" s="41"/>
      <c r="AJ528" s="41"/>
      <c r="AK528" s="3" t="str">
        <f>IF(AND(G528&lt;&gt;"LIBSETS_SETTYPE_BATTLEGROUND",G528&lt;&gt;"LIBSETS_SETTYPE_SPECIAL"),IF(AL528&lt;&gt;"",VLOOKUP(AL528,'ESO zone constants'!$D$3:$H$4953,5,FALSE),""),"")</f>
        <v/>
      </c>
      <c r="AN528" s="41"/>
      <c r="AO528" s="41"/>
      <c r="AP528" s="3" t="str">
        <f>IF(AND(G528&lt;&gt;"LIBSETS_SETTYPE_BATTLEGROUND",G528&lt;&gt;"LIBSETS_SETTYPE_SPECIAL"),IF(AQ528&lt;&gt;"",VLOOKUP(AQ528,'ESO zone constants'!$D$3:$H$4953,5,FALSE),""),"")</f>
        <v/>
      </c>
      <c r="AS528" s="41"/>
      <c r="AT528" s="41"/>
      <c r="AU528" s="3" t="str">
        <f>IF(AND(G528&lt;&gt;"LIBSETS_SETTYPE_BATTLEGROUND",G528&lt;&gt;"LIBSETS_SETTYPE_SPECIAL"),IF(AV528&lt;&gt;"",VLOOKUP(AV528,'ESO zone constants'!$D$3:$H$4953,5,FALSE),""),"")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3"/>
        <v>, setType=LIBSETS_SETTYPE_DUNGEON</v>
      </c>
      <c r="BG528" s="21" t="str">
        <f t="shared" si="56"/>
        <v>, dropMechanic={LIBSETS_DROP_MECHANIC_GROUP_DUNGEON_BOSS,LIBSETS_DROP_MECHANIC_GROUP_DUNGEON_BOSS}</v>
      </c>
      <c r="BH528" s="21" t="str">
        <f t="shared" si="57"/>
        <v>}, --Rush of Agony / Auftreibende Agonie   [The Dread Cellar, Blackwood, Blackwood]</v>
      </c>
    </row>
    <row r="529" spans="1:60" x14ac:dyDescent="0.25">
      <c r="A529" s="5">
        <v>605</v>
      </c>
      <c r="B529" t="s">
        <v>2525</v>
      </c>
      <c r="C529" t="s">
        <v>2502</v>
      </c>
      <c r="D529" s="3">
        <f t="shared" si="52"/>
        <v>605</v>
      </c>
      <c r="G529" s="8" t="s">
        <v>1475</v>
      </c>
      <c r="I529" t="s">
        <v>91</v>
      </c>
      <c r="J529" t="s">
        <v>91</v>
      </c>
      <c r="K529">
        <v>470</v>
      </c>
      <c r="L529">
        <v>470</v>
      </c>
      <c r="M529">
        <v>470</v>
      </c>
      <c r="O529" s="62" t="s">
        <v>2499</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3332</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constants'!$A$3:$D$9999,4,FALSE),"")</f>
        <v>Glenumbra</v>
      </c>
      <c r="AB529" s="33" t="s">
        <v>3332</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constants'!$A$3:$D$9999,4,FALSE),"")</f>
        <v>Glenumbra</v>
      </c>
      <c r="AH529" s="42"/>
      <c r="AI529" s="41"/>
      <c r="AJ529" s="41"/>
      <c r="AK529" s="3" t="str">
        <f>IF(AND(G529&lt;&gt;"LIBSETS_SETTYPE_BATTLEGROUND",G529&lt;&gt;"LIBSETS_SETTYPE_SPECIAL"),IF(AL529&lt;&gt;"",VLOOKUP(AL529,'ESO zone constants'!$D$3:$H$4953,5,FALSE),""),"")</f>
        <v/>
      </c>
      <c r="AN529" s="41"/>
      <c r="AO529" s="41"/>
      <c r="AP529" s="3" t="str">
        <f>IF(AND(G529&lt;&gt;"LIBSETS_SETTYPE_BATTLEGROUND",G529&lt;&gt;"LIBSETS_SETTYPE_SPECIAL"),IF(AQ529&lt;&gt;"",VLOOKUP(AQ529,'ESO zone constants'!$D$3:$H$4953,5,FALSE),""),"")</f>
        <v/>
      </c>
      <c r="AS529" s="41"/>
      <c r="AT529" s="41"/>
      <c r="AU529" s="3" t="str">
        <f>IF(AND(G529&lt;&gt;"LIBSETS_SETTYPE_BATTLEGROUND",G529&lt;&gt;"LIBSETS_SETTYPE_SPECIAL"),IF(AV529&lt;&gt;"",VLOOKUP(AV529,'ESO zone constants'!$D$3:$H$4953,5,FALSE),""),"")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3"/>
        <v>, setType=LIBSETS_SETTYPE_DUNGEON</v>
      </c>
      <c r="BG529" s="21" t="str">
        <f t="shared" si="56"/>
        <v>, dropMechanic={LIBSETS_DROP_MECHANIC_GROUP_DUNGEON_BOSS,LIBSETS_DROP_MECHANIC_GROUP_DUNGEON_BOSS}</v>
      </c>
      <c r="BH529" s="21" t="str">
        <f t="shared" si="57"/>
        <v>}, --Silver Rose Vigil / Silberrosen-Wacht   [Red Petal Bastion, Glenumbra, Glenumbra]</v>
      </c>
    </row>
    <row r="530" spans="1:60" x14ac:dyDescent="0.25">
      <c r="A530" s="5">
        <v>606</v>
      </c>
      <c r="B530" t="s">
        <v>2523</v>
      </c>
      <c r="C530" t="s">
        <v>2500</v>
      </c>
      <c r="D530" s="3">
        <f t="shared" si="52"/>
        <v>606</v>
      </c>
      <c r="G530" s="8" t="s">
        <v>1475</v>
      </c>
      <c r="I530" t="s">
        <v>91</v>
      </c>
      <c r="J530" t="s">
        <v>91</v>
      </c>
      <c r="K530">
        <v>470</v>
      </c>
      <c r="L530">
        <v>470</v>
      </c>
      <c r="M530">
        <v>470</v>
      </c>
      <c r="O530" s="62" t="s">
        <v>2499</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3332</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constants'!$A$3:$D$9999,4,FALSE),"")</f>
        <v>Glenumbra</v>
      </c>
      <c r="AB530" s="33" t="s">
        <v>3332</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constants'!$A$3:$D$9999,4,FALSE),"")</f>
        <v>Glenumbra</v>
      </c>
      <c r="AH530" s="42"/>
      <c r="AI530" s="41"/>
      <c r="AJ530" s="41"/>
      <c r="AK530" s="3" t="str">
        <f>IF(AND(G530&lt;&gt;"LIBSETS_SETTYPE_BATTLEGROUND",G530&lt;&gt;"LIBSETS_SETTYPE_SPECIAL"),IF(AL530&lt;&gt;"",VLOOKUP(AL530,'ESO zone constants'!$D$3:$H$4953,5,FALSE),""),"")</f>
        <v/>
      </c>
      <c r="AN530" s="41"/>
      <c r="AO530" s="41"/>
      <c r="AP530" s="3" t="str">
        <f>IF(AND(G530&lt;&gt;"LIBSETS_SETTYPE_BATTLEGROUND",G530&lt;&gt;"LIBSETS_SETTYPE_SPECIAL"),IF(AQ530&lt;&gt;"",VLOOKUP(AQ530,'ESO zone constants'!$D$3:$H$4953,5,FALSE),""),"")</f>
        <v/>
      </c>
      <c r="AS530" s="41"/>
      <c r="AT530" s="41"/>
      <c r="AU530" s="3" t="str">
        <f>IF(AND(G530&lt;&gt;"LIBSETS_SETTYPE_BATTLEGROUND",G530&lt;&gt;"LIBSETS_SETTYPE_SPECIAL"),IF(AV530&lt;&gt;"",VLOOKUP(AV530,'ESO zone constants'!$D$3:$H$4953,5,FALSE),""),"")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3"/>
        <v>, setType=LIBSETS_SETTYPE_DUNGEON</v>
      </c>
      <c r="BG530" s="21" t="str">
        <f t="shared" si="56"/>
        <v>, dropMechanic={LIBSETS_DROP_MECHANIC_GROUP_DUNGEON_BOSS,LIBSETS_DROP_MECHANIC_GROUP_DUNGEON_BOSS}</v>
      </c>
      <c r="BH530" s="21" t="str">
        <f t="shared" si="57"/>
        <v>}, --Thunder Caller / Donnerrufer   [Red Petal Bastion, Glenumbra, Glenumbra]</v>
      </c>
    </row>
    <row r="531" spans="1:60" x14ac:dyDescent="0.25">
      <c r="A531" s="5">
        <v>607</v>
      </c>
      <c r="B531" t="s">
        <v>2524</v>
      </c>
      <c r="C531" t="s">
        <v>2501</v>
      </c>
      <c r="D531" s="3">
        <f t="shared" si="52"/>
        <v>607</v>
      </c>
      <c r="G531" s="8" t="s">
        <v>1475</v>
      </c>
      <c r="I531" t="s">
        <v>91</v>
      </c>
      <c r="J531" t="s">
        <v>91</v>
      </c>
      <c r="K531">
        <v>470</v>
      </c>
      <c r="L531">
        <v>470</v>
      </c>
      <c r="M531">
        <v>470</v>
      </c>
      <c r="O531" s="62" t="s">
        <v>2499</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3332</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constants'!$A$3:$D$9999,4,FALSE),"")</f>
        <v>Glenumbra</v>
      </c>
      <c r="AB531" s="33" t="s">
        <v>3332</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constants'!$A$3:$D$9999,4,FALSE),"")</f>
        <v>Glenumbra</v>
      </c>
      <c r="AH531" s="42"/>
      <c r="AI531" s="41"/>
      <c r="AJ531" s="41"/>
      <c r="AK531" s="3" t="str">
        <f>IF(AND(G531&lt;&gt;"LIBSETS_SETTYPE_BATTLEGROUND",G531&lt;&gt;"LIBSETS_SETTYPE_SPECIAL"),IF(AL531&lt;&gt;"",VLOOKUP(AL531,'ESO zone constants'!$D$3:$H$4953,5,FALSE),""),"")</f>
        <v/>
      </c>
      <c r="AN531" s="41"/>
      <c r="AO531" s="41"/>
      <c r="AP531" s="3" t="str">
        <f>IF(AND(G531&lt;&gt;"LIBSETS_SETTYPE_BATTLEGROUND",G531&lt;&gt;"LIBSETS_SETTYPE_SPECIAL"),IF(AQ531&lt;&gt;"",VLOOKUP(AQ531,'ESO zone constants'!$D$3:$H$4953,5,FALSE),""),"")</f>
        <v/>
      </c>
      <c r="AS531" s="41"/>
      <c r="AT531" s="41"/>
      <c r="AU531" s="3" t="str">
        <f>IF(AND(G531&lt;&gt;"LIBSETS_SETTYPE_BATTLEGROUND",G531&lt;&gt;"LIBSETS_SETTYPE_SPECIAL"),IF(AV531&lt;&gt;"",VLOOKUP(AV531,'ESO zone constants'!$D$3:$H$4953,5,FALSE),""),"")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3"/>
        <v>, setType=LIBSETS_SETTYPE_DUNGEON</v>
      </c>
      <c r="BG531" s="21" t="str">
        <f t="shared" si="56"/>
        <v>, dropMechanic={LIBSETS_DROP_MECHANIC_GROUP_DUNGEON_BOSS,LIBSETS_DROP_MECHANIC_GROUP_DUNGEON_BOSS}</v>
      </c>
      <c r="BH531" s="21" t="str">
        <f t="shared" si="57"/>
        <v>}, --Grisly Gourmet / Grausiger Gourmet   [Red Petal Bastion, Glenumbra, Glenumbra]</v>
      </c>
    </row>
    <row r="532" spans="1:60" x14ac:dyDescent="0.25">
      <c r="A532" s="5">
        <v>608</v>
      </c>
      <c r="B532" t="s">
        <v>2503</v>
      </c>
      <c r="C532" t="s">
        <v>2503</v>
      </c>
      <c r="D532" s="3">
        <f t="shared" si="52"/>
        <v>608</v>
      </c>
      <c r="G532" s="8" t="s">
        <v>1477</v>
      </c>
      <c r="H532" s="87">
        <v>3</v>
      </c>
      <c r="I532" t="s">
        <v>1464</v>
      </c>
      <c r="J532" t="s">
        <v>91</v>
      </c>
      <c r="K532">
        <v>470</v>
      </c>
      <c r="L532">
        <v>470</v>
      </c>
      <c r="M532">
        <v>470</v>
      </c>
      <c r="O532" s="62" t="s">
        <v>2499</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constants'!$A$3:$D$9999,4,FALSE),"")</f>
        <v>Glenumbra</v>
      </c>
      <c r="AH532" s="42"/>
      <c r="AK532" s="3" t="str">
        <f>IF(AND(G532&lt;&gt;"LIBSETS_SETTYPE_BATTLEGROUND",G532&lt;&gt;"LIBSETS_SETTYPE_SPECIAL"),IF(AL532&lt;&gt;"",VLOOKUP(AL532,'ESO zone constants'!$D$3:$H$4953,5,FALSE),""),"")</f>
        <v/>
      </c>
      <c r="AP532" s="3" t="str">
        <f>IF(AND(G532&lt;&gt;"LIBSETS_SETTYPE_BATTLEGROUND",G532&lt;&gt;"LIBSETS_SETTYPE_SPECIAL"),IF(AQ532&lt;&gt;"",VLOOKUP(AQ532,'ESO zone constants'!$D$3:$H$4953,5,FALSE),""),"")</f>
        <v/>
      </c>
      <c r="AU532" s="3" t="str">
        <f>IF(AND(G532&lt;&gt;"LIBSETS_SETTYPE_BATTLEGROUND",G532&lt;&gt;"LIBSETS_SETTYPE_SPECIAL"),IF(AV532&lt;&gt;"",VLOOKUP(AV532,'ESO zone constants'!$D$3:$H$4953,5,FALSE),""),"")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3"/>
        <v>, setType=LIBSETS_SETTYPE_MONSTER, undauntedChestId=3</v>
      </c>
      <c r="BG532" s="21" t="str">
        <f t="shared" si="56"/>
        <v>, dropMechanic={LIBSETS_DROP_MECHANIC_MONSTER_NAME}, dropMechanicDropLocationNames={['en']={'Prior Thierric Sarazen','','','','','',},['de']={'Prior Thierric Sarazen','','','','','',},}</v>
      </c>
      <c r="BH532" s="21" t="str">
        <f t="shared" si="57"/>
        <v>}, --Prior Thierric / Prior Thierric   [Red Petal Bastion, Glenumbra, Glenumbra]</v>
      </c>
    </row>
    <row r="533" spans="1:60" x14ac:dyDescent="0.25">
      <c r="A533" s="5">
        <v>609</v>
      </c>
      <c r="B533" t="s">
        <v>2522</v>
      </c>
      <c r="C533" t="s">
        <v>2498</v>
      </c>
      <c r="D533" s="3">
        <f t="shared" si="52"/>
        <v>609</v>
      </c>
      <c r="G533" s="8" t="s">
        <v>1477</v>
      </c>
      <c r="H533" s="87">
        <v>3</v>
      </c>
      <c r="I533" t="s">
        <v>1464</v>
      </c>
      <c r="J533" t="s">
        <v>91</v>
      </c>
      <c r="K533">
        <v>469</v>
      </c>
      <c r="L533">
        <v>469</v>
      </c>
      <c r="M533">
        <v>469</v>
      </c>
      <c r="O533" s="62" t="s">
        <v>2504</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constants'!$A$3:$D$9999,4,FALSE),"")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constants'!$A$3:$D$9999,4,FALSE),"")</f>
        <v>Blackwood</v>
      </c>
      <c r="AH533" s="42"/>
      <c r="AI533" s="41"/>
      <c r="AJ533" s="41"/>
      <c r="AK533" s="3" t="str">
        <f>IF(AND(G533&lt;&gt;"LIBSETS_SETTYPE_BATTLEGROUND",G533&lt;&gt;"LIBSETS_SETTYPE_SPECIAL"),IF(AL533&lt;&gt;"",VLOOKUP(AL533,'ESO zone constants'!$D$3:$H$4953,5,FALSE),""),"")</f>
        <v/>
      </c>
      <c r="AN533" s="41"/>
      <c r="AO533" s="41"/>
      <c r="AP533" s="3" t="str">
        <f>IF(AND(G533&lt;&gt;"LIBSETS_SETTYPE_BATTLEGROUND",G533&lt;&gt;"LIBSETS_SETTYPE_SPECIAL"),IF(AQ533&lt;&gt;"",VLOOKUP(AQ533,'ESO zone constants'!$D$3:$H$4953,5,FALSE),""),"")</f>
        <v/>
      </c>
      <c r="AS533" s="41"/>
      <c r="AT533" s="41"/>
      <c r="AU533" s="3" t="str">
        <f>IF(AND(G533&lt;&gt;"LIBSETS_SETTYPE_BATTLEGROUND",G533&lt;&gt;"LIBSETS_SETTYPE_SPECIAL"),IF(AV533&lt;&gt;"",VLOOKUP(AV533,'ESO zone constants'!$D$3:$H$4953,5,FALSE),""),"")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3"/>
        <v>, setType=LIBSETS_SETTYPE_MONSTER, undauntedChestId=3</v>
      </c>
      <c r="BG533" s="21" t="str">
        <f t="shared" si="56"/>
        <v>, dropMechanic={LIBSETS_DROP_MECHANIC_MONSTER_NAME}, dropMechanicDropLocationNames={['en']={'Magma Incarnate','','','','','',},['de']={'Magmaverkörperung','','','','','',},}</v>
      </c>
      <c r="BH533" s="21" t="str">
        <f t="shared" si="57"/>
        <v>}, --Magma Incarnate / Magmaverkörperung   [The Dread Cellar, Blackwood, Blackwood]</v>
      </c>
    </row>
    <row r="534" spans="1:60" x14ac:dyDescent="0.25">
      <c r="A534" s="5">
        <v>610</v>
      </c>
      <c r="B534" t="s">
        <v>2662</v>
      </c>
      <c r="C534" t="s">
        <v>2706</v>
      </c>
      <c r="D534" s="3">
        <f t="shared" si="52"/>
        <v>610</v>
      </c>
      <c r="G534" s="3" t="s">
        <v>1472</v>
      </c>
      <c r="I534" t="s">
        <v>91</v>
      </c>
      <c r="J534" t="s">
        <v>91</v>
      </c>
      <c r="K534">
        <v>478</v>
      </c>
      <c r="L534">
        <v>478</v>
      </c>
      <c r="M534">
        <v>478</v>
      </c>
      <c r="N534">
        <v>3</v>
      </c>
      <c r="O534" s="62" t="s">
        <v>2447</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3335</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constants'!$A$3:$D$9999,4,FALSE),"")</f>
        <v>The Deadlands</v>
      </c>
      <c r="AB534" s="33" t="s">
        <v>3335</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constants'!$A$3:$D$9999,4,FALSE),"")</f>
        <v>The Deadlands</v>
      </c>
      <c r="AH534" s="42" t="s">
        <v>3335</v>
      </c>
      <c r="AK534" s="3" t="str">
        <f>IF(AND(G534&lt;&gt;"LIBSETS_SETTYPE_BATTLEGROUND",G534&lt;&gt;"LIBSETS_SETTYPE_SPECIAL"),IF(AL534&lt;&gt;"",VLOOKUP(AL534,'ESO zone constants'!$D$3:$H$4953,5,FALSE),""),"")</f>
        <v/>
      </c>
      <c r="AP534" s="3" t="str">
        <f>IF(AND(G534&lt;&gt;"LIBSETS_SETTYPE_BATTLEGROUND",G534&lt;&gt;"LIBSETS_SETTYPE_SPECIAL"),IF(AQ534&lt;&gt;"",VLOOKUP(AQ534,'ESO zone constants'!$D$3:$H$4953,5,FALSE),""),"")</f>
        <v/>
      </c>
      <c r="AU534" s="3" t="str">
        <f>IF(AND(G534&lt;&gt;"LIBSETS_SETTYPE_BATTLEGROUND",G534&lt;&gt;"LIBSETS_SETTYPE_SPECIAL"),IF(AV534&lt;&gt;"",VLOOKUP(AV534,'ESO zone constants'!$D$3:$H$4953,5,FALSE),""),"")</f>
        <v/>
      </c>
      <c r="AZ534" s="83"/>
      <c r="BA534" s="83"/>
      <c r="BB534" s="83"/>
      <c r="BC534" s="83"/>
      <c r="BD534" s="21" t="str">
        <f t="shared" si="54"/>
        <v>[610] = {wayshrines={478,478,478,}, traitsNeeded=3, dlcId=DLC_DEADLANDS</v>
      </c>
      <c r="BE534" s="21" t="str">
        <f t="shared" si="55"/>
        <v>, zoneIds={1286,1286,1286}, veteran=false</v>
      </c>
      <c r="BF534" s="21" t="str">
        <f t="shared" si="53"/>
        <v>, setType=LIBSETS_SETTYPE_CRAFTED</v>
      </c>
      <c r="BG534" s="21" t="str">
        <f t="shared" si="56"/>
        <v>, dropMechanic={LIBSETS_DROP_MECHANIC_CRAFTED,LIBSETS_DROP_MECHANIC_CRAFTED,LIBSETS_DROP_MECHANIC_CRAFTED}</v>
      </c>
      <c r="BH534" s="21" t="str">
        <f t="shared" si="57"/>
        <v>}, --Wretched Vitality / Elendsvitalität   [The Deadlands, The Deadlands, The Deadlands]</v>
      </c>
    </row>
    <row r="535" spans="1:60" x14ac:dyDescent="0.25">
      <c r="A535" s="5">
        <v>611</v>
      </c>
      <c r="B535" t="s">
        <v>2663</v>
      </c>
      <c r="C535" t="s">
        <v>2707</v>
      </c>
      <c r="D535" s="3">
        <f t="shared" si="52"/>
        <v>611</v>
      </c>
      <c r="G535" s="3" t="s">
        <v>1472</v>
      </c>
      <c r="I535" t="s">
        <v>91</v>
      </c>
      <c r="J535" t="s">
        <v>91</v>
      </c>
      <c r="K535" s="36">
        <v>494</v>
      </c>
      <c r="L535" s="36">
        <v>494</v>
      </c>
      <c r="M535" s="36">
        <v>494</v>
      </c>
      <c r="N535">
        <v>7</v>
      </c>
      <c r="O535" s="62" t="s">
        <v>2447</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3335</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constants'!$A$3:$D$9999,4,FALSE),"")</f>
        <v>The Deadlands</v>
      </c>
      <c r="AB535" s="33" t="s">
        <v>3335</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constants'!$A$3:$D$9999,4,FALSE),"")</f>
        <v>The Deadlands</v>
      </c>
      <c r="AH535" s="42" t="s">
        <v>3335</v>
      </c>
      <c r="AK535" s="3" t="str">
        <f>IF(AND(G535&lt;&gt;"LIBSETS_SETTYPE_BATTLEGROUND",G535&lt;&gt;"LIBSETS_SETTYPE_SPECIAL"),IF(AL535&lt;&gt;"",VLOOKUP(AL535,'ESO zone constants'!$D$3:$H$4953,5,FALSE),""),"")</f>
        <v/>
      </c>
      <c r="AP535" s="3" t="str">
        <f>IF(AND(G535&lt;&gt;"LIBSETS_SETTYPE_BATTLEGROUND",G535&lt;&gt;"LIBSETS_SETTYPE_SPECIAL"),IF(AQ535&lt;&gt;"",VLOOKUP(AQ535,'ESO zone constants'!$D$3:$H$4953,5,FALSE),""),"")</f>
        <v/>
      </c>
      <c r="AU535" s="3" t="str">
        <f>IF(AND(G535&lt;&gt;"LIBSETS_SETTYPE_BATTLEGROUND",G535&lt;&gt;"LIBSETS_SETTYPE_SPECIAL"),IF(AV535&lt;&gt;"",VLOOKUP(AV535,'ESO zone constants'!$D$3:$H$4953,5,FALSE),""),"")</f>
        <v/>
      </c>
      <c r="AZ535" s="83"/>
      <c r="BA535" s="83"/>
      <c r="BB535" s="83"/>
      <c r="BC535" s="83"/>
      <c r="BD535" s="21" t="str">
        <f t="shared" si="54"/>
        <v>[611] = {wayshrines={494,494,494,}, traitsNeeded=7, dlcId=DLC_DEADLANDS</v>
      </c>
      <c r="BE535" s="21" t="str">
        <f t="shared" si="55"/>
        <v>, zoneIds={1286,1286,1286}, veteran=false</v>
      </c>
      <c r="BF535" s="21" t="str">
        <f t="shared" si="53"/>
        <v>, setType=LIBSETS_SETTYPE_CRAFTED</v>
      </c>
      <c r="BG535" s="21" t="str">
        <f t="shared" si="56"/>
        <v>, dropMechanic={LIBSETS_DROP_MECHANIC_CRAFTED,LIBSETS_DROP_MECHANIC_CRAFTED,LIBSETS_DROP_MECHANIC_CRAFTED}</v>
      </c>
      <c r="BH535" s="21" t="str">
        <f t="shared" si="57"/>
        <v>}, --Deadlands Demolisher / Totenländer-Demolierer   [The Deadlands, The Deadlands, The Deadlands]</v>
      </c>
    </row>
    <row r="536" spans="1:60" x14ac:dyDescent="0.25">
      <c r="A536" s="5">
        <v>612</v>
      </c>
      <c r="B536" t="s">
        <v>2664</v>
      </c>
      <c r="C536" t="s">
        <v>2708</v>
      </c>
      <c r="D536" s="3">
        <f t="shared" si="52"/>
        <v>612</v>
      </c>
      <c r="G536" s="3" t="s">
        <v>1472</v>
      </c>
      <c r="I536" t="s">
        <v>91</v>
      </c>
      <c r="J536" t="s">
        <v>91</v>
      </c>
      <c r="K536" s="36">
        <v>489</v>
      </c>
      <c r="L536" s="36">
        <v>489</v>
      </c>
      <c r="M536" s="36">
        <v>489</v>
      </c>
      <c r="N536">
        <v>5</v>
      </c>
      <c r="O536" s="62" t="s">
        <v>2684</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3335</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constants'!$A$3:$D$9999,4,FALSE),"")</f>
        <v>The Shambles</v>
      </c>
      <c r="AB536" s="33" t="s">
        <v>3335</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constants'!$A$3:$D$9999,4,FALSE),"")</f>
        <v>The Shambles</v>
      </c>
      <c r="AH536" s="33" t="s">
        <v>3335</v>
      </c>
      <c r="AI536" s="41"/>
      <c r="AJ536" s="41"/>
      <c r="AK536" s="3" t="str">
        <f>IF(AND(G536&lt;&gt;"LIBSETS_SETTYPE_BATTLEGROUND",G536&lt;&gt;"LIBSETS_SETTYPE_SPECIAL"),IF(AL536&lt;&gt;"",VLOOKUP(AL536,'ESO zone constants'!$D$3:$H$4953,5,FALSE),""),"")</f>
        <v/>
      </c>
      <c r="AN536" s="41"/>
      <c r="AO536" s="41"/>
      <c r="AP536" s="3" t="str">
        <f>IF(AND(G536&lt;&gt;"LIBSETS_SETTYPE_BATTLEGROUND",G536&lt;&gt;"LIBSETS_SETTYPE_SPECIAL"),IF(AQ536&lt;&gt;"",VLOOKUP(AQ536,'ESO zone constants'!$D$3:$H$4953,5,FALSE),""),"")</f>
        <v/>
      </c>
      <c r="AS536" s="41"/>
      <c r="AT536" s="41"/>
      <c r="AU536" s="3" t="str">
        <f>IF(AND(G536&lt;&gt;"LIBSETS_SETTYPE_BATTLEGROUND",G536&lt;&gt;"LIBSETS_SETTYPE_SPECIAL"),IF(AV536&lt;&gt;"",VLOOKUP(AV536,'ESO zone constants'!$D$3:$H$4953,5,FALSE),""),"")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3"/>
        <v>, setType=LIBSETS_SETTYPE_CRAFTED</v>
      </c>
      <c r="BG536" s="21" t="str">
        <f t="shared" si="56"/>
        <v>, dropMechanic={LIBSETS_DROP_MECHANIC_CRAFTED,LIBSETS_DROP_MECHANIC_CRAFTED,LIBSETS_DROP_MECHANIC_CRAFTED}</v>
      </c>
      <c r="BH536" s="21" t="str">
        <f t="shared" si="57"/>
        <v>}, --Iron Flask / Eisenfläschchen   [The Shambles, The Shambles, The Shambles]</v>
      </c>
    </row>
    <row r="537" spans="1:60" x14ac:dyDescent="0.25">
      <c r="A537" s="5">
        <v>613</v>
      </c>
      <c r="B537" t="s">
        <v>2665</v>
      </c>
      <c r="C537" t="s">
        <v>2714</v>
      </c>
      <c r="D537" s="3">
        <f t="shared" si="52"/>
        <v>613</v>
      </c>
      <c r="G537" s="3" t="s">
        <v>1478</v>
      </c>
      <c r="I537" t="s">
        <v>91</v>
      </c>
      <c r="J537" t="s">
        <v>91</v>
      </c>
      <c r="K537">
        <v>493</v>
      </c>
      <c r="L537">
        <v>493</v>
      </c>
      <c r="M537">
        <v>493</v>
      </c>
      <c r="O537" s="62" t="s">
        <v>2447</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constants'!$A$3:$D$9999,4,FALSE),"")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constants'!$A$3:$D$9999,4,FALSE),"")</f>
        <v>The Shambles</v>
      </c>
      <c r="AH537" s="42" t="s">
        <v>1558</v>
      </c>
      <c r="AI537" s="41"/>
      <c r="AJ537" s="41"/>
      <c r="AK537" s="3">
        <f>IF(AND(G537&lt;&gt;"LIBSETS_SETTYPE_BATTLEGROUND",G537&lt;&gt;"LIBSETS_SETTYPE_SPECIAL"),IF(AL537&lt;&gt;"",VLOOKUP(AL537,'ESO zone constants'!$D$3:$H$4953,5,FALSE),""),"")</f>
        <v>1283</v>
      </c>
      <c r="AL537" t="s">
        <v>2684</v>
      </c>
      <c r="AM537" s="33" t="s">
        <v>1559</v>
      </c>
      <c r="AN537" s="41"/>
      <c r="AO537" s="41"/>
      <c r="AP537" s="3" t="str">
        <f>IF(AND(G537&lt;&gt;"LIBSETS_SETTYPE_BATTLEGROUND",G537&lt;&gt;"LIBSETS_SETTYPE_SPECIAL"),IF(AQ537&lt;&gt;"",VLOOKUP(AQ537,'ESO zone constants'!$D$3:$H$4953,5,FALSE),""),"")</f>
        <v/>
      </c>
      <c r="AU537" s="3" t="str">
        <f>IF(AND(G537&lt;&gt;"LIBSETS_SETTYPE_BATTLEGROUND",G537&lt;&gt;"LIBSETS_SETTYPE_SPECIAL"),IF(AV537&lt;&gt;"",VLOOKUP(AV537,'ESO zone constants'!$D$3:$H$4953,5,FALSE),""),"")</f>
        <v/>
      </c>
      <c r="AZ537" s="83"/>
      <c r="BA537" s="83"/>
      <c r="BB537" s="83"/>
      <c r="BC537" s="83"/>
      <c r="BD537" s="21" t="str">
        <f t="shared" si="54"/>
        <v>[613] = {wayshrines={493,493,493,}, dlcId=DLC_DEADLANDS</v>
      </c>
      <c r="BE537" s="21" t="str">
        <f t="shared" si="55"/>
        <v>, zoneIds={1286,1283,1283,1283}, veteran=false</v>
      </c>
      <c r="BF537" s="21" t="str">
        <f t="shared" si="53"/>
        <v>, setType=LIBSETS_SETTYPE_OVERLAND</v>
      </c>
      <c r="BG537" s="21" t="str">
        <f t="shared" si="56"/>
        <v>, dropMechanic={LIBSETS_DROP_MECHANIC_OVERLAND_BOSS_DELVE,LIBSETS_DROP_MECHANIC_OVERLAND_BOSS_DELVE,LIBSETS_DROP_MECHANIC_OVERLAND_BOSS_PUBLIC_DUNGEON,LIBSETS_DROP_MECHANIC_OVERLAND_CHEST}</v>
      </c>
      <c r="BH537" s="21" t="str">
        <f t="shared" si="57"/>
        <v>}, --Eye of the Grasp / Griffblick   [The Deadlands, The Shambles, The Shambles, The Shambles]</v>
      </c>
    </row>
    <row r="538" spans="1:60" x14ac:dyDescent="0.25">
      <c r="A538" s="5">
        <v>614</v>
      </c>
      <c r="B538" t="s">
        <v>2666</v>
      </c>
      <c r="C538" t="s">
        <v>2713</v>
      </c>
      <c r="D538" s="3">
        <f t="shared" si="52"/>
        <v>614</v>
      </c>
      <c r="G538" s="3" t="s">
        <v>1478</v>
      </c>
      <c r="I538" t="s">
        <v>91</v>
      </c>
      <c r="J538" t="s">
        <v>91</v>
      </c>
      <c r="K538">
        <v>493</v>
      </c>
      <c r="L538">
        <v>493</v>
      </c>
      <c r="M538">
        <v>493</v>
      </c>
      <c r="O538" s="62" t="s">
        <v>2447</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constants'!$A$3:$D$9999,4,FALSE),"")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constants'!$A$3:$D$9999,4,FALSE),"")</f>
        <v>The Shambles</v>
      </c>
      <c r="AH538" s="42" t="s">
        <v>1558</v>
      </c>
      <c r="AI538" s="41"/>
      <c r="AJ538" s="41"/>
      <c r="AK538" s="3">
        <f>IF(AND(G538&lt;&gt;"LIBSETS_SETTYPE_BATTLEGROUND",G538&lt;&gt;"LIBSETS_SETTYPE_SPECIAL"),IF(AL538&lt;&gt;"",VLOOKUP(AL538,'ESO zone constants'!$D$3:$H$4953,5,FALSE),""),"")</f>
        <v>1283</v>
      </c>
      <c r="AL538" t="s">
        <v>2684</v>
      </c>
      <c r="AM538" s="33" t="s">
        <v>1559</v>
      </c>
      <c r="AN538" s="41"/>
      <c r="AO538" s="41"/>
      <c r="AP538" s="3" t="str">
        <f>IF(AND(G538&lt;&gt;"LIBSETS_SETTYPE_BATTLEGROUND",G538&lt;&gt;"LIBSETS_SETTYPE_SPECIAL"),IF(AQ538&lt;&gt;"",VLOOKUP(AQ538,'ESO zone constants'!$D$3:$H$4953,5,FALSE),""),"")</f>
        <v/>
      </c>
      <c r="AS538" s="41"/>
      <c r="AT538" s="41"/>
      <c r="AU538" s="3" t="str">
        <f>IF(AND(G538&lt;&gt;"LIBSETS_SETTYPE_BATTLEGROUND",G538&lt;&gt;"LIBSETS_SETTYPE_SPECIAL"),IF(AV538&lt;&gt;"",VLOOKUP(AV538,'ESO zone constants'!$D$3:$H$4953,5,FALSE),""),"")</f>
        <v/>
      </c>
      <c r="AX538" s="41"/>
      <c r="AY538" s="41"/>
      <c r="AZ538" s="86"/>
      <c r="BA538" s="83"/>
      <c r="BB538" s="83"/>
      <c r="BC538" s="83"/>
      <c r="BD538" s="21" t="str">
        <f t="shared" si="54"/>
        <v>[614] = {wayshrines={493,493,493,}, dlcId=DLC_DEADLANDS</v>
      </c>
      <c r="BE538" s="21" t="str">
        <f t="shared" si="55"/>
        <v>, zoneIds={1286,1283,1283,1283}, veteran=false</v>
      </c>
      <c r="BF538" s="21" t="str">
        <f t="shared" si="53"/>
        <v>, setType=LIBSETS_SETTYPE_OVERLAND</v>
      </c>
      <c r="BG538" s="21" t="str">
        <f t="shared" si="56"/>
        <v>, dropMechanic={LIBSETS_DROP_MECHANIC_OVERLAND_BOSS_DELVE,LIBSETS_DROP_MECHANIC_OVERLAND_BOSS_DELVE,LIBSETS_DROP_MECHANIC_OVERLAND_BOSS_PUBLIC_DUNGEON,LIBSETS_DROP_MECHANIC_OVERLAND_CHEST}</v>
      </c>
      <c r="BH538" s="21" t="str">
        <f t="shared" si="57"/>
        <v>}, --Hexos' Ward / Hexos-Abschirmung   [The Deadlands, The Shambles, The Shambles, The Shambles]</v>
      </c>
    </row>
    <row r="539" spans="1:60" x14ac:dyDescent="0.25">
      <c r="A539" s="5">
        <v>615</v>
      </c>
      <c r="B539" t="s">
        <v>2667</v>
      </c>
      <c r="C539" t="s">
        <v>2712</v>
      </c>
      <c r="D539" s="3">
        <f t="shared" si="52"/>
        <v>615</v>
      </c>
      <c r="G539" s="3" t="s">
        <v>1478</v>
      </c>
      <c r="I539" t="s">
        <v>91</v>
      </c>
      <c r="J539" t="s">
        <v>91</v>
      </c>
      <c r="K539">
        <v>493</v>
      </c>
      <c r="L539">
        <v>493</v>
      </c>
      <c r="M539">
        <v>493</v>
      </c>
      <c r="O539" s="62" t="s">
        <v>2447</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constants'!$A$3:$D$9999,4,FALSE),"")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constants'!$A$3:$D$9999,4,FALSE),"")</f>
        <v>The Shambles</v>
      </c>
      <c r="AH539" s="42" t="s">
        <v>1558</v>
      </c>
      <c r="AI539" s="41"/>
      <c r="AJ539" s="41"/>
      <c r="AK539" s="3">
        <f>IF(AND(G539&lt;&gt;"LIBSETS_SETTYPE_BATTLEGROUND",G539&lt;&gt;"LIBSETS_SETTYPE_SPECIAL"),IF(AL539&lt;&gt;"",VLOOKUP(AL539,'ESO zone constants'!$D$3:$H$4953,5,FALSE),""),"")</f>
        <v>1283</v>
      </c>
      <c r="AL539" t="s">
        <v>2684</v>
      </c>
      <c r="AM539" s="33" t="s">
        <v>1559</v>
      </c>
      <c r="AN539" s="41"/>
      <c r="AO539" s="41"/>
      <c r="AP539" s="3" t="str">
        <f>IF(AND(G539&lt;&gt;"LIBSETS_SETTYPE_BATTLEGROUND",G539&lt;&gt;"LIBSETS_SETTYPE_SPECIAL"),IF(AQ539&lt;&gt;"",VLOOKUP(AQ539,'ESO zone constants'!$D$3:$H$4953,5,FALSE),""),"")</f>
        <v/>
      </c>
      <c r="AS539" s="41"/>
      <c r="AT539" s="41"/>
      <c r="AU539" s="3" t="str">
        <f>IF(AND(G539&lt;&gt;"LIBSETS_SETTYPE_BATTLEGROUND",G539&lt;&gt;"LIBSETS_SETTYPE_SPECIAL"),IF(AV539&lt;&gt;"",VLOOKUP(AV539,'ESO zone constants'!$D$3:$H$4953,5,FALSE),""),"")</f>
        <v/>
      </c>
      <c r="AX539" s="41"/>
      <c r="AY539" s="41"/>
      <c r="AZ539" s="86"/>
      <c r="BA539" s="83"/>
      <c r="BB539" s="83"/>
      <c r="BC539" s="83"/>
      <c r="BD539" s="21" t="str">
        <f t="shared" si="54"/>
        <v>[615] = {wayshrines={493,493,493,}, dlcId=DLC_DEADLANDS</v>
      </c>
      <c r="BE539" s="21" t="str">
        <f t="shared" si="55"/>
        <v>, zoneIds={1286,1283,1283,1283}, veteran=false</v>
      </c>
      <c r="BF539" s="21" t="str">
        <f t="shared" si="53"/>
        <v>, setType=LIBSETS_SETTYPE_OVERLAND</v>
      </c>
      <c r="BG539" s="21" t="str">
        <f t="shared" si="56"/>
        <v>, dropMechanic={LIBSETS_DROP_MECHANIC_OVERLAND_BOSS_DELVE,LIBSETS_DROP_MECHANIC_OVERLAND_BOSS_DELVE,LIBSETS_DROP_MECHANIC_OVERLAND_BOSS_PUBLIC_DUNGEON,LIBSETS_DROP_MECHANIC_OVERLAND_CHEST}</v>
      </c>
      <c r="BH539" s="21" t="str">
        <f t="shared" si="57"/>
        <v>}, --Kynmarcher's Cruelty / Grausamkeit der Kynandantin   [The Deadlands, The Shambles, The Shambles, The Shambles]</v>
      </c>
    </row>
    <row r="540" spans="1:60" x14ac:dyDescent="0.25">
      <c r="A540" s="5">
        <v>616</v>
      </c>
      <c r="B540" t="s">
        <v>2526</v>
      </c>
      <c r="C540" t="s">
        <v>2517</v>
      </c>
      <c r="D540" s="3">
        <f t="shared" si="52"/>
        <v>616</v>
      </c>
      <c r="E540" s="40"/>
      <c r="G540" s="3" t="s">
        <v>1473</v>
      </c>
      <c r="I540" t="s">
        <v>91</v>
      </c>
      <c r="J540" t="s">
        <v>91</v>
      </c>
      <c r="K540">
        <v>-1</v>
      </c>
      <c r="L540">
        <v>-1</v>
      </c>
      <c r="M540">
        <v>-1</v>
      </c>
      <c r="O540" s="62"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constants'!$A$3:$D$9999,4,FALSE),"")</f>
        <v>Cyrodiil</v>
      </c>
      <c r="AB540" s="33" t="s">
        <v>3809</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constants'!$A$3:$D$9999,4,FALSE),"")</f>
        <v>Cyrodiil</v>
      </c>
      <c r="AH540" s="33" t="s">
        <v>2784</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t="str">
        <f>IF(AND(G540&lt;&gt;"LIBSETS_SETTYPE_BATTLEGROUND",G540&lt;&gt;"LIBSETS_SETTYPE_SPECIAL"),IF(AL540&lt;&gt;"",VLOOKUP(AL540,'ESO zone constants'!$D$3:$H$4953,5,FALSE),""),"")</f>
        <v/>
      </c>
      <c r="AM540" s="33" t="s">
        <v>3812</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t="str">
        <f>IF(AND(G540&lt;&gt;"LIBSETS_SETTYPE_BATTLEGROUND",G540&lt;&gt;"LIBSETS_SETTYPE_SPECIAL"),IF(AQ540&lt;&gt;"",VLOOKUP(AQ540,'ESO zone constants'!$D$3:$H$4953,5,FALSE),""),"")</f>
        <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t="str">
        <f>IF(AND(G540&lt;&gt;"LIBSETS_SETTYPE_BATTLEGROUND",G540&lt;&gt;"LIBSETS_SETTYPE_SPECIAL"),IF(AV540&lt;&gt;"",VLOOKUP(AV540,'ESO zone constants'!$D$3:$H$4953,5,FALSE),""),"")</f>
        <v/>
      </c>
      <c r="AW540" s="33" t="s">
        <v>3282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 veteran=false</v>
      </c>
      <c r="BF540" s="21" t="str">
        <f t="shared" si="53"/>
        <v>, setType=LIBSETS_SETTYPE_CYRODIIL</v>
      </c>
      <c r="BG540"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7"/>
        <v>}, --Dark Convergence / Dunkle Konvergenz   [Cyrodiil, Cyrodiil, Cyrodiil]</v>
      </c>
    </row>
    <row r="541" spans="1:60" x14ac:dyDescent="0.25">
      <c r="A541" s="5">
        <v>617</v>
      </c>
      <c r="B541" t="s">
        <v>2527</v>
      </c>
      <c r="C541" t="s">
        <v>2518</v>
      </c>
      <c r="D541" s="3">
        <f t="shared" si="52"/>
        <v>617</v>
      </c>
      <c r="G541" s="3" t="s">
        <v>1473</v>
      </c>
      <c r="I541" t="s">
        <v>91</v>
      </c>
      <c r="J541" t="s">
        <v>91</v>
      </c>
      <c r="K541">
        <v>-1</v>
      </c>
      <c r="L541">
        <v>-1</v>
      </c>
      <c r="M541">
        <v>-1</v>
      </c>
      <c r="O541" s="62"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constants'!$A$3:$D$9999,4,FALSE),"")</f>
        <v>Cyrodiil</v>
      </c>
      <c r="AB541" s="33" t="s">
        <v>3809</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constants'!$A$3:$D$9999,4,FALSE),"")</f>
        <v>Cyrodiil</v>
      </c>
      <c r="AH541" s="33" t="s">
        <v>2784</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t="str">
        <f>IF(AND(G541&lt;&gt;"LIBSETS_SETTYPE_BATTLEGROUND",G541&lt;&gt;"LIBSETS_SETTYPE_SPECIAL"),IF(AL541&lt;&gt;"",VLOOKUP(AL541,'ESO zone constants'!$D$3:$H$4953,5,FALSE),""),"")</f>
        <v/>
      </c>
      <c r="AM541" s="33" t="s">
        <v>3812</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t="str">
        <f>IF(AND(G541&lt;&gt;"LIBSETS_SETTYPE_BATTLEGROUND",G541&lt;&gt;"LIBSETS_SETTYPE_SPECIAL"),IF(AQ541&lt;&gt;"",VLOOKUP(AQ541,'ESO zone constants'!$D$3:$H$4953,5,FALSE),""),"")</f>
        <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t="str">
        <f>IF(AND(G541&lt;&gt;"LIBSETS_SETTYPE_BATTLEGROUND",G541&lt;&gt;"LIBSETS_SETTYPE_SPECIAL"),IF(AV541&lt;&gt;"",VLOOKUP(AV541,'ESO zone constants'!$D$3:$H$4953,5,FALSE),""),"")</f>
        <v/>
      </c>
      <c r="AW541" s="33" t="s">
        <v>3282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 veteran=false</v>
      </c>
      <c r="BF541" s="21" t="str">
        <f t="shared" si="53"/>
        <v>, setType=LIBSETS_SETTYPE_CYRODIIL</v>
      </c>
      <c r="BG541"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7"/>
        <v>}, --Plaguebreak / Seuchenbruch   [Cyrodiil, Cyrodiil, Cyrodiil]</v>
      </c>
    </row>
    <row r="542" spans="1:60" x14ac:dyDescent="0.25">
      <c r="A542" s="5">
        <v>618</v>
      </c>
      <c r="B542" t="s">
        <v>2528</v>
      </c>
      <c r="C542" t="s">
        <v>2657</v>
      </c>
      <c r="D542" s="3">
        <f t="shared" si="52"/>
        <v>618</v>
      </c>
      <c r="G542" s="3" t="s">
        <v>1473</v>
      </c>
      <c r="I542" t="s">
        <v>91</v>
      </c>
      <c r="J542" t="s">
        <v>91</v>
      </c>
      <c r="K542">
        <v>-1</v>
      </c>
      <c r="L542">
        <v>-1</v>
      </c>
      <c r="M542">
        <v>-1</v>
      </c>
      <c r="O542" s="62"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constants'!$A$3:$D$9999,4,FALSE),"")</f>
        <v>Cyrodiil</v>
      </c>
      <c r="AB542" s="33" t="s">
        <v>3809</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constants'!$A$3:$D$9999,4,FALSE),"")</f>
        <v>Cyrodiil</v>
      </c>
      <c r="AH542" s="33" t="s">
        <v>2784</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t="str">
        <f>IF(AND(G542&lt;&gt;"LIBSETS_SETTYPE_BATTLEGROUND",G542&lt;&gt;"LIBSETS_SETTYPE_SPECIAL"),IF(AL542&lt;&gt;"",VLOOKUP(AL542,'ESO zone constants'!$D$3:$H$4953,5,FALSE),""),"")</f>
        <v/>
      </c>
      <c r="AM542" s="33" t="s">
        <v>3812</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t="str">
        <f>IF(AND(G542&lt;&gt;"LIBSETS_SETTYPE_BATTLEGROUND",G542&lt;&gt;"LIBSETS_SETTYPE_SPECIAL"),IF(AQ542&lt;&gt;"",VLOOKUP(AQ542,'ESO zone constants'!$D$3:$H$4953,5,FALSE),""),"")</f>
        <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t="str">
        <f>IF(AND(G542&lt;&gt;"LIBSETS_SETTYPE_BATTLEGROUND",G542&lt;&gt;"LIBSETS_SETTYPE_SPECIAL"),IF(AV542&lt;&gt;"",VLOOKUP(AV542,'ESO zone constants'!$D$3:$H$4953,5,FALSE),""),"")</f>
        <v/>
      </c>
      <c r="AW542" s="33" t="s">
        <v>3282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 veteran=false</v>
      </c>
      <c r="BF542" s="21" t="str">
        <f t="shared" si="53"/>
        <v>, setType=LIBSETS_SETTYPE_CYRODIIL</v>
      </c>
      <c r="BG542"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7"/>
        <v>}, --Hrothgar\'s Chill / Hrothgars Kühle   [Cyrodiil, Cyrodiil, Cyrodiil]</v>
      </c>
    </row>
    <row r="543" spans="1:60" x14ac:dyDescent="0.25">
      <c r="A543" s="72">
        <v>619</v>
      </c>
      <c r="B543" t="s">
        <v>2751</v>
      </c>
      <c r="C543" t="s">
        <v>2750</v>
      </c>
      <c r="D543" s="3">
        <f t="shared" si="52"/>
        <v>619</v>
      </c>
      <c r="G543" s="8" t="s">
        <v>1475</v>
      </c>
      <c r="I543" t="s">
        <v>91</v>
      </c>
      <c r="J543" t="s">
        <v>91</v>
      </c>
      <c r="K543">
        <v>497</v>
      </c>
      <c r="L543">
        <v>497</v>
      </c>
      <c r="M543">
        <v>497</v>
      </c>
      <c r="O543" s="62" t="s">
        <v>2719</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0" t="s">
        <v>3332</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constants'!$A$3:$D$9999,4,FALSE),"")</f>
        <v>Summerset</v>
      </c>
      <c r="AB543" s="33" t="s">
        <v>3332</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constants'!$A$3:$D$9999,4,FALSE),"")</f>
        <v>Summerset</v>
      </c>
      <c r="AH543" s="42"/>
      <c r="AK543" s="3" t="str">
        <f>IF(AND(G543&lt;&gt;"LIBSETS_SETTYPE_BATTLEGROUND",G543&lt;&gt;"LIBSETS_SETTYPE_SPECIAL"),IF(AL543&lt;&gt;"",VLOOKUP(AL543,'ESO zone constants'!$D$3:$H$4953,5,FALSE),""),"")</f>
        <v/>
      </c>
      <c r="AP543" s="3" t="str">
        <f>IF(AND(G543&lt;&gt;"LIBSETS_SETTYPE_BATTLEGROUND",G543&lt;&gt;"LIBSETS_SETTYPE_SPECIAL"),IF(AQ543&lt;&gt;"",VLOOKUP(AQ543,'ESO zone constants'!$D$3:$H$4953,5,FALSE),""),"")</f>
        <v/>
      </c>
      <c r="AU543" s="3" t="str">
        <f>IF(AND(G543&lt;&gt;"LIBSETS_SETTYPE_BATTLEGROUND",G543&lt;&gt;"LIBSETS_SETTYPE_SPECIAL"),IF(AV543&lt;&gt;"",VLOOKUP(AV543,'ESO zone constants'!$D$3:$H$4953,5,FALSE),""),"")</f>
        <v/>
      </c>
      <c r="AZ543" s="86"/>
      <c r="BA543" s="83"/>
      <c r="BB543" s="83"/>
      <c r="BC543" s="83"/>
      <c r="BD543" s="21" t="str">
        <f t="shared" si="54"/>
        <v>[619] = {wayshrines={497,497,497,}, dlcId=DLC_ASCENDING_TIDE</v>
      </c>
      <c r="BE543" s="21" t="str">
        <f t="shared" si="55"/>
        <v>, zoneIds={1301,1011,1011}, veteran=false</v>
      </c>
      <c r="BF543" s="21" t="str">
        <f t="shared" si="53"/>
        <v>, setType=LIBSETS_SETTYPE_DUNGEON</v>
      </c>
      <c r="BG543" s="21" t="str">
        <f t="shared" si="56"/>
        <v>, dropMechanic={LIBSETS_DROP_MECHANIC_GROUP_DUNGEON_BOSS,LIBSETS_DROP_MECHANIC_GROUP_DUNGEON_BOSS}</v>
      </c>
      <c r="BH543" s="21" t="str">
        <f t="shared" si="57"/>
        <v>}, --Maligalig\'s Maelstrom / Maligaligs Mahlstrom   [Coral Aerie, Summerset, Summerset]</v>
      </c>
    </row>
    <row r="544" spans="1:60" x14ac:dyDescent="0.25">
      <c r="A544" s="72">
        <v>620</v>
      </c>
      <c r="B544" t="s">
        <v>2749</v>
      </c>
      <c r="C544" t="s">
        <v>2738</v>
      </c>
      <c r="D544" s="3">
        <f t="shared" si="52"/>
        <v>620</v>
      </c>
      <c r="G544" s="8" t="s">
        <v>1475</v>
      </c>
      <c r="I544" t="s">
        <v>91</v>
      </c>
      <c r="J544" t="s">
        <v>91</v>
      </c>
      <c r="K544">
        <v>497</v>
      </c>
      <c r="L544">
        <v>497</v>
      </c>
      <c r="M544">
        <v>497</v>
      </c>
      <c r="O544" s="62" t="s">
        <v>2719</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0" t="s">
        <v>3332</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constants'!$A$3:$D$9999,4,FALSE),"")</f>
        <v>Summerset</v>
      </c>
      <c r="AB544" s="33" t="s">
        <v>3332</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constants'!$A$3:$D$9999,4,FALSE),"")</f>
        <v>Summerset</v>
      </c>
      <c r="AH544" s="42"/>
      <c r="AK544" s="3" t="str">
        <f>IF(AND(G544&lt;&gt;"LIBSETS_SETTYPE_BATTLEGROUND",G544&lt;&gt;"LIBSETS_SETTYPE_SPECIAL"),IF(AL544&lt;&gt;"",VLOOKUP(AL544,'ESO zone constants'!$D$3:$H$4953,5,FALSE),""),"")</f>
        <v/>
      </c>
      <c r="AP544" s="3" t="str">
        <f>IF(AND(G544&lt;&gt;"LIBSETS_SETTYPE_BATTLEGROUND",G544&lt;&gt;"LIBSETS_SETTYPE_SPECIAL"),IF(AQ544&lt;&gt;"",VLOOKUP(AQ544,'ESO zone constants'!$D$3:$H$4953,5,FALSE),""),"")</f>
        <v/>
      </c>
      <c r="AU544" s="3" t="str">
        <f>IF(AND(G544&lt;&gt;"LIBSETS_SETTYPE_BATTLEGROUND",G544&lt;&gt;"LIBSETS_SETTYPE_SPECIAL"),IF(AV544&lt;&gt;"",VLOOKUP(AV544,'ESO zone constants'!$D$3:$H$4953,5,FALSE),""),"")</f>
        <v/>
      </c>
      <c r="AZ544" s="86"/>
      <c r="BA544" s="83"/>
      <c r="BB544" s="83"/>
      <c r="BC544" s="83"/>
      <c r="BD544" s="21" t="str">
        <f t="shared" si="54"/>
        <v>[620] = {wayshrines={497,497,497,}, dlcId=DLC_ASCENDING_TIDE</v>
      </c>
      <c r="BE544" s="21" t="str">
        <f t="shared" si="55"/>
        <v>, zoneIds={1301,1011,1011}, veteran=false</v>
      </c>
      <c r="BF544" s="21" t="str">
        <f t="shared" si="53"/>
        <v>, setType=LIBSETS_SETTYPE_DUNGEON</v>
      </c>
      <c r="BG544" s="21" t="str">
        <f t="shared" si="56"/>
        <v>, dropMechanic={LIBSETS_DROP_MECHANIC_GROUP_DUNGEON_BOSS,LIBSETS_DROP_MECHANIC_GROUP_DUNGEON_BOSS}</v>
      </c>
      <c r="BH544" s="21" t="str">
        <f t="shared" si="57"/>
        <v>}, --Gryphon\'s Reprisal / Vergeltung des Greifen   [Coral Aerie, Summerset, Summerset]</v>
      </c>
    </row>
    <row r="545" spans="1:60" x14ac:dyDescent="0.25">
      <c r="A545" s="72">
        <v>621</v>
      </c>
      <c r="B545" t="s">
        <v>2748</v>
      </c>
      <c r="C545" t="s">
        <v>2721</v>
      </c>
      <c r="D545" s="3">
        <f t="shared" si="52"/>
        <v>621</v>
      </c>
      <c r="G545" s="8" t="s">
        <v>1475</v>
      </c>
      <c r="I545" t="s">
        <v>91</v>
      </c>
      <c r="J545" t="s">
        <v>91</v>
      </c>
      <c r="K545">
        <v>497</v>
      </c>
      <c r="L545">
        <v>497</v>
      </c>
      <c r="M545">
        <v>497</v>
      </c>
      <c r="O545" s="62" t="s">
        <v>2719</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0" t="s">
        <v>3332</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constants'!$A$3:$D$9999,4,FALSE),"")</f>
        <v>Summerset</v>
      </c>
      <c r="AB545" s="33" t="s">
        <v>3332</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constants'!$A$3:$D$9999,4,FALSE),"")</f>
        <v>Summerset</v>
      </c>
      <c r="AH545" s="42"/>
      <c r="AK545" s="3" t="str">
        <f>IF(AND(G545&lt;&gt;"LIBSETS_SETTYPE_BATTLEGROUND",G545&lt;&gt;"LIBSETS_SETTYPE_SPECIAL"),IF(AL545&lt;&gt;"",VLOOKUP(AL545,'ESO zone constants'!$D$3:$H$4953,5,FALSE),""),"")</f>
        <v/>
      </c>
      <c r="AP545" s="3" t="str">
        <f>IF(AND(G545&lt;&gt;"LIBSETS_SETTYPE_BATTLEGROUND",G545&lt;&gt;"LIBSETS_SETTYPE_SPECIAL"),IF(AQ545&lt;&gt;"",VLOOKUP(AQ545,'ESO zone constants'!$D$3:$H$4953,5,FALSE),""),"")</f>
        <v/>
      </c>
      <c r="AU545" s="3" t="str">
        <f>IF(AND(G545&lt;&gt;"LIBSETS_SETTYPE_BATTLEGROUND",G545&lt;&gt;"LIBSETS_SETTYPE_SPECIAL"),IF(AV545&lt;&gt;"",VLOOKUP(AV545,'ESO zone constants'!$D$3:$H$4953,5,FALSE),""),"")</f>
        <v/>
      </c>
      <c r="AZ545" s="86"/>
      <c r="BA545" s="83"/>
      <c r="BB545" s="83"/>
      <c r="BC545" s="83"/>
      <c r="BD545" s="21" t="str">
        <f t="shared" si="54"/>
        <v>[621] = {wayshrines={497,497,497,}, dlcId=DLC_ASCENDING_TIDE</v>
      </c>
      <c r="BE545" s="21" t="str">
        <f t="shared" si="55"/>
        <v>, zoneIds={1301,1011,1011}, veteran=false</v>
      </c>
      <c r="BF545" s="21" t="str">
        <f t="shared" si="53"/>
        <v>, setType=LIBSETS_SETTYPE_DUNGEON</v>
      </c>
      <c r="BG545" s="21" t="str">
        <f t="shared" si="56"/>
        <v>, dropMechanic={LIBSETS_DROP_MECHANIC_GROUP_DUNGEON_BOSS,LIBSETS_DROP_MECHANIC_GROUP_DUNGEON_BOSS}</v>
      </c>
      <c r="BH545" s="21" t="str">
        <f t="shared" si="57"/>
        <v>}, --Glacial Guardian / Gletscherwächter   [Coral Aerie, Summerset, Summerset]</v>
      </c>
    </row>
    <row r="546" spans="1:60" x14ac:dyDescent="0.25">
      <c r="A546" s="72">
        <v>622</v>
      </c>
      <c r="B546" t="s">
        <v>2747</v>
      </c>
      <c r="C546" t="s">
        <v>2723</v>
      </c>
      <c r="D546" s="3">
        <f t="shared" si="52"/>
        <v>622</v>
      </c>
      <c r="G546" s="8" t="s">
        <v>1475</v>
      </c>
      <c r="I546" t="s">
        <v>91</v>
      </c>
      <c r="J546" t="s">
        <v>91</v>
      </c>
      <c r="K546">
        <v>498</v>
      </c>
      <c r="L546">
        <v>498</v>
      </c>
      <c r="M546">
        <v>498</v>
      </c>
      <c r="O546" s="62" t="s">
        <v>2731</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0" t="s">
        <v>3332</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constants'!$A$3:$D$9999,4,FALSE),"")</f>
        <v>Rivenspire</v>
      </c>
      <c r="AB546" s="33" t="s">
        <v>3332</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constants'!$A$3:$D$9999,4,FALSE),"")</f>
        <v>Rivenspire</v>
      </c>
      <c r="AH546" s="42"/>
      <c r="AK546" s="3" t="str">
        <f>IF(AND(G546&lt;&gt;"LIBSETS_SETTYPE_BATTLEGROUND",G546&lt;&gt;"LIBSETS_SETTYPE_SPECIAL"),IF(AL546&lt;&gt;"",VLOOKUP(AL546,'ESO zone constants'!$D$3:$H$4953,5,FALSE),""),"")</f>
        <v/>
      </c>
      <c r="AP546" s="3" t="str">
        <f>IF(AND(G546&lt;&gt;"LIBSETS_SETTYPE_BATTLEGROUND",G546&lt;&gt;"LIBSETS_SETTYPE_SPECIAL"),IF(AQ546&lt;&gt;"",VLOOKUP(AQ546,'ESO zone constants'!$D$3:$H$4953,5,FALSE),""),"")</f>
        <v/>
      </c>
      <c r="AU546" s="3" t="str">
        <f>IF(AND(G546&lt;&gt;"LIBSETS_SETTYPE_BATTLEGROUND",G546&lt;&gt;"LIBSETS_SETTYPE_SPECIAL"),IF(AV546&lt;&gt;"",VLOOKUP(AV546,'ESO zone constants'!$D$3:$H$4953,5,FALSE),""),"")</f>
        <v/>
      </c>
      <c r="AZ546" s="86"/>
      <c r="BA546" s="83"/>
      <c r="BB546" s="83"/>
      <c r="BC546" s="83"/>
      <c r="BD546" s="21" t="str">
        <f t="shared" si="54"/>
        <v>[622] = {wayshrines={498,498,498,}, dlcId=DLC_ASCENDING_TIDE</v>
      </c>
      <c r="BE546" s="21" t="str">
        <f t="shared" si="55"/>
        <v>, zoneIds={1302,20,20}, veteran=false</v>
      </c>
      <c r="BF546" s="21" t="str">
        <f t="shared" si="53"/>
        <v>, setType=LIBSETS_SETTYPE_DUNGEON</v>
      </c>
      <c r="BG546" s="21" t="str">
        <f t="shared" si="56"/>
        <v>, dropMechanic={LIBSETS_DROP_MECHANIC_GROUP_DUNGEON_BOSS,LIBSETS_DROP_MECHANIC_GROUP_DUNGEON_BOSS}</v>
      </c>
      <c r="BH546" s="21" t="str">
        <f t="shared" si="57"/>
        <v>}, --Turning Tide / Gezeitenwechsel   [Shipwright's Regret, Rivenspire, Rivenspire]</v>
      </c>
    </row>
    <row r="547" spans="1:60" x14ac:dyDescent="0.25">
      <c r="A547" s="72">
        <v>623</v>
      </c>
      <c r="B547" t="s">
        <v>2746</v>
      </c>
      <c r="C547" t="s">
        <v>2739</v>
      </c>
      <c r="D547" s="3">
        <f t="shared" si="52"/>
        <v>623</v>
      </c>
      <c r="G547" s="8" t="s">
        <v>1475</v>
      </c>
      <c r="I547" t="s">
        <v>91</v>
      </c>
      <c r="J547" t="s">
        <v>91</v>
      </c>
      <c r="K547">
        <v>498</v>
      </c>
      <c r="L547">
        <v>498</v>
      </c>
      <c r="M547">
        <v>498</v>
      </c>
      <c r="O547" s="62" t="s">
        <v>2731</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0" t="s">
        <v>3332</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constants'!$A$3:$D$9999,4,FALSE),"")</f>
        <v>Rivenspire</v>
      </c>
      <c r="AB547" s="33" t="s">
        <v>3332</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constants'!$A$3:$D$9999,4,FALSE),"")</f>
        <v>Rivenspire</v>
      </c>
      <c r="AH547" s="42"/>
      <c r="AK547" s="3" t="str">
        <f>IF(AND(G547&lt;&gt;"LIBSETS_SETTYPE_BATTLEGROUND",G547&lt;&gt;"LIBSETS_SETTYPE_SPECIAL"),IF(AL547&lt;&gt;"",VLOOKUP(AL547,'ESO zone constants'!$D$3:$H$4953,5,FALSE),""),"")</f>
        <v/>
      </c>
      <c r="AP547" s="3" t="str">
        <f>IF(AND(G547&lt;&gt;"LIBSETS_SETTYPE_BATTLEGROUND",G547&lt;&gt;"LIBSETS_SETTYPE_SPECIAL"),IF(AQ547&lt;&gt;"",VLOOKUP(AQ547,'ESO zone constants'!$D$3:$H$4953,5,FALSE),""),"")</f>
        <v/>
      </c>
      <c r="AU547" s="3" t="str">
        <f>IF(AND(G547&lt;&gt;"LIBSETS_SETTYPE_BATTLEGROUND",G547&lt;&gt;"LIBSETS_SETTYPE_SPECIAL"),IF(AV547&lt;&gt;"",VLOOKUP(AV547,'ESO zone constants'!$D$3:$H$4953,5,FALSE),""),"")</f>
        <v/>
      </c>
      <c r="AY547" s="41"/>
      <c r="AZ547" s="86"/>
      <c r="BA547" s="83"/>
      <c r="BB547" s="83"/>
      <c r="BC547" s="83"/>
      <c r="BD547" s="21" t="str">
        <f t="shared" si="54"/>
        <v>[623] = {wayshrines={498,498,498,}, dlcId=DLC_ASCENDING_TIDE</v>
      </c>
      <c r="BE547" s="21" t="str">
        <f t="shared" si="55"/>
        <v>, zoneIds={1302,20,20}, veteran=false</v>
      </c>
      <c r="BF547" s="21" t="str">
        <f t="shared" si="53"/>
        <v>, setType=LIBSETS_SETTYPE_DUNGEON</v>
      </c>
      <c r="BG547" s="21" t="str">
        <f t="shared" si="56"/>
        <v>, dropMechanic={LIBSETS_DROP_MECHANIC_GROUP_DUNGEON_BOSS,LIBSETS_DROP_MECHANIC_GROUP_DUNGEON_BOSS}</v>
      </c>
      <c r="BH547" s="21" t="str">
        <f t="shared" si="57"/>
        <v>}, --Storm-Cursed\’s Revenge / Rache des Sturmverfluchten   [Shipwright's Regret, Rivenspire, Rivenspire]</v>
      </c>
    </row>
    <row r="548" spans="1:60" x14ac:dyDescent="0.25">
      <c r="A548" s="72">
        <v>624</v>
      </c>
      <c r="B548" t="s">
        <v>2744</v>
      </c>
      <c r="C548" t="s">
        <v>2745</v>
      </c>
      <c r="D548" s="3">
        <f t="shared" si="52"/>
        <v>624</v>
      </c>
      <c r="G548" s="8" t="s">
        <v>1475</v>
      </c>
      <c r="I548" t="s">
        <v>91</v>
      </c>
      <c r="J548" t="s">
        <v>91</v>
      </c>
      <c r="K548">
        <v>498</v>
      </c>
      <c r="L548">
        <v>498</v>
      </c>
      <c r="M548">
        <v>498</v>
      </c>
      <c r="O548" s="62" t="s">
        <v>2731</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0" t="s">
        <v>3332</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constants'!$A$3:$D$9999,4,FALSE),"")</f>
        <v>Rivenspire</v>
      </c>
      <c r="AB548" s="33" t="s">
        <v>3332</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constants'!$A$3:$D$9999,4,FALSE),"")</f>
        <v>Rivenspire</v>
      </c>
      <c r="AH548" s="42"/>
      <c r="AI548" s="41"/>
      <c r="AJ548" s="41"/>
      <c r="AK548" s="3" t="str">
        <f>IF(AND(G548&lt;&gt;"LIBSETS_SETTYPE_BATTLEGROUND",G548&lt;&gt;"LIBSETS_SETTYPE_SPECIAL"),IF(AL548&lt;&gt;"",VLOOKUP(AL548,'ESO zone constants'!$D$3:$H$4953,5,FALSE),""),"")</f>
        <v/>
      </c>
      <c r="AN548" s="41"/>
      <c r="AO548" s="41"/>
      <c r="AP548" s="3" t="str">
        <f>IF(AND(G548&lt;&gt;"LIBSETS_SETTYPE_BATTLEGROUND",G548&lt;&gt;"LIBSETS_SETTYPE_SPECIAL"),IF(AQ548&lt;&gt;"",VLOOKUP(AQ548,'ESO zone constants'!$D$3:$H$4953,5,FALSE),""),"")</f>
        <v/>
      </c>
      <c r="AS548" s="41"/>
      <c r="AT548" s="41"/>
      <c r="AU548" s="3" t="str">
        <f>IF(AND(G548&lt;&gt;"LIBSETS_SETTYPE_BATTLEGROUND",G548&lt;&gt;"LIBSETS_SETTYPE_SPECIAL"),IF(AV548&lt;&gt;"",VLOOKUP(AV548,'ESO zone constants'!$D$3:$H$4953,5,FALSE),""),"")</f>
        <v/>
      </c>
      <c r="AX548" s="41"/>
      <c r="AY548" s="41"/>
      <c r="AZ548" s="86"/>
      <c r="BA548" s="83"/>
      <c r="BB548" s="83"/>
      <c r="BC548" s="83"/>
      <c r="BD548" s="21" t="str">
        <f t="shared" si="54"/>
        <v>[624] = {wayshrines={498,498,498,}, dlcId=DLC_ASCENDING_TIDE</v>
      </c>
      <c r="BE548" s="21" t="str">
        <f t="shared" si="55"/>
        <v>, zoneIds={1302,20,20}, veteran=false</v>
      </c>
      <c r="BF548" s="21" t="str">
        <f t="shared" si="53"/>
        <v>, setType=LIBSETS_SETTYPE_DUNGEON</v>
      </c>
      <c r="BG548" s="21" t="str">
        <f t="shared" si="56"/>
        <v>, dropMechanic={LIBSETS_DROP_MECHANIC_GROUP_DUNGEON_BOSS,LIBSETS_DROP_MECHANIC_GROUP_DUNGEON_BOSS}</v>
      </c>
      <c r="BH548" s="21" t="str">
        <f t="shared" si="57"/>
        <v>}, --Spriggan\’s Vigor / Elan des Zweiglings   [Shipwright's Regret, Rivenspire, Rivenspire]</v>
      </c>
    </row>
    <row r="549" spans="1:60" x14ac:dyDescent="0.25">
      <c r="A549" s="5">
        <v>625</v>
      </c>
      <c r="B549" t="s">
        <v>2668</v>
      </c>
      <c r="C549" t="s">
        <v>2710</v>
      </c>
      <c r="D549" s="3">
        <f t="shared" si="52"/>
        <v>625</v>
      </c>
      <c r="G549" s="3" t="s">
        <v>1680</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constants'!$A$3:$D$9999,4,FALSE),"")</f>
        <v>The Deadlands</v>
      </c>
      <c r="AB549" s="33" t="s">
        <v>3316</v>
      </c>
      <c r="AC549" s="41" t="s">
        <v>3272</v>
      </c>
      <c r="AD549" s="41" t="s">
        <v>3273</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constants'!$A$3:$D$9999,4,FALSE),"")</f>
        <v>The Shambles</v>
      </c>
      <c r="AH549" s="42" t="s">
        <v>1557</v>
      </c>
      <c r="AI549" s="41" t="s">
        <v>3275</v>
      </c>
      <c r="AJ549" s="41" t="s">
        <v>3340</v>
      </c>
      <c r="AK549" s="3">
        <f>IF(AND(G549&lt;&gt;"LIBSETS_SETTYPE_BATTLEGROUND",G549&lt;&gt;"LIBSETS_SETTYPE_SPECIAL"),IF(AL549&lt;&gt;"",VLOOKUP(AL549,'ESO zone constants'!$D$3:$H$4953,5,FALSE),""),"")</f>
        <v>380</v>
      </c>
      <c r="AL549" t="s">
        <v>96</v>
      </c>
      <c r="AM549" s="33" t="s">
        <v>3316</v>
      </c>
      <c r="AN549" s="41" t="s">
        <v>3274</v>
      </c>
      <c r="AO549" s="41" t="s">
        <v>3251</v>
      </c>
      <c r="AP549" s="3">
        <f>IF(AND(G549&lt;&gt;"LIBSETS_SETTYPE_BATTLEGROUND",G549&lt;&gt;"LIBSETS_SETTYPE_SPECIAL"),IF(AQ549&lt;&gt;"",VLOOKUP(AQ549,'ESO zone constants'!$D$3:$H$4953,5,FALSE),""),"")</f>
        <v>935</v>
      </c>
      <c r="AQ549" t="s">
        <v>97</v>
      </c>
      <c r="AR549" s="33" t="s">
        <v>3316</v>
      </c>
      <c r="AS549" s="41" t="s">
        <v>3274</v>
      </c>
      <c r="AT549" s="41" t="s">
        <v>3251</v>
      </c>
      <c r="AU549" s="3">
        <f>IF(AND(G549&lt;&gt;"LIBSETS_SETTYPE_BATTLEGROUND",G549&lt;&gt;"LIBSETS_SETTYPE_SPECIAL"),IF(AV549&lt;&gt;"",VLOOKUP(AV549,'ESO zone constants'!$D$3:$H$4953,5,FALSE),""),"")</f>
        <v>1282</v>
      </c>
      <c r="AV549" t="s">
        <v>2683</v>
      </c>
      <c r="AW549" s="33" t="s">
        <v>3256</v>
      </c>
      <c r="AX549" s="41"/>
      <c r="AY549" s="41"/>
      <c r="AZ549" s="86"/>
      <c r="BA549" s="36" t="s">
        <v>3220</v>
      </c>
      <c r="BB549" s="36" t="s">
        <v>3220</v>
      </c>
      <c r="BC549" s="36"/>
      <c r="BD549" s="21" t="str">
        <f t="shared" si="54"/>
        <v>[625] = {wayshrines={130,491,493,}, dlcId=DLC_DEADLANDS</v>
      </c>
      <c r="BE549" s="21" t="str">
        <f t="shared" si="55"/>
        <v>, zoneIds={347,1286,1283,380,935,1282}, veteran=false</v>
      </c>
      <c r="BF549" s="21" t="str">
        <f t="shared" si="53"/>
        <v>, setType=LIBSETS_SETTYPE_MYTHIC</v>
      </c>
      <c r="BG549" s="21" t="str">
        <f t="shared" si="56"/>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7"/>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2"/>
        <v>626</v>
      </c>
      <c r="E550" s="40"/>
      <c r="G550" s="3" t="s">
        <v>1680</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3256</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constants'!$A$3:$D$9999,4,FALSE),"")</f>
        <v>Gold Coast</v>
      </c>
      <c r="AB550" s="33" t="s">
        <v>1557</v>
      </c>
      <c r="AC550" s="41" t="s">
        <v>3250</v>
      </c>
      <c r="AD550" s="41" t="s">
        <v>3250</v>
      </c>
      <c r="AE550" s="39"/>
      <c r="AF550" s="3" t="str">
        <f>IF(AND(G550&lt;&gt;"LIBSETS_SETTYPE_BATTLEGROUND",G550&lt;&gt;"LIBSETS_SETTYPE_SPECIAL"),
IF(AND(AE550&lt;&gt;"",ISNUMBER(AE550),NOT(ISNA(AE550))),AE550,
   IF(AND(M550&lt;&gt;"",ISNUMBER(M550),M550&gt;0,NOT(ISNA(M550))),VLOOKUP(M550,'ESO dumped WayshrineInfo'!$K$3:$L$9996,2,FALSE),"")
),"")</f>
        <v/>
      </c>
      <c r="AG550" t="str">
        <f>IF(AND(AF550&lt;&gt;"",ISNUMBER(AF550),NOT(ISNA(AF550))),VLOOKUP(AF550,'ESO zone constants'!$A$3:$D$9999,4,FALSE),"")</f>
        <v/>
      </c>
      <c r="AH550" s="42" t="s">
        <v>1559</v>
      </c>
      <c r="AI550" s="41"/>
      <c r="AJ550" s="41"/>
      <c r="AK550" s="3">
        <f>IF(AND(G550&lt;&gt;"LIBSETS_SETTYPE_BATTLEGROUND",G550&lt;&gt;"LIBSETS_SETTYPE_SPECIAL"),IF(AL550&lt;&gt;"",VLOOKUP(AL550,'ESO zone constants'!$D$3:$H$4953,5,FALSE),""),"")</f>
        <v>1228</v>
      </c>
      <c r="AL550" t="s">
        <v>2395</v>
      </c>
      <c r="AM550" s="33" t="s">
        <v>3316</v>
      </c>
      <c r="AN550" s="41" t="s">
        <v>3274</v>
      </c>
      <c r="AO550" s="41" t="s">
        <v>3251</v>
      </c>
      <c r="AP550" s="3">
        <f>IF(AND(G550&lt;&gt;"LIBSETS_SETTYPE_BATTLEGROUND",G550&lt;&gt;"LIBSETS_SETTYPE_SPECIAL"),IF(AQ550&lt;&gt;"",VLOOKUP(AQ550,'ESO zone constants'!$D$3:$H$4953,5,FALSE),""),"")</f>
        <v>974</v>
      </c>
      <c r="AQ550" t="s">
        <v>44</v>
      </c>
      <c r="AR550" s="33" t="s">
        <v>3253</v>
      </c>
      <c r="AS550" s="41"/>
      <c r="AT550" s="41"/>
      <c r="AU550" s="3" t="str">
        <f>IF(AND(G550&lt;&gt;"LIBSETS_SETTYPE_BATTLEGROUND",G550&lt;&gt;"LIBSETS_SETTYPE_SPECIAL"),IF(AV550&lt;&gt;"",VLOOKUP(AV550,'ESO zone constants'!$D$3:$H$4953,5,FALSE),""),"")</f>
        <v/>
      </c>
      <c r="AV550" s="39"/>
      <c r="AX550" s="41"/>
      <c r="AY550" s="41"/>
      <c r="AZ550" s="86"/>
      <c r="BA550" s="36" t="s">
        <v>3214</v>
      </c>
      <c r="BB550" s="36" t="s">
        <v>3214</v>
      </c>
      <c r="BC550" s="36"/>
      <c r="BD550" s="21" t="str">
        <f t="shared" si="54"/>
        <v>[626] = {wayshrines={479,253,-1,}, dlcId=DLC_DEADLANDS</v>
      </c>
      <c r="BE550" s="21" t="str">
        <f t="shared" si="55"/>
        <v>, zoneIds={1286,823,1228,974}, veteran=false</v>
      </c>
      <c r="BF550" s="21" t="str">
        <f t="shared" si="53"/>
        <v>, setType=LIBSETS_SETTYPE_MYTHIC</v>
      </c>
      <c r="BG550" s="21" t="str">
        <f t="shared" si="56"/>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H550" s="21" t="str">
        <f t="shared" si="57"/>
        <v>, addTooltip={['en']='https://en.uesp.net/wiki/Online:Belharza%27s_Band',},}, --Belharza's Band / Belharzas Band   [The Deadlands, Gold Coast, Black Drake Villa, Falkreath Hold]</v>
      </c>
    </row>
    <row r="551" spans="1:60" x14ac:dyDescent="0.25">
      <c r="A551" s="5">
        <v>627</v>
      </c>
      <c r="B551" t="s">
        <v>2715</v>
      </c>
      <c r="C551" t="s">
        <v>2711</v>
      </c>
      <c r="D551" s="3">
        <f t="shared" si="52"/>
        <v>627</v>
      </c>
      <c r="G551" s="3" t="s">
        <v>1680</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1540</v>
      </c>
      <c r="W551" s="3" t="s">
        <v>3322</v>
      </c>
      <c r="X551" s="3" t="s">
        <v>3322</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constants'!$A$3:$D$9999,4,FALSE),"")</f>
        <v>Blackwood</v>
      </c>
      <c r="AB551" s="33" t="s">
        <v>3267</v>
      </c>
      <c r="AC551" s="41" t="s">
        <v>3276</v>
      </c>
      <c r="AD551" s="41" t="s">
        <v>3277</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constants'!$A$3:$D$9999,4,FALSE),"")</f>
        <v>Stonefalls</v>
      </c>
      <c r="AH551" s="42" t="s">
        <v>1557</v>
      </c>
      <c r="AI551" s="41" t="s">
        <v>3286</v>
      </c>
      <c r="AJ551" s="41" t="s">
        <v>3339</v>
      </c>
      <c r="AK551" s="3">
        <f>IF(AND(G551&lt;&gt;"LIBSETS_SETTYPE_BATTLEGROUND",G551&lt;&gt;"LIBSETS_SETTYPE_SPECIAL"),IF(AL551&lt;&gt;"",VLOOKUP(AL551,'ESO zone constants'!$D$3:$H$4953,5,FALSE),""),"")</f>
        <v>0</v>
      </c>
      <c r="AL551" t="s">
        <v>2230</v>
      </c>
      <c r="AM551" s="33" t="s">
        <v>3316</v>
      </c>
      <c r="AN551" s="41" t="s">
        <v>3287</v>
      </c>
      <c r="AO551" s="41" t="s">
        <v>3288</v>
      </c>
      <c r="AP551" s="3">
        <f>IF(AND(G551&lt;&gt;"LIBSETS_SETTYPE_BATTLEGROUND",G551&lt;&gt;"LIBSETS_SETTYPE_SPECIAL"),IF(AQ551&lt;&gt;"",VLOOKUP(AQ551,'ESO zone constants'!$D$3:$H$4953,5,FALSE),""),"")</f>
        <v>0</v>
      </c>
      <c r="AQ551" t="s">
        <v>2230</v>
      </c>
      <c r="AR551" s="33" t="s">
        <v>3316</v>
      </c>
      <c r="AS551" s="41" t="s">
        <v>3289</v>
      </c>
      <c r="AT551" s="41" t="s">
        <v>3289</v>
      </c>
      <c r="AU551" s="3" t="str">
        <f>IF(AND(G551&lt;&gt;"LIBSETS_SETTYPE_BATTLEGROUND",G551&lt;&gt;"LIBSETS_SETTYPE_SPECIAL"),IF(AV551&lt;&gt;"",VLOOKUP(AV551,'ESO zone constants'!$D$3:$H$4953,5,FALSE),""),"")</f>
        <v/>
      </c>
      <c r="AX551" s="41"/>
      <c r="AY551" s="41"/>
      <c r="AZ551" s="86"/>
      <c r="BA551" s="36" t="s">
        <v>3321</v>
      </c>
      <c r="BB551" s="36" t="s">
        <v>3321</v>
      </c>
      <c r="BC551" s="36"/>
      <c r="BD551" s="21" t="str">
        <f t="shared" si="54"/>
        <v>[627] = {wayshrines={479,458,75,}, dlcId=DLC_DEADLANDS</v>
      </c>
      <c r="BE551" s="21" t="str">
        <f t="shared" si="55"/>
        <v>, zoneIds={1286,1261,41,0,0}, veteran=false</v>
      </c>
      <c r="BF551" s="21" t="str">
        <f t="shared" si="53"/>
        <v>, setType=LIBSETS_SETTYPE_MYTHIC</v>
      </c>
      <c r="BG551" s="21" t="str">
        <f t="shared" si="56"/>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7"/>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2"/>
        <v>629</v>
      </c>
      <c r="G552" s="8" t="s">
        <v>1473</v>
      </c>
      <c r="I552" t="s">
        <v>91</v>
      </c>
      <c r="J552" t="s">
        <v>91</v>
      </c>
      <c r="K552">
        <v>-1</v>
      </c>
      <c r="L552">
        <v>-1</v>
      </c>
      <c r="M552">
        <v>-1</v>
      </c>
      <c r="O552" s="62"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constants'!$A$3:$D$9999,4,FALSE),"")</f>
        <v>Cyrodiil</v>
      </c>
      <c r="AB552" s="33" t="s">
        <v>3809</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constants'!$A$3:$D$9999,4,FALSE),"")</f>
        <v>Cyrodiil</v>
      </c>
      <c r="AH552" s="33" t="s">
        <v>2784</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t="str">
        <f>IF(AND(G552&lt;&gt;"LIBSETS_SETTYPE_BATTLEGROUND",G552&lt;&gt;"LIBSETS_SETTYPE_SPECIAL"),IF(AL552&lt;&gt;"",VLOOKUP(AL552,'ESO zone constants'!$D$3:$H$4953,5,FALSE),""),"")</f>
        <v/>
      </c>
      <c r="AM552" s="33" t="s">
        <v>3812</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t="str">
        <f>IF(AND(G552&lt;&gt;"LIBSETS_SETTYPE_BATTLEGROUND",G552&lt;&gt;"LIBSETS_SETTYPE_SPECIAL"),IF(AQ552&lt;&gt;"",VLOOKUP(AQ552,'ESO zone constants'!$D$3:$H$4953,5,FALSE),""),"")</f>
        <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t="str">
        <f>IF(AND(G552&lt;&gt;"LIBSETS_SETTYPE_BATTLEGROUND",G552&lt;&gt;"LIBSETS_SETTYPE_SPECIAL"),IF(AV552&lt;&gt;"",VLOOKUP(AV552,'ESO zone constants'!$D$3:$H$4953,5,FALSE),""),"")</f>
        <v/>
      </c>
      <c r="AW552" s="33" t="s">
        <v>3282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 veteran=false</v>
      </c>
      <c r="BF552" s="21" t="str">
        <f t="shared" si="53"/>
        <v>, setType=LIBSETS_SETTYPE_CYRODIIL</v>
      </c>
      <c r="BG552"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7"/>
        <v>}, --Rallying Cry / Schlachtruf   [Cyrodiil, Cyrodiil, Cyrodiil]</v>
      </c>
    </row>
    <row r="553" spans="1:60" x14ac:dyDescent="0.25">
      <c r="A553" s="5">
        <v>630</v>
      </c>
      <c r="B553" t="s">
        <v>2741</v>
      </c>
      <c r="C553" t="s">
        <v>2726</v>
      </c>
      <c r="D553" s="3">
        <f t="shared" si="52"/>
        <v>630</v>
      </c>
      <c r="G553" s="8" t="s">
        <v>1473</v>
      </c>
      <c r="I553" t="s">
        <v>91</v>
      </c>
      <c r="J553" t="s">
        <v>91</v>
      </c>
      <c r="K553">
        <v>-1</v>
      </c>
      <c r="L553">
        <v>-1</v>
      </c>
      <c r="M553">
        <v>-1</v>
      </c>
      <c r="O553" s="62"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constants'!$A$3:$D$9999,4,FALSE),"")</f>
        <v>Cyrodiil</v>
      </c>
      <c r="AB553" s="33" t="s">
        <v>3809</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constants'!$A$3:$D$9999,4,FALSE),"")</f>
        <v>Cyrodiil</v>
      </c>
      <c r="AH553" s="33" t="s">
        <v>2784</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t="str">
        <f>IF(AND(G553&lt;&gt;"LIBSETS_SETTYPE_BATTLEGROUND",G553&lt;&gt;"LIBSETS_SETTYPE_SPECIAL"),IF(AL553&lt;&gt;"",VLOOKUP(AL553,'ESO zone constants'!$D$3:$H$4953,5,FALSE),""),"")</f>
        <v/>
      </c>
      <c r="AM553" s="33" t="s">
        <v>3812</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t="str">
        <f>IF(AND(G553&lt;&gt;"LIBSETS_SETTYPE_BATTLEGROUND",G553&lt;&gt;"LIBSETS_SETTYPE_SPECIAL"),IF(AQ553&lt;&gt;"",VLOOKUP(AQ553,'ESO zone constants'!$D$3:$H$4953,5,FALSE),""),"")</f>
        <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t="str">
        <f>IF(AND(G553&lt;&gt;"LIBSETS_SETTYPE_BATTLEGROUND",G553&lt;&gt;"LIBSETS_SETTYPE_SPECIAL"),IF(AV553&lt;&gt;"",VLOOKUP(AV553,'ESO zone constants'!$D$3:$H$4953,5,FALSE),""),"")</f>
        <v/>
      </c>
      <c r="AW553" s="33" t="s">
        <v>3282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 veteran=false</v>
      </c>
      <c r="BF553" s="21" t="str">
        <f t="shared" si="53"/>
        <v>, setType=LIBSETS_SETTYPE_CYRODIIL</v>
      </c>
      <c r="BG553"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7"/>
        <v>}, --Hew and Sunder  / Kappspalter   [Cyrodiil, Cyrodiil, Cyrodiil]</v>
      </c>
    </row>
    <row r="554" spans="1:60" x14ac:dyDescent="0.25">
      <c r="A554" s="5">
        <v>631</v>
      </c>
      <c r="B554" t="s">
        <v>2742</v>
      </c>
      <c r="C554" t="s">
        <v>2727</v>
      </c>
      <c r="D554" s="3">
        <f t="shared" si="52"/>
        <v>631</v>
      </c>
      <c r="G554" s="8" t="s">
        <v>1473</v>
      </c>
      <c r="I554" t="s">
        <v>91</v>
      </c>
      <c r="J554" t="s">
        <v>91</v>
      </c>
      <c r="K554">
        <v>-1</v>
      </c>
      <c r="L554">
        <v>-1</v>
      </c>
      <c r="M554">
        <v>-1</v>
      </c>
      <c r="O554" s="62"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constants'!$A$3:$D$9999,4,FALSE),"")</f>
        <v>Cyrodiil</v>
      </c>
      <c r="AB554" s="33" t="s">
        <v>3809</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constants'!$A$3:$D$9999,4,FALSE),"")</f>
        <v>Cyrodiil</v>
      </c>
      <c r="AH554" s="33" t="s">
        <v>2784</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t="str">
        <f>IF(AND(G554&lt;&gt;"LIBSETS_SETTYPE_BATTLEGROUND",G554&lt;&gt;"LIBSETS_SETTYPE_SPECIAL"),IF(AL554&lt;&gt;"",VLOOKUP(AL554,'ESO zone constants'!$D$3:$H$4953,5,FALSE),""),"")</f>
        <v/>
      </c>
      <c r="AM554" s="33" t="s">
        <v>3812</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t="str">
        <f>IF(AND(G554&lt;&gt;"LIBSETS_SETTYPE_BATTLEGROUND",G554&lt;&gt;"LIBSETS_SETTYPE_SPECIAL"),IF(AQ554&lt;&gt;"",VLOOKUP(AQ554,'ESO zone constants'!$D$3:$H$4953,5,FALSE),""),"")</f>
        <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t="str">
        <f>IF(AND(G554&lt;&gt;"LIBSETS_SETTYPE_BATTLEGROUND",G554&lt;&gt;"LIBSETS_SETTYPE_SPECIAL"),IF(AV554&lt;&gt;"",VLOOKUP(AV554,'ESO zone constants'!$D$3:$H$4953,5,FALSE),""),"")</f>
        <v/>
      </c>
      <c r="AW554" s="33" t="s">
        <v>3282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 veteran=false</v>
      </c>
      <c r="BF554" s="21" t="str">
        <f t="shared" si="53"/>
        <v>, setType=LIBSETS_SETTYPE_CYRODIIL</v>
      </c>
      <c r="BG554"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7"/>
        <v>}, --Enervating Aura  / Enervierende Aura   [Cyrodiil, Cyrodiil, Cyrodiil]</v>
      </c>
    </row>
    <row r="555" spans="1:60" x14ac:dyDescent="0.25">
      <c r="A555" s="5">
        <v>632</v>
      </c>
      <c r="B555" t="s">
        <v>2722</v>
      </c>
      <c r="C555" t="s">
        <v>2722</v>
      </c>
      <c r="D555" s="3">
        <f t="shared" si="52"/>
        <v>632</v>
      </c>
      <c r="G555" s="8" t="s">
        <v>1477</v>
      </c>
      <c r="H555" s="87">
        <v>3</v>
      </c>
      <c r="I555" t="s">
        <v>1464</v>
      </c>
      <c r="J555" t="s">
        <v>91</v>
      </c>
      <c r="K555">
        <v>497</v>
      </c>
      <c r="L555">
        <v>497</v>
      </c>
      <c r="M555">
        <v>497</v>
      </c>
      <c r="O555" s="62" t="s">
        <v>2719</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constants'!$A$3:$D$9999,4,FALSE),"")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constants'!$A$3:$D$9999,4,FALSE),"")</f>
        <v>Summerset</v>
      </c>
      <c r="AH555" s="42"/>
      <c r="AI555" s="39"/>
      <c r="AJ555" s="39"/>
      <c r="AK555" s="3" t="str">
        <f>IF(AND(G555&lt;&gt;"LIBSETS_SETTYPE_BATTLEGROUND",G555&lt;&gt;"LIBSETS_SETTYPE_SPECIAL"),IF(AL555&lt;&gt;"",VLOOKUP(AL555,'ESO zone constants'!$D$3:$H$4953,5,FALSE),""),"")</f>
        <v/>
      </c>
      <c r="AN555" s="39"/>
      <c r="AO555" s="39"/>
      <c r="AP555" s="3" t="str">
        <f>IF(AND(G555&lt;&gt;"LIBSETS_SETTYPE_BATTLEGROUND",G555&lt;&gt;"LIBSETS_SETTYPE_SPECIAL"),IF(AQ555&lt;&gt;"",VLOOKUP(AQ555,'ESO zone constants'!$D$3:$H$4953,5,FALSE),""),"")</f>
        <v/>
      </c>
      <c r="AS555" s="39"/>
      <c r="AT555" s="39"/>
      <c r="AU555" s="3" t="str">
        <f>IF(AND(G555&lt;&gt;"LIBSETS_SETTYPE_BATTLEGROUND",G555&lt;&gt;"LIBSETS_SETTYPE_SPECIAL"),IF(AV555&lt;&gt;"",VLOOKUP(AV555,'ESO zone constants'!$D$3:$H$4953,5,FALSE),""),"")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3"/>
        <v>, setType=LIBSETS_SETTYPE_MONSTER, undauntedChestId=3</v>
      </c>
      <c r="BG555" s="21" t="str">
        <f t="shared" si="56"/>
        <v>, dropMechanic={LIBSETS_DROP_MECHANIC_MONSTER_NAME}, dropMechanicDropLocationNames={['en']={'Varallion','','','','','',},['de']={'Varallion','','','','','',},}</v>
      </c>
      <c r="BH555" s="21" t="str">
        <f t="shared" si="57"/>
        <v>}, --Kargaeda / Kargaeda   [Coral Aerie, Summerset, Summerset]</v>
      </c>
    </row>
    <row r="556" spans="1:60" x14ac:dyDescent="0.25">
      <c r="A556" s="5">
        <v>633</v>
      </c>
      <c r="B556" t="s">
        <v>2724</v>
      </c>
      <c r="C556" t="s">
        <v>2724</v>
      </c>
      <c r="D556" s="3">
        <f t="shared" si="52"/>
        <v>633</v>
      </c>
      <c r="G556" s="8" t="s">
        <v>1477</v>
      </c>
      <c r="H556" s="87">
        <v>3</v>
      </c>
      <c r="I556" t="s">
        <v>1464</v>
      </c>
      <c r="J556" t="s">
        <v>91</v>
      </c>
      <c r="K556">
        <v>498</v>
      </c>
      <c r="L556">
        <v>498</v>
      </c>
      <c r="M556">
        <v>498</v>
      </c>
      <c r="O556" s="62" t="s">
        <v>2731</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constants'!$A$3:$D$9999,4,FALSE),"")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constants'!$A$3:$D$9999,4,FALSE),"")</f>
        <v>Rivenspire</v>
      </c>
      <c r="AH556" s="42"/>
      <c r="AI556" s="39"/>
      <c r="AJ556" s="39"/>
      <c r="AK556" s="3" t="str">
        <f>IF(AND(G556&lt;&gt;"LIBSETS_SETTYPE_BATTLEGROUND",G556&lt;&gt;"LIBSETS_SETTYPE_SPECIAL"),IF(AL556&lt;&gt;"",VLOOKUP(AL556,'ESO zone constants'!$D$3:$H$4953,5,FALSE),""),"")</f>
        <v/>
      </c>
      <c r="AN556" s="39"/>
      <c r="AO556" s="39"/>
      <c r="AP556" s="3" t="str">
        <f>IF(AND(G556&lt;&gt;"LIBSETS_SETTYPE_BATTLEGROUND",G556&lt;&gt;"LIBSETS_SETTYPE_SPECIAL"),IF(AQ556&lt;&gt;"",VLOOKUP(AQ556,'ESO zone constants'!$D$3:$H$4953,5,FALSE),""),"")</f>
        <v/>
      </c>
      <c r="AS556" s="39"/>
      <c r="AT556" s="39"/>
      <c r="AU556" s="3" t="str">
        <f>IF(AND(G556&lt;&gt;"LIBSETS_SETTYPE_BATTLEGROUND",G556&lt;&gt;"LIBSETS_SETTYPE_SPECIAL"),IF(AV556&lt;&gt;"",VLOOKUP(AV556,'ESO zone constants'!$D$3:$H$4953,5,FALSE),""),"")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3"/>
        <v>, setType=LIBSETS_SETTYPE_MONSTER, undauntedChestId=3</v>
      </c>
      <c r="BG556" s="21" t="str">
        <f t="shared" si="56"/>
        <v>, dropMechanic={LIBSETS_DROP_MECHANIC_MONSTER_NAME}, dropMechanicDropLocationNames={['en']={'Nazaray ','','','','','',},['de']={'Nazaray ','','','','','',},}</v>
      </c>
      <c r="BH556" s="21" t="str">
        <f t="shared" si="57"/>
        <v>}, --Nazaray  / Nazaray    [Shipwright's Regret, Rivenspire, Rivenspire]</v>
      </c>
    </row>
    <row r="557" spans="1:60" x14ac:dyDescent="0.25">
      <c r="A557" s="5">
        <v>634</v>
      </c>
      <c r="B557" t="s">
        <v>2728</v>
      </c>
      <c r="C557" t="s">
        <v>2728</v>
      </c>
      <c r="D557" s="3">
        <f t="shared" si="52"/>
        <v>634</v>
      </c>
      <c r="F557" t="s">
        <v>2765</v>
      </c>
      <c r="G557" s="8" t="s">
        <v>2764</v>
      </c>
      <c r="I557" t="s">
        <v>91</v>
      </c>
      <c r="J557" t="s">
        <v>91</v>
      </c>
      <c r="K557">
        <v>-1</v>
      </c>
      <c r="L557">
        <v>-1</v>
      </c>
      <c r="M557">
        <v>-1</v>
      </c>
      <c r="N557" s="85"/>
      <c r="O557" s="62"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1540</v>
      </c>
      <c r="W557" s="3" t="s">
        <v>2776</v>
      </c>
      <c r="X557" s="3" t="s">
        <v>2771</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constants'!$A$3:$D$9999,4,FALSE),"")</f>
        <v>Imperial Sewers</v>
      </c>
      <c r="AB557" s="33" t="s">
        <v>2780</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constants'!$A$3:$D$9999,4,FALSE),"")</f>
        <v/>
      </c>
      <c r="AH557" s="42"/>
      <c r="AI557" s="39"/>
      <c r="AJ557" s="39"/>
      <c r="AK557" s="3" t="str">
        <f>IF(AND(G557&lt;&gt;"LIBSETS_SETTYPE_BATTLEGROUND",G557&lt;&gt;"LIBSETS_SETTYPE_SPECIAL"),IF(AL557&lt;&gt;"",VLOOKUP(AL557,'ESO zone constants'!$D$3:$H$4953,5,FALSE),""),"")</f>
        <v/>
      </c>
      <c r="AN557" s="39"/>
      <c r="AO557" s="39"/>
      <c r="AP557" s="3" t="str">
        <f>IF(AND(G557&lt;&gt;"LIBSETS_SETTYPE_BATTLEGROUND",G557&lt;&gt;"LIBSETS_SETTYPE_SPECIAL"),IF(AQ557&lt;&gt;"",VLOOKUP(AQ557,'ESO zone constants'!$D$3:$H$4953,5,FALSE),""),"")</f>
        <v/>
      </c>
      <c r="AS557" s="39"/>
      <c r="AT557" s="39"/>
      <c r="AU557" s="3" t="str">
        <f>IF(AND(G557&lt;&gt;"LIBSETS_SETTYPE_BATTLEGROUND",G557&lt;&gt;"LIBSETS_SETTYPE_SPECIAL"),IF(AV557&lt;&gt;"",VLOOKUP(AV557,'ESO zone constants'!$D$3:$H$4953,5,FALSE),""),"")</f>
        <v/>
      </c>
      <c r="AX557" s="39"/>
      <c r="AY557" s="39"/>
      <c r="AZ557" s="79" t="s">
        <v>2658</v>
      </c>
      <c r="BA557" s="79"/>
      <c r="BB557" s="79"/>
      <c r="BC557" s="79"/>
      <c r="BD557" s="21" t="str">
        <f t="shared" si="54"/>
        <v>[634] = {wayshrines={-1,-1,-1,}, dlcId=DLC_ASCENDING_TIDE</v>
      </c>
      <c r="BE557" s="21" t="str">
        <f t="shared" si="55"/>
        <v>, zoneIds={584,643}, veteran=false</v>
      </c>
      <c r="BF557" s="21" t="str">
        <f t="shared" si="53"/>
        <v>, setType=LIBSETS_SETTYPE_IMPERIALCITY_MONSTER</v>
      </c>
      <c r="BG557" s="21" t="str">
        <f t="shared" si="56"/>
        <v>, dropMechanic={LIBSETS_DROP_MECHANIC_MONSTER_NAME,LIBSETS_DROP_MECHANIC_TELVAR_EQUIPMENT_LOCKBOX_MERCHANT}, dropMechanicDropLocationNames={['en']={'Nunatak (Memorial district, north)','','','','','',},['de']={'Nunatak (Gedenkbezirk, Norden)','','','','','',},}</v>
      </c>
      <c r="BH557" s="21" t="str">
        <f t="shared" si="57"/>
        <v>}, --Nunatak / Nunatak   [Imperial City, Imperial Sewers]</v>
      </c>
    </row>
    <row r="558" spans="1:60" x14ac:dyDescent="0.25">
      <c r="A558" s="5">
        <v>635</v>
      </c>
      <c r="B558" t="s">
        <v>2743</v>
      </c>
      <c r="C558" t="s">
        <v>2729</v>
      </c>
      <c r="D558" s="3">
        <f t="shared" si="52"/>
        <v>635</v>
      </c>
      <c r="F558" t="s">
        <v>2765</v>
      </c>
      <c r="G558" s="8" t="s">
        <v>2764</v>
      </c>
      <c r="I558" t="s">
        <v>91</v>
      </c>
      <c r="J558" t="s">
        <v>91</v>
      </c>
      <c r="K558">
        <v>-1</v>
      </c>
      <c r="L558">
        <v>-1</v>
      </c>
      <c r="M558">
        <v>-1</v>
      </c>
      <c r="N558" s="85"/>
      <c r="O558" s="62"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1540</v>
      </c>
      <c r="W558" s="3" t="s">
        <v>2775</v>
      </c>
      <c r="X558" s="3" t="s">
        <v>2772</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constants'!$A$3:$D$9999,4,FALSE),"")</f>
        <v>Imperial Sewers</v>
      </c>
      <c r="AB558" s="33" t="s">
        <v>2780</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constants'!$A$3:$D$9999,4,FALSE),"")</f>
        <v/>
      </c>
      <c r="AH558" s="42"/>
      <c r="AI558" s="39"/>
      <c r="AJ558" s="39"/>
      <c r="AK558" s="3" t="str">
        <f>IF(AND(G558&lt;&gt;"LIBSETS_SETTYPE_BATTLEGROUND",G558&lt;&gt;"LIBSETS_SETTYPE_SPECIAL"),IF(AL558&lt;&gt;"",VLOOKUP(AL558,'ESO zone constants'!$D$3:$H$4953,5,FALSE),""),"")</f>
        <v/>
      </c>
      <c r="AN558" s="39"/>
      <c r="AO558" s="39"/>
      <c r="AP558" s="3" t="str">
        <f>IF(AND(G558&lt;&gt;"LIBSETS_SETTYPE_BATTLEGROUND",G558&lt;&gt;"LIBSETS_SETTYPE_SPECIAL"),IF(AQ558&lt;&gt;"",VLOOKUP(AQ558,'ESO zone constants'!$D$3:$H$4953,5,FALSE),""),"")</f>
        <v/>
      </c>
      <c r="AS558" s="39"/>
      <c r="AT558" s="39"/>
      <c r="AU558" s="3" t="str">
        <f>IF(AND(G558&lt;&gt;"LIBSETS_SETTYPE_BATTLEGROUND",G558&lt;&gt;"LIBSETS_SETTYPE_SPECIAL"),IF(AV558&lt;&gt;"",VLOOKUP(AV558,'ESO zone constants'!$D$3:$H$4953,5,FALSE),""),"")</f>
        <v/>
      </c>
      <c r="AX558" s="39"/>
      <c r="AY558" s="39"/>
      <c r="AZ558" s="79" t="s">
        <v>2658</v>
      </c>
      <c r="BA558" s="79"/>
      <c r="BB558" s="79"/>
      <c r="BC558" s="79"/>
      <c r="BD558" s="21" t="str">
        <f t="shared" si="54"/>
        <v>[635] = {wayshrines={-1,-1,-1,}, dlcId=DLC_ASCENDING_TIDE</v>
      </c>
      <c r="BE558" s="21" t="str">
        <f t="shared" si="55"/>
        <v>, zoneIds={584,643}, veteran=false</v>
      </c>
      <c r="BF558" s="21" t="str">
        <f t="shared" si="53"/>
        <v>, setType=LIBSETS_SETTYPE_IMPERIALCITY_MONSTER</v>
      </c>
      <c r="BG558" s="21" t="str">
        <f t="shared" si="56"/>
        <v>, dropMechanic={LIBSETS_DROP_MECHANIC_MONSTER_NAME,LIBSETS_DROP_MECHANIC_TELVAR_EQUIPMENT_LOCKBOX_MERCHANT}, dropMechanicDropLocationNames={['en']={'Fürstin Malygda (Aboretum, south-east)','','','','','',},['de']={'Lady Malydga (Arboretum, Süd-Osten)','','','','','',},}</v>
      </c>
      <c r="BH558" s="21" t="str">
        <f t="shared" si="57"/>
        <v>}, --Lady Malydga / Fürstin Malygda   [Imperial City, Imperial Sewers]</v>
      </c>
    </row>
    <row r="559" spans="1:60" x14ac:dyDescent="0.25">
      <c r="A559" s="5">
        <v>636</v>
      </c>
      <c r="B559" t="s">
        <v>2730</v>
      </c>
      <c r="C559" t="s">
        <v>2730</v>
      </c>
      <c r="D559" s="3">
        <f t="shared" si="52"/>
        <v>636</v>
      </c>
      <c r="E559" s="40"/>
      <c r="F559" t="s">
        <v>2765</v>
      </c>
      <c r="G559" s="8" t="s">
        <v>2764</v>
      </c>
      <c r="I559" t="s">
        <v>91</v>
      </c>
      <c r="J559" t="s">
        <v>91</v>
      </c>
      <c r="K559">
        <v>-1</v>
      </c>
      <c r="L559">
        <v>-1</v>
      </c>
      <c r="M559">
        <v>-1</v>
      </c>
      <c r="N559" s="85"/>
      <c r="O559" s="62"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1540</v>
      </c>
      <c r="W559" s="3" t="s">
        <v>2774</v>
      </c>
      <c r="X559" s="3" t="s">
        <v>2773</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constants'!$A$3:$D$9999,4,FALSE),"")</f>
        <v>Imperial Sewers</v>
      </c>
      <c r="AB559" s="33" t="s">
        <v>2780</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constants'!$A$3:$D$9999,4,FALSE),"")</f>
        <v/>
      </c>
      <c r="AH559" s="42"/>
      <c r="AI559" s="39"/>
      <c r="AJ559" s="39"/>
      <c r="AK559" s="3" t="str">
        <f>IF(AND(G559&lt;&gt;"LIBSETS_SETTYPE_BATTLEGROUND",G559&lt;&gt;"LIBSETS_SETTYPE_SPECIAL"),IF(AL559&lt;&gt;"",VLOOKUP(AL559,'ESO zone constants'!$D$3:$H$4953,5,FALSE),""),"")</f>
        <v/>
      </c>
      <c r="AN559" s="39"/>
      <c r="AO559" s="39"/>
      <c r="AP559" s="3" t="str">
        <f>IF(AND(G559&lt;&gt;"LIBSETS_SETTYPE_BATTLEGROUND",G559&lt;&gt;"LIBSETS_SETTYPE_SPECIAL"),IF(AQ559&lt;&gt;"",VLOOKUP(AQ559,'ESO zone constants'!$D$3:$H$4953,5,FALSE),""),"")</f>
        <v/>
      </c>
      <c r="AS559" s="39"/>
      <c r="AT559" s="39"/>
      <c r="AU559" s="3" t="str">
        <f>IF(AND(G559&lt;&gt;"LIBSETS_SETTYPE_BATTLEGROUND",G559&lt;&gt;"LIBSETS_SETTYPE_SPECIAL"),IF(AV559&lt;&gt;"",VLOOKUP(AV559,'ESO zone constants'!$D$3:$H$4953,5,FALSE),""),"")</f>
        <v/>
      </c>
      <c r="AX559" s="39"/>
      <c r="AY559" s="39"/>
      <c r="AZ559" s="79" t="s">
        <v>2658</v>
      </c>
      <c r="BA559" s="79"/>
      <c r="BB559" s="79"/>
      <c r="BC559" s="79"/>
      <c r="BD559" s="21" t="str">
        <f t="shared" si="54"/>
        <v>[636] = {wayshrines={-1,-1,-1,}, dlcId=DLC_ASCENDING_TIDE</v>
      </c>
      <c r="BE559" s="21" t="str">
        <f t="shared" si="55"/>
        <v>, zoneIds={584,643}, veteran=false</v>
      </c>
      <c r="BF559" s="21" t="str">
        <f t="shared" si="53"/>
        <v>, setType=LIBSETS_SETTYPE_IMPERIALCITY_MONSTER</v>
      </c>
      <c r="BG559" s="21" t="str">
        <f t="shared" si="56"/>
        <v>, dropMechanic={LIBSETS_DROP_MECHANIC_MONSTER_NAME,LIBSETS_DROP_MECHANIC_TELVAR_EQUIPMENT_LOCKBOX_MERCHANT}, dropMechanicDropLocationNames={['en']={'Baron Thirsk Nobles district, south-west)','','','','','',},['de']={'Baron Thirsk (Adelsbezirk, Süd-Westen)','','','','','',},}</v>
      </c>
      <c r="BH559" s="21" t="str">
        <f t="shared" si="57"/>
        <v>}, --Baron Thirsk / Baron Thirsk   [Imperial City, Imperial Sewers]</v>
      </c>
    </row>
    <row r="560" spans="1:60" x14ac:dyDescent="0.25">
      <c r="A560" s="94">
        <v>640</v>
      </c>
      <c r="B560" t="s">
        <v>3479</v>
      </c>
      <c r="C560" t="s">
        <v>3418</v>
      </c>
      <c r="D560" s="3">
        <f t="shared" si="52"/>
        <v>640</v>
      </c>
      <c r="G560" s="3" t="s">
        <v>1472</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3335</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constants'!$A$3:$D$9999,4,FALSE),"")</f>
        <v>High Isle</v>
      </c>
      <c r="AB560" s="33" t="s">
        <v>3335</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constants'!$A$3:$D$9999,4,FALSE),"")</f>
        <v>High Isle</v>
      </c>
      <c r="AH560" s="33" t="s">
        <v>3335</v>
      </c>
      <c r="AI560" s="39"/>
      <c r="AJ560" s="39"/>
      <c r="AK560" s="3" t="str">
        <f>IF(AND(G560&lt;&gt;"LIBSETS_SETTYPE_BATTLEGROUND",G560&lt;&gt;"LIBSETS_SETTYPE_SPECIAL"),IF(AL560&lt;&gt;"",VLOOKUP(AL560,'ESO zone constants'!$D$3:$H$4953,5,FALSE),""),"")</f>
        <v/>
      </c>
      <c r="AN560" s="39"/>
      <c r="AO560" s="39"/>
      <c r="AP560" s="3" t="str">
        <f>IF(AND(G560&lt;&gt;"LIBSETS_SETTYPE_BATTLEGROUND",G560&lt;&gt;"LIBSETS_SETTYPE_SPECIAL"),IF(AQ560&lt;&gt;"",VLOOKUP(AQ560,'ESO zone constants'!$D$3:$H$4953,5,FALSE),""),"")</f>
        <v/>
      </c>
      <c r="AS560" s="39"/>
      <c r="AT560" s="39"/>
      <c r="AU560" s="3" t="str">
        <f>IF(AND(G560&lt;&gt;"LIBSETS_SETTYPE_BATTLEGROUND",G560&lt;&gt;"LIBSETS_SETTYPE_SPECIAL"),IF(AV560&lt;&gt;"",VLOOKUP(AV560,'ESO zone constants'!$D$3:$H$4953,5,FALSE),""),"")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3"/>
        <v>, setType=LIBSETS_SETTYPE_CRAFTED</v>
      </c>
      <c r="BG560" s="21" t="str">
        <f t="shared" si="56"/>
        <v>, dropMechanic={LIBSETS_DROP_MECHANIC_CRAFTED,LIBSETS_DROP_MECHANIC_CRAFTED,LIBSETS_DROP_MECHANIC_CRAFTED}</v>
      </c>
      <c r="BH560" s="21" t="str">
        <f t="shared" si="57"/>
        <v>}, --Order\'s Wrath / Zorn des Ordens   [High Isle, High Isle, High Isle]</v>
      </c>
    </row>
    <row r="561" spans="1:60" x14ac:dyDescent="0.25">
      <c r="A561" s="94">
        <v>641</v>
      </c>
      <c r="B561" t="s">
        <v>3480</v>
      </c>
      <c r="C561" t="s">
        <v>3419</v>
      </c>
      <c r="D561" s="3">
        <f t="shared" si="52"/>
        <v>641</v>
      </c>
      <c r="G561" s="3" t="s">
        <v>1472</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3335</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constants'!$A$3:$D$9999,4,FALSE),"")</f>
        <v>High Isle</v>
      </c>
      <c r="AB561" s="33" t="s">
        <v>3335</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constants'!$A$3:$D$9999,4,FALSE),"")</f>
        <v>High Isle</v>
      </c>
      <c r="AH561" s="33" t="s">
        <v>3335</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D561" s="21" t="str">
        <f t="shared" si="54"/>
        <v>[641] = {wayshrines={506,506,506,}, traitsNeeded=5, dlcId=DLC_HIGH_ISLE</v>
      </c>
      <c r="BE561" s="21" t="str">
        <f t="shared" si="55"/>
        <v>, zoneIds={1318,1318,1318}, veteran=false</v>
      </c>
      <c r="BF561" s="21" t="str">
        <f t="shared" si="53"/>
        <v>, setType=LIBSETS_SETTYPE_CRAFTED</v>
      </c>
      <c r="BG561" s="21" t="str">
        <f t="shared" si="56"/>
        <v>, dropMechanic={LIBSETS_DROP_MECHANIC_CRAFTED,LIBSETS_DROP_MECHANIC_CRAFTED,LIBSETS_DROP_MECHANIC_CRAFTED}</v>
      </c>
      <c r="BH561" s="21" t="str">
        <f t="shared" si="57"/>
        <v>}, --Serpent\'s Disdain / Verachtung der Schlange   [High Isle, High Isle, High Isle]</v>
      </c>
    </row>
    <row r="562" spans="1:60" x14ac:dyDescent="0.25">
      <c r="A562" s="94">
        <v>642</v>
      </c>
      <c r="B562" t="s">
        <v>3481</v>
      </c>
      <c r="C562" t="s">
        <v>3420</v>
      </c>
      <c r="D562" s="3">
        <f t="shared" si="52"/>
        <v>642</v>
      </c>
      <c r="G562" s="3" t="s">
        <v>1472</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3335</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constants'!$A$3:$D$9999,4,FALSE),"")</f>
        <v>High Isle</v>
      </c>
      <c r="AB562" s="33" t="s">
        <v>3335</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constants'!$A$3:$D$9999,4,FALSE),"")</f>
        <v>High Isle</v>
      </c>
      <c r="AH562" s="33" t="s">
        <v>3335</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D562" s="21" t="str">
        <f t="shared" si="54"/>
        <v>[642] = {wayshrines={511,511,511,}, traitsNeeded=7, dlcId=DLC_HIGH_ISLE</v>
      </c>
      <c r="BE562" s="21" t="str">
        <f t="shared" si="55"/>
        <v>, zoneIds={1318,1318,1318}, veteran=false</v>
      </c>
      <c r="BF562" s="21" t="str">
        <f t="shared" si="53"/>
        <v>, setType=LIBSETS_SETTYPE_CRAFTED</v>
      </c>
      <c r="BG562" s="21" t="str">
        <f t="shared" si="56"/>
        <v>, dropMechanic={LIBSETS_DROP_MECHANIC_CRAFTED,LIBSETS_DROP_MECHANIC_CRAFTED,LIBSETS_DROP_MECHANIC_CRAFTED}</v>
      </c>
      <c r="BH562" s="21" t="str">
        <f t="shared" si="57"/>
        <v>}, --Druid\'s Braid / Druidenflechte   [High Isle, High Isle, High Isle]</v>
      </c>
    </row>
    <row r="563" spans="1:60" x14ac:dyDescent="0.25">
      <c r="A563" s="94">
        <v>643</v>
      </c>
      <c r="B563" t="s">
        <v>3482</v>
      </c>
      <c r="C563" t="s">
        <v>3421</v>
      </c>
      <c r="D563" s="3">
        <f t="shared" si="52"/>
        <v>643</v>
      </c>
      <c r="G563" s="3" t="s">
        <v>1478</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constants'!$A$3:$D$9999,4,FALSE),"")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constants'!$A$3:$D$9999,4,FALSE),"")</f>
        <v>High Isle</v>
      </c>
      <c r="AH563" s="42" t="s">
        <v>1559</v>
      </c>
      <c r="AK563" s="3">
        <f>IF(AND(G563&lt;&gt;"LIBSETS_SETTYPE_BATTLEGROUND",G563&lt;&gt;"LIBSETS_SETTYPE_SPECIAL"),IF(AL563&lt;&gt;"",VLOOKUP(AL563,'ESO zone constants'!$D$3:$H$4953,5,FALSE),""),"")</f>
        <v>1318</v>
      </c>
      <c r="AL563" t="s">
        <v>3375</v>
      </c>
      <c r="AM563" s="33" t="s">
        <v>1558</v>
      </c>
      <c r="AP563" s="3">
        <f>IF(AND(G563&lt;&gt;"LIBSETS_SETTYPE_BATTLEGROUND",G563&lt;&gt;"LIBSETS_SETTYPE_SPECIAL"),IF(AQ563&lt;&gt;"",VLOOKUP(AQ563,'ESO zone constants'!$D$3:$H$4953,5,FALSE),""),"")</f>
        <v>1318</v>
      </c>
      <c r="AQ563" t="s">
        <v>3375</v>
      </c>
      <c r="AR563" s="33" t="s">
        <v>3267</v>
      </c>
      <c r="AU563" s="3" t="str">
        <f>IF(AND(G563&lt;&gt;"LIBSETS_SETTYPE_BATTLEGROUND",G563&lt;&gt;"LIBSETS_SETTYPE_SPECIAL"),IF(AV563&lt;&gt;"",VLOOKUP(AV563,'ESO zone constants'!$D$3:$H$4953,5,FALSE),""),"")</f>
        <v/>
      </c>
      <c r="BD563" s="21" t="str">
        <f t="shared" si="54"/>
        <v>[643] = {wayshrines={512,512,512,}, dlcId=DLC_HIGH_ISLE</v>
      </c>
      <c r="BE563" s="21" t="str">
        <f t="shared" si="55"/>
        <v>, zoneIds={1318,1318,1318,1318,1318}, veteran=false</v>
      </c>
      <c r="BF563" s="21" t="str">
        <f t="shared" si="53"/>
        <v>, setType=LIBSETS_SETTYPE_OVERLAND</v>
      </c>
      <c r="BG563" s="21" t="str">
        <f t="shared" si="56"/>
        <v>, dropMechanic={LIBSETS_DROP_MECHANIC_OVERLAND_WORLDBOSS,LIBSETS_DROP_MECHANIC_OVERLAND_BOSS_DELVE,LIBSETS_DROP_MECHANIC_OVERLAND_CHEST,LIBSETS_DROP_MECHANIC_OVERLAND_BOSS_PUBLIC_DUNGEON,LIBSETS_DROP_MECHANIC_OVERLAND_LOOT}</v>
      </c>
      <c r="BH563" s="21" t="str">
        <f t="shared" si="57"/>
        <v>}, --Blessing of High Isle / Segen von Hochinsel   [High Isle, High Isle, High Isle, High Isle, High Isle]</v>
      </c>
    </row>
    <row r="564" spans="1:60" x14ac:dyDescent="0.25">
      <c r="A564" s="94">
        <v>644</v>
      </c>
      <c r="B564" t="s">
        <v>3483</v>
      </c>
      <c r="C564" t="s">
        <v>3422</v>
      </c>
      <c r="D564" s="3">
        <f t="shared" si="52"/>
        <v>644</v>
      </c>
      <c r="G564" s="3" t="s">
        <v>1478</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constants'!$A$3:$D$9999,4,FALSE),"")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constants'!$A$3:$D$9999,4,FALSE),"")</f>
        <v>High Isle</v>
      </c>
      <c r="AH564" s="42" t="s">
        <v>1559</v>
      </c>
      <c r="AK564" s="3">
        <f>IF(AND(G564&lt;&gt;"LIBSETS_SETTYPE_BATTLEGROUND",G564&lt;&gt;"LIBSETS_SETTYPE_SPECIAL"),IF(AL564&lt;&gt;"",VLOOKUP(AL564,'ESO zone constants'!$D$3:$H$4953,5,FALSE),""),"")</f>
        <v>1318</v>
      </c>
      <c r="AL564" t="s">
        <v>3375</v>
      </c>
      <c r="AM564" s="33" t="s">
        <v>1558</v>
      </c>
      <c r="AP564" s="3">
        <f>IF(AND(G564&lt;&gt;"LIBSETS_SETTYPE_BATTLEGROUND",G564&lt;&gt;"LIBSETS_SETTYPE_SPECIAL"),IF(AQ564&lt;&gt;"",VLOOKUP(AQ564,'ESO zone constants'!$D$3:$H$4953,5,FALSE),""),"")</f>
        <v>1318</v>
      </c>
      <c r="AQ564" t="s">
        <v>3375</v>
      </c>
      <c r="AR564" s="33" t="s">
        <v>3267</v>
      </c>
      <c r="AU564" s="3" t="str">
        <f>IF(AND(G564&lt;&gt;"LIBSETS_SETTYPE_BATTLEGROUND",G564&lt;&gt;"LIBSETS_SETTYPE_SPECIAL"),IF(AV564&lt;&gt;"",VLOOKUP(AV564,'ESO zone constants'!$D$3:$H$4953,5,FALSE),""),"")</f>
        <v/>
      </c>
      <c r="BD564" s="21" t="str">
        <f t="shared" si="54"/>
        <v>[644] = {wayshrines={512,512,512,}, dlcId=DLC_HIGH_ISLE</v>
      </c>
      <c r="BE564" s="21" t="str">
        <f t="shared" si="55"/>
        <v>, zoneIds={1318,1318,1318,1318,1318}, veteran=false</v>
      </c>
      <c r="BF564" s="21" t="str">
        <f t="shared" si="53"/>
        <v>, setType=LIBSETS_SETTYPE_OVERLAND</v>
      </c>
      <c r="BG564" s="21" t="str">
        <f t="shared" si="56"/>
        <v>, dropMechanic={LIBSETS_DROP_MECHANIC_OVERLAND_WORLDBOSS,LIBSETS_DROP_MECHANIC_OVERLAND_BOSS_DELVE,LIBSETS_DROP_MECHANIC_OVERLAND_CHEST,LIBSETS_DROP_MECHANIC_OVERLAND_BOSS_PUBLIC_DUNGEON,LIBSETS_DROP_MECHANIC_OVERLAND_LOOT}</v>
      </c>
      <c r="BH564" s="21" t="str">
        <f t="shared" si="57"/>
        <v>}, --Steadfast\'s Mettle / Mut der Standhaften   [High Isle, High Isle, High Isle, High Isle, High Isle]</v>
      </c>
    </row>
    <row r="565" spans="1:60" x14ac:dyDescent="0.25">
      <c r="A565" s="94">
        <v>645</v>
      </c>
      <c r="B565" t="s">
        <v>3484</v>
      </c>
      <c r="C565" t="s">
        <v>3423</v>
      </c>
      <c r="D565" s="3">
        <f t="shared" si="52"/>
        <v>645</v>
      </c>
      <c r="G565" s="3" t="s">
        <v>1478</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constants'!$A$3:$D$9999,4,FALSE),"")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constants'!$A$3:$D$9999,4,FALSE),"")</f>
        <v>High Isle</v>
      </c>
      <c r="AH565" s="42" t="s">
        <v>1559</v>
      </c>
      <c r="AK565" s="3">
        <f>IF(AND(G565&lt;&gt;"LIBSETS_SETTYPE_BATTLEGROUND",G565&lt;&gt;"LIBSETS_SETTYPE_SPECIAL"),IF(AL565&lt;&gt;"",VLOOKUP(AL565,'ESO zone constants'!$D$3:$H$4953,5,FALSE),""),"")</f>
        <v>1318</v>
      </c>
      <c r="AL565" t="s">
        <v>3375</v>
      </c>
      <c r="AM565" s="33" t="s">
        <v>1558</v>
      </c>
      <c r="AP565" s="3">
        <f>IF(AND(G565&lt;&gt;"LIBSETS_SETTYPE_BATTLEGROUND",G565&lt;&gt;"LIBSETS_SETTYPE_SPECIAL"),IF(AQ565&lt;&gt;"",VLOOKUP(AQ565,'ESO zone constants'!$D$3:$H$4953,5,FALSE),""),"")</f>
        <v>1318</v>
      </c>
      <c r="AQ565" t="s">
        <v>3375</v>
      </c>
      <c r="AR565" s="33" t="s">
        <v>3267</v>
      </c>
      <c r="AU565" s="3" t="str">
        <f>IF(AND(G565&lt;&gt;"LIBSETS_SETTYPE_BATTLEGROUND",G565&lt;&gt;"LIBSETS_SETTYPE_SPECIAL"),IF(AV565&lt;&gt;"",VLOOKUP(AV565,'ESO zone constants'!$D$3:$H$4953,5,FALSE),""),"")</f>
        <v/>
      </c>
      <c r="BD565" s="21" t="str">
        <f t="shared" si="54"/>
        <v>[645] = {wayshrines={512,512,512,}, dlcId=DLC_HIGH_ISLE</v>
      </c>
      <c r="BE565" s="21" t="str">
        <f t="shared" si="55"/>
        <v>, zoneIds={1318,1318,1318,1318,1318}, veteran=false</v>
      </c>
      <c r="BF565" s="21" t="str">
        <f t="shared" si="53"/>
        <v>, setType=LIBSETS_SETTYPE_OVERLAND</v>
      </c>
      <c r="BG565" s="21" t="str">
        <f t="shared" si="56"/>
        <v>, dropMechanic={LIBSETS_DROP_MECHANIC_OVERLAND_WORLDBOSS,LIBSETS_DROP_MECHANIC_OVERLAND_BOSS_DELVE,LIBSETS_DROP_MECHANIC_OVERLAND_CHEST,LIBSETS_DROP_MECHANIC_OVERLAND_BOSS_PUBLIC_DUNGEON,LIBSETS_DROP_MECHANIC_OVERLAND_LOOT}</v>
      </c>
      <c r="BH565" s="21" t="str">
        <f t="shared" si="57"/>
        <v>}, --Systres\' Scowl / Blick der Systren   [High Isle, High Isle, High Isle, High Isle, High Isle]</v>
      </c>
    </row>
    <row r="566" spans="1:60" x14ac:dyDescent="0.25">
      <c r="A566" s="5">
        <v>646</v>
      </c>
      <c r="B566" t="s">
        <v>3485</v>
      </c>
      <c r="C566" t="s">
        <v>3424</v>
      </c>
      <c r="D566" s="3">
        <f t="shared" si="52"/>
        <v>646</v>
      </c>
      <c r="G566" s="3" t="s">
        <v>1479</v>
      </c>
      <c r="I566" t="s">
        <v>91</v>
      </c>
      <c r="J566" t="s">
        <v>91</v>
      </c>
      <c r="K566">
        <v>505</v>
      </c>
      <c r="L566">
        <v>505</v>
      </c>
      <c r="M566">
        <v>505</v>
      </c>
      <c r="O566" s="62" t="s">
        <v>3397</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3313</v>
      </c>
      <c r="Z566" s="3">
        <f>IF(AND(G566&lt;&gt;"LIBSETS_SETTYPE_BATTLEGROUND",G566&lt;&gt;"LIBSETS_SETTYPE_SPECIAL"),
IF(AND(Y566&lt;&gt;"",ISNUMBER(Y566),NOT(ISNA(Y566))),Y566,
   IF(AND(L566&lt;&gt;"",ISNUMBER(L566),L566&gt;0,NOT(ISNA(L566))),VLOOKUP(L566,'ESO dumped WayshrineInfo'!$K$3:$L$9996,2,FALSE),"")
),"")</f>
        <v>1318</v>
      </c>
      <c r="AA566" t="str">
        <f>IF(AND(Z566&lt;&gt;"",ISNUMBER(Z566),NOT(ISNA(Z566))),VLOOKUP(Z566,'ESO zone constants'!$A$3:$D$9999,4,FALSE),"")</f>
        <v>High Isle</v>
      </c>
      <c r="AB566" s="33" t="s">
        <v>3313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WayshrineInfo'!$K$3:$L$9996,2,FALSE),"")
),"")</f>
        <v>1318</v>
      </c>
      <c r="AG566" t="str">
        <f>IF(AND(AF566&lt;&gt;"",ISNUMBER(AF566),NOT(ISNA(AF566))),VLOOKUP(AF566,'ESO zone constants'!$A$3:$D$9999,4,FALSE),"")</f>
        <v>High Isle</v>
      </c>
      <c r="AK566" s="3"/>
      <c r="AU566" s="3" t="str">
        <f>IF(AND(G566&lt;&gt;"LIBSETS_SETTYPE_BATTLEGROUND",G566&lt;&gt;"LIBSETS_SETTYPE_SPECIAL"),IF(AV566&lt;&gt;"",VLOOKUP(AV566,'ESO zone constants'!$D$3:$H$4953,5,FALSE),""),"")</f>
        <v/>
      </c>
      <c r="BD566" s="21" t="str">
        <f t="shared" si="54"/>
        <v>[646] = {wayshrines={505,505,505,}, dlcId=DLC_HIGH_ISLE</v>
      </c>
      <c r="BE566" s="21" t="str">
        <f t="shared" si="55"/>
        <v>, zoneIds={1344,1318,1318}, veteran=false</v>
      </c>
      <c r="BF566" s="21" t="str">
        <f t="shared" si="53"/>
        <v>, setType=LIBSETS_SETTYPE_TRIAL</v>
      </c>
      <c r="BG566" s="21" t="str">
        <f t="shared" si="56"/>
        <v>, dropMechanic={LIBSETS_DROP_MECHANIC_TRIAL_BOSS,LIBSETS_DROP_MECHANIC_TRIAL_BOSS}, dropMechanicDropLocationNames={['en']={'','Bosses in trial dungeons','','','','',},['de']={'','Bosse in Prüfungen','','','','',},}</v>
      </c>
      <c r="BH566" s="21" t="str">
        <f t="shared" si="57"/>
        <v>}, --Whorl of the Depths / Wirbel der Tiefen   [Dreadsail Reef, High Isle, High Isle]</v>
      </c>
    </row>
    <row r="567" spans="1:60" x14ac:dyDescent="0.25">
      <c r="A567" s="5">
        <v>647</v>
      </c>
      <c r="B567" t="s">
        <v>3486</v>
      </c>
      <c r="C567" t="s">
        <v>3425</v>
      </c>
      <c r="D567" s="3">
        <f t="shared" si="52"/>
        <v>647</v>
      </c>
      <c r="G567" s="3" t="s">
        <v>1479</v>
      </c>
      <c r="I567" t="s">
        <v>91</v>
      </c>
      <c r="J567" t="s">
        <v>91</v>
      </c>
      <c r="K567">
        <v>505</v>
      </c>
      <c r="L567">
        <v>505</v>
      </c>
      <c r="M567">
        <v>505</v>
      </c>
      <c r="O567" s="62" t="s">
        <v>3397</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3313</v>
      </c>
      <c r="Z567" s="3">
        <f>IF(AND(G567&lt;&gt;"LIBSETS_SETTYPE_BATTLEGROUND",G567&lt;&gt;"LIBSETS_SETTYPE_SPECIAL"),
IF(AND(Y567&lt;&gt;"",ISNUMBER(Y567),NOT(ISNA(Y567))),Y567,
   IF(AND(L567&lt;&gt;"",ISNUMBER(L567),L567&gt;0,NOT(ISNA(L567))),VLOOKUP(L567,'ESO dumped WayshrineInfo'!$K$3:$L$9996,2,FALSE),"")
),"")</f>
        <v>1318</v>
      </c>
      <c r="AA567" t="str">
        <f>IF(AND(Z567&lt;&gt;"",ISNUMBER(Z567),NOT(ISNA(Z567))),VLOOKUP(Z567,'ESO zone constants'!$A$3:$D$9999,4,FALSE),"")</f>
        <v>High Isle</v>
      </c>
      <c r="AB567" s="33" t="s">
        <v>3313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WayshrineInfo'!$K$3:$L$9996,2,FALSE),"")
),"")</f>
        <v>1318</v>
      </c>
      <c r="AG567" t="str">
        <f>IF(AND(AF567&lt;&gt;"",ISNUMBER(AF567),NOT(ISNA(AF567))),VLOOKUP(AF567,'ESO zone constants'!$A$3:$D$9999,4,FALSE),"")</f>
        <v>High Isle</v>
      </c>
      <c r="AK567" s="3"/>
      <c r="AU567" s="3" t="str">
        <f>IF(AND(G567&lt;&gt;"LIBSETS_SETTYPE_BATTLEGROUND",G567&lt;&gt;"LIBSETS_SETTYPE_SPECIAL"),IF(AV567&lt;&gt;"",VLOOKUP(AV567,'ESO zone constants'!$D$3:$H$4953,5,FALSE),""),"")</f>
        <v/>
      </c>
      <c r="BD567" s="21" t="str">
        <f t="shared" si="54"/>
        <v>[647] = {wayshrines={505,505,505,}, dlcId=DLC_HIGH_ISLE</v>
      </c>
      <c r="BE567" s="21" t="str">
        <f t="shared" si="55"/>
        <v>, zoneIds={1344,1318,1318}, veteran=false</v>
      </c>
      <c r="BF567" s="21" t="str">
        <f t="shared" si="53"/>
        <v>, setType=LIBSETS_SETTYPE_TRIAL</v>
      </c>
      <c r="BG567" s="21" t="str">
        <f t="shared" si="56"/>
        <v>, dropMechanic={LIBSETS_DROP_MECHANIC_TRIAL_BOSS,LIBSETS_DROP_MECHANIC_TRIAL_BOSS}, dropMechanicDropLocationNames={['en']={'','Bosses in trial dungeons','','','','',},['de']={'','Bosse in Prüfungen','','','','',},}</v>
      </c>
      <c r="BH567" s="21" t="str">
        <f t="shared" si="57"/>
        <v>}, --Coral Riptide / Korallenbrandung   [Dreadsail Reef, High Isle, High Isle]</v>
      </c>
    </row>
    <row r="568" spans="1:60" x14ac:dyDescent="0.25">
      <c r="A568" s="5">
        <v>648</v>
      </c>
      <c r="B568" t="s">
        <v>3487</v>
      </c>
      <c r="C568" t="s">
        <v>3426</v>
      </c>
      <c r="D568" s="3">
        <f t="shared" si="52"/>
        <v>648</v>
      </c>
      <c r="G568" s="3" t="s">
        <v>1479</v>
      </c>
      <c r="I568" t="s">
        <v>91</v>
      </c>
      <c r="J568" t="s">
        <v>91</v>
      </c>
      <c r="K568">
        <v>505</v>
      </c>
      <c r="L568">
        <v>505</v>
      </c>
      <c r="M568">
        <v>505</v>
      </c>
      <c r="O568" s="62" t="s">
        <v>3397</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3313</v>
      </c>
      <c r="Z568" s="3">
        <f>IF(AND(G568&lt;&gt;"LIBSETS_SETTYPE_BATTLEGROUND",G568&lt;&gt;"LIBSETS_SETTYPE_SPECIAL"),
IF(AND(Y568&lt;&gt;"",ISNUMBER(Y568),NOT(ISNA(Y568))),Y568,
   IF(AND(L568&lt;&gt;"",ISNUMBER(L568),L568&gt;0,NOT(ISNA(L568))),VLOOKUP(L568,'ESO dumped WayshrineInfo'!$K$3:$L$9996,2,FALSE),"")
),"")</f>
        <v>1318</v>
      </c>
      <c r="AA568" t="str">
        <f>IF(AND(Z568&lt;&gt;"",ISNUMBER(Z568),NOT(ISNA(Z568))),VLOOKUP(Z568,'ESO zone constants'!$A$3:$D$9999,4,FALSE),"")</f>
        <v>High Isle</v>
      </c>
      <c r="AB568" s="33" t="s">
        <v>3313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WayshrineInfo'!$K$3:$L$9996,2,FALSE),"")
),"")</f>
        <v>1318</v>
      </c>
      <c r="AG568" t="str">
        <f>IF(AND(AF568&lt;&gt;"",ISNUMBER(AF568),NOT(ISNA(AF568))),VLOOKUP(AF568,'ESO zone constants'!$A$3:$D$9999,4,FALSE),"")</f>
        <v>High Isle</v>
      </c>
      <c r="AK568" s="3"/>
      <c r="AU568" s="3" t="str">
        <f>IF(AND(G568&lt;&gt;"LIBSETS_SETTYPE_BATTLEGROUND",G568&lt;&gt;"LIBSETS_SETTYPE_SPECIAL"),IF(AV568&lt;&gt;"",VLOOKUP(AV568,'ESO zone constants'!$D$3:$H$4953,5,FALSE),""),"")</f>
        <v/>
      </c>
      <c r="BD568" s="21" t="str">
        <f t="shared" si="54"/>
        <v>[648] = {wayshrines={505,505,505,}, dlcId=DLC_HIGH_ISLE</v>
      </c>
      <c r="BE568" s="21" t="str">
        <f t="shared" si="55"/>
        <v>, zoneIds={1344,1318,1318}, veteran=false</v>
      </c>
      <c r="BF568" s="21" t="str">
        <f t="shared" si="53"/>
        <v>, setType=LIBSETS_SETTYPE_TRIAL</v>
      </c>
      <c r="BG568" s="21" t="str">
        <f t="shared" si="56"/>
        <v>, dropMechanic={LIBSETS_DROP_MECHANIC_TRIAL_BOSS,LIBSETS_DROP_MECHANIC_TRIAL_BOSS}, dropMechanicDropLocationNames={['en']={'','Bosses in trial dungeons','','','','',},['de']={'','Bosse in Prüfungen','','','','',},}</v>
      </c>
      <c r="BH568" s="21" t="str">
        <f t="shared" si="57"/>
        <v>}, --Pearlescent Ward / Perlenglanz-Schutz   [Dreadsail Reef, High Isle, High Isle]</v>
      </c>
    </row>
    <row r="569" spans="1:60" x14ac:dyDescent="0.25">
      <c r="A569" s="5">
        <v>649</v>
      </c>
      <c r="B569" t="s">
        <v>3488</v>
      </c>
      <c r="C569" t="s">
        <v>3427</v>
      </c>
      <c r="D569" s="3">
        <f t="shared" si="52"/>
        <v>649</v>
      </c>
      <c r="G569" s="3" t="s">
        <v>1479</v>
      </c>
      <c r="I569" t="s">
        <v>91</v>
      </c>
      <c r="J569" t="s">
        <v>91</v>
      </c>
      <c r="K569">
        <v>505</v>
      </c>
      <c r="L569">
        <v>505</v>
      </c>
      <c r="M569">
        <v>505</v>
      </c>
      <c r="O569" s="62" t="s">
        <v>3397</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3313</v>
      </c>
      <c r="Z569" s="3">
        <f>IF(AND(G569&lt;&gt;"LIBSETS_SETTYPE_BATTLEGROUND",G569&lt;&gt;"LIBSETS_SETTYPE_SPECIAL"),
IF(AND(Y569&lt;&gt;"",ISNUMBER(Y569),NOT(ISNA(Y569))),Y569,
   IF(AND(L569&lt;&gt;"",ISNUMBER(L569),L569&gt;0,NOT(ISNA(L569))),VLOOKUP(L569,'ESO dumped WayshrineInfo'!$K$3:$L$9996,2,FALSE),"")
),"")</f>
        <v>1318</v>
      </c>
      <c r="AA569" t="str">
        <f>IF(AND(Z569&lt;&gt;"",ISNUMBER(Z569),NOT(ISNA(Z569))),VLOOKUP(Z569,'ESO zone constants'!$A$3:$D$9999,4,FALSE),"")</f>
        <v>High Isle</v>
      </c>
      <c r="AB569" s="33" t="s">
        <v>3313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WayshrineInfo'!$K$3:$L$9996,2,FALSE),"")
),"")</f>
        <v>1318</v>
      </c>
      <c r="AG569" t="str">
        <f>IF(AND(AF569&lt;&gt;"",ISNUMBER(AF569),NOT(ISNA(AF569))),VLOOKUP(AF569,'ESO zone constants'!$A$3:$D$9999,4,FALSE),"")</f>
        <v>High Isle</v>
      </c>
      <c r="AK569" s="3"/>
      <c r="AU569" s="3" t="str">
        <f>IF(AND(G569&lt;&gt;"LIBSETS_SETTYPE_BATTLEGROUND",G569&lt;&gt;"LIBSETS_SETTYPE_SPECIAL"),IF(AV569&lt;&gt;"",VLOOKUP(AV569,'ESO zone constants'!$D$3:$H$4953,5,FALSE),""),"")</f>
        <v/>
      </c>
      <c r="BD569" s="21" t="str">
        <f t="shared" si="54"/>
        <v>[649] = {wayshrines={505,505,505,}, dlcId=DLC_HIGH_ISLE</v>
      </c>
      <c r="BE569" s="21" t="str">
        <f t="shared" si="55"/>
        <v>, zoneIds={1344,1318,1318}, veteran=false</v>
      </c>
      <c r="BF569" s="21" t="str">
        <f t="shared" si="53"/>
        <v>, setType=LIBSETS_SETTYPE_TRIAL</v>
      </c>
      <c r="BG569" s="21" t="str">
        <f t="shared" si="56"/>
        <v>, dropMechanic={LIBSETS_DROP_MECHANIC_TRIAL_BOSS,LIBSETS_DROP_MECHANIC_TRIAL_BOSS}, dropMechanicDropLocationNames={['en']={'','Bosses in trial dungeons','','','','',},['de']={'','Bosse in Prüfungen','','','','',},}</v>
      </c>
      <c r="BH569" s="21" t="str">
        <f t="shared" si="57"/>
        <v>}, --Pillager\'s Profit / Profit des Brandschatzers   [Dreadsail Reef, High Isle, High Isle]</v>
      </c>
    </row>
    <row r="570" spans="1:60" x14ac:dyDescent="0.25">
      <c r="A570" s="5">
        <v>650</v>
      </c>
      <c r="B570" t="s">
        <v>3489</v>
      </c>
      <c r="C570" t="s">
        <v>3428</v>
      </c>
      <c r="D570" s="3">
        <f t="shared" si="52"/>
        <v>650</v>
      </c>
      <c r="G570" s="3" t="s">
        <v>1479</v>
      </c>
      <c r="I570" t="s">
        <v>92</v>
      </c>
      <c r="J570" t="s">
        <v>91</v>
      </c>
      <c r="K570">
        <v>505</v>
      </c>
      <c r="L570">
        <v>505</v>
      </c>
      <c r="M570">
        <v>505</v>
      </c>
      <c r="O570" s="62" t="s">
        <v>3397</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3313</v>
      </c>
      <c r="Z570" s="3">
        <f>IF(AND(G570&lt;&gt;"LIBSETS_SETTYPE_BATTLEGROUND",G570&lt;&gt;"LIBSETS_SETTYPE_SPECIAL"),
IF(AND(Y570&lt;&gt;"",ISNUMBER(Y570),NOT(ISNA(Y570))),Y570,
   IF(AND(L570&lt;&gt;"",ISNUMBER(L570),L570&gt;0,NOT(ISNA(L570))),VLOOKUP(L570,'ESO dumped WayshrineInfo'!$K$3:$L$9996,2,FALSE),"")
),"")</f>
        <v>1318</v>
      </c>
      <c r="AA570" t="str">
        <f>IF(AND(Z570&lt;&gt;"",ISNUMBER(Z570),NOT(ISNA(Z570))),VLOOKUP(Z570,'ESO zone constants'!$A$3:$D$9999,4,FALSE),"")</f>
        <v>High Isle</v>
      </c>
      <c r="AB570" s="33" t="s">
        <v>3313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WayshrineInfo'!$K$3:$L$9996,2,FALSE),"")
),"")</f>
        <v>1318</v>
      </c>
      <c r="AG570" t="str">
        <f>IF(AND(AF570&lt;&gt;"",ISNUMBER(AF570),NOT(ISNA(AF570))),VLOOKUP(AF570,'ESO zone constants'!$A$3:$D$9999,4,FALSE),"")</f>
        <v>High Isle</v>
      </c>
      <c r="AK570" s="3"/>
      <c r="AU570" s="3" t="str">
        <f>IF(AND(G570&lt;&gt;"LIBSETS_SETTYPE_BATTLEGROUND",G570&lt;&gt;"LIBSETS_SETTYPE_SPECIAL"),IF(AV570&lt;&gt;"",VLOOKUP(AV570,'ESO zone constants'!$D$3:$H$4953,5,FALSE),""),"")</f>
        <v/>
      </c>
      <c r="BD570" s="21" t="str">
        <f t="shared" si="54"/>
        <v>[650] = {wayshrines={505,505,505,}, dlcId=DLC_HIGH_ISLE</v>
      </c>
      <c r="BE570" s="21" t="str">
        <f t="shared" si="55"/>
        <v>, zoneIds={1344,1318,1318}, veteran=true</v>
      </c>
      <c r="BF570" s="21" t="str">
        <f t="shared" si="53"/>
        <v>, setType=LIBSETS_SETTYPE_TRIAL</v>
      </c>
      <c r="BG570" s="21" t="str">
        <f t="shared" si="56"/>
        <v>, dropMechanic={LIBSETS_DROP_MECHANIC_TRIAL_BOSS,LIBSETS_DROP_MECHANIC_TRIAL_BOSS}, dropMechanicDropLocationNames={['en']={'','Bosses in trial dungeons','','','','',},['de']={'','Bosse in Prüfungen','','','','',},}</v>
      </c>
      <c r="BH570" s="21" t="str">
        <f t="shared" si="57"/>
        <v>}, --Perfected Pillager\'s Profit / Perfektionierter Profit des Brandschatzers   [Dreadsail Reef, High Isle, High Isle]</v>
      </c>
    </row>
    <row r="571" spans="1:60" x14ac:dyDescent="0.25">
      <c r="A571" s="5">
        <v>651</v>
      </c>
      <c r="B571" t="s">
        <v>3490</v>
      </c>
      <c r="C571" t="s">
        <v>3429</v>
      </c>
      <c r="D571" s="3">
        <f t="shared" si="52"/>
        <v>651</v>
      </c>
      <c r="G571" s="3" t="s">
        <v>1479</v>
      </c>
      <c r="I571" t="s">
        <v>92</v>
      </c>
      <c r="J571" t="s">
        <v>91</v>
      </c>
      <c r="K571">
        <v>505</v>
      </c>
      <c r="L571">
        <v>505</v>
      </c>
      <c r="M571">
        <v>505</v>
      </c>
      <c r="O571" s="62" t="s">
        <v>3397</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3313</v>
      </c>
      <c r="Z571" s="3">
        <f>IF(AND(G571&lt;&gt;"LIBSETS_SETTYPE_BATTLEGROUND",G571&lt;&gt;"LIBSETS_SETTYPE_SPECIAL"),
IF(AND(Y571&lt;&gt;"",ISNUMBER(Y571),NOT(ISNA(Y571))),Y571,
   IF(AND(L571&lt;&gt;"",ISNUMBER(L571),L571&gt;0,NOT(ISNA(L571))),VLOOKUP(L571,'ESO dumped WayshrineInfo'!$K$3:$L$9996,2,FALSE),"")
),"")</f>
        <v>1318</v>
      </c>
      <c r="AA571" t="str">
        <f>IF(AND(Z571&lt;&gt;"",ISNUMBER(Z571),NOT(ISNA(Z571))),VLOOKUP(Z571,'ESO zone constants'!$A$3:$D$9999,4,FALSE),"")</f>
        <v>High Isle</v>
      </c>
      <c r="AB571" s="33" t="s">
        <v>3313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WayshrineInfo'!$K$3:$L$9996,2,FALSE),"")
),"")</f>
        <v>1318</v>
      </c>
      <c r="AG571" t="str">
        <f>IF(AND(AF571&lt;&gt;"",ISNUMBER(AF571),NOT(ISNA(AF571))),VLOOKUP(AF571,'ESO zone constants'!$A$3:$D$9999,4,FALSE),"")</f>
        <v>High Isle</v>
      </c>
      <c r="AK571" s="3"/>
      <c r="AU571" s="3" t="str">
        <f>IF(AND(G571&lt;&gt;"LIBSETS_SETTYPE_BATTLEGROUND",G571&lt;&gt;"LIBSETS_SETTYPE_SPECIAL"),IF(AV571&lt;&gt;"",VLOOKUP(AV571,'ESO zone constants'!$D$3:$H$4953,5,FALSE),""),"")</f>
        <v/>
      </c>
      <c r="BD571" s="21" t="str">
        <f t="shared" si="54"/>
        <v>[651] = {wayshrines={505,505,505,}, dlcId=DLC_HIGH_ISLE</v>
      </c>
      <c r="BE571" s="21" t="str">
        <f t="shared" si="55"/>
        <v>, zoneIds={1344,1318,1318}, veteran=true</v>
      </c>
      <c r="BF571" s="21" t="str">
        <f t="shared" si="53"/>
        <v>, setType=LIBSETS_SETTYPE_TRIAL</v>
      </c>
      <c r="BG571" s="21" t="str">
        <f t="shared" si="56"/>
        <v>, dropMechanic={LIBSETS_DROP_MECHANIC_TRIAL_BOSS,LIBSETS_DROP_MECHANIC_TRIAL_BOSS}, dropMechanicDropLocationNames={['en']={'','Bosses in trial dungeons','','','','',},['de']={'','Bosse in Prüfungen','','','','',},}</v>
      </c>
      <c r="BH571" s="21" t="str">
        <f t="shared" si="57"/>
        <v>}, --Perfected Pearlescent Ward / Perfektionierter Perlenglanz-Schutz   [Dreadsail Reef, High Isle, High Isle]</v>
      </c>
    </row>
    <row r="572" spans="1:60" x14ac:dyDescent="0.25">
      <c r="A572" s="5">
        <v>652</v>
      </c>
      <c r="B572" t="s">
        <v>3491</v>
      </c>
      <c r="C572" t="s">
        <v>3430</v>
      </c>
      <c r="D572" s="3">
        <f t="shared" si="52"/>
        <v>652</v>
      </c>
      <c r="G572" s="3" t="s">
        <v>1479</v>
      </c>
      <c r="I572" t="s">
        <v>92</v>
      </c>
      <c r="J572" t="s">
        <v>91</v>
      </c>
      <c r="K572">
        <v>505</v>
      </c>
      <c r="L572">
        <v>505</v>
      </c>
      <c r="M572">
        <v>505</v>
      </c>
      <c r="O572" s="62" t="s">
        <v>3397</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3313</v>
      </c>
      <c r="Z572" s="3">
        <f>IF(AND(G572&lt;&gt;"LIBSETS_SETTYPE_BATTLEGROUND",G572&lt;&gt;"LIBSETS_SETTYPE_SPECIAL"),
IF(AND(Y572&lt;&gt;"",ISNUMBER(Y572),NOT(ISNA(Y572))),Y572,
   IF(AND(L572&lt;&gt;"",ISNUMBER(L572),L572&gt;0,NOT(ISNA(L572))),VLOOKUP(L572,'ESO dumped WayshrineInfo'!$K$3:$L$9996,2,FALSE),"")
),"")</f>
        <v>1318</v>
      </c>
      <c r="AA572" t="str">
        <f>IF(AND(Z572&lt;&gt;"",ISNUMBER(Z572),NOT(ISNA(Z572))),VLOOKUP(Z572,'ESO zone constants'!$A$3:$D$9999,4,FALSE),"")</f>
        <v>High Isle</v>
      </c>
      <c r="AB572" s="33" t="s">
        <v>3313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WayshrineInfo'!$K$3:$L$9996,2,FALSE),"")
),"")</f>
        <v>1318</v>
      </c>
      <c r="AG572" t="str">
        <f>IF(AND(AF572&lt;&gt;"",ISNUMBER(AF572),NOT(ISNA(AF572))),VLOOKUP(AF572,'ESO zone constants'!$A$3:$D$9999,4,FALSE),"")</f>
        <v>High Isle</v>
      </c>
      <c r="AK572" s="3"/>
      <c r="AU572" s="3" t="str">
        <f>IF(AND(G572&lt;&gt;"LIBSETS_SETTYPE_BATTLEGROUND",G572&lt;&gt;"LIBSETS_SETTYPE_SPECIAL"),IF(AV572&lt;&gt;"",VLOOKUP(AV572,'ESO zone constants'!$D$3:$H$4953,5,FALSE),""),"")</f>
        <v/>
      </c>
      <c r="BD572" s="21" t="str">
        <f t="shared" si="54"/>
        <v>[652] = {wayshrines={505,505,505,}, dlcId=DLC_HIGH_ISLE</v>
      </c>
      <c r="BE572" s="21" t="str">
        <f t="shared" si="55"/>
        <v>, zoneIds={1344,1318,1318}, veteran=true</v>
      </c>
      <c r="BF572" s="21" t="str">
        <f t="shared" si="53"/>
        <v>, setType=LIBSETS_SETTYPE_TRIAL</v>
      </c>
      <c r="BG572" s="21" t="str">
        <f t="shared" si="56"/>
        <v>, dropMechanic={LIBSETS_DROP_MECHANIC_TRIAL_BOSS,LIBSETS_DROP_MECHANIC_TRIAL_BOSS}, dropMechanicDropLocationNames={['en']={'','Bosses in trial dungeons','','','','',},['de']={'','Bosse in Prüfungen','','','','',},}</v>
      </c>
      <c r="BH572" s="21" t="str">
        <f t="shared" si="57"/>
        <v>}, --Perfected Coral Riptide / Perfektionierte Korallenbrandung   [Dreadsail Reef, High Isle, High Isle]</v>
      </c>
    </row>
    <row r="573" spans="1:60" x14ac:dyDescent="0.25">
      <c r="A573" s="5">
        <v>653</v>
      </c>
      <c r="B573" t="s">
        <v>3492</v>
      </c>
      <c r="C573" t="s">
        <v>3431</v>
      </c>
      <c r="D573" s="3">
        <f t="shared" si="52"/>
        <v>653</v>
      </c>
      <c r="G573" s="3" t="s">
        <v>1479</v>
      </c>
      <c r="I573" t="s">
        <v>92</v>
      </c>
      <c r="J573" t="s">
        <v>91</v>
      </c>
      <c r="K573">
        <v>505</v>
      </c>
      <c r="L573">
        <v>505</v>
      </c>
      <c r="M573">
        <v>505</v>
      </c>
      <c r="O573" s="62" t="s">
        <v>3397</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3313</v>
      </c>
      <c r="Z573" s="3">
        <f>IF(AND(G573&lt;&gt;"LIBSETS_SETTYPE_BATTLEGROUND",G573&lt;&gt;"LIBSETS_SETTYPE_SPECIAL"),
IF(AND(Y573&lt;&gt;"",ISNUMBER(Y573),NOT(ISNA(Y573))),Y573,
   IF(AND(L573&lt;&gt;"",ISNUMBER(L573),L573&gt;0,NOT(ISNA(L573))),VLOOKUP(L573,'ESO dumped WayshrineInfo'!$K$3:$L$9996,2,FALSE),"")
),"")</f>
        <v>1318</v>
      </c>
      <c r="AA573" t="str">
        <f>IF(AND(Z573&lt;&gt;"",ISNUMBER(Z573),NOT(ISNA(Z573))),VLOOKUP(Z573,'ESO zone constants'!$A$3:$D$9999,4,FALSE),"")</f>
        <v>High Isle</v>
      </c>
      <c r="AB573" s="33" t="s">
        <v>3313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WayshrineInfo'!$K$3:$L$9996,2,FALSE),"")
),"")</f>
        <v>1318</v>
      </c>
      <c r="AG573" t="str">
        <f>IF(AND(AF573&lt;&gt;"",ISNUMBER(AF573),NOT(ISNA(AF573))),VLOOKUP(AF573,'ESO zone constants'!$A$3:$D$9999,4,FALSE),"")</f>
        <v>High Isle</v>
      </c>
      <c r="AK573" s="3"/>
      <c r="AU573" s="3" t="str">
        <f>IF(AND(G573&lt;&gt;"LIBSETS_SETTYPE_BATTLEGROUND",G573&lt;&gt;"LIBSETS_SETTYPE_SPECIAL"),IF(AV573&lt;&gt;"",VLOOKUP(AV573,'ESO zone constants'!$D$3:$H$4953,5,FALSE),""),"")</f>
        <v/>
      </c>
      <c r="BD573" s="21" t="str">
        <f t="shared" si="54"/>
        <v>[653] = {wayshrines={505,505,505,}, dlcId=DLC_HIGH_ISLE</v>
      </c>
      <c r="BE573" s="21" t="str">
        <f t="shared" si="55"/>
        <v>, zoneIds={1344,1318,1318}, veteran=true</v>
      </c>
      <c r="BF573" s="21" t="str">
        <f t="shared" si="53"/>
        <v>, setType=LIBSETS_SETTYPE_TRIAL</v>
      </c>
      <c r="BG573" s="21" t="str">
        <f t="shared" si="56"/>
        <v>, dropMechanic={LIBSETS_DROP_MECHANIC_TRIAL_BOSS,LIBSETS_DROP_MECHANIC_TRIAL_BOSS}, dropMechanicDropLocationNames={['en']={'','Bosses in trial dungeons','','','','',},['de']={'','Bosse in Prüfungen','','','','',},}</v>
      </c>
      <c r="BH573" s="21" t="str">
        <f t="shared" si="57"/>
        <v>}, --Perfected Whorl of the Depths / Perfektionierter Wirbel der Tiefen   [Dreadsail Reef, High Isle, High Isle]</v>
      </c>
    </row>
    <row r="574" spans="1:60" x14ac:dyDescent="0.25">
      <c r="A574" s="5">
        <v>654</v>
      </c>
      <c r="B574" t="s">
        <v>3493</v>
      </c>
      <c r="C574" s="87" t="s">
        <v>3542</v>
      </c>
      <c r="D574" s="3">
        <f t="shared" si="52"/>
        <v>654</v>
      </c>
      <c r="G574" s="96" t="s">
        <v>1680</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WayshrineInfo'!$K$3:$N$9996,4,FALSE),"")))</f>
        <v>The Deadlands</v>
      </c>
      <c r="S574" s="62" t="s">
        <v>3376</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3316</v>
      </c>
      <c r="W574" s="3" t="s">
        <v>3544</v>
      </c>
      <c r="X574" s="3" t="s">
        <v>3545</v>
      </c>
      <c r="Z574" s="3">
        <f>IF(AND(G574&lt;&gt;"LIBSETS_SETTYPE_BATTLEGROUND",G574&lt;&gt;"LIBSETS_SETTYPE_SPECIAL"),
IF(AND(Y574&lt;&gt;"",ISNUMBER(Y574),NOT(ISNA(Y574))),Y574,
   IF(AND(L574&lt;&gt;"",ISNUMBER(L574),L574&gt;0,NOT(ISNA(L574))),VLOOKUP(L574,'ESO dumped WayshrineInfo'!$K$3:$L$9996,2,FALSE),"")
),"")</f>
        <v>382</v>
      </c>
      <c r="AA574" t="str">
        <f>IF(AND(Z574&lt;&gt;"",ISNUMBER(Z574),NOT(ISNA(Z574))),VLOOKUP(Z574,'ESO zone constants'!$A$3:$D$9999,4,FALSE),"")</f>
        <v>Reaper's March</v>
      </c>
      <c r="AB574" s="33" t="s">
        <v>3609</v>
      </c>
      <c r="AC574" s="3" t="s">
        <v>3549</v>
      </c>
      <c r="AD574" s="3" t="s">
        <v>3550</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constants'!$A$3:$D$9999,4,FALSE),"")</f>
        <v>The Deadlands</v>
      </c>
      <c r="AH574" s="33" t="s">
        <v>3316</v>
      </c>
      <c r="AI574" s="3" t="s">
        <v>3551</v>
      </c>
      <c r="AJ574" s="3" t="s">
        <v>3552</v>
      </c>
      <c r="AK574" s="3">
        <f>IF(AND(G574&lt;&gt;"LIBSETS_SETTYPE_BATTLEGROUND",G574&lt;&gt;"LIBSETS_SETTYPE_SPECIAL"),IF(AL574&lt;&gt;"",VLOOKUP(AL574,'ESO zone constants'!$D$3:$H$4953,5,FALSE),""),"")</f>
        <v>1272</v>
      </c>
      <c r="AL574" t="s">
        <v>3344</v>
      </c>
      <c r="AM574" s="33" t="s">
        <v>3652</v>
      </c>
      <c r="AN574" s="3" t="s">
        <v>3658</v>
      </c>
      <c r="AO574" s="3" t="s">
        <v>3659</v>
      </c>
      <c r="AP574" s="3">
        <f>IF(AND(G574&lt;&gt;"LIBSETS_SETTYPE_BATTLEGROUND",G574&lt;&gt;"LIBSETS_SETTYPE_SPECIAL"),IF(AQ574&lt;&gt;"",VLOOKUP(AQ574,'ESO zone constants'!$D$3:$H$4953,5,FALSE),""),"")</f>
        <v>678</v>
      </c>
      <c r="AQ574" t="s">
        <v>52</v>
      </c>
      <c r="AR574" s="33" t="s">
        <v>3332</v>
      </c>
      <c r="AS574" s="3" t="s">
        <v>3553</v>
      </c>
      <c r="AT574" s="3" t="s">
        <v>3554</v>
      </c>
      <c r="AU574" s="3" t="str">
        <f>IF(AND(G574&lt;&gt;"LIBSETS_SETTYPE_BATTLEGROUND",G574&lt;&gt;"LIBSETS_SETTYPE_SPECIAL"),IF(AV574&lt;&gt;"",VLOOKUP(AV574,'ESO zone constants'!$D$3:$H$4953,5,FALSE),""),"")</f>
        <v/>
      </c>
      <c r="BA574" s="97" t="s">
        <v>3570</v>
      </c>
      <c r="BB574" s="97" t="s">
        <v>3570</v>
      </c>
      <c r="BC574" s="97"/>
      <c r="BD574" s="21" t="str">
        <f t="shared" si="54"/>
        <v>[654] = {wayshrines={479,156,479,}, dlcId=DLC_HIGH_ISLE</v>
      </c>
      <c r="BE574" s="21" t="str">
        <f t="shared" si="55"/>
        <v>, zoneIds={1286,382,1286,1272,678}, veteran=false</v>
      </c>
      <c r="BF574" s="21" t="str">
        <f t="shared" si="53"/>
        <v>, setType=LIBSETS_SETTYPE_MYTHIC</v>
      </c>
      <c r="BG574" s="21" t="str">
        <f t="shared" si="56"/>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H574" s="21" t="str">
        <f t="shared" si="57"/>
        <v>, addTooltip={['en']='https://en.uesp.net/wiki/Online:Mora%27s_Whispers',},}, --Mora\'s Whispers / Moras Flüstern   [The Deadlands, Reaper's March, The Deadlands, Deadlands, Imperial City Prison]</v>
      </c>
    </row>
    <row r="575" spans="1:60" x14ac:dyDescent="0.25">
      <c r="A575" s="5">
        <v>655</v>
      </c>
      <c r="B575" t="s">
        <v>3494</v>
      </c>
      <c r="C575" s="87" t="s">
        <v>3432</v>
      </c>
      <c r="D575" s="3">
        <f t="shared" si="52"/>
        <v>655</v>
      </c>
      <c r="G575" s="96" t="s">
        <v>1680</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WayshrineInfo'!$K$3:$N$9996,4,FALSE),"")))</f>
        <v>Northern Elsweyr</v>
      </c>
      <c r="S575" s="62" t="s">
        <v>3376</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3267</v>
      </c>
      <c r="W575" s="3" t="s">
        <v>3276</v>
      </c>
      <c r="X575" s="3" t="s">
        <v>3277</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constants'!$A$3:$D$9999,4,FALSE),"")</f>
        <v>Southern Elsweyr</v>
      </c>
      <c r="AB575" s="33" t="s">
        <v>3267</v>
      </c>
      <c r="AC575" s="3" t="s">
        <v>3555</v>
      </c>
      <c r="AD575" s="3" t="s">
        <v>3556</v>
      </c>
      <c r="AF575" s="3">
        <v>1121</v>
      </c>
      <c r="AG575" t="s">
        <v>1345</v>
      </c>
      <c r="AH575" s="33" t="s">
        <v>3316</v>
      </c>
      <c r="AI575" s="3" t="s">
        <v>3557</v>
      </c>
      <c r="AJ575" s="3" t="s">
        <v>3558</v>
      </c>
      <c r="AK575" s="3">
        <f>IF(AND(G575&lt;&gt;"LIBSETS_SETTYPE_BATTLEGROUND",G575&lt;&gt;"LIBSETS_SETTYPE_SPECIAL"),IF(AL575&lt;&gt;"",VLOOKUP(AL575,'ESO zone constants'!$D$3:$H$4953,5,FALSE),""),"")</f>
        <v>1123</v>
      </c>
      <c r="AL575" t="s">
        <v>1485</v>
      </c>
      <c r="AM575" s="33" t="s">
        <v>3332</v>
      </c>
      <c r="AN575" s="3" t="s">
        <v>1506</v>
      </c>
      <c r="AO575" s="3" t="s">
        <v>1506</v>
      </c>
      <c r="AP575" s="3">
        <f>IF(AND(G575&lt;&gt;"LIBSETS_SETTYPE_BATTLEGROUND",G575&lt;&gt;"LIBSETS_SETTYPE_SPECIAL"),IF(AQ575&lt;&gt;"",VLOOKUP(AQ575,'ESO zone constants'!$D$3:$H$4953,5,FALSE),""),"")</f>
        <v>1122</v>
      </c>
      <c r="AQ575" t="s">
        <v>1484</v>
      </c>
      <c r="AR575" s="33" t="s">
        <v>3316</v>
      </c>
      <c r="AS575" s="3" t="s">
        <v>3559</v>
      </c>
      <c r="AT575" s="3" t="s">
        <v>3560</v>
      </c>
      <c r="AU575" s="3" t="str">
        <f>IF(AND(G575&lt;&gt;"LIBSETS_SETTYPE_BATTLEGROUND",G575&lt;&gt;"LIBSETS_SETTYPE_SPECIAL"),IF(AV575&lt;&gt;"",VLOOKUP(AV575,'ESO zone constants'!$D$3:$H$4953,5,FALSE),""),"")</f>
        <v/>
      </c>
      <c r="BA575" s="97" t="s">
        <v>3571</v>
      </c>
      <c r="BB575" s="97" t="s">
        <v>3571</v>
      </c>
      <c r="BC575" s="97"/>
      <c r="BD575" s="21" t="str">
        <f t="shared" si="54"/>
        <v>[655] = {wayshrines={383,402,-1,}, dlcId=DLC_HIGH_ISLE</v>
      </c>
      <c r="BE575" s="21" t="str">
        <f t="shared" si="55"/>
        <v>, zoneIds={1086,1133,1121,1123,1122}, veteran=false</v>
      </c>
      <c r="BF575" s="21" t="str">
        <f t="shared" si="53"/>
        <v>, setType=LIBSETS_SETTYPE_MYTHIC</v>
      </c>
      <c r="BG575" s="21" t="str">
        <f t="shared" si="56"/>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7"/>
        <v>, addTooltip={['en']='https://en.uesp.net/wiki/Online:Dov-rha_Sabatons',},}, --Dov-rha Sabatons / Dov-rha-Panzerschuhe   [Northern Elsweyr, Southern Elsweyr, Sunspire, Lair of Maarselok, Moongrave Fane]</v>
      </c>
    </row>
    <row r="576" spans="1:60" x14ac:dyDescent="0.25">
      <c r="A576" s="5">
        <v>656</v>
      </c>
      <c r="B576" t="s">
        <v>3495</v>
      </c>
      <c r="C576" s="87" t="s">
        <v>3561</v>
      </c>
      <c r="D576" s="3">
        <f t="shared" si="52"/>
        <v>656</v>
      </c>
      <c r="G576" s="96" t="s">
        <v>1680</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WayshrineInfo'!$K$3:$N$9996,4,FALSE),"")))</f>
        <v>Summerset</v>
      </c>
      <c r="S576" s="62" t="s">
        <v>3376</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3316</v>
      </c>
      <c r="W576" s="3" t="s">
        <v>3562</v>
      </c>
      <c r="X576" s="3" t="s">
        <v>3563</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constants'!$A$3:$D$9999,4,FALSE),"")</f>
        <v>High Isle</v>
      </c>
      <c r="AB576" s="33" t="s">
        <v>1557</v>
      </c>
      <c r="AC576" s="3" t="s">
        <v>3564</v>
      </c>
      <c r="AD576" s="3" t="s">
        <v>3565</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constants'!$A$3:$D$9999,4,FALSE),"")</f>
        <v>Alik'r Desert</v>
      </c>
      <c r="AH576" s="33" t="s">
        <v>1559</v>
      </c>
      <c r="AK576" s="3">
        <f>IF(AND(G576&lt;&gt;"LIBSETS_SETTYPE_BATTLEGROUND",G576&lt;&gt;"LIBSETS_SETTYPE_SPECIAL"),IF(AL576&lt;&gt;"",VLOOKUP(AL576,'ESO zone constants'!$D$3:$H$4953,5,FALSE),""),"")</f>
        <v>0</v>
      </c>
      <c r="AL576" t="s">
        <v>2230</v>
      </c>
      <c r="AM576" s="33" t="s">
        <v>3335</v>
      </c>
      <c r="AN576" s="3" t="s">
        <v>3566</v>
      </c>
      <c r="AO576" s="3" t="s">
        <v>3567</v>
      </c>
      <c r="AP576" s="3">
        <f>IF(AND(G576&lt;&gt;"LIBSETS_SETTYPE_BATTLEGROUND",G576&lt;&gt;"LIBSETS_SETTYPE_SPECIAL"),IF(AQ576&lt;&gt;"",VLOOKUP(AQ576,'ESO zone constants'!$D$3:$H$4953,5,FALSE),""),"")</f>
        <v>1011</v>
      </c>
      <c r="AQ576" t="s">
        <v>79</v>
      </c>
      <c r="AR576" s="33" t="s">
        <v>3282</v>
      </c>
      <c r="AS576" s="3" t="s">
        <v>3568</v>
      </c>
      <c r="AT576" s="3" t="s">
        <v>3569</v>
      </c>
      <c r="AU576" s="3" t="str">
        <f>IF(AND(G576&lt;&gt;"LIBSETS_SETTYPE_BATTLEGROUND",G576&lt;&gt;"LIBSETS_SETTYPE_SPECIAL"),IF(AV576&lt;&gt;"",VLOOKUP(AV576,'ESO zone constants'!$D$3:$H$4953,5,FALSE),""),"")</f>
        <v/>
      </c>
      <c r="BA576" s="97" t="s">
        <v>3571</v>
      </c>
      <c r="BB576" s="97" t="s">
        <v>3571</v>
      </c>
      <c r="BC576" s="97"/>
      <c r="BD576" s="21" t="str">
        <f t="shared" si="54"/>
        <v>[656] = {wayshrines={354,519,43,}, dlcId=DLC_HIGH_ISLE</v>
      </c>
      <c r="BE576" s="21" t="str">
        <f t="shared" si="55"/>
        <v>, zoneIds={1011,1318,104,0,1011}, veteran=false</v>
      </c>
      <c r="BF576" s="21" t="str">
        <f t="shared" si="53"/>
        <v>, setType=LIBSETS_SETTYPE_MYTHIC</v>
      </c>
      <c r="BG576" s="21" t="str">
        <f t="shared" si="56"/>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H576" s="21" t="str">
        <f t="shared" si="57"/>
        <v>, addTooltip={['en']='https://en.uesp.net/wiki/Online:Dov-rha_Sabatons',},}, --Lefthander\'s Aegis Belt / Ägisriemen der Linkshänder   [Summerset, High Isle, Alik'r Desert, Tamriel Map, Summerset]</v>
      </c>
    </row>
    <row r="577" spans="1:60" x14ac:dyDescent="0.25">
      <c r="A577" s="5">
        <v>657</v>
      </c>
      <c r="B577" t="s">
        <v>3496</v>
      </c>
      <c r="C577" s="87" t="s">
        <v>3543</v>
      </c>
      <c r="D577" s="3">
        <f t="shared" si="52"/>
        <v>657</v>
      </c>
      <c r="G577" s="96" t="s">
        <v>1680</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WayshrineInfo'!$K$3:$N$9996,4,FALSE),"")))</f>
        <v>High Isle</v>
      </c>
      <c r="S577" s="62" t="s">
        <v>3376</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3267</v>
      </c>
      <c r="W577" s="3" t="s">
        <v>3574</v>
      </c>
      <c r="X577" s="3" t="s">
        <v>3575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constants'!$A$3:$D$9999,4,FALSE),"")</f>
        <v>The Rift</v>
      </c>
      <c r="AB577" s="33" t="s">
        <v>1557</v>
      </c>
      <c r="AC577" s="3" t="s">
        <v>3576</v>
      </c>
      <c r="AD577" s="3" t="s">
        <v>3577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constants'!$A$3:$D$9999,4,FALSE),"")</f>
        <v>High Isle</v>
      </c>
      <c r="AH577" s="33" t="s">
        <v>1557</v>
      </c>
      <c r="AI577" s="3" t="s">
        <v>3578</v>
      </c>
      <c r="AJ577" s="3" t="s">
        <v>3579</v>
      </c>
      <c r="AK577" s="3">
        <f>IF(AND(G577&lt;&gt;"LIBSETS_SETTYPE_BATTLEGROUND",G577&lt;&gt;"LIBSETS_SETTYPE_SPECIAL"),IF(AL577&lt;&gt;"",VLOOKUP(AL577,'ESO zone constants'!$D$3:$H$4953,5,FALSE),""),"")</f>
        <v>0</v>
      </c>
      <c r="AL577" t="s">
        <v>2230</v>
      </c>
      <c r="AM577" s="33" t="s">
        <v>3267</v>
      </c>
      <c r="AN577" s="3" t="s">
        <v>3580</v>
      </c>
      <c r="AO577" s="3" t="s">
        <v>3581</v>
      </c>
      <c r="AP577" s="3">
        <f>IF(AND(G577&lt;&gt;"LIBSETS_SETTYPE_BATTLEGROUND",G577&lt;&gt;"LIBSETS_SETTYPE_SPECIAL"),IF(AQ577&lt;&gt;"",VLOOKUP(AQ577,'ESO zone constants'!$D$3:$H$4953,5,FALSE),""),"")</f>
        <v>57</v>
      </c>
      <c r="AQ577" t="s">
        <v>107</v>
      </c>
      <c r="AR577" s="33" t="s">
        <v>3582</v>
      </c>
      <c r="AS577" s="3" t="s">
        <v>3583</v>
      </c>
      <c r="AT577" s="3" t="s">
        <v>3584</v>
      </c>
      <c r="AU577" s="3">
        <f>IF(AND(G577&lt;&gt;"LIBSETS_SETTYPE_BATTLEGROUND",G577&lt;&gt;"LIBSETS_SETTYPE_SPECIAL"),IF(AV577&lt;&gt;"",VLOOKUP(AV577,'ESO zone constants'!$D$3:$H$4953,5,FALSE),""),"")</f>
        <v>383</v>
      </c>
      <c r="AV577" t="s">
        <v>266</v>
      </c>
      <c r="AW577" s="33" t="s">
        <v>3582</v>
      </c>
      <c r="AX577" s="3" t="s">
        <v>3583</v>
      </c>
      <c r="AY577" s="3" t="s">
        <v>3584</v>
      </c>
      <c r="BA577" s="97" t="s">
        <v>3572</v>
      </c>
      <c r="BB577" s="97" t="s">
        <v>3572</v>
      </c>
      <c r="BC577" s="97"/>
      <c r="BD577" s="21" t="str">
        <f t="shared" si="54"/>
        <v>[657] = {wayshrines={511,117,502,}, dlcId=DLC_HIGH_ISLE</v>
      </c>
      <c r="BE577" s="21" t="str">
        <f t="shared" si="55"/>
        <v>, zoneIds={1318,103,1318,0,57,383}, veteran=false</v>
      </c>
      <c r="BF577" s="21" t="str">
        <f t="shared" si="53"/>
        <v>, setType=LIBSETS_SETTYPE_MYTHIC</v>
      </c>
      <c r="BG577" s="21" t="str">
        <f t="shared" si="56"/>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7"/>
        <v>, addTooltip={['en']='https://en.uesp.net/wiki/Online:Sea-Serpent%27s_Coil',},}, --Sea-Serpent\'s Coil / Wicklung der Seeschlange   [High Isle, The Rift, High Isle, Tamriel Map, Deshaan, Grahtwood]</v>
      </c>
    </row>
    <row r="578" spans="1:60" x14ac:dyDescent="0.25">
      <c r="A578" s="5">
        <v>658</v>
      </c>
      <c r="B578" t="s">
        <v>3497</v>
      </c>
      <c r="C578" s="87" t="s">
        <v>3433</v>
      </c>
      <c r="D578" s="3">
        <f t="shared" si="52"/>
        <v>658</v>
      </c>
      <c r="G578" s="96" t="s">
        <v>1680</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WayshrineInfo'!$K$3:$N$9996,4,FALSE),"")))</f>
        <v>High Isle</v>
      </c>
      <c r="S578" s="62" t="s">
        <v>3376</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2" t="s">
        <v>3282</v>
      </c>
      <c r="W578" s="3" t="s">
        <v>3585</v>
      </c>
      <c r="X578" s="3" t="s">
        <v>3586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constants'!$A$3:$D$9999,4,FALSE),"")</f>
        <v>Stormhaven</v>
      </c>
      <c r="AB578" s="33" t="s">
        <v>1557</v>
      </c>
      <c r="AC578" s="3" t="s">
        <v>3587</v>
      </c>
      <c r="AD578" s="3" t="s">
        <v>3588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constants'!$A$3:$D$9999,4,FALSE),"")</f>
        <v>Malabal Tor</v>
      </c>
      <c r="AH578" s="33" t="s">
        <v>3316</v>
      </c>
      <c r="AI578" s="3" t="s">
        <v>3589</v>
      </c>
      <c r="AJ578" s="3" t="s">
        <v>3590</v>
      </c>
      <c r="AK578" s="3">
        <f>IF(AND(G578&lt;&gt;"LIBSETS_SETTYPE_BATTLEGROUND",G578&lt;&gt;"LIBSETS_SETTYPE_SPECIAL"),IF(AL578&lt;&gt;"",VLOOKUP(AL578,'ESO zone constants'!$D$3:$H$4953,5,FALSE),""),"")</f>
        <v>3</v>
      </c>
      <c r="AL578" t="s">
        <v>103</v>
      </c>
      <c r="AM578" s="33" t="s">
        <v>3652</v>
      </c>
      <c r="AN578" s="3" t="s">
        <v>3660</v>
      </c>
      <c r="AO578" s="3" t="s">
        <v>3661</v>
      </c>
      <c r="AP578" s="3">
        <f>IF(AND(G578&lt;&gt;"LIBSETS_SETTYPE_BATTLEGROUND",G578&lt;&gt;"LIBSETS_SETTYPE_SPECIAL"),IF(AQ578&lt;&gt;"",VLOOKUP(AQ578,'ESO zone constants'!$D$3:$H$4953,5,FALSE),""),"")</f>
        <v>726</v>
      </c>
      <c r="AQ578" t="s">
        <v>80</v>
      </c>
      <c r="AR578" s="33" t="s">
        <v>3267</v>
      </c>
      <c r="AS578" s="3" t="s">
        <v>3591</v>
      </c>
      <c r="AT578" s="3" t="s">
        <v>3592</v>
      </c>
      <c r="AU578" s="3" t="str">
        <f>IF(AND(G578&lt;&gt;"LIBSETS_SETTYPE_BATTLEGROUND",G578&lt;&gt;"LIBSETS_SETTYPE_SPECIAL"),IF(AV578&lt;&gt;"",VLOOKUP(AV578,'ESO zone constants'!$D$3:$H$4953,5,FALSE),""),"")</f>
        <v/>
      </c>
      <c r="BA578" s="97" t="s">
        <v>3573</v>
      </c>
      <c r="BB578" s="97" t="s">
        <v>3573</v>
      </c>
      <c r="BC578" s="97"/>
      <c r="BD578" s="21" t="str">
        <f t="shared" si="54"/>
        <v>[658] = {wayshrines={518,18,100,}, dlcId=DLC_HIGH_ISLE</v>
      </c>
      <c r="BE578" s="21" t="str">
        <f t="shared" si="55"/>
        <v>, zoneIds={1318,19,58,3,726}, veteran=false</v>
      </c>
      <c r="BF578" s="21" t="str">
        <f t="shared" si="53"/>
        <v>, setType=LIBSETS_SETTYPE_MYTHIC</v>
      </c>
      <c r="BG578" s="21" t="str">
        <f t="shared" si="56"/>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7"/>
        <v>, addTooltip={['en']='https://en.uesp.net/wiki/Online:Oakensoul_Ring',},}, --Oakensoul Ring / Eichenseelenring   [High Isle, Stormhaven, Malabal Tor, Glenumbra, Murkmire]</v>
      </c>
    </row>
    <row r="579" spans="1:60" x14ac:dyDescent="0.25">
      <c r="A579" s="5">
        <v>660</v>
      </c>
      <c r="B579" t="s">
        <v>3449</v>
      </c>
      <c r="C579" t="s">
        <v>3440</v>
      </c>
      <c r="D579" s="3">
        <f t="shared" ref="D579:D589" si="58">A579</f>
        <v>660</v>
      </c>
      <c r="G579" s="8" t="s">
        <v>1475</v>
      </c>
      <c r="I579" t="s">
        <v>91</v>
      </c>
      <c r="J579" t="s">
        <v>91</v>
      </c>
      <c r="K579" s="95">
        <v>520</v>
      </c>
      <c r="L579" s="95">
        <v>520</v>
      </c>
      <c r="M579" s="95">
        <v>520</v>
      </c>
      <c r="O579" s="62" t="s">
        <v>3436</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0" t="s">
        <v>3332</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constants'!$A$3:$D$9999,4,FALSE),"")</f>
        <v>High Isle</v>
      </c>
      <c r="AH579" s="42"/>
      <c r="AK579" s="3" t="str">
        <f>IF(AND(G579&lt;&gt;"LIBSETS_SETTYPE_BATTLEGROUND",G579&lt;&gt;"LIBSETS_SETTYPE_SPECIAL"),IF(AL579&lt;&gt;"",VLOOKUP(AL579,'ESO zone constants'!$D$3:$H$4953,5,FALSE),""),"")</f>
        <v/>
      </c>
      <c r="AP579" s="3" t="str">
        <f>IF(AND(G579&lt;&gt;"LIBSETS_SETTYPE_BATTLEGROUND",G579&lt;&gt;"LIBSETS_SETTYPE_SPECIAL"),IF(AQ579&lt;&gt;"",VLOOKUP(AQ579,'ESO zone constants'!$D$3:$H$4953,5,FALSE),""),"")</f>
        <v/>
      </c>
      <c r="AU579" s="3" t="str">
        <f>IF(AND(G579&lt;&gt;"LIBSETS_SETTYPE_BATTLEGROUND",G579&lt;&gt;"LIBSETS_SETTYPE_SPECIAL"),IF(AV579&lt;&gt;"",VLOOKUP(AV579,'ESO zone constants'!$D$3:$H$4953,5,FALSE),""),"")</f>
        <v/>
      </c>
      <c r="BD579" s="21" t="str">
        <f t="shared" si="54"/>
        <v>[660] = {wayshrines={520,520,520,}, dlcId=DLC_LOST_DEPTHS</v>
      </c>
      <c r="BE579" s="21" t="str">
        <f t="shared" si="55"/>
        <v>, zoneIds={1360,1318,1318}, veteran=false</v>
      </c>
      <c r="BF579" s="21" t="str">
        <f t="shared" ref="BF579:BF636" si="59">IF(A579&lt;&gt;"",IF(F579&lt;&gt;"Not in the game (anymore)",IF(A579&lt;&gt;"",", setType="&amp;G579,"")&amp;IF(G579="LIBSETS_SETTYPE_CLASS",", classId="&amp;BC579,"")&amp;IF(J579="true",", multiTrialSet=true",""),"")
&amp; IF(AND(H579&lt;&gt;"",ISNUMBER(H579)),", undauntedChestId=" &amp; H579,""),"")</f>
        <v>, setType=LIBSETS_SETTYPE_DUNGEON</v>
      </c>
      <c r="BG579" s="21" t="str">
        <f t="shared" si="56"/>
        <v>, dropMechanic={LIBSETS_DROP_MECHANIC_GROUP_DUNGEON_BOSS}</v>
      </c>
      <c r="BH579" s="21" t="str">
        <f t="shared" si="57"/>
        <v>}, --Deeproot Zeal / Tiefwurz-Eifer   [Earthen Root Enclave, High Isle, High Isle]</v>
      </c>
    </row>
    <row r="580" spans="1:60" x14ac:dyDescent="0.25">
      <c r="A580" s="5">
        <v>661</v>
      </c>
      <c r="B580" t="s">
        <v>3450</v>
      </c>
      <c r="C580" t="s">
        <v>3438</v>
      </c>
      <c r="D580" s="3">
        <f t="shared" si="58"/>
        <v>661</v>
      </c>
      <c r="G580" s="8" t="s">
        <v>1475</v>
      </c>
      <c r="I580" t="s">
        <v>91</v>
      </c>
      <c r="J580" t="s">
        <v>91</v>
      </c>
      <c r="K580" s="95">
        <v>520</v>
      </c>
      <c r="L580" s="95">
        <v>520</v>
      </c>
      <c r="M580" s="95">
        <v>520</v>
      </c>
      <c r="O580" s="62" t="s">
        <v>3436</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0" t="s">
        <v>3332</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constants'!$A$3:$D$9999,4,FALSE),"")</f>
        <v>High Isle</v>
      </c>
      <c r="AH580" s="42"/>
      <c r="AK580" s="3" t="str">
        <f>IF(AND(G580&lt;&gt;"LIBSETS_SETTYPE_BATTLEGROUND",G580&lt;&gt;"LIBSETS_SETTYPE_SPECIAL"),IF(AL580&lt;&gt;"",VLOOKUP(AL580,'ESO zone constants'!$D$3:$H$4953,5,FALSE),""),"")</f>
        <v/>
      </c>
      <c r="AP580" s="3" t="str">
        <f>IF(AND(G580&lt;&gt;"LIBSETS_SETTYPE_BATTLEGROUND",G580&lt;&gt;"LIBSETS_SETTYPE_SPECIAL"),IF(AQ580&lt;&gt;"",VLOOKUP(AQ580,'ESO zone constants'!$D$3:$H$4953,5,FALSE),""),"")</f>
        <v/>
      </c>
      <c r="AU580" s="3" t="str">
        <f>IF(AND(G580&lt;&gt;"LIBSETS_SETTYPE_BATTLEGROUND",G580&lt;&gt;"LIBSETS_SETTYPE_SPECIAL"),IF(AV580&lt;&gt;"",VLOOKUP(AV580,'ESO zone constants'!$D$3:$H$4953,5,FALSE),""),"")</f>
        <v/>
      </c>
      <c r="BD580" s="21" t="str">
        <f t="shared" ref="BD580:BD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si="59"/>
        <v>, setType=LIBSETS_SETTYPE_DUNGEON</v>
      </c>
      <c r="BG580" s="21" t="str">
        <f t="shared" ref="BG580:BG629" si="62">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29" si="63">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3451</v>
      </c>
      <c r="C581" t="s">
        <v>3439</v>
      </c>
      <c r="D581" s="3">
        <f t="shared" si="58"/>
        <v>662</v>
      </c>
      <c r="G581" s="8" t="s">
        <v>1475</v>
      </c>
      <c r="I581" t="s">
        <v>91</v>
      </c>
      <c r="J581" t="s">
        <v>91</v>
      </c>
      <c r="K581" s="95">
        <v>520</v>
      </c>
      <c r="L581" s="95">
        <v>520</v>
      </c>
      <c r="M581" s="95">
        <v>520</v>
      </c>
      <c r="O581" s="62" t="s">
        <v>3436</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0" t="s">
        <v>3332</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constants'!$A$3:$D$9999,4,FALSE),"")</f>
        <v>High Isle</v>
      </c>
      <c r="AH581" s="42"/>
      <c r="AK581" s="3" t="str">
        <f>IF(AND(G581&lt;&gt;"LIBSETS_SETTYPE_BATTLEGROUND",G581&lt;&gt;"LIBSETS_SETTYPE_SPECIAL"),IF(AL581&lt;&gt;"",VLOOKUP(AL581,'ESO zone constants'!$D$3:$H$4953,5,FALSE),""),"")</f>
        <v/>
      </c>
      <c r="AP581" s="3" t="str">
        <f>IF(AND(G581&lt;&gt;"LIBSETS_SETTYPE_BATTLEGROUND",G581&lt;&gt;"LIBSETS_SETTYPE_SPECIAL"),IF(AQ581&lt;&gt;"",VLOOKUP(AQ581,'ESO zone constants'!$D$3:$H$4953,5,FALSE),""),"")</f>
        <v/>
      </c>
      <c r="AU581" s="3" t="str">
        <f>IF(AND(G581&lt;&gt;"LIBSETS_SETTYPE_BATTLEGROUND",G581&lt;&gt;"LIBSETS_SETTYPE_SPECIAL"),IF(AV581&lt;&gt;"",VLOOKUP(AV581,'ESO zone constants'!$D$3:$H$4953,5,FALSE),""),"")</f>
        <v/>
      </c>
      <c r="BD581" s="21" t="str">
        <f t="shared" si="60"/>
        <v>[662] = {wayshrines={520,520,520,}, dlcId=DLC_LOST_DEPTHS</v>
      </c>
      <c r="BE581" s="21" t="str">
        <f t="shared" si="61"/>
        <v>, zoneIds={1360,1318,1318}, veteran=false</v>
      </c>
      <c r="BF581" s="21" t="str">
        <f t="shared" si="59"/>
        <v>, setType=LIBSETS_SETTYPE_DUNGEON</v>
      </c>
      <c r="BG581" s="21" t="str">
        <f t="shared" si="62"/>
        <v>, dropMechanic={LIBSETS_DROP_MECHANIC_GROUP_DUNGEON_BOSS}</v>
      </c>
      <c r="BH581" s="21" t="str">
        <f t="shared" si="63"/>
        <v>}, --Rage of the Ursauk  / Zorns des Ursauk   [Earthen Root Enclave, High Isle, High Isle]</v>
      </c>
    </row>
    <row r="582" spans="1:60" x14ac:dyDescent="0.25">
      <c r="A582" s="5">
        <v>663</v>
      </c>
      <c r="B582" t="s">
        <v>3452</v>
      </c>
      <c r="C582" t="s">
        <v>3444</v>
      </c>
      <c r="D582" s="3">
        <f t="shared" si="58"/>
        <v>663</v>
      </c>
      <c r="G582" s="8" t="s">
        <v>1475</v>
      </c>
      <c r="I582" t="s">
        <v>91</v>
      </c>
      <c r="J582" t="s">
        <v>91</v>
      </c>
      <c r="K582">
        <v>521</v>
      </c>
      <c r="L582">
        <v>521</v>
      </c>
      <c r="M582">
        <v>521</v>
      </c>
      <c r="O582" s="62" t="s">
        <v>3437</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0" t="s">
        <v>3332</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constants'!$A$3:$D$9999,4,FALSE),"")</f>
        <v>High Isle</v>
      </c>
      <c r="AH582" s="42"/>
      <c r="AK582" s="3" t="str">
        <f>IF(AND(G582&lt;&gt;"LIBSETS_SETTYPE_BATTLEGROUND",G582&lt;&gt;"LIBSETS_SETTYPE_SPECIAL"),IF(AL582&lt;&gt;"",VLOOKUP(AL582,'ESO zone constants'!$D$3:$H$4953,5,FALSE),""),"")</f>
        <v/>
      </c>
      <c r="AP582" s="3" t="str">
        <f>IF(AND(G582&lt;&gt;"LIBSETS_SETTYPE_BATTLEGROUND",G582&lt;&gt;"LIBSETS_SETTYPE_SPECIAL"),IF(AQ582&lt;&gt;"",VLOOKUP(AQ582,'ESO zone constants'!$D$3:$H$4953,5,FALSE),""),"")</f>
        <v/>
      </c>
      <c r="AU582" s="3" t="str">
        <f>IF(AND(G582&lt;&gt;"LIBSETS_SETTYPE_BATTLEGROUND",G582&lt;&gt;"LIBSETS_SETTYPE_SPECIAL"),IF(AV582&lt;&gt;"",VLOOKUP(AV582,'ESO zone constants'!$D$3:$H$4953,5,FALSE),""),"")</f>
        <v/>
      </c>
      <c r="BD582" s="21" t="str">
        <f t="shared" si="60"/>
        <v>[663] = {wayshrines={521,521,521,}, dlcId=DLC_LOST_DEPTHS</v>
      </c>
      <c r="BE582" s="21" t="str">
        <f t="shared" si="61"/>
        <v>, zoneIds={1361,1318,1318}, veteran=false</v>
      </c>
      <c r="BF582" s="21" t="str">
        <f t="shared" si="59"/>
        <v>, setType=LIBSETS_SETTYPE_DUNGEON</v>
      </c>
      <c r="BG582" s="21" t="str">
        <f t="shared" si="62"/>
        <v>, dropMechanic={LIBSETS_DROP_MECHANIC_GROUP_DUNGEON_BOSS}</v>
      </c>
      <c r="BH582" s="21" t="str">
        <f t="shared" si="63"/>
        <v>}, --Pangrit Denmother / Pangrit-Baumutter   [Graven Deep, High Isle, High Isle]</v>
      </c>
    </row>
    <row r="583" spans="1:60" x14ac:dyDescent="0.25">
      <c r="A583" s="5">
        <v>664</v>
      </c>
      <c r="B583" t="s">
        <v>3459</v>
      </c>
      <c r="C583" t="s">
        <v>3442</v>
      </c>
      <c r="D583" s="3">
        <f t="shared" si="58"/>
        <v>664</v>
      </c>
      <c r="G583" s="8" t="s">
        <v>1475</v>
      </c>
      <c r="I583" t="s">
        <v>91</v>
      </c>
      <c r="J583" t="s">
        <v>91</v>
      </c>
      <c r="K583">
        <v>521</v>
      </c>
      <c r="L583">
        <v>521</v>
      </c>
      <c r="M583">
        <v>521</v>
      </c>
      <c r="O583" s="62" t="s">
        <v>3437</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0" t="s">
        <v>3332</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constants'!$A$3:$D$9999,4,FALSE),"")</f>
        <v>High Isle</v>
      </c>
      <c r="AH583" s="42"/>
      <c r="AK583" s="3" t="str">
        <f>IF(AND(G583&lt;&gt;"LIBSETS_SETTYPE_BATTLEGROUND",G583&lt;&gt;"LIBSETS_SETTYPE_SPECIAL"),IF(AL583&lt;&gt;"",VLOOKUP(AL583,'ESO zone constants'!$D$3:$H$4953,5,FALSE),""),"")</f>
        <v/>
      </c>
      <c r="AP583" s="3" t="str">
        <f>IF(AND(G583&lt;&gt;"LIBSETS_SETTYPE_BATTLEGROUND",G583&lt;&gt;"LIBSETS_SETTYPE_SPECIAL"),IF(AQ583&lt;&gt;"",VLOOKUP(AQ583,'ESO zone constants'!$D$3:$H$4953,5,FALSE),""),"")</f>
        <v/>
      </c>
      <c r="AU583" s="3" t="str">
        <f>IF(AND(G583&lt;&gt;"LIBSETS_SETTYPE_BATTLEGROUND",G583&lt;&gt;"LIBSETS_SETTYPE_SPECIAL"),IF(AV583&lt;&gt;"",VLOOKUP(AV583,'ESO zone constants'!$D$3:$H$4953,5,FALSE),""),"")</f>
        <v/>
      </c>
      <c r="BD583" s="21" t="str">
        <f t="shared" si="60"/>
        <v>[664] = {wayshrines={521,521,521,}, dlcId=DLC_LOST_DEPTHS</v>
      </c>
      <c r="BE583" s="21" t="str">
        <f t="shared" si="61"/>
        <v>, zoneIds={1361,1318,1318}, veteran=false</v>
      </c>
      <c r="BF583" s="21" t="str">
        <f t="shared" si="59"/>
        <v>, setType=LIBSETS_SETTYPE_DUNGEON</v>
      </c>
      <c r="BG583" s="21" t="str">
        <f t="shared" si="62"/>
        <v>, dropMechanic={LIBSETS_DROP_MECHANIC_GROUP_DUNGEON_BOSS}</v>
      </c>
      <c r="BH583" s="21" t="str">
        <f t="shared" si="63"/>
        <v>}, --Grave Inevitability / Unvermeidlichkeit des Grabs   [Graven Deep, High Isle, High Isle]</v>
      </c>
    </row>
    <row r="584" spans="1:60" x14ac:dyDescent="0.25">
      <c r="A584" s="5">
        <v>665</v>
      </c>
      <c r="B584" t="s">
        <v>3458</v>
      </c>
      <c r="C584" t="s">
        <v>3443</v>
      </c>
      <c r="D584" s="3">
        <f t="shared" si="58"/>
        <v>665</v>
      </c>
      <c r="G584" s="8" t="s">
        <v>1475</v>
      </c>
      <c r="I584" t="s">
        <v>91</v>
      </c>
      <c r="J584" t="s">
        <v>91</v>
      </c>
      <c r="K584">
        <v>521</v>
      </c>
      <c r="L584">
        <v>521</v>
      </c>
      <c r="M584">
        <v>521</v>
      </c>
      <c r="O584" s="62" t="s">
        <v>3437</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0" t="s">
        <v>3332</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constants'!$A$3:$D$9999,4,FALSE),"")</f>
        <v>High Isle</v>
      </c>
      <c r="AH584" s="42"/>
      <c r="AK584" s="3" t="str">
        <f>IF(AND(G584&lt;&gt;"LIBSETS_SETTYPE_BATTLEGROUND",G584&lt;&gt;"LIBSETS_SETTYPE_SPECIAL"),IF(AL584&lt;&gt;"",VLOOKUP(AL584,'ESO zone constants'!$D$3:$H$4953,5,FALSE),""),"")</f>
        <v/>
      </c>
      <c r="AP584" s="3" t="str">
        <f>IF(AND(G584&lt;&gt;"LIBSETS_SETTYPE_BATTLEGROUND",G584&lt;&gt;"LIBSETS_SETTYPE_SPECIAL"),IF(AQ584&lt;&gt;"",VLOOKUP(AQ584,'ESO zone constants'!$D$3:$H$4953,5,FALSE),""),"")</f>
        <v/>
      </c>
      <c r="AU584" s="3" t="str">
        <f>IF(AND(G584&lt;&gt;"LIBSETS_SETTYPE_BATTLEGROUND",G584&lt;&gt;"LIBSETS_SETTYPE_SPECIAL"),IF(AV584&lt;&gt;"",VLOOKUP(AV584,'ESO zone constants'!$D$3:$H$4953,5,FALSE),""),"")</f>
        <v/>
      </c>
      <c r="BD584" s="21" t="str">
        <f t="shared" si="60"/>
        <v>[665] = {wayshrines={521,521,521,}, dlcId=DLC_LOST_DEPTHS</v>
      </c>
      <c r="BE584" s="21" t="str">
        <f t="shared" si="61"/>
        <v>, zoneIds={1361,1318,1318}, veteran=false</v>
      </c>
      <c r="BF584" s="21" t="str">
        <f t="shared" si="59"/>
        <v>, setType=LIBSETS_SETTYPE_DUNGEON</v>
      </c>
      <c r="BG584" s="21" t="str">
        <f t="shared" si="62"/>
        <v>, dropMechanic={LIBSETS_DROP_MECHANIC_GROUP_DUNGEON_BOSS}</v>
      </c>
      <c r="BH584" s="21" t="str">
        <f t="shared" si="63"/>
        <v>}, --Phylactery\’s Grasp / Phylakteriumsgriff   [Graven Deep, High Isle, High Isle]</v>
      </c>
    </row>
    <row r="585" spans="1:60" x14ac:dyDescent="0.25">
      <c r="A585" s="5">
        <v>666</v>
      </c>
      <c r="B585" t="s">
        <v>3454</v>
      </c>
      <c r="C585" t="s">
        <v>3441</v>
      </c>
      <c r="D585" s="3">
        <f t="shared" si="58"/>
        <v>666</v>
      </c>
      <c r="G585" s="8" t="s">
        <v>1477</v>
      </c>
      <c r="H585">
        <v>3</v>
      </c>
      <c r="I585" t="s">
        <v>1464</v>
      </c>
      <c r="J585" t="s">
        <v>91</v>
      </c>
      <c r="K585">
        <v>520</v>
      </c>
      <c r="L585">
        <v>520</v>
      </c>
      <c r="M585">
        <v>520</v>
      </c>
      <c r="O585" s="62" t="s">
        <v>3436</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WayshrineInfo'!$K$3:$N$9996,4,FALSE),"")))</f>
        <v>Earthen Root Enclave</v>
      </c>
      <c r="S585" s="62" t="s">
        <v>3434</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1540</v>
      </c>
      <c r="W585" s="3" t="s">
        <v>3441</v>
      </c>
      <c r="X585" s="3" t="s">
        <v>3454</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constants'!$A$3:$D$9999,4,FALSE),"")</f>
        <v>High Isle</v>
      </c>
      <c r="AH585" s="42"/>
      <c r="AK585" s="3" t="str">
        <f>IF(AND(G585&lt;&gt;"LIBSETS_SETTYPE_BATTLEGROUND",G585&lt;&gt;"LIBSETS_SETTYPE_SPECIAL"),IF(AL585&lt;&gt;"",VLOOKUP(AL585,'ESO zone constants'!$D$3:$H$4953,5,FALSE),""),"")</f>
        <v/>
      </c>
      <c r="AP585" s="3" t="str">
        <f>IF(AND(G585&lt;&gt;"LIBSETS_SETTYPE_BATTLEGROUND",G585&lt;&gt;"LIBSETS_SETTYPE_SPECIAL"),IF(AQ585&lt;&gt;"",VLOOKUP(AQ585,'ESO zone constants'!$D$3:$H$4953,5,FALSE),""),"")</f>
        <v/>
      </c>
      <c r="AU585" s="3" t="str">
        <f>IF(AND(G585&lt;&gt;"LIBSETS_SETTYPE_BATTLEGROUND",G585&lt;&gt;"LIBSETS_SETTYPE_SPECIAL"),IF(AV585&lt;&gt;"",VLOOKUP(AV585,'ESO zone constants'!$D$3:$H$4953,5,FALSE),""),"")</f>
        <v/>
      </c>
      <c r="BD585" s="21" t="str">
        <f t="shared" si="60"/>
        <v>[666] = {wayshrines={520,520,520,}, dlcId=DLC_LOST_DEPTHS</v>
      </c>
      <c r="BE585" s="21" t="str">
        <f t="shared" si="61"/>
        <v>, zoneIds={1360,1318,1318}, veteran={[EQUIP_TYPE_HEAD]=true, [EQUIP_TYPE_SHOULDERS]=false}</v>
      </c>
      <c r="BF585" s="21" t="str">
        <f t="shared" si="59"/>
        <v>, setType=LIBSETS_SETTYPE_MONSTER, undauntedChestId=3</v>
      </c>
      <c r="BG585" s="21" t="str">
        <f t="shared" si="62"/>
        <v>, dropMechanic={LIBSETS_DROP_MECHANIC_MONSTER_NAME}, dropMechanicDropLocationNames={['en']={'Archdruid Devyric','','','','','',},['de']={'Erzdruide Devyric','','','','','',},}</v>
      </c>
      <c r="BH585" s="21" t="str">
        <f t="shared" si="63"/>
        <v>}, --Archdruid Devyric / Erzdruide Devyric   [Earthen Root Enclave, High Isle, High Isle]</v>
      </c>
    </row>
    <row r="586" spans="1:60" x14ac:dyDescent="0.25">
      <c r="A586" s="5">
        <v>667</v>
      </c>
      <c r="B586" t="s">
        <v>3453</v>
      </c>
      <c r="C586" t="s">
        <v>3445</v>
      </c>
      <c r="D586" s="3">
        <f t="shared" si="58"/>
        <v>667</v>
      </c>
      <c r="G586" s="8" t="s">
        <v>1477</v>
      </c>
      <c r="H586">
        <v>3</v>
      </c>
      <c r="I586" t="s">
        <v>1464</v>
      </c>
      <c r="J586" t="s">
        <v>91</v>
      </c>
      <c r="K586">
        <v>521</v>
      </c>
      <c r="L586">
        <v>521</v>
      </c>
      <c r="M586">
        <v>521</v>
      </c>
      <c r="O586" s="62" t="s">
        <v>3437</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WayshrineInfo'!$K$3:$N$9996,4,FALSE),"")))</f>
        <v>Graven Deep</v>
      </c>
      <c r="S586" s="62" t="s">
        <v>3434</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1540</v>
      </c>
      <c r="W586" s="3" t="s">
        <v>3445</v>
      </c>
      <c r="X586" s="3" t="s">
        <v>3453</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constants'!$A$3:$D$9999,4,FALSE),"")</f>
        <v>High Isle</v>
      </c>
      <c r="AH586" s="42"/>
      <c r="AK586" s="3" t="str">
        <f>IF(AND(G586&lt;&gt;"LIBSETS_SETTYPE_BATTLEGROUND",G586&lt;&gt;"LIBSETS_SETTYPE_SPECIAL"),IF(AL586&lt;&gt;"",VLOOKUP(AL586,'ESO zone constants'!$D$3:$H$4953,5,FALSE),""),"")</f>
        <v/>
      </c>
      <c r="AP586" s="3" t="str">
        <f>IF(AND(G586&lt;&gt;"LIBSETS_SETTYPE_BATTLEGROUND",G586&lt;&gt;"LIBSETS_SETTYPE_SPECIAL"),IF(AQ586&lt;&gt;"",VLOOKUP(AQ586,'ESO zone constants'!$D$3:$H$4953,5,FALSE),""),"")</f>
        <v/>
      </c>
      <c r="AU586" s="3" t="str">
        <f>IF(AND(G586&lt;&gt;"LIBSETS_SETTYPE_BATTLEGROUND",G586&lt;&gt;"LIBSETS_SETTYPE_SPECIAL"),IF(AV586&lt;&gt;"",VLOOKUP(AV586,'ESO zone constants'!$D$3:$H$4953,5,FALSE),""),"")</f>
        <v/>
      </c>
      <c r="BD586" s="21" t="str">
        <f t="shared" si="60"/>
        <v>[667] = {wayshrines={521,521,521,}, dlcId=DLC_LOST_DEPTHS</v>
      </c>
      <c r="BE586" s="21" t="str">
        <f t="shared" si="61"/>
        <v>, zoneIds={1361,1318,1318}, veteran={[EQUIP_TYPE_HEAD]=true, [EQUIP_TYPE_SHOULDERS]=false}</v>
      </c>
      <c r="BF586" s="21" t="str">
        <f t="shared" si="59"/>
        <v>, setType=LIBSETS_SETTYPE_MONSTER, undauntedChestId=3</v>
      </c>
      <c r="BG586" s="21" t="str">
        <f t="shared" si="62"/>
        <v>, dropMechanic={LIBSETS_DROP_MECHANIC_MONSTER_NAME}, dropMechanicDropLocationNames={['en']={'Euphotic Gatekeeper','','','','','',},['de']={'Euphotischer Torhüter','','','','','',},}</v>
      </c>
      <c r="BH586" s="21" t="str">
        <f t="shared" si="63"/>
        <v>}, --Euphotic Gatekeeper / Euphotischer Torhüter   [Graven Deep, High Isle, High Isle]</v>
      </c>
    </row>
    <row r="587" spans="1:60" x14ac:dyDescent="0.25">
      <c r="A587" s="5">
        <v>668</v>
      </c>
      <c r="B587" t="s">
        <v>3457</v>
      </c>
      <c r="C587" t="s">
        <v>3446</v>
      </c>
      <c r="D587" s="3">
        <f t="shared" si="58"/>
        <v>668</v>
      </c>
      <c r="G587" s="3" t="s">
        <v>1473</v>
      </c>
      <c r="I587" t="s">
        <v>91</v>
      </c>
      <c r="J587" t="s">
        <v>91</v>
      </c>
      <c r="K587">
        <v>-1</v>
      </c>
      <c r="L587">
        <v>-1</v>
      </c>
      <c r="M587">
        <v>-1</v>
      </c>
      <c r="O587" s="62"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WayshrineInfo'!$K$3:$N$9996,4,FALSE),"")))</f>
        <v>Cyrodiil</v>
      </c>
      <c r="S587" s="62" t="s">
        <v>3434</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constants'!$A$3:$D$9999,4,FALSE),"")</f>
        <v>Cyrodiil</v>
      </c>
      <c r="AB587" s="33" t="s">
        <v>3809</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constants'!$A$3:$D$9999,4,FALSE),"")</f>
        <v>Cyrodiil</v>
      </c>
      <c r="AH587" s="33" t="s">
        <v>2784</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t="str">
        <f>IF(AND(G587&lt;&gt;"LIBSETS_SETTYPE_BATTLEGROUND",G587&lt;&gt;"LIBSETS_SETTYPE_SPECIAL"),IF(AL587&lt;&gt;"",VLOOKUP(AL587,'ESO zone constants'!$D$3:$H$4953,5,FALSE),""),"")</f>
        <v/>
      </c>
      <c r="AM587" s="33" t="s">
        <v>3812</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t="str">
        <f>IF(AND(G587&lt;&gt;"LIBSETS_SETTYPE_BATTLEGROUND",G587&lt;&gt;"LIBSETS_SETTYPE_SPECIAL"),IF(AQ587&lt;&gt;"",VLOOKUP(AQ587,'ESO zone constants'!$D$3:$H$4953,5,FALSE),""),"")</f>
        <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t="str">
        <f>IF(AND(G587&lt;&gt;"LIBSETS_SETTYPE_BATTLEGROUND",G587&lt;&gt;"LIBSETS_SETTYPE_SPECIAL"),IF(AV587&lt;&gt;"",VLOOKUP(AV587,'ESO zone constants'!$D$3:$H$4953,5,FALSE),""),"")</f>
        <v/>
      </c>
      <c r="AW587" s="33" t="s">
        <v>3282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 veteran=false</v>
      </c>
      <c r="BF587" s="21" t="str">
        <f t="shared" si="59"/>
        <v>, setType=LIBSETS_SETTYPE_CYRODIIL</v>
      </c>
      <c r="BG587"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3"/>
        <v>}, --Langour of Peryite / Peryites Entkräftung   [Cyrodiil, Cyrodiil, Cyrodiil]</v>
      </c>
    </row>
    <row r="588" spans="1:60" x14ac:dyDescent="0.25">
      <c r="A588" s="5">
        <v>669</v>
      </c>
      <c r="B588" t="s">
        <v>3455</v>
      </c>
      <c r="C588" t="s">
        <v>3447</v>
      </c>
      <c r="D588" s="3">
        <f t="shared" si="58"/>
        <v>669</v>
      </c>
      <c r="G588" s="3" t="s">
        <v>1473</v>
      </c>
      <c r="I588" t="s">
        <v>91</v>
      </c>
      <c r="J588" t="s">
        <v>91</v>
      </c>
      <c r="K588">
        <v>-1</v>
      </c>
      <c r="L588">
        <v>-1</v>
      </c>
      <c r="M588">
        <v>-1</v>
      </c>
      <c r="O588" s="62"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WayshrineInfo'!$K$3:$N$9996,4,FALSE),"")))</f>
        <v>Cyrodiil</v>
      </c>
      <c r="S588" s="62" t="s">
        <v>3434</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constants'!$A$3:$D$9999,4,FALSE),"")</f>
        <v>Cyrodiil</v>
      </c>
      <c r="AB588" s="33" t="s">
        <v>3809</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constants'!$A$3:$D$9999,4,FALSE),"")</f>
        <v>Cyrodiil</v>
      </c>
      <c r="AH588" s="33" t="s">
        <v>2784</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t="str">
        <f>IF(AND(G588&lt;&gt;"LIBSETS_SETTYPE_BATTLEGROUND",G588&lt;&gt;"LIBSETS_SETTYPE_SPECIAL"),IF(AL588&lt;&gt;"",VLOOKUP(AL588,'ESO zone constants'!$D$3:$H$4953,5,FALSE),""),"")</f>
        <v/>
      </c>
      <c r="AM588" s="33" t="s">
        <v>3812</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t="str">
        <f>IF(AND(G588&lt;&gt;"LIBSETS_SETTYPE_BATTLEGROUND",G588&lt;&gt;"LIBSETS_SETTYPE_SPECIAL"),IF(AQ588&lt;&gt;"",VLOOKUP(AQ588,'ESO zone constants'!$D$3:$H$4953,5,FALSE),""),"")</f>
        <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t="str">
        <f>IF(AND(G588&lt;&gt;"LIBSETS_SETTYPE_BATTLEGROUND",G588&lt;&gt;"LIBSETS_SETTYPE_SPECIAL"),IF(AV588&lt;&gt;"",VLOOKUP(AV588,'ESO zone constants'!$D$3:$H$4953,5,FALSE),""),"")</f>
        <v/>
      </c>
      <c r="AW588" s="33" t="s">
        <v>3282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 veteran=false</v>
      </c>
      <c r="BF588" s="21" t="str">
        <f t="shared" si="59"/>
        <v>, setType=LIBSETS_SETTYPE_CYRODIIL</v>
      </c>
      <c r="BG588"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3"/>
        <v>}, --Nocturnal\’s Ploy  / Nocturnals List   [Cyrodiil, Cyrodiil, Cyrodiil]</v>
      </c>
    </row>
    <row r="589" spans="1:60" x14ac:dyDescent="0.25">
      <c r="A589" s="5">
        <v>670</v>
      </c>
      <c r="B589" t="s">
        <v>3456</v>
      </c>
      <c r="C589" t="s">
        <v>3448</v>
      </c>
      <c r="D589" s="3">
        <f t="shared" si="58"/>
        <v>670</v>
      </c>
      <c r="G589" s="3" t="s">
        <v>1473</v>
      </c>
      <c r="I589" t="s">
        <v>91</v>
      </c>
      <c r="J589" t="s">
        <v>91</v>
      </c>
      <c r="K589">
        <v>-1</v>
      </c>
      <c r="L589">
        <v>-1</v>
      </c>
      <c r="M589">
        <v>-1</v>
      </c>
      <c r="O589" s="62"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WayshrineInfo'!$K$3:$N$9996,4,FALSE),"")))</f>
        <v>Cyrodiil</v>
      </c>
      <c r="S589" s="62" t="s">
        <v>3434</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constants'!$A$3:$D$9999,4,FALSE),"")</f>
        <v>Cyrodiil</v>
      </c>
      <c r="AB589" s="33" t="s">
        <v>3809</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constants'!$A$3:$D$9999,4,FALSE),"")</f>
        <v>Cyrodiil</v>
      </c>
      <c r="AH589" s="33" t="s">
        <v>2784</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t="str">
        <f>IF(AND(G589&lt;&gt;"LIBSETS_SETTYPE_BATTLEGROUND",G589&lt;&gt;"LIBSETS_SETTYPE_SPECIAL"),IF(AL589&lt;&gt;"",VLOOKUP(AL589,'ESO zone constants'!$D$3:$H$4953,5,FALSE),""),"")</f>
        <v/>
      </c>
      <c r="AM589" s="33" t="s">
        <v>3812</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t="str">
        <f>IF(AND(G589&lt;&gt;"LIBSETS_SETTYPE_BATTLEGROUND",G589&lt;&gt;"LIBSETS_SETTYPE_SPECIAL"),IF(AQ589&lt;&gt;"",VLOOKUP(AQ589,'ESO zone constants'!$D$3:$H$4953,5,FALSE),""),"")</f>
        <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t="str">
        <f>IF(AND(G589&lt;&gt;"LIBSETS_SETTYPE_BATTLEGROUND",G589&lt;&gt;"LIBSETS_SETTYPE_SPECIAL"),IF(AV589&lt;&gt;"",VLOOKUP(AV589,'ESO zone constants'!$D$3:$H$4953,5,FALSE),""),"")</f>
        <v/>
      </c>
      <c r="AW589" s="33" t="s">
        <v>3282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 veteran=false</v>
      </c>
      <c r="BF589" s="21" t="str">
        <f t="shared" si="59"/>
        <v>, setType=LIBSETS_SETTYPE_CYRODIIL</v>
      </c>
      <c r="BG589"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3"/>
        <v>}, --Mara\’s Balm / Maras Trost   [Cyrodiil, Cyrodiil, Cyrodiil]</v>
      </c>
    </row>
    <row r="590" spans="1:60" x14ac:dyDescent="0.25">
      <c r="A590" s="5">
        <v>671</v>
      </c>
      <c r="B590" t="s">
        <v>3498</v>
      </c>
      <c r="C590" t="s">
        <v>3468</v>
      </c>
      <c r="D590" s="3">
        <f t="shared" ref="D590:D636" si="64">A590</f>
        <v>671</v>
      </c>
      <c r="G590" s="3" t="s">
        <v>1478</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constants'!$A$3:$D$9999,4,FALSE),"")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constants'!$A$3:$D$9999,4,FALSE),"")</f>
        <v>Galen</v>
      </c>
      <c r="AH590" s="42" t="s">
        <v>1559</v>
      </c>
      <c r="AK590" s="3" t="str">
        <f>IF(AND(G590&lt;&gt;"LIBSETS_SETTYPE_BATTLEGROUND",G590&lt;&gt;"LIBSETS_SETTYPE_SPECIAL"),IF(AL590&lt;&gt;"",VLOOKUP(AL590,'ESO zone constants'!$D$3:$H$4953,5,FALSE),""),"")</f>
        <v/>
      </c>
      <c r="AM590" s="33" t="s">
        <v>1558</v>
      </c>
      <c r="AP590" s="3" t="str">
        <f>IF(AND(G590&lt;&gt;"LIBSETS_SETTYPE_BATTLEGROUND",G590&lt;&gt;"LIBSETS_SETTYPE_SPECIAL"),IF(AQ590&lt;&gt;"",VLOOKUP(AQ590,'ESO zone constants'!$D$3:$H$4953,5,FALSE),""),"")</f>
        <v/>
      </c>
      <c r="AR590" s="33" t="s">
        <v>3267</v>
      </c>
      <c r="AU590" s="3" t="str">
        <f>IF(AND(G590&lt;&gt;"LIBSETS_SETTYPE_BATTLEGROUND",G590&lt;&gt;"LIBSETS_SETTYPE_SPECIAL"),IF(AV590&lt;&gt;"",VLOOKUP(AV590,'ESO zone constants'!$D$3:$H$4953,5,FALSE),""),"")</f>
        <v/>
      </c>
      <c r="BD590" s="21" t="str">
        <f t="shared" si="60"/>
        <v>[671] = {wayshrines={524,524,524,}, dlcId=DLC_FIRESONG</v>
      </c>
      <c r="BE590" s="21" t="str">
        <f t="shared" si="61"/>
        <v>, zoneIds={1383,1383,1383}, veteran=false</v>
      </c>
      <c r="BF590" s="21" t="str">
        <f t="shared" si="59"/>
        <v>, setType=LIBSETS_SETTYPE_OVERLAND</v>
      </c>
      <c r="BG590" s="21" t="str">
        <f t="shared" si="62"/>
        <v>, dropMechanic={LIBSETS_DROP_MECHANIC_OVERLAND_WORLDBOSS,LIBSETS_DROP_MECHANIC_OVERLAND_BOSS_DELVE,LIBSETS_DROP_MECHANIC_OVERLAND_CHEST,LIBSETS_DROP_MECHANIC_OVERLAND_BOSS_PUBLIC_DUNGEON,LIBSETS_DROP_MECHANIC_OVERLAND_LOOT}</v>
      </c>
      <c r="BH590" s="21" t="str">
        <f t="shared" si="63"/>
        <v>}, --Back-Alley Gourmand / Hinterhof-Gourmet   [Galen, Galen, Galen]</v>
      </c>
    </row>
    <row r="591" spans="1:60" x14ac:dyDescent="0.25">
      <c r="A591" s="5">
        <v>672</v>
      </c>
      <c r="B591" t="s">
        <v>3499</v>
      </c>
      <c r="C591" t="s">
        <v>3469</v>
      </c>
      <c r="D591" s="3">
        <f t="shared" si="64"/>
        <v>672</v>
      </c>
      <c r="G591" s="3" t="s">
        <v>1478</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constants'!$A$3:$D$9999,4,FALSE),"")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constants'!$A$3:$D$9999,4,FALSE),"")</f>
        <v>Galen</v>
      </c>
      <c r="AH591" s="42" t="s">
        <v>1559</v>
      </c>
      <c r="AK591" s="3" t="str">
        <f>IF(AND(G591&lt;&gt;"LIBSETS_SETTYPE_BATTLEGROUND",G591&lt;&gt;"LIBSETS_SETTYPE_SPECIAL"),IF(AL591&lt;&gt;"",VLOOKUP(AL591,'ESO zone constants'!$D$3:$H$4953,5,FALSE),""),"")</f>
        <v/>
      </c>
      <c r="AM591" s="33" t="s">
        <v>1558</v>
      </c>
      <c r="AP591" s="3" t="str">
        <f>IF(AND(G591&lt;&gt;"LIBSETS_SETTYPE_BATTLEGROUND",G591&lt;&gt;"LIBSETS_SETTYPE_SPECIAL"),IF(AQ591&lt;&gt;"",VLOOKUP(AQ591,'ESO zone constants'!$D$3:$H$4953,5,FALSE),""),"")</f>
        <v/>
      </c>
      <c r="AR591" s="33" t="s">
        <v>3267</v>
      </c>
      <c r="AU591" s="3" t="str">
        <f>IF(AND(G591&lt;&gt;"LIBSETS_SETTYPE_BATTLEGROUND",G591&lt;&gt;"LIBSETS_SETTYPE_SPECIAL"),IF(AV591&lt;&gt;"",VLOOKUP(AV591,'ESO zone constants'!$D$3:$H$4953,5,FALSE),""),"")</f>
        <v/>
      </c>
      <c r="BD591" s="21" t="str">
        <f t="shared" si="60"/>
        <v>[672] = {wayshrines={524,524,524,}, dlcId=DLC_FIRESONG</v>
      </c>
      <c r="BE591" s="21" t="str">
        <f t="shared" si="61"/>
        <v>, zoneIds={1383,1383,1383}, veteran=false</v>
      </c>
      <c r="BF591" s="21" t="str">
        <f t="shared" si="59"/>
        <v>, setType=LIBSETS_SETTYPE_OVERLAND</v>
      </c>
      <c r="BG591" s="21" t="str">
        <f t="shared" si="62"/>
        <v>, dropMechanic={LIBSETS_DROP_MECHANIC_OVERLAND_WORLDBOSS,LIBSETS_DROP_MECHANIC_OVERLAND_BOSS_DELVE,LIBSETS_DROP_MECHANIC_OVERLAND_CHEST,LIBSETS_DROP_MECHANIC_OVERLAND_BOSS_PUBLIC_DUNGEON,LIBSETS_DROP_MECHANIC_OVERLAND_LOOT}</v>
      </c>
      <c r="BH591" s="21" t="str">
        <f t="shared" si="63"/>
        <v>}, --Phoenix Moth Theurge / Phönixmotten-Theurg   [Galen, Galen, Galen]</v>
      </c>
    </row>
    <row r="592" spans="1:60" x14ac:dyDescent="0.25">
      <c r="A592" s="5">
        <v>673</v>
      </c>
      <c r="B592" t="s">
        <v>3500</v>
      </c>
      <c r="C592" t="s">
        <v>3470</v>
      </c>
      <c r="D592" s="3">
        <f t="shared" si="64"/>
        <v>673</v>
      </c>
      <c r="G592" s="3" t="s">
        <v>1478</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constants'!$A$3:$D$9999,4,FALSE),"")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constants'!$A$3:$D$9999,4,FALSE),"")</f>
        <v>Galen</v>
      </c>
      <c r="AH592" s="42" t="s">
        <v>1559</v>
      </c>
      <c r="AK592" s="3" t="str">
        <f>IF(AND(G592&lt;&gt;"LIBSETS_SETTYPE_BATTLEGROUND",G592&lt;&gt;"LIBSETS_SETTYPE_SPECIAL"),IF(AL592&lt;&gt;"",VLOOKUP(AL592,'ESO zone constants'!$D$3:$H$4953,5,FALSE),""),"")</f>
        <v/>
      </c>
      <c r="AM592" s="33" t="s">
        <v>1558</v>
      </c>
      <c r="AP592" s="3" t="str">
        <f>IF(AND(G592&lt;&gt;"LIBSETS_SETTYPE_BATTLEGROUND",G592&lt;&gt;"LIBSETS_SETTYPE_SPECIAL"),IF(AQ592&lt;&gt;"",VLOOKUP(AQ592,'ESO zone constants'!$D$3:$H$4953,5,FALSE),""),"")</f>
        <v/>
      </c>
      <c r="AR592" s="33" t="s">
        <v>3267</v>
      </c>
      <c r="AU592" s="3" t="str">
        <f>IF(AND(G592&lt;&gt;"LIBSETS_SETTYPE_BATTLEGROUND",G592&lt;&gt;"LIBSETS_SETTYPE_SPECIAL"),IF(AV592&lt;&gt;"",VLOOKUP(AV592,'ESO zone constants'!$D$3:$H$4953,5,FALSE),""),"")</f>
        <v/>
      </c>
      <c r="BD592" s="21" t="str">
        <f t="shared" si="60"/>
        <v>[673] = {wayshrines={524,524,524,}, dlcId=DLC_FIRESONG</v>
      </c>
      <c r="BE592" s="21" t="str">
        <f t="shared" si="61"/>
        <v>, zoneIds={1383,1383,1383}, veteran=false</v>
      </c>
      <c r="BF592" s="21" t="str">
        <f t="shared" si="59"/>
        <v>, setType=LIBSETS_SETTYPE_OVERLAND</v>
      </c>
      <c r="BG592" s="21" t="str">
        <f t="shared" si="62"/>
        <v>, dropMechanic={LIBSETS_DROP_MECHANIC_OVERLAND_WORLDBOSS,LIBSETS_DROP_MECHANIC_OVERLAND_BOSS_DELVE,LIBSETS_DROP_MECHANIC_OVERLAND_CHEST,LIBSETS_DROP_MECHANIC_OVERLAND_BOSS_PUBLIC_DUNGEON,LIBSETS_DROP_MECHANIC_OVERLAND_LOOT}</v>
      </c>
      <c r="BH592" s="21" t="str">
        <f t="shared" si="63"/>
        <v>}, --Bastion of Draoife / Bastion des Draoife   [Galen, Galen, Galen]</v>
      </c>
    </row>
    <row r="593" spans="1:60" x14ac:dyDescent="0.25">
      <c r="A593" s="5">
        <v>674</v>
      </c>
      <c r="B593" t="s">
        <v>3501</v>
      </c>
      <c r="C593" t="s">
        <v>3476</v>
      </c>
      <c r="D593" s="3">
        <f t="shared" si="64"/>
        <v>674</v>
      </c>
      <c r="G593" s="96" t="s">
        <v>1680</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WayshrineInfo'!$K$3:$N$9996,4,FALSE),"")))</f>
        <v>High Isle</v>
      </c>
      <c r="S593" s="62" t="s">
        <v>3471</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2" t="s">
        <v>3267</v>
      </c>
      <c r="W593" s="3" t="s">
        <v>3591</v>
      </c>
      <c r="X593" s="3" t="s">
        <v>3592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constants'!$A$3:$D$9999,4,FALSE),"")</f>
        <v>High Isle</v>
      </c>
      <c r="AB593" s="33" t="s">
        <v>1557</v>
      </c>
      <c r="AC593" s="3" t="s">
        <v>3650</v>
      </c>
      <c r="AD593" s="3" t="s">
        <v>3651</v>
      </c>
      <c r="AF593" s="3">
        <v>1318</v>
      </c>
      <c r="AG593" t="str">
        <f>IF(AND(AF593&lt;&gt;"",ISNUMBER(AF593),NOT(ISNA(AF593))),VLOOKUP(AF593,'ESO zone constants'!$A$3:$D$9999,4,FALSE),"")</f>
        <v>High Isle</v>
      </c>
      <c r="AH593" s="33" t="s">
        <v>3652</v>
      </c>
      <c r="AI593" s="3" t="s">
        <v>3656</v>
      </c>
      <c r="AJ593" s="3" t="s">
        <v>3657</v>
      </c>
      <c r="AK593" s="3">
        <f>IF(AND(G593&lt;&gt;"LIBSETS_SETTYPE_BATTLEGROUND",G593&lt;&gt;"LIBSETS_SETTYPE_SPECIAL"),IF(AL593&lt;&gt;"",VLOOKUP(AL593,'ESO zone constants'!$D$3:$H$4953,5,FALSE),""),"")</f>
        <v>1318</v>
      </c>
      <c r="AL593" t="s">
        <v>3375</v>
      </c>
      <c r="AM593" s="33" t="s">
        <v>3316</v>
      </c>
      <c r="AN593" s="3" t="s">
        <v>3662</v>
      </c>
      <c r="AO593" s="3" t="s">
        <v>3663</v>
      </c>
      <c r="AP593" s="3">
        <f>IF(AND(G593&lt;&gt;"LIBSETS_SETTYPE_BATTLEGROUND",G593&lt;&gt;"LIBSETS_SETTYPE_SPECIAL"),IF(AQ593&lt;&gt;"",VLOOKUP(AQ593,'ESO zone constants'!$D$3:$H$4953,5,FALSE),""),"")</f>
        <v>1334</v>
      </c>
      <c r="AQ593" t="s">
        <v>3411</v>
      </c>
      <c r="AR593" s="33" t="s">
        <v>1556</v>
      </c>
      <c r="AS593" s="3" t="s">
        <v>3664</v>
      </c>
      <c r="AT593" s="3" t="s">
        <v>3664</v>
      </c>
      <c r="AU593" s="3">
        <f>IF(AND(G593&lt;&gt;"LIBSETS_SETTYPE_BATTLEGROUND",G593&lt;&gt;"LIBSETS_SETTYPE_SPECIAL"),IF(AV593&lt;&gt;"",VLOOKUP(AV593,'ESO zone constants'!$D$3:$H$4953,5,FALSE),""),"")</f>
        <v>162</v>
      </c>
      <c r="AV593" t="s">
        <v>121</v>
      </c>
      <c r="AW593" s="33" t="s">
        <v>1558</v>
      </c>
      <c r="AX593" s="3" t="s">
        <v>3665</v>
      </c>
      <c r="AY593" s="3" t="s">
        <v>3666</v>
      </c>
      <c r="BA593" s="97" t="s">
        <v>3647</v>
      </c>
      <c r="BB593" s="97" t="s">
        <v>3647</v>
      </c>
      <c r="BC593" s="97"/>
      <c r="BD593" s="21" t="str">
        <f t="shared" si="60"/>
        <v>[674] = {wayshrines={529,505,529,}, dlcId=DLC_FIRESONG</v>
      </c>
      <c r="BE593" s="21" t="str">
        <f t="shared" si="61"/>
        <v>, zoneIds={1318,1318,1318,1318,1334,162}, veteran=false</v>
      </c>
      <c r="BF593" s="21" t="str">
        <f t="shared" si="59"/>
        <v>, setType=LIBSETS_SETTYPE_MYTHIC</v>
      </c>
      <c r="BG593" s="21" t="str">
        <f t="shared" si="62"/>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H593" s="21" t="str">
        <f t="shared" si="63"/>
        <v>, addTooltip={['en']='https://en.uesp.net/wiki/Online:Mythic_Items#Faun.27s_Lark_Cladding',},}, --Faun\'s Lark Cladding / Faunstreich   [High Isle, High Isle, High Isle, High Isle, Whalefall, Obsidian Scar]</v>
      </c>
    </row>
    <row r="594" spans="1:60" x14ac:dyDescent="0.25">
      <c r="A594" s="5">
        <v>675</v>
      </c>
      <c r="B594" t="s">
        <v>3502</v>
      </c>
      <c r="C594" t="s">
        <v>3477</v>
      </c>
      <c r="D594" s="3">
        <f t="shared" si="64"/>
        <v>675</v>
      </c>
      <c r="G594" s="96" t="s">
        <v>1680</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WayshrineInfo'!$K$3:$N$9996,4,FALSE),"")))</f>
        <v>Auridon</v>
      </c>
      <c r="S594" s="62" t="s">
        <v>3471</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1558</v>
      </c>
      <c r="W594" s="3" t="s">
        <v>3667</v>
      </c>
      <c r="X594" s="3" t="s">
        <v>3668</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constants'!$A$3:$D$9999,4,FALSE),"")</f>
        <v>Galen</v>
      </c>
      <c r="AB594" s="33" t="s">
        <v>1557</v>
      </c>
      <c r="AC594" s="3" t="s">
        <v>3669</v>
      </c>
      <c r="AD594" s="3" t="s">
        <v>3670</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constants'!$A$3:$D$9999,4,FALSE),"")</f>
        <v>Galen</v>
      </c>
      <c r="AH594" s="33" t="s">
        <v>3256</v>
      </c>
      <c r="AI594" s="3" t="s">
        <v>3673</v>
      </c>
      <c r="AJ594" s="3" t="s">
        <v>3674</v>
      </c>
      <c r="AK594" s="3">
        <f>IF(AND(G595&lt;&gt;"LIBSETS_SETTYPE_BATTLEGROUND",G595&lt;&gt;"LIBSETS_SETTYPE_SPECIAL"),IF(AL594&lt;&gt;"",VLOOKUP(AL594,'ESO zone constants'!$D$3:$H$4953,5,FALSE),""),"")</f>
        <v>1383</v>
      </c>
      <c r="AL594" t="s">
        <v>3521</v>
      </c>
      <c r="AM594" s="33" t="s">
        <v>3282</v>
      </c>
      <c r="AN594" s="3" t="s">
        <v>3671</v>
      </c>
      <c r="AO594" s="3" t="s">
        <v>3672</v>
      </c>
      <c r="AP594" s="3">
        <f>IF(AND(G595&lt;&gt;"LIBSETS_SETTYPE_BATTLEGROUND",G595&lt;&gt;"LIBSETS_SETTYPE_SPECIAL"),IF(AQ594&lt;&gt;"",VLOOKUP(AQ594,'ESO zone constants'!$D$3:$H$4953,5,FALSE),""),"")</f>
        <v>1383</v>
      </c>
      <c r="AQ594" t="s">
        <v>3521</v>
      </c>
      <c r="AR594" s="33" t="s">
        <v>3652</v>
      </c>
      <c r="AS594" s="3" t="s">
        <v>3658</v>
      </c>
      <c r="AT594" s="3" t="s">
        <v>3659</v>
      </c>
      <c r="AU594" s="3" t="str">
        <f>IF(AND(G594&lt;&gt;"LIBSETS_SETTYPE_BATTLEGROUND",G594&lt;&gt;"LIBSETS_SETTYPE_SPECIAL"),IF(AV594&lt;&gt;"",VLOOKUP(AV594,'ESO zone constants'!$D$3:$H$4953,5,FALSE),""),"")</f>
        <v/>
      </c>
      <c r="BA594" s="97" t="s">
        <v>3648</v>
      </c>
      <c r="BB594" s="97" t="s">
        <v>3648</v>
      </c>
      <c r="BC594" s="97"/>
      <c r="BD594" s="21" t="str">
        <f t="shared" si="60"/>
        <v>[675] = {wayshrines={176,527,527,}, dlcId=DLC_FIRESONG</v>
      </c>
      <c r="BE594" s="21" t="str">
        <f t="shared" si="61"/>
        <v>, zoneIds={381,1383,1383,1383,1383}, veteran=false</v>
      </c>
      <c r="BF594" s="21" t="str">
        <f t="shared" si="59"/>
        <v>, setType=LIBSETS_SETTYPE_MYTHIC</v>
      </c>
      <c r="BG594" s="21" t="str">
        <f t="shared" si="62"/>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H594" s="21" t="str">
        <f t="shared" si="63"/>
        <v>, addTooltip={['en']='https://en.uesp.net/wiki/Online:Mythic_Items#Stormweaver.27s_Cavort',},}, --Stormweaver\'s Cavort / Sturmwebertollen   [Auridon, Galen, Galen, Galen, Galen]</v>
      </c>
    </row>
    <row r="595" spans="1:60" x14ac:dyDescent="0.25">
      <c r="A595" s="5">
        <v>676</v>
      </c>
      <c r="B595" t="s">
        <v>3503</v>
      </c>
      <c r="C595" t="s">
        <v>3478</v>
      </c>
      <c r="D595" s="3">
        <f t="shared" si="64"/>
        <v>676</v>
      </c>
      <c r="G595" s="96" t="s">
        <v>1680</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WayshrineInfo'!$K$3:$N$9996,4,FALSE),"")))</f>
        <v>Galen</v>
      </c>
      <c r="S595" s="62" t="s">
        <v>3471</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2" t="s">
        <v>3267</v>
      </c>
      <c r="W595" s="3" t="s">
        <v>3675</v>
      </c>
      <c r="X595" s="3" t="s">
        <v>3676</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constants'!$A$3:$D$9999,4,FALSE),"")</f>
        <v>Summerset</v>
      </c>
      <c r="AB595" s="33" t="s">
        <v>1557</v>
      </c>
      <c r="AC595" s="3" t="s">
        <v>3678</v>
      </c>
      <c r="AD595" s="3" t="s">
        <v>3677</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constants'!$A$3:$D$9999,4,FALSE),"")</f>
        <v>Galen</v>
      </c>
      <c r="AH595" s="33" t="s">
        <v>3261</v>
      </c>
      <c r="AI595" s="3" t="s">
        <v>3679</v>
      </c>
      <c r="AJ595" s="3" t="s">
        <v>3680</v>
      </c>
      <c r="AK595" s="3">
        <f>IF(AND(G596&lt;&gt;"LIBSETS_SETTYPE_BATTLEGROUND",G596&lt;&gt;"LIBSETS_SETTYPE_SPECIAL"),IF(AL595&lt;&gt;"",VLOOKUP(AL595,'ESO zone constants'!$D$3:$H$4953,5,FALSE),""),"")</f>
        <v>1302</v>
      </c>
      <c r="AL595" t="s">
        <v>2731</v>
      </c>
      <c r="AM595" s="33" t="s">
        <v>1540</v>
      </c>
      <c r="AN595" s="3" t="s">
        <v>3681</v>
      </c>
      <c r="AO595" s="3" t="s">
        <v>3682</v>
      </c>
      <c r="AP595" s="3">
        <f>IF(AND(G596&lt;&gt;"LIBSETS_SETTYPE_BATTLEGROUND",G596&lt;&gt;"LIBSETS_SETTYPE_SPECIAL"),IF(AQ595&lt;&gt;"",VLOOKUP(AQ595,'ESO zone constants'!$D$3:$H$4953,5,FALSE),""),"")</f>
        <v>935</v>
      </c>
      <c r="AQ595" t="s">
        <v>97</v>
      </c>
      <c r="AR595" s="33" t="s">
        <v>1540</v>
      </c>
      <c r="AS595" s="3" t="s">
        <v>1362</v>
      </c>
      <c r="AT595" s="3" t="s">
        <v>1634</v>
      </c>
      <c r="AU595" s="3" t="str">
        <f>IF(AND(G595&lt;&gt;"LIBSETS_SETTYPE_BATTLEGROUND",G595&lt;&gt;"LIBSETS_SETTYPE_SPECIAL"),IF(AV595&lt;&gt;"",VLOOKUP(AV595,'ESO zone constants'!$D$3:$H$4953,5,FALSE),""),"")</f>
        <v/>
      </c>
      <c r="BA595" s="97" t="s">
        <v>3649</v>
      </c>
      <c r="BB595" s="97" t="s">
        <v>3649</v>
      </c>
      <c r="BC595" s="97"/>
      <c r="BD595" s="21" t="str">
        <f t="shared" si="60"/>
        <v>[676] = {wayshrines={529,350,529,}, dlcId=DLC_FIRESONG</v>
      </c>
      <c r="BE595" s="21" t="str">
        <f t="shared" si="61"/>
        <v>, zoneIds={1383,1011,1383,1302,935}, veteran=false</v>
      </c>
      <c r="BF595" s="21" t="str">
        <f t="shared" si="59"/>
        <v>, setType=LIBSETS_SETTYPE_MYTHIC</v>
      </c>
      <c r="BG595" s="21" t="str">
        <f t="shared" si="62"/>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3"/>
        <v>, addTooltip={['en']='https://en.uesp.net/wiki/Online:Mythic_Items#Syrabane.27s_Ward',},}, --Syrabane\'s Ward / Syrabanns Schutz   [Galen, Summerset, Galen, Shipwright's Regret, The Banished Cells II]</v>
      </c>
    </row>
    <row r="596" spans="1:60" x14ac:dyDescent="0.25">
      <c r="A596" s="5">
        <v>677</v>
      </c>
      <c r="B596" t="s">
        <v>3504</v>
      </c>
      <c r="C596" s="87" t="s">
        <v>3475</v>
      </c>
      <c r="D596" s="3">
        <f t="shared" si="64"/>
        <v>677</v>
      </c>
      <c r="G596" s="96" t="s">
        <v>1472</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3335</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constants'!$A$3:$D$9999,4,FALSE),"")</f>
        <v>Galen</v>
      </c>
      <c r="AH596" s="42"/>
      <c r="AK596" s="3" t="str">
        <f>IF(AND(G596&lt;&gt;"LIBSETS_SETTYPE_BATTLEGROUND",G596&lt;&gt;"LIBSETS_SETTYPE_SPECIAL"),IF(AL596&lt;&gt;"",VLOOKUP(AL596,'ESO zone constants'!$D$3:$H$4953,5,FALSE),""),"")</f>
        <v/>
      </c>
      <c r="AP596" s="3" t="str">
        <f>IF(AND(G596&lt;&gt;"LIBSETS_SETTYPE_BATTLEGROUND",G596&lt;&gt;"LIBSETS_SETTYPE_SPECIAL"),IF(AQ596&lt;&gt;"",VLOOKUP(AQ596,'ESO zone constants'!$D$3:$H$4953,5,FALSE),""),"")</f>
        <v/>
      </c>
      <c r="AU596" s="3" t="str">
        <f>IF(AND(G596&lt;&gt;"LIBSETS_SETTYPE_BATTLEGROUND",G596&lt;&gt;"LIBSETS_SETTYPE_SPECIAL"),IF(AV596&lt;&gt;"",VLOOKUP(AV596,'ESO zone constants'!$D$3:$H$4953,5,FALSE),""),"")</f>
        <v/>
      </c>
      <c r="BD596" s="21" t="str">
        <f t="shared" si="60"/>
        <v>[677] = {wayshrines={528,528,528,}, traitsNeeded=3, dlcId=DLC_FIRESONG</v>
      </c>
      <c r="BE596" s="21" t="str">
        <f t="shared" si="61"/>
        <v>, zoneIds={1383,1383,1383}, veteran=false</v>
      </c>
      <c r="BF596" s="21" t="str">
        <f t="shared" si="59"/>
        <v>, setType=LIBSETS_SETTYPE_CRAFTED</v>
      </c>
      <c r="BG596" s="21" t="str">
        <f t="shared" si="62"/>
        <v>, dropMechanic={LIBSETS_DROP_MECHANIC_CRAFTED}</v>
      </c>
      <c r="BH596" s="21" t="str">
        <f t="shared" si="63"/>
        <v>}, --Chimera\'s Rebuke / Zurechtweisung der Schimäre   [Galen, Galen, Galen]</v>
      </c>
    </row>
    <row r="597" spans="1:60" x14ac:dyDescent="0.25">
      <c r="A597" s="5">
        <v>678</v>
      </c>
      <c r="B597" t="s">
        <v>3505</v>
      </c>
      <c r="C597" s="87" t="s">
        <v>3473</v>
      </c>
      <c r="D597" s="3">
        <f t="shared" si="64"/>
        <v>678</v>
      </c>
      <c r="G597" s="96" t="s">
        <v>1472</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3335</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constants'!$A$3:$D$9999,4,FALSE),"")</f>
        <v>Galen</v>
      </c>
      <c r="AH597" s="42"/>
      <c r="AK597" s="3" t="str">
        <f>IF(AND(G597&lt;&gt;"LIBSETS_SETTYPE_BATTLEGROUND",G597&lt;&gt;"LIBSETS_SETTYPE_SPECIAL"),IF(AL597&lt;&gt;"",VLOOKUP(AL597,'ESO zone constants'!$D$3:$H$4953,5,FALSE),""),"")</f>
        <v/>
      </c>
      <c r="AP597" s="3" t="str">
        <f>IF(AND(G597&lt;&gt;"LIBSETS_SETTYPE_BATTLEGROUND",G597&lt;&gt;"LIBSETS_SETTYPE_SPECIAL"),IF(AQ597&lt;&gt;"",VLOOKUP(AQ597,'ESO zone constants'!$D$3:$H$4953,5,FALSE),""),"")</f>
        <v/>
      </c>
      <c r="AU597" s="3" t="str">
        <f>IF(AND(G597&lt;&gt;"LIBSETS_SETTYPE_BATTLEGROUND",G597&lt;&gt;"LIBSETS_SETTYPE_SPECIAL"),IF(AV597&lt;&gt;"",VLOOKUP(AV597,'ESO zone constants'!$D$3:$H$4953,5,FALSE),""),"")</f>
        <v/>
      </c>
      <c r="BD597" s="21" t="str">
        <f t="shared" si="60"/>
        <v>[678] = {wayshrines={530,530,530,}, traitsNeeded=3, dlcId=DLC_FIRESONG</v>
      </c>
      <c r="BE597" s="21" t="str">
        <f t="shared" si="61"/>
        <v>, zoneIds={1383,1383,1383}, veteran=false</v>
      </c>
      <c r="BF597" s="21" t="str">
        <f t="shared" si="59"/>
        <v>, setType=LIBSETS_SETTYPE_CRAFTED</v>
      </c>
      <c r="BG597" s="21" t="str">
        <f t="shared" si="62"/>
        <v>, dropMechanic={LIBSETS_DROP_MECHANIC_CRAFTED}</v>
      </c>
      <c r="BH597" s="21" t="str">
        <f t="shared" si="63"/>
        <v>}, --Old Growth Brewer / Altwuchs-Brauer   [Galen, Galen, Galen]</v>
      </c>
    </row>
    <row r="598" spans="1:60" x14ac:dyDescent="0.25">
      <c r="A598" s="5">
        <v>679</v>
      </c>
      <c r="B598" t="s">
        <v>3506</v>
      </c>
      <c r="C598" s="87" t="s">
        <v>3474</v>
      </c>
      <c r="D598" s="3">
        <f t="shared" si="64"/>
        <v>679</v>
      </c>
      <c r="G598" s="96" t="s">
        <v>1472</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3335</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constants'!$A$3:$D$9999,4,FALSE),"")</f>
        <v>Galen</v>
      </c>
      <c r="AH598" s="42"/>
      <c r="AK598" s="3" t="str">
        <f>IF(AND(G598&lt;&gt;"LIBSETS_SETTYPE_BATTLEGROUND",G598&lt;&gt;"LIBSETS_SETTYPE_SPECIAL"),IF(AL598&lt;&gt;"",VLOOKUP(AL598,'ESO zone constants'!$D$3:$H$4953,5,FALSE),""),"")</f>
        <v/>
      </c>
      <c r="AP598" s="3" t="str">
        <f>IF(AND(G598&lt;&gt;"LIBSETS_SETTYPE_BATTLEGROUND",G598&lt;&gt;"LIBSETS_SETTYPE_SPECIAL"),IF(AQ598&lt;&gt;"",VLOOKUP(AQ598,'ESO zone constants'!$D$3:$H$4953,5,FALSE),""),"")</f>
        <v/>
      </c>
      <c r="AU598" s="3" t="str">
        <f>IF(AND(G598&lt;&gt;"LIBSETS_SETTYPE_BATTLEGROUND",G598&lt;&gt;"LIBSETS_SETTYPE_SPECIAL"),IF(AV598&lt;&gt;"",VLOOKUP(AV598,'ESO zone constants'!$D$3:$H$4953,5,FALSE),""),"")</f>
        <v/>
      </c>
      <c r="BD598" s="21" t="str">
        <f t="shared" si="60"/>
        <v>[679] = {wayshrines={527,527,527,}, traitsNeeded=3, dlcId=DLC_FIRESONG</v>
      </c>
      <c r="BE598" s="21" t="str">
        <f t="shared" si="61"/>
        <v>, zoneIds={1383,1383,1383}, veteran=false</v>
      </c>
      <c r="BF598" s="21" t="str">
        <f t="shared" si="59"/>
        <v>, setType=LIBSETS_SETTYPE_CRAFTED</v>
      </c>
      <c r="BG598" s="21" t="str">
        <f t="shared" si="62"/>
        <v>, dropMechanic={LIBSETS_DROP_MECHANIC_CRAFTED}</v>
      </c>
      <c r="BH598" s="21" t="str">
        <f t="shared" si="63"/>
        <v>}, --Claw of the Forest Wraith / Kralle des Waldgespensts   [Galen, Galen, Galen]</v>
      </c>
    </row>
    <row r="599" spans="1:60" x14ac:dyDescent="0.25">
      <c r="A599" s="5">
        <v>680</v>
      </c>
      <c r="B599" t="s">
        <v>3626</v>
      </c>
      <c r="C599" s="87" t="s">
        <v>3616</v>
      </c>
      <c r="D599" s="3">
        <f t="shared" si="64"/>
        <v>680</v>
      </c>
      <c r="G599" s="8" t="s">
        <v>1475</v>
      </c>
      <c r="I599" t="s">
        <v>91</v>
      </c>
      <c r="J599" t="s">
        <v>91</v>
      </c>
      <c r="K599">
        <v>531</v>
      </c>
      <c r="L599">
        <v>531</v>
      </c>
      <c r="M599">
        <v>531</v>
      </c>
      <c r="O599" s="62" t="s">
        <v>3610</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0" t="s">
        <v>3332</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constants'!$A$3:$D$9999,4,FALSE),"")</f>
        <v>Stonefalls</v>
      </c>
      <c r="AH599" s="42"/>
      <c r="AK599" s="3" t="str">
        <f>IF(AND(G599&lt;&gt;"LIBSETS_SETTYPE_BATTLEGROUND",G599&lt;&gt;"LIBSETS_SETTYPE_SPECIAL"),IF(AL599&lt;&gt;"",VLOOKUP(AL599,'ESO zone constants'!$D$3:$H$4953,5,FALSE),""),"")</f>
        <v/>
      </c>
      <c r="AP599" s="3" t="str">
        <f>IF(AND(G599&lt;&gt;"LIBSETS_SETTYPE_BATTLEGROUND",G599&lt;&gt;"LIBSETS_SETTYPE_SPECIAL"),IF(AQ599&lt;&gt;"",VLOOKUP(AQ599,'ESO zone constants'!$D$3:$H$4953,5,FALSE),""),"")</f>
        <v/>
      </c>
      <c r="AU599" s="3" t="str">
        <f>IF(AND(G599&lt;&gt;"LIBSETS_SETTYPE_BATTLEGROUND",G599&lt;&gt;"LIBSETS_SETTYPE_SPECIAL"),IF(AV599&lt;&gt;"",VLOOKUP(AV599,'ESO zone constants'!$D$3:$H$4953,5,FALSE),""),"")</f>
        <v/>
      </c>
      <c r="BD599" s="21" t="str">
        <f t="shared" si="60"/>
        <v>[680] = {wayshrines={531,531,531,}, dlcId=DLC_SCRIBES_OF_FATE</v>
      </c>
      <c r="BE599" s="21" t="str">
        <f t="shared" si="61"/>
        <v>, zoneIds={1389,41,41}, veteran=false</v>
      </c>
      <c r="BF599" s="21" t="str">
        <f t="shared" si="59"/>
        <v>, setType=LIBSETS_SETTYPE_DUNGEON</v>
      </c>
      <c r="BG599" s="21" t="str">
        <f t="shared" si="62"/>
        <v>, dropMechanic={LIBSETS_DROP_MECHANIC_GROUP_DUNGEON_BOSS}</v>
      </c>
      <c r="BH599" s="21" t="str">
        <f t="shared" si="63"/>
        <v>}, --Ritemaster\’s Bond / Bindung des Ritenmeisters   [Bal Sunnar, Stonefalls, Stonefalls]</v>
      </c>
    </row>
    <row r="600" spans="1:60" x14ac:dyDescent="0.25">
      <c r="A600" s="5">
        <v>681</v>
      </c>
      <c r="B600" t="s">
        <v>3627</v>
      </c>
      <c r="C600" s="87" t="s">
        <v>3617</v>
      </c>
      <c r="D600" s="3">
        <f t="shared" si="64"/>
        <v>681</v>
      </c>
      <c r="G600" s="8" t="s">
        <v>1475</v>
      </c>
      <c r="I600" t="s">
        <v>91</v>
      </c>
      <c r="J600" t="s">
        <v>91</v>
      </c>
      <c r="K600">
        <v>531</v>
      </c>
      <c r="L600">
        <v>531</v>
      </c>
      <c r="M600">
        <v>531</v>
      </c>
      <c r="O600" s="62" t="s">
        <v>3610</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0" t="s">
        <v>3332</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constants'!$A$3:$D$9999,4,FALSE),"")</f>
        <v>Stonefalls</v>
      </c>
      <c r="AH600" s="42"/>
      <c r="AK600" s="3" t="str">
        <f>IF(AND(G600&lt;&gt;"LIBSETS_SETTYPE_BATTLEGROUND",G600&lt;&gt;"LIBSETS_SETTYPE_SPECIAL"),IF(AL600&lt;&gt;"",VLOOKUP(AL600,'ESO zone constants'!$D$3:$H$4953,5,FALSE),""),"")</f>
        <v/>
      </c>
      <c r="AP600" s="3" t="str">
        <f>IF(AND(G600&lt;&gt;"LIBSETS_SETTYPE_BATTLEGROUND",G600&lt;&gt;"LIBSETS_SETTYPE_SPECIAL"),IF(AQ600&lt;&gt;"",VLOOKUP(AQ600,'ESO zone constants'!$D$3:$H$4953,5,FALSE),""),"")</f>
        <v/>
      </c>
      <c r="AU600" s="3" t="str">
        <f>IF(AND(G600&lt;&gt;"LIBSETS_SETTYPE_BATTLEGROUND",G600&lt;&gt;"LIBSETS_SETTYPE_SPECIAL"),IF(AV600&lt;&gt;"",VLOOKUP(AV600,'ESO zone constants'!$D$3:$H$4953,5,FALSE),""),"")</f>
        <v/>
      </c>
      <c r="BD600" s="21" t="str">
        <f t="shared" si="60"/>
        <v>[681] = {wayshrines={531,531,531,}, dlcId=DLC_SCRIBES_OF_FATE</v>
      </c>
      <c r="BE600" s="21" t="str">
        <f t="shared" si="61"/>
        <v>, zoneIds={1389,41,41}, veteran=false</v>
      </c>
      <c r="BF600" s="21" t="str">
        <f t="shared" si="59"/>
        <v>, setType=LIBSETS_SETTYPE_DUNGEON</v>
      </c>
      <c r="BG600" s="21" t="str">
        <f t="shared" si="62"/>
        <v>, dropMechanic={LIBSETS_DROP_MECHANIC_GROUP_DUNGEON_BOSS}</v>
      </c>
      <c r="BH600" s="21" t="str">
        <f t="shared" si="63"/>
        <v>}, --Nix-Hound\’s Howl / Nixhund-Heulen   [Bal Sunnar, Stonefalls, Stonefalls]</v>
      </c>
    </row>
    <row r="601" spans="1:60" x14ac:dyDescent="0.25">
      <c r="A601" s="5">
        <v>682</v>
      </c>
      <c r="B601" t="s">
        <v>3628</v>
      </c>
      <c r="C601" s="87" t="s">
        <v>3611</v>
      </c>
      <c r="D601" s="3">
        <f t="shared" si="64"/>
        <v>682</v>
      </c>
      <c r="G601" s="8" t="s">
        <v>1475</v>
      </c>
      <c r="I601" t="s">
        <v>91</v>
      </c>
      <c r="J601" t="s">
        <v>91</v>
      </c>
      <c r="K601">
        <v>531</v>
      </c>
      <c r="L601">
        <v>531</v>
      </c>
      <c r="M601">
        <v>531</v>
      </c>
      <c r="O601" s="62" t="s">
        <v>3610</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0" t="s">
        <v>3332</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constants'!$A$3:$D$9999,4,FALSE),"")</f>
        <v>Stonefalls</v>
      </c>
      <c r="AH601" s="42"/>
      <c r="AK601" s="3" t="str">
        <f>IF(AND(G601&lt;&gt;"LIBSETS_SETTYPE_BATTLEGROUND",G601&lt;&gt;"LIBSETS_SETTYPE_SPECIAL"),IF(AL601&lt;&gt;"",VLOOKUP(AL601,'ESO zone constants'!$D$3:$H$4953,5,FALSE),""),"")</f>
        <v/>
      </c>
      <c r="AP601" s="3" t="str">
        <f>IF(AND(G601&lt;&gt;"LIBSETS_SETTYPE_BATTLEGROUND",G601&lt;&gt;"LIBSETS_SETTYPE_SPECIAL"),IF(AQ601&lt;&gt;"",VLOOKUP(AQ601,'ESO zone constants'!$D$3:$H$4953,5,FALSE),""),"")</f>
        <v/>
      </c>
      <c r="AU601" s="3" t="str">
        <f>IF(AND(G601&lt;&gt;"LIBSETS_SETTYPE_BATTLEGROUND",G601&lt;&gt;"LIBSETS_SETTYPE_SPECIAL"),IF(AV601&lt;&gt;"",VLOOKUP(AV601,'ESO zone constants'!$D$3:$H$4953,5,FALSE),""),"")</f>
        <v/>
      </c>
      <c r="BD601" s="21" t="str">
        <f t="shared" si="60"/>
        <v>[682] = {wayshrines={531,531,531,}, dlcId=DLC_SCRIBES_OF_FATE</v>
      </c>
      <c r="BE601" s="21" t="str">
        <f t="shared" si="61"/>
        <v>, zoneIds={1389,41,41}, veteran=false</v>
      </c>
      <c r="BF601" s="21" t="str">
        <f t="shared" si="59"/>
        <v>, setType=LIBSETS_SETTYPE_DUNGEON</v>
      </c>
      <c r="BG601" s="21" t="str">
        <f t="shared" si="62"/>
        <v>, dropMechanic={LIBSETS_DROP_MECHANIC_GROUP_DUNGEON_BOSS}</v>
      </c>
      <c r="BH601" s="21" t="str">
        <f t="shared" si="63"/>
        <v>}, --Telvanni Enforcer / Telvanni-Vollstrecker   [Bal Sunnar, Stonefalls, Stonefalls]</v>
      </c>
    </row>
    <row r="602" spans="1:60" x14ac:dyDescent="0.25">
      <c r="A602" s="5">
        <v>683</v>
      </c>
      <c r="B602" t="s">
        <v>3629</v>
      </c>
      <c r="C602" s="87" t="s">
        <v>3612</v>
      </c>
      <c r="D602" s="3">
        <f t="shared" si="64"/>
        <v>683</v>
      </c>
      <c r="G602" s="8" t="s">
        <v>1477</v>
      </c>
      <c r="H602">
        <v>3</v>
      </c>
      <c r="I602" t="s">
        <v>1464</v>
      </c>
      <c r="K602">
        <v>531</v>
      </c>
      <c r="L602">
        <v>531</v>
      </c>
      <c r="M602">
        <v>531</v>
      </c>
      <c r="O602" s="62" t="s">
        <v>3610</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1540</v>
      </c>
      <c r="W602" s="3" t="s">
        <v>3612</v>
      </c>
      <c r="X602" s="3" t="s">
        <v>3646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constants'!$A$3:$D$9999,4,FALSE),"")</f>
        <v>Stonefalls</v>
      </c>
      <c r="AH602" s="42"/>
      <c r="AK602" s="3" t="str">
        <f>IF(AND(G602&lt;&gt;"LIBSETS_SETTYPE_BATTLEGROUND",G602&lt;&gt;"LIBSETS_SETTYPE_SPECIAL"),IF(AL602&lt;&gt;"",VLOOKUP(AL602,'ESO zone constants'!$D$3:$H$4953,5,FALSE),""),"")</f>
        <v/>
      </c>
      <c r="AP602" s="3" t="str">
        <f>IF(AND(G602&lt;&gt;"LIBSETS_SETTYPE_BATTLEGROUND",G602&lt;&gt;"LIBSETS_SETTYPE_SPECIAL"),IF(AQ602&lt;&gt;"",VLOOKUP(AQ602,'ESO zone constants'!$D$3:$H$4953,5,FALSE),""),"")</f>
        <v/>
      </c>
      <c r="AU602" s="3" t="str">
        <f>IF(AND(G602&lt;&gt;"LIBSETS_SETTYPE_BATTLEGROUND",G602&lt;&gt;"LIBSETS_SETTYPE_SPECIAL"),IF(AV602&lt;&gt;"",VLOOKUP(AV602,'ESO zone constants'!$D$3:$H$4953,5,FALSE),""),"")</f>
        <v/>
      </c>
      <c r="BD602" s="21" t="str">
        <f t="shared" si="60"/>
        <v>[683] = {wayshrines={531,531,531,}, dlcId=DLC_SCRIBES_OF_FATE</v>
      </c>
      <c r="BE602" s="21" t="str">
        <f t="shared" si="61"/>
        <v>, zoneIds={1389,41,41}, veteran={[EQUIP_TYPE_HEAD]=true, [EQUIP_TYPE_SHOULDERS]=false}</v>
      </c>
      <c r="BF602" s="21" t="str">
        <f t="shared" si="59"/>
        <v>, setType=LIBSETS_SETTYPE_MONSTER, undauntedChestId=3</v>
      </c>
      <c r="BG602" s="21" t="str">
        <f t="shared" si="62"/>
        <v>, dropMechanic={LIBSETS_DROP_MECHANIC_MONSTER_NAME}, dropMechanicDropLocationNames={['en']={'Roksa the Warped','','','','','',},['de']={'Roksa die Verzerrte','','','','','',},}</v>
      </c>
      <c r="BH602" s="21" t="str">
        <f t="shared" si="63"/>
        <v>}, --Roksa the Warped / Roksa die Verkrümmte   [Bal Sunnar, Stonefalls, Stonefalls]</v>
      </c>
    </row>
    <row r="603" spans="1:60" x14ac:dyDescent="0.25">
      <c r="A603" s="5">
        <v>684</v>
      </c>
      <c r="B603" t="s">
        <v>3630</v>
      </c>
      <c r="C603" s="87" t="s">
        <v>3618</v>
      </c>
      <c r="D603" s="3">
        <f t="shared" si="64"/>
        <v>684</v>
      </c>
      <c r="G603" s="8" t="s">
        <v>1475</v>
      </c>
      <c r="I603" t="s">
        <v>91</v>
      </c>
      <c r="J603" t="s">
        <v>91</v>
      </c>
      <c r="K603">
        <v>532</v>
      </c>
      <c r="L603">
        <v>532</v>
      </c>
      <c r="M603">
        <v>532</v>
      </c>
      <c r="O603" s="62" t="s">
        <v>3639</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0" t="s">
        <v>3332</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constants'!$A$3:$D$9999,4,FALSE),"")</f>
        <v>The Rift</v>
      </c>
      <c r="AH603" s="42"/>
      <c r="AK603" s="3" t="str">
        <f>IF(AND(G603&lt;&gt;"LIBSETS_SETTYPE_BATTLEGROUND",G603&lt;&gt;"LIBSETS_SETTYPE_SPECIAL"),IF(AL603&lt;&gt;"",VLOOKUP(AL603,'ESO zone constants'!$D$3:$H$4953,5,FALSE),""),"")</f>
        <v/>
      </c>
      <c r="AP603" s="3" t="str">
        <f>IF(AND(G603&lt;&gt;"LIBSETS_SETTYPE_BATTLEGROUND",G603&lt;&gt;"LIBSETS_SETTYPE_SPECIAL"),IF(AQ603&lt;&gt;"",VLOOKUP(AQ603,'ESO zone constants'!$D$3:$H$4953,5,FALSE),""),"")</f>
        <v/>
      </c>
      <c r="AU603" s="3" t="str">
        <f>IF(AND(G603&lt;&gt;"LIBSETS_SETTYPE_BATTLEGROUND",G603&lt;&gt;"LIBSETS_SETTYPE_SPECIAL"),IF(AV603&lt;&gt;"",VLOOKUP(AV603,'ESO zone constants'!$D$3:$H$4953,5,FALSE),""),"")</f>
        <v/>
      </c>
      <c r="BD603" s="21" t="str">
        <f t="shared" si="60"/>
        <v>[684] = {wayshrines={532,532,532,}, dlcId=DLC_SCRIBES_OF_FATE</v>
      </c>
      <c r="BE603" s="21" t="str">
        <f t="shared" si="61"/>
        <v>, zoneIds={1390,103,103}, veteran=false</v>
      </c>
      <c r="BF603" s="21" t="str">
        <f t="shared" si="59"/>
        <v>, setType=LIBSETS_SETTYPE_DUNGEON</v>
      </c>
      <c r="BG603" s="21" t="str">
        <f t="shared" si="62"/>
        <v>, dropMechanic={LIBSETS_DROP_MECHANIC_GROUP_DUNGEON_BOSS}</v>
      </c>
      <c r="BH603" s="21" t="str">
        <f t="shared" si="63"/>
        <v>}, --Runecarver\’s Blaze / Lodern des Runenschnitzers   [Scrivener's Hall, The Rift, The Rift]</v>
      </c>
    </row>
    <row r="604" spans="1:60" x14ac:dyDescent="0.25">
      <c r="A604" s="5">
        <v>685</v>
      </c>
      <c r="B604" t="s">
        <v>3631</v>
      </c>
      <c r="C604" s="87" t="s">
        <v>3619</v>
      </c>
      <c r="D604" s="3">
        <f t="shared" si="64"/>
        <v>685</v>
      </c>
      <c r="G604" s="8" t="s">
        <v>1475</v>
      </c>
      <c r="I604" t="s">
        <v>91</v>
      </c>
      <c r="J604" t="s">
        <v>91</v>
      </c>
      <c r="K604">
        <v>532</v>
      </c>
      <c r="L604">
        <v>532</v>
      </c>
      <c r="M604">
        <v>532</v>
      </c>
      <c r="O604" s="62" t="s">
        <v>3639</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0" t="s">
        <v>3332</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constants'!$A$3:$D$9999,4,FALSE),"")</f>
        <v>The Rift</v>
      </c>
      <c r="AH604" s="42"/>
      <c r="AK604" s="3" t="str">
        <f>IF(AND(G604&lt;&gt;"LIBSETS_SETTYPE_BATTLEGROUND",G604&lt;&gt;"LIBSETS_SETTYPE_SPECIAL"),IF(AL604&lt;&gt;"",VLOOKUP(AL604,'ESO zone constants'!$D$3:$H$4953,5,FALSE),""),"")</f>
        <v/>
      </c>
      <c r="AP604" s="3" t="str">
        <f>IF(AND(G604&lt;&gt;"LIBSETS_SETTYPE_BATTLEGROUND",G604&lt;&gt;"LIBSETS_SETTYPE_SPECIAL"),IF(AQ604&lt;&gt;"",VLOOKUP(AQ604,'ESO zone constants'!$D$3:$H$4953,5,FALSE),""),"")</f>
        <v/>
      </c>
      <c r="AU604" s="3" t="str">
        <f>IF(AND(G604&lt;&gt;"LIBSETS_SETTYPE_BATTLEGROUND",G604&lt;&gt;"LIBSETS_SETTYPE_SPECIAL"),IF(AV604&lt;&gt;"",VLOOKUP(AV604,'ESO zone constants'!$D$3:$H$4953,5,FALSE),""),"")</f>
        <v/>
      </c>
      <c r="BD604" s="21" t="str">
        <f t="shared" si="60"/>
        <v>[685] = {wayshrines={532,532,532,}, dlcId=DLC_SCRIBES_OF_FATE</v>
      </c>
      <c r="BE604" s="21" t="str">
        <f t="shared" si="61"/>
        <v>, zoneIds={1390,103,103}, veteran=false</v>
      </c>
      <c r="BF604" s="21" t="str">
        <f t="shared" si="59"/>
        <v>, setType=LIBSETS_SETTYPE_DUNGEON</v>
      </c>
      <c r="BG604" s="21" t="str">
        <f t="shared" si="62"/>
        <v>, dropMechanic={LIBSETS_DROP_MECHANIC_GROUP_DUNGEON_BOSS}</v>
      </c>
      <c r="BH604" s="21" t="str">
        <f t="shared" si="63"/>
        <v>}, --Apocryphal Inspiration / Apocryphische Inspiration   [Scrivener's Hall, The Rift, The Rift]</v>
      </c>
    </row>
    <row r="605" spans="1:60" x14ac:dyDescent="0.25">
      <c r="A605" s="5">
        <v>686</v>
      </c>
      <c r="B605" t="s">
        <v>3632</v>
      </c>
      <c r="C605" s="87" t="s">
        <v>3614</v>
      </c>
      <c r="D605" s="3">
        <f t="shared" si="64"/>
        <v>686</v>
      </c>
      <c r="G605" s="8" t="s">
        <v>1475</v>
      </c>
      <c r="I605" t="s">
        <v>91</v>
      </c>
      <c r="J605" t="s">
        <v>91</v>
      </c>
      <c r="K605">
        <v>532</v>
      </c>
      <c r="L605">
        <v>532</v>
      </c>
      <c r="M605">
        <v>532</v>
      </c>
      <c r="O605" s="62" t="s">
        <v>3639</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0" t="s">
        <v>3332</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constants'!$A$3:$D$9999,4,FALSE),"")</f>
        <v>The Rift</v>
      </c>
      <c r="AH605" s="42"/>
      <c r="AK605" s="3" t="str">
        <f>IF(AND(G605&lt;&gt;"LIBSETS_SETTYPE_BATTLEGROUND",G605&lt;&gt;"LIBSETS_SETTYPE_SPECIAL"),IF(AL605&lt;&gt;"",VLOOKUP(AL605,'ESO zone constants'!$D$3:$H$4953,5,FALSE),""),"")</f>
        <v/>
      </c>
      <c r="AP605" s="3" t="str">
        <f>IF(AND(G605&lt;&gt;"LIBSETS_SETTYPE_BATTLEGROUND",G605&lt;&gt;"LIBSETS_SETTYPE_SPECIAL"),IF(AQ605&lt;&gt;"",VLOOKUP(AQ605,'ESO zone constants'!$D$3:$H$4953,5,FALSE),""),"")</f>
        <v/>
      </c>
      <c r="AU605" s="3" t="str">
        <f>IF(AND(G605&lt;&gt;"LIBSETS_SETTYPE_BATTLEGROUND",G605&lt;&gt;"LIBSETS_SETTYPE_SPECIAL"),IF(AV605&lt;&gt;"",VLOOKUP(AV605,'ESO zone constants'!$D$3:$H$4953,5,FALSE),""),"")</f>
        <v/>
      </c>
      <c r="BD605" s="21" t="str">
        <f t="shared" si="60"/>
        <v>[686] = {wayshrines={532,532,532,}, dlcId=DLC_SCRIBES_OF_FATE</v>
      </c>
      <c r="BE605" s="21" t="str">
        <f t="shared" si="61"/>
        <v>, zoneIds={1390,103,103}, veteran=false</v>
      </c>
      <c r="BF605" s="21" t="str">
        <f t="shared" si="59"/>
        <v>, setType=LIBSETS_SETTYPE_DUNGEON</v>
      </c>
      <c r="BG605" s="21" t="str">
        <f t="shared" si="62"/>
        <v>, dropMechanic={LIBSETS_DROP_MECHANIC_GROUP_DUNGEON_BOSS}</v>
      </c>
      <c r="BH605" s="21" t="str">
        <f t="shared" si="63"/>
        <v>}, --Abyssal Brace / Abgründiges Wappnen   [Scrivener's Hall, The Rift, The Rift]</v>
      </c>
    </row>
    <row r="606" spans="1:60" x14ac:dyDescent="0.25">
      <c r="A606" s="5">
        <v>687</v>
      </c>
      <c r="B606" t="s">
        <v>3633</v>
      </c>
      <c r="C606" s="87" t="s">
        <v>3615</v>
      </c>
      <c r="D606" s="3">
        <f t="shared" si="64"/>
        <v>687</v>
      </c>
      <c r="G606" s="8" t="s">
        <v>1477</v>
      </c>
      <c r="H606">
        <v>3</v>
      </c>
      <c r="I606" t="s">
        <v>1464</v>
      </c>
      <c r="K606">
        <v>532</v>
      </c>
      <c r="L606">
        <v>532</v>
      </c>
      <c r="M606">
        <v>532</v>
      </c>
      <c r="O606" s="62" t="s">
        <v>3639</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1540</v>
      </c>
      <c r="W606" s="3" t="s">
        <v>3615</v>
      </c>
      <c r="X606" s="3" t="s">
        <v>3633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constants'!$A$3:$D$9999,4,FALSE),"")</f>
        <v>The Rift</v>
      </c>
      <c r="AH606" s="42"/>
      <c r="AK606" s="3" t="str">
        <f>IF(AND(G606&lt;&gt;"LIBSETS_SETTYPE_BATTLEGROUND",G606&lt;&gt;"LIBSETS_SETTYPE_SPECIAL"),IF(AL606&lt;&gt;"",VLOOKUP(AL606,'ESO zone constants'!$D$3:$H$4953,5,FALSE),""),"")</f>
        <v/>
      </c>
      <c r="AP606" s="3" t="str">
        <f>IF(AND(G606&lt;&gt;"LIBSETS_SETTYPE_BATTLEGROUND",G606&lt;&gt;"LIBSETS_SETTYPE_SPECIAL"),IF(AQ606&lt;&gt;"",VLOOKUP(AQ606,'ESO zone constants'!$D$3:$H$4953,5,FALSE),""),"")</f>
        <v/>
      </c>
      <c r="AU606" s="3" t="str">
        <f>IF(AND(G606&lt;&gt;"LIBSETS_SETTYPE_BATTLEGROUND",G606&lt;&gt;"LIBSETS_SETTYPE_SPECIAL"),IF(AV606&lt;&gt;"",VLOOKUP(AV606,'ESO zone constants'!$D$3:$H$4953,5,FALSE),""),"")</f>
        <v/>
      </c>
      <c r="BD606" s="21" t="str">
        <f t="shared" si="60"/>
        <v>[687] = {wayshrines={532,532,532,}, dlcId=DLC_SCRIBES_OF_FATE</v>
      </c>
      <c r="BE606" s="21" t="str">
        <f t="shared" si="61"/>
        <v>, zoneIds={1390,103,103}, veteran={[EQUIP_TYPE_HEAD]=true, [EQUIP_TYPE_SHOULDERS]=false}</v>
      </c>
      <c r="BF606" s="21" t="str">
        <f t="shared" si="59"/>
        <v>, setType=LIBSETS_SETTYPE_MONSTER, undauntedChestId=3</v>
      </c>
      <c r="BG606" s="21" t="str">
        <f t="shared" si="62"/>
        <v>, dropMechanic={LIBSETS_DROP_MECHANIC_MONSTER_NAME}, dropMechanicDropLocationNames={['en']={'Ozezan the Inferno','','','','','',},['de']={'Ozezan das Inferno','','','','','',},}</v>
      </c>
      <c r="BH606" s="21" t="str">
        <f t="shared" si="63"/>
        <v>}, --Ozezan the Inferno / Ozezan das Inferno   [Scrivener's Hall, The Rift, The Rift]</v>
      </c>
    </row>
    <row r="607" spans="1:60" x14ac:dyDescent="0.25">
      <c r="A607" s="5">
        <v>688</v>
      </c>
      <c r="B607" t="s">
        <v>3634</v>
      </c>
      <c r="C607" t="s">
        <v>3643</v>
      </c>
      <c r="D607" s="3">
        <f t="shared" si="64"/>
        <v>688</v>
      </c>
      <c r="G607" s="8" t="s">
        <v>1473</v>
      </c>
      <c r="I607" t="s">
        <v>91</v>
      </c>
      <c r="J607" t="s">
        <v>91</v>
      </c>
      <c r="K607">
        <v>-1</v>
      </c>
      <c r="L607">
        <v>-1</v>
      </c>
      <c r="M607">
        <v>-1</v>
      </c>
      <c r="O607" s="62"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WayshrineInfo'!$K$3:$N$9996,4,FALSE),"")))</f>
        <v>Cyrodiil</v>
      </c>
      <c r="S607" s="62" t="s">
        <v>3620</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constants'!$A$3:$D$9999,4,FALSE),"")</f>
        <v>Cyrodiil</v>
      </c>
      <c r="AB607" s="33" t="s">
        <v>3809</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constants'!$A$3:$D$9999,4,FALSE),"")</f>
        <v>Cyrodiil</v>
      </c>
      <c r="AH607" s="33" t="s">
        <v>2784</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t="str">
        <f>IF(AND(G607&lt;&gt;"LIBSETS_SETTYPE_BATTLEGROUND",G607&lt;&gt;"LIBSETS_SETTYPE_SPECIAL"),IF(AL607&lt;&gt;"",VLOOKUP(AL607,'ESO zone constants'!$D$3:$H$4953,5,FALSE),""),"")</f>
        <v/>
      </c>
      <c r="AM607" s="33" t="s">
        <v>3812</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t="str">
        <f>IF(AND(G607&lt;&gt;"LIBSETS_SETTYPE_BATTLEGROUND",G607&lt;&gt;"LIBSETS_SETTYPE_SPECIAL"),IF(AQ607&lt;&gt;"",VLOOKUP(AQ607,'ESO zone constants'!$D$3:$H$4953,5,FALSE),""),"")</f>
        <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t="str">
        <f>IF(AND(G607&lt;&gt;"LIBSETS_SETTYPE_BATTLEGROUND",G607&lt;&gt;"LIBSETS_SETTYPE_SPECIAL"),IF(AV607&lt;&gt;"",VLOOKUP(AV607,'ESO zone constants'!$D$3:$H$4953,5,FALSE),""),"")</f>
        <v/>
      </c>
      <c r="AW607" s="33" t="s">
        <v>3282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 veteran=false</v>
      </c>
      <c r="BF607" s="21" t="str">
        <f t="shared" si="59"/>
        <v>, setType=LIBSETS_SETTYPE_CYRODIIL</v>
      </c>
      <c r="BG607"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3"/>
        <v>}, --Snake in the Stars / Schlange inmitten der Sterne   [Cyrodiil, Cyrodiil, Cyrodiil]</v>
      </c>
    </row>
    <row r="608" spans="1:60" x14ac:dyDescent="0.25">
      <c r="A608" s="5">
        <v>689</v>
      </c>
      <c r="B608" t="s">
        <v>3635</v>
      </c>
      <c r="C608" t="s">
        <v>3644</v>
      </c>
      <c r="D608" s="3">
        <f t="shared" si="64"/>
        <v>689</v>
      </c>
      <c r="G608" s="8" t="s">
        <v>1473</v>
      </c>
      <c r="I608" t="s">
        <v>91</v>
      </c>
      <c r="J608" t="s">
        <v>91</v>
      </c>
      <c r="K608">
        <v>-1</v>
      </c>
      <c r="L608">
        <v>-1</v>
      </c>
      <c r="M608">
        <v>-1</v>
      </c>
      <c r="O608" s="62"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WayshrineInfo'!$K$3:$N$9996,4,FALSE),"")))</f>
        <v>Cyrodiil</v>
      </c>
      <c r="S608" s="62" t="s">
        <v>3620</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constants'!$A$3:$D$9999,4,FALSE),"")</f>
        <v>Cyrodiil</v>
      </c>
      <c r="AB608" s="33" t="s">
        <v>3809</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constants'!$A$3:$D$9999,4,FALSE),"")</f>
        <v>Cyrodiil</v>
      </c>
      <c r="AH608" s="33" t="s">
        <v>2784</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t="str">
        <f>IF(AND(G608&lt;&gt;"LIBSETS_SETTYPE_BATTLEGROUND",G608&lt;&gt;"LIBSETS_SETTYPE_SPECIAL"),IF(AL608&lt;&gt;"",VLOOKUP(AL608,'ESO zone constants'!$D$3:$H$4953,5,FALSE),""),"")</f>
        <v/>
      </c>
      <c r="AM608" s="33" t="s">
        <v>3812</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t="str">
        <f>IF(AND(G608&lt;&gt;"LIBSETS_SETTYPE_BATTLEGROUND",G608&lt;&gt;"LIBSETS_SETTYPE_SPECIAL"),IF(AQ608&lt;&gt;"",VLOOKUP(AQ608,'ESO zone constants'!$D$3:$H$4953,5,FALSE),""),"")</f>
        <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t="str">
        <f>IF(AND(G608&lt;&gt;"LIBSETS_SETTYPE_BATTLEGROUND",G608&lt;&gt;"LIBSETS_SETTYPE_SPECIAL"),IF(AV608&lt;&gt;"",VLOOKUP(AV608,'ESO zone constants'!$D$3:$H$4953,5,FALSE),""),"")</f>
        <v/>
      </c>
      <c r="AW608" s="33" t="s">
        <v>3282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 veteran=false</v>
      </c>
      <c r="BF608" s="21" t="str">
        <f t="shared" si="59"/>
        <v>, setType=LIBSETS_SETTYPE_CYRODIIL</v>
      </c>
      <c r="BG608"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3"/>
        <v>}, --Shell Splitter / Panzerspalten   [Cyrodiil, Cyrodiil, Cyrodiil]</v>
      </c>
    </row>
    <row r="609" spans="1:60" x14ac:dyDescent="0.25">
      <c r="A609" s="5">
        <v>690</v>
      </c>
      <c r="B609" t="s">
        <v>3636</v>
      </c>
      <c r="C609" t="s">
        <v>3645</v>
      </c>
      <c r="D609" s="3">
        <f t="shared" si="64"/>
        <v>690</v>
      </c>
      <c r="G609" s="8" t="s">
        <v>1473</v>
      </c>
      <c r="I609" t="s">
        <v>91</v>
      </c>
      <c r="J609" t="s">
        <v>91</v>
      </c>
      <c r="K609">
        <v>-1</v>
      </c>
      <c r="L609">
        <v>-1</v>
      </c>
      <c r="M609">
        <v>-1</v>
      </c>
      <c r="O609" s="62"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WayshrineInfo'!$K$3:$N$9996,4,FALSE),"")))</f>
        <v>Cyrodiil</v>
      </c>
      <c r="S609" s="62" t="s">
        <v>3620</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constants'!$A$3:$D$9999,4,FALSE),"")</f>
        <v>Cyrodiil</v>
      </c>
      <c r="AB609" s="33" t="s">
        <v>3809</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constants'!$A$3:$D$9999,4,FALSE),"")</f>
        <v>Cyrodiil</v>
      </c>
      <c r="AH609" s="33" t="s">
        <v>2784</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t="str">
        <f>IF(AND(G609&lt;&gt;"LIBSETS_SETTYPE_BATTLEGROUND",G609&lt;&gt;"LIBSETS_SETTYPE_SPECIAL"),IF(AL609&lt;&gt;"",VLOOKUP(AL609,'ESO zone constants'!$D$3:$H$4953,5,FALSE),""),"")</f>
        <v/>
      </c>
      <c r="AM609" s="33" t="s">
        <v>3812</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t="str">
        <f>IF(AND(G609&lt;&gt;"LIBSETS_SETTYPE_BATTLEGROUND",G609&lt;&gt;"LIBSETS_SETTYPE_SPECIAL"),IF(AQ609&lt;&gt;"",VLOOKUP(AQ609,'ESO zone constants'!$D$3:$H$4953,5,FALSE),""),"")</f>
        <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t="str">
        <f>IF(AND(G609&lt;&gt;"LIBSETS_SETTYPE_BATTLEGROUND",G609&lt;&gt;"LIBSETS_SETTYPE_SPECIAL"),IF(AV609&lt;&gt;"",VLOOKUP(AV609,'ESO zone constants'!$D$3:$H$4953,5,FALSE),""),"")</f>
        <v/>
      </c>
      <c r="AW609" s="33" t="s">
        <v>3282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 veteran=false</v>
      </c>
      <c r="BF609" s="21" t="str">
        <f t="shared" si="59"/>
        <v>, setType=LIBSETS_SETTYPE_CYRODIIL</v>
      </c>
      <c r="BG609"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3"/>
        <v>}, --Judgement of Akatosh  / Urteil von Akatosh   [Cyrodiil, Cyrodiil, Cyrodiil]</v>
      </c>
    </row>
    <row r="610" spans="1:60" x14ac:dyDescent="0.25">
      <c r="A610" s="5">
        <v>691</v>
      </c>
      <c r="B610" s="36" t="s">
        <v>3708</v>
      </c>
      <c r="C610" s="36" t="s">
        <v>3708</v>
      </c>
      <c r="D610" s="3">
        <f t="shared" si="64"/>
        <v>691</v>
      </c>
      <c r="G610" s="103" t="s">
        <v>1680</v>
      </c>
      <c r="I610" t="s">
        <v>91</v>
      </c>
      <c r="J610" t="s">
        <v>91</v>
      </c>
      <c r="K610" s="54">
        <v>-1</v>
      </c>
      <c r="L610" s="54">
        <v>-1</v>
      </c>
      <c r="M610" s="54">
        <v>-1</v>
      </c>
      <c r="P610" s="62">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WayshrineInfo'!$K$3:$N$9996,4,FALSE),"")))</f>
        <v>Telvanni Peninsula</v>
      </c>
      <c r="S610" s="62" t="s">
        <v>3706</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2" t="s">
        <v>3267</v>
      </c>
      <c r="W610" s="3" t="s">
        <v>3776</v>
      </c>
      <c r="X610" s="3" t="s">
        <v>3776</v>
      </c>
      <c r="Z610" s="3">
        <v>1414</v>
      </c>
      <c r="AA610" t="str">
        <f>IF(AND(Z610&lt;&gt;"",ISNUMBER(Z610),NOT(ISNA(Z610))),VLOOKUP(Z610,'ESO zone constants'!$A$3:$D$9999,4,FALSE),"")</f>
        <v>Telvanni Peninsula</v>
      </c>
      <c r="AB610" s="33" t="s">
        <v>3267</v>
      </c>
      <c r="AC610" s="3" t="s">
        <v>3777</v>
      </c>
      <c r="AD610" s="3" t="s">
        <v>3777</v>
      </c>
      <c r="AF610" s="3">
        <v>1414</v>
      </c>
      <c r="AG610" t="str">
        <f>IF(AND(AF610&lt;&gt;"",ISNUMBER(AF610),NOT(ISNA(AF610))),VLOOKUP(AF610,'ESO zone constants'!$A$3:$D$9999,4,FALSE),"")</f>
        <v>Telvanni Peninsula</v>
      </c>
      <c r="AH610" s="33" t="s">
        <v>3267</v>
      </c>
      <c r="AI610" s="3" t="s">
        <v>3778</v>
      </c>
      <c r="AJ610" s="3" t="s">
        <v>3778</v>
      </c>
      <c r="AK610" s="3">
        <v>1414</v>
      </c>
      <c r="AM610" s="33" t="s">
        <v>3267</v>
      </c>
      <c r="AN610" s="3" t="s">
        <v>3779</v>
      </c>
      <c r="AO610" s="3" t="s">
        <v>3779</v>
      </c>
      <c r="AP610" s="3">
        <v>1414</v>
      </c>
      <c r="AR610" s="33" t="s">
        <v>3267</v>
      </c>
      <c r="AS610" s="3" t="s">
        <v>3780</v>
      </c>
      <c r="AT610" s="3" t="s">
        <v>3780</v>
      </c>
      <c r="AU610" s="3" t="str">
        <f>IF(AND(G610&lt;&gt;"LIBSETS_SETTYPE_BATTLEGROUND",G610&lt;&gt;"LIBSETS_SETTYPE_SPECIAL"),IF(AV610&lt;&gt;"",VLOOKUP(AV610,'ESO zone constants'!$D$3:$H$4953,5,FALSE),""),"")</f>
        <v/>
      </c>
      <c r="BD610" s="21" t="str">
        <f t="shared" si="60"/>
        <v>[691] = {wayshrines={-1,-1,-1,}, dlcId=DLC_NECROM</v>
      </c>
      <c r="BE610" s="21" t="str">
        <f t="shared" si="61"/>
        <v>, zoneIds={1414,1414,1414,1414,1414}, veteran=false</v>
      </c>
      <c r="BF610" s="21" t="str">
        <f t="shared" si="59"/>
        <v>, setType=LIBSETS_SETTYPE_MYTHIC</v>
      </c>
      <c r="BG610" s="21" t="str">
        <f t="shared" si="62"/>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H610" s="21" t="str">
        <f t="shared" si="63"/>
        <v>}, -- Cryptcanon Vestments /  Cryptcanon Vestments   [Telvanni Peninsula, Telvanni Peninsula, Telvanni Peninsula]</v>
      </c>
    </row>
    <row r="611" spans="1:60" x14ac:dyDescent="0.25">
      <c r="A611" s="5">
        <v>692</v>
      </c>
      <c r="B611" s="36" t="s">
        <v>3709</v>
      </c>
      <c r="C611" s="36" t="s">
        <v>3709</v>
      </c>
      <c r="D611" s="3">
        <f t="shared" si="64"/>
        <v>692</v>
      </c>
      <c r="G611" s="103" t="s">
        <v>1680</v>
      </c>
      <c r="I611" t="s">
        <v>91</v>
      </c>
      <c r="J611" t="s">
        <v>91</v>
      </c>
      <c r="K611" s="54">
        <v>-1</v>
      </c>
      <c r="L611" s="54">
        <v>-1</v>
      </c>
      <c r="M611" s="54">
        <v>-1</v>
      </c>
      <c r="P611" s="62">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WayshrineInfo'!$K$3:$N$9996,4,FALSE),"")))</f>
        <v>Gorne</v>
      </c>
      <c r="S611" s="62" t="s">
        <v>3706</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2" t="s">
        <v>1558</v>
      </c>
      <c r="W611" s="3" t="s">
        <v>3786</v>
      </c>
      <c r="X611" s="3" t="s">
        <v>3787</v>
      </c>
      <c r="Z611" s="3">
        <v>1414</v>
      </c>
      <c r="AA611" t="str">
        <f>IF(AND(Z611&lt;&gt;"",ISNUMBER(Z611),NOT(ISNA(Z611))),VLOOKUP(Z611,'ESO zone constants'!$A$3:$D$9999,4,FALSE),"")</f>
        <v>Telvanni Peninsula</v>
      </c>
      <c r="AB611" s="33" t="s">
        <v>3267</v>
      </c>
      <c r="AC611" s="3" t="s">
        <v>3781</v>
      </c>
      <c r="AD611" s="3" t="s">
        <v>3781</v>
      </c>
      <c r="AF611" s="3">
        <v>1414</v>
      </c>
      <c r="AG611" t="str">
        <f>IF(AND(AF611&lt;&gt;"",ISNUMBER(AF611),NOT(ISNA(AF611))),VLOOKUP(AF611,'ESO zone constants'!$A$3:$D$9999,4,FALSE),"")</f>
        <v>Telvanni Peninsula</v>
      </c>
      <c r="AH611" s="33" t="s">
        <v>3267</v>
      </c>
      <c r="AI611" s="3" t="s">
        <v>3782</v>
      </c>
      <c r="AJ611" s="3" t="s">
        <v>3782</v>
      </c>
      <c r="AK611" s="3">
        <v>1414</v>
      </c>
      <c r="AM611" s="33" t="s">
        <v>3267</v>
      </c>
      <c r="AN611" s="3" t="s">
        <v>3783</v>
      </c>
      <c r="AO611" s="3" t="s">
        <v>3783</v>
      </c>
      <c r="AP611" s="3">
        <v>1414</v>
      </c>
      <c r="AR611" s="33" t="s">
        <v>3267</v>
      </c>
      <c r="AS611" s="3" t="s">
        <v>3784</v>
      </c>
      <c r="AT611" s="3" t="s">
        <v>3784</v>
      </c>
      <c r="AU611" s="3" t="str">
        <f>IF(AND(G611&lt;&gt;"LIBSETS_SETTYPE_BATTLEGROUND",G611&lt;&gt;"LIBSETS_SETTYPE_SPECIAL"),IF(AV611&lt;&gt;"",VLOOKUP(AV611,'ESO zone constants'!$D$3:$H$4953,5,FALSE),""),"")</f>
        <v/>
      </c>
      <c r="BD611" s="21" t="str">
        <f t="shared" si="60"/>
        <v>[692] = {wayshrines={-1,-1,-1,}, dlcId=DLC_NECROM</v>
      </c>
      <c r="BE611" s="21" t="str">
        <f t="shared" si="61"/>
        <v>, zoneIds={1415,1414,1414,1414,1414}, veteran=false</v>
      </c>
      <c r="BF611" s="21" t="str">
        <f t="shared" si="59"/>
        <v>, setType=LIBSETS_SETTYPE_MYTHIC</v>
      </c>
      <c r="BG611" s="21" t="str">
        <f t="shared" si="62"/>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H611" s="21" t="str">
        <f t="shared" si="63"/>
        <v>}, -- Esoteric Environment Greaves /  Esoteric Environment Greaves   [Gorne, Telvanni Peninsula, Telvanni Peninsula]</v>
      </c>
    </row>
    <row r="612" spans="1:60" x14ac:dyDescent="0.25">
      <c r="A612" s="5">
        <v>694</v>
      </c>
      <c r="B612" s="36" t="s">
        <v>3721</v>
      </c>
      <c r="C612" s="36" t="s">
        <v>3721</v>
      </c>
      <c r="D612" s="3">
        <f t="shared" si="64"/>
        <v>694</v>
      </c>
      <c r="G612" s="103" t="s">
        <v>1680</v>
      </c>
      <c r="I612" t="s">
        <v>91</v>
      </c>
      <c r="J612" t="s">
        <v>91</v>
      </c>
      <c r="K612" s="54">
        <v>-1</v>
      </c>
      <c r="L612" s="54">
        <v>-1</v>
      </c>
      <c r="M612" s="54">
        <v>-1</v>
      </c>
      <c r="P612" s="62">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WayshrineInfo'!$K$3:$N$9996,4,FALSE),"")))</f>
        <v>Telvanni Peninsula</v>
      </c>
      <c r="S612" s="62" t="s">
        <v>3706</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2" t="s">
        <v>3267</v>
      </c>
      <c r="W612" s="3" t="s">
        <v>3785</v>
      </c>
      <c r="X612" s="3" t="s">
        <v>3785</v>
      </c>
      <c r="Z612" s="3">
        <v>1416</v>
      </c>
      <c r="AA612" t="str">
        <f>IF(AND(Z612&lt;&gt;"",ISNUMBER(Z612),NOT(ISNA(Z612))),VLOOKUP(Z612,'ESO zone constants'!$A$3:$D$9999,4,FALSE),"")</f>
        <v>The Underweave</v>
      </c>
      <c r="AB612" s="42" t="s">
        <v>1558</v>
      </c>
      <c r="AC612" s="3" t="s">
        <v>3786</v>
      </c>
      <c r="AD612" s="3" t="s">
        <v>3787</v>
      </c>
      <c r="AF612" s="3">
        <v>1414</v>
      </c>
      <c r="AG612" t="str">
        <f>IF(AND(AF612&lt;&gt;"",ISNUMBER(AF612),NOT(ISNA(AF612))),VLOOKUP(AF612,'ESO zone constants'!$A$3:$D$9999,4,FALSE),"")</f>
        <v>Telvanni Peninsula</v>
      </c>
      <c r="AH612" s="33" t="s">
        <v>1557</v>
      </c>
      <c r="AI612" s="3" t="s">
        <v>3788</v>
      </c>
      <c r="AJ612" s="3" t="s">
        <v>3788</v>
      </c>
      <c r="AK612" s="3">
        <v>1414</v>
      </c>
      <c r="AM612" s="33" t="s">
        <v>1556</v>
      </c>
      <c r="AN612" s="3" t="s">
        <v>3789</v>
      </c>
      <c r="AO612" s="3" t="s">
        <v>3789</v>
      </c>
      <c r="AP612" s="3">
        <v>1414</v>
      </c>
      <c r="AR612" s="33" t="s">
        <v>3267</v>
      </c>
      <c r="AS612" s="3" t="s">
        <v>3790</v>
      </c>
      <c r="AT612" s="3" t="s">
        <v>3790</v>
      </c>
      <c r="AU612" s="3" t="str">
        <f>IF(AND(G612&lt;&gt;"LIBSETS_SETTYPE_BATTLEGROUND",G612&lt;&gt;"LIBSETS_SETTYPE_SPECIAL"),IF(AV612&lt;&gt;"",VLOOKUP(AV612,'ESO zone constants'!$D$3:$H$4953,5,FALSE),""),"")</f>
        <v/>
      </c>
      <c r="BD612" s="21" t="str">
        <f t="shared" si="60"/>
        <v>[694] = {wayshrines={-1,-1,-1,}, dlcId=DLC_NECROM</v>
      </c>
      <c r="BE612" s="21" t="str">
        <f t="shared" si="61"/>
        <v>, zoneIds={1414,1416,1414,1414,1414}, veteran=false</v>
      </c>
      <c r="BF612" s="21" t="str">
        <f t="shared" si="59"/>
        <v>, setType=LIBSETS_SETTYPE_MYTHIC</v>
      </c>
      <c r="BG612" s="21" t="str">
        <f t="shared" si="62"/>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H612" s="21" t="str">
        <f t="shared" si="63"/>
        <v>}, -- Velothi Ur-Mage\'s Amulet /  Velothi Ur-Mage\'s Amulet   [Telvanni Peninsula, The Underweave, Telvanni Peninsula]</v>
      </c>
    </row>
    <row r="613" spans="1:60" x14ac:dyDescent="0.25">
      <c r="A613" s="5">
        <v>695</v>
      </c>
      <c r="B613" s="36" t="s">
        <v>3710</v>
      </c>
      <c r="C613" s="36" t="s">
        <v>3710</v>
      </c>
      <c r="D613" s="3">
        <f t="shared" si="64"/>
        <v>695</v>
      </c>
      <c r="G613" s="8" t="s">
        <v>1472</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WayshrineInfo'!$K$3:$N$9996,4,FALSE),"")))</f>
        <v>Apocrypha</v>
      </c>
      <c r="S613" s="62" t="s">
        <v>3706</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constants'!$A$3:$D$9999,4,FALSE),"")</f>
        <v>Apocrypha</v>
      </c>
      <c r="AH613" s="42"/>
      <c r="AK613" s="3" t="str">
        <f>IF(AND(G613&lt;&gt;"LIBSETS_SETTYPE_BATTLEGROUND",G613&lt;&gt;"LIBSETS_SETTYPE_SPECIAL"),IF(AL613&lt;&gt;"",VLOOKUP(AL613,'ESO zone constants'!$D$3:$H$4953,5,FALSE),""),"")</f>
        <v/>
      </c>
      <c r="AM613" s="42"/>
      <c r="AP613" s="3" t="str">
        <f>IF(AND(G613&lt;&gt;"LIBSETS_SETTYPE_BATTLEGROUND",G613&lt;&gt;"LIBSETS_SETTYPE_SPECIAL"),IF(AQ613&lt;&gt;"",VLOOKUP(AQ613,'ESO zone constants'!$D$3:$H$4953,5,FALSE),""),"")</f>
        <v/>
      </c>
      <c r="AR613" s="42"/>
      <c r="AU613" s="3" t="str">
        <f>IF(AND(G613&lt;&gt;"LIBSETS_SETTYPE_BATTLEGROUND",G613&lt;&gt;"LIBSETS_SETTYPE_SPECIAL"),IF(AV613&lt;&gt;"",VLOOKUP(AV613,'ESO zone constants'!$D$3:$H$4953,5,FALSE),""),"")</f>
        <v/>
      </c>
      <c r="BD613" s="21" t="str">
        <f t="shared" si="60"/>
        <v>[695] = {wayshrines={542,542,542,}, traitsNeeded=5, dlcId=DLC_NECROM</v>
      </c>
      <c r="BE613" s="21" t="str">
        <f t="shared" si="61"/>
        <v>, zoneIds={1413,1413,1413}, veteran=false</v>
      </c>
      <c r="BF613" s="21" t="str">
        <f t="shared" si="59"/>
        <v>, setType=LIBSETS_SETTYPE_CRAFTED</v>
      </c>
      <c r="BG613" s="21" t="str">
        <f t="shared" si="62"/>
        <v/>
      </c>
      <c r="BH613" s="21" t="str">
        <f t="shared" si="63"/>
        <v>}, -- Shattered Fate /  Shattered Fate   [Apocrypha, Apocrypha, Apocrypha]</v>
      </c>
    </row>
    <row r="614" spans="1:60" x14ac:dyDescent="0.25">
      <c r="A614" s="5">
        <v>696</v>
      </c>
      <c r="B614" s="36" t="s">
        <v>3711</v>
      </c>
      <c r="C614" s="36" t="s">
        <v>3711</v>
      </c>
      <c r="D614" s="3">
        <f t="shared" si="64"/>
        <v>696</v>
      </c>
      <c r="G614" s="8" t="s">
        <v>1472</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WayshrineInfo'!$K$3:$N$9996,4,FALSE),"")))</f>
        <v>Telvanni Peninsula</v>
      </c>
      <c r="S614" s="62" t="s">
        <v>3706</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0" t="s">
        <v>3335</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constants'!$A$3:$D$9999,4,FALSE),"")</f>
        <v>Telvanni Peninsula</v>
      </c>
      <c r="AH614" s="42"/>
      <c r="AK614" s="3" t="str">
        <f>IF(AND(G614&lt;&gt;"LIBSETS_SETTYPE_BATTLEGROUND",G614&lt;&gt;"LIBSETS_SETTYPE_SPECIAL"),IF(AL614&lt;&gt;"",VLOOKUP(AL614,'ESO zone constants'!$D$3:$H$4953,5,FALSE),""),"")</f>
        <v/>
      </c>
      <c r="AM614" s="42"/>
      <c r="AP614" s="3" t="str">
        <f>IF(AND(G614&lt;&gt;"LIBSETS_SETTYPE_BATTLEGROUND",G614&lt;&gt;"LIBSETS_SETTYPE_SPECIAL"),IF(AQ614&lt;&gt;"",VLOOKUP(AQ614,'ESO zone constants'!$D$3:$H$4953,5,FALSE),""),"")</f>
        <v/>
      </c>
      <c r="AR614" s="42"/>
      <c r="AU614" s="3" t="str">
        <f>IF(AND(G614&lt;&gt;"LIBSETS_SETTYPE_BATTLEGROUND",G614&lt;&gt;"LIBSETS_SETTYPE_SPECIAL"),IF(AV614&lt;&gt;"",VLOOKUP(AV614,'ESO zone constants'!$D$3:$H$4953,5,FALSE),""),"")</f>
        <v/>
      </c>
      <c r="BD614" s="21" t="str">
        <f t="shared" si="60"/>
        <v>[696] = {wayshrines={535,535,535,}, traitsNeeded=3, dlcId=DLC_NECROM</v>
      </c>
      <c r="BE614" s="21" t="str">
        <f t="shared" si="61"/>
        <v>, zoneIds={1414,1414,1414}, veteran=false</v>
      </c>
      <c r="BF614" s="21" t="str">
        <f t="shared" si="59"/>
        <v>, setType=LIBSETS_SETTYPE_CRAFTED</v>
      </c>
      <c r="BG614" s="21" t="str">
        <f t="shared" si="62"/>
        <v>, dropMechanic={LIBSETS_DROP_MECHANIC_CRAFTED}</v>
      </c>
      <c r="BH614" s="21" t="str">
        <f t="shared" si="63"/>
        <v>}, -- Telvanni Efficiency /  Telvanni Efficiency   [Telvanni Peninsula, Telvanni Peninsula, Telvanni Peninsula]</v>
      </c>
    </row>
    <row r="615" spans="1:60" x14ac:dyDescent="0.25">
      <c r="A615" s="5">
        <v>697</v>
      </c>
      <c r="B615" s="36" t="s">
        <v>3712</v>
      </c>
      <c r="C615" s="36" t="s">
        <v>3712</v>
      </c>
      <c r="D615" s="3">
        <f t="shared" si="64"/>
        <v>697</v>
      </c>
      <c r="G615" s="8" t="s">
        <v>1472</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WayshrineInfo'!$K$3:$N$9996,4,FALSE),"")))</f>
        <v>Apocrypha</v>
      </c>
      <c r="S615" s="62" t="s">
        <v>3706</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0" t="s">
        <v>3335</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constants'!$A$3:$D$9999,4,FALSE),"")</f>
        <v>Apocrypha</v>
      </c>
      <c r="AH615" s="42"/>
      <c r="AK615" s="3" t="str">
        <f>IF(AND(G615&lt;&gt;"LIBSETS_SETTYPE_BATTLEGROUND",G615&lt;&gt;"LIBSETS_SETTYPE_SPECIAL"),IF(AL615&lt;&gt;"",VLOOKUP(AL615,'ESO zone constants'!$D$3:$H$4953,5,FALSE),""),"")</f>
        <v/>
      </c>
      <c r="AM615" s="42"/>
      <c r="AP615" s="3" t="str">
        <f>IF(AND(G615&lt;&gt;"LIBSETS_SETTYPE_BATTLEGROUND",G615&lt;&gt;"LIBSETS_SETTYPE_SPECIAL"),IF(AQ615&lt;&gt;"",VLOOKUP(AQ615,'ESO zone constants'!$D$3:$H$4953,5,FALSE),""),"")</f>
        <v/>
      </c>
      <c r="AR615" s="42"/>
      <c r="AU615" s="3" t="str">
        <f>IF(AND(G615&lt;&gt;"LIBSETS_SETTYPE_BATTLEGROUND",G615&lt;&gt;"LIBSETS_SETTYPE_SPECIAL"),IF(AV615&lt;&gt;"",VLOOKUP(AV615,'ESO zone constants'!$D$3:$H$4953,5,FALSE),""),"")</f>
        <v/>
      </c>
      <c r="BD615" s="21" t="str">
        <f t="shared" si="60"/>
        <v>[697] = {wayshrines={546,546,546,}, traitsNeeded=7, dlcId=DLC_NECROM</v>
      </c>
      <c r="BE615" s="21" t="str">
        <f t="shared" si="61"/>
        <v>, zoneIds={1413,1413,1413}, veteran=false</v>
      </c>
      <c r="BF615" s="21" t="str">
        <f t="shared" si="59"/>
        <v>, setType=LIBSETS_SETTYPE_CRAFTED</v>
      </c>
      <c r="BG615" s="21" t="str">
        <f t="shared" si="62"/>
        <v>, dropMechanic={LIBSETS_DROP_MECHANIC_CRAFTED}</v>
      </c>
      <c r="BH615" s="21" t="str">
        <f t="shared" si="63"/>
        <v>}, -- Seeker Synthesis /  Seeker Synthesis   [Apocrypha, Apocrypha, Apocrypha]</v>
      </c>
    </row>
    <row r="616" spans="1:60" x14ac:dyDescent="0.25">
      <c r="A616" s="5">
        <v>698</v>
      </c>
      <c r="B616" s="36" t="s">
        <v>3723</v>
      </c>
      <c r="C616" s="36" t="s">
        <v>3723</v>
      </c>
      <c r="D616" s="3">
        <f t="shared" si="64"/>
        <v>698</v>
      </c>
      <c r="G616" s="8" t="s">
        <v>1478</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WayshrineInfo'!$K$3:$N$9996,4,FALSE),"")))</f>
        <v>Apocrypha</v>
      </c>
      <c r="S616" s="62" t="s">
        <v>3706</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0" t="s">
        <v>3335</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constants'!$A$3:$D$9999,4,FALSE),"")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constants'!$A$3:$D$9999,4,FALSE),"")</f>
        <v>Telvanni Peninsula</v>
      </c>
      <c r="AH616" s="42" t="s">
        <v>1559</v>
      </c>
      <c r="AK616" s="3" t="str">
        <f>IF(AND(G616&lt;&gt;"LIBSETS_SETTYPE_BATTLEGROUND",G616&lt;&gt;"LIBSETS_SETTYPE_SPECIAL"),IF(AL616&lt;&gt;"",VLOOKUP(AL616,'ESO zone constants'!$D$3:$H$4953,5,FALSE),""),"")</f>
        <v/>
      </c>
      <c r="AM616" s="42" t="s">
        <v>1558</v>
      </c>
      <c r="AP616" s="3" t="str">
        <f>IF(AND(G616&lt;&gt;"LIBSETS_SETTYPE_BATTLEGROUND",G616&lt;&gt;"LIBSETS_SETTYPE_SPECIAL"),IF(AQ616&lt;&gt;"",VLOOKUP(AQ616,'ESO zone constants'!$D$3:$H$4953,5,FALSE),""),"")</f>
        <v/>
      </c>
      <c r="AR616" s="42" t="s">
        <v>3267</v>
      </c>
      <c r="AU616" s="3" t="str">
        <f>IF(AND(G616&lt;&gt;"LIBSETS_SETTYPE_BATTLEGROUND",G616&lt;&gt;"LIBSETS_SETTYPE_SPECIAL"),IF(AV616&lt;&gt;"",VLOOKUP(AV616,'ESO zone constants'!$D$3:$H$4953,5,FALSE),""),"")</f>
        <v/>
      </c>
      <c r="AW616" s="33" t="s">
        <v>1557</v>
      </c>
      <c r="BD616" s="21" t="str">
        <f t="shared" si="60"/>
        <v>[698] = {wayshrines={541,540,535,}, dlcId=DLC_NECROM</v>
      </c>
      <c r="BE616" s="21" t="str">
        <f t="shared" si="61"/>
        <v>, zoneIds={1413,1413,1414}, veteran=false</v>
      </c>
      <c r="BF616" s="21" t="str">
        <f t="shared" si="59"/>
        <v>, setType=LIBSETS_SETTYPE_OVERLAND</v>
      </c>
      <c r="BG616" s="21" t="str">
        <f t="shared" si="62"/>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3"/>
        <v>}, -- Vivec\'s Duality /  Vivec\'s Duality   [Apocrypha, Apocrypha, Telvanni Peninsula]</v>
      </c>
    </row>
    <row r="617" spans="1:60" x14ac:dyDescent="0.25">
      <c r="A617" s="5">
        <v>699</v>
      </c>
      <c r="B617" s="36" t="s">
        <v>3713</v>
      </c>
      <c r="C617" s="36" t="s">
        <v>3713</v>
      </c>
      <c r="D617" s="3">
        <f t="shared" si="64"/>
        <v>699</v>
      </c>
      <c r="G617" s="8" t="s">
        <v>1478</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WayshrineInfo'!$K$3:$N$9996,4,FALSE),"")))</f>
        <v>Apocrypha</v>
      </c>
      <c r="S617" s="62" t="s">
        <v>3706</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constants'!$A$3:$D$9999,4,FALSE),"")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constants'!$A$3:$D$9999,4,FALSE),"")</f>
        <v>Telvanni Peninsula</v>
      </c>
      <c r="AH617" s="42" t="s">
        <v>1559</v>
      </c>
      <c r="AK617" s="3" t="str">
        <f>IF(AND(G617&lt;&gt;"LIBSETS_SETTYPE_BATTLEGROUND",G617&lt;&gt;"LIBSETS_SETTYPE_SPECIAL"),IF(AL617&lt;&gt;"",VLOOKUP(AL617,'ESO zone constants'!$D$3:$H$4953,5,FALSE),""),"")</f>
        <v/>
      </c>
      <c r="AM617" s="42" t="s">
        <v>1558</v>
      </c>
      <c r="AP617" s="3" t="str">
        <f>IF(AND(G617&lt;&gt;"LIBSETS_SETTYPE_BATTLEGROUND",G617&lt;&gt;"LIBSETS_SETTYPE_SPECIAL"),IF(AQ617&lt;&gt;"",VLOOKUP(AQ617,'ESO zone constants'!$D$3:$H$4953,5,FALSE),""),"")</f>
        <v/>
      </c>
      <c r="AR617" s="42" t="s">
        <v>3267</v>
      </c>
      <c r="AU617" s="3" t="str">
        <f>IF(AND(G617&lt;&gt;"LIBSETS_SETTYPE_BATTLEGROUND",G617&lt;&gt;"LIBSETS_SETTYPE_SPECIAL"),IF(AV617&lt;&gt;"",VLOOKUP(AV617,'ESO zone constants'!$D$3:$H$4953,5,FALSE),""),"")</f>
        <v/>
      </c>
      <c r="AW617" s="33" t="s">
        <v>1557</v>
      </c>
      <c r="BD617" s="21" t="str">
        <f t="shared" si="60"/>
        <v>[699] = {wayshrines={541,540,535,}, dlcId=DLC_NECROM</v>
      </c>
      <c r="BE617" s="21" t="str">
        <f t="shared" si="61"/>
        <v>, zoneIds={1413,1413,1414}, veteran=false</v>
      </c>
      <c r="BF617" s="21" t="str">
        <f t="shared" si="59"/>
        <v>, setType=LIBSETS_SETTYPE_OVERLAND</v>
      </c>
      <c r="BG617" s="21" t="str">
        <f t="shared" si="62"/>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3"/>
        <v>}, -- Camonna Tong /  Camonna Tong   [Apocrypha, Apocrypha, Telvanni Peninsula]</v>
      </c>
    </row>
    <row r="618" spans="1:60" x14ac:dyDescent="0.25">
      <c r="A618" s="5">
        <v>700</v>
      </c>
      <c r="B618" s="36" t="s">
        <v>3714</v>
      </c>
      <c r="C618" s="36" t="s">
        <v>3714</v>
      </c>
      <c r="D618" s="3">
        <f t="shared" si="64"/>
        <v>700</v>
      </c>
      <c r="G618" s="8" t="s">
        <v>1478</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WayshrineInfo'!$K$3:$N$9996,4,FALSE),"")))</f>
        <v>Apocrypha</v>
      </c>
      <c r="S618" s="62" t="s">
        <v>3706</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constants'!$A$3:$D$9999,4,FALSE),"")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constants'!$A$3:$D$9999,4,FALSE),"")</f>
        <v>Telvanni Peninsula</v>
      </c>
      <c r="AH618" s="42" t="s">
        <v>1559</v>
      </c>
      <c r="AK618" s="3" t="str">
        <f>IF(AND(G618&lt;&gt;"LIBSETS_SETTYPE_BATTLEGROUND",G618&lt;&gt;"LIBSETS_SETTYPE_SPECIAL"),IF(AL618&lt;&gt;"",VLOOKUP(AL618,'ESO zone constants'!$D$3:$H$4953,5,FALSE),""),"")</f>
        <v/>
      </c>
      <c r="AM618" s="42" t="s">
        <v>1558</v>
      </c>
      <c r="AP618" s="3" t="str">
        <f>IF(AND(G618&lt;&gt;"LIBSETS_SETTYPE_BATTLEGROUND",G618&lt;&gt;"LIBSETS_SETTYPE_SPECIAL"),IF(AQ618&lt;&gt;"",VLOOKUP(AQ618,'ESO zone constants'!$D$3:$H$4953,5,FALSE),""),"")</f>
        <v/>
      </c>
      <c r="AR618" s="42" t="s">
        <v>3267</v>
      </c>
      <c r="AU618" s="3" t="str">
        <f>IF(AND(G618&lt;&gt;"LIBSETS_SETTYPE_BATTLEGROUND",G618&lt;&gt;"LIBSETS_SETTYPE_SPECIAL"),IF(AV618&lt;&gt;"",VLOOKUP(AV618,'ESO zone constants'!$D$3:$H$4953,5,FALSE),""),"")</f>
        <v/>
      </c>
      <c r="AW618" s="33" t="s">
        <v>1557</v>
      </c>
      <c r="BD618" s="21" t="str">
        <f t="shared" si="60"/>
        <v>[700] = {wayshrines={541,540,535,}, dlcId=DLC_NECROM</v>
      </c>
      <c r="BE618" s="21" t="str">
        <f t="shared" si="61"/>
        <v>, zoneIds={1413,1413,1414}, veteran=false</v>
      </c>
      <c r="BF618" s="21" t="str">
        <f t="shared" si="59"/>
        <v>, setType=LIBSETS_SETTYPE_OVERLAND</v>
      </c>
      <c r="BG618" s="21" t="str">
        <f t="shared" si="62"/>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3"/>
        <v>}, -- Adamant Lurker /  Adamant Lurker   [Apocrypha, Apocrypha, Telvanni Peninsula]</v>
      </c>
    </row>
    <row r="619" spans="1:60" x14ac:dyDescent="0.25">
      <c r="A619" s="5">
        <v>701</v>
      </c>
      <c r="B619" s="36" t="s">
        <v>3715</v>
      </c>
      <c r="C619" s="36" t="s">
        <v>3715</v>
      </c>
      <c r="D619" s="3">
        <f t="shared" si="64"/>
        <v>701</v>
      </c>
      <c r="G619" s="8" t="s">
        <v>1479</v>
      </c>
      <c r="I619" t="s">
        <v>91</v>
      </c>
      <c r="J619" t="s">
        <v>91</v>
      </c>
      <c r="K619">
        <v>534</v>
      </c>
      <c r="L619">
        <v>534</v>
      </c>
      <c r="M619">
        <v>534</v>
      </c>
      <c r="O619" s="62" t="s">
        <v>3749</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3313</v>
      </c>
      <c r="Z619" s="3">
        <f>IF(AND(G619&lt;&gt;"LIBSETS_SETTYPE_BATTLEGROUND",G619&lt;&gt;"LIBSETS_SETTYPE_SPECIAL"),
IF(AND(Y619&lt;&gt;"",ISNUMBER(Y619),NOT(ISNA(Y619))),Y619,
   IF(AND(L619&lt;&gt;"",ISNUMBER(L619),L619&gt;0,NOT(ISNA(L619))),VLOOKUP(L619,'ESO dumped WayshrineInfo'!$K$3:$L$9996,2,FALSE),"")
),"")</f>
        <v>1414</v>
      </c>
      <c r="AA619" t="str">
        <f>IF(AND(Z619&lt;&gt;"",ISNUMBER(Z619),NOT(ISNA(Z619))),VLOOKUP(Z619,'ESO zone constants'!$A$3:$D$9999,4,FALSE),"")</f>
        <v>Telvanni Peninsula</v>
      </c>
      <c r="AB619" s="33" t="s">
        <v>3313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WayshrineInfo'!$K$3:$L$9996,2,FALSE),"")
),"")</f>
        <v>1414</v>
      </c>
      <c r="AG619" t="str">
        <f>IF(AND(AF619&lt;&gt;"",ISNUMBER(AF619),NOT(ISNA(AF619))),VLOOKUP(AF619,'ESO zone constants'!$A$3:$D$9999,4,FALSE),"")</f>
        <v>Telvanni Peninsula</v>
      </c>
      <c r="AH619" s="42"/>
      <c r="AK619" s="3" t="str">
        <f>IF(AND(G619&lt;&gt;"LIBSETS_SETTYPE_BATTLEGROUND",G619&lt;&gt;"LIBSETS_SETTYPE_SPECIAL"),IF(AL619&lt;&gt;"",VLOOKUP(AL619,'ESO zone constants'!$D$3:$H$4953,5,FALSE),""),"")</f>
        <v/>
      </c>
      <c r="AM619" s="42"/>
      <c r="AP619" s="3" t="str">
        <f>IF(AND(G619&lt;&gt;"LIBSETS_SETTYPE_BATTLEGROUND",G619&lt;&gt;"LIBSETS_SETTYPE_SPECIAL"),IF(AQ619&lt;&gt;"",VLOOKUP(AQ619,'ESO zone constants'!$D$3:$H$4953,5,FALSE),""),"")</f>
        <v/>
      </c>
      <c r="AR619" s="42"/>
      <c r="AU619" s="3" t="str">
        <f>IF(AND(G619&lt;&gt;"LIBSETS_SETTYPE_BATTLEGROUND",G619&lt;&gt;"LIBSETS_SETTYPE_SPECIAL"),IF(AV619&lt;&gt;"",VLOOKUP(AV619,'ESO zone constants'!$D$3:$H$4953,5,FALSE),""),"")</f>
        <v/>
      </c>
      <c r="BD619" s="21" t="str">
        <f t="shared" si="60"/>
        <v>[701] = {wayshrines={534,534,534,}, dlcId=DLC_NECROM</v>
      </c>
      <c r="BE619" s="21" t="str">
        <f t="shared" si="61"/>
        <v>, zoneIds={1427,1414,1414}, veteran=false</v>
      </c>
      <c r="BF619" s="21" t="str">
        <f t="shared" si="59"/>
        <v>, setType=LIBSETS_SETTYPE_TRIAL</v>
      </c>
      <c r="BG619" s="21" t="str">
        <f t="shared" si="62"/>
        <v>, dropMechanic={LIBSETS_DROP_MECHANIC_TRIAL_BOSS,LIBSETS_DROP_MECHANIC_TRIAL_BOSS}, dropMechanicDropLocationNames={['en']={'','Bosses in trial dungeons','','','','',},['de']={'','Bosse in Prüfungen','','','','',},}</v>
      </c>
      <c r="BH619" s="21" t="str">
        <f t="shared" si="63"/>
        <v>}, -- Peace and Serenity /  Peace and Serenity   [Sanity's Edge, Telvanni Peninsula, Telvanni Peninsula]</v>
      </c>
    </row>
    <row r="620" spans="1:60" x14ac:dyDescent="0.25">
      <c r="A620" s="5">
        <v>702</v>
      </c>
      <c r="B620" s="36" t="s">
        <v>3722</v>
      </c>
      <c r="C620" s="36" t="s">
        <v>3722</v>
      </c>
      <c r="D620" s="3">
        <f t="shared" si="64"/>
        <v>702</v>
      </c>
      <c r="G620" s="8" t="s">
        <v>1479</v>
      </c>
      <c r="I620" t="s">
        <v>91</v>
      </c>
      <c r="J620" t="s">
        <v>91</v>
      </c>
      <c r="K620">
        <v>534</v>
      </c>
      <c r="L620">
        <v>534</v>
      </c>
      <c r="M620">
        <v>534</v>
      </c>
      <c r="O620" s="62" t="s">
        <v>3749</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3313</v>
      </c>
      <c r="Z620" s="3">
        <f>IF(AND(G620&lt;&gt;"LIBSETS_SETTYPE_BATTLEGROUND",G620&lt;&gt;"LIBSETS_SETTYPE_SPECIAL"),
IF(AND(Y620&lt;&gt;"",ISNUMBER(Y620),NOT(ISNA(Y620))),Y620,
   IF(AND(L620&lt;&gt;"",ISNUMBER(L620),L620&gt;0,NOT(ISNA(L620))),VLOOKUP(L620,'ESO dumped WayshrineInfo'!$K$3:$L$9996,2,FALSE),"")
),"")</f>
        <v>1414</v>
      </c>
      <c r="AA620" t="str">
        <f>IF(AND(Z620&lt;&gt;"",ISNUMBER(Z620),NOT(ISNA(Z620))),VLOOKUP(Z620,'ESO zone constants'!$A$3:$D$9999,4,FALSE),"")</f>
        <v>Telvanni Peninsula</v>
      </c>
      <c r="AB620" s="33" t="s">
        <v>3313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WayshrineInfo'!$K$3:$L$9996,2,FALSE),"")
),"")</f>
        <v>1414</v>
      </c>
      <c r="AG620" t="str">
        <f>IF(AND(AF620&lt;&gt;"",ISNUMBER(AF620),NOT(ISNA(AF620))),VLOOKUP(AF620,'ESO zone constants'!$A$3:$D$9999,4,FALSE),"")</f>
        <v>Telvanni Peninsula</v>
      </c>
      <c r="AH620" s="42"/>
      <c r="AK620" s="3" t="str">
        <f>IF(AND(G620&lt;&gt;"LIBSETS_SETTYPE_BATTLEGROUND",G620&lt;&gt;"LIBSETS_SETTYPE_SPECIAL"),IF(AL620&lt;&gt;"",VLOOKUP(AL620,'ESO zone constants'!$D$3:$H$4953,5,FALSE),""),"")</f>
        <v/>
      </c>
      <c r="AM620" s="42"/>
      <c r="AP620" s="3" t="str">
        <f>IF(AND(G620&lt;&gt;"LIBSETS_SETTYPE_BATTLEGROUND",G620&lt;&gt;"LIBSETS_SETTYPE_SPECIAL"),IF(AQ620&lt;&gt;"",VLOOKUP(AQ620,'ESO zone constants'!$D$3:$H$4953,5,FALSE),""),"")</f>
        <v/>
      </c>
      <c r="AR620" s="42"/>
      <c r="AU620" s="3" t="str">
        <f>IF(AND(G620&lt;&gt;"LIBSETS_SETTYPE_BATTLEGROUND",G620&lt;&gt;"LIBSETS_SETTYPE_SPECIAL"),IF(AV620&lt;&gt;"",VLOOKUP(AV620,'ESO zone constants'!$D$3:$H$4953,5,FALSE),""),"")</f>
        <v/>
      </c>
      <c r="BD620" s="21" t="str">
        <f t="shared" si="60"/>
        <v>[702] = {wayshrines={534,534,534,}, dlcId=DLC_NECROM</v>
      </c>
      <c r="BE620" s="21" t="str">
        <f t="shared" si="61"/>
        <v>, zoneIds={1427,1414,1414}, veteran=false</v>
      </c>
      <c r="BF620" s="21" t="str">
        <f t="shared" si="59"/>
        <v>, setType=LIBSETS_SETTYPE_TRIAL</v>
      </c>
      <c r="BG620" s="21" t="str">
        <f t="shared" si="62"/>
        <v>, dropMechanic={LIBSETS_DROP_MECHANIC_TRIAL_BOSS,LIBSETS_DROP_MECHANIC_TRIAL_BOSS}, dropMechanicDropLocationNames={['en']={'','Bosses in trial dungeons','','','','',},['de']={'','Bosse in Prüfungen','','','','',},}</v>
      </c>
      <c r="BH620" s="21" t="str">
        <f t="shared" si="63"/>
        <v>}, -- Ansuul\'s Torment /  Ansuul\'s Torment   [Sanity's Edge, Telvanni Peninsula, Telvanni Peninsula]</v>
      </c>
    </row>
    <row r="621" spans="1:60" x14ac:dyDescent="0.25">
      <c r="A621" s="5">
        <v>703</v>
      </c>
      <c r="B621" s="36" t="s">
        <v>3716</v>
      </c>
      <c r="C621" s="36" t="s">
        <v>3716</v>
      </c>
      <c r="D621" s="3">
        <f t="shared" si="64"/>
        <v>703</v>
      </c>
      <c r="G621" s="8" t="s">
        <v>1479</v>
      </c>
      <c r="I621" t="s">
        <v>91</v>
      </c>
      <c r="J621" t="s">
        <v>91</v>
      </c>
      <c r="K621">
        <v>534</v>
      </c>
      <c r="L621">
        <v>534</v>
      </c>
      <c r="M621">
        <v>534</v>
      </c>
      <c r="O621" s="62" t="s">
        <v>3749</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3313</v>
      </c>
      <c r="Z621" s="3">
        <f>IF(AND(G621&lt;&gt;"LIBSETS_SETTYPE_BATTLEGROUND",G621&lt;&gt;"LIBSETS_SETTYPE_SPECIAL"),
IF(AND(Y621&lt;&gt;"",ISNUMBER(Y621),NOT(ISNA(Y621))),Y621,
   IF(AND(L621&lt;&gt;"",ISNUMBER(L621),L621&gt;0,NOT(ISNA(L621))),VLOOKUP(L621,'ESO dumped WayshrineInfo'!$K$3:$L$9996,2,FALSE),"")
),"")</f>
        <v>1414</v>
      </c>
      <c r="AA621" t="str">
        <f>IF(AND(Z621&lt;&gt;"",ISNUMBER(Z621),NOT(ISNA(Z621))),VLOOKUP(Z621,'ESO zone constants'!$A$3:$D$9999,4,FALSE),"")</f>
        <v>Telvanni Peninsula</v>
      </c>
      <c r="AB621" s="33" t="s">
        <v>3313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WayshrineInfo'!$K$3:$L$9996,2,FALSE),"")
),"")</f>
        <v>1414</v>
      </c>
      <c r="AG621" t="str">
        <f>IF(AND(AF621&lt;&gt;"",ISNUMBER(AF621),NOT(ISNA(AF621))),VLOOKUP(AF621,'ESO zone constants'!$A$3:$D$9999,4,FALSE),"")</f>
        <v>Telvanni Peninsula</v>
      </c>
      <c r="AH621" s="42"/>
      <c r="AK621" s="3" t="str">
        <f>IF(AND(G621&lt;&gt;"LIBSETS_SETTYPE_BATTLEGROUND",G621&lt;&gt;"LIBSETS_SETTYPE_SPECIAL"),IF(AL621&lt;&gt;"",VLOOKUP(AL621,'ESO zone constants'!$D$3:$H$4953,5,FALSE),""),"")</f>
        <v/>
      </c>
      <c r="AM621" s="42"/>
      <c r="AP621" s="3" t="str">
        <f>IF(AND(G621&lt;&gt;"LIBSETS_SETTYPE_BATTLEGROUND",G621&lt;&gt;"LIBSETS_SETTYPE_SPECIAL"),IF(AQ621&lt;&gt;"",VLOOKUP(AQ621,'ESO zone constants'!$D$3:$H$4953,5,FALSE),""),"")</f>
        <v/>
      </c>
      <c r="AR621" s="42"/>
      <c r="AU621" s="3" t="str">
        <f>IF(AND(G621&lt;&gt;"LIBSETS_SETTYPE_BATTLEGROUND",G621&lt;&gt;"LIBSETS_SETTYPE_SPECIAL"),IF(AV621&lt;&gt;"",VLOOKUP(AV621,'ESO zone constants'!$D$3:$H$4953,5,FALSE),""),"")</f>
        <v/>
      </c>
      <c r="BD621" s="21" t="str">
        <f t="shared" si="60"/>
        <v>[703] = {wayshrines={534,534,534,}, dlcId=DLC_NECROM</v>
      </c>
      <c r="BE621" s="21" t="str">
        <f t="shared" si="61"/>
        <v>, zoneIds={1427,1414,1414}, veteran=false</v>
      </c>
      <c r="BF621" s="21" t="str">
        <f t="shared" si="59"/>
        <v>, setType=LIBSETS_SETTYPE_TRIAL</v>
      </c>
      <c r="BG621" s="21" t="str">
        <f t="shared" si="62"/>
        <v>, dropMechanic={LIBSETS_DROP_MECHANIC_TRIAL_BOSS,LIBSETS_DROP_MECHANIC_TRIAL_BOSS}, dropMechanicDropLocationNames={['en']={'','Bosses in trial dungeons','','','','',},['de']={'','Bosse in Prüfungen','','','','',},}</v>
      </c>
      <c r="BH621" s="21" t="str">
        <f t="shared" si="63"/>
        <v>}, -- Test of Resolve /  Test of Resolve   [Sanity's Edge, Telvanni Peninsula, Telvanni Peninsula]</v>
      </c>
    </row>
    <row r="622" spans="1:60" x14ac:dyDescent="0.25">
      <c r="A622" s="5">
        <v>704</v>
      </c>
      <c r="B622" s="36" t="s">
        <v>3717</v>
      </c>
      <c r="C622" s="36" t="s">
        <v>3717</v>
      </c>
      <c r="D622" s="3">
        <f t="shared" si="64"/>
        <v>704</v>
      </c>
      <c r="G622" s="8" t="s">
        <v>1479</v>
      </c>
      <c r="I622" t="s">
        <v>91</v>
      </c>
      <c r="J622" t="s">
        <v>91</v>
      </c>
      <c r="K622">
        <v>534</v>
      </c>
      <c r="L622">
        <v>534</v>
      </c>
      <c r="M622">
        <v>534</v>
      </c>
      <c r="O622" s="62" t="s">
        <v>3749</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3313</v>
      </c>
      <c r="Z622" s="3">
        <f>IF(AND(G622&lt;&gt;"LIBSETS_SETTYPE_BATTLEGROUND",G622&lt;&gt;"LIBSETS_SETTYPE_SPECIAL"),
IF(AND(Y622&lt;&gt;"",ISNUMBER(Y622),NOT(ISNA(Y622))),Y622,
   IF(AND(L622&lt;&gt;"",ISNUMBER(L622),L622&gt;0,NOT(ISNA(L622))),VLOOKUP(L622,'ESO dumped WayshrineInfo'!$K$3:$L$9996,2,FALSE),"")
),"")</f>
        <v>1414</v>
      </c>
      <c r="AA622" t="str">
        <f>IF(AND(Z622&lt;&gt;"",ISNUMBER(Z622),NOT(ISNA(Z622))),VLOOKUP(Z622,'ESO zone constants'!$A$3:$D$9999,4,FALSE),"")</f>
        <v>Telvanni Peninsula</v>
      </c>
      <c r="AB622" s="33" t="s">
        <v>3313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WayshrineInfo'!$K$3:$L$9996,2,FALSE),"")
),"")</f>
        <v>1414</v>
      </c>
      <c r="AG622" t="str">
        <f>IF(AND(AF622&lt;&gt;"",ISNUMBER(AF622),NOT(ISNA(AF622))),VLOOKUP(AF622,'ESO zone constants'!$A$3:$D$9999,4,FALSE),"")</f>
        <v>Telvanni Peninsula</v>
      </c>
      <c r="AH622" s="42"/>
      <c r="AK622" s="3" t="str">
        <f>IF(AND(G622&lt;&gt;"LIBSETS_SETTYPE_BATTLEGROUND",G622&lt;&gt;"LIBSETS_SETTYPE_SPECIAL"),IF(AL622&lt;&gt;"",VLOOKUP(AL622,'ESO zone constants'!$D$3:$H$4953,5,FALSE),""),"")</f>
        <v/>
      </c>
      <c r="AM622" s="42"/>
      <c r="AP622" s="3" t="str">
        <f>IF(AND(G622&lt;&gt;"LIBSETS_SETTYPE_BATTLEGROUND",G622&lt;&gt;"LIBSETS_SETTYPE_SPECIAL"),IF(AQ622&lt;&gt;"",VLOOKUP(AQ622,'ESO zone constants'!$D$3:$H$4953,5,FALSE),""),"")</f>
        <v/>
      </c>
      <c r="AR622" s="42"/>
      <c r="AU622" s="3" t="str">
        <f>IF(AND(G622&lt;&gt;"LIBSETS_SETTYPE_BATTLEGROUND",G622&lt;&gt;"LIBSETS_SETTYPE_SPECIAL"),IF(AV622&lt;&gt;"",VLOOKUP(AV622,'ESO zone constants'!$D$3:$H$4953,5,FALSE),""),"")</f>
        <v/>
      </c>
      <c r="BD622" s="21" t="str">
        <f t="shared" si="60"/>
        <v>[704] = {wayshrines={534,534,534,}, dlcId=DLC_NECROM</v>
      </c>
      <c r="BE622" s="21" t="str">
        <f t="shared" si="61"/>
        <v>, zoneIds={1427,1414,1414}, veteran=false</v>
      </c>
      <c r="BF622" s="21" t="str">
        <f t="shared" si="59"/>
        <v>, setType=LIBSETS_SETTYPE_TRIAL</v>
      </c>
      <c r="BG622" s="21" t="str">
        <f t="shared" si="62"/>
        <v>, dropMechanic={LIBSETS_DROP_MECHANIC_TRIAL_BOSS,LIBSETS_DROP_MECHANIC_TRIAL_BOSS}, dropMechanicDropLocationNames={['en']={'','Bosses in trial dungeons','','','','',},['de']={'','Bosse in Prüfungen','','','','',},}</v>
      </c>
      <c r="BH622" s="21" t="str">
        <f t="shared" si="63"/>
        <v>}, -- Transformative Hope /  Transformative Hope   [Sanity's Edge, Telvanni Peninsula, Telvanni Peninsula]</v>
      </c>
    </row>
    <row r="623" spans="1:60" x14ac:dyDescent="0.25">
      <c r="A623" s="5">
        <v>705</v>
      </c>
      <c r="B623" s="36" t="s">
        <v>3718</v>
      </c>
      <c r="C623" s="36" t="s">
        <v>3718</v>
      </c>
      <c r="D623" s="3">
        <f t="shared" si="64"/>
        <v>705</v>
      </c>
      <c r="G623" s="8" t="s">
        <v>1479</v>
      </c>
      <c r="I623" t="s">
        <v>92</v>
      </c>
      <c r="J623" t="s">
        <v>91</v>
      </c>
      <c r="K623">
        <v>534</v>
      </c>
      <c r="L623">
        <v>534</v>
      </c>
      <c r="M623">
        <v>534</v>
      </c>
      <c r="O623" s="62" t="s">
        <v>3749</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3313</v>
      </c>
      <c r="Z623" s="3">
        <f>IF(AND(G623&lt;&gt;"LIBSETS_SETTYPE_BATTLEGROUND",G623&lt;&gt;"LIBSETS_SETTYPE_SPECIAL"),
IF(AND(Y623&lt;&gt;"",ISNUMBER(Y623),NOT(ISNA(Y623))),Y623,
   IF(AND(L623&lt;&gt;"",ISNUMBER(L623),L623&gt;0,NOT(ISNA(L623))),VLOOKUP(L623,'ESO dumped WayshrineInfo'!$K$3:$L$9996,2,FALSE),"")
),"")</f>
        <v>1414</v>
      </c>
      <c r="AA623" t="str">
        <f>IF(AND(Z623&lt;&gt;"",ISNUMBER(Z623),NOT(ISNA(Z623))),VLOOKUP(Z623,'ESO zone constants'!$A$3:$D$9999,4,FALSE),"")</f>
        <v>Telvanni Peninsula</v>
      </c>
      <c r="AB623" s="33" t="s">
        <v>3313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WayshrineInfo'!$K$3:$L$9996,2,FALSE),"")
),"")</f>
        <v>1414</v>
      </c>
      <c r="AG623" t="str">
        <f>IF(AND(AF623&lt;&gt;"",ISNUMBER(AF623),NOT(ISNA(AF623))),VLOOKUP(AF623,'ESO zone constants'!$A$3:$D$9999,4,FALSE),"")</f>
        <v>Telvanni Peninsula</v>
      </c>
      <c r="AH623" s="42"/>
      <c r="AK623" s="3" t="str">
        <f>IF(AND(G623&lt;&gt;"LIBSETS_SETTYPE_BATTLEGROUND",G623&lt;&gt;"LIBSETS_SETTYPE_SPECIAL"),IF(AL623&lt;&gt;"",VLOOKUP(AL623,'ESO zone constants'!$D$3:$H$4953,5,FALSE),""),"")</f>
        <v/>
      </c>
      <c r="AM623" s="42"/>
      <c r="AP623" s="3" t="str">
        <f>IF(AND(G623&lt;&gt;"LIBSETS_SETTYPE_BATTLEGROUND",G623&lt;&gt;"LIBSETS_SETTYPE_SPECIAL"),IF(AQ623&lt;&gt;"",VLOOKUP(AQ623,'ESO zone constants'!$D$3:$H$4953,5,FALSE),""),"")</f>
        <v/>
      </c>
      <c r="AR623" s="42"/>
      <c r="AU623" s="3" t="str">
        <f>IF(AND(G623&lt;&gt;"LIBSETS_SETTYPE_BATTLEGROUND",G623&lt;&gt;"LIBSETS_SETTYPE_SPECIAL"),IF(AV623&lt;&gt;"",VLOOKUP(AV623,'ESO zone constants'!$D$3:$H$4953,5,FALSE),""),"")</f>
        <v/>
      </c>
      <c r="BD623" s="21" t="str">
        <f t="shared" si="60"/>
        <v>[705] = {wayshrines={534,534,534,}, dlcId=DLC_NECROM</v>
      </c>
      <c r="BE623" s="21" t="str">
        <f t="shared" si="61"/>
        <v>, zoneIds={1427,1414,1414}, veteran=true</v>
      </c>
      <c r="BF623" s="21" t="str">
        <f t="shared" si="59"/>
        <v>, setType=LIBSETS_SETTYPE_TRIAL</v>
      </c>
      <c r="BG623" s="21" t="str">
        <f t="shared" si="62"/>
        <v>, dropMechanic={LIBSETS_DROP_MECHANIC_TRIAL_BOSS,LIBSETS_DROP_MECHANIC_TRIAL_BOSS}, dropMechanicDropLocationNames={['en']={'','Bosses in trial dungeons','','','','',},['de']={'','Bosse in Prüfungen','','','','',},}</v>
      </c>
      <c r="BH623" s="21" t="str">
        <f t="shared" si="63"/>
        <v>}, -- Perfected Transformative Hope /  Perfected Transformative Hope   [Sanity's Edge, Telvanni Peninsula, Telvanni Peninsula]</v>
      </c>
    </row>
    <row r="624" spans="1:60" x14ac:dyDescent="0.25">
      <c r="A624" s="5">
        <v>706</v>
      </c>
      <c r="B624" s="36" t="s">
        <v>3719</v>
      </c>
      <c r="C624" s="36" t="s">
        <v>3719</v>
      </c>
      <c r="D624" s="3">
        <f t="shared" si="64"/>
        <v>706</v>
      </c>
      <c r="G624" s="8" t="s">
        <v>1479</v>
      </c>
      <c r="I624" t="s">
        <v>92</v>
      </c>
      <c r="J624" t="s">
        <v>91</v>
      </c>
      <c r="K624">
        <v>534</v>
      </c>
      <c r="L624">
        <v>534</v>
      </c>
      <c r="M624">
        <v>534</v>
      </c>
      <c r="O624" s="62" t="s">
        <v>3749</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3313</v>
      </c>
      <c r="Z624" s="3">
        <f>IF(AND(G624&lt;&gt;"LIBSETS_SETTYPE_BATTLEGROUND",G624&lt;&gt;"LIBSETS_SETTYPE_SPECIAL"),
IF(AND(Y624&lt;&gt;"",ISNUMBER(Y624),NOT(ISNA(Y624))),Y624,
   IF(AND(L624&lt;&gt;"",ISNUMBER(L624),L624&gt;0,NOT(ISNA(L624))),VLOOKUP(L624,'ESO dumped WayshrineInfo'!$K$3:$L$9996,2,FALSE),"")
),"")</f>
        <v>1414</v>
      </c>
      <c r="AA624" t="str">
        <f>IF(AND(Z624&lt;&gt;"",ISNUMBER(Z624),NOT(ISNA(Z624))),VLOOKUP(Z624,'ESO zone constants'!$A$3:$D$9999,4,FALSE),"")</f>
        <v>Telvanni Peninsula</v>
      </c>
      <c r="AB624" s="33" t="s">
        <v>3313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WayshrineInfo'!$K$3:$L$9996,2,FALSE),"")
),"")</f>
        <v>1414</v>
      </c>
      <c r="AG624" t="str">
        <f>IF(AND(AF624&lt;&gt;"",ISNUMBER(AF624),NOT(ISNA(AF624))),VLOOKUP(AF624,'ESO zone constants'!$A$3:$D$9999,4,FALSE),"")</f>
        <v>Telvanni Peninsula</v>
      </c>
      <c r="AH624" s="42"/>
      <c r="AK624" s="3" t="str">
        <f>IF(AND(G624&lt;&gt;"LIBSETS_SETTYPE_BATTLEGROUND",G624&lt;&gt;"LIBSETS_SETTYPE_SPECIAL"),IF(AL624&lt;&gt;"",VLOOKUP(AL624,'ESO zone constants'!$D$3:$H$4953,5,FALSE),""),"")</f>
        <v/>
      </c>
      <c r="AM624" s="42"/>
      <c r="AP624" s="3" t="str">
        <f>IF(AND(G624&lt;&gt;"LIBSETS_SETTYPE_BATTLEGROUND",G624&lt;&gt;"LIBSETS_SETTYPE_SPECIAL"),IF(AQ624&lt;&gt;"",VLOOKUP(AQ624,'ESO zone constants'!$D$3:$H$4953,5,FALSE),""),"")</f>
        <v/>
      </c>
      <c r="AR624" s="42"/>
      <c r="AU624" s="3" t="str">
        <f>IF(AND(G624&lt;&gt;"LIBSETS_SETTYPE_BATTLEGROUND",G624&lt;&gt;"LIBSETS_SETTYPE_SPECIAL"),IF(AV624&lt;&gt;"",VLOOKUP(AV624,'ESO zone constants'!$D$3:$H$4953,5,FALSE),""),"")</f>
        <v/>
      </c>
      <c r="BD624" s="21" t="str">
        <f t="shared" si="60"/>
        <v>[706] = {wayshrines={534,534,534,}, dlcId=DLC_NECROM</v>
      </c>
      <c r="BE624" s="21" t="str">
        <f t="shared" si="61"/>
        <v>, zoneIds={1427,1414,1414}, veteran=true</v>
      </c>
      <c r="BF624" s="21" t="str">
        <f t="shared" si="59"/>
        <v>, setType=LIBSETS_SETTYPE_TRIAL</v>
      </c>
      <c r="BG624" s="21" t="str">
        <f t="shared" si="62"/>
        <v>, dropMechanic={LIBSETS_DROP_MECHANIC_TRIAL_BOSS,LIBSETS_DROP_MECHANIC_TRIAL_BOSS}, dropMechanicDropLocationNames={['en']={'','Bosses in trial dungeons','','','','',},['de']={'','Bosse in Prüfungen','','','','',},}</v>
      </c>
      <c r="BH624" s="21" t="str">
        <f t="shared" si="63"/>
        <v>}, -- Perfected Test of Resolve /  Perfected Test of Resolve   [Sanity's Edge, Telvanni Peninsula, Telvanni Peninsula]</v>
      </c>
    </row>
    <row r="625" spans="1:60" x14ac:dyDescent="0.25">
      <c r="A625" s="5">
        <v>707</v>
      </c>
      <c r="B625" s="36" t="s">
        <v>3724</v>
      </c>
      <c r="C625" s="36" t="s">
        <v>3724</v>
      </c>
      <c r="D625" s="3">
        <f t="shared" si="64"/>
        <v>707</v>
      </c>
      <c r="G625" s="8" t="s">
        <v>1479</v>
      </c>
      <c r="I625" t="s">
        <v>92</v>
      </c>
      <c r="J625" t="s">
        <v>91</v>
      </c>
      <c r="K625">
        <v>534</v>
      </c>
      <c r="L625">
        <v>534</v>
      </c>
      <c r="M625">
        <v>534</v>
      </c>
      <c r="O625" s="62" t="s">
        <v>3749</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3313</v>
      </c>
      <c r="Z625" s="3">
        <f>IF(AND(G625&lt;&gt;"LIBSETS_SETTYPE_BATTLEGROUND",G625&lt;&gt;"LIBSETS_SETTYPE_SPECIAL"),
IF(AND(Y625&lt;&gt;"",ISNUMBER(Y625),NOT(ISNA(Y625))),Y625,
   IF(AND(L625&lt;&gt;"",ISNUMBER(L625),L625&gt;0,NOT(ISNA(L625))),VLOOKUP(L625,'ESO dumped WayshrineInfo'!$K$3:$L$9996,2,FALSE),"")
),"")</f>
        <v>1414</v>
      </c>
      <c r="AA625" t="str">
        <f>IF(AND(Z625&lt;&gt;"",ISNUMBER(Z625),NOT(ISNA(Z625))),VLOOKUP(Z625,'ESO zone constants'!$A$3:$D$9999,4,FALSE),"")</f>
        <v>Telvanni Peninsula</v>
      </c>
      <c r="AB625" s="33" t="s">
        <v>3313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WayshrineInfo'!$K$3:$L$9996,2,FALSE),"")
),"")</f>
        <v>1414</v>
      </c>
      <c r="AG625" t="str">
        <f>IF(AND(AF625&lt;&gt;"",ISNUMBER(AF625),NOT(ISNA(AF625))),VLOOKUP(AF625,'ESO zone constants'!$A$3:$D$9999,4,FALSE),"")</f>
        <v>Telvanni Peninsula</v>
      </c>
      <c r="AH625" s="42"/>
      <c r="AK625" s="3" t="str">
        <f>IF(AND(G625&lt;&gt;"LIBSETS_SETTYPE_BATTLEGROUND",G625&lt;&gt;"LIBSETS_SETTYPE_SPECIAL"),IF(AL625&lt;&gt;"",VLOOKUP(AL625,'ESO zone constants'!$D$3:$H$4953,5,FALSE),""),"")</f>
        <v/>
      </c>
      <c r="AM625" s="42"/>
      <c r="AP625" s="3" t="str">
        <f>IF(AND(G625&lt;&gt;"LIBSETS_SETTYPE_BATTLEGROUND",G625&lt;&gt;"LIBSETS_SETTYPE_SPECIAL"),IF(AQ625&lt;&gt;"",VLOOKUP(AQ625,'ESO zone constants'!$D$3:$H$4953,5,FALSE),""),"")</f>
        <v/>
      </c>
      <c r="AR625" s="42"/>
      <c r="AU625" s="3" t="str">
        <f>IF(AND(G625&lt;&gt;"LIBSETS_SETTYPE_BATTLEGROUND",G625&lt;&gt;"LIBSETS_SETTYPE_SPECIAL"),IF(AV625&lt;&gt;"",VLOOKUP(AV625,'ESO zone constants'!$D$3:$H$4953,5,FALSE),""),"")</f>
        <v/>
      </c>
      <c r="BD625" s="21" t="str">
        <f t="shared" si="60"/>
        <v>[707] = {wayshrines={534,534,534,}, dlcId=DLC_NECROM</v>
      </c>
      <c r="BE625" s="21" t="str">
        <f t="shared" si="61"/>
        <v>, zoneIds={1427,1414,1414}, veteran=true</v>
      </c>
      <c r="BF625" s="21" t="str">
        <f t="shared" si="59"/>
        <v>, setType=LIBSETS_SETTYPE_TRIAL</v>
      </c>
      <c r="BG625" s="21" t="str">
        <f t="shared" si="62"/>
        <v>, dropMechanic={LIBSETS_DROP_MECHANIC_TRIAL_BOSS,LIBSETS_DROP_MECHANIC_TRIAL_BOSS}, dropMechanicDropLocationNames={['en']={'','Bosses in trial dungeons','','','','',},['de']={'','Bosse in Prüfungen','','','','',},}</v>
      </c>
      <c r="BH625" s="21" t="str">
        <f t="shared" si="63"/>
        <v>}, -- Perfected Ansuul\'s Torment /  Perfected Ansuul\'s Torment   [Sanity's Edge, Telvanni Peninsula, Telvanni Peninsula]</v>
      </c>
    </row>
    <row r="626" spans="1:60" x14ac:dyDescent="0.25">
      <c r="A626" s="5">
        <v>708</v>
      </c>
      <c r="B626" s="36" t="s">
        <v>3720</v>
      </c>
      <c r="C626" s="36" t="s">
        <v>3720</v>
      </c>
      <c r="D626" s="3">
        <f t="shared" si="64"/>
        <v>708</v>
      </c>
      <c r="G626" s="8" t="s">
        <v>1479</v>
      </c>
      <c r="I626" t="s">
        <v>92</v>
      </c>
      <c r="J626" t="s">
        <v>91</v>
      </c>
      <c r="K626">
        <v>534</v>
      </c>
      <c r="L626">
        <v>534</v>
      </c>
      <c r="M626">
        <v>534</v>
      </c>
      <c r="O626" s="62" t="s">
        <v>3749</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3313</v>
      </c>
      <c r="Z626" s="3">
        <f>IF(AND(G626&lt;&gt;"LIBSETS_SETTYPE_BATTLEGROUND",G626&lt;&gt;"LIBSETS_SETTYPE_SPECIAL"),
IF(AND(Y626&lt;&gt;"",ISNUMBER(Y626),NOT(ISNA(Y626))),Y626,
   IF(AND(L626&lt;&gt;"",ISNUMBER(L626),L626&gt;0,NOT(ISNA(L626))),VLOOKUP(L626,'ESO dumped WayshrineInfo'!$K$3:$L$9996,2,FALSE),"")
),"")</f>
        <v>1414</v>
      </c>
      <c r="AA626" t="str">
        <f>IF(AND(Z626&lt;&gt;"",ISNUMBER(Z626),NOT(ISNA(Z626))),VLOOKUP(Z626,'ESO zone constants'!$A$3:$D$9999,4,FALSE),"")</f>
        <v>Telvanni Peninsula</v>
      </c>
      <c r="AB626" s="33" t="s">
        <v>3313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WayshrineInfo'!$K$3:$L$9996,2,FALSE),"")
),"")</f>
        <v>1414</v>
      </c>
      <c r="AG626" t="str">
        <f>IF(AND(AF626&lt;&gt;"",ISNUMBER(AF626),NOT(ISNA(AF626))),VLOOKUP(AF626,'ESO zone constants'!$A$3:$D$9999,4,FALSE),"")</f>
        <v>Telvanni Peninsula</v>
      </c>
      <c r="AH626" s="42"/>
      <c r="AK626" s="3" t="str">
        <f>IF(AND(G626&lt;&gt;"LIBSETS_SETTYPE_BATTLEGROUND",G626&lt;&gt;"LIBSETS_SETTYPE_SPECIAL"),IF(AL626&lt;&gt;"",VLOOKUP(AL626,'ESO zone constants'!$D$3:$H$4953,5,FALSE),""),"")</f>
        <v/>
      </c>
      <c r="AM626" s="42"/>
      <c r="AP626" s="3" t="str">
        <f>IF(AND(G626&lt;&gt;"LIBSETS_SETTYPE_BATTLEGROUND",G626&lt;&gt;"LIBSETS_SETTYPE_SPECIAL"),IF(AQ626&lt;&gt;"",VLOOKUP(AQ626,'ESO zone constants'!$D$3:$H$4953,5,FALSE),""),"")</f>
        <v/>
      </c>
      <c r="AR626" s="42"/>
      <c r="AU626" s="3" t="str">
        <f>IF(AND(G626&lt;&gt;"LIBSETS_SETTYPE_BATTLEGROUND",G626&lt;&gt;"LIBSETS_SETTYPE_SPECIAL"),IF(AV626&lt;&gt;"",VLOOKUP(AV626,'ESO zone constants'!$D$3:$H$4953,5,FALSE),""),"")</f>
        <v/>
      </c>
      <c r="BD626" s="21" t="str">
        <f t="shared" si="60"/>
        <v>[708] = {wayshrines={534,534,534,}, dlcId=DLC_NECROM</v>
      </c>
      <c r="BE626" s="21" t="str">
        <f t="shared" si="61"/>
        <v>, zoneIds={1427,1414,1414}, veteran=true</v>
      </c>
      <c r="BF626" s="21" t="str">
        <f t="shared" si="59"/>
        <v>, setType=LIBSETS_SETTYPE_TRIAL</v>
      </c>
      <c r="BG626" s="21" t="str">
        <f t="shared" si="62"/>
        <v>, dropMechanic={LIBSETS_DROP_MECHANIC_TRIAL_BOSS,LIBSETS_DROP_MECHANIC_TRIAL_BOSS}, dropMechanicDropLocationNames={['en']={'','Bosses in trial dungeons','','','','',},['de']={'','Bosse in Prüfungen','','','','',},}</v>
      </c>
      <c r="BH626" s="21" t="str">
        <f t="shared" si="63"/>
        <v>}, -- Perfected Peace and Serenity /  Perfected Peace and Serenity   [Sanity's Edge, Telvanni Peninsula, Telvanni Peninsula]</v>
      </c>
    </row>
    <row r="627" spans="1:60" x14ac:dyDescent="0.25">
      <c r="A627" s="72">
        <v>711</v>
      </c>
      <c r="B627" s="54" t="s">
        <v>3791</v>
      </c>
      <c r="C627" s="54" t="s">
        <v>3791</v>
      </c>
      <c r="D627" s="3">
        <f t="shared" si="64"/>
        <v>711</v>
      </c>
      <c r="F627" t="s">
        <v>3795</v>
      </c>
      <c r="G627" s="8" t="s">
        <v>3794</v>
      </c>
      <c r="I627" t="s">
        <v>3801</v>
      </c>
      <c r="J627" t="s">
        <v>91</v>
      </c>
      <c r="K627">
        <v>-1</v>
      </c>
      <c r="L627">
        <v>-1</v>
      </c>
      <c r="M627">
        <v>-1</v>
      </c>
      <c r="O627" s="62" t="s">
        <v>125</v>
      </c>
      <c r="Q627" s="3">
        <f>IF(AND(G627&lt;&gt;"LIBSETS_SETTYPE_BATTLEGROUND",G627&lt;&gt;"LIBSETS_SETTYPE_SPECIAL"), IF(R627&lt;&gt;"",VLOOKUP(R627,'ESO zone constants'!$D$3:$H$10001,5,FALSE),""),"")</f>
        <v>181</v>
      </c>
      <c r="R627" t="str">
        <f>IF(AND(O627&lt;&gt;"",NOT(ISERROR(O627))),O627,
IF(AND(P627&lt;&gt;"",ISNUMBER(P627),P627&gt;0,NOT(ISNA(P627))),VLOOKUP(P627,'ESO zone constants'!$A$3:$D$9999,4,FALSE),
IF(AND(K627&lt;&gt;"",K627&gt;0,NOT(ISERROR(K627))),VLOOKUP(K627,'ESO dumped WayshrineInfo'!$K$3:$N$9996,4,FALSE),"")))</f>
        <v>Cyrodiil</v>
      </c>
      <c r="S627" s="62" t="s">
        <v>3800</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0" t="s">
        <v>2784</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constants'!$A$3:$D$9999,4,FALSE),"")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constants'!$A$3:$D$9999,4,FALSE),"")</f>
        <v/>
      </c>
      <c r="AH627" s="42"/>
      <c r="AI627" s="39"/>
      <c r="AJ627" s="39"/>
      <c r="AK627" s="3" t="str">
        <f>IF(AND(G627&lt;&gt;"LIBSETS_SETTYPE_BATTLEGROUND",G627&lt;&gt;"LIBSETS_SETTYPE_SPECIAL"),IF(AL627&lt;&gt;"",VLOOKUP(AL627,'ESO zone constants'!$D$3:$H$4953,5,FALSE),""),"")</f>
        <v/>
      </c>
      <c r="AM627" s="42"/>
      <c r="AN627" s="39"/>
      <c r="AO627" s="39"/>
      <c r="AP627" s="3" t="str">
        <f>IF(AND(G627&lt;&gt;"LIBSETS_SETTYPE_BATTLEGROUND",G627&lt;&gt;"LIBSETS_SETTYPE_SPECIAL"),IF(AQ627&lt;&gt;"",VLOOKUP(AQ627,'ESO zone constants'!$D$3:$H$4953,5,FALSE),""),"")</f>
        <v/>
      </c>
      <c r="AR627" s="42"/>
      <c r="AS627" s="39"/>
      <c r="AT627" s="39"/>
      <c r="AU627" s="3" t="str">
        <f>IF(AND(G627&lt;&gt;"LIBSETS_SETTYPE_BATTLEGROUND",G627&lt;&gt;"LIBSETS_SETTYPE_SPECIAL"),IF(AV627&lt;&gt;"",VLOOKUP(AV627,'ESO zone constants'!$D$3:$H$4953,5,FALSE),""),"")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59"/>
        <v>, setType=LIBSETS_SETTYPE_CYRODIIL_MONSTER</v>
      </c>
      <c r="BG627" s="21" t="str">
        <f t="shared" si="62"/>
        <v>, dropMechanic={LIBSETS_DROP_MECHANIC_AP_ELITE_GEAR_LOCKBOX_MERCHANT}</v>
      </c>
      <c r="BH627" s="21" t="str">
        <f t="shared" si="63"/>
        <v>}, --Jerall Mountains Warchief / Jerall Mountains Warchief   [Cyrodiil, Cyrodiil]</v>
      </c>
    </row>
    <row r="628" spans="1:60" x14ac:dyDescent="0.25">
      <c r="A628" s="72">
        <v>712</v>
      </c>
      <c r="B628" s="54" t="s">
        <v>3792</v>
      </c>
      <c r="C628" s="54" t="s">
        <v>3792</v>
      </c>
      <c r="D628" s="3">
        <f t="shared" si="64"/>
        <v>712</v>
      </c>
      <c r="F628" t="s">
        <v>3795</v>
      </c>
      <c r="G628" s="8" t="s">
        <v>3794</v>
      </c>
      <c r="I628" t="s">
        <v>3801</v>
      </c>
      <c r="J628" t="s">
        <v>91</v>
      </c>
      <c r="K628">
        <v>-1</v>
      </c>
      <c r="L628">
        <v>-1</v>
      </c>
      <c r="M628">
        <v>-1</v>
      </c>
      <c r="O628" s="62" t="s">
        <v>125</v>
      </c>
      <c r="Q628" s="3">
        <f>IF(AND(G628&lt;&gt;"LIBSETS_SETTYPE_BATTLEGROUND",G628&lt;&gt;"LIBSETS_SETTYPE_SPECIAL"), IF(R628&lt;&gt;"",VLOOKUP(R628,'ESO zone constants'!$D$3:$H$10001,5,FALSE),""),"")</f>
        <v>181</v>
      </c>
      <c r="R628" t="str">
        <f>IF(AND(O628&lt;&gt;"",NOT(ISERROR(O628))),O628,
IF(AND(P628&lt;&gt;"",ISNUMBER(P628),P628&gt;0,NOT(ISNA(P628))),VLOOKUP(P628,'ESO zone constants'!$A$3:$D$9999,4,FALSE),
IF(AND(K628&lt;&gt;"",K628&gt;0,NOT(ISERROR(K628))),VLOOKUP(K628,'ESO dumped WayshrineInfo'!$K$3:$N$9996,4,FALSE),"")))</f>
        <v>Cyrodiil</v>
      </c>
      <c r="S628" s="62" t="s">
        <v>3800</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0" t="s">
        <v>2784</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constants'!$A$3:$D$9999,4,FALSE),"")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constants'!$A$3:$D$9999,4,FALSE),"")</f>
        <v/>
      </c>
      <c r="AH628" s="42"/>
      <c r="AI628" s="39"/>
      <c r="AJ628" s="39"/>
      <c r="AK628" s="3" t="str">
        <f>IF(AND(G628&lt;&gt;"LIBSETS_SETTYPE_BATTLEGROUND",G628&lt;&gt;"LIBSETS_SETTYPE_SPECIAL"),IF(AL628&lt;&gt;"",VLOOKUP(AL628,'ESO zone constants'!$D$3:$H$4953,5,FALSE),""),"")</f>
        <v/>
      </c>
      <c r="AM628" s="42"/>
      <c r="AN628" s="39"/>
      <c r="AO628" s="39"/>
      <c r="AP628" s="3" t="str">
        <f>IF(AND(G628&lt;&gt;"LIBSETS_SETTYPE_BATTLEGROUND",G628&lt;&gt;"LIBSETS_SETTYPE_SPECIAL"),IF(AQ628&lt;&gt;"",VLOOKUP(AQ628,'ESO zone constants'!$D$3:$H$4953,5,FALSE),""),"")</f>
        <v/>
      </c>
      <c r="AR628" s="42"/>
      <c r="AS628" s="39"/>
      <c r="AT628" s="39"/>
      <c r="AU628" s="3" t="str">
        <f>IF(AND(G628&lt;&gt;"LIBSETS_SETTYPE_BATTLEGROUND",G628&lt;&gt;"LIBSETS_SETTYPE_SPECIAL"),IF(AV628&lt;&gt;"",VLOOKUP(AV628,'ESO zone constants'!$D$3:$H$4953,5,FALSE),""),"")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59"/>
        <v>, setType=LIBSETS_SETTYPE_CYRODIIL_MONSTER</v>
      </c>
      <c r="BG628" s="21" t="str">
        <f t="shared" si="62"/>
        <v>, dropMechanic={LIBSETS_DROP_MECHANIC_AP_ELITE_GEAR_LOCKBOX_MERCHANT}</v>
      </c>
      <c r="BH628" s="21" t="str">
        <f t="shared" si="63"/>
        <v>}, --Nibenay Bay Battlereeve / Nibenay Bay Battlereeve   [Cyrodiil, Cyrodiil]</v>
      </c>
    </row>
    <row r="629" spans="1:60" x14ac:dyDescent="0.25">
      <c r="A629" s="72">
        <v>713</v>
      </c>
      <c r="B629" s="54" t="s">
        <v>3793</v>
      </c>
      <c r="C629" s="54" t="s">
        <v>3793</v>
      </c>
      <c r="D629" s="3">
        <f t="shared" si="64"/>
        <v>713</v>
      </c>
      <c r="F629" t="s">
        <v>3795</v>
      </c>
      <c r="G629" s="8" t="s">
        <v>3794</v>
      </c>
      <c r="I629" t="s">
        <v>3801</v>
      </c>
      <c r="J629" t="s">
        <v>91</v>
      </c>
      <c r="K629">
        <v>-1</v>
      </c>
      <c r="L629">
        <v>-1</v>
      </c>
      <c r="M629">
        <v>-1</v>
      </c>
      <c r="O629" s="62" t="s">
        <v>125</v>
      </c>
      <c r="Q629" s="3">
        <f>IF(AND(G629&lt;&gt;"LIBSETS_SETTYPE_BATTLEGROUND",G629&lt;&gt;"LIBSETS_SETTYPE_SPECIAL"), IF(R629&lt;&gt;"",VLOOKUP(R629,'ESO zone constants'!$D$3:$H$10001,5,FALSE),""),"")</f>
        <v>181</v>
      </c>
      <c r="R629" t="str">
        <f>IF(AND(O629&lt;&gt;"",NOT(ISERROR(O629))),O629,
IF(AND(P629&lt;&gt;"",ISNUMBER(P629),P629&gt;0,NOT(ISNA(P629))),VLOOKUP(P629,'ESO zone constants'!$A$3:$D$9999,4,FALSE),
IF(AND(K629&lt;&gt;"",K629&gt;0,NOT(ISERROR(K629))),VLOOKUP(K629,'ESO dumped WayshrineInfo'!$K$3:$N$9996,4,FALSE),"")))</f>
        <v>Cyrodiil</v>
      </c>
      <c r="S629" s="62" t="s">
        <v>3800</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0" t="s">
        <v>2784</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constants'!$A$3:$D$9999,4,FALSE),"")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constants'!$A$3:$D$9999,4,FALSE),"")</f>
        <v/>
      </c>
      <c r="AH629" s="42"/>
      <c r="AI629" s="39"/>
      <c r="AJ629" s="39"/>
      <c r="AK629" s="3" t="str">
        <f>IF(AND(G629&lt;&gt;"LIBSETS_SETTYPE_BATTLEGROUND",G629&lt;&gt;"LIBSETS_SETTYPE_SPECIAL"),IF(AL629&lt;&gt;"",VLOOKUP(AL629,'ESO zone constants'!$D$3:$H$4953,5,FALSE),""),"")</f>
        <v/>
      </c>
      <c r="AM629" s="42"/>
      <c r="AN629" s="39"/>
      <c r="AO629" s="39"/>
      <c r="AP629" s="3" t="str">
        <f>IF(AND(G629&lt;&gt;"LIBSETS_SETTYPE_BATTLEGROUND",G629&lt;&gt;"LIBSETS_SETTYPE_SPECIAL"),IF(AQ629&lt;&gt;"",VLOOKUP(AQ629,'ESO zone constants'!$D$3:$H$4953,5,FALSE),""),"")</f>
        <v/>
      </c>
      <c r="AR629" s="42"/>
      <c r="AS629" s="39"/>
      <c r="AT629" s="39"/>
      <c r="AU629" s="3" t="str">
        <f>IF(AND(G629&lt;&gt;"LIBSETS_SETTYPE_BATTLEGROUND",G629&lt;&gt;"LIBSETS_SETTYPE_SPECIAL"),IF(AV629&lt;&gt;"",VLOOKUP(AV629,'ESO zone constants'!$D$3:$H$4953,5,FALSE),""),"")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59"/>
        <v>, setType=LIBSETS_SETTYPE_CYRODIIL_MONSTER</v>
      </c>
      <c r="BG629" s="21" t="str">
        <f t="shared" si="62"/>
        <v>, dropMechanic={LIBSETS_DROP_MECHANIC_AP_ELITE_GEAR_LOCKBOX_MERCHANT}</v>
      </c>
      <c r="BH629" s="21" t="str">
        <f t="shared" si="63"/>
        <v>}, --Colovian Highlands General / Colovian Highlands General   [Cyrodiil, Cyrodiil]</v>
      </c>
    </row>
    <row r="630" spans="1:60" x14ac:dyDescent="0.25">
      <c r="A630" s="5">
        <v>722</v>
      </c>
      <c r="B630" t="s">
        <v>3837</v>
      </c>
      <c r="C630" t="s">
        <v>3837</v>
      </c>
      <c r="D630" s="3">
        <f t="shared" si="64"/>
        <v>722</v>
      </c>
      <c r="E630" s="54" t="s">
        <v>3849</v>
      </c>
      <c r="G630" s="3" t="s">
        <v>3829</v>
      </c>
      <c r="I630" t="s">
        <v>91</v>
      </c>
      <c r="J630" t="s">
        <v>91</v>
      </c>
      <c r="K630">
        <v>543</v>
      </c>
      <c r="L630">
        <v>543</v>
      </c>
      <c r="M630">
        <v>543</v>
      </c>
      <c r="Q630" s="3">
        <f>IF(AND(G630&lt;&gt;"LIBSETS_SETTYPE_BATTLEGROUND",G630&lt;&gt;"LIBSETS_SETTYPE_SPECIAL"), IF(R630&lt;&gt;"",VLOOKUP(R630,'ESO zone constants'!$D$3:$H$10001,5,FALSE),""),"")</f>
        <v>1413</v>
      </c>
      <c r="R630" t="str">
        <f>IF(AND(O630&lt;&gt;"",NOT(ISERROR(O630))),O630,
IF(AND(P630&lt;&gt;"",ISNUMBER(P630),P630&gt;0,NOT(ISNA(P630))),VLOOKUP(P630,'ESO zone constants'!$A$3:$D$9999,4,FALSE),
IF(AND(K630&lt;&gt;"",K630&gt;0,NOT(ISERROR(K630))),VLOOKUP(K630,'ESO dumped WayshrineInfo'!$K$3:$N$9996,4,FALSE),"")))</f>
        <v>Apocrypha</v>
      </c>
      <c r="S630" s="62" t="s">
        <v>3824</v>
      </c>
      <c r="T630" s="19" t="str">
        <f>IF(AND(S630&lt;&gt;"",NOT(ISERROR(S630))),S630,IF(Q630&lt;&gt;"",IF(NOT(ISERROR(VLOOKUP(Q630,'ESO Dungeon constants'!$D$3:$H$9999,5,FALSE))),VLOOKUP(Q630,'ESO Dungeon constants'!$D$3:$I$9999,6,FALSE),VLOOKUP(Q630,'ESO zone constants'!$H$3:$K$9987,4,FALSE)),""))</f>
        <v>NO_DLC_SECRET_OF_THE_TELVANNI</v>
      </c>
      <c r="U630" s="3" t="str">
        <f>IF(T630&lt;&gt;"",VLOOKUP(T630,'LibSets constants'!$B$4:$C$1012,2,FALSE),"")</f>
        <v>Secret of the Telvanni</v>
      </c>
      <c r="V630" s="90" t="s">
        <v>3826</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constants'!$A$3:$D$9999,4,FALSE),"")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constants'!$A$3:$D$9999,4,FALSE),"")</f>
        <v>Apocrypha</v>
      </c>
      <c r="AH630" s="42"/>
      <c r="AI630" s="39"/>
      <c r="AJ630" s="39"/>
      <c r="AK630" s="3" t="str">
        <f>IF(AND(G630&lt;&gt;"LIBSETS_SETTYPE_BATTLEGROUND",G630&lt;&gt;"LIBSETS_SETTYPE_SPECIAL"),IF(AL630&lt;&gt;"",VLOOKUP(AL630,'ESO zone constants'!$D$3:$H$4953,5,FALSE),""),"")</f>
        <v/>
      </c>
      <c r="AM630" s="42"/>
      <c r="AN630" s="39"/>
      <c r="AO630" s="39"/>
      <c r="AP630" s="3" t="str">
        <f>IF(AND(G630&lt;&gt;"LIBSETS_SETTYPE_BATTLEGROUND",G630&lt;&gt;"LIBSETS_SETTYPE_SPECIAL"),IF(AQ630&lt;&gt;"",VLOOKUP(AQ630,'ESO zone constants'!$D$3:$H$4953,5,FALSE),""),"")</f>
        <v/>
      </c>
      <c r="AR630" s="42"/>
      <c r="AS630" s="39"/>
      <c r="AT630" s="39"/>
      <c r="AU630" s="3" t="str">
        <f>IF(AND(G630&lt;&gt;"LIBSETS_SETTYPE_BATTLEGROUND",G630&lt;&gt;"LIBSETS_SETTYPE_SPECIAL"),IF(AV630&lt;&gt;"",VLOOKUP(AV630,'ESO zone constants'!$D$3:$H$4953,5,FALSE),""),"")</f>
        <v/>
      </c>
      <c r="AW630" s="42"/>
      <c r="AX630" s="39"/>
      <c r="AY630" s="39"/>
      <c r="AZ630" s="79" t="s">
        <v>2658</v>
      </c>
      <c r="BA630" s="79"/>
      <c r="BB630" s="79"/>
      <c r="BC630">
        <v>117</v>
      </c>
      <c r="BD630" s="21" t="str">
        <f t="shared" ref="BD630:BD636" si="65">IF(A630="???","--","")&amp;IF(BC630&lt;&gt;"Not in the game (anymore)",IF(A630&lt;&gt;"",CONCATENATE("[",A630,"] = {wayshrines={")&amp;IF(K630&lt;&gt;"",CONCATENATE(K630,","),"")&amp;IF(L630&lt;&gt;"",CONCATENATE(L630,","),"")&amp;IF(M630&lt;&gt;"",CONCATENATE(M630,","),"")&amp;CONCATENATE("}")&amp;IF(VALUE(N630)&gt;0,CONCATENATE(", traitsNeeded=",N630),"")&amp;CONCATENATE(", dlcId=",IF(T630&lt;&gt;"",T630,"DLC_BASE_GAME")),""),"")</f>
        <v>[722] = {wayshrines={543,543,543,}, dlcId=NO_DLC_SECRET_OF_THE_TELVANNI</v>
      </c>
      <c r="BE630" s="21" t="str">
        <f t="shared" ref="BE630:BE636" si="66">IF(BC630&lt;&gt;"Not in the game (anymore)",IF(A630&lt;&gt;"",IF(Q630&lt;&gt;"",CONCATENATE(", zoneIds={",Q630),"")&amp;IF(Z630&lt;&gt;"",CONCATENATE(",",Z630),"")&amp;IF(AF630&lt;&gt;"",CONCATENATE(",",AF630),"")&amp;IF(AK630&lt;&gt;"",CONCATENATE(",",AK630),"")&amp;IF(AP630&lt;&gt;"",CONCATENATE(",",AP630),"")&amp;IF(AU630&lt;&gt;"",CONCATENATE(",",AU630),"")&amp;IF(Q630&lt;&gt;"",CONCATENATE("}",""),"")&amp;IF(OR(I630="true",I630="false",I630&lt;&gt;""), CONCATENATE(", veteran=", I630), ""),""),"")</f>
        <v>, zoneIds={1413,1413,1413}, veteran=false</v>
      </c>
      <c r="BF630" s="21" t="str">
        <f t="shared" si="59"/>
        <v>, setType=LIBSETS_SETTYPE_CLASS, classId=117</v>
      </c>
      <c r="BG630" s="21" t="str">
        <f t="shared" ref="BG630:BG636" si="67">IF(A630&lt;&gt;"",IF(BC630&lt;&gt;"Not in the game (anymore)",IF(AZ630&lt;&gt;"",", isProcSetAllowedInPvP="&amp; AZ630,"")
&amp; IF(BC630&lt;&gt;"Not in the game (anymore)",
  IF(V630&lt;&gt;"",", dropMechanic={"&amp;V630&amp;IF(AB630&lt;&gt;"",","&amp;AB630,"")&amp;IF(AH630&lt;&gt;"",","&amp;AH630,"")&amp;IF(AM630&lt;&gt;"",","&amp;AM630,"")&amp;IF(AR630&lt;&gt;"",","&amp;AR630,"")&amp;IF(AW630&lt;&gt;"",","&amp;AW630,"")&amp;"}"
     &amp;IF(OR(W630&lt;&gt;"",AC630&lt;&gt;"",AI630&lt;&gt;"",AN630&lt;&gt;"",AS630&lt;&gt;"",AX630&lt;&gt;"",X630&lt;&gt;"",AD630&lt;&gt;"",AJ630&lt;&gt;"",AO630&lt;&gt;"",AT630&lt;&gt;"",AY630&lt;&gt;""),", dropMechanicDropLocationNames={"
        &amp; IF(OR(W630&lt;&gt;"",AC630&lt;&gt;"",AI630&lt;&gt;"",AN630&lt;&gt;"",AS630&lt;&gt;"",AX630&lt;&gt;""),"['en']={"&amp;IF(W630&lt;&gt;"","'"&amp;W630&amp;"',","'',")&amp;IF(AC630&lt;&gt;"","'"&amp;AC630&amp;"',","'',")&amp;IF(AI630&lt;&gt;"","'"&amp;AI630&amp;"',","'',")&amp;IF(AN630&lt;&gt;"","'"&amp;AN630&amp;"',","'',")&amp;IF(AS630&lt;&gt;"","'"&amp;AS630&amp;"',","'',")&amp;IF(AX630&lt;&gt;"","'"&amp;AX630&amp;"',","'',")&amp;"},","")
        &amp; IF(OR(X630&lt;&gt;"",AD630&lt;&gt;"",AJ630&lt;&gt;"",AO630&lt;&gt;"",AT630&lt;&gt;"",AY630&lt;&gt;""),"['de']={"&amp;IF(X630&lt;&gt;"","'"&amp;X630&amp;"',","'',")&amp;IF(AD630&lt;&gt;"","'"&amp;AD630&amp;"',","'',")&amp;IF(AJ630&lt;&gt;"","'"&amp;AJ630&amp;"',","'',")&amp;IF(AO630&lt;&gt;"","'"&amp;AO630&amp;"',","'',")&amp;IF(AT630&lt;&gt;"","'"&amp;AT630&amp;"',","'',")&amp;IF(AY630&lt;&gt;"","'"&amp;AY630&amp;"',","'',")&amp;"},","")
     &amp; "}",""),"")),""),"")</f>
        <v>, dropMechanic={LIBSETS_DROP_MECHANIC_ENDLESS_ARCHIVE}</v>
      </c>
      <c r="BH630" s="21" t="str">
        <f t="shared" ref="BH630:BH636" si="68">IF(A630&lt;&gt;"",IF(BC630&lt;&gt;"Not in the game (anymore)",
IF(OR(BA630&lt;&gt;"",BB630&lt;&gt;""),", addTooltip={" &amp; IF(BA630&lt;&gt;"","['en']='"&amp; BA630 &amp; "',","")  &amp; IF(AND(BA630&lt;&gt;"",BA630&lt;&gt;BB630), IF(BB630&lt;&gt;"","['de']='"&amp; BB630 &amp; "',",""),"") &amp; "},","")
&amp; "},"
&amp; IF(C630&lt;&gt;"",CONCATENATE(" --",C630," / ",B630,"   [",IF(R630&lt;&gt;"",R630,""),IF(AA630&lt;&gt;"",", "&amp;AA630,""),IF(AG630&lt;&gt;"",", "&amp;AG630,""),IF(AL630&lt;&gt;"",", "&amp;AL630,""),IF(AQ630&lt;&gt;"",", "&amp;AQ630,""),IF(AV630&lt;&gt;"",", "&amp;AV630,""),"]")),""),"")</f>
        <v>}, --Reawakened Hierophant / Reawakened Hierophant   [Apocrypha, Apocrypha, Apocrypha]</v>
      </c>
    </row>
    <row r="631" spans="1:60" x14ac:dyDescent="0.25">
      <c r="A631" s="5">
        <v>723</v>
      </c>
      <c r="B631" t="s">
        <v>3836</v>
      </c>
      <c r="C631" t="s">
        <v>3836</v>
      </c>
      <c r="D631" s="3">
        <f t="shared" si="64"/>
        <v>723</v>
      </c>
      <c r="E631" s="54" t="s">
        <v>3843</v>
      </c>
      <c r="G631" s="3" t="s">
        <v>3829</v>
      </c>
      <c r="I631" t="s">
        <v>91</v>
      </c>
      <c r="J631" t="s">
        <v>91</v>
      </c>
      <c r="K631">
        <v>543</v>
      </c>
      <c r="L631">
        <v>543</v>
      </c>
      <c r="M631">
        <v>543</v>
      </c>
      <c r="Q631" s="3">
        <f>IF(AND(G631&lt;&gt;"LIBSETS_SETTYPE_BATTLEGROUND",G631&lt;&gt;"LIBSETS_SETTYPE_SPECIAL"), IF(R631&lt;&gt;"",VLOOKUP(R631,'ESO zone constants'!$D$3:$H$10001,5,FALSE),""),"")</f>
        <v>1413</v>
      </c>
      <c r="R631" t="str">
        <f>IF(AND(O631&lt;&gt;"",NOT(ISERROR(O631))),O631,
IF(AND(P631&lt;&gt;"",ISNUMBER(P631),P631&gt;0,NOT(ISNA(P631))),VLOOKUP(P631,'ESO zone constants'!$A$3:$D$9999,4,FALSE),
IF(AND(K631&lt;&gt;"",K631&gt;0,NOT(ISERROR(K631))),VLOOKUP(K631,'ESO dumped WayshrineInfo'!$K$3:$N$9996,4,FALSE),"")))</f>
        <v>Apocrypha</v>
      </c>
      <c r="S631" s="62" t="s">
        <v>3824</v>
      </c>
      <c r="T631" s="19" t="str">
        <f>IF(AND(S631&lt;&gt;"",NOT(ISERROR(S631))),S631,IF(Q631&lt;&gt;"",IF(NOT(ISERROR(VLOOKUP(Q631,'ESO Dungeon constants'!$D$3:$H$9999,5,FALSE))),VLOOKUP(Q631,'ESO Dungeon constants'!$D$3:$I$9999,6,FALSE),VLOOKUP(Q631,'ESO zone constants'!$H$3:$K$9987,4,FALSE)),""))</f>
        <v>NO_DLC_SECRET_OF_THE_TELVANNI</v>
      </c>
      <c r="U631" s="3" t="str">
        <f>IF(T631&lt;&gt;"",VLOOKUP(T631,'LibSets constants'!$B$4:$C$1012,2,FALSE),"")</f>
        <v>Secret of the Telvanni</v>
      </c>
      <c r="V631" s="90" t="s">
        <v>3826</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constants'!$A$3:$D$9999,4,FALSE),"")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constants'!$A$3:$D$9999,4,FALSE),"")</f>
        <v>Apocrypha</v>
      </c>
      <c r="AH631" s="42"/>
      <c r="AI631" s="39"/>
      <c r="AJ631" s="39"/>
      <c r="AK631" s="3" t="str">
        <f>IF(AND(G631&lt;&gt;"LIBSETS_SETTYPE_BATTLEGROUND",G631&lt;&gt;"LIBSETS_SETTYPE_SPECIAL"),IF(AL631&lt;&gt;"",VLOOKUP(AL631,'ESO zone constants'!$D$3:$H$4953,5,FALSE),""),"")</f>
        <v/>
      </c>
      <c r="AM631" s="42"/>
      <c r="AN631" s="39"/>
      <c r="AO631" s="39"/>
      <c r="AP631" s="3" t="str">
        <f>IF(AND(G631&lt;&gt;"LIBSETS_SETTYPE_BATTLEGROUND",G631&lt;&gt;"LIBSETS_SETTYPE_SPECIAL"),IF(AQ631&lt;&gt;"",VLOOKUP(AQ631,'ESO zone constants'!$D$3:$H$4953,5,FALSE),""),"")</f>
        <v/>
      </c>
      <c r="AR631" s="42"/>
      <c r="AS631" s="39"/>
      <c r="AT631" s="39"/>
      <c r="AU631" s="3" t="str">
        <f>IF(AND(G631&lt;&gt;"LIBSETS_SETTYPE_BATTLEGROUND",G631&lt;&gt;"LIBSETS_SETTYPE_SPECIAL"),IF(AV631&lt;&gt;"",VLOOKUP(AV631,'ESO zone constants'!$D$3:$H$4953,5,FALSE),""),"")</f>
        <v/>
      </c>
      <c r="AW631" s="42"/>
      <c r="AX631" s="39"/>
      <c r="AY631" s="39"/>
      <c r="AZ631" s="79" t="s">
        <v>2658</v>
      </c>
      <c r="BA631" s="79"/>
      <c r="BB631" s="79"/>
      <c r="BC631">
        <v>1</v>
      </c>
      <c r="BD631" s="21" t="str">
        <f t="shared" si="65"/>
        <v>[723] = {wayshrines={543,543,543,}, dlcId=NO_DLC_SECRET_OF_THE_TELVANNI</v>
      </c>
      <c r="BE631" s="21" t="str">
        <f t="shared" si="66"/>
        <v>, zoneIds={1413,1413,1413}, veteran=false</v>
      </c>
      <c r="BF631" s="21" t="str">
        <f t="shared" si="59"/>
        <v>, setType=LIBSETS_SETTYPE_CLASS, classId=1</v>
      </c>
      <c r="BG631" s="21" t="str">
        <f t="shared" si="67"/>
        <v>, dropMechanic={LIBSETS_DROP_MECHANIC_ENDLESS_ARCHIVE}</v>
      </c>
      <c r="BH631" s="21" t="str">
        <f t="shared" si="68"/>
        <v>}, --Basalt-Blooded Warrior / Basalt-Blooded Warrior   [Apocrypha, Apocrypha, Apocrypha]</v>
      </c>
    </row>
    <row r="632" spans="1:60" x14ac:dyDescent="0.25">
      <c r="A632" s="5">
        <v>724</v>
      </c>
      <c r="B632" t="s">
        <v>3835</v>
      </c>
      <c r="C632" t="s">
        <v>3838</v>
      </c>
      <c r="D632" s="3">
        <f t="shared" si="64"/>
        <v>724</v>
      </c>
      <c r="E632" s="54" t="s">
        <v>3848</v>
      </c>
      <c r="G632" s="3" t="s">
        <v>3829</v>
      </c>
      <c r="I632" t="s">
        <v>91</v>
      </c>
      <c r="J632" t="s">
        <v>91</v>
      </c>
      <c r="K632">
        <v>543</v>
      </c>
      <c r="L632">
        <v>543</v>
      </c>
      <c r="M632">
        <v>543</v>
      </c>
      <c r="Q632" s="3">
        <f>IF(AND(G632&lt;&gt;"LIBSETS_SETTYPE_BATTLEGROUND",G632&lt;&gt;"LIBSETS_SETTYPE_SPECIAL"), IF(R632&lt;&gt;"",VLOOKUP(R632,'ESO zone constants'!$D$3:$H$10001,5,FALSE),""),"")</f>
        <v>1413</v>
      </c>
      <c r="R632" t="str">
        <f>IF(AND(O632&lt;&gt;"",NOT(ISERROR(O632))),O632,
IF(AND(P632&lt;&gt;"",ISNUMBER(P632),P632&gt;0,NOT(ISNA(P632))),VLOOKUP(P632,'ESO zone constants'!$A$3:$D$9999,4,FALSE),
IF(AND(K632&lt;&gt;"",K632&gt;0,NOT(ISERROR(K632))),VLOOKUP(K632,'ESO dumped WayshrineInfo'!$K$3:$N$9996,4,FALSE),"")))</f>
        <v>Apocrypha</v>
      </c>
      <c r="S632" s="62" t="s">
        <v>3824</v>
      </c>
      <c r="T632" s="19" t="str">
        <f>IF(AND(S632&lt;&gt;"",NOT(ISERROR(S632))),S632,IF(Q632&lt;&gt;"",IF(NOT(ISERROR(VLOOKUP(Q632,'ESO Dungeon constants'!$D$3:$H$9999,5,FALSE))),VLOOKUP(Q632,'ESO Dungeon constants'!$D$3:$I$9999,6,FALSE),VLOOKUP(Q632,'ESO zone constants'!$H$3:$K$9987,4,FALSE)),""))</f>
        <v>NO_DLC_SECRET_OF_THE_TELVANNI</v>
      </c>
      <c r="U632" s="3" t="str">
        <f>IF(T632&lt;&gt;"",VLOOKUP(T632,'LibSets constants'!$B$4:$C$1012,2,FALSE),"")</f>
        <v>Secret of the Telvanni</v>
      </c>
      <c r="V632" s="90" t="s">
        <v>3826</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constants'!$A$3:$D$9999,4,FALSE),"")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constants'!$A$3:$D$9999,4,FALSE),"")</f>
        <v>Apocrypha</v>
      </c>
      <c r="AH632" s="42"/>
      <c r="AI632" s="39"/>
      <c r="AJ632" s="39"/>
      <c r="AK632" s="3" t="str">
        <f>IF(AND(G632&lt;&gt;"LIBSETS_SETTYPE_BATTLEGROUND",G632&lt;&gt;"LIBSETS_SETTYPE_SPECIAL"),IF(AL632&lt;&gt;"",VLOOKUP(AL632,'ESO zone constants'!$D$3:$H$4953,5,FALSE),""),"")</f>
        <v/>
      </c>
      <c r="AM632" s="42"/>
      <c r="AN632" s="39"/>
      <c r="AO632" s="39"/>
      <c r="AP632" s="3" t="str">
        <f>IF(AND(G632&lt;&gt;"LIBSETS_SETTYPE_BATTLEGROUND",G632&lt;&gt;"LIBSETS_SETTYPE_SPECIAL"),IF(AQ632&lt;&gt;"",VLOOKUP(AQ632,'ESO zone constants'!$D$3:$H$4953,5,FALSE),""),"")</f>
        <v/>
      </c>
      <c r="AR632" s="42"/>
      <c r="AS632" s="39"/>
      <c r="AT632" s="39"/>
      <c r="AU632" s="3" t="str">
        <f>IF(AND(G632&lt;&gt;"LIBSETS_SETTYPE_BATTLEGROUND",G632&lt;&gt;"LIBSETS_SETTYPE_SPECIAL"),IF(AV632&lt;&gt;"",VLOOKUP(AV632,'ESO zone constants'!$D$3:$H$4953,5,FALSE),""),"")</f>
        <v/>
      </c>
      <c r="AW632" s="42"/>
      <c r="AX632" s="39"/>
      <c r="AY632" s="39"/>
      <c r="AZ632" s="79" t="s">
        <v>2658</v>
      </c>
      <c r="BA632" s="79"/>
      <c r="BB632" s="79"/>
      <c r="BC632">
        <v>5</v>
      </c>
      <c r="BD632" s="21" t="str">
        <f t="shared" si="65"/>
        <v>[724] = {wayshrines={543,543,543,}, dlcId=NO_DLC_SECRET_OF_THE_TELVANNI</v>
      </c>
      <c r="BE632" s="21" t="str">
        <f t="shared" si="66"/>
        <v>, zoneIds={1413,1413,1413}, veteran=false</v>
      </c>
      <c r="BF632" s="21" t="str">
        <f t="shared" si="59"/>
        <v>, setType=LIBSETS_SETTYPE_CLASS, classId=5</v>
      </c>
      <c r="BG632" s="21" t="str">
        <f t="shared" si="67"/>
        <v>, dropMechanic={LIBSETS_DROP_MECHANIC_ENDLESS_ARCHIVE}</v>
      </c>
      <c r="BH632" s="21" t="str">
        <f t="shared" si="68"/>
        <v>}, --Adel im Verfall / Nobility in Decay   [Apocrypha, Apocrypha, Apocrypha]</v>
      </c>
    </row>
    <row r="633" spans="1:60" x14ac:dyDescent="0.25">
      <c r="A633" s="5">
        <v>726</v>
      </c>
      <c r="B633" t="s">
        <v>3834</v>
      </c>
      <c r="C633" t="s">
        <v>3839</v>
      </c>
      <c r="D633" s="3">
        <f t="shared" si="64"/>
        <v>726</v>
      </c>
      <c r="E633" s="54" t="s">
        <v>3846</v>
      </c>
      <c r="G633" s="3" t="s">
        <v>3829</v>
      </c>
      <c r="I633" t="s">
        <v>91</v>
      </c>
      <c r="J633" t="s">
        <v>91</v>
      </c>
      <c r="K633">
        <v>543</v>
      </c>
      <c r="L633">
        <v>543</v>
      </c>
      <c r="M633">
        <v>543</v>
      </c>
      <c r="Q633" s="3">
        <f>IF(AND(G633&lt;&gt;"LIBSETS_SETTYPE_BATTLEGROUND",G633&lt;&gt;"LIBSETS_SETTYPE_SPECIAL"), IF(R633&lt;&gt;"",VLOOKUP(R633,'ESO zone constants'!$D$3:$H$10001,5,FALSE),""),"")</f>
        <v>1413</v>
      </c>
      <c r="R633" t="str">
        <f>IF(AND(O633&lt;&gt;"",NOT(ISERROR(O633))),O633,
IF(AND(P633&lt;&gt;"",ISNUMBER(P633),P633&gt;0,NOT(ISNA(P633))),VLOOKUP(P633,'ESO zone constants'!$A$3:$D$9999,4,FALSE),
IF(AND(K633&lt;&gt;"",K633&gt;0,NOT(ISERROR(K633))),VLOOKUP(K633,'ESO dumped WayshrineInfo'!$K$3:$N$9996,4,FALSE),"")))</f>
        <v>Apocrypha</v>
      </c>
      <c r="S633" s="62" t="s">
        <v>3824</v>
      </c>
      <c r="T633" s="19" t="str">
        <f>IF(AND(S633&lt;&gt;"",NOT(ISERROR(S633))),S633,IF(Q633&lt;&gt;"",IF(NOT(ISERROR(VLOOKUP(Q633,'ESO Dungeon constants'!$D$3:$H$9999,5,FALSE))),VLOOKUP(Q633,'ESO Dungeon constants'!$D$3:$I$9999,6,FALSE),VLOOKUP(Q633,'ESO zone constants'!$H$3:$K$9987,4,FALSE)),""))</f>
        <v>NO_DLC_SECRET_OF_THE_TELVANNI</v>
      </c>
      <c r="U633" s="3" t="str">
        <f>IF(T633&lt;&gt;"",VLOOKUP(T633,'LibSets constants'!$B$4:$C$1012,2,FALSE),"")</f>
        <v>Secret of the Telvanni</v>
      </c>
      <c r="V633" s="90" t="s">
        <v>3826</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constants'!$A$3:$D$9999,4,FALSE),"")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constants'!$A$3:$D$9999,4,FALSE),"")</f>
        <v>Apocrypha</v>
      </c>
      <c r="AH633" s="42"/>
      <c r="AI633" s="39"/>
      <c r="AJ633" s="39"/>
      <c r="AK633" s="3" t="str">
        <f>IF(AND(G633&lt;&gt;"LIBSETS_SETTYPE_BATTLEGROUND",G633&lt;&gt;"LIBSETS_SETTYPE_SPECIAL"),IF(AL633&lt;&gt;"",VLOOKUP(AL633,'ESO zone constants'!$D$3:$H$4953,5,FALSE),""),"")</f>
        <v/>
      </c>
      <c r="AM633" s="42"/>
      <c r="AN633" s="39"/>
      <c r="AO633" s="39"/>
      <c r="AP633" s="3" t="str">
        <f>IF(AND(G633&lt;&gt;"LIBSETS_SETTYPE_BATTLEGROUND",G633&lt;&gt;"LIBSETS_SETTYPE_SPECIAL"),IF(AQ633&lt;&gt;"",VLOOKUP(AQ633,'ESO zone constants'!$D$3:$H$4953,5,FALSE),""),"")</f>
        <v/>
      </c>
      <c r="AR633" s="42"/>
      <c r="AS633" s="39"/>
      <c r="AT633" s="39"/>
      <c r="AU633" s="3" t="str">
        <f>IF(AND(G633&lt;&gt;"LIBSETS_SETTYPE_BATTLEGROUND",G633&lt;&gt;"LIBSETS_SETTYPE_SPECIAL"),IF(AV633&lt;&gt;"",VLOOKUP(AV633,'ESO zone constants'!$D$3:$H$4953,5,FALSE),""),"")</f>
        <v/>
      </c>
      <c r="AW633" s="42"/>
      <c r="AX633" s="39"/>
      <c r="AY633" s="39"/>
      <c r="AZ633" s="79" t="s">
        <v>2658</v>
      </c>
      <c r="BA633" s="79"/>
      <c r="BB633" s="79"/>
      <c r="BC633">
        <v>3</v>
      </c>
      <c r="BD633" s="21" t="str">
        <f t="shared" si="65"/>
        <v>[726] = {wayshrines={543,543,543,}, dlcId=NO_DLC_SECRET_OF_THE_TELVANNI</v>
      </c>
      <c r="BE633" s="21" t="str">
        <f t="shared" si="66"/>
        <v>, zoneIds={1413,1413,1413}, veteran=false</v>
      </c>
      <c r="BF633" s="21" t="str">
        <f t="shared" si="59"/>
        <v>, setType=LIBSETS_SETTYPE_CLASS, classId=3</v>
      </c>
      <c r="BG633" s="21" t="str">
        <f t="shared" si="67"/>
        <v>, dropMechanic={LIBSETS_DROP_MECHANIC_ENDLESS_ARCHIVE}</v>
      </c>
      <c r="BH633" s="21" t="str">
        <f t="shared" si="68"/>
        <v>}, --Seelenspalter / Soulcleaver   [Apocrypha, Apocrypha, Apocrypha]</v>
      </c>
    </row>
    <row r="634" spans="1:60" x14ac:dyDescent="0.25">
      <c r="A634" s="5">
        <v>727</v>
      </c>
      <c r="B634" t="s">
        <v>3833</v>
      </c>
      <c r="C634" t="s">
        <v>3840</v>
      </c>
      <c r="D634" s="3">
        <f t="shared" si="64"/>
        <v>727</v>
      </c>
      <c r="E634" s="54" t="s">
        <v>3845</v>
      </c>
      <c r="G634" s="3" t="s">
        <v>3829</v>
      </c>
      <c r="I634" t="s">
        <v>91</v>
      </c>
      <c r="J634" t="s">
        <v>91</v>
      </c>
      <c r="K634">
        <v>543</v>
      </c>
      <c r="L634">
        <v>543</v>
      </c>
      <c r="M634">
        <v>543</v>
      </c>
      <c r="Q634" s="3">
        <f>IF(AND(G634&lt;&gt;"LIBSETS_SETTYPE_BATTLEGROUND",G634&lt;&gt;"LIBSETS_SETTYPE_SPECIAL"), IF(R634&lt;&gt;"",VLOOKUP(R634,'ESO zone constants'!$D$3:$H$10001,5,FALSE),""),"")</f>
        <v>1413</v>
      </c>
      <c r="R634" t="str">
        <f>IF(AND(O634&lt;&gt;"",NOT(ISERROR(O634))),O634,
IF(AND(P634&lt;&gt;"",ISNUMBER(P634),P634&gt;0,NOT(ISNA(P634))),VLOOKUP(P634,'ESO zone constants'!$A$3:$D$9999,4,FALSE),
IF(AND(K634&lt;&gt;"",K634&gt;0,NOT(ISERROR(K634))),VLOOKUP(K634,'ESO dumped WayshrineInfo'!$K$3:$N$9996,4,FALSE),"")))</f>
        <v>Apocrypha</v>
      </c>
      <c r="S634" s="62" t="s">
        <v>3824</v>
      </c>
      <c r="T634" s="19" t="str">
        <f>IF(AND(S634&lt;&gt;"",NOT(ISERROR(S634))),S634,IF(Q634&lt;&gt;"",IF(NOT(ISERROR(VLOOKUP(Q634,'ESO Dungeon constants'!$D$3:$H$9999,5,FALSE))),VLOOKUP(Q634,'ESO Dungeon constants'!$D$3:$I$9999,6,FALSE),VLOOKUP(Q634,'ESO zone constants'!$H$3:$K$9987,4,FALSE)),""))</f>
        <v>NO_DLC_SECRET_OF_THE_TELVANNI</v>
      </c>
      <c r="U634" s="3" t="str">
        <f>IF(T634&lt;&gt;"",VLOOKUP(T634,'LibSets constants'!$B$4:$C$1012,2,FALSE),"")</f>
        <v>Secret of the Telvanni</v>
      </c>
      <c r="V634" s="90" t="s">
        <v>3826</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constants'!$A$3:$D$9999,4,FALSE),"")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constants'!$A$3:$D$9999,4,FALSE),"")</f>
        <v>Apocrypha</v>
      </c>
      <c r="AH634" s="42"/>
      <c r="AI634" s="39"/>
      <c r="AJ634" s="39"/>
      <c r="AK634" s="3" t="str">
        <f>IF(AND(G634&lt;&gt;"LIBSETS_SETTYPE_BATTLEGROUND",G634&lt;&gt;"LIBSETS_SETTYPE_SPECIAL"),IF(AL634&lt;&gt;"",VLOOKUP(AL634,'ESO zone constants'!$D$3:$H$4953,5,FALSE),""),"")</f>
        <v/>
      </c>
      <c r="AM634" s="42"/>
      <c r="AN634" s="39"/>
      <c r="AO634" s="39"/>
      <c r="AP634" s="3" t="str">
        <f>IF(AND(G634&lt;&gt;"LIBSETS_SETTYPE_BATTLEGROUND",G634&lt;&gt;"LIBSETS_SETTYPE_SPECIAL"),IF(AQ634&lt;&gt;"",VLOOKUP(AQ634,'ESO zone constants'!$D$3:$H$4953,5,FALSE),""),"")</f>
        <v/>
      </c>
      <c r="AR634" s="42"/>
      <c r="AS634" s="39"/>
      <c r="AT634" s="39"/>
      <c r="AU634" s="3" t="str">
        <f>IF(AND(G634&lt;&gt;"LIBSETS_SETTYPE_BATTLEGROUND",G634&lt;&gt;"LIBSETS_SETTYPE_SPECIAL"),IF(AV634&lt;&gt;"",VLOOKUP(AV634,'ESO zone constants'!$D$3:$H$4953,5,FALSE),""),"")</f>
        <v/>
      </c>
      <c r="AW634" s="42"/>
      <c r="AX634" s="39"/>
      <c r="AY634" s="39"/>
      <c r="AZ634" s="79" t="s">
        <v>2658</v>
      </c>
      <c r="BA634" s="79"/>
      <c r="BB634" s="79"/>
      <c r="BC634">
        <v>2</v>
      </c>
      <c r="BD634" s="21" t="str">
        <f t="shared" si="65"/>
        <v>[727] = {wayshrines={543,543,543,}, dlcId=NO_DLC_SECRET_OF_THE_TELVANNI</v>
      </c>
      <c r="BE634" s="21" t="str">
        <f t="shared" si="66"/>
        <v>, zoneIds={1413,1413,1413}, veteran=false</v>
      </c>
      <c r="BF634" s="21" t="str">
        <f t="shared" si="59"/>
        <v>, setType=LIBSETS_SETTYPE_CLASS, classId=2</v>
      </c>
      <c r="BG634" s="21" t="str">
        <f t="shared" si="67"/>
        <v>, dropMechanic={LIBSETS_DROP_MECHANIC_ENDLESS_ARCHIVE}</v>
      </c>
      <c r="BH634" s="21" t="str">
        <f t="shared" si="68"/>
        <v>}, --Monolith der Stürme / Monolith of Storms   [Apocrypha, Apocrypha, Apocrypha]</v>
      </c>
    </row>
    <row r="635" spans="1:60" x14ac:dyDescent="0.25">
      <c r="A635" s="5">
        <v>728</v>
      </c>
      <c r="B635" t="s">
        <v>3832</v>
      </c>
      <c r="C635" t="s">
        <v>3841</v>
      </c>
      <c r="D635" s="3">
        <f t="shared" si="64"/>
        <v>728</v>
      </c>
      <c r="E635" s="54" t="s">
        <v>3844</v>
      </c>
      <c r="G635" s="3" t="s">
        <v>3829</v>
      </c>
      <c r="I635" t="s">
        <v>91</v>
      </c>
      <c r="J635" t="s">
        <v>91</v>
      </c>
      <c r="K635">
        <v>543</v>
      </c>
      <c r="L635">
        <v>543</v>
      </c>
      <c r="M635">
        <v>543</v>
      </c>
      <c r="Q635" s="3">
        <f>IF(AND(G635&lt;&gt;"LIBSETS_SETTYPE_BATTLEGROUND",G635&lt;&gt;"LIBSETS_SETTYPE_SPECIAL"), IF(R635&lt;&gt;"",VLOOKUP(R635,'ESO zone constants'!$D$3:$H$10001,5,FALSE),""),"")</f>
        <v>1413</v>
      </c>
      <c r="R635" t="str">
        <f>IF(AND(O635&lt;&gt;"",NOT(ISERROR(O635))),O635,
IF(AND(P635&lt;&gt;"",ISNUMBER(P635),P635&gt;0,NOT(ISNA(P635))),VLOOKUP(P635,'ESO zone constants'!$A$3:$D$9999,4,FALSE),
IF(AND(K635&lt;&gt;"",K635&gt;0,NOT(ISERROR(K635))),VLOOKUP(K635,'ESO dumped WayshrineInfo'!$K$3:$N$9996,4,FALSE),"")))</f>
        <v>Apocrypha</v>
      </c>
      <c r="S635" s="62" t="s">
        <v>3824</v>
      </c>
      <c r="T635" s="19" t="str">
        <f>IF(AND(S635&lt;&gt;"",NOT(ISERROR(S635))),S635,IF(Q635&lt;&gt;"",IF(NOT(ISERROR(VLOOKUP(Q635,'ESO Dungeon constants'!$D$3:$H$9999,5,FALSE))),VLOOKUP(Q635,'ESO Dungeon constants'!$D$3:$I$9999,6,FALSE),VLOOKUP(Q635,'ESO zone constants'!$H$3:$K$9987,4,FALSE)),""))</f>
        <v>NO_DLC_SECRET_OF_THE_TELVANNI</v>
      </c>
      <c r="U635" s="3" t="str">
        <f>IF(T635&lt;&gt;"",VLOOKUP(T635,'LibSets constants'!$B$4:$C$1012,2,FALSE),"")</f>
        <v>Secret of the Telvanni</v>
      </c>
      <c r="V635" s="90" t="s">
        <v>3826</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constants'!$A$3:$D$9999,4,FALSE),"")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constants'!$A$3:$D$9999,4,FALSE),"")</f>
        <v>Apocrypha</v>
      </c>
      <c r="AH635" s="42"/>
      <c r="AI635" s="39"/>
      <c r="AJ635" s="39"/>
      <c r="AK635" s="3" t="str">
        <f>IF(AND(G635&lt;&gt;"LIBSETS_SETTYPE_BATTLEGROUND",G635&lt;&gt;"LIBSETS_SETTYPE_SPECIAL"),IF(AL635&lt;&gt;"",VLOOKUP(AL635,'ESO zone constants'!$D$3:$H$4953,5,FALSE),""),"")</f>
        <v/>
      </c>
      <c r="AM635" s="42"/>
      <c r="AN635" s="39"/>
      <c r="AO635" s="39"/>
      <c r="AP635" s="3" t="str">
        <f>IF(AND(G635&lt;&gt;"LIBSETS_SETTYPE_BATTLEGROUND",G635&lt;&gt;"LIBSETS_SETTYPE_SPECIAL"),IF(AQ635&lt;&gt;"",VLOOKUP(AQ635,'ESO zone constants'!$D$3:$H$4953,5,FALSE),""),"")</f>
        <v/>
      </c>
      <c r="AR635" s="42"/>
      <c r="AS635" s="39"/>
      <c r="AT635" s="39"/>
      <c r="AU635" s="3" t="str">
        <f>IF(AND(G635&lt;&gt;"LIBSETS_SETTYPE_BATTLEGROUND",G635&lt;&gt;"LIBSETS_SETTYPE_SPECIAL"),IF(AV635&lt;&gt;"",VLOOKUP(AV635,'ESO zone constants'!$D$3:$H$4953,5,FALSE),""),"")</f>
        <v/>
      </c>
      <c r="AW635" s="42"/>
      <c r="AX635" s="39"/>
      <c r="AY635" s="39"/>
      <c r="AZ635" s="79" t="s">
        <v>2658</v>
      </c>
      <c r="BA635" s="79"/>
      <c r="BB635" s="79"/>
      <c r="BC635">
        <v>6</v>
      </c>
      <c r="BD635" s="21" t="str">
        <f t="shared" si="65"/>
        <v>[728] = {wayshrines={543,543,543,}, dlcId=NO_DLC_SECRET_OF_THE_TELVANNI</v>
      </c>
      <c r="BE635" s="21" t="str">
        <f t="shared" si="66"/>
        <v>, zoneIds={1413,1413,1413}, veteran=false</v>
      </c>
      <c r="BF635" s="21" t="str">
        <f t="shared" si="59"/>
        <v>, setType=LIBSETS_SETTYPE_CLASS, classId=6</v>
      </c>
      <c r="BG635" s="21" t="str">
        <f t="shared" si="67"/>
        <v>, dropMechanic={LIBSETS_DROP_MECHANIC_ENDLESS_ARCHIVE}</v>
      </c>
      <c r="BH635" s="21" t="str">
        <f t="shared" si="68"/>
        <v>}, --Wutsonne / Wrathsun   [Apocrypha, Apocrypha, Apocrypha]</v>
      </c>
    </row>
    <row r="636" spans="1:60" x14ac:dyDescent="0.25">
      <c r="A636" s="5">
        <v>729</v>
      </c>
      <c r="B636" t="s">
        <v>3831</v>
      </c>
      <c r="C636" t="s">
        <v>3842</v>
      </c>
      <c r="D636" s="3">
        <f t="shared" si="64"/>
        <v>729</v>
      </c>
      <c r="E636" s="54" t="s">
        <v>3847</v>
      </c>
      <c r="G636" s="3" t="s">
        <v>3829</v>
      </c>
      <c r="I636" t="s">
        <v>91</v>
      </c>
      <c r="J636" t="s">
        <v>91</v>
      </c>
      <c r="K636">
        <v>543</v>
      </c>
      <c r="L636">
        <v>543</v>
      </c>
      <c r="M636">
        <v>543</v>
      </c>
      <c r="Q636" s="3">
        <f>IF(AND(G636&lt;&gt;"LIBSETS_SETTYPE_BATTLEGROUND",G636&lt;&gt;"LIBSETS_SETTYPE_SPECIAL"), IF(R636&lt;&gt;"",VLOOKUP(R636,'ESO zone constants'!$D$3:$H$10001,5,FALSE),""),"")</f>
        <v>1413</v>
      </c>
      <c r="R636" t="str">
        <f>IF(AND(O636&lt;&gt;"",NOT(ISERROR(O636))),O636,
IF(AND(P636&lt;&gt;"",ISNUMBER(P636),P636&gt;0,NOT(ISNA(P636))),VLOOKUP(P636,'ESO zone constants'!$A$3:$D$9999,4,FALSE),
IF(AND(K636&lt;&gt;"",K636&gt;0,NOT(ISERROR(K636))),VLOOKUP(K636,'ESO dumped WayshrineInfo'!$K$3:$N$9996,4,FALSE),"")))</f>
        <v>Apocrypha</v>
      </c>
      <c r="S636" s="62" t="s">
        <v>3824</v>
      </c>
      <c r="T636" s="19" t="str">
        <f>IF(AND(S636&lt;&gt;"",NOT(ISERROR(S636))),S636,IF(Q636&lt;&gt;"",IF(NOT(ISERROR(VLOOKUP(Q636,'ESO Dungeon constants'!$D$3:$H$9999,5,FALSE))),VLOOKUP(Q636,'ESO Dungeon constants'!$D$3:$I$9999,6,FALSE),VLOOKUP(Q636,'ESO zone constants'!$H$3:$K$9987,4,FALSE)),""))</f>
        <v>NO_DLC_SECRET_OF_THE_TELVANNI</v>
      </c>
      <c r="U636" s="3" t="str">
        <f>IF(T636&lt;&gt;"",VLOOKUP(T636,'LibSets constants'!$B$4:$C$1012,2,FALSE),"")</f>
        <v>Secret of the Telvanni</v>
      </c>
      <c r="V636" s="90" t="s">
        <v>3826</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constants'!$A$3:$D$9999,4,FALSE),"")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constants'!$A$3:$D$9999,4,FALSE),"")</f>
        <v>Apocrypha</v>
      </c>
      <c r="AH636" s="42"/>
      <c r="AI636" s="39"/>
      <c r="AJ636" s="39"/>
      <c r="AK636" s="3" t="str">
        <f>IF(AND(G636&lt;&gt;"LIBSETS_SETTYPE_BATTLEGROUND",G636&lt;&gt;"LIBSETS_SETTYPE_SPECIAL"),IF(AL636&lt;&gt;"",VLOOKUP(AL636,'ESO zone constants'!$D$3:$H$4953,5,FALSE),""),"")</f>
        <v/>
      </c>
      <c r="AM636" s="42"/>
      <c r="AN636" s="39"/>
      <c r="AO636" s="39"/>
      <c r="AP636" s="3" t="str">
        <f>IF(AND(G636&lt;&gt;"LIBSETS_SETTYPE_BATTLEGROUND",G636&lt;&gt;"LIBSETS_SETTYPE_SPECIAL"),IF(AQ636&lt;&gt;"",VLOOKUP(AQ636,'ESO zone constants'!$D$3:$H$4953,5,FALSE),""),"")</f>
        <v/>
      </c>
      <c r="AR636" s="42"/>
      <c r="AS636" s="39"/>
      <c r="AT636" s="39"/>
      <c r="AU636" s="3" t="str">
        <f>IF(AND(G636&lt;&gt;"LIBSETS_SETTYPE_BATTLEGROUND",G636&lt;&gt;"LIBSETS_SETTYPE_SPECIAL"),IF(AV636&lt;&gt;"",VLOOKUP(AV636,'ESO zone constants'!$D$3:$H$4953,5,FALSE),""),"")</f>
        <v/>
      </c>
      <c r="AW636" s="42"/>
      <c r="AX636" s="39"/>
      <c r="AY636" s="39"/>
      <c r="AZ636" s="79" t="s">
        <v>2658</v>
      </c>
      <c r="BA636" s="79"/>
      <c r="BB636" s="79"/>
      <c r="BC636">
        <v>4</v>
      </c>
      <c r="BD636" s="21" t="str">
        <f t="shared" si="65"/>
        <v>[729] = {wayshrines={543,543,543,}, dlcId=NO_DLC_SECRET_OF_THE_TELVANNI</v>
      </c>
      <c r="BE636" s="21" t="str">
        <f t="shared" si="66"/>
        <v>, zoneIds={1413,1413,1413}, veteran=false</v>
      </c>
      <c r="BF636" s="21" t="str">
        <f t="shared" si="59"/>
        <v>, setType=LIBSETS_SETTYPE_CLASS, classId=4</v>
      </c>
      <c r="BG636" s="21" t="str">
        <f t="shared" si="67"/>
        <v>, dropMechanic={LIBSETS_DROP_MECHANIC_ENDLESS_ARCHIVE}</v>
      </c>
      <c r="BH636" s="21" t="str">
        <f t="shared" si="68"/>
        <v>}, --Gärtner der Jahreszeiten / Gardener of Seasons   [Apocrypha, Apocrypha, Apocrypha]</v>
      </c>
    </row>
  </sheetData>
  <autoFilter ref="A2:BH629" xr:uid="{00000000-0009-0000-0000-000000000000}">
    <sortState xmlns:xlrd2="http://schemas.microsoft.com/office/spreadsheetml/2017/richdata2" ref="A3:BH589">
      <sortCondition ref="A2:A589"/>
    </sortState>
  </autoFilter>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7" t="s">
        <v>1674</v>
      </c>
      <c r="B1" s="107"/>
      <c r="C1" s="107"/>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08" t="s">
        <v>3856</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9"/>
    </row>
    <row r="2" spans="1:52" ht="30" x14ac:dyDescent="0.25">
      <c r="A2" s="10" t="s">
        <v>95</v>
      </c>
      <c r="B2" s="1" t="s">
        <v>93</v>
      </c>
      <c r="C2" s="1" t="s">
        <v>1344</v>
      </c>
      <c r="D2" s="3" t="s">
        <v>94</v>
      </c>
      <c r="E2" s="3" t="s">
        <v>1613</v>
      </c>
      <c r="F2" s="3" t="s">
        <v>1489</v>
      </c>
      <c r="G2" s="3" t="s">
        <v>1614</v>
      </c>
      <c r="H2" s="15" t="s">
        <v>1343</v>
      </c>
      <c r="I2" s="18" t="s">
        <v>1509</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1485</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1485</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1484</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1484</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1644</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1644</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1645</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1645</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1705</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1705</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1806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1806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2395</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2395</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2396</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2396</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2496</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2496</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2499</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2499</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2" t="s">
        <v>2719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2" t="s">
        <v>2719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2" t="s">
        <v>2720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2" t="s">
        <v>2720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3397</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3397</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2" t="s">
        <v>3436</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2" t="s">
        <v>3436</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2" t="s">
        <v>3437</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2" t="s">
        <v>3437</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2" t="s">
        <v>3610</v>
      </c>
      <c r="B123" s="9" t="s">
        <v>91</v>
      </c>
      <c r="C123" s="29" t="s">
        <v>92</v>
      </c>
      <c r="D123" s="93">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2" t="s">
        <v>3610</v>
      </c>
      <c r="B124" s="9" t="s">
        <v>92</v>
      </c>
      <c r="C124" s="29" t="s">
        <v>92</v>
      </c>
      <c r="D124" s="93">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2" t="s">
        <v>3613</v>
      </c>
      <c r="B125" s="9" t="s">
        <v>91</v>
      </c>
      <c r="C125" s="29" t="s">
        <v>92</v>
      </c>
      <c r="D125" s="93">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2" t="s">
        <v>3613</v>
      </c>
      <c r="B126" s="9" t="s">
        <v>92</v>
      </c>
      <c r="C126" s="29" t="s">
        <v>92</v>
      </c>
      <c r="D126" s="93">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81"/>
  <sheetViews>
    <sheetView workbookViewId="0">
      <pane xSplit="3" ySplit="2" topLeftCell="D961" activePane="bottomRight" state="frozen"/>
      <selection pane="topRight" activeCell="D1" sqref="D1"/>
      <selection pane="bottomLeft" activeCell="A2" sqref="A2"/>
      <selection pane="bottomRight" activeCell="C978" sqref="C978"/>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0" t="s">
        <v>3857</v>
      </c>
      <c r="B1" s="110"/>
      <c r="C1" s="110"/>
      <c r="D1" s="110"/>
      <c r="E1" s="110"/>
      <c r="F1" s="110"/>
      <c r="G1" s="110"/>
      <c r="H1" s="110"/>
      <c r="I1" s="110"/>
      <c r="J1" s="110"/>
      <c r="K1" s="110"/>
      <c r="L1" s="111"/>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x14ac:dyDescent="0.25">
      <c r="A3" s="5">
        <v>0</v>
      </c>
      <c r="B3" s="5">
        <v>4294967296</v>
      </c>
      <c r="C3" s="5">
        <v>0</v>
      </c>
      <c r="D3" s="41" t="s">
        <v>2230</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1"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1"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1"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1"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1"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1"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1"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1"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1"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1"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1"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1"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1"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4">
        <v>513</v>
      </c>
      <c r="B293" s="43">
        <v>290</v>
      </c>
      <c r="C293" s="43">
        <v>513</v>
      </c>
      <c r="D293" s="41"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1493</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1414</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1"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1"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1"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1"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1"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1"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1415</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1712</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1"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1"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1"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2427</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1"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2404</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1"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4">
        <v>944</v>
      </c>
      <c r="B558" s="43">
        <v>555</v>
      </c>
      <c r="C558" s="43">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4">
        <v>945</v>
      </c>
      <c r="B559" s="43">
        <v>556</v>
      </c>
      <c r="C559" s="43">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4">
        <v>948</v>
      </c>
      <c r="B562" s="43">
        <v>559</v>
      </c>
      <c r="C562" s="43">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4">
        <v>949</v>
      </c>
      <c r="B563" s="43">
        <v>560</v>
      </c>
      <c r="C563" s="43">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4">
        <v>950</v>
      </c>
      <c r="B564" s="43">
        <v>561</v>
      </c>
      <c r="C564" s="43">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4">
        <v>951</v>
      </c>
      <c r="B565" s="43">
        <v>562</v>
      </c>
      <c r="C565" s="43">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4">
        <v>952</v>
      </c>
      <c r="B566" s="43">
        <v>563</v>
      </c>
      <c r="C566" s="43">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4">
        <v>953</v>
      </c>
      <c r="B567" s="43">
        <v>564</v>
      </c>
      <c r="C567" s="43">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4">
        <v>954</v>
      </c>
      <c r="B568" s="43">
        <v>565</v>
      </c>
      <c r="C568" s="43">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4">
        <v>955</v>
      </c>
      <c r="B569" s="43">
        <v>566</v>
      </c>
      <c r="C569" s="43">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4">
        <v>956</v>
      </c>
      <c r="B570" s="43">
        <v>567</v>
      </c>
      <c r="C570" s="43">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4">
        <v>957</v>
      </c>
      <c r="B571" s="43">
        <v>568</v>
      </c>
      <c r="C571" s="43">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4">
        <v>958</v>
      </c>
      <c r="B572" s="43">
        <v>569</v>
      </c>
      <c r="C572" s="43">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4">
        <v>959</v>
      </c>
      <c r="B573" s="43">
        <v>570</v>
      </c>
      <c r="C573" s="43">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4">
        <v>960</v>
      </c>
      <c r="B574" s="43">
        <v>571</v>
      </c>
      <c r="C574" s="43">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4">
        <v>961</v>
      </c>
      <c r="B575" s="43">
        <v>572</v>
      </c>
      <c r="C575" s="43">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4">
        <v>962</v>
      </c>
      <c r="B576" s="43">
        <v>573</v>
      </c>
      <c r="C576" s="43">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4">
        <v>966</v>
      </c>
      <c r="B580" s="43">
        <v>577</v>
      </c>
      <c r="C580" s="43">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4">
        <v>967</v>
      </c>
      <c r="B581" s="43">
        <v>578</v>
      </c>
      <c r="C581" s="43">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4">
        <v>968</v>
      </c>
      <c r="B582" s="43">
        <v>579</v>
      </c>
      <c r="C582" s="43">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4">
        <v>969</v>
      </c>
      <c r="B583" s="43">
        <v>580</v>
      </c>
      <c r="C583" s="43">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4">
        <v>970</v>
      </c>
      <c r="B584" s="43">
        <v>581</v>
      </c>
      <c r="C584" s="43">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4">
        <v>971</v>
      </c>
      <c r="B585" s="43">
        <v>582</v>
      </c>
      <c r="C585" s="43">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4">
        <v>972</v>
      </c>
      <c r="B586" s="43">
        <v>583</v>
      </c>
      <c r="C586" s="43">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4">
        <v>975</v>
      </c>
      <c r="B589" s="43">
        <v>586</v>
      </c>
      <c r="C589" s="43">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4">
        <v>977</v>
      </c>
      <c r="B590" s="43">
        <v>587</v>
      </c>
      <c r="C590" s="43">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1"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1"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1388</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1416</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1389</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1390</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1391</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1392</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1393</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1394</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1395</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1396</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1397</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1398</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1399</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1400</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1401</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1402</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1" t="s">
        <v>1403</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1404</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1405</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1406</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1407</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1408</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1409</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1410</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1411</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1412</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1413</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1484</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1485</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1384</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1385</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1" t="s">
        <v>1386</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1582</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1583</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1584</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1585</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1586</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1488</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1587</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1490</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1496</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1491</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1492</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1588</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1589</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1590</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1594</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1591</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1593</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1592</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1645</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1644</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1494</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1495</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1686</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1716</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1687</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1715</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1688</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1714</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1689</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1713</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1690</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1711</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1691</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1692</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1693</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1694</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1695</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1696</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1697</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2397</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1698</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1699</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1710</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1700</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1701</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1709</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1702</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1703</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1703</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1659</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1658</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1595</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1596</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1704</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1705</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1806</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1657</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1656</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1801</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2152</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2154</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2153</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2213</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2214</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2215</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2216</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4">
        <v>1211</v>
      </c>
      <c r="B790" s="43">
        <v>787</v>
      </c>
      <c r="C790" s="43">
        <v>1207</v>
      </c>
      <c r="D790" s="3" t="s">
        <v>2228</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2227</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4">
        <v>1213</v>
      </c>
      <c r="B792" s="43">
        <v>789</v>
      </c>
      <c r="C792" s="43">
        <v>1207</v>
      </c>
      <c r="D792" s="3" t="s">
        <v>2403</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2226</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2225</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1" t="s">
        <v>2224</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2223</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1706</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1707</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1708</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2217</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2218</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2222</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2221</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2220</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2219</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2212</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69" customFormat="1" x14ac:dyDescent="0.25">
      <c r="A807" s="12">
        <v>1228</v>
      </c>
      <c r="B807" s="5">
        <v>804</v>
      </c>
      <c r="C807" s="5">
        <v>823</v>
      </c>
      <c r="D807" s="3" t="s">
        <v>2395</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69" customFormat="1" x14ac:dyDescent="0.25">
      <c r="A808" s="12">
        <v>1229</v>
      </c>
      <c r="B808" s="5">
        <v>805</v>
      </c>
      <c r="C808" s="5">
        <v>57</v>
      </c>
      <c r="D808" s="3" t="s">
        <v>2396</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2150</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2151</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2398</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2402</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2428</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2425</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2429</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2430</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2431</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2432</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2433</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2434</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2435</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2426</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2436</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2437</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2438</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2439</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2440</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2441</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2421</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2442</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2443</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2424</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2423</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2444</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2445</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2389</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2401</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2446</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2211</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2210</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2422</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2499</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2504</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2400</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1" t="s">
        <v>2399</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3344</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2508</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2448</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2449</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2420</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2507</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2506</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2509</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2509</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2683</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2684</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2700</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2699</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2447</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2698</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2697</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2696</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2695</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2694</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2693</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2692</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2691</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2690</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2689</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2685</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2688</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2687</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2719</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2731</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2686</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2505</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2510</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2447</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2732</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2735</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3417</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2734</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3416</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3399</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3392</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3375</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3400</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3415</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3401</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3402</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3403</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3404</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1704</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3405</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3404</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3414</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3406</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3413</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3412</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3411</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3410</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3409</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3408</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3407</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2681</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2682</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3397</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2733</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3526</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3436</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3437</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3396</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3395</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3462</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3461</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3507</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3508</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3509</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3525</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3524</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3510</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3511</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3512</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3513</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3514</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3523</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3522</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3515</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3516</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3517</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3518</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3521</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3520</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3510</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3519</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99">
        <v>1389</v>
      </c>
      <c r="B937" s="54">
        <v>932</v>
      </c>
      <c r="C937" s="54">
        <v>41</v>
      </c>
      <c r="D937" s="3" t="s">
        <v>3610</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99">
        <v>1390</v>
      </c>
      <c r="B938" s="54">
        <v>933</v>
      </c>
      <c r="C938" s="54">
        <v>103</v>
      </c>
      <c r="D938" s="3" t="s">
        <v>3639</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99">
        <v>1391</v>
      </c>
      <c r="B939" s="54">
        <v>934</v>
      </c>
      <c r="C939" s="54">
        <v>537</v>
      </c>
      <c r="D939" s="3" t="s">
        <v>3638</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99">
        <v>1392</v>
      </c>
      <c r="B940" s="54">
        <v>935</v>
      </c>
      <c r="C940" s="54">
        <v>537</v>
      </c>
      <c r="D940" s="3" t="s">
        <v>3637</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2">
        <v>1393</v>
      </c>
      <c r="B941">
        <v>937</v>
      </c>
      <c r="C941">
        <v>1414</v>
      </c>
      <c r="D941" t="s">
        <v>3772</v>
      </c>
      <c r="E941" s="3" t="str">
        <f t="array" ref="E941">IF(OR(EXACT(A941,'ESO Dungeon constants'!$D$3:$D$987)),"X","")</f>
        <v/>
      </c>
      <c r="F941" s="3" t="str">
        <f t="shared" ref="F941:F981" si="60">IF(EXACT(A941,C941),"X","")</f>
        <v/>
      </c>
      <c r="G941" s="3" t="str">
        <f t="shared" ref="G941:G981"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2">
        <v>1394</v>
      </c>
      <c r="B942">
        <v>938</v>
      </c>
      <c r="C942">
        <v>1414</v>
      </c>
      <c r="D942" t="s">
        <v>3771</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2">
        <v>1395</v>
      </c>
      <c r="B943">
        <v>939</v>
      </c>
      <c r="C943">
        <v>1414</v>
      </c>
      <c r="D943" t="s">
        <v>3771</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2">
        <v>1396</v>
      </c>
      <c r="B944">
        <v>940</v>
      </c>
      <c r="C944">
        <v>1414</v>
      </c>
      <c r="D944" t="s">
        <v>3770</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2">
        <v>1397</v>
      </c>
      <c r="B945">
        <v>941</v>
      </c>
      <c r="C945">
        <v>1414</v>
      </c>
      <c r="D945" t="s">
        <v>3746</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2">
        <v>1398</v>
      </c>
      <c r="B946">
        <v>942</v>
      </c>
      <c r="C946">
        <v>1414</v>
      </c>
      <c r="D946" t="s">
        <v>3769</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2">
        <v>1399</v>
      </c>
      <c r="B947">
        <v>943</v>
      </c>
      <c r="C947">
        <v>1414</v>
      </c>
      <c r="D947" t="s">
        <v>3768</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2">
        <v>1400</v>
      </c>
      <c r="B948">
        <v>944</v>
      </c>
      <c r="C948">
        <v>1414</v>
      </c>
      <c r="D948" t="s">
        <v>3767</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2">
        <v>1401</v>
      </c>
      <c r="B949">
        <v>945</v>
      </c>
      <c r="C949">
        <v>1414</v>
      </c>
      <c r="D949" t="s">
        <v>3766</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2">
        <v>1402</v>
      </c>
      <c r="B950">
        <v>946</v>
      </c>
      <c r="C950">
        <v>1414</v>
      </c>
      <c r="D950" t="s">
        <v>3765</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2">
        <v>1403</v>
      </c>
      <c r="B951">
        <v>947</v>
      </c>
      <c r="C951">
        <v>1414</v>
      </c>
      <c r="D951" t="s">
        <v>3764</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2">
        <v>1404</v>
      </c>
      <c r="B952">
        <v>948</v>
      </c>
      <c r="C952">
        <v>1414</v>
      </c>
      <c r="D952" t="s">
        <v>3773</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2">
        <v>1405</v>
      </c>
      <c r="B953">
        <v>949</v>
      </c>
      <c r="C953">
        <v>1414</v>
      </c>
      <c r="D953" t="s">
        <v>3774</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2">
        <v>1406</v>
      </c>
      <c r="B954">
        <v>950</v>
      </c>
      <c r="C954">
        <v>1414</v>
      </c>
      <c r="D954" t="s">
        <v>3775</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2">
        <v>1407</v>
      </c>
      <c r="B955">
        <v>951</v>
      </c>
      <c r="C955">
        <v>1414</v>
      </c>
      <c r="D955" t="s">
        <v>3763</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2">
        <v>1408</v>
      </c>
      <c r="B956">
        <v>952</v>
      </c>
      <c r="C956">
        <v>1414</v>
      </c>
      <c r="D956" t="s">
        <v>3747</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2">
        <v>1409</v>
      </c>
      <c r="B957">
        <v>953</v>
      </c>
      <c r="C957">
        <v>1414</v>
      </c>
      <c r="D957" t="s">
        <v>3762</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2">
        <v>1410</v>
      </c>
      <c r="B958">
        <v>954</v>
      </c>
      <c r="C958">
        <v>1414</v>
      </c>
      <c r="D958" t="s">
        <v>3761</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2">
        <v>1411</v>
      </c>
      <c r="B959">
        <v>955</v>
      </c>
      <c r="C959">
        <v>1414</v>
      </c>
      <c r="D959" t="s">
        <v>3760</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2">
        <v>1412</v>
      </c>
      <c r="B960">
        <v>956</v>
      </c>
      <c r="C960">
        <v>1414</v>
      </c>
      <c r="D960" t="s">
        <v>3759</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2">
        <v>1413</v>
      </c>
      <c r="B961">
        <v>957</v>
      </c>
      <c r="C961">
        <v>1414</v>
      </c>
      <c r="D961" t="s">
        <v>3686</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2">
        <v>1414</v>
      </c>
      <c r="B962">
        <v>958</v>
      </c>
      <c r="C962">
        <v>1414</v>
      </c>
      <c r="D962" t="s">
        <v>3758</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2">
        <v>1415</v>
      </c>
      <c r="B963">
        <v>959</v>
      </c>
      <c r="C963">
        <v>1414</v>
      </c>
      <c r="D963" t="s">
        <v>3748</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2">
        <v>1416</v>
      </c>
      <c r="B964">
        <v>960</v>
      </c>
      <c r="C964">
        <v>1414</v>
      </c>
      <c r="D964" t="s">
        <v>3757</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2">
        <v>1417</v>
      </c>
      <c r="B965">
        <v>961</v>
      </c>
      <c r="C965">
        <v>1414</v>
      </c>
      <c r="D965" t="s">
        <v>3756</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2">
        <v>1420</v>
      </c>
      <c r="B966">
        <v>962</v>
      </c>
      <c r="C966">
        <v>1414</v>
      </c>
      <c r="D966" t="s">
        <v>3755</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2">
        <v>1421</v>
      </c>
      <c r="B967">
        <v>963</v>
      </c>
      <c r="C967">
        <v>1414</v>
      </c>
      <c r="D967" t="s">
        <v>3754</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2">
        <v>1422</v>
      </c>
      <c r="B968">
        <v>964</v>
      </c>
      <c r="C968">
        <v>1414</v>
      </c>
      <c r="D968" t="s">
        <v>3753</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2">
        <v>1423</v>
      </c>
      <c r="B969">
        <v>965</v>
      </c>
      <c r="C969">
        <v>1414</v>
      </c>
      <c r="D969" t="s">
        <v>3752</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2">
        <v>1424</v>
      </c>
      <c r="B970">
        <v>966</v>
      </c>
      <c r="C970">
        <v>1414</v>
      </c>
      <c r="D970" t="s">
        <v>3751</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2">
        <v>1425</v>
      </c>
      <c r="B971">
        <v>967</v>
      </c>
      <c r="C971">
        <v>1414</v>
      </c>
      <c r="D971" t="s">
        <v>3750</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2">
        <v>1427</v>
      </c>
      <c r="B972">
        <v>968</v>
      </c>
      <c r="C972">
        <v>1414</v>
      </c>
      <c r="D972" t="s">
        <v>3749</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2">
        <v>1432</v>
      </c>
      <c r="B973">
        <v>969</v>
      </c>
      <c r="C973">
        <v>1318</v>
      </c>
      <c r="D973" t="s">
        <v>3625</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2">
        <v>1433</v>
      </c>
      <c r="B974">
        <v>970</v>
      </c>
      <c r="C974">
        <v>1414</v>
      </c>
      <c r="D974" t="s">
        <v>3743</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2">
        <v>1434</v>
      </c>
      <c r="B975">
        <v>971</v>
      </c>
      <c r="C975">
        <v>1414</v>
      </c>
      <c r="D975" t="s">
        <v>3744</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2">
        <v>1435</v>
      </c>
      <c r="B976">
        <v>972</v>
      </c>
      <c r="C976">
        <v>1383</v>
      </c>
      <c r="D976" t="s">
        <v>3742</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12" x14ac:dyDescent="0.25">
      <c r="A977" s="95">
        <v>1436</v>
      </c>
      <c r="B977">
        <v>973</v>
      </c>
      <c r="C977">
        <v>1413</v>
      </c>
      <c r="D977" t="s">
        <v>3827</v>
      </c>
      <c r="F977" s="3" t="str">
        <f t="shared" si="60"/>
        <v/>
      </c>
      <c r="G977" s="3" t="str">
        <f t="shared" si="61"/>
        <v>Apocrypha</v>
      </c>
      <c r="H977" s="17">
        <f t="shared" ref="H977:H981" si="64">A977</f>
        <v>1436</v>
      </c>
      <c r="I977" s="17">
        <f t="shared" ref="I977:I981" si="65">C977</f>
        <v>1413</v>
      </c>
      <c r="J977">
        <v>32</v>
      </c>
      <c r="K977" s="3" t="str">
        <f>VLOOKUP(J977,'LibSets constants'!$A$4:$B$1012,2,FALSE)</f>
        <v>NO_DLC_SECRET_OF_THE_TELVANNI</v>
      </c>
      <c r="L977" s="3" t="str">
        <f>VLOOKUP(J977,'LibSets constants'!$A$4:$C$1012,3,FALSE)</f>
        <v>Secret of the Telvanni</v>
      </c>
    </row>
    <row r="978" spans="1:12" x14ac:dyDescent="0.25">
      <c r="A978" s="95">
        <v>1437</v>
      </c>
      <c r="B978">
        <v>974</v>
      </c>
      <c r="C978">
        <v>981</v>
      </c>
      <c r="D978" t="s">
        <v>3852</v>
      </c>
      <c r="F978" s="3" t="str">
        <f t="shared" si="60"/>
        <v/>
      </c>
      <c r="G978" s="3" t="str">
        <f t="shared" si="61"/>
        <v>The Brass Fortress</v>
      </c>
      <c r="H978" s="17">
        <f t="shared" si="64"/>
        <v>1437</v>
      </c>
      <c r="I978" s="17">
        <f t="shared" si="65"/>
        <v>981</v>
      </c>
      <c r="J978">
        <v>32</v>
      </c>
      <c r="K978" s="3" t="str">
        <f>VLOOKUP(J978,'LibSets constants'!$A$4:$B$1012,2,FALSE)</f>
        <v>NO_DLC_SECRET_OF_THE_TELVANNI</v>
      </c>
      <c r="L978" s="3" t="str">
        <f>VLOOKUP(J978,'LibSets constants'!$A$4:$C$1012,3,FALSE)</f>
        <v>Secret of the Telvanni</v>
      </c>
    </row>
    <row r="979" spans="1:12" x14ac:dyDescent="0.25">
      <c r="A979" s="95">
        <v>1468</v>
      </c>
      <c r="B979">
        <v>975</v>
      </c>
      <c r="C979">
        <v>1414</v>
      </c>
      <c r="D979" t="s">
        <v>3851</v>
      </c>
      <c r="F979" s="3" t="str">
        <f t="shared" si="60"/>
        <v/>
      </c>
      <c r="G979" s="3" t="str">
        <f t="shared" si="61"/>
        <v>Telvanni Peninsula</v>
      </c>
      <c r="H979" s="17">
        <f t="shared" si="64"/>
        <v>1468</v>
      </c>
      <c r="I979" s="17">
        <f t="shared" si="65"/>
        <v>1414</v>
      </c>
      <c r="J979">
        <v>32</v>
      </c>
      <c r="K979" s="3" t="str">
        <f>VLOOKUP(J979,'LibSets constants'!$A$4:$B$1012,2,FALSE)</f>
        <v>NO_DLC_SECRET_OF_THE_TELVANNI</v>
      </c>
      <c r="L979" s="3" t="str">
        <f>VLOOKUP(J979,'LibSets constants'!$A$4:$C$1012,3,FALSE)</f>
        <v>Secret of the Telvanni</v>
      </c>
    </row>
    <row r="980" spans="1:12" x14ac:dyDescent="0.25">
      <c r="A980" s="95">
        <v>1472</v>
      </c>
      <c r="B980">
        <v>976</v>
      </c>
      <c r="C980">
        <v>1383</v>
      </c>
      <c r="D980" t="s">
        <v>3853</v>
      </c>
      <c r="F980" s="3" t="str">
        <f t="shared" si="60"/>
        <v/>
      </c>
      <c r="G980" s="3" t="str">
        <f t="shared" si="61"/>
        <v>Galen</v>
      </c>
      <c r="H980" s="17">
        <f t="shared" si="64"/>
        <v>1472</v>
      </c>
      <c r="I980" s="17">
        <f t="shared" si="65"/>
        <v>1383</v>
      </c>
      <c r="J980">
        <v>32</v>
      </c>
      <c r="K980" s="3" t="str">
        <f>VLOOKUP(J980,'LibSets constants'!$A$4:$B$1012,2,FALSE)</f>
        <v>NO_DLC_SECRET_OF_THE_TELVANNI</v>
      </c>
      <c r="L980" s="3" t="str">
        <f>VLOOKUP(J980,'LibSets constants'!$A$4:$C$1012,3,FALSE)</f>
        <v>Secret of the Telvanni</v>
      </c>
    </row>
    <row r="981" spans="1:12" x14ac:dyDescent="0.25">
      <c r="A981" s="95">
        <v>1473</v>
      </c>
      <c r="B981">
        <v>977</v>
      </c>
      <c r="C981">
        <v>1413</v>
      </c>
      <c r="D981" t="s">
        <v>3854</v>
      </c>
      <c r="F981" s="3" t="str">
        <f t="shared" si="60"/>
        <v/>
      </c>
      <c r="G981" s="3" t="str">
        <f t="shared" si="61"/>
        <v>Apocrypha</v>
      </c>
      <c r="H981" s="17">
        <f t="shared" si="64"/>
        <v>1473</v>
      </c>
      <c r="I981" s="17">
        <f t="shared" si="65"/>
        <v>1413</v>
      </c>
      <c r="J981">
        <v>32</v>
      </c>
      <c r="K981" s="3" t="str">
        <f>VLOOKUP(J981,'LibSets constants'!$A$4:$B$1012,2,FALSE)</f>
        <v>NO_DLC_SECRET_OF_THE_TELVANNI</v>
      </c>
      <c r="L981" s="3" t="str">
        <f>VLOOKUP(J981,'LibSets constants'!$A$4:$C$1012,3,FALSE)</f>
        <v>Secret of the Telvanni</v>
      </c>
    </row>
  </sheetData>
  <autoFilter ref="A2:L977" xr:uid="{00000000-0009-0000-0000-000005000000}"/>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3856</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1388</v>
      </c>
      <c r="D36">
        <v>1086</v>
      </c>
      <c r="E36" s="3" t="str">
        <f>VLOOKUP(D36,'ESO zone constants'!$A$3:$D$9999,4,FALSE)</f>
        <v>Northern Elsweyr</v>
      </c>
      <c r="F36" s="3">
        <f>VLOOKUP(D36,'ESO zone constants'!$A$3:$B$9999,2,FALSE)</f>
        <v>681</v>
      </c>
      <c r="G36"/>
    </row>
    <row r="37" spans="1:7" x14ac:dyDescent="0.25">
      <c r="A37">
        <v>1654</v>
      </c>
      <c r="B37">
        <v>37</v>
      </c>
      <c r="C37" t="s">
        <v>1582</v>
      </c>
      <c r="D37">
        <v>1133</v>
      </c>
      <c r="E37" s="3" t="str">
        <f>VLOOKUP(D37,'ESO zone constants'!$A$3:$D$9999,4,FALSE)</f>
        <v>Southern Elsweyr</v>
      </c>
      <c r="F37" s="3">
        <f>VLOOKUP(D37,'ESO zone constants'!$A$3:$B$9999,2,FALSE)</f>
        <v>720</v>
      </c>
      <c r="G37"/>
    </row>
    <row r="38" spans="1:7" x14ac:dyDescent="0.25">
      <c r="A38">
        <v>1719</v>
      </c>
      <c r="B38">
        <v>38</v>
      </c>
      <c r="C38" t="s">
        <v>1686</v>
      </c>
      <c r="D38">
        <v>1160</v>
      </c>
      <c r="E38" s="3" t="str">
        <f>VLOOKUP(D38,'ESO zone constants'!$A$3:$D$9999,4,FALSE)</f>
        <v>Western Skyrim</v>
      </c>
      <c r="F38" s="3">
        <f>VLOOKUP(D38,'ESO zone constants'!$A$3:$B$9999,2,FALSE)</f>
        <v>743</v>
      </c>
      <c r="G38"/>
    </row>
    <row r="39" spans="1:7" x14ac:dyDescent="0.25">
      <c r="A39">
        <v>1747</v>
      </c>
      <c r="B39">
        <v>39</v>
      </c>
      <c r="C39" t="s">
        <v>1716</v>
      </c>
      <c r="D39">
        <v>1161</v>
      </c>
      <c r="E39" s="3" t="str">
        <f>VLOOKUP(D39,'ESO zone constants'!$A$3:$D$9999,4,FALSE)</f>
        <v>Blackreach: Greymoor Caverns</v>
      </c>
      <c r="F39" s="3">
        <f>VLOOKUP(D39,'ESO zone constants'!$A$3:$B$9999,2,FALSE)</f>
        <v>744</v>
      </c>
      <c r="G39"/>
    </row>
    <row r="40" spans="1:7" x14ac:dyDescent="0.25">
      <c r="A40">
        <v>1814</v>
      </c>
      <c r="B40">
        <v>42</v>
      </c>
      <c r="C40" t="s">
        <v>2213</v>
      </c>
      <c r="D40">
        <v>1207</v>
      </c>
      <c r="E40" s="3" t="str">
        <f>VLOOKUP(D40,'ESO zone constants'!$A$3:$D$9999,4,FALSE)</f>
        <v>The Reach</v>
      </c>
      <c r="F40" s="3">
        <f>VLOOKUP(D40,'ESO zone constants'!$A$3:$B$9999,2,FALSE)</f>
        <v>783</v>
      </c>
      <c r="G40"/>
    </row>
    <row r="41" spans="1:7" x14ac:dyDescent="0.25">
      <c r="A41">
        <v>1850</v>
      </c>
      <c r="B41">
        <v>41</v>
      </c>
      <c r="C41" t="s">
        <v>2214</v>
      </c>
      <c r="D41">
        <v>1208</v>
      </c>
      <c r="E41" s="3" t="str">
        <f>VLOOKUP(D41,'ESO zone constants'!$A$3:$D$9999,4,FALSE)</f>
        <v>Blackreach: Arkthzand Cavern</v>
      </c>
      <c r="F41" s="3">
        <f>VLOOKUP(D41,'ESO zone constants'!$A$3:$B$9999,2,FALSE)</f>
        <v>784</v>
      </c>
      <c r="G41"/>
    </row>
    <row r="42" spans="1:7" x14ac:dyDescent="0.25">
      <c r="A42">
        <v>1887</v>
      </c>
      <c r="B42">
        <v>43</v>
      </c>
      <c r="C42" t="s">
        <v>2389</v>
      </c>
      <c r="D42">
        <v>1261</v>
      </c>
      <c r="E42" s="3" t="str">
        <f>VLOOKUP(D42,'ESO zone constants'!$A$3:$D$9999,4,FALSE)</f>
        <v>Blackwood</v>
      </c>
      <c r="F42" s="3">
        <f>VLOOKUP(D42,'ESO zone constants'!$A$3:$B$9999,2,FALSE)</f>
        <v>834</v>
      </c>
      <c r="G42"/>
    </row>
    <row r="43" spans="1:7" x14ac:dyDescent="0.25">
      <c r="A43">
        <v>2021</v>
      </c>
      <c r="B43">
        <v>45</v>
      </c>
      <c r="C43" t="s">
        <v>2447</v>
      </c>
      <c r="D43">
        <v>1286</v>
      </c>
      <c r="E43" s="3" t="str">
        <f>VLOOKUP(D43,'ESO zone constants'!$A$3:$D$9999,4,FALSE)</f>
        <v>The Deadlands</v>
      </c>
      <c r="F43" s="3">
        <f>VLOOKUP(D43,'ESO zone constants'!$A$3:$B$9999,2,FALSE)</f>
        <v>857</v>
      </c>
      <c r="G43"/>
    </row>
    <row r="44" spans="1:7" x14ac:dyDescent="0.25">
      <c r="A44">
        <v>2035</v>
      </c>
      <c r="B44">
        <v>47</v>
      </c>
      <c r="C44" t="s">
        <v>3463</v>
      </c>
      <c r="D44">
        <v>1282</v>
      </c>
      <c r="E44" s="3" t="str">
        <f>VLOOKUP(D44,'ESO zone constants'!$A$3:$D$9999,4,FALSE)</f>
        <v>Fargrave</v>
      </c>
      <c r="F44" s="3">
        <f>VLOOKUP(D44,'ESO zone constants'!$A$3:$B$9999,2,FALSE)</f>
        <v>853</v>
      </c>
      <c r="G44"/>
    </row>
    <row r="45" spans="1:7" x14ac:dyDescent="0.25">
      <c r="A45">
        <v>2114</v>
      </c>
      <c r="B45">
        <v>46</v>
      </c>
      <c r="C45" t="s">
        <v>3398</v>
      </c>
      <c r="D45">
        <v>1318</v>
      </c>
      <c r="E45" s="3" t="str">
        <f>VLOOKUP(D45,'ESO zone constants'!$A$3:$D$9999,4,FALSE)</f>
        <v>High Isle</v>
      </c>
      <c r="F45" s="3">
        <f>VLOOKUP(D45,'ESO zone constants'!$A$3:$B$9999,2,FALSE)</f>
        <v>883</v>
      </c>
      <c r="G45"/>
    </row>
    <row r="46" spans="1:7" x14ac:dyDescent="0.25">
      <c r="A46">
        <v>2119</v>
      </c>
      <c r="B46">
        <v>44</v>
      </c>
      <c r="C46" t="s">
        <v>2683</v>
      </c>
      <c r="D46">
        <v>1283</v>
      </c>
      <c r="E46" s="3" t="str">
        <f>VLOOKUP(D46,'ESO zone constants'!$A$3:$D$9999,4,FALSE)</f>
        <v>The Shambles</v>
      </c>
      <c r="F46" s="3">
        <f>VLOOKUP(D46,'ESO zone constants'!$A$3:$B$9999,2,FALSE)</f>
        <v>854</v>
      </c>
    </row>
    <row r="47" spans="1:7" x14ac:dyDescent="0.25">
      <c r="A47">
        <v>2212</v>
      </c>
      <c r="B47">
        <v>48</v>
      </c>
      <c r="C47" t="s">
        <v>3527</v>
      </c>
      <c r="D47">
        <v>1383</v>
      </c>
      <c r="E47" s="3" t="str">
        <f>VLOOKUP(D47,'ESO zone constants'!$A$3:$D$9999,4,FALSE)</f>
        <v>Galen</v>
      </c>
      <c r="F47" s="3">
        <f>VLOOKUP(D47,'ESO zone constants'!$A$3:$B$9999,2,FALSE)</f>
        <v>929</v>
      </c>
    </row>
    <row r="48" spans="1:7" x14ac:dyDescent="0.25">
      <c r="A48" s="5">
        <v>2274</v>
      </c>
      <c r="B48" s="5">
        <v>49</v>
      </c>
      <c r="C48" s="5" t="s">
        <v>3758</v>
      </c>
      <c r="D48" s="5">
        <v>1414</v>
      </c>
      <c r="E48" s="3" t="s">
        <v>3758</v>
      </c>
      <c r="F48" s="3">
        <f>VLOOKUP(D48,'ESO zone constants'!$A$3:$B$9999,2,FALSE)</f>
        <v>958</v>
      </c>
    </row>
    <row r="49" spans="1:6" x14ac:dyDescent="0.25">
      <c r="A49" s="5">
        <v>2275</v>
      </c>
      <c r="B49" s="5">
        <v>50</v>
      </c>
      <c r="C49" s="5" t="s">
        <v>3686</v>
      </c>
      <c r="D49" s="5">
        <v>1413</v>
      </c>
      <c r="E49" s="3" t="s">
        <v>3686</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16" t="s">
        <v>3856</v>
      </c>
      <c r="J1" s="30"/>
      <c r="K1" s="3"/>
      <c r="L1" s="3"/>
      <c r="M1" s="3"/>
      <c r="N1" s="3"/>
    </row>
    <row r="2" spans="1:14" x14ac:dyDescent="0.25">
      <c r="A2" s="55" t="s">
        <v>1717</v>
      </c>
      <c r="B2" s="1" t="s">
        <v>1718</v>
      </c>
      <c r="C2" s="1" t="s">
        <v>1719</v>
      </c>
      <c r="D2" s="1" t="s">
        <v>1720</v>
      </c>
      <c r="E2" s="1" t="s">
        <v>1722</v>
      </c>
      <c r="F2" s="1" t="s">
        <v>1721</v>
      </c>
      <c r="G2" s="1" t="s">
        <v>1723</v>
      </c>
      <c r="H2" s="1" t="s">
        <v>1724</v>
      </c>
      <c r="I2" s="1" t="s">
        <v>3235</v>
      </c>
      <c r="J2" s="30" t="s">
        <v>2407</v>
      </c>
      <c r="K2" s="3" t="s">
        <v>1717</v>
      </c>
      <c r="L2" s="3" t="s">
        <v>1372</v>
      </c>
      <c r="M2" s="3" t="s">
        <v>1369</v>
      </c>
      <c r="N2" s="3" t="s">
        <v>99</v>
      </c>
    </row>
    <row r="3" spans="1:14" x14ac:dyDescent="0.25">
      <c r="A3" s="95">
        <v>1</v>
      </c>
      <c r="B3">
        <v>2</v>
      </c>
      <c r="C3">
        <v>1</v>
      </c>
      <c r="D3" t="s">
        <v>103</v>
      </c>
      <c r="E3">
        <v>2</v>
      </c>
      <c r="F3">
        <v>3</v>
      </c>
      <c r="G3" t="s">
        <v>103</v>
      </c>
      <c r="H3">
        <v>1</v>
      </c>
      <c r="I3" t="s">
        <v>2798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95">
        <v>2</v>
      </c>
      <c r="B4">
        <v>2</v>
      </c>
      <c r="C4">
        <v>1</v>
      </c>
      <c r="D4" t="s">
        <v>103</v>
      </c>
      <c r="E4">
        <v>2</v>
      </c>
      <c r="F4">
        <v>3</v>
      </c>
      <c r="G4" t="s">
        <v>103</v>
      </c>
      <c r="H4">
        <v>1</v>
      </c>
      <c r="I4" t="s">
        <v>2799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95">
        <v>3</v>
      </c>
      <c r="B5">
        <v>2</v>
      </c>
      <c r="C5">
        <v>1</v>
      </c>
      <c r="D5" t="s">
        <v>103</v>
      </c>
      <c r="E5">
        <v>2</v>
      </c>
      <c r="F5">
        <v>3</v>
      </c>
      <c r="G5" t="s">
        <v>103</v>
      </c>
      <c r="H5">
        <v>1</v>
      </c>
      <c r="I5" t="s">
        <v>2800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95">
        <v>4</v>
      </c>
      <c r="B6">
        <v>2</v>
      </c>
      <c r="C6">
        <v>1</v>
      </c>
      <c r="D6" t="s">
        <v>103</v>
      </c>
      <c r="E6">
        <v>2</v>
      </c>
      <c r="F6">
        <v>3</v>
      </c>
      <c r="G6" t="s">
        <v>103</v>
      </c>
      <c r="H6">
        <v>1</v>
      </c>
      <c r="I6" t="s">
        <v>2801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95">
        <v>5</v>
      </c>
      <c r="B7">
        <v>2</v>
      </c>
      <c r="C7">
        <v>1</v>
      </c>
      <c r="D7" t="s">
        <v>103</v>
      </c>
      <c r="E7">
        <v>2</v>
      </c>
      <c r="F7">
        <v>3</v>
      </c>
      <c r="G7" t="s">
        <v>103</v>
      </c>
      <c r="H7">
        <v>1</v>
      </c>
      <c r="I7" t="s">
        <v>3860</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95">
        <v>6</v>
      </c>
      <c r="B8">
        <v>2</v>
      </c>
      <c r="C8">
        <v>1</v>
      </c>
      <c r="D8" t="s">
        <v>103</v>
      </c>
      <c r="E8">
        <v>2</v>
      </c>
      <c r="F8">
        <v>3</v>
      </c>
      <c r="G8" t="s">
        <v>103</v>
      </c>
      <c r="H8">
        <v>1</v>
      </c>
      <c r="I8" t="s">
        <v>2802</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95">
        <v>7</v>
      </c>
      <c r="B9">
        <v>2</v>
      </c>
      <c r="C9">
        <v>1</v>
      </c>
      <c r="D9" t="s">
        <v>103</v>
      </c>
      <c r="E9">
        <v>2</v>
      </c>
      <c r="F9">
        <v>3</v>
      </c>
      <c r="G9" t="s">
        <v>103</v>
      </c>
      <c r="H9">
        <v>1</v>
      </c>
      <c r="I9" t="s">
        <v>2803</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95">
        <v>8</v>
      </c>
      <c r="B10">
        <v>2</v>
      </c>
      <c r="C10">
        <v>1</v>
      </c>
      <c r="D10" t="s">
        <v>103</v>
      </c>
      <c r="E10">
        <v>2</v>
      </c>
      <c r="F10">
        <v>3</v>
      </c>
      <c r="G10" t="s">
        <v>103</v>
      </c>
      <c r="H10">
        <v>1</v>
      </c>
      <c r="I10" t="s">
        <v>2804</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95">
        <v>9</v>
      </c>
      <c r="B11">
        <v>3</v>
      </c>
      <c r="C11">
        <v>10</v>
      </c>
      <c r="D11" t="s">
        <v>2308</v>
      </c>
      <c r="E11">
        <v>5</v>
      </c>
      <c r="F11">
        <v>20</v>
      </c>
      <c r="G11" t="s">
        <v>2308</v>
      </c>
      <c r="H11">
        <v>1</v>
      </c>
      <c r="I11" t="s">
        <v>2805</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95">
        <v>10</v>
      </c>
      <c r="B12">
        <v>3</v>
      </c>
      <c r="C12">
        <v>10</v>
      </c>
      <c r="D12" t="s">
        <v>2308</v>
      </c>
      <c r="E12">
        <v>5</v>
      </c>
      <c r="F12">
        <v>20</v>
      </c>
      <c r="G12" t="s">
        <v>2308</v>
      </c>
      <c r="H12">
        <v>1</v>
      </c>
      <c r="I12" t="s">
        <v>2806</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95">
        <v>11</v>
      </c>
      <c r="B13">
        <v>3</v>
      </c>
      <c r="C13">
        <v>10</v>
      </c>
      <c r="D13" t="s">
        <v>2308</v>
      </c>
      <c r="E13">
        <v>5</v>
      </c>
      <c r="F13">
        <v>20</v>
      </c>
      <c r="G13" t="s">
        <v>2308</v>
      </c>
      <c r="H13">
        <v>1</v>
      </c>
      <c r="I13" t="s">
        <v>2807</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95">
        <v>12</v>
      </c>
      <c r="B14">
        <v>3</v>
      </c>
      <c r="C14">
        <v>10</v>
      </c>
      <c r="D14" t="s">
        <v>2308</v>
      </c>
      <c r="E14">
        <v>5</v>
      </c>
      <c r="F14">
        <v>20</v>
      </c>
      <c r="G14" t="s">
        <v>2308</v>
      </c>
      <c r="H14">
        <v>1</v>
      </c>
      <c r="I14" t="s">
        <v>2808</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95">
        <v>13</v>
      </c>
      <c r="B15">
        <v>3</v>
      </c>
      <c r="C15">
        <v>10</v>
      </c>
      <c r="D15" t="s">
        <v>2308</v>
      </c>
      <c r="E15">
        <v>5</v>
      </c>
      <c r="F15">
        <v>20</v>
      </c>
      <c r="G15" t="s">
        <v>2308</v>
      </c>
      <c r="H15">
        <v>1</v>
      </c>
      <c r="I15" t="s">
        <v>2809</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95">
        <v>14</v>
      </c>
      <c r="B16">
        <v>4</v>
      </c>
      <c r="C16">
        <v>12</v>
      </c>
      <c r="D16" t="s">
        <v>2309</v>
      </c>
      <c r="E16">
        <v>4</v>
      </c>
      <c r="F16">
        <v>19</v>
      </c>
      <c r="G16" t="s">
        <v>2309</v>
      </c>
      <c r="H16">
        <v>1</v>
      </c>
      <c r="I16" t="s">
        <v>3861</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95">
        <v>15</v>
      </c>
      <c r="B17">
        <v>4</v>
      </c>
      <c r="C17">
        <v>12</v>
      </c>
      <c r="D17" t="s">
        <v>2309</v>
      </c>
      <c r="E17">
        <v>4</v>
      </c>
      <c r="F17">
        <v>19</v>
      </c>
      <c r="G17" t="s">
        <v>2309</v>
      </c>
      <c r="H17">
        <v>1</v>
      </c>
      <c r="I17" t="s">
        <v>3862</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95">
        <v>16</v>
      </c>
      <c r="B18">
        <v>4</v>
      </c>
      <c r="C18">
        <v>12</v>
      </c>
      <c r="D18" t="s">
        <v>2309</v>
      </c>
      <c r="E18">
        <v>4</v>
      </c>
      <c r="F18">
        <v>19</v>
      </c>
      <c r="G18" t="s">
        <v>2309</v>
      </c>
      <c r="H18">
        <v>1</v>
      </c>
      <c r="I18" t="s">
        <v>3863</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95">
        <v>17</v>
      </c>
      <c r="B19">
        <v>4</v>
      </c>
      <c r="C19">
        <v>12</v>
      </c>
      <c r="D19" t="s">
        <v>2309</v>
      </c>
      <c r="E19">
        <v>4</v>
      </c>
      <c r="F19">
        <v>19</v>
      </c>
      <c r="G19" t="s">
        <v>2309</v>
      </c>
      <c r="H19">
        <v>1</v>
      </c>
      <c r="I19" t="s">
        <v>3864</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95">
        <v>18</v>
      </c>
      <c r="B20">
        <v>4</v>
      </c>
      <c r="C20">
        <v>12</v>
      </c>
      <c r="D20" t="s">
        <v>2309</v>
      </c>
      <c r="E20">
        <v>4</v>
      </c>
      <c r="F20">
        <v>19</v>
      </c>
      <c r="G20" t="s">
        <v>2309</v>
      </c>
      <c r="H20">
        <v>1</v>
      </c>
      <c r="I20" t="s">
        <v>3865</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95">
        <v>19</v>
      </c>
      <c r="B21">
        <v>4</v>
      </c>
      <c r="C21">
        <v>12</v>
      </c>
      <c r="D21" t="s">
        <v>2309</v>
      </c>
      <c r="E21">
        <v>4</v>
      </c>
      <c r="F21">
        <v>19</v>
      </c>
      <c r="G21" t="s">
        <v>2309</v>
      </c>
      <c r="H21">
        <v>1</v>
      </c>
      <c r="I21" t="s">
        <v>3866</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95">
        <v>20</v>
      </c>
      <c r="B22">
        <v>2</v>
      </c>
      <c r="C22">
        <v>1</v>
      </c>
      <c r="D22" t="s">
        <v>103</v>
      </c>
      <c r="E22">
        <v>2</v>
      </c>
      <c r="F22">
        <v>3</v>
      </c>
      <c r="G22" t="s">
        <v>103</v>
      </c>
      <c r="H22">
        <v>1</v>
      </c>
      <c r="I22" t="s">
        <v>2810</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95">
        <v>21</v>
      </c>
      <c r="B23">
        <v>7</v>
      </c>
      <c r="C23">
        <v>9</v>
      </c>
      <c r="D23" t="s">
        <v>2292</v>
      </c>
      <c r="E23">
        <v>181</v>
      </c>
      <c r="F23">
        <v>383</v>
      </c>
      <c r="G23" t="s">
        <v>2292</v>
      </c>
      <c r="H23">
        <v>1</v>
      </c>
      <c r="I23" t="s">
        <v>2811</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95">
        <v>22</v>
      </c>
      <c r="B24">
        <v>4</v>
      </c>
      <c r="C24">
        <v>12</v>
      </c>
      <c r="D24" t="s">
        <v>2309</v>
      </c>
      <c r="E24">
        <v>4</v>
      </c>
      <c r="F24">
        <v>19</v>
      </c>
      <c r="G24" t="s">
        <v>2309</v>
      </c>
      <c r="H24">
        <v>1</v>
      </c>
      <c r="I24" t="s">
        <v>3867</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95">
        <v>23</v>
      </c>
      <c r="B25">
        <v>4</v>
      </c>
      <c r="C25">
        <v>12</v>
      </c>
      <c r="D25" t="s">
        <v>2309</v>
      </c>
      <c r="E25">
        <v>4</v>
      </c>
      <c r="F25">
        <v>19</v>
      </c>
      <c r="G25" t="s">
        <v>2309</v>
      </c>
      <c r="H25">
        <v>1</v>
      </c>
      <c r="I25" t="s">
        <v>3868</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95">
        <v>24</v>
      </c>
      <c r="B26">
        <v>10</v>
      </c>
      <c r="C26">
        <v>13</v>
      </c>
      <c r="D26" t="s">
        <v>107</v>
      </c>
      <c r="E26">
        <v>10</v>
      </c>
      <c r="F26">
        <v>57</v>
      </c>
      <c r="G26" t="s">
        <v>107</v>
      </c>
      <c r="H26">
        <v>1</v>
      </c>
      <c r="I26" t="s">
        <v>2812</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95">
        <v>25</v>
      </c>
      <c r="B27">
        <v>10</v>
      </c>
      <c r="C27">
        <v>13</v>
      </c>
      <c r="D27" t="s">
        <v>107</v>
      </c>
      <c r="E27">
        <v>10</v>
      </c>
      <c r="F27">
        <v>57</v>
      </c>
      <c r="G27" t="s">
        <v>107</v>
      </c>
      <c r="H27">
        <v>1</v>
      </c>
      <c r="I27" t="s">
        <v>2813</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95">
        <v>26</v>
      </c>
      <c r="B28">
        <v>10</v>
      </c>
      <c r="C28">
        <v>13</v>
      </c>
      <c r="D28" t="s">
        <v>107</v>
      </c>
      <c r="E28">
        <v>10</v>
      </c>
      <c r="F28">
        <v>57</v>
      </c>
      <c r="G28" t="s">
        <v>107</v>
      </c>
      <c r="H28">
        <v>1</v>
      </c>
      <c r="I28" t="s">
        <v>2814</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95">
        <v>27</v>
      </c>
      <c r="B29">
        <v>10</v>
      </c>
      <c r="C29">
        <v>13</v>
      </c>
      <c r="D29" t="s">
        <v>107</v>
      </c>
      <c r="E29">
        <v>10</v>
      </c>
      <c r="F29">
        <v>57</v>
      </c>
      <c r="G29" t="s">
        <v>107</v>
      </c>
      <c r="H29">
        <v>1</v>
      </c>
      <c r="I29" t="s">
        <v>2815</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95">
        <v>28</v>
      </c>
      <c r="B30">
        <v>10</v>
      </c>
      <c r="C30">
        <v>13</v>
      </c>
      <c r="D30" t="s">
        <v>107</v>
      </c>
      <c r="E30">
        <v>10</v>
      </c>
      <c r="F30">
        <v>57</v>
      </c>
      <c r="G30" t="s">
        <v>107</v>
      </c>
      <c r="H30">
        <v>1</v>
      </c>
      <c r="I30" t="s">
        <v>2816</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95">
        <v>29</v>
      </c>
      <c r="B31">
        <v>10</v>
      </c>
      <c r="C31">
        <v>13</v>
      </c>
      <c r="D31" t="s">
        <v>107</v>
      </c>
      <c r="E31">
        <v>10</v>
      </c>
      <c r="F31">
        <v>57</v>
      </c>
      <c r="G31" t="s">
        <v>107</v>
      </c>
      <c r="H31">
        <v>1</v>
      </c>
      <c r="I31" t="s">
        <v>3228</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95">
        <v>30</v>
      </c>
      <c r="B32">
        <v>10</v>
      </c>
      <c r="C32">
        <v>13</v>
      </c>
      <c r="D32" t="s">
        <v>107</v>
      </c>
      <c r="E32">
        <v>10</v>
      </c>
      <c r="F32">
        <v>57</v>
      </c>
      <c r="G32" t="s">
        <v>107</v>
      </c>
      <c r="H32">
        <v>1</v>
      </c>
      <c r="I32" t="s">
        <v>2817</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95">
        <v>31</v>
      </c>
      <c r="B33">
        <v>4</v>
      </c>
      <c r="C33">
        <v>12</v>
      </c>
      <c r="D33" t="s">
        <v>2309</v>
      </c>
      <c r="E33">
        <v>4</v>
      </c>
      <c r="F33">
        <v>19</v>
      </c>
      <c r="G33" t="s">
        <v>2309</v>
      </c>
      <c r="H33">
        <v>1</v>
      </c>
      <c r="I33" t="s">
        <v>3869</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95">
        <v>32</v>
      </c>
      <c r="B34">
        <v>10</v>
      </c>
      <c r="C34">
        <v>13</v>
      </c>
      <c r="D34" t="s">
        <v>107</v>
      </c>
      <c r="E34">
        <v>10</v>
      </c>
      <c r="F34">
        <v>57</v>
      </c>
      <c r="G34" t="s">
        <v>107</v>
      </c>
      <c r="H34">
        <v>1</v>
      </c>
      <c r="I34" t="s">
        <v>2818</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95">
        <v>33</v>
      </c>
      <c r="B35">
        <v>6</v>
      </c>
      <c r="C35">
        <v>20</v>
      </c>
      <c r="D35" t="s">
        <v>109</v>
      </c>
      <c r="E35">
        <v>14</v>
      </c>
      <c r="F35">
        <v>92</v>
      </c>
      <c r="G35" t="s">
        <v>109</v>
      </c>
      <c r="H35">
        <v>1</v>
      </c>
      <c r="I35" t="s">
        <v>2819</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95">
        <v>34</v>
      </c>
      <c r="B36">
        <v>6</v>
      </c>
      <c r="C36">
        <v>20</v>
      </c>
      <c r="D36" t="s">
        <v>109</v>
      </c>
      <c r="E36">
        <v>14</v>
      </c>
      <c r="F36">
        <v>92</v>
      </c>
      <c r="G36" t="s">
        <v>109</v>
      </c>
      <c r="H36">
        <v>1</v>
      </c>
      <c r="I36" t="s">
        <v>2820</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95">
        <v>35</v>
      </c>
      <c r="B37">
        <v>6</v>
      </c>
      <c r="C37">
        <v>20</v>
      </c>
      <c r="D37" t="s">
        <v>109</v>
      </c>
      <c r="E37">
        <v>14</v>
      </c>
      <c r="F37">
        <v>92</v>
      </c>
      <c r="G37" t="s">
        <v>109</v>
      </c>
      <c r="H37">
        <v>1</v>
      </c>
      <c r="I37" t="s">
        <v>2821</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95">
        <v>36</v>
      </c>
      <c r="B38">
        <v>6</v>
      </c>
      <c r="C38">
        <v>20</v>
      </c>
      <c r="D38" t="s">
        <v>109</v>
      </c>
      <c r="E38">
        <v>14</v>
      </c>
      <c r="F38">
        <v>92</v>
      </c>
      <c r="G38" t="s">
        <v>109</v>
      </c>
      <c r="H38">
        <v>1</v>
      </c>
      <c r="I38" t="s">
        <v>2822</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95">
        <v>37</v>
      </c>
      <c r="B39">
        <v>6</v>
      </c>
      <c r="C39">
        <v>20</v>
      </c>
      <c r="D39" t="s">
        <v>109</v>
      </c>
      <c r="E39">
        <v>14</v>
      </c>
      <c r="F39">
        <v>92</v>
      </c>
      <c r="G39" t="s">
        <v>109</v>
      </c>
      <c r="H39">
        <v>1</v>
      </c>
      <c r="I39" t="s">
        <v>2823</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95">
        <v>38</v>
      </c>
      <c r="B40">
        <v>6</v>
      </c>
      <c r="C40">
        <v>20</v>
      </c>
      <c r="D40" t="s">
        <v>109</v>
      </c>
      <c r="E40">
        <v>14</v>
      </c>
      <c r="F40">
        <v>92</v>
      </c>
      <c r="G40" t="s">
        <v>109</v>
      </c>
      <c r="H40">
        <v>1</v>
      </c>
      <c r="I40" t="s">
        <v>2824</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95">
        <v>39</v>
      </c>
      <c r="B41">
        <v>6</v>
      </c>
      <c r="C41">
        <v>20</v>
      </c>
      <c r="D41" t="s">
        <v>109</v>
      </c>
      <c r="E41">
        <v>14</v>
      </c>
      <c r="F41">
        <v>92</v>
      </c>
      <c r="G41" t="s">
        <v>109</v>
      </c>
      <c r="H41">
        <v>1</v>
      </c>
      <c r="I41" t="s">
        <v>2825</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95">
        <v>40</v>
      </c>
      <c r="B42">
        <v>6</v>
      </c>
      <c r="C42">
        <v>20</v>
      </c>
      <c r="D42" t="s">
        <v>109</v>
      </c>
      <c r="E42">
        <v>14</v>
      </c>
      <c r="F42">
        <v>92</v>
      </c>
      <c r="G42" t="s">
        <v>109</v>
      </c>
      <c r="H42">
        <v>1</v>
      </c>
      <c r="I42" t="s">
        <v>2826</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95">
        <v>41</v>
      </c>
      <c r="B43">
        <v>11</v>
      </c>
      <c r="C43">
        <v>7</v>
      </c>
      <c r="D43" t="s">
        <v>2313</v>
      </c>
      <c r="E43">
        <v>9</v>
      </c>
      <c r="F43">
        <v>41</v>
      </c>
      <c r="G43" t="s">
        <v>2313</v>
      </c>
      <c r="H43">
        <v>1</v>
      </c>
      <c r="I43" t="s">
        <v>2827</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95">
        <v>42</v>
      </c>
      <c r="B44">
        <v>5</v>
      </c>
      <c r="C44">
        <v>30</v>
      </c>
      <c r="D44" t="s">
        <v>3229</v>
      </c>
      <c r="E44">
        <v>17</v>
      </c>
      <c r="F44">
        <v>104</v>
      </c>
      <c r="G44" t="s">
        <v>2307</v>
      </c>
      <c r="H44">
        <v>1</v>
      </c>
      <c r="I44" t="s">
        <v>2828</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95">
        <v>43</v>
      </c>
      <c r="B45">
        <v>5</v>
      </c>
      <c r="C45">
        <v>30</v>
      </c>
      <c r="D45" t="s">
        <v>3229</v>
      </c>
      <c r="E45">
        <v>17</v>
      </c>
      <c r="F45">
        <v>104</v>
      </c>
      <c r="G45" t="s">
        <v>2307</v>
      </c>
      <c r="H45">
        <v>1</v>
      </c>
      <c r="I45" t="s">
        <v>2829</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95">
        <v>44</v>
      </c>
      <c r="B46">
        <v>5</v>
      </c>
      <c r="C46">
        <v>30</v>
      </c>
      <c r="D46" t="s">
        <v>3229</v>
      </c>
      <c r="E46">
        <v>17</v>
      </c>
      <c r="F46">
        <v>104</v>
      </c>
      <c r="G46" t="s">
        <v>2307</v>
      </c>
      <c r="H46">
        <v>1</v>
      </c>
      <c r="I46" t="s">
        <v>2830</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95">
        <v>45</v>
      </c>
      <c r="B47">
        <v>5</v>
      </c>
      <c r="C47">
        <v>30</v>
      </c>
      <c r="D47" t="s">
        <v>3229</v>
      </c>
      <c r="E47">
        <v>17</v>
      </c>
      <c r="F47">
        <v>104</v>
      </c>
      <c r="G47" t="s">
        <v>2307</v>
      </c>
      <c r="H47">
        <v>1</v>
      </c>
      <c r="I47" t="s">
        <v>2831</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95">
        <v>46</v>
      </c>
      <c r="B48">
        <v>5</v>
      </c>
      <c r="C48">
        <v>30</v>
      </c>
      <c r="D48" t="s">
        <v>3229</v>
      </c>
      <c r="E48">
        <v>17</v>
      </c>
      <c r="F48">
        <v>104</v>
      </c>
      <c r="G48" t="s">
        <v>2307</v>
      </c>
      <c r="H48">
        <v>1</v>
      </c>
      <c r="I48" t="s">
        <v>2832</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95">
        <v>47</v>
      </c>
      <c r="B49">
        <v>9</v>
      </c>
      <c r="C49">
        <v>26</v>
      </c>
      <c r="D49" t="s">
        <v>2312</v>
      </c>
      <c r="E49">
        <v>19</v>
      </c>
      <c r="F49">
        <v>117</v>
      </c>
      <c r="G49" t="s">
        <v>2312</v>
      </c>
      <c r="H49">
        <v>1</v>
      </c>
      <c r="I49" t="s">
        <v>2833</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95">
        <v>48</v>
      </c>
      <c r="B50">
        <v>9</v>
      </c>
      <c r="C50">
        <v>26</v>
      </c>
      <c r="D50" t="s">
        <v>2312</v>
      </c>
      <c r="E50">
        <v>19</v>
      </c>
      <c r="F50">
        <v>117</v>
      </c>
      <c r="G50" t="s">
        <v>2312</v>
      </c>
      <c r="H50">
        <v>1</v>
      </c>
      <c r="I50" t="s">
        <v>2834</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95">
        <v>49</v>
      </c>
      <c r="B51">
        <v>9</v>
      </c>
      <c r="C51">
        <v>26</v>
      </c>
      <c r="D51" t="s">
        <v>2312</v>
      </c>
      <c r="E51">
        <v>19</v>
      </c>
      <c r="F51">
        <v>117</v>
      </c>
      <c r="G51" t="s">
        <v>2312</v>
      </c>
      <c r="H51">
        <v>1</v>
      </c>
      <c r="I51" t="s">
        <v>2835</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95">
        <v>50</v>
      </c>
      <c r="B52">
        <v>9</v>
      </c>
      <c r="C52">
        <v>26</v>
      </c>
      <c r="D52" t="s">
        <v>2312</v>
      </c>
      <c r="E52">
        <v>19</v>
      </c>
      <c r="F52">
        <v>117</v>
      </c>
      <c r="G52" t="s">
        <v>2312</v>
      </c>
      <c r="H52">
        <v>1</v>
      </c>
      <c r="I52" t="s">
        <v>2836</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95">
        <v>51</v>
      </c>
      <c r="B53">
        <v>9</v>
      </c>
      <c r="C53">
        <v>26</v>
      </c>
      <c r="D53" t="s">
        <v>2312</v>
      </c>
      <c r="E53">
        <v>19</v>
      </c>
      <c r="F53">
        <v>117</v>
      </c>
      <c r="G53" t="s">
        <v>2312</v>
      </c>
      <c r="H53">
        <v>1</v>
      </c>
      <c r="I53" t="s">
        <v>2837</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95">
        <v>52</v>
      </c>
      <c r="B54">
        <v>9</v>
      </c>
      <c r="C54">
        <v>26</v>
      </c>
      <c r="D54" t="s">
        <v>2312</v>
      </c>
      <c r="E54">
        <v>19</v>
      </c>
      <c r="F54">
        <v>117</v>
      </c>
      <c r="G54" t="s">
        <v>2312</v>
      </c>
      <c r="H54">
        <v>1</v>
      </c>
      <c r="I54" t="s">
        <v>2838</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95">
        <v>53</v>
      </c>
      <c r="B55">
        <v>9</v>
      </c>
      <c r="C55">
        <v>26</v>
      </c>
      <c r="D55" t="s">
        <v>2312</v>
      </c>
      <c r="E55">
        <v>19</v>
      </c>
      <c r="F55">
        <v>117</v>
      </c>
      <c r="G55" t="s">
        <v>2312</v>
      </c>
      <c r="H55">
        <v>1</v>
      </c>
      <c r="I55" t="s">
        <v>2839</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95">
        <v>55</v>
      </c>
      <c r="B56">
        <v>3</v>
      </c>
      <c r="C56">
        <v>10</v>
      </c>
      <c r="D56" t="s">
        <v>2308</v>
      </c>
      <c r="E56">
        <v>5</v>
      </c>
      <c r="F56">
        <v>20</v>
      </c>
      <c r="G56" t="s">
        <v>2308</v>
      </c>
      <c r="H56">
        <v>1</v>
      </c>
      <c r="I56" t="s">
        <v>2840</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95">
        <v>56</v>
      </c>
      <c r="B57">
        <v>4</v>
      </c>
      <c r="C57">
        <v>12</v>
      </c>
      <c r="D57" t="s">
        <v>2309</v>
      </c>
      <c r="E57">
        <v>4</v>
      </c>
      <c r="F57">
        <v>19</v>
      </c>
      <c r="G57" t="s">
        <v>2309</v>
      </c>
      <c r="H57">
        <v>1</v>
      </c>
      <c r="I57" t="s">
        <v>3870</v>
      </c>
      <c r="J57" s="30" t="str">
        <f t="shared" si="0"/>
        <v>[56]=19,</v>
      </c>
      <c r="K57" s="3">
        <f t="shared" si="1"/>
        <v>56</v>
      </c>
      <c r="L57" s="3">
        <f t="shared" si="2"/>
        <v>19</v>
      </c>
      <c r="M57" s="8" t="str">
        <f>VLOOKUP(A57,'ESO wayshrine names'!$A$3:$B$9991,2,)</f>
        <v>Wayrest Wayshrine</v>
      </c>
      <c r="N57" s="3" t="str">
        <f>VLOOKUP(F57,'ESO zone constants'!$A$3:$D$9999,4,FALSE)</f>
        <v>Stormhaven</v>
      </c>
    </row>
    <row r="58" spans="1:14" x14ac:dyDescent="0.25">
      <c r="A58" s="95">
        <v>57</v>
      </c>
      <c r="B58">
        <v>5</v>
      </c>
      <c r="C58">
        <v>30</v>
      </c>
      <c r="D58" t="s">
        <v>3229</v>
      </c>
      <c r="E58">
        <v>17</v>
      </c>
      <c r="F58">
        <v>104</v>
      </c>
      <c r="G58" t="s">
        <v>2307</v>
      </c>
      <c r="H58">
        <v>1</v>
      </c>
      <c r="I58" t="s">
        <v>2841</v>
      </c>
      <c r="J58" s="30" t="str">
        <f t="shared" si="0"/>
        <v>[57]=104,</v>
      </c>
      <c r="K58" s="3">
        <f t="shared" si="1"/>
        <v>57</v>
      </c>
      <c r="L58" s="3">
        <f t="shared" si="2"/>
        <v>104</v>
      </c>
      <c r="M58" s="8" t="str">
        <f>VLOOKUP(A58,'ESO wayshrine names'!$A$3:$B$9991,2,)</f>
        <v>Divad's Chagrin Mine Wayshrine</v>
      </c>
      <c r="N58" s="3" t="str">
        <f>VLOOKUP(F58,'ESO zone constants'!$A$3:$D$9999,4,FALSE)</f>
        <v>Alik'r Desert</v>
      </c>
    </row>
    <row r="59" spans="1:14" x14ac:dyDescent="0.25">
      <c r="A59" s="95">
        <v>58</v>
      </c>
      <c r="B59">
        <v>5</v>
      </c>
      <c r="C59">
        <v>30</v>
      </c>
      <c r="D59" t="s">
        <v>3229</v>
      </c>
      <c r="E59">
        <v>17</v>
      </c>
      <c r="F59">
        <v>104</v>
      </c>
      <c r="G59" t="s">
        <v>2307</v>
      </c>
      <c r="H59">
        <v>1</v>
      </c>
      <c r="I59" t="s">
        <v>2842</v>
      </c>
      <c r="J59" s="30" t="str">
        <f t="shared" si="0"/>
        <v>[58]=104,</v>
      </c>
      <c r="K59" s="3">
        <f t="shared" si="1"/>
        <v>58</v>
      </c>
      <c r="L59" s="3">
        <f t="shared" si="2"/>
        <v>104</v>
      </c>
      <c r="M59" s="8" t="str">
        <f>VLOOKUP(A59,'ESO wayshrine names'!$A$3:$B$9991,2,)</f>
        <v>Kulati Mines Wayshrine</v>
      </c>
      <c r="N59" s="3" t="str">
        <f>VLOOKUP(F59,'ESO zone constants'!$A$3:$D$9999,4,FALSE)</f>
        <v>Alik'r Desert</v>
      </c>
    </row>
    <row r="60" spans="1:14" x14ac:dyDescent="0.25">
      <c r="A60" s="95">
        <v>59</v>
      </c>
      <c r="B60">
        <v>5</v>
      </c>
      <c r="C60">
        <v>30</v>
      </c>
      <c r="D60" t="s">
        <v>3229</v>
      </c>
      <c r="E60">
        <v>17</v>
      </c>
      <c r="F60">
        <v>104</v>
      </c>
      <c r="G60" t="s">
        <v>2307</v>
      </c>
      <c r="H60">
        <v>1</v>
      </c>
      <c r="I60" t="s">
        <v>2843</v>
      </c>
      <c r="J60" s="30" t="str">
        <f t="shared" si="0"/>
        <v>[59]=104,</v>
      </c>
      <c r="K60" s="3">
        <f t="shared" si="1"/>
        <v>59</v>
      </c>
      <c r="L60" s="3">
        <f t="shared" si="2"/>
        <v>104</v>
      </c>
      <c r="M60" s="8" t="str">
        <f>VLOOKUP(A60,'ESO wayshrine names'!$A$3:$B$9991,2,)</f>
        <v>Aswala Stables Wayshrine</v>
      </c>
      <c r="N60" s="3" t="str">
        <f>VLOOKUP(F60,'ESO zone constants'!$A$3:$D$9999,4,FALSE)</f>
        <v>Alik'r Desert</v>
      </c>
    </row>
    <row r="61" spans="1:14" x14ac:dyDescent="0.25">
      <c r="A61" s="95">
        <v>60</v>
      </c>
      <c r="B61">
        <v>5</v>
      </c>
      <c r="C61">
        <v>30</v>
      </c>
      <c r="D61" t="s">
        <v>3229</v>
      </c>
      <c r="E61">
        <v>17</v>
      </c>
      <c r="F61">
        <v>104</v>
      </c>
      <c r="G61" t="s">
        <v>2307</v>
      </c>
      <c r="H61">
        <v>1</v>
      </c>
      <c r="I61" t="s">
        <v>2844</v>
      </c>
      <c r="J61" s="30" t="str">
        <f t="shared" si="0"/>
        <v>[60]=104,</v>
      </c>
      <c r="K61" s="3">
        <f t="shared" si="1"/>
        <v>60</v>
      </c>
      <c r="L61" s="3">
        <f t="shared" si="2"/>
        <v>104</v>
      </c>
      <c r="M61" s="8" t="str">
        <f>VLOOKUP(A61,'ESO wayshrine names'!$A$3:$B$9991,2,)</f>
        <v>Shrikes' Aerie Wayshrine</v>
      </c>
      <c r="N61" s="3" t="str">
        <f>VLOOKUP(F61,'ESO zone constants'!$A$3:$D$9999,4,FALSE)</f>
        <v>Alik'r Desert</v>
      </c>
    </row>
    <row r="62" spans="1:14" x14ac:dyDescent="0.25">
      <c r="A62" s="95">
        <v>61</v>
      </c>
      <c r="B62">
        <v>5</v>
      </c>
      <c r="C62">
        <v>30</v>
      </c>
      <c r="D62" t="s">
        <v>3229</v>
      </c>
      <c r="E62">
        <v>17</v>
      </c>
      <c r="F62">
        <v>104</v>
      </c>
      <c r="G62" t="s">
        <v>2307</v>
      </c>
      <c r="H62">
        <v>1</v>
      </c>
      <c r="I62" t="s">
        <v>2845</v>
      </c>
      <c r="J62" s="30" t="str">
        <f t="shared" si="0"/>
        <v>[61]=104,</v>
      </c>
      <c r="K62" s="3">
        <f t="shared" si="1"/>
        <v>61</v>
      </c>
      <c r="L62" s="3">
        <f t="shared" si="2"/>
        <v>104</v>
      </c>
      <c r="M62" s="8" t="str">
        <f>VLOOKUP(A62,'ESO wayshrine names'!$A$3:$B$9991,2,)</f>
        <v>HoonDing's Watch Wayshrine</v>
      </c>
      <c r="N62" s="3" t="str">
        <f>VLOOKUP(F62,'ESO zone constants'!$A$3:$D$9999,4,FALSE)</f>
        <v>Alik'r Desert</v>
      </c>
    </row>
    <row r="63" spans="1:14" x14ac:dyDescent="0.25">
      <c r="A63" s="95">
        <v>62</v>
      </c>
      <c r="B63">
        <v>2</v>
      </c>
      <c r="C63">
        <v>1</v>
      </c>
      <c r="D63" t="s">
        <v>103</v>
      </c>
      <c r="E63">
        <v>2</v>
      </c>
      <c r="F63">
        <v>3</v>
      </c>
      <c r="G63" t="s">
        <v>103</v>
      </c>
      <c r="H63">
        <v>1</v>
      </c>
      <c r="I63" t="s">
        <v>2846</v>
      </c>
      <c r="J63" s="30" t="str">
        <f t="shared" si="0"/>
        <v>[62]=3,</v>
      </c>
      <c r="K63" s="3">
        <f t="shared" si="1"/>
        <v>62</v>
      </c>
      <c r="L63" s="3">
        <f t="shared" si="2"/>
        <v>3</v>
      </c>
      <c r="M63" s="8" t="str">
        <f>VLOOKUP(A63,'ESO wayshrine names'!$A$3:$B$9991,2,)</f>
        <v>Daggerfall Wayshrine</v>
      </c>
      <c r="N63" s="3" t="str">
        <f>VLOOKUP(F63,'ESO zone constants'!$A$3:$D$9999,4,FALSE)</f>
        <v>Glenumbra</v>
      </c>
    </row>
    <row r="64" spans="1:14" x14ac:dyDescent="0.25">
      <c r="A64" s="95">
        <v>63</v>
      </c>
      <c r="B64">
        <v>6</v>
      </c>
      <c r="C64">
        <v>20</v>
      </c>
      <c r="D64" t="s">
        <v>109</v>
      </c>
      <c r="E64">
        <v>14</v>
      </c>
      <c r="F64">
        <v>92</v>
      </c>
      <c r="G64" t="s">
        <v>109</v>
      </c>
      <c r="H64">
        <v>1</v>
      </c>
      <c r="I64" t="s">
        <v>2847</v>
      </c>
      <c r="J64" s="30" t="str">
        <f t="shared" si="0"/>
        <v>[63]=92,</v>
      </c>
      <c r="K64" s="3">
        <f t="shared" si="1"/>
        <v>63</v>
      </c>
      <c r="L64" s="3">
        <f t="shared" si="2"/>
        <v>92</v>
      </c>
      <c r="M64" s="8" t="str">
        <f>VLOOKUP(A64,'ESO wayshrine names'!$A$3:$B$9991,2,)</f>
        <v>Sunken Road Wayshrine</v>
      </c>
      <c r="N64" s="3" t="str">
        <f>VLOOKUP(F64,'ESO zone constants'!$A$3:$D$9999,4,FALSE)</f>
        <v>Bangkorai</v>
      </c>
    </row>
    <row r="65" spans="1:14" x14ac:dyDescent="0.25">
      <c r="A65" s="95">
        <v>64</v>
      </c>
      <c r="B65">
        <v>2</v>
      </c>
      <c r="C65">
        <v>1</v>
      </c>
      <c r="D65" t="s">
        <v>103</v>
      </c>
      <c r="E65">
        <v>2</v>
      </c>
      <c r="F65">
        <v>3</v>
      </c>
      <c r="G65" t="s">
        <v>103</v>
      </c>
      <c r="H65">
        <v>1</v>
      </c>
      <c r="I65" t="s">
        <v>2848</v>
      </c>
      <c r="J65" s="30" t="str">
        <f t="shared" si="0"/>
        <v>[64]=3,</v>
      </c>
      <c r="K65" s="3">
        <f t="shared" si="1"/>
        <v>64</v>
      </c>
      <c r="L65" s="3">
        <f t="shared" si="2"/>
        <v>3</v>
      </c>
      <c r="M65" s="8" t="str">
        <f>VLOOKUP(A65,'ESO wayshrine names'!$A$3:$B$9991,2,)</f>
        <v>Burial Tombs Wayshrine</v>
      </c>
      <c r="N65" s="3" t="str">
        <f>VLOOKUP(F65,'ESO zone constants'!$A$3:$D$9999,4,FALSE)</f>
        <v>Glenumbra</v>
      </c>
    </row>
    <row r="66" spans="1:14" x14ac:dyDescent="0.25">
      <c r="A66" s="95">
        <v>65</v>
      </c>
      <c r="B66">
        <v>11</v>
      </c>
      <c r="C66">
        <v>7</v>
      </c>
      <c r="D66" t="s">
        <v>2313</v>
      </c>
      <c r="E66">
        <v>9</v>
      </c>
      <c r="F66">
        <v>41</v>
      </c>
      <c r="G66" t="s">
        <v>2313</v>
      </c>
      <c r="H66">
        <v>1</v>
      </c>
      <c r="I66" t="s">
        <v>2849</v>
      </c>
      <c r="J66" s="30" t="str">
        <f t="shared" si="0"/>
        <v>[65]=41,</v>
      </c>
      <c r="K66" s="3">
        <f t="shared" si="1"/>
        <v>65</v>
      </c>
      <c r="L66" s="3">
        <f t="shared" si="2"/>
        <v>41</v>
      </c>
      <c r="M66" s="8" t="str">
        <f>VLOOKUP(A66,'ESO wayshrine names'!$A$3:$B$9991,2,)</f>
        <v>Davon's Watch Wayshrine</v>
      </c>
      <c r="N66" s="3" t="str">
        <f>VLOOKUP(F66,'ESO zone constants'!$A$3:$D$9999,4,FALSE)</f>
        <v>Stonefalls</v>
      </c>
    </row>
    <row r="67" spans="1:14" x14ac:dyDescent="0.25">
      <c r="A67" s="95">
        <v>66</v>
      </c>
      <c r="B67">
        <v>11</v>
      </c>
      <c r="C67">
        <v>7</v>
      </c>
      <c r="D67" t="s">
        <v>2313</v>
      </c>
      <c r="E67">
        <v>9</v>
      </c>
      <c r="F67">
        <v>41</v>
      </c>
      <c r="G67" t="s">
        <v>2313</v>
      </c>
      <c r="H67">
        <v>1</v>
      </c>
      <c r="I67" t="s">
        <v>2850</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constants'!$A$3:$D$9999,4,FALSE)</f>
        <v>Stonefalls</v>
      </c>
    </row>
    <row r="68" spans="1:14" x14ac:dyDescent="0.25">
      <c r="A68" s="95">
        <v>67</v>
      </c>
      <c r="B68">
        <v>11</v>
      </c>
      <c r="C68">
        <v>7</v>
      </c>
      <c r="D68" t="s">
        <v>2313</v>
      </c>
      <c r="E68">
        <v>9</v>
      </c>
      <c r="F68">
        <v>41</v>
      </c>
      <c r="G68" t="s">
        <v>2313</v>
      </c>
      <c r="H68">
        <v>1</v>
      </c>
      <c r="I68" t="s">
        <v>2851</v>
      </c>
      <c r="J68" s="30" t="str">
        <f t="shared" si="3"/>
        <v>[67]=41,</v>
      </c>
      <c r="K68" s="3">
        <f t="shared" si="4"/>
        <v>67</v>
      </c>
      <c r="L68" s="3">
        <f t="shared" si="5"/>
        <v>41</v>
      </c>
      <c r="M68" s="8" t="str">
        <f>VLOOKUP(A68,'ESO wayshrine names'!$A$3:$B$9991,2,)</f>
        <v>Ebonheart Wayshrine</v>
      </c>
      <c r="N68" s="3" t="str">
        <f>VLOOKUP(F68,'ESO zone constants'!$A$3:$D$9999,4,FALSE)</f>
        <v>Stonefalls</v>
      </c>
    </row>
    <row r="69" spans="1:14" x14ac:dyDescent="0.25">
      <c r="A69" s="95">
        <v>68</v>
      </c>
      <c r="B69">
        <v>11</v>
      </c>
      <c r="C69">
        <v>7</v>
      </c>
      <c r="D69" t="s">
        <v>2313</v>
      </c>
      <c r="E69">
        <v>9</v>
      </c>
      <c r="F69">
        <v>41</v>
      </c>
      <c r="G69" t="s">
        <v>2313</v>
      </c>
      <c r="H69">
        <v>1</v>
      </c>
      <c r="I69" t="s">
        <v>2852</v>
      </c>
      <c r="J69" s="30" t="str">
        <f t="shared" si="3"/>
        <v>[68]=41,</v>
      </c>
      <c r="K69" s="3">
        <f t="shared" si="4"/>
        <v>68</v>
      </c>
      <c r="L69" s="3">
        <f t="shared" si="5"/>
        <v>41</v>
      </c>
      <c r="M69" s="8" t="str">
        <f>VLOOKUP(A69,'ESO wayshrine names'!$A$3:$B$9991,2,)</f>
        <v>Vivec's Antlers Wayshrine</v>
      </c>
      <c r="N69" s="3" t="str">
        <f>VLOOKUP(F69,'ESO zone constants'!$A$3:$D$9999,4,FALSE)</f>
        <v>Stonefalls</v>
      </c>
    </row>
    <row r="70" spans="1:14" x14ac:dyDescent="0.25">
      <c r="A70" s="95">
        <v>69</v>
      </c>
      <c r="B70">
        <v>11</v>
      </c>
      <c r="C70">
        <v>7</v>
      </c>
      <c r="D70" t="s">
        <v>2313</v>
      </c>
      <c r="E70">
        <v>9</v>
      </c>
      <c r="F70">
        <v>41</v>
      </c>
      <c r="G70" t="s">
        <v>2313</v>
      </c>
      <c r="H70">
        <v>1</v>
      </c>
      <c r="I70" t="s">
        <v>2853</v>
      </c>
      <c r="J70" s="30" t="str">
        <f t="shared" si="3"/>
        <v>[69]=41,</v>
      </c>
      <c r="K70" s="3">
        <f t="shared" si="4"/>
        <v>69</v>
      </c>
      <c r="L70" s="3">
        <f t="shared" si="5"/>
        <v>41</v>
      </c>
      <c r="M70" s="8" t="str">
        <f>VLOOKUP(A70,'ESO wayshrine names'!$A$3:$B$9991,2,)</f>
        <v>Sulfur Pools Wayshrine</v>
      </c>
      <c r="N70" s="3" t="str">
        <f>VLOOKUP(F70,'ESO zone constants'!$A$3:$D$9999,4,FALSE)</f>
        <v>Stonefalls</v>
      </c>
    </row>
    <row r="71" spans="1:14" x14ac:dyDescent="0.25">
      <c r="A71" s="95">
        <v>71</v>
      </c>
      <c r="B71">
        <v>11</v>
      </c>
      <c r="C71">
        <v>7</v>
      </c>
      <c r="D71" t="s">
        <v>2313</v>
      </c>
      <c r="E71">
        <v>9</v>
      </c>
      <c r="F71">
        <v>41</v>
      </c>
      <c r="G71" t="s">
        <v>2313</v>
      </c>
      <c r="H71">
        <v>1</v>
      </c>
      <c r="I71" t="s">
        <v>2854</v>
      </c>
      <c r="J71" s="30" t="str">
        <f t="shared" si="3"/>
        <v>[71]=41,</v>
      </c>
      <c r="K71" s="3">
        <f t="shared" si="4"/>
        <v>71</v>
      </c>
      <c r="L71" s="3">
        <f t="shared" si="5"/>
        <v>41</v>
      </c>
      <c r="M71" s="8" t="str">
        <f>VLOOKUP(A71,'ESO wayshrine names'!$A$3:$B$9991,2,)</f>
        <v>Brothers of Strife Wayshrine</v>
      </c>
      <c r="N71" s="3" t="str">
        <f>VLOOKUP(F71,'ESO zone constants'!$A$3:$D$9999,4,FALSE)</f>
        <v>Stonefalls</v>
      </c>
    </row>
    <row r="72" spans="1:14" x14ac:dyDescent="0.25">
      <c r="A72" s="95">
        <v>72</v>
      </c>
      <c r="B72">
        <v>11</v>
      </c>
      <c r="C72">
        <v>7</v>
      </c>
      <c r="D72" t="s">
        <v>2313</v>
      </c>
      <c r="E72">
        <v>9</v>
      </c>
      <c r="F72">
        <v>41</v>
      </c>
      <c r="G72" t="s">
        <v>2313</v>
      </c>
      <c r="H72">
        <v>1</v>
      </c>
      <c r="I72" t="s">
        <v>2855</v>
      </c>
      <c r="J72" s="30" t="str">
        <f t="shared" si="3"/>
        <v>[72]=41,</v>
      </c>
      <c r="K72" s="3">
        <f t="shared" si="4"/>
        <v>72</v>
      </c>
      <c r="L72" s="3">
        <f t="shared" si="5"/>
        <v>41</v>
      </c>
      <c r="M72" s="8" t="str">
        <f>VLOOKUP(A72,'ESO wayshrine names'!$A$3:$B$9991,2,)</f>
        <v>Hrogar's Hold Wayshrine</v>
      </c>
      <c r="N72" s="3" t="str">
        <f>VLOOKUP(F72,'ESO zone constants'!$A$3:$D$9999,4,FALSE)</f>
        <v>Stonefalls</v>
      </c>
    </row>
    <row r="73" spans="1:14" x14ac:dyDescent="0.25">
      <c r="A73" s="95">
        <v>73</v>
      </c>
      <c r="B73">
        <v>11</v>
      </c>
      <c r="C73">
        <v>7</v>
      </c>
      <c r="D73" t="s">
        <v>2313</v>
      </c>
      <c r="E73">
        <v>9</v>
      </c>
      <c r="F73">
        <v>41</v>
      </c>
      <c r="G73" t="s">
        <v>2313</v>
      </c>
      <c r="H73">
        <v>1</v>
      </c>
      <c r="I73" t="s">
        <v>2856</v>
      </c>
      <c r="J73" s="30" t="str">
        <f t="shared" si="3"/>
        <v>[73]=41,</v>
      </c>
      <c r="K73" s="3">
        <f t="shared" si="4"/>
        <v>73</v>
      </c>
      <c r="L73" s="3">
        <f t="shared" si="5"/>
        <v>41</v>
      </c>
      <c r="M73" s="8" t="str">
        <f>VLOOKUP(A73,'ESO wayshrine names'!$A$3:$B$9991,2,)</f>
        <v>Fort Virak Wayshrine</v>
      </c>
      <c r="N73" s="3" t="str">
        <f>VLOOKUP(F73,'ESO zone constants'!$A$3:$D$9999,4,FALSE)</f>
        <v>Stonefalls</v>
      </c>
    </row>
    <row r="74" spans="1:14" x14ac:dyDescent="0.25">
      <c r="A74" s="95">
        <v>74</v>
      </c>
      <c r="B74">
        <v>11</v>
      </c>
      <c r="C74">
        <v>7</v>
      </c>
      <c r="D74" t="s">
        <v>2313</v>
      </c>
      <c r="E74">
        <v>9</v>
      </c>
      <c r="F74">
        <v>41</v>
      </c>
      <c r="G74" t="s">
        <v>2313</v>
      </c>
      <c r="H74">
        <v>1</v>
      </c>
      <c r="I74" t="s">
        <v>2857</v>
      </c>
      <c r="J74" s="30" t="str">
        <f t="shared" si="3"/>
        <v>[74]=41,</v>
      </c>
      <c r="K74" s="3">
        <f t="shared" si="4"/>
        <v>74</v>
      </c>
      <c r="L74" s="3">
        <f t="shared" si="5"/>
        <v>41</v>
      </c>
      <c r="M74" s="8" t="str">
        <f>VLOOKUP(A74,'ESO wayshrine names'!$A$3:$B$9991,2,)</f>
        <v>Iliath Temple Wayshrine</v>
      </c>
      <c r="N74" s="3" t="str">
        <f>VLOOKUP(F74,'ESO zone constants'!$A$3:$D$9999,4,FALSE)</f>
        <v>Stonefalls</v>
      </c>
    </row>
    <row r="75" spans="1:14" x14ac:dyDescent="0.25">
      <c r="A75" s="95">
        <v>75</v>
      </c>
      <c r="B75">
        <v>11</v>
      </c>
      <c r="C75">
        <v>7</v>
      </c>
      <c r="D75" t="s">
        <v>2313</v>
      </c>
      <c r="E75">
        <v>9</v>
      </c>
      <c r="F75">
        <v>41</v>
      </c>
      <c r="G75" t="s">
        <v>2313</v>
      </c>
      <c r="H75">
        <v>1</v>
      </c>
      <c r="I75" t="s">
        <v>2858</v>
      </c>
      <c r="J75" s="30" t="str">
        <f t="shared" si="3"/>
        <v>[75]=41,</v>
      </c>
      <c r="K75" s="3">
        <f t="shared" si="4"/>
        <v>75</v>
      </c>
      <c r="L75" s="3">
        <f t="shared" si="5"/>
        <v>41</v>
      </c>
      <c r="M75" s="8" t="str">
        <f>VLOOKUP(A75,'ESO wayshrine names'!$A$3:$B$9991,2,)</f>
        <v>Sathram Plantation Wayshrine</v>
      </c>
      <c r="N75" s="3" t="str">
        <f>VLOOKUP(F75,'ESO zone constants'!$A$3:$D$9999,4,FALSE)</f>
        <v>Stonefalls</v>
      </c>
    </row>
    <row r="76" spans="1:14" x14ac:dyDescent="0.25">
      <c r="A76" s="95">
        <v>76</v>
      </c>
      <c r="B76">
        <v>11</v>
      </c>
      <c r="C76">
        <v>7</v>
      </c>
      <c r="D76" t="s">
        <v>2313</v>
      </c>
      <c r="E76">
        <v>9</v>
      </c>
      <c r="F76">
        <v>41</v>
      </c>
      <c r="G76" t="s">
        <v>2313</v>
      </c>
      <c r="H76">
        <v>1</v>
      </c>
      <c r="I76" t="s">
        <v>2859</v>
      </c>
      <c r="J76" s="30" t="str">
        <f t="shared" si="3"/>
        <v>[76]=41,</v>
      </c>
      <c r="K76" s="3">
        <f t="shared" si="4"/>
        <v>76</v>
      </c>
      <c r="L76" s="3">
        <f t="shared" si="5"/>
        <v>41</v>
      </c>
      <c r="M76" s="8" t="str">
        <f>VLOOKUP(A76,'ESO wayshrine names'!$A$3:$B$9991,2,)</f>
        <v>Kragenmoor Wayshrine</v>
      </c>
      <c r="N76" s="3" t="str">
        <f>VLOOKUP(F76,'ESO zone constants'!$A$3:$D$9999,4,FALSE)</f>
        <v>Stonefalls</v>
      </c>
    </row>
    <row r="77" spans="1:14" x14ac:dyDescent="0.25">
      <c r="A77" s="95">
        <v>77</v>
      </c>
      <c r="B77">
        <v>11</v>
      </c>
      <c r="C77">
        <v>7</v>
      </c>
      <c r="D77" t="s">
        <v>2313</v>
      </c>
      <c r="E77">
        <v>9</v>
      </c>
      <c r="F77">
        <v>41</v>
      </c>
      <c r="G77" t="s">
        <v>2313</v>
      </c>
      <c r="H77">
        <v>1</v>
      </c>
      <c r="I77" t="s">
        <v>2860</v>
      </c>
      <c r="J77" s="30" t="str">
        <f t="shared" si="3"/>
        <v>[77]=41,</v>
      </c>
      <c r="K77" s="3">
        <f t="shared" si="4"/>
        <v>77</v>
      </c>
      <c r="L77" s="3">
        <f t="shared" si="5"/>
        <v>41</v>
      </c>
      <c r="M77" s="8" t="str">
        <f>VLOOKUP(A77,'ESO wayshrine names'!$A$3:$B$9991,2,)</f>
        <v>Ashen Road Wayshrine</v>
      </c>
      <c r="N77" s="3" t="str">
        <f>VLOOKUP(F77,'ESO zone constants'!$A$3:$D$9999,4,FALSE)</f>
        <v>Stonefalls</v>
      </c>
    </row>
    <row r="78" spans="1:14" x14ac:dyDescent="0.25">
      <c r="A78" s="95">
        <v>78</v>
      </c>
      <c r="B78">
        <v>9</v>
      </c>
      <c r="C78">
        <v>26</v>
      </c>
      <c r="D78" t="s">
        <v>2312</v>
      </c>
      <c r="E78">
        <v>19</v>
      </c>
      <c r="F78">
        <v>117</v>
      </c>
      <c r="G78" t="s">
        <v>2312</v>
      </c>
      <c r="H78">
        <v>1</v>
      </c>
      <c r="I78" t="s">
        <v>2861</v>
      </c>
      <c r="J78" s="30" t="str">
        <f t="shared" si="3"/>
        <v>[78]=117,</v>
      </c>
      <c r="K78" s="3">
        <f t="shared" si="4"/>
        <v>78</v>
      </c>
      <c r="L78" s="3">
        <f t="shared" si="5"/>
        <v>117</v>
      </c>
      <c r="M78" s="8" t="str">
        <f>VLOOKUP(A78,'ESO wayshrine names'!$A$3:$B$9991,2,)</f>
        <v>Venomous Fens Wayshrine</v>
      </c>
      <c r="N78" s="3" t="str">
        <f>VLOOKUP(F78,'ESO zone constants'!$A$3:$D$9999,4,FALSE)</f>
        <v>Shadowfen</v>
      </c>
    </row>
    <row r="79" spans="1:14" x14ac:dyDescent="0.25">
      <c r="A79" s="95">
        <v>79</v>
      </c>
      <c r="B79">
        <v>10</v>
      </c>
      <c r="C79">
        <v>13</v>
      </c>
      <c r="D79" t="s">
        <v>107</v>
      </c>
      <c r="E79">
        <v>10</v>
      </c>
      <c r="F79">
        <v>57</v>
      </c>
      <c r="G79" t="s">
        <v>107</v>
      </c>
      <c r="H79">
        <v>1</v>
      </c>
      <c r="I79" t="s">
        <v>2862</v>
      </c>
      <c r="J79" s="30" t="str">
        <f t="shared" si="3"/>
        <v>[79]=57,</v>
      </c>
      <c r="K79" s="3">
        <f t="shared" si="4"/>
        <v>79</v>
      </c>
      <c r="L79" s="3">
        <f t="shared" si="5"/>
        <v>57</v>
      </c>
      <c r="M79" s="8" t="str">
        <f>VLOOKUP(A79,'ESO wayshrine names'!$A$3:$B$9991,2,)</f>
        <v>Selfora Wayshrine</v>
      </c>
      <c r="N79" s="3" t="str">
        <f>VLOOKUP(F79,'ESO zone constants'!$A$3:$D$9999,4,FALSE)</f>
        <v>Deshaan</v>
      </c>
    </row>
    <row r="80" spans="1:14" x14ac:dyDescent="0.25">
      <c r="A80" s="95">
        <v>80</v>
      </c>
      <c r="B80">
        <v>10</v>
      </c>
      <c r="C80">
        <v>13</v>
      </c>
      <c r="D80" t="s">
        <v>107</v>
      </c>
      <c r="E80">
        <v>10</v>
      </c>
      <c r="F80">
        <v>57</v>
      </c>
      <c r="G80" t="s">
        <v>107</v>
      </c>
      <c r="H80">
        <v>1</v>
      </c>
      <c r="I80" t="s">
        <v>2863</v>
      </c>
      <c r="J80" s="30" t="str">
        <f t="shared" si="3"/>
        <v>[80]=57,</v>
      </c>
      <c r="K80" s="3">
        <f t="shared" si="4"/>
        <v>80</v>
      </c>
      <c r="L80" s="3">
        <f t="shared" si="5"/>
        <v>57</v>
      </c>
      <c r="M80" s="8" t="str">
        <f>VLOOKUP(A80,'ESO wayshrine names'!$A$3:$B$9991,2,)</f>
        <v>Silent Mire Wayshrine</v>
      </c>
      <c r="N80" s="3" t="str">
        <f>VLOOKUP(F80,'ESO zone constants'!$A$3:$D$9999,4,FALSE)</f>
        <v>Deshaan</v>
      </c>
    </row>
    <row r="81" spans="1:14" x14ac:dyDescent="0.25">
      <c r="A81" s="95">
        <v>81</v>
      </c>
      <c r="B81">
        <v>10</v>
      </c>
      <c r="C81">
        <v>13</v>
      </c>
      <c r="D81" t="s">
        <v>107</v>
      </c>
      <c r="E81">
        <v>10</v>
      </c>
      <c r="F81">
        <v>57</v>
      </c>
      <c r="G81" t="s">
        <v>107</v>
      </c>
      <c r="H81">
        <v>1</v>
      </c>
      <c r="I81" t="s">
        <v>2864</v>
      </c>
      <c r="J81" s="30" t="str">
        <f t="shared" si="3"/>
        <v>[81]=57,</v>
      </c>
      <c r="K81" s="3">
        <f t="shared" si="4"/>
        <v>81</v>
      </c>
      <c r="L81" s="3">
        <f t="shared" si="5"/>
        <v>57</v>
      </c>
      <c r="M81" s="8" t="str">
        <f>VLOOKUP(A81,'ESO wayshrine names'!$A$3:$B$9991,2,)</f>
        <v>Eidolon's Hollow Wayshrine</v>
      </c>
      <c r="N81" s="3" t="str">
        <f>VLOOKUP(F81,'ESO zone constants'!$A$3:$D$9999,4,FALSE)</f>
        <v>Deshaan</v>
      </c>
    </row>
    <row r="82" spans="1:14" x14ac:dyDescent="0.25">
      <c r="A82" s="95">
        <v>82</v>
      </c>
      <c r="B82">
        <v>3</v>
      </c>
      <c r="C82">
        <v>10</v>
      </c>
      <c r="D82" t="s">
        <v>2308</v>
      </c>
      <c r="E82">
        <v>5</v>
      </c>
      <c r="F82">
        <v>20</v>
      </c>
      <c r="G82" t="s">
        <v>2308</v>
      </c>
      <c r="H82">
        <v>1</v>
      </c>
      <c r="I82" t="s">
        <v>2865</v>
      </c>
      <c r="J82" s="30" t="str">
        <f t="shared" si="3"/>
        <v>[82]=20,</v>
      </c>
      <c r="K82" s="3">
        <f t="shared" si="4"/>
        <v>82</v>
      </c>
      <c r="L82" s="3">
        <f t="shared" si="5"/>
        <v>20</v>
      </c>
      <c r="M82" s="8" t="str">
        <f>VLOOKUP(A82,'ESO wayshrine names'!$A$3:$B$9991,2,)</f>
        <v>Northpoint Wayshrine</v>
      </c>
      <c r="N82" s="3" t="str">
        <f>VLOOKUP(F82,'ESO zone constants'!$A$3:$D$9999,4,FALSE)</f>
        <v>Rivenspire</v>
      </c>
    </row>
    <row r="83" spans="1:14" x14ac:dyDescent="0.25">
      <c r="A83" s="95">
        <v>83</v>
      </c>
      <c r="B83">
        <v>3</v>
      </c>
      <c r="C83">
        <v>10</v>
      </c>
      <c r="D83" t="s">
        <v>2308</v>
      </c>
      <c r="E83">
        <v>5</v>
      </c>
      <c r="F83">
        <v>20</v>
      </c>
      <c r="G83" t="s">
        <v>2308</v>
      </c>
      <c r="H83">
        <v>1</v>
      </c>
      <c r="I83" t="s">
        <v>2866</v>
      </c>
      <c r="J83" s="30" t="str">
        <f t="shared" si="3"/>
        <v>[83]=20,</v>
      </c>
      <c r="K83" s="3">
        <f t="shared" si="4"/>
        <v>83</v>
      </c>
      <c r="L83" s="3">
        <f t="shared" si="5"/>
        <v>20</v>
      </c>
      <c r="M83" s="8" t="str">
        <f>VLOOKUP(A83,'ESO wayshrine names'!$A$3:$B$9991,2,)</f>
        <v>Fell's Run Wayshrine</v>
      </c>
      <c r="N83" s="3" t="str">
        <f>VLOOKUP(F83,'ESO zone constants'!$A$3:$D$9999,4,FALSE)</f>
        <v>Rivenspire</v>
      </c>
    </row>
    <row r="84" spans="1:14" x14ac:dyDescent="0.25">
      <c r="A84" s="95">
        <v>84</v>
      </c>
      <c r="B84">
        <v>3</v>
      </c>
      <c r="C84">
        <v>10</v>
      </c>
      <c r="D84" t="s">
        <v>2308</v>
      </c>
      <c r="E84">
        <v>5</v>
      </c>
      <c r="F84">
        <v>20</v>
      </c>
      <c r="G84" t="s">
        <v>2308</v>
      </c>
      <c r="H84">
        <v>1</v>
      </c>
      <c r="I84" t="s">
        <v>2867</v>
      </c>
      <c r="J84" s="30" t="str">
        <f t="shared" si="3"/>
        <v>[84]=20,</v>
      </c>
      <c r="K84" s="3">
        <f t="shared" si="4"/>
        <v>84</v>
      </c>
      <c r="L84" s="3">
        <f t="shared" si="5"/>
        <v>20</v>
      </c>
      <c r="M84" s="8" t="str">
        <f>VLOOKUP(A84,'ESO wayshrine names'!$A$3:$B$9991,2,)</f>
        <v>Hoarfrost Downs Wayshrine</v>
      </c>
      <c r="N84" s="3" t="str">
        <f>VLOOKUP(F84,'ESO zone constants'!$A$3:$D$9999,4,FALSE)</f>
        <v>Rivenspire</v>
      </c>
    </row>
    <row r="85" spans="1:14" x14ac:dyDescent="0.25">
      <c r="A85" s="95">
        <v>85</v>
      </c>
      <c r="B85">
        <v>9</v>
      </c>
      <c r="C85">
        <v>26</v>
      </c>
      <c r="D85" t="s">
        <v>2312</v>
      </c>
      <c r="E85">
        <v>19</v>
      </c>
      <c r="F85">
        <v>117</v>
      </c>
      <c r="G85" t="s">
        <v>2312</v>
      </c>
      <c r="H85">
        <v>1</v>
      </c>
      <c r="I85" t="s">
        <v>2868</v>
      </c>
      <c r="J85" s="30" t="str">
        <f t="shared" si="3"/>
        <v>[85]=117,</v>
      </c>
      <c r="K85" s="3">
        <f t="shared" si="4"/>
        <v>85</v>
      </c>
      <c r="L85" s="3">
        <f t="shared" si="5"/>
        <v>117</v>
      </c>
      <c r="M85" s="8" t="str">
        <f>VLOOKUP(A85,'ESO wayshrine names'!$A$3:$B$9991,2,)</f>
        <v>Forsaken Hamlet Wayshrine</v>
      </c>
      <c r="N85" s="3" t="str">
        <f>VLOOKUP(F85,'ESO zone constants'!$A$3:$D$9999,4,FALSE)</f>
        <v>Shadowfen</v>
      </c>
    </row>
    <row r="86" spans="1:14" x14ac:dyDescent="0.25">
      <c r="A86" s="95">
        <v>86</v>
      </c>
      <c r="B86">
        <v>3</v>
      </c>
      <c r="C86">
        <v>10</v>
      </c>
      <c r="D86" t="s">
        <v>2308</v>
      </c>
      <c r="E86">
        <v>5</v>
      </c>
      <c r="F86">
        <v>20</v>
      </c>
      <c r="G86" t="s">
        <v>2308</v>
      </c>
      <c r="H86">
        <v>1</v>
      </c>
      <c r="I86" t="s">
        <v>2869</v>
      </c>
      <c r="J86" s="30" t="str">
        <f t="shared" si="3"/>
        <v>[86]=20,</v>
      </c>
      <c r="K86" s="3">
        <f t="shared" si="4"/>
        <v>86</v>
      </c>
      <c r="L86" s="3">
        <f t="shared" si="5"/>
        <v>20</v>
      </c>
      <c r="M86" s="8" t="str">
        <f>VLOOKUP(A86,'ESO wayshrine names'!$A$3:$B$9991,2,)</f>
        <v>Sanguine Barrows Wayshrine</v>
      </c>
      <c r="N86" s="3" t="str">
        <f>VLOOKUP(F86,'ESO zone constants'!$A$3:$D$9999,4,FALSE)</f>
        <v>Rivenspire</v>
      </c>
    </row>
    <row r="87" spans="1:14" x14ac:dyDescent="0.25">
      <c r="A87" s="95">
        <v>87</v>
      </c>
      <c r="B87">
        <v>13</v>
      </c>
      <c r="C87">
        <v>61</v>
      </c>
      <c r="D87" t="s">
        <v>2310</v>
      </c>
      <c r="E87">
        <v>15</v>
      </c>
      <c r="F87">
        <v>101</v>
      </c>
      <c r="G87" t="s">
        <v>2310</v>
      </c>
      <c r="H87">
        <v>1</v>
      </c>
      <c r="I87" t="s">
        <v>3304</v>
      </c>
      <c r="J87" s="30" t="str">
        <f t="shared" si="3"/>
        <v>[87]=101,</v>
      </c>
      <c r="K87" s="3">
        <f t="shared" si="4"/>
        <v>87</v>
      </c>
      <c r="L87" s="3">
        <f t="shared" si="5"/>
        <v>101</v>
      </c>
      <c r="M87" s="8" t="str">
        <f>VLOOKUP(A87,'ESO wayshrine names'!$A$3:$B$9991,2,)</f>
        <v>Windhelm Wayshrine</v>
      </c>
      <c r="N87" s="3" t="str">
        <f>VLOOKUP(F87,'ESO zone constants'!$A$3:$D$9999,4,FALSE)</f>
        <v>Eastmarch</v>
      </c>
    </row>
    <row r="88" spans="1:14" x14ac:dyDescent="0.25">
      <c r="A88" s="95">
        <v>88</v>
      </c>
      <c r="B88">
        <v>13</v>
      </c>
      <c r="C88">
        <v>61</v>
      </c>
      <c r="D88" t="s">
        <v>2310</v>
      </c>
      <c r="E88">
        <v>15</v>
      </c>
      <c r="F88">
        <v>101</v>
      </c>
      <c r="G88" t="s">
        <v>2310</v>
      </c>
      <c r="H88">
        <v>1</v>
      </c>
      <c r="I88" t="s">
        <v>3301</v>
      </c>
      <c r="J88" s="30" t="str">
        <f t="shared" si="3"/>
        <v>[88]=101,</v>
      </c>
      <c r="K88" s="3">
        <f t="shared" si="4"/>
        <v>88</v>
      </c>
      <c r="L88" s="3">
        <f t="shared" si="5"/>
        <v>101</v>
      </c>
      <c r="M88" s="8" t="str">
        <f>VLOOKUP(A88,'ESO wayshrine names'!$A$3:$B$9991,2,)</f>
        <v>Fort Morvunskar Wayshrine</v>
      </c>
      <c r="N88" s="3" t="str">
        <f>VLOOKUP(F88,'ESO zone constants'!$A$3:$D$9999,4,FALSE)</f>
        <v>Eastmarch</v>
      </c>
    </row>
    <row r="89" spans="1:14" x14ac:dyDescent="0.25">
      <c r="A89" s="95">
        <v>89</v>
      </c>
      <c r="B89">
        <v>13</v>
      </c>
      <c r="C89">
        <v>61</v>
      </c>
      <c r="D89" t="s">
        <v>2310</v>
      </c>
      <c r="E89">
        <v>15</v>
      </c>
      <c r="F89">
        <v>101</v>
      </c>
      <c r="G89" t="s">
        <v>2310</v>
      </c>
      <c r="H89">
        <v>1</v>
      </c>
      <c r="I89" t="s">
        <v>3306</v>
      </c>
      <c r="J89" s="30" t="str">
        <f t="shared" si="3"/>
        <v>[89]=101,</v>
      </c>
      <c r="K89" s="3">
        <f t="shared" si="4"/>
        <v>89</v>
      </c>
      <c r="L89" s="3">
        <f t="shared" si="5"/>
        <v>101</v>
      </c>
      <c r="M89" s="8" t="str">
        <f>VLOOKUP(A89,'ESO wayshrine names'!$A$3:$B$9991,2,)</f>
        <v>Kynesgrove Wayshrine</v>
      </c>
      <c r="N89" s="3" t="str">
        <f>VLOOKUP(F89,'ESO zone constants'!$A$3:$D$9999,4,FALSE)</f>
        <v>Eastmarch</v>
      </c>
    </row>
    <row r="90" spans="1:14" x14ac:dyDescent="0.25">
      <c r="A90" s="95">
        <v>90</v>
      </c>
      <c r="B90">
        <v>13</v>
      </c>
      <c r="C90">
        <v>61</v>
      </c>
      <c r="D90" t="s">
        <v>2310</v>
      </c>
      <c r="E90">
        <v>15</v>
      </c>
      <c r="F90">
        <v>101</v>
      </c>
      <c r="G90" t="s">
        <v>2310</v>
      </c>
      <c r="H90">
        <v>1</v>
      </c>
      <c r="I90" t="s">
        <v>3307</v>
      </c>
      <c r="J90" s="30" t="str">
        <f t="shared" si="3"/>
        <v>[90]=101,</v>
      </c>
      <c r="K90" s="3">
        <f t="shared" si="4"/>
        <v>90</v>
      </c>
      <c r="L90" s="3">
        <f t="shared" si="5"/>
        <v>101</v>
      </c>
      <c r="M90" s="8" t="str">
        <f>VLOOKUP(A90,'ESO wayshrine names'!$A$3:$B$9991,2,)</f>
        <v>Voljar Meadery Wayshrine</v>
      </c>
      <c r="N90" s="3" t="str">
        <f>VLOOKUP(F90,'ESO zone constants'!$A$3:$D$9999,4,FALSE)</f>
        <v>Eastmarch</v>
      </c>
    </row>
    <row r="91" spans="1:14" x14ac:dyDescent="0.25">
      <c r="A91" s="95">
        <v>91</v>
      </c>
      <c r="B91">
        <v>13</v>
      </c>
      <c r="C91">
        <v>61</v>
      </c>
      <c r="D91" t="s">
        <v>2310</v>
      </c>
      <c r="E91">
        <v>15</v>
      </c>
      <c r="F91">
        <v>101</v>
      </c>
      <c r="G91" t="s">
        <v>2310</v>
      </c>
      <c r="H91">
        <v>1</v>
      </c>
      <c r="I91" t="s">
        <v>3308</v>
      </c>
      <c r="J91" s="30" t="str">
        <f t="shared" si="3"/>
        <v>[91]=101,</v>
      </c>
      <c r="K91" s="3">
        <f t="shared" si="4"/>
        <v>91</v>
      </c>
      <c r="L91" s="3">
        <f t="shared" si="5"/>
        <v>101</v>
      </c>
      <c r="M91" s="8" t="str">
        <f>VLOOKUP(A91,'ESO wayshrine names'!$A$3:$B$9991,2,)</f>
        <v>Cradlecrush Wayshrine</v>
      </c>
      <c r="N91" s="3" t="str">
        <f>VLOOKUP(F91,'ESO zone constants'!$A$3:$D$9999,4,FALSE)</f>
        <v>Eastmarch</v>
      </c>
    </row>
    <row r="92" spans="1:14" x14ac:dyDescent="0.25">
      <c r="A92" s="95">
        <v>92</v>
      </c>
      <c r="B92">
        <v>13</v>
      </c>
      <c r="C92">
        <v>61</v>
      </c>
      <c r="D92" t="s">
        <v>2310</v>
      </c>
      <c r="E92">
        <v>15</v>
      </c>
      <c r="F92">
        <v>101</v>
      </c>
      <c r="G92" t="s">
        <v>2310</v>
      </c>
      <c r="H92">
        <v>1</v>
      </c>
      <c r="I92" t="s">
        <v>3303</v>
      </c>
      <c r="J92" s="30" t="str">
        <f t="shared" si="3"/>
        <v>[92]=101,</v>
      </c>
      <c r="K92" s="3">
        <f t="shared" si="4"/>
        <v>92</v>
      </c>
      <c r="L92" s="3">
        <f t="shared" si="5"/>
        <v>101</v>
      </c>
      <c r="M92" s="8" t="str">
        <f>VLOOKUP(A92,'ESO wayshrine names'!$A$3:$B$9991,2,)</f>
        <v>Fort Amol Wayshrine</v>
      </c>
      <c r="N92" s="3" t="str">
        <f>VLOOKUP(F92,'ESO zone constants'!$A$3:$D$9999,4,FALSE)</f>
        <v>Eastmarch</v>
      </c>
    </row>
    <row r="93" spans="1:14" x14ac:dyDescent="0.25">
      <c r="A93" s="95">
        <v>93</v>
      </c>
      <c r="B93">
        <v>13</v>
      </c>
      <c r="C93">
        <v>61</v>
      </c>
      <c r="D93" t="s">
        <v>2310</v>
      </c>
      <c r="E93">
        <v>15</v>
      </c>
      <c r="F93">
        <v>101</v>
      </c>
      <c r="G93" t="s">
        <v>2310</v>
      </c>
      <c r="H93">
        <v>1</v>
      </c>
      <c r="I93" t="s">
        <v>3310</v>
      </c>
      <c r="J93" s="30" t="str">
        <f t="shared" si="3"/>
        <v>[93]=101,</v>
      </c>
      <c r="K93" s="3">
        <f t="shared" si="4"/>
        <v>93</v>
      </c>
      <c r="L93" s="3">
        <f t="shared" si="5"/>
        <v>101</v>
      </c>
      <c r="M93" s="8" t="str">
        <f>VLOOKUP(A93,'ESO wayshrine names'!$A$3:$B$9991,2,)</f>
        <v>Wittestadr Wayshrine</v>
      </c>
      <c r="N93" s="3" t="str">
        <f>VLOOKUP(F93,'ESO zone constants'!$A$3:$D$9999,4,FALSE)</f>
        <v>Eastmarch</v>
      </c>
    </row>
    <row r="94" spans="1:14" x14ac:dyDescent="0.25">
      <c r="A94" s="95">
        <v>94</v>
      </c>
      <c r="B94">
        <v>13</v>
      </c>
      <c r="C94">
        <v>61</v>
      </c>
      <c r="D94" t="s">
        <v>2310</v>
      </c>
      <c r="E94">
        <v>15</v>
      </c>
      <c r="F94">
        <v>101</v>
      </c>
      <c r="G94" t="s">
        <v>2310</v>
      </c>
      <c r="H94">
        <v>1</v>
      </c>
      <c r="I94" t="s">
        <v>3311</v>
      </c>
      <c r="J94" s="30" t="str">
        <f t="shared" si="3"/>
        <v>[94]=101,</v>
      </c>
      <c r="K94" s="3">
        <f t="shared" si="4"/>
        <v>94</v>
      </c>
      <c r="L94" s="3">
        <f t="shared" si="5"/>
        <v>101</v>
      </c>
      <c r="M94" s="8" t="str">
        <f>VLOOKUP(A94,'ESO wayshrine names'!$A$3:$B$9991,2,)</f>
        <v>Mistwatch Wayshrine</v>
      </c>
      <c r="N94" s="3" t="str">
        <f>VLOOKUP(F94,'ESO zone constants'!$A$3:$D$9999,4,FALSE)</f>
        <v>Eastmarch</v>
      </c>
    </row>
    <row r="95" spans="1:14" x14ac:dyDescent="0.25">
      <c r="A95" s="95">
        <v>95</v>
      </c>
      <c r="B95">
        <v>13</v>
      </c>
      <c r="C95">
        <v>61</v>
      </c>
      <c r="D95" t="s">
        <v>2310</v>
      </c>
      <c r="E95">
        <v>15</v>
      </c>
      <c r="F95">
        <v>101</v>
      </c>
      <c r="G95" t="s">
        <v>2310</v>
      </c>
      <c r="H95">
        <v>1</v>
      </c>
      <c r="I95" t="s">
        <v>3312</v>
      </c>
      <c r="J95" s="30" t="str">
        <f t="shared" si="3"/>
        <v>[95]=101,</v>
      </c>
      <c r="K95" s="3">
        <f t="shared" si="4"/>
        <v>95</v>
      </c>
      <c r="L95" s="3">
        <f t="shared" si="5"/>
        <v>101</v>
      </c>
      <c r="M95" s="8" t="str">
        <f>VLOOKUP(A95,'ESO wayshrine names'!$A$3:$B$9991,2,)</f>
        <v>Jorunn's Stand Wayshrine</v>
      </c>
      <c r="N95" s="3" t="str">
        <f>VLOOKUP(F95,'ESO zone constants'!$A$3:$D$9999,4,FALSE)</f>
        <v>Eastmarch</v>
      </c>
    </row>
    <row r="96" spans="1:14" x14ac:dyDescent="0.25">
      <c r="A96" s="95">
        <v>96</v>
      </c>
      <c r="B96">
        <v>13</v>
      </c>
      <c r="C96">
        <v>61</v>
      </c>
      <c r="D96" t="s">
        <v>2310</v>
      </c>
      <c r="E96">
        <v>15</v>
      </c>
      <c r="F96">
        <v>101</v>
      </c>
      <c r="G96" t="s">
        <v>2310</v>
      </c>
      <c r="H96">
        <v>1</v>
      </c>
      <c r="I96" t="s">
        <v>3297</v>
      </c>
      <c r="J96" s="30" t="str">
        <f t="shared" si="3"/>
        <v>[96]=101,</v>
      </c>
      <c r="K96" s="3">
        <f t="shared" si="4"/>
        <v>96</v>
      </c>
      <c r="L96" s="3">
        <f t="shared" si="5"/>
        <v>101</v>
      </c>
      <c r="M96" s="8" t="str">
        <f>VLOOKUP(A96,'ESO wayshrine names'!$A$3:$B$9991,2,)</f>
        <v>Logging Camp Wayshrine</v>
      </c>
      <c r="N96" s="3" t="str">
        <f>VLOOKUP(F96,'ESO zone constants'!$A$3:$D$9999,4,FALSE)</f>
        <v>Eastmarch</v>
      </c>
    </row>
    <row r="97" spans="1:14" x14ac:dyDescent="0.25">
      <c r="A97" s="95">
        <v>97</v>
      </c>
      <c r="B97">
        <v>13</v>
      </c>
      <c r="C97">
        <v>61</v>
      </c>
      <c r="D97" t="s">
        <v>2310</v>
      </c>
      <c r="E97">
        <v>15</v>
      </c>
      <c r="F97">
        <v>101</v>
      </c>
      <c r="G97" t="s">
        <v>2310</v>
      </c>
      <c r="H97">
        <v>1</v>
      </c>
      <c r="I97" t="s">
        <v>3298</v>
      </c>
      <c r="J97" s="30" t="str">
        <f t="shared" si="3"/>
        <v>[97]=101,</v>
      </c>
      <c r="K97" s="3">
        <f t="shared" si="4"/>
        <v>97</v>
      </c>
      <c r="L97" s="3">
        <f t="shared" si="5"/>
        <v>101</v>
      </c>
      <c r="M97" s="8" t="str">
        <f>VLOOKUP(A97,'ESO wayshrine names'!$A$3:$B$9991,2,)</f>
        <v>Skuldafn Wayshrine</v>
      </c>
      <c r="N97" s="3" t="str">
        <f>VLOOKUP(F97,'ESO zone constants'!$A$3:$D$9999,4,FALSE)</f>
        <v>Eastmarch</v>
      </c>
    </row>
    <row r="98" spans="1:14" x14ac:dyDescent="0.25">
      <c r="A98" s="95">
        <v>98</v>
      </c>
      <c r="B98">
        <v>11</v>
      </c>
      <c r="C98">
        <v>7</v>
      </c>
      <c r="D98" t="s">
        <v>2313</v>
      </c>
      <c r="E98">
        <v>9</v>
      </c>
      <c r="F98">
        <v>41</v>
      </c>
      <c r="G98" t="s">
        <v>2313</v>
      </c>
      <c r="H98">
        <v>6</v>
      </c>
      <c r="I98" t="s">
        <v>2870</v>
      </c>
      <c r="J98" s="30" t="str">
        <f t="shared" si="3"/>
        <v>[98]=41,</v>
      </c>
      <c r="K98" s="3">
        <f t="shared" si="4"/>
        <v>98</v>
      </c>
      <c r="L98" s="3">
        <f t="shared" si="5"/>
        <v>41</v>
      </c>
      <c r="M98" s="8" t="str">
        <f>VLOOKUP(A98,'ESO wayshrine names'!$A$3:$B$9991,2,)</f>
        <v>Dungeon: Fungal Grotto I</v>
      </c>
      <c r="N98" s="3" t="str">
        <f>VLOOKUP(F98,'ESO zone constants'!$A$3:$D$9999,4,FALSE)</f>
        <v>Stonefalls</v>
      </c>
    </row>
    <row r="99" spans="1:14" x14ac:dyDescent="0.25">
      <c r="A99" s="95">
        <v>99</v>
      </c>
      <c r="B99">
        <v>8</v>
      </c>
      <c r="C99">
        <v>22</v>
      </c>
      <c r="D99" t="s">
        <v>108</v>
      </c>
      <c r="E99">
        <v>11</v>
      </c>
      <c r="F99">
        <v>58</v>
      </c>
      <c r="G99" t="s">
        <v>108</v>
      </c>
      <c r="H99">
        <v>1</v>
      </c>
      <c r="I99" t="s">
        <v>2871</v>
      </c>
      <c r="J99" s="30" t="str">
        <f t="shared" si="3"/>
        <v>[99]=58,</v>
      </c>
      <c r="K99" s="3">
        <f t="shared" si="4"/>
        <v>99</v>
      </c>
      <c r="L99" s="3">
        <f t="shared" si="5"/>
        <v>58</v>
      </c>
      <c r="M99" s="8" t="str">
        <f>VLOOKUP(A99,'ESO wayshrine names'!$A$3:$B$9991,2,)</f>
        <v>Ilayas Ruins Wayshrine</v>
      </c>
      <c r="N99" s="3" t="str">
        <f>VLOOKUP(F99,'ESO zone constants'!$A$3:$D$9999,4,FALSE)</f>
        <v>Malabal Tor</v>
      </c>
    </row>
    <row r="100" spans="1:14" x14ac:dyDescent="0.25">
      <c r="A100" s="95">
        <v>100</v>
      </c>
      <c r="B100">
        <v>8</v>
      </c>
      <c r="C100">
        <v>22</v>
      </c>
      <c r="D100" t="s">
        <v>108</v>
      </c>
      <c r="E100">
        <v>11</v>
      </c>
      <c r="F100">
        <v>58</v>
      </c>
      <c r="G100" t="s">
        <v>108</v>
      </c>
      <c r="H100">
        <v>1</v>
      </c>
      <c r="I100" t="s">
        <v>2872</v>
      </c>
      <c r="J100" s="30" t="str">
        <f t="shared" si="3"/>
        <v>[100]=58,</v>
      </c>
      <c r="K100" s="3">
        <f t="shared" si="4"/>
        <v>100</v>
      </c>
      <c r="L100" s="3">
        <f t="shared" si="5"/>
        <v>58</v>
      </c>
      <c r="M100" s="8" t="str">
        <f>VLOOKUP(A100,'ESO wayshrine names'!$A$3:$B$9991,2,)</f>
        <v>Vulkwasten Wayshrine</v>
      </c>
      <c r="N100" s="3" t="str">
        <f>VLOOKUP(F100,'ESO zone constants'!$A$3:$D$9999,4,FALSE)</f>
        <v>Malabal Tor</v>
      </c>
    </row>
    <row r="101" spans="1:14" x14ac:dyDescent="0.25">
      <c r="A101" s="95">
        <v>101</v>
      </c>
      <c r="B101">
        <v>8</v>
      </c>
      <c r="C101">
        <v>22</v>
      </c>
      <c r="D101" t="s">
        <v>108</v>
      </c>
      <c r="E101">
        <v>11</v>
      </c>
      <c r="F101">
        <v>58</v>
      </c>
      <c r="G101" t="s">
        <v>108</v>
      </c>
      <c r="H101">
        <v>1</v>
      </c>
      <c r="I101" t="s">
        <v>3230</v>
      </c>
      <c r="J101" s="30" t="str">
        <f t="shared" si="3"/>
        <v>[101]=58,</v>
      </c>
      <c r="K101" s="3">
        <f t="shared" si="4"/>
        <v>101</v>
      </c>
      <c r="L101" s="3">
        <f t="shared" si="5"/>
        <v>58</v>
      </c>
      <c r="M101" s="8" t="str">
        <f>VLOOKUP(A101,'ESO wayshrine names'!$A$3:$B$9991,2,)</f>
        <v>Dra'bul Wayshrine</v>
      </c>
      <c r="N101" s="3" t="str">
        <f>VLOOKUP(F101,'ESO zone constants'!$A$3:$D$9999,4,FALSE)</f>
        <v>Malabal Tor</v>
      </c>
    </row>
    <row r="102" spans="1:14" x14ac:dyDescent="0.25">
      <c r="A102" s="95">
        <v>102</v>
      </c>
      <c r="B102">
        <v>8</v>
      </c>
      <c r="C102">
        <v>22</v>
      </c>
      <c r="D102" t="s">
        <v>108</v>
      </c>
      <c r="E102">
        <v>11</v>
      </c>
      <c r="F102">
        <v>58</v>
      </c>
      <c r="G102" t="s">
        <v>108</v>
      </c>
      <c r="H102">
        <v>1</v>
      </c>
      <c r="I102" t="s">
        <v>2873</v>
      </c>
      <c r="J102" s="30" t="str">
        <f t="shared" si="3"/>
        <v>[102]=58,</v>
      </c>
      <c r="K102" s="3">
        <f t="shared" si="4"/>
        <v>102</v>
      </c>
      <c r="L102" s="3">
        <f t="shared" si="5"/>
        <v>58</v>
      </c>
      <c r="M102" s="8" t="str">
        <f>VLOOKUP(A102,'ESO wayshrine names'!$A$3:$B$9991,2,)</f>
        <v>Velyn Harbor Wayshrine</v>
      </c>
      <c r="N102" s="3" t="str">
        <f>VLOOKUP(F102,'ESO zone constants'!$A$3:$D$9999,4,FALSE)</f>
        <v>Malabal Tor</v>
      </c>
    </row>
    <row r="103" spans="1:14" x14ac:dyDescent="0.25">
      <c r="A103" s="95">
        <v>103</v>
      </c>
      <c r="B103">
        <v>8</v>
      </c>
      <c r="C103">
        <v>22</v>
      </c>
      <c r="D103" t="s">
        <v>108</v>
      </c>
      <c r="E103">
        <v>11</v>
      </c>
      <c r="F103">
        <v>58</v>
      </c>
      <c r="G103" t="s">
        <v>108</v>
      </c>
      <c r="H103">
        <v>1</v>
      </c>
      <c r="I103" t="s">
        <v>2874</v>
      </c>
      <c r="J103" s="30" t="str">
        <f t="shared" si="3"/>
        <v>[103]=58,</v>
      </c>
      <c r="K103" s="3">
        <f t="shared" si="4"/>
        <v>103</v>
      </c>
      <c r="L103" s="3">
        <f t="shared" si="5"/>
        <v>58</v>
      </c>
      <c r="M103" s="8" t="str">
        <f>VLOOKUP(A103,'ESO wayshrine names'!$A$3:$B$9991,2,)</f>
        <v>Bloodtoil Wayshrine</v>
      </c>
      <c r="N103" s="3" t="str">
        <f>VLOOKUP(F103,'ESO zone constants'!$A$3:$D$9999,4,FALSE)</f>
        <v>Malabal Tor</v>
      </c>
    </row>
    <row r="104" spans="1:14" x14ac:dyDescent="0.25">
      <c r="A104" s="95">
        <v>104</v>
      </c>
      <c r="B104">
        <v>8</v>
      </c>
      <c r="C104">
        <v>22</v>
      </c>
      <c r="D104" t="s">
        <v>108</v>
      </c>
      <c r="E104">
        <v>11</v>
      </c>
      <c r="F104">
        <v>58</v>
      </c>
      <c r="G104" t="s">
        <v>108</v>
      </c>
      <c r="H104">
        <v>1</v>
      </c>
      <c r="I104" t="s">
        <v>2875</v>
      </c>
      <c r="J104" s="30" t="str">
        <f t="shared" si="3"/>
        <v>[104]=58,</v>
      </c>
      <c r="K104" s="3">
        <f t="shared" si="4"/>
        <v>104</v>
      </c>
      <c r="L104" s="3">
        <f t="shared" si="5"/>
        <v>58</v>
      </c>
      <c r="M104" s="8" t="str">
        <f>VLOOKUP(A104,'ESO wayshrine names'!$A$3:$B$9991,2,)</f>
        <v>Abamath Wayshrine</v>
      </c>
      <c r="N104" s="3" t="str">
        <f>VLOOKUP(F104,'ESO zone constants'!$A$3:$D$9999,4,FALSE)</f>
        <v>Malabal Tor</v>
      </c>
    </row>
    <row r="105" spans="1:14" x14ac:dyDescent="0.25">
      <c r="A105" s="95">
        <v>105</v>
      </c>
      <c r="B105">
        <v>8</v>
      </c>
      <c r="C105">
        <v>22</v>
      </c>
      <c r="D105" t="s">
        <v>108</v>
      </c>
      <c r="E105">
        <v>11</v>
      </c>
      <c r="F105">
        <v>58</v>
      </c>
      <c r="G105" t="s">
        <v>108</v>
      </c>
      <c r="H105">
        <v>1</v>
      </c>
      <c r="I105" t="s">
        <v>2876</v>
      </c>
      <c r="J105" s="30" t="str">
        <f t="shared" si="3"/>
        <v>[105]=58,</v>
      </c>
      <c r="K105" s="3">
        <f t="shared" si="4"/>
        <v>105</v>
      </c>
      <c r="L105" s="3">
        <f t="shared" si="5"/>
        <v>58</v>
      </c>
      <c r="M105" s="8" t="str">
        <f>VLOOKUP(A105,'ESO wayshrine names'!$A$3:$B$9991,2,)</f>
        <v>Wilding Run Wayshrine</v>
      </c>
      <c r="N105" s="3" t="str">
        <f>VLOOKUP(F105,'ESO zone constants'!$A$3:$D$9999,4,FALSE)</f>
        <v>Malabal Tor</v>
      </c>
    </row>
    <row r="106" spans="1:14" x14ac:dyDescent="0.25">
      <c r="A106" s="95">
        <v>106</v>
      </c>
      <c r="B106">
        <v>8</v>
      </c>
      <c r="C106">
        <v>22</v>
      </c>
      <c r="D106" t="s">
        <v>108</v>
      </c>
      <c r="E106">
        <v>11</v>
      </c>
      <c r="F106">
        <v>58</v>
      </c>
      <c r="G106" t="s">
        <v>108</v>
      </c>
      <c r="H106">
        <v>1</v>
      </c>
      <c r="I106" t="s">
        <v>3871</v>
      </c>
      <c r="J106" s="30" t="str">
        <f t="shared" si="3"/>
        <v>[106]=58,</v>
      </c>
      <c r="K106" s="3">
        <f t="shared" si="4"/>
        <v>106</v>
      </c>
      <c r="L106" s="3">
        <f t="shared" si="5"/>
        <v>58</v>
      </c>
      <c r="M106" s="8" t="str">
        <f>VLOOKUP(A106,'ESO wayshrine names'!$A$3:$B$9991,2,)</f>
        <v>Baandari TradingPost Wayshrine</v>
      </c>
      <c r="N106" s="3" t="str">
        <f>VLOOKUP(F106,'ESO zone constants'!$A$3:$D$9999,4,FALSE)</f>
        <v>Malabal Tor</v>
      </c>
    </row>
    <row r="107" spans="1:14" x14ac:dyDescent="0.25">
      <c r="A107" s="95">
        <v>107</v>
      </c>
      <c r="B107">
        <v>8</v>
      </c>
      <c r="C107">
        <v>22</v>
      </c>
      <c r="D107" t="s">
        <v>108</v>
      </c>
      <c r="E107">
        <v>11</v>
      </c>
      <c r="F107">
        <v>58</v>
      </c>
      <c r="G107" t="s">
        <v>108</v>
      </c>
      <c r="H107">
        <v>1</v>
      </c>
      <c r="I107" t="s">
        <v>2877</v>
      </c>
      <c r="J107" s="30" t="str">
        <f t="shared" si="3"/>
        <v>[107]=58,</v>
      </c>
      <c r="K107" s="3">
        <f t="shared" si="4"/>
        <v>107</v>
      </c>
      <c r="L107" s="3">
        <f t="shared" si="5"/>
        <v>58</v>
      </c>
      <c r="M107" s="8" t="str">
        <f>VLOOKUP(A107,'ESO wayshrine names'!$A$3:$B$9991,2,)</f>
        <v>Valeguard Wayshrine</v>
      </c>
      <c r="N107" s="3" t="str">
        <f>VLOOKUP(F107,'ESO zone constants'!$A$3:$D$9999,4,FALSE)</f>
        <v>Malabal Tor</v>
      </c>
    </row>
    <row r="108" spans="1:14" x14ac:dyDescent="0.25">
      <c r="A108" s="95">
        <v>108</v>
      </c>
      <c r="B108">
        <v>11</v>
      </c>
      <c r="C108">
        <v>7</v>
      </c>
      <c r="D108" t="s">
        <v>2313</v>
      </c>
      <c r="E108">
        <v>9</v>
      </c>
      <c r="F108">
        <v>41</v>
      </c>
      <c r="G108" t="s">
        <v>2313</v>
      </c>
      <c r="H108">
        <v>1</v>
      </c>
      <c r="I108" t="s">
        <v>2878</v>
      </c>
      <c r="J108" s="30" t="str">
        <f t="shared" si="3"/>
        <v>[108]=41,</v>
      </c>
      <c r="K108" s="3">
        <f t="shared" si="4"/>
        <v>108</v>
      </c>
      <c r="L108" s="3">
        <f t="shared" si="5"/>
        <v>41</v>
      </c>
      <c r="M108" s="8" t="str">
        <f>VLOOKUP(A108,'ESO wayshrine names'!$A$3:$B$9991,2,)</f>
        <v>Senie Wayshrine</v>
      </c>
      <c r="N108" s="3" t="str">
        <f>VLOOKUP(F108,'ESO zone constants'!$A$3:$D$9999,4,FALSE)</f>
        <v>Stonefalls</v>
      </c>
    </row>
    <row r="109" spans="1:14" x14ac:dyDescent="0.25">
      <c r="A109" s="95">
        <v>109</v>
      </c>
      <c r="B109">
        <v>12</v>
      </c>
      <c r="C109">
        <v>125</v>
      </c>
      <c r="D109" t="s">
        <v>2311</v>
      </c>
      <c r="E109">
        <v>16</v>
      </c>
      <c r="F109">
        <v>103</v>
      </c>
      <c r="G109" t="s">
        <v>2311</v>
      </c>
      <c r="H109">
        <v>1</v>
      </c>
      <c r="I109" t="s">
        <v>2879</v>
      </c>
      <c r="J109" s="30" t="str">
        <f t="shared" si="3"/>
        <v>[109]=103,</v>
      </c>
      <c r="K109" s="3">
        <f t="shared" si="4"/>
        <v>109</v>
      </c>
      <c r="L109" s="3">
        <f t="shared" si="5"/>
        <v>103</v>
      </c>
      <c r="M109" s="8" t="str">
        <f>VLOOKUP(A109,'ESO wayshrine names'!$A$3:$B$9991,2,)</f>
        <v>Riften Wayshrine</v>
      </c>
      <c r="N109" s="3" t="str">
        <f>VLOOKUP(F109,'ESO zone constants'!$A$3:$D$9999,4,FALSE)</f>
        <v>The Rift</v>
      </c>
    </row>
    <row r="110" spans="1:14" x14ac:dyDescent="0.25">
      <c r="A110" s="95">
        <v>110</v>
      </c>
      <c r="B110">
        <v>12</v>
      </c>
      <c r="C110">
        <v>125</v>
      </c>
      <c r="D110" t="s">
        <v>2311</v>
      </c>
      <c r="E110">
        <v>16</v>
      </c>
      <c r="F110">
        <v>103</v>
      </c>
      <c r="G110" t="s">
        <v>2311</v>
      </c>
      <c r="H110">
        <v>1</v>
      </c>
      <c r="I110" t="s">
        <v>2880</v>
      </c>
      <c r="J110" s="30" t="str">
        <f t="shared" si="3"/>
        <v>[110]=103,</v>
      </c>
      <c r="K110" s="3">
        <f t="shared" si="4"/>
        <v>110</v>
      </c>
      <c r="L110" s="3">
        <f t="shared" si="5"/>
        <v>103</v>
      </c>
      <c r="M110" s="8" t="str">
        <f>VLOOKUP(A110,'ESO wayshrine names'!$A$3:$B$9991,2,)</f>
        <v>Skald's Retreat Wayshrine</v>
      </c>
      <c r="N110" s="3" t="str">
        <f>VLOOKUP(F110,'ESO zone constants'!$A$3:$D$9999,4,FALSE)</f>
        <v>The Rift</v>
      </c>
    </row>
    <row r="111" spans="1:14" x14ac:dyDescent="0.25">
      <c r="A111" s="95">
        <v>111</v>
      </c>
      <c r="B111">
        <v>12</v>
      </c>
      <c r="C111">
        <v>125</v>
      </c>
      <c r="D111" t="s">
        <v>2311</v>
      </c>
      <c r="E111">
        <v>16</v>
      </c>
      <c r="F111">
        <v>103</v>
      </c>
      <c r="G111" t="s">
        <v>2311</v>
      </c>
      <c r="H111">
        <v>1</v>
      </c>
      <c r="I111" t="s">
        <v>2881</v>
      </c>
      <c r="J111" s="30" t="str">
        <f t="shared" si="3"/>
        <v>[111]=103,</v>
      </c>
      <c r="K111" s="3">
        <f t="shared" si="4"/>
        <v>111</v>
      </c>
      <c r="L111" s="3">
        <f t="shared" si="5"/>
        <v>103</v>
      </c>
      <c r="M111" s="8" t="str">
        <f>VLOOKUP(A111,'ESO wayshrine names'!$A$3:$B$9991,2,)</f>
        <v>Trolhetta Wayshrine</v>
      </c>
      <c r="N111" s="3" t="str">
        <f>VLOOKUP(F111,'ESO zone constants'!$A$3:$D$9999,4,FALSE)</f>
        <v>The Rift</v>
      </c>
    </row>
    <row r="112" spans="1:14" x14ac:dyDescent="0.25">
      <c r="A112" s="95">
        <v>112</v>
      </c>
      <c r="B112">
        <v>12</v>
      </c>
      <c r="C112">
        <v>125</v>
      </c>
      <c r="D112" t="s">
        <v>2311</v>
      </c>
      <c r="E112">
        <v>16</v>
      </c>
      <c r="F112">
        <v>103</v>
      </c>
      <c r="G112" t="s">
        <v>2311</v>
      </c>
      <c r="H112">
        <v>1</v>
      </c>
      <c r="I112" t="s">
        <v>2882</v>
      </c>
      <c r="J112" s="30" t="str">
        <f t="shared" si="3"/>
        <v>[112]=103,</v>
      </c>
      <c r="K112" s="3">
        <f t="shared" si="4"/>
        <v>112</v>
      </c>
      <c r="L112" s="3">
        <f t="shared" si="5"/>
        <v>103</v>
      </c>
      <c r="M112" s="8" t="str">
        <f>VLOOKUP(A112,'ESO wayshrine names'!$A$3:$B$9991,2,)</f>
        <v>Trolhetta Summit Wayshrine</v>
      </c>
      <c r="N112" s="3" t="str">
        <f>VLOOKUP(F112,'ESO zone constants'!$A$3:$D$9999,4,FALSE)</f>
        <v>The Rift</v>
      </c>
    </row>
    <row r="113" spans="1:14" x14ac:dyDescent="0.25">
      <c r="A113" s="95">
        <v>113</v>
      </c>
      <c r="B113">
        <v>12</v>
      </c>
      <c r="C113">
        <v>125</v>
      </c>
      <c r="D113" t="s">
        <v>2311</v>
      </c>
      <c r="E113">
        <v>16</v>
      </c>
      <c r="F113">
        <v>103</v>
      </c>
      <c r="G113" t="s">
        <v>2311</v>
      </c>
      <c r="H113">
        <v>1</v>
      </c>
      <c r="I113" t="s">
        <v>2883</v>
      </c>
      <c r="J113" s="30" t="str">
        <f t="shared" si="3"/>
        <v>[113]=103,</v>
      </c>
      <c r="K113" s="3">
        <f t="shared" si="4"/>
        <v>113</v>
      </c>
      <c r="L113" s="3">
        <f t="shared" si="5"/>
        <v>103</v>
      </c>
      <c r="M113" s="8" t="str">
        <f>VLOOKUP(A113,'ESO wayshrine names'!$A$3:$B$9991,2,)</f>
        <v>Honrich Tower Wayshrine</v>
      </c>
      <c r="N113" s="3" t="str">
        <f>VLOOKUP(F113,'ESO zone constants'!$A$3:$D$9999,4,FALSE)</f>
        <v>The Rift</v>
      </c>
    </row>
    <row r="114" spans="1:14" x14ac:dyDescent="0.25">
      <c r="A114" s="95">
        <v>114</v>
      </c>
      <c r="B114">
        <v>12</v>
      </c>
      <c r="C114">
        <v>125</v>
      </c>
      <c r="D114" t="s">
        <v>2311</v>
      </c>
      <c r="E114">
        <v>16</v>
      </c>
      <c r="F114">
        <v>103</v>
      </c>
      <c r="G114" t="s">
        <v>2311</v>
      </c>
      <c r="H114">
        <v>1</v>
      </c>
      <c r="I114" t="s">
        <v>2884</v>
      </c>
      <c r="J114" s="30" t="str">
        <f t="shared" si="3"/>
        <v>[114]=103,</v>
      </c>
      <c r="K114" s="3">
        <f t="shared" si="4"/>
        <v>114</v>
      </c>
      <c r="L114" s="3">
        <f t="shared" si="5"/>
        <v>103</v>
      </c>
      <c r="M114" s="8" t="str">
        <f>VLOOKUP(A114,'ESO wayshrine names'!$A$3:$B$9991,2,)</f>
        <v>Fallowstone Hall Wayshrine</v>
      </c>
      <c r="N114" s="3" t="str">
        <f>VLOOKUP(F114,'ESO zone constants'!$A$3:$D$9999,4,FALSE)</f>
        <v>The Rift</v>
      </c>
    </row>
    <row r="115" spans="1:14" x14ac:dyDescent="0.25">
      <c r="A115" s="95">
        <v>115</v>
      </c>
      <c r="B115">
        <v>12</v>
      </c>
      <c r="C115">
        <v>125</v>
      </c>
      <c r="D115" t="s">
        <v>2311</v>
      </c>
      <c r="E115">
        <v>16</v>
      </c>
      <c r="F115">
        <v>103</v>
      </c>
      <c r="G115" t="s">
        <v>2311</v>
      </c>
      <c r="H115">
        <v>1</v>
      </c>
      <c r="I115" t="s">
        <v>2885</v>
      </c>
      <c r="J115" s="30" t="str">
        <f t="shared" si="3"/>
        <v>[115]=103,</v>
      </c>
      <c r="K115" s="3">
        <f t="shared" si="4"/>
        <v>115</v>
      </c>
      <c r="L115" s="3">
        <f t="shared" si="5"/>
        <v>103</v>
      </c>
      <c r="M115" s="8" t="str">
        <f>VLOOKUP(A115,'ESO wayshrine names'!$A$3:$B$9991,2,)</f>
        <v>Northwind Mine Wayshrine</v>
      </c>
      <c r="N115" s="3" t="str">
        <f>VLOOKUP(F115,'ESO zone constants'!$A$3:$D$9999,4,FALSE)</f>
        <v>The Rift</v>
      </c>
    </row>
    <row r="116" spans="1:14" x14ac:dyDescent="0.25">
      <c r="A116" s="95">
        <v>116</v>
      </c>
      <c r="B116">
        <v>12</v>
      </c>
      <c r="C116">
        <v>125</v>
      </c>
      <c r="D116" t="s">
        <v>2311</v>
      </c>
      <c r="E116">
        <v>16</v>
      </c>
      <c r="F116">
        <v>103</v>
      </c>
      <c r="G116" t="s">
        <v>2311</v>
      </c>
      <c r="H116">
        <v>1</v>
      </c>
      <c r="I116" t="s">
        <v>2886</v>
      </c>
      <c r="J116" s="30" t="str">
        <f t="shared" si="3"/>
        <v>[116]=103,</v>
      </c>
      <c r="K116" s="3">
        <f t="shared" si="4"/>
        <v>116</v>
      </c>
      <c r="L116" s="3">
        <f t="shared" si="5"/>
        <v>103</v>
      </c>
      <c r="M116" s="8" t="str">
        <f>VLOOKUP(A116,'ESO wayshrine names'!$A$3:$B$9991,2,)</f>
        <v>Geirmund's Hall Wayshrine</v>
      </c>
      <c r="N116" s="3" t="str">
        <f>VLOOKUP(F116,'ESO zone constants'!$A$3:$D$9999,4,FALSE)</f>
        <v>The Rift</v>
      </c>
    </row>
    <row r="117" spans="1:14" x14ac:dyDescent="0.25">
      <c r="A117" s="95">
        <v>117</v>
      </c>
      <c r="B117">
        <v>12</v>
      </c>
      <c r="C117">
        <v>125</v>
      </c>
      <c r="D117" t="s">
        <v>2311</v>
      </c>
      <c r="E117">
        <v>16</v>
      </c>
      <c r="F117">
        <v>103</v>
      </c>
      <c r="G117" t="s">
        <v>2311</v>
      </c>
      <c r="H117">
        <v>1</v>
      </c>
      <c r="I117" t="s">
        <v>2887</v>
      </c>
      <c r="J117" s="30" t="str">
        <f t="shared" si="3"/>
        <v>[117]=103,</v>
      </c>
      <c r="K117" s="3">
        <f t="shared" si="4"/>
        <v>117</v>
      </c>
      <c r="L117" s="3">
        <f t="shared" si="5"/>
        <v>103</v>
      </c>
      <c r="M117" s="8" t="str">
        <f>VLOOKUP(A117,'ESO wayshrine names'!$A$3:$B$9991,2,)</f>
        <v>Taarengrav Wayshrine</v>
      </c>
      <c r="N117" s="3" t="str">
        <f>VLOOKUP(F117,'ESO zone constants'!$A$3:$D$9999,4,FALSE)</f>
        <v>The Rift</v>
      </c>
    </row>
    <row r="118" spans="1:14" x14ac:dyDescent="0.25">
      <c r="A118" s="95">
        <v>118</v>
      </c>
      <c r="B118">
        <v>12</v>
      </c>
      <c r="C118">
        <v>125</v>
      </c>
      <c r="D118" t="s">
        <v>2311</v>
      </c>
      <c r="E118">
        <v>16</v>
      </c>
      <c r="F118">
        <v>103</v>
      </c>
      <c r="G118" t="s">
        <v>2311</v>
      </c>
      <c r="H118">
        <v>1</v>
      </c>
      <c r="I118" t="s">
        <v>2888</v>
      </c>
      <c r="J118" s="30" t="str">
        <f t="shared" si="3"/>
        <v>[118]=103,</v>
      </c>
      <c r="K118" s="3">
        <f t="shared" si="4"/>
        <v>118</v>
      </c>
      <c r="L118" s="3">
        <f t="shared" si="5"/>
        <v>103</v>
      </c>
      <c r="M118" s="8" t="str">
        <f>VLOOKUP(A118,'ESO wayshrine names'!$A$3:$B$9991,2,)</f>
        <v>Nimalten Wayshrine</v>
      </c>
      <c r="N118" s="3" t="str">
        <f>VLOOKUP(F118,'ESO zone constants'!$A$3:$D$9999,4,FALSE)</f>
        <v>The Rift</v>
      </c>
    </row>
    <row r="119" spans="1:14" x14ac:dyDescent="0.25">
      <c r="A119" s="95">
        <v>119</v>
      </c>
      <c r="B119">
        <v>12</v>
      </c>
      <c r="C119">
        <v>125</v>
      </c>
      <c r="D119" t="s">
        <v>2311</v>
      </c>
      <c r="E119">
        <v>16</v>
      </c>
      <c r="F119">
        <v>103</v>
      </c>
      <c r="G119" t="s">
        <v>2311</v>
      </c>
      <c r="H119">
        <v>1</v>
      </c>
      <c r="I119" t="s">
        <v>2889</v>
      </c>
      <c r="J119" s="30" t="str">
        <f t="shared" si="3"/>
        <v>[119]=103,</v>
      </c>
      <c r="K119" s="3">
        <f t="shared" si="4"/>
        <v>119</v>
      </c>
      <c r="L119" s="3">
        <f t="shared" si="5"/>
        <v>103</v>
      </c>
      <c r="M119" s="8" t="str">
        <f>VLOOKUP(A119,'ESO wayshrine names'!$A$3:$B$9991,2,)</f>
        <v>Ragged Hills Wayshrine</v>
      </c>
      <c r="N119" s="3" t="str">
        <f>VLOOKUP(F119,'ESO zone constants'!$A$3:$D$9999,4,FALSE)</f>
        <v>The Rift</v>
      </c>
    </row>
    <row r="120" spans="1:14" x14ac:dyDescent="0.25">
      <c r="A120" s="95">
        <v>120</v>
      </c>
      <c r="B120">
        <v>12</v>
      </c>
      <c r="C120">
        <v>125</v>
      </c>
      <c r="D120" t="s">
        <v>2311</v>
      </c>
      <c r="E120">
        <v>16</v>
      </c>
      <c r="F120">
        <v>103</v>
      </c>
      <c r="G120" t="s">
        <v>2311</v>
      </c>
      <c r="H120">
        <v>1</v>
      </c>
      <c r="I120" t="s">
        <v>2890</v>
      </c>
      <c r="J120" s="30" t="str">
        <f t="shared" si="3"/>
        <v>[120]=103,</v>
      </c>
      <c r="K120" s="3">
        <f t="shared" si="4"/>
        <v>120</v>
      </c>
      <c r="L120" s="3">
        <f t="shared" si="5"/>
        <v>103</v>
      </c>
      <c r="M120" s="8" t="str">
        <f>VLOOKUP(A120,'ESO wayshrine names'!$A$3:$B$9991,2,)</f>
        <v>Fullhelm Fort Wayshrine</v>
      </c>
      <c r="N120" s="3" t="str">
        <f>VLOOKUP(F120,'ESO zone constants'!$A$3:$D$9999,4,FALSE)</f>
        <v>The Rift</v>
      </c>
    </row>
    <row r="121" spans="1:14" x14ac:dyDescent="0.25">
      <c r="A121" s="95">
        <v>121</v>
      </c>
      <c r="B121">
        <v>15</v>
      </c>
      <c r="C121">
        <v>143</v>
      </c>
      <c r="D121" t="s">
        <v>264</v>
      </c>
      <c r="E121">
        <v>179</v>
      </c>
      <c r="F121">
        <v>381</v>
      </c>
      <c r="G121" t="s">
        <v>264</v>
      </c>
      <c r="H121">
        <v>1</v>
      </c>
      <c r="I121" t="s">
        <v>2891</v>
      </c>
      <c r="J121" s="30" t="str">
        <f t="shared" si="3"/>
        <v>[121]=381,</v>
      </c>
      <c r="K121" s="3">
        <f t="shared" si="4"/>
        <v>121</v>
      </c>
      <c r="L121" s="3">
        <f t="shared" si="5"/>
        <v>381</v>
      </c>
      <c r="M121" s="8" t="str">
        <f>VLOOKUP(A121,'ESO wayshrine names'!$A$3:$B$9991,2,)</f>
        <v>Skywatch Wayshrine</v>
      </c>
      <c r="N121" s="3" t="str">
        <f>VLOOKUP(F121,'ESO zone constants'!$A$3:$D$9999,4,FALSE)</f>
        <v>Auridon</v>
      </c>
    </row>
    <row r="122" spans="1:14" x14ac:dyDescent="0.25">
      <c r="A122" s="95">
        <v>122</v>
      </c>
      <c r="B122">
        <v>15</v>
      </c>
      <c r="C122">
        <v>143</v>
      </c>
      <c r="D122" t="s">
        <v>264</v>
      </c>
      <c r="E122">
        <v>179</v>
      </c>
      <c r="F122">
        <v>381</v>
      </c>
      <c r="G122" t="s">
        <v>264</v>
      </c>
      <c r="H122">
        <v>1</v>
      </c>
      <c r="I122" t="s">
        <v>2892</v>
      </c>
      <c r="J122" s="30" t="str">
        <f t="shared" si="3"/>
        <v>[122]=381,</v>
      </c>
      <c r="K122" s="3">
        <f t="shared" si="4"/>
        <v>122</v>
      </c>
      <c r="L122" s="3">
        <f t="shared" si="5"/>
        <v>381</v>
      </c>
      <c r="M122" s="8" t="str">
        <f>VLOOKUP(A122,'ESO wayshrine names'!$A$3:$B$9991,2,)</f>
        <v>Quendeluun Wayshrine</v>
      </c>
      <c r="N122" s="3" t="str">
        <f>VLOOKUP(F122,'ESO zone constants'!$A$3:$D$9999,4,FALSE)</f>
        <v>Auridon</v>
      </c>
    </row>
    <row r="123" spans="1:14" x14ac:dyDescent="0.25">
      <c r="A123" s="95">
        <v>123</v>
      </c>
      <c r="B123">
        <v>15</v>
      </c>
      <c r="C123">
        <v>143</v>
      </c>
      <c r="D123" t="s">
        <v>264</v>
      </c>
      <c r="E123">
        <v>179</v>
      </c>
      <c r="F123">
        <v>381</v>
      </c>
      <c r="G123" t="s">
        <v>264</v>
      </c>
      <c r="H123">
        <v>1</v>
      </c>
      <c r="I123" t="s">
        <v>2893</v>
      </c>
      <c r="J123" s="30" t="str">
        <f t="shared" si="3"/>
        <v>[123]=381,</v>
      </c>
      <c r="K123" s="3">
        <f t="shared" si="4"/>
        <v>123</v>
      </c>
      <c r="L123" s="3">
        <f t="shared" si="5"/>
        <v>381</v>
      </c>
      <c r="M123" s="8" t="str">
        <f>VLOOKUP(A123,'ESO wayshrine names'!$A$3:$B$9991,2,)</f>
        <v>College Wayshrine</v>
      </c>
      <c r="N123" s="3" t="str">
        <f>VLOOKUP(F123,'ESO zone constants'!$A$3:$D$9999,4,FALSE)</f>
        <v>Auridon</v>
      </c>
    </row>
    <row r="124" spans="1:14" x14ac:dyDescent="0.25">
      <c r="A124" s="95">
        <v>124</v>
      </c>
      <c r="B124">
        <v>15</v>
      </c>
      <c r="C124">
        <v>143</v>
      </c>
      <c r="D124" t="s">
        <v>264</v>
      </c>
      <c r="E124">
        <v>179</v>
      </c>
      <c r="F124">
        <v>381</v>
      </c>
      <c r="G124" t="s">
        <v>264</v>
      </c>
      <c r="H124">
        <v>1</v>
      </c>
      <c r="I124" t="s">
        <v>2894</v>
      </c>
      <c r="J124" s="30" t="str">
        <f t="shared" si="3"/>
        <v>[124]=381,</v>
      </c>
      <c r="K124" s="3">
        <f t="shared" si="4"/>
        <v>124</v>
      </c>
      <c r="L124" s="3">
        <f t="shared" si="5"/>
        <v>381</v>
      </c>
      <c r="M124" s="8" t="str">
        <f>VLOOKUP(A124,'ESO wayshrine names'!$A$3:$B$9991,2,)</f>
        <v>Greenwater Wayshrine</v>
      </c>
      <c r="N124" s="3" t="str">
        <f>VLOOKUP(F124,'ESO zone constants'!$A$3:$D$9999,4,FALSE)</f>
        <v>Auridon</v>
      </c>
    </row>
    <row r="125" spans="1:14" x14ac:dyDescent="0.25">
      <c r="A125" s="95">
        <v>125</v>
      </c>
      <c r="B125">
        <v>18</v>
      </c>
      <c r="C125">
        <v>75</v>
      </c>
      <c r="D125" t="s">
        <v>198</v>
      </c>
      <c r="E125">
        <v>111</v>
      </c>
      <c r="F125">
        <v>281</v>
      </c>
      <c r="G125" t="s">
        <v>198</v>
      </c>
      <c r="H125">
        <v>1</v>
      </c>
      <c r="I125" t="s">
        <v>2895</v>
      </c>
      <c r="J125" s="30" t="str">
        <f t="shared" si="3"/>
        <v>[125]=281,</v>
      </c>
      <c r="K125" s="3">
        <f t="shared" si="4"/>
        <v>125</v>
      </c>
      <c r="L125" s="3">
        <f t="shared" si="5"/>
        <v>281</v>
      </c>
      <c r="M125" s="8" t="str">
        <f>VLOOKUP(A125,'ESO wayshrine names'!$A$3:$B$9991,2,)</f>
        <v>Fort Zeren Wayshrine</v>
      </c>
      <c r="N125" s="3" t="str">
        <f>VLOOKUP(F125,'ESO zone constants'!$A$3:$D$9999,4,FALSE)</f>
        <v>Bal Foyen</v>
      </c>
    </row>
    <row r="126" spans="1:14" x14ac:dyDescent="0.25">
      <c r="A126" s="95">
        <v>126</v>
      </c>
      <c r="B126">
        <v>18</v>
      </c>
      <c r="C126">
        <v>75</v>
      </c>
      <c r="D126" t="s">
        <v>198</v>
      </c>
      <c r="E126">
        <v>111</v>
      </c>
      <c r="F126">
        <v>281</v>
      </c>
      <c r="G126" t="s">
        <v>198</v>
      </c>
      <c r="H126">
        <v>1</v>
      </c>
      <c r="I126" t="s">
        <v>2896</v>
      </c>
      <c r="J126" s="30" t="str">
        <f t="shared" si="3"/>
        <v>[126]=281,</v>
      </c>
      <c r="K126" s="3">
        <f t="shared" si="4"/>
        <v>126</v>
      </c>
      <c r="L126" s="3">
        <f t="shared" si="5"/>
        <v>281</v>
      </c>
      <c r="M126" s="8" t="str">
        <f>VLOOKUP(A126,'ESO wayshrine names'!$A$3:$B$9991,2,)</f>
        <v>Foyen Docks Wayshrine</v>
      </c>
      <c r="N126" s="3" t="str">
        <f>VLOOKUP(F126,'ESO zone constants'!$A$3:$D$9999,4,FALSE)</f>
        <v>Bal Foyen</v>
      </c>
    </row>
    <row r="127" spans="1:14" x14ac:dyDescent="0.25">
      <c r="A127" s="95">
        <v>127</v>
      </c>
      <c r="B127">
        <v>15</v>
      </c>
      <c r="C127">
        <v>143</v>
      </c>
      <c r="D127" t="s">
        <v>264</v>
      </c>
      <c r="E127">
        <v>179</v>
      </c>
      <c r="F127">
        <v>381</v>
      </c>
      <c r="G127" t="s">
        <v>264</v>
      </c>
      <c r="H127">
        <v>1</v>
      </c>
      <c r="I127" t="s">
        <v>2897</v>
      </c>
      <c r="J127" s="30" t="str">
        <f t="shared" si="3"/>
        <v>[127]=381,</v>
      </c>
      <c r="K127" s="3">
        <f t="shared" si="4"/>
        <v>127</v>
      </c>
      <c r="L127" s="3">
        <f t="shared" si="5"/>
        <v>381</v>
      </c>
      <c r="M127" s="8" t="str">
        <f>VLOOKUP(A127,'ESO wayshrine names'!$A$3:$B$9991,2,)</f>
        <v>Windy Glade Wayshrine</v>
      </c>
      <c r="N127" s="3" t="str">
        <f>VLOOKUP(F127,'ESO zone constants'!$A$3:$D$9999,4,FALSE)</f>
        <v>Auridon</v>
      </c>
    </row>
    <row r="128" spans="1:14" x14ac:dyDescent="0.25">
      <c r="A128" s="95">
        <v>128</v>
      </c>
      <c r="B128">
        <v>23</v>
      </c>
      <c r="C128">
        <v>255</v>
      </c>
      <c r="D128" t="s">
        <v>2370</v>
      </c>
      <c r="E128">
        <v>155</v>
      </c>
      <c r="F128">
        <v>347</v>
      </c>
      <c r="G128" t="s">
        <v>2370</v>
      </c>
      <c r="H128">
        <v>1</v>
      </c>
      <c r="I128" t="s">
        <v>2898</v>
      </c>
      <c r="J128" s="30" t="str">
        <f t="shared" si="3"/>
        <v>[128]=347,</v>
      </c>
      <c r="K128" s="3">
        <f t="shared" si="4"/>
        <v>128</v>
      </c>
      <c r="L128" s="3">
        <f t="shared" si="5"/>
        <v>347</v>
      </c>
      <c r="M128" s="8" t="str">
        <f>VLOOKUP(A128,'ESO wayshrine names'!$A$3:$B$9991,2,)</f>
        <v>Library of Dusk Wayshrine</v>
      </c>
      <c r="N128" s="3" t="str">
        <f>VLOOKUP(F128,'ESO zone constants'!$A$3:$D$9999,4,FALSE)</f>
        <v>Coldharbour</v>
      </c>
    </row>
    <row r="129" spans="1:14" x14ac:dyDescent="0.25">
      <c r="A129" s="95">
        <v>129</v>
      </c>
      <c r="B129">
        <v>23</v>
      </c>
      <c r="C129">
        <v>255</v>
      </c>
      <c r="D129" t="s">
        <v>2370</v>
      </c>
      <c r="E129">
        <v>155</v>
      </c>
      <c r="F129">
        <v>347</v>
      </c>
      <c r="G129" t="s">
        <v>2370</v>
      </c>
      <c r="H129">
        <v>1</v>
      </c>
      <c r="I129" t="s">
        <v>2899</v>
      </c>
      <c r="J129" s="30" t="str">
        <f t="shared" si="3"/>
        <v>[129]=347,</v>
      </c>
      <c r="K129" s="3">
        <f t="shared" si="4"/>
        <v>129</v>
      </c>
      <c r="L129" s="3">
        <f t="shared" si="5"/>
        <v>347</v>
      </c>
      <c r="M129" s="8" t="str">
        <f>VLOOKUP(A129,'ESO wayshrine names'!$A$3:$B$9991,2,)</f>
        <v>Great Shackle Wayshrine</v>
      </c>
      <c r="N129" s="3" t="str">
        <f>VLOOKUP(F129,'ESO zone constants'!$A$3:$D$9999,4,FALSE)</f>
        <v>Coldharbour</v>
      </c>
    </row>
    <row r="130" spans="1:14" x14ac:dyDescent="0.25">
      <c r="A130" s="95">
        <v>130</v>
      </c>
      <c r="B130">
        <v>23</v>
      </c>
      <c r="C130">
        <v>255</v>
      </c>
      <c r="D130" t="s">
        <v>2370</v>
      </c>
      <c r="E130">
        <v>155</v>
      </c>
      <c r="F130">
        <v>347</v>
      </c>
      <c r="G130" t="s">
        <v>2370</v>
      </c>
      <c r="H130">
        <v>1</v>
      </c>
      <c r="I130" t="s">
        <v>2900</v>
      </c>
      <c r="J130" s="30" t="str">
        <f t="shared" si="3"/>
        <v>[130]=347,</v>
      </c>
      <c r="K130" s="3">
        <f t="shared" si="4"/>
        <v>130</v>
      </c>
      <c r="L130" s="3">
        <f t="shared" si="5"/>
        <v>347</v>
      </c>
      <c r="M130" s="8" t="str">
        <f>VLOOKUP(A130,'ESO wayshrine names'!$A$3:$B$9991,2,)</f>
        <v>The Chasm Wayshrine</v>
      </c>
      <c r="N130" s="3" t="str">
        <f>VLOOKUP(F130,'ESO zone constants'!$A$3:$D$9999,4,FALSE)</f>
        <v>Coldharbour</v>
      </c>
    </row>
    <row r="131" spans="1:14" x14ac:dyDescent="0.25">
      <c r="A131" s="95">
        <v>131</v>
      </c>
      <c r="B131">
        <v>23</v>
      </c>
      <c r="C131">
        <v>255</v>
      </c>
      <c r="D131" t="s">
        <v>2370</v>
      </c>
      <c r="E131">
        <v>155</v>
      </c>
      <c r="F131">
        <v>347</v>
      </c>
      <c r="G131" t="s">
        <v>2370</v>
      </c>
      <c r="H131">
        <v>1</v>
      </c>
      <c r="I131" t="s">
        <v>2901</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constants'!$A$3:$D$9999,4,FALSE)</f>
        <v>Coldharbour</v>
      </c>
    </row>
    <row r="132" spans="1:14" x14ac:dyDescent="0.25">
      <c r="A132" s="95">
        <v>132</v>
      </c>
      <c r="B132">
        <v>23</v>
      </c>
      <c r="C132">
        <v>255</v>
      </c>
      <c r="D132" t="s">
        <v>2370</v>
      </c>
      <c r="E132">
        <v>155</v>
      </c>
      <c r="F132">
        <v>347</v>
      </c>
      <c r="G132" t="s">
        <v>2370</v>
      </c>
      <c r="H132">
        <v>1</v>
      </c>
      <c r="I132" t="s">
        <v>2902</v>
      </c>
      <c r="J132" s="30" t="str">
        <f t="shared" si="6"/>
        <v>[132]=347,</v>
      </c>
      <c r="K132" s="3">
        <f t="shared" si="7"/>
        <v>132</v>
      </c>
      <c r="L132" s="3">
        <f t="shared" si="8"/>
        <v>347</v>
      </c>
      <c r="M132" s="8" t="str">
        <f>VLOOKUP(A132,'ESO wayshrine names'!$A$3:$B$9991,2,)</f>
        <v>Endless Stair Wayshrine</v>
      </c>
      <c r="N132" s="3" t="str">
        <f>VLOOKUP(F132,'ESO zone constants'!$A$3:$D$9999,4,FALSE)</f>
        <v>Coldharbour</v>
      </c>
    </row>
    <row r="133" spans="1:14" x14ac:dyDescent="0.25">
      <c r="A133" s="95">
        <v>133</v>
      </c>
      <c r="B133">
        <v>23</v>
      </c>
      <c r="C133">
        <v>255</v>
      </c>
      <c r="D133" t="s">
        <v>2370</v>
      </c>
      <c r="E133">
        <v>155</v>
      </c>
      <c r="F133">
        <v>347</v>
      </c>
      <c r="G133" t="s">
        <v>2370</v>
      </c>
      <c r="H133">
        <v>1</v>
      </c>
      <c r="I133" t="s">
        <v>2903</v>
      </c>
      <c r="J133" s="30" t="str">
        <f t="shared" si="6"/>
        <v>[133]=347,</v>
      </c>
      <c r="K133" s="3">
        <f t="shared" si="7"/>
        <v>133</v>
      </c>
      <c r="L133" s="3">
        <f t="shared" si="8"/>
        <v>347</v>
      </c>
      <c r="M133" s="8" t="str">
        <f>VLOOKUP(A133,'ESO wayshrine names'!$A$3:$B$9991,2,)</f>
        <v>Everfull Flagon Wayshrine</v>
      </c>
      <c r="N133" s="3" t="str">
        <f>VLOOKUP(F133,'ESO zone constants'!$A$3:$D$9999,4,FALSE)</f>
        <v>Coldharbour</v>
      </c>
    </row>
    <row r="134" spans="1:14" x14ac:dyDescent="0.25">
      <c r="A134" s="95">
        <v>134</v>
      </c>
      <c r="B134">
        <v>23</v>
      </c>
      <c r="C134">
        <v>255</v>
      </c>
      <c r="D134" t="s">
        <v>2370</v>
      </c>
      <c r="E134">
        <v>155</v>
      </c>
      <c r="F134">
        <v>347</v>
      </c>
      <c r="G134" t="s">
        <v>2370</v>
      </c>
      <c r="H134">
        <v>1</v>
      </c>
      <c r="I134" t="s">
        <v>2904</v>
      </c>
      <c r="J134" s="30" t="str">
        <f t="shared" si="6"/>
        <v>[134]=347,</v>
      </c>
      <c r="K134" s="3">
        <f t="shared" si="7"/>
        <v>134</v>
      </c>
      <c r="L134" s="3">
        <f t="shared" si="8"/>
        <v>347</v>
      </c>
      <c r="M134" s="8" t="str">
        <f>VLOOKUP(A134,'ESO wayshrine names'!$A$3:$B$9991,2,)</f>
        <v>Moonless Walk Wayshrine</v>
      </c>
      <c r="N134" s="3" t="str">
        <f>VLOOKUP(F134,'ESO zone constants'!$A$3:$D$9999,4,FALSE)</f>
        <v>Coldharbour</v>
      </c>
    </row>
    <row r="135" spans="1:14" x14ac:dyDescent="0.25">
      <c r="A135" s="95">
        <v>135</v>
      </c>
      <c r="B135">
        <v>23</v>
      </c>
      <c r="C135">
        <v>255</v>
      </c>
      <c r="D135" t="s">
        <v>2370</v>
      </c>
      <c r="E135">
        <v>155</v>
      </c>
      <c r="F135">
        <v>347</v>
      </c>
      <c r="G135" t="s">
        <v>2370</v>
      </c>
      <c r="H135">
        <v>1</v>
      </c>
      <c r="I135" t="s">
        <v>2905</v>
      </c>
      <c r="J135" s="30" t="str">
        <f t="shared" si="6"/>
        <v>[135]=347,</v>
      </c>
      <c r="K135" s="3">
        <f t="shared" si="7"/>
        <v>135</v>
      </c>
      <c r="L135" s="3">
        <f t="shared" si="8"/>
        <v>347</v>
      </c>
      <c r="M135" s="8" t="str">
        <f>VLOOKUP(A135,'ESO wayshrine names'!$A$3:$B$9991,2,)</f>
        <v>Haj Uxith Wayshrine</v>
      </c>
      <c r="N135" s="3" t="str">
        <f>VLOOKUP(F135,'ESO zone constants'!$A$3:$D$9999,4,FALSE)</f>
        <v>Coldharbour</v>
      </c>
    </row>
    <row r="136" spans="1:14" x14ac:dyDescent="0.25">
      <c r="A136" s="95">
        <v>136</v>
      </c>
      <c r="B136">
        <v>23</v>
      </c>
      <c r="C136">
        <v>255</v>
      </c>
      <c r="D136" t="s">
        <v>2370</v>
      </c>
      <c r="E136">
        <v>155</v>
      </c>
      <c r="F136">
        <v>347</v>
      </c>
      <c r="G136" t="s">
        <v>2370</v>
      </c>
      <c r="H136">
        <v>1</v>
      </c>
      <c r="I136" t="s">
        <v>2906</v>
      </c>
      <c r="J136" s="30" t="str">
        <f t="shared" si="6"/>
        <v>[136]=347,</v>
      </c>
      <c r="K136" s="3">
        <f t="shared" si="7"/>
        <v>136</v>
      </c>
      <c r="L136" s="3">
        <f t="shared" si="8"/>
        <v>347</v>
      </c>
      <c r="M136" s="8" t="str">
        <f>VLOOKUP(A136,'ESO wayshrine names'!$A$3:$B$9991,2,)</f>
        <v>Manor of Revelry Wayshrine</v>
      </c>
      <c r="N136" s="3" t="str">
        <f>VLOOKUP(F136,'ESO zone constants'!$A$3:$D$9999,4,FALSE)</f>
        <v>Coldharbour</v>
      </c>
    </row>
    <row r="137" spans="1:14" x14ac:dyDescent="0.25">
      <c r="A137" s="95">
        <v>137</v>
      </c>
      <c r="B137">
        <v>5</v>
      </c>
      <c r="C137">
        <v>30</v>
      </c>
      <c r="D137" t="s">
        <v>3229</v>
      </c>
      <c r="E137">
        <v>17</v>
      </c>
      <c r="F137">
        <v>104</v>
      </c>
      <c r="G137" t="s">
        <v>2307</v>
      </c>
      <c r="H137">
        <v>1</v>
      </c>
      <c r="I137" t="s">
        <v>2907</v>
      </c>
      <c r="J137" s="30" t="str">
        <f t="shared" si="6"/>
        <v>[137]=104,</v>
      </c>
      <c r="K137" s="3">
        <f t="shared" si="7"/>
        <v>137</v>
      </c>
      <c r="L137" s="3">
        <f t="shared" si="8"/>
        <v>104</v>
      </c>
      <c r="M137" s="8" t="str">
        <f>VLOOKUP(A137,'ESO wayshrine names'!$A$3:$B$9991,2,)</f>
        <v>Sep's Spine Wayshrine</v>
      </c>
      <c r="N137" s="3" t="str">
        <f>VLOOKUP(F137,'ESO zone constants'!$A$3:$D$9999,4,FALSE)</f>
        <v>Alik'r Desert</v>
      </c>
    </row>
    <row r="138" spans="1:14" x14ac:dyDescent="0.25">
      <c r="A138" s="95">
        <v>138</v>
      </c>
      <c r="B138">
        <v>19</v>
      </c>
      <c r="C138">
        <v>201</v>
      </c>
      <c r="D138" t="s">
        <v>385</v>
      </c>
      <c r="E138">
        <v>305</v>
      </c>
      <c r="F138">
        <v>534</v>
      </c>
      <c r="G138" t="s">
        <v>385</v>
      </c>
      <c r="H138">
        <v>1</v>
      </c>
      <c r="I138" t="s">
        <v>2908</v>
      </c>
      <c r="J138" s="30" t="str">
        <f t="shared" si="6"/>
        <v>[138]=534,</v>
      </c>
      <c r="K138" s="3">
        <f t="shared" si="7"/>
        <v>138</v>
      </c>
      <c r="L138" s="3">
        <f t="shared" si="8"/>
        <v>534</v>
      </c>
      <c r="M138" s="8" t="str">
        <f>VLOOKUP(A138,'ESO wayshrine names'!$A$3:$B$9991,2,)</f>
        <v>Port Hunding Wayshrine</v>
      </c>
      <c r="N138" s="3" t="str">
        <f>VLOOKUP(F138,'ESO zone constants'!$A$3:$D$9999,4,FALSE)</f>
        <v>Stros M'Kai</v>
      </c>
    </row>
    <row r="139" spans="1:14" x14ac:dyDescent="0.25">
      <c r="A139" s="95">
        <v>139</v>
      </c>
      <c r="B139">
        <v>23</v>
      </c>
      <c r="C139">
        <v>255</v>
      </c>
      <c r="D139" t="s">
        <v>2370</v>
      </c>
      <c r="E139">
        <v>155</v>
      </c>
      <c r="F139">
        <v>347</v>
      </c>
      <c r="G139" t="s">
        <v>2370</v>
      </c>
      <c r="H139">
        <v>1</v>
      </c>
      <c r="I139" t="s">
        <v>2909</v>
      </c>
      <c r="J139" s="30" t="str">
        <f t="shared" si="6"/>
        <v>[139]=347,</v>
      </c>
      <c r="K139" s="3">
        <f t="shared" si="7"/>
        <v>139</v>
      </c>
      <c r="L139" s="3">
        <f t="shared" si="8"/>
        <v>347</v>
      </c>
      <c r="M139" s="8" t="str">
        <f>VLOOKUP(A139,'ESO wayshrine names'!$A$3:$B$9991,2,)</f>
        <v>Reaver Citadel Wayshrine</v>
      </c>
      <c r="N139" s="3" t="str">
        <f>VLOOKUP(F139,'ESO zone constants'!$A$3:$D$9999,4,FALSE)</f>
        <v>Coldharbour</v>
      </c>
    </row>
    <row r="140" spans="1:14" x14ac:dyDescent="0.25">
      <c r="A140" s="95">
        <v>140</v>
      </c>
      <c r="B140">
        <v>23</v>
      </c>
      <c r="C140">
        <v>255</v>
      </c>
      <c r="D140" t="s">
        <v>2370</v>
      </c>
      <c r="E140">
        <v>155</v>
      </c>
      <c r="F140">
        <v>347</v>
      </c>
      <c r="G140" t="s">
        <v>2370</v>
      </c>
      <c r="H140">
        <v>1</v>
      </c>
      <c r="I140" t="s">
        <v>2910</v>
      </c>
      <c r="J140" s="30" t="str">
        <f t="shared" si="6"/>
        <v>[140]=347,</v>
      </c>
      <c r="K140" s="3">
        <f t="shared" si="7"/>
        <v>140</v>
      </c>
      <c r="L140" s="3">
        <f t="shared" si="8"/>
        <v>347</v>
      </c>
      <c r="M140" s="8" t="str">
        <f>VLOOKUP(A140,'ESO wayshrine names'!$A$3:$B$9991,2,)</f>
        <v>The Orchard Wayshrine</v>
      </c>
      <c r="N140" s="3" t="str">
        <f>VLOOKUP(F140,'ESO zone constants'!$A$3:$D$9999,4,FALSE)</f>
        <v>Coldharbour</v>
      </c>
    </row>
    <row r="141" spans="1:14" x14ac:dyDescent="0.25">
      <c r="A141" s="95">
        <v>141</v>
      </c>
      <c r="B141">
        <v>21</v>
      </c>
      <c r="C141">
        <v>258</v>
      </c>
      <c r="D141" t="s">
        <v>2911</v>
      </c>
      <c r="E141">
        <v>307</v>
      </c>
      <c r="F141">
        <v>537</v>
      </c>
      <c r="G141" t="s">
        <v>2911</v>
      </c>
      <c r="H141">
        <v>1</v>
      </c>
      <c r="I141" t="s">
        <v>2912</v>
      </c>
      <c r="J141" s="30" t="str">
        <f t="shared" si="6"/>
        <v>[141]=537,</v>
      </c>
      <c r="K141" s="3">
        <f t="shared" si="7"/>
        <v>141</v>
      </c>
      <c r="L141" s="3">
        <f t="shared" si="8"/>
        <v>537</v>
      </c>
      <c r="M141" s="8" t="str">
        <f>VLOOKUP(A141,'ESO wayshrine names'!$A$3:$B$9991,2,)</f>
        <v>Khenarthi's Roost Wayshrine</v>
      </c>
      <c r="N141" s="3" t="str">
        <f>VLOOKUP(F141,'ESO zone constants'!$A$3:$D$9999,4,FALSE)</f>
        <v>Khenarthi's Roost</v>
      </c>
    </row>
    <row r="142" spans="1:14" x14ac:dyDescent="0.25">
      <c r="A142" s="95">
        <v>142</v>
      </c>
      <c r="B142">
        <v>21</v>
      </c>
      <c r="C142">
        <v>258</v>
      </c>
      <c r="D142" t="s">
        <v>2911</v>
      </c>
      <c r="E142">
        <v>307</v>
      </c>
      <c r="F142">
        <v>537</v>
      </c>
      <c r="G142" t="s">
        <v>2911</v>
      </c>
      <c r="H142">
        <v>1</v>
      </c>
      <c r="I142" t="s">
        <v>2913</v>
      </c>
      <c r="J142" s="30" t="str">
        <f t="shared" si="6"/>
        <v>[142]=537,</v>
      </c>
      <c r="K142" s="3">
        <f t="shared" si="7"/>
        <v>142</v>
      </c>
      <c r="L142" s="3">
        <f t="shared" si="8"/>
        <v>537</v>
      </c>
      <c r="M142" s="8" t="str">
        <f>VLOOKUP(A142,'ESO wayshrine names'!$A$3:$B$9991,2,)</f>
        <v>Mistral Wayshrine</v>
      </c>
      <c r="N142" s="3" t="str">
        <f>VLOOKUP(F142,'ESO zone constants'!$A$3:$D$9999,4,FALSE)</f>
        <v>Khenarthi's Roost</v>
      </c>
    </row>
    <row r="143" spans="1:14" x14ac:dyDescent="0.25">
      <c r="A143" s="95">
        <v>143</v>
      </c>
      <c r="B143">
        <v>16</v>
      </c>
      <c r="C143">
        <v>300</v>
      </c>
      <c r="D143" t="s">
        <v>2294</v>
      </c>
      <c r="E143">
        <v>18</v>
      </c>
      <c r="F143">
        <v>108</v>
      </c>
      <c r="G143" t="s">
        <v>2294</v>
      </c>
      <c r="H143">
        <v>1</v>
      </c>
      <c r="I143" t="s">
        <v>2914</v>
      </c>
      <c r="J143" s="30" t="str">
        <f t="shared" si="6"/>
        <v>[143]=108,</v>
      </c>
      <c r="K143" s="3">
        <f t="shared" si="7"/>
        <v>143</v>
      </c>
      <c r="L143" s="3">
        <f t="shared" si="8"/>
        <v>108</v>
      </c>
      <c r="M143" s="8" t="str">
        <f>VLOOKUP(A143,'ESO wayshrine names'!$A$3:$B$9991,2,)</f>
        <v>Marbruk Wayshrine</v>
      </c>
      <c r="N143" s="3" t="str">
        <f>VLOOKUP(F143,'ESO zone constants'!$A$3:$D$9999,4,FALSE)</f>
        <v>Greenshade</v>
      </c>
    </row>
    <row r="144" spans="1:14" x14ac:dyDescent="0.25">
      <c r="A144" s="95">
        <v>144</v>
      </c>
      <c r="B144">
        <v>17</v>
      </c>
      <c r="C144">
        <v>256</v>
      </c>
      <c r="D144" t="s">
        <v>2295</v>
      </c>
      <c r="E144">
        <v>180</v>
      </c>
      <c r="F144">
        <v>382</v>
      </c>
      <c r="G144" t="s">
        <v>2295</v>
      </c>
      <c r="H144">
        <v>1</v>
      </c>
      <c r="I144" t="s">
        <v>2915</v>
      </c>
      <c r="J144" s="30" t="str">
        <f t="shared" si="6"/>
        <v>[144]=382,</v>
      </c>
      <c r="K144" s="3">
        <f t="shared" si="7"/>
        <v>144</v>
      </c>
      <c r="L144" s="3">
        <f t="shared" si="8"/>
        <v>382</v>
      </c>
      <c r="M144" s="8" t="str">
        <f>VLOOKUP(A144,'ESO wayshrine names'!$A$3:$B$9991,2,)</f>
        <v>Vinedusk Wayshrine</v>
      </c>
      <c r="N144" s="3" t="str">
        <f>VLOOKUP(F144,'ESO zone constants'!$A$3:$D$9999,4,FALSE)</f>
        <v>Reaper's March</v>
      </c>
    </row>
    <row r="145" spans="1:14" x14ac:dyDescent="0.25">
      <c r="A145" s="95">
        <v>145</v>
      </c>
      <c r="B145">
        <v>23</v>
      </c>
      <c r="C145">
        <v>255</v>
      </c>
      <c r="D145" t="s">
        <v>2370</v>
      </c>
      <c r="E145">
        <v>155</v>
      </c>
      <c r="F145">
        <v>347</v>
      </c>
      <c r="G145" t="s">
        <v>2370</v>
      </c>
      <c r="H145">
        <v>1</v>
      </c>
      <c r="I145" t="s">
        <v>2916</v>
      </c>
      <c r="J145" s="30" t="str">
        <f t="shared" si="6"/>
        <v>[145]=347,</v>
      </c>
      <c r="K145" s="3">
        <f t="shared" si="7"/>
        <v>145</v>
      </c>
      <c r="L145" s="3">
        <f t="shared" si="8"/>
        <v>347</v>
      </c>
      <c r="M145" s="8" t="str">
        <f>VLOOKUP(A145,'ESO wayshrine names'!$A$3:$B$9991,2,)</f>
        <v>Shrouded Plains Wayshrine</v>
      </c>
      <c r="N145" s="3" t="str">
        <f>VLOOKUP(F145,'ESO zone constants'!$A$3:$D$9999,4,FALSE)</f>
        <v>Coldharbour</v>
      </c>
    </row>
    <row r="146" spans="1:14" x14ac:dyDescent="0.25">
      <c r="A146" s="95">
        <v>146</v>
      </c>
      <c r="B146">
        <v>23</v>
      </c>
      <c r="C146">
        <v>255</v>
      </c>
      <c r="D146" t="s">
        <v>2370</v>
      </c>
      <c r="E146">
        <v>155</v>
      </c>
      <c r="F146">
        <v>347</v>
      </c>
      <c r="G146" t="s">
        <v>2370</v>
      </c>
      <c r="H146">
        <v>1</v>
      </c>
      <c r="I146" t="s">
        <v>2917</v>
      </c>
      <c r="J146" s="30" t="str">
        <f t="shared" si="6"/>
        <v>[146]=347,</v>
      </c>
      <c r="K146" s="3">
        <f t="shared" si="7"/>
        <v>146</v>
      </c>
      <c r="L146" s="3">
        <f t="shared" si="8"/>
        <v>347</v>
      </c>
      <c r="M146" s="8" t="str">
        <f>VLOOKUP(A146,'ESO wayshrine names'!$A$3:$B$9991,2,)</f>
        <v>Court of Contempt Wayshrine</v>
      </c>
      <c r="N146" s="3" t="str">
        <f>VLOOKUP(F146,'ESO zone constants'!$A$3:$D$9999,4,FALSE)</f>
        <v>Coldharbour</v>
      </c>
    </row>
    <row r="147" spans="1:14" x14ac:dyDescent="0.25">
      <c r="A147" s="95">
        <v>147</v>
      </c>
      <c r="B147">
        <v>16</v>
      </c>
      <c r="C147">
        <v>300</v>
      </c>
      <c r="D147" t="s">
        <v>2294</v>
      </c>
      <c r="E147">
        <v>18</v>
      </c>
      <c r="F147">
        <v>108</v>
      </c>
      <c r="G147" t="s">
        <v>2294</v>
      </c>
      <c r="H147">
        <v>1</v>
      </c>
      <c r="I147" t="s">
        <v>2918</v>
      </c>
      <c r="J147" s="30" t="str">
        <f t="shared" si="6"/>
        <v>[147]=108,</v>
      </c>
      <c r="K147" s="3">
        <f t="shared" si="7"/>
        <v>147</v>
      </c>
      <c r="L147" s="3">
        <f t="shared" si="8"/>
        <v>108</v>
      </c>
      <c r="M147" s="8" t="str">
        <f>VLOOKUP(A147,'ESO wayshrine names'!$A$3:$B$9991,2,)</f>
        <v>Greenheart Wayshrine</v>
      </c>
      <c r="N147" s="3" t="str">
        <f>VLOOKUP(F147,'ESO zone constants'!$A$3:$D$9999,4,FALSE)</f>
        <v>Greenshade</v>
      </c>
    </row>
    <row r="148" spans="1:14" x14ac:dyDescent="0.25">
      <c r="A148" s="95">
        <v>148</v>
      </c>
      <c r="B148">
        <v>16</v>
      </c>
      <c r="C148">
        <v>300</v>
      </c>
      <c r="D148" t="s">
        <v>2294</v>
      </c>
      <c r="E148">
        <v>18</v>
      </c>
      <c r="F148">
        <v>108</v>
      </c>
      <c r="G148" t="s">
        <v>2294</v>
      </c>
      <c r="H148">
        <v>1</v>
      </c>
      <c r="I148" t="s">
        <v>2919</v>
      </c>
      <c r="J148" s="30" t="str">
        <f t="shared" si="6"/>
        <v>[148]=108,</v>
      </c>
      <c r="K148" s="3">
        <f t="shared" si="7"/>
        <v>148</v>
      </c>
      <c r="L148" s="3">
        <f t="shared" si="8"/>
        <v>108</v>
      </c>
      <c r="M148" s="8" t="str">
        <f>VLOOKUP(A148,'ESO wayshrine names'!$A$3:$B$9991,2,)</f>
        <v>Labyrinth Wayshrine</v>
      </c>
      <c r="N148" s="3" t="str">
        <f>VLOOKUP(F148,'ESO zone constants'!$A$3:$D$9999,4,FALSE)</f>
        <v>Greenshade</v>
      </c>
    </row>
    <row r="149" spans="1:14" x14ac:dyDescent="0.25">
      <c r="A149" s="95">
        <v>149</v>
      </c>
      <c r="B149">
        <v>16</v>
      </c>
      <c r="C149">
        <v>300</v>
      </c>
      <c r="D149" t="s">
        <v>2294</v>
      </c>
      <c r="E149">
        <v>18</v>
      </c>
      <c r="F149">
        <v>108</v>
      </c>
      <c r="G149" t="s">
        <v>2294</v>
      </c>
      <c r="H149">
        <v>1</v>
      </c>
      <c r="I149" t="s">
        <v>2920</v>
      </c>
      <c r="J149" s="30" t="str">
        <f t="shared" si="6"/>
        <v>[149]=108,</v>
      </c>
      <c r="K149" s="3">
        <f t="shared" si="7"/>
        <v>149</v>
      </c>
      <c r="L149" s="3">
        <f t="shared" si="8"/>
        <v>108</v>
      </c>
      <c r="M149" s="8" t="str">
        <f>VLOOKUP(A149,'ESO wayshrine names'!$A$3:$B$9991,2,)</f>
        <v>Falinesti Wayshrine</v>
      </c>
      <c r="N149" s="3" t="str">
        <f>VLOOKUP(F149,'ESO zone constants'!$A$3:$D$9999,4,FALSE)</f>
        <v>Greenshade</v>
      </c>
    </row>
    <row r="150" spans="1:14" x14ac:dyDescent="0.25">
      <c r="A150" s="95">
        <v>150</v>
      </c>
      <c r="B150">
        <v>16</v>
      </c>
      <c r="C150">
        <v>300</v>
      </c>
      <c r="D150" t="s">
        <v>2294</v>
      </c>
      <c r="E150">
        <v>18</v>
      </c>
      <c r="F150">
        <v>108</v>
      </c>
      <c r="G150" t="s">
        <v>2294</v>
      </c>
      <c r="H150">
        <v>1</v>
      </c>
      <c r="I150" t="s">
        <v>2921</v>
      </c>
      <c r="J150" s="30" t="str">
        <f t="shared" si="6"/>
        <v>[150]=108,</v>
      </c>
      <c r="K150" s="3">
        <f t="shared" si="7"/>
        <v>150</v>
      </c>
      <c r="L150" s="3">
        <f t="shared" si="8"/>
        <v>108</v>
      </c>
      <c r="M150" s="8" t="str">
        <f>VLOOKUP(A150,'ESO wayshrine names'!$A$3:$B$9991,2,)</f>
        <v>Seaside Sanctuary</v>
      </c>
      <c r="N150" s="3" t="str">
        <f>VLOOKUP(F150,'ESO zone constants'!$A$3:$D$9999,4,FALSE)</f>
        <v>Greenshade</v>
      </c>
    </row>
    <row r="151" spans="1:14" x14ac:dyDescent="0.25">
      <c r="A151" s="95">
        <v>151</v>
      </c>
      <c r="B151">
        <v>16</v>
      </c>
      <c r="C151">
        <v>300</v>
      </c>
      <c r="D151" t="s">
        <v>2294</v>
      </c>
      <c r="E151">
        <v>18</v>
      </c>
      <c r="F151">
        <v>108</v>
      </c>
      <c r="G151" t="s">
        <v>2294</v>
      </c>
      <c r="H151">
        <v>1</v>
      </c>
      <c r="I151" t="s">
        <v>2922</v>
      </c>
      <c r="J151" s="30" t="str">
        <f t="shared" si="6"/>
        <v>[151]=108,</v>
      </c>
      <c r="K151" s="3">
        <f t="shared" si="7"/>
        <v>151</v>
      </c>
      <c r="L151" s="3">
        <f t="shared" si="8"/>
        <v>108</v>
      </c>
      <c r="M151" s="8" t="str">
        <f>VLOOKUP(A151,'ESO wayshrine names'!$A$3:$B$9991,2,)</f>
        <v>Verrant Morass Wayshrine</v>
      </c>
      <c r="N151" s="3" t="str">
        <f>VLOOKUP(F151,'ESO zone constants'!$A$3:$D$9999,4,FALSE)</f>
        <v>Greenshade</v>
      </c>
    </row>
    <row r="152" spans="1:14" x14ac:dyDescent="0.25">
      <c r="A152" s="95">
        <v>152</v>
      </c>
      <c r="B152">
        <v>16</v>
      </c>
      <c r="C152">
        <v>300</v>
      </c>
      <c r="D152" t="s">
        <v>2294</v>
      </c>
      <c r="E152">
        <v>18</v>
      </c>
      <c r="F152">
        <v>108</v>
      </c>
      <c r="G152" t="s">
        <v>2294</v>
      </c>
      <c r="H152">
        <v>1</v>
      </c>
      <c r="I152" t="s">
        <v>2923</v>
      </c>
      <c r="J152" s="30" t="str">
        <f t="shared" si="6"/>
        <v>[152]=108,</v>
      </c>
      <c r="K152" s="3">
        <f t="shared" si="7"/>
        <v>152</v>
      </c>
      <c r="L152" s="3">
        <f t="shared" si="8"/>
        <v>108</v>
      </c>
      <c r="M152" s="8" t="str">
        <f>VLOOKUP(A152,'ESO wayshrine names'!$A$3:$B$9991,2,)</f>
        <v>Woodhearth Wayshrine</v>
      </c>
      <c r="N152" s="3" t="str">
        <f>VLOOKUP(F152,'ESO zone constants'!$A$3:$D$9999,4,FALSE)</f>
        <v>Greenshade</v>
      </c>
    </row>
    <row r="153" spans="1:14" x14ac:dyDescent="0.25">
      <c r="A153" s="95">
        <v>153</v>
      </c>
      <c r="B153">
        <v>16</v>
      </c>
      <c r="C153">
        <v>300</v>
      </c>
      <c r="D153" t="s">
        <v>2294</v>
      </c>
      <c r="E153">
        <v>18</v>
      </c>
      <c r="F153">
        <v>108</v>
      </c>
      <c r="G153" t="s">
        <v>2294</v>
      </c>
      <c r="H153">
        <v>1</v>
      </c>
      <c r="I153" t="s">
        <v>2924</v>
      </c>
      <c r="J153" s="30" t="str">
        <f t="shared" si="6"/>
        <v>[153]=108,</v>
      </c>
      <c r="K153" s="3">
        <f t="shared" si="7"/>
        <v>153</v>
      </c>
      <c r="L153" s="3">
        <f t="shared" si="8"/>
        <v>108</v>
      </c>
      <c r="M153" s="8" t="str">
        <f>VLOOKUP(A153,'ESO wayshrine names'!$A$3:$B$9991,2,)</f>
        <v>Moonhenge Wayshrine</v>
      </c>
      <c r="N153" s="3" t="str">
        <f>VLOOKUP(F153,'ESO zone constants'!$A$3:$D$9999,4,FALSE)</f>
        <v>Greenshade</v>
      </c>
    </row>
    <row r="154" spans="1:14" x14ac:dyDescent="0.25">
      <c r="A154" s="95">
        <v>154</v>
      </c>
      <c r="B154">
        <v>16</v>
      </c>
      <c r="C154">
        <v>300</v>
      </c>
      <c r="D154" t="s">
        <v>2294</v>
      </c>
      <c r="E154">
        <v>18</v>
      </c>
      <c r="F154">
        <v>108</v>
      </c>
      <c r="G154" t="s">
        <v>2294</v>
      </c>
      <c r="H154">
        <v>1</v>
      </c>
      <c r="I154" t="s">
        <v>2925</v>
      </c>
      <c r="J154" s="30" t="str">
        <f t="shared" si="6"/>
        <v>[154]=108,</v>
      </c>
      <c r="K154" s="3">
        <f t="shared" si="7"/>
        <v>154</v>
      </c>
      <c r="L154" s="3">
        <f t="shared" si="8"/>
        <v>108</v>
      </c>
      <c r="M154" s="8" t="str">
        <f>VLOOKUP(A154,'ESO wayshrine names'!$A$3:$B$9991,2,)</f>
        <v>Serpent's Grotto Wayshrine</v>
      </c>
      <c r="N154" s="3" t="str">
        <f>VLOOKUP(F154,'ESO zone constants'!$A$3:$D$9999,4,FALSE)</f>
        <v>Greenshade</v>
      </c>
    </row>
    <row r="155" spans="1:14" x14ac:dyDescent="0.25">
      <c r="A155" s="95">
        <v>155</v>
      </c>
      <c r="B155">
        <v>5</v>
      </c>
      <c r="C155">
        <v>30</v>
      </c>
      <c r="D155" t="s">
        <v>3229</v>
      </c>
      <c r="E155">
        <v>17</v>
      </c>
      <c r="F155">
        <v>104</v>
      </c>
      <c r="G155" t="s">
        <v>2307</v>
      </c>
      <c r="H155">
        <v>1</v>
      </c>
      <c r="I155" t="s">
        <v>2926</v>
      </c>
      <c r="J155" s="30" t="str">
        <f t="shared" si="6"/>
        <v>[155]=104,</v>
      </c>
      <c r="K155" s="3">
        <f t="shared" si="7"/>
        <v>155</v>
      </c>
      <c r="L155" s="3">
        <f t="shared" si="8"/>
        <v>104</v>
      </c>
      <c r="M155" s="8" t="str">
        <f>VLOOKUP(A155,'ESO wayshrine names'!$A$3:$B$9991,2,)</f>
        <v>Goat's Head Oasis Wayshrine</v>
      </c>
      <c r="N155" s="3" t="str">
        <f>VLOOKUP(F155,'ESO zone constants'!$A$3:$D$9999,4,FALSE)</f>
        <v>Alik'r Desert</v>
      </c>
    </row>
    <row r="156" spans="1:14" x14ac:dyDescent="0.25">
      <c r="A156" s="95">
        <v>156</v>
      </c>
      <c r="B156">
        <v>17</v>
      </c>
      <c r="C156">
        <v>256</v>
      </c>
      <c r="D156" t="s">
        <v>2295</v>
      </c>
      <c r="E156">
        <v>180</v>
      </c>
      <c r="F156">
        <v>382</v>
      </c>
      <c r="G156" t="s">
        <v>2295</v>
      </c>
      <c r="H156">
        <v>1</v>
      </c>
      <c r="I156" t="s">
        <v>2927</v>
      </c>
      <c r="J156" s="30" t="str">
        <f t="shared" si="6"/>
        <v>[156]=382,</v>
      </c>
      <c r="K156" s="3">
        <f t="shared" si="7"/>
        <v>156</v>
      </c>
      <c r="L156" s="3">
        <f t="shared" si="8"/>
        <v>382</v>
      </c>
      <c r="M156" s="8" t="str">
        <f>VLOOKUP(A156,'ESO wayshrine names'!$A$3:$B$9991,2,)</f>
        <v>Fort Grimwatch Wayshrine</v>
      </c>
      <c r="N156" s="3" t="str">
        <f>VLOOKUP(F156,'ESO zone constants'!$A$3:$D$9999,4,FALSE)</f>
        <v>Reaper's March</v>
      </c>
    </row>
    <row r="157" spans="1:14" x14ac:dyDescent="0.25">
      <c r="A157" s="95">
        <v>157</v>
      </c>
      <c r="B157">
        <v>17</v>
      </c>
      <c r="C157">
        <v>256</v>
      </c>
      <c r="D157" t="s">
        <v>2295</v>
      </c>
      <c r="E157">
        <v>180</v>
      </c>
      <c r="F157">
        <v>382</v>
      </c>
      <c r="G157" t="s">
        <v>2295</v>
      </c>
      <c r="H157">
        <v>1</v>
      </c>
      <c r="I157" t="s">
        <v>2928</v>
      </c>
      <c r="J157" s="30" t="str">
        <f t="shared" si="6"/>
        <v>[157]=382,</v>
      </c>
      <c r="K157" s="3">
        <f t="shared" si="7"/>
        <v>157</v>
      </c>
      <c r="L157" s="3">
        <f t="shared" si="8"/>
        <v>382</v>
      </c>
      <c r="M157" s="8" t="str">
        <f>VLOOKUP(A157,'ESO wayshrine names'!$A$3:$B$9991,2,)</f>
        <v>Fort Sphinxmoth Wayshrine</v>
      </c>
      <c r="N157" s="3" t="str">
        <f>VLOOKUP(F157,'ESO zone constants'!$A$3:$D$9999,4,FALSE)</f>
        <v>Reaper's March</v>
      </c>
    </row>
    <row r="158" spans="1:14" x14ac:dyDescent="0.25">
      <c r="A158" s="95">
        <v>158</v>
      </c>
      <c r="B158">
        <v>17</v>
      </c>
      <c r="C158">
        <v>256</v>
      </c>
      <c r="D158" t="s">
        <v>2295</v>
      </c>
      <c r="E158">
        <v>180</v>
      </c>
      <c r="F158">
        <v>382</v>
      </c>
      <c r="G158" t="s">
        <v>2295</v>
      </c>
      <c r="H158">
        <v>1</v>
      </c>
      <c r="I158" t="s">
        <v>2929</v>
      </c>
      <c r="J158" s="30" t="str">
        <f t="shared" si="6"/>
        <v>[158]=382,</v>
      </c>
      <c r="K158" s="3">
        <f t="shared" si="7"/>
        <v>158</v>
      </c>
      <c r="L158" s="3">
        <f t="shared" si="8"/>
        <v>382</v>
      </c>
      <c r="M158" s="8" t="str">
        <f>VLOOKUP(A158,'ESO wayshrine names'!$A$3:$B$9991,2,)</f>
        <v>Arenthia Wayshrine</v>
      </c>
      <c r="N158" s="3" t="str">
        <f>VLOOKUP(F158,'ESO zone constants'!$A$3:$D$9999,4,FALSE)</f>
        <v>Reaper's March</v>
      </c>
    </row>
    <row r="159" spans="1:14" x14ac:dyDescent="0.25">
      <c r="A159" s="95">
        <v>159</v>
      </c>
      <c r="B159">
        <v>17</v>
      </c>
      <c r="C159">
        <v>256</v>
      </c>
      <c r="D159" t="s">
        <v>2295</v>
      </c>
      <c r="E159">
        <v>180</v>
      </c>
      <c r="F159">
        <v>382</v>
      </c>
      <c r="G159" t="s">
        <v>2295</v>
      </c>
      <c r="H159">
        <v>1</v>
      </c>
      <c r="I159" t="s">
        <v>2930</v>
      </c>
      <c r="J159" s="30" t="str">
        <f t="shared" si="6"/>
        <v>[159]=382,</v>
      </c>
      <c r="K159" s="3">
        <f t="shared" si="7"/>
        <v>159</v>
      </c>
      <c r="L159" s="3">
        <f t="shared" si="8"/>
        <v>382</v>
      </c>
      <c r="M159" s="8" t="str">
        <f>VLOOKUP(A159,'ESO wayshrine names'!$A$3:$B$9991,2,)</f>
        <v>Dune Wayshrine</v>
      </c>
      <c r="N159" s="3" t="str">
        <f>VLOOKUP(F159,'ESO zone constants'!$A$3:$D$9999,4,FALSE)</f>
        <v>Reaper's March</v>
      </c>
    </row>
    <row r="160" spans="1:14" x14ac:dyDescent="0.25">
      <c r="A160" s="95">
        <v>160</v>
      </c>
      <c r="B160">
        <v>17</v>
      </c>
      <c r="C160">
        <v>256</v>
      </c>
      <c r="D160" t="s">
        <v>2295</v>
      </c>
      <c r="E160">
        <v>180</v>
      </c>
      <c r="F160">
        <v>382</v>
      </c>
      <c r="G160" t="s">
        <v>2295</v>
      </c>
      <c r="H160">
        <v>1</v>
      </c>
      <c r="I160" t="s">
        <v>2931</v>
      </c>
      <c r="J160" s="30" t="str">
        <f t="shared" si="6"/>
        <v>[160]=382,</v>
      </c>
      <c r="K160" s="3">
        <f t="shared" si="7"/>
        <v>160</v>
      </c>
      <c r="L160" s="3">
        <f t="shared" si="8"/>
        <v>382</v>
      </c>
      <c r="M160" s="8" t="str">
        <f>VLOOKUP(A160,'ESO wayshrine names'!$A$3:$B$9991,2,)</f>
        <v>Willowgrove Wayshrine</v>
      </c>
      <c r="N160" s="3" t="str">
        <f>VLOOKUP(F160,'ESO zone constants'!$A$3:$D$9999,4,FALSE)</f>
        <v>Reaper's March</v>
      </c>
    </row>
    <row r="161" spans="1:14" x14ac:dyDescent="0.25">
      <c r="A161" s="95">
        <v>161</v>
      </c>
      <c r="B161">
        <v>17</v>
      </c>
      <c r="C161">
        <v>256</v>
      </c>
      <c r="D161" t="s">
        <v>2295</v>
      </c>
      <c r="E161">
        <v>180</v>
      </c>
      <c r="F161">
        <v>382</v>
      </c>
      <c r="G161" t="s">
        <v>2295</v>
      </c>
      <c r="H161">
        <v>1</v>
      </c>
      <c r="I161" t="s">
        <v>2932</v>
      </c>
      <c r="J161" s="30" t="str">
        <f t="shared" si="6"/>
        <v>[161]=382,</v>
      </c>
      <c r="K161" s="3">
        <f t="shared" si="7"/>
        <v>161</v>
      </c>
      <c r="L161" s="3">
        <f t="shared" si="8"/>
        <v>382</v>
      </c>
      <c r="M161" s="8" t="str">
        <f>VLOOKUP(A161,'ESO wayshrine names'!$A$3:$B$9991,2,)</f>
        <v>Moonmont Wayshrine</v>
      </c>
      <c r="N161" s="3" t="str">
        <f>VLOOKUP(F161,'ESO zone constants'!$A$3:$D$9999,4,FALSE)</f>
        <v>Reaper's March</v>
      </c>
    </row>
    <row r="162" spans="1:14" x14ac:dyDescent="0.25">
      <c r="A162" s="95">
        <v>162</v>
      </c>
      <c r="B162">
        <v>17</v>
      </c>
      <c r="C162">
        <v>256</v>
      </c>
      <c r="D162" t="s">
        <v>2295</v>
      </c>
      <c r="E162">
        <v>180</v>
      </c>
      <c r="F162">
        <v>382</v>
      </c>
      <c r="G162" t="s">
        <v>2295</v>
      </c>
      <c r="H162">
        <v>1</v>
      </c>
      <c r="I162" t="s">
        <v>3231</v>
      </c>
      <c r="J162" s="30" t="str">
        <f t="shared" si="6"/>
        <v>[162]=382,</v>
      </c>
      <c r="K162" s="3">
        <f t="shared" si="7"/>
        <v>162</v>
      </c>
      <c r="L162" s="3">
        <f t="shared" si="8"/>
        <v>382</v>
      </c>
      <c r="M162" s="8" t="str">
        <f>VLOOKUP(A162,'ESO wayshrine names'!$A$3:$B$9991,2,)</f>
        <v>Rawl'kha Wayshrine</v>
      </c>
      <c r="N162" s="3" t="str">
        <f>VLOOKUP(F162,'ESO zone constants'!$A$3:$D$9999,4,FALSE)</f>
        <v>Reaper's March</v>
      </c>
    </row>
    <row r="163" spans="1:14" x14ac:dyDescent="0.25">
      <c r="A163" s="95">
        <v>163</v>
      </c>
      <c r="B163">
        <v>17</v>
      </c>
      <c r="C163">
        <v>256</v>
      </c>
      <c r="D163" t="s">
        <v>2295</v>
      </c>
      <c r="E163">
        <v>180</v>
      </c>
      <c r="F163">
        <v>382</v>
      </c>
      <c r="G163" t="s">
        <v>2295</v>
      </c>
      <c r="H163">
        <v>1</v>
      </c>
      <c r="I163" t="s">
        <v>3232</v>
      </c>
      <c r="J163" s="30" t="str">
        <f t="shared" si="6"/>
        <v>[163]=382,</v>
      </c>
      <c r="K163" s="3">
        <f t="shared" si="7"/>
        <v>163</v>
      </c>
      <c r="L163" s="3">
        <f t="shared" si="8"/>
        <v>382</v>
      </c>
      <c r="M163" s="8" t="str">
        <f>VLOOKUP(A163,'ESO wayshrine names'!$A$3:$B$9991,2,)</f>
        <v>S'ren-ja Wayshrine</v>
      </c>
      <c r="N163" s="3" t="str">
        <f>VLOOKUP(F163,'ESO zone constants'!$A$3:$D$9999,4,FALSE)</f>
        <v>Reaper's March</v>
      </c>
    </row>
    <row r="164" spans="1:14" x14ac:dyDescent="0.25">
      <c r="A164" s="95">
        <v>164</v>
      </c>
      <c r="B164">
        <v>7</v>
      </c>
      <c r="C164">
        <v>9</v>
      </c>
      <c r="D164" t="s">
        <v>2292</v>
      </c>
      <c r="E164">
        <v>181</v>
      </c>
      <c r="F164">
        <v>383</v>
      </c>
      <c r="G164" t="s">
        <v>2292</v>
      </c>
      <c r="H164">
        <v>1</v>
      </c>
      <c r="I164" t="s">
        <v>2933</v>
      </c>
      <c r="J164" s="30" t="str">
        <f t="shared" si="6"/>
        <v>[164]=383,</v>
      </c>
      <c r="K164" s="3">
        <f t="shared" si="7"/>
        <v>164</v>
      </c>
      <c r="L164" s="3">
        <f t="shared" si="8"/>
        <v>383</v>
      </c>
      <c r="M164" s="8" t="str">
        <f>VLOOKUP(A164,'ESO wayshrine names'!$A$3:$B$9991,2,)</f>
        <v>Gil-Var-Delle Wayshrine</v>
      </c>
      <c r="N164" s="3" t="str">
        <f>VLOOKUP(F164,'ESO zone constants'!$A$3:$D$9999,4,FALSE)</f>
        <v>Grahtwood</v>
      </c>
    </row>
    <row r="165" spans="1:14" x14ac:dyDescent="0.25">
      <c r="A165" s="95">
        <v>165</v>
      </c>
      <c r="B165">
        <v>7</v>
      </c>
      <c r="C165">
        <v>9</v>
      </c>
      <c r="D165" t="s">
        <v>2292</v>
      </c>
      <c r="E165">
        <v>181</v>
      </c>
      <c r="F165">
        <v>383</v>
      </c>
      <c r="G165" t="s">
        <v>2292</v>
      </c>
      <c r="H165">
        <v>1</v>
      </c>
      <c r="I165" t="s">
        <v>2934</v>
      </c>
      <c r="J165" s="30" t="str">
        <f t="shared" si="6"/>
        <v>[165]=383,</v>
      </c>
      <c r="K165" s="3">
        <f t="shared" si="7"/>
        <v>165</v>
      </c>
      <c r="L165" s="3">
        <f t="shared" si="8"/>
        <v>383</v>
      </c>
      <c r="M165" s="8" t="str">
        <f>VLOOKUP(A165,'ESO wayshrine names'!$A$3:$B$9991,2,)</f>
        <v>Haven Wayshrine</v>
      </c>
      <c r="N165" s="3" t="str">
        <f>VLOOKUP(F165,'ESO zone constants'!$A$3:$D$9999,4,FALSE)</f>
        <v>Grahtwood</v>
      </c>
    </row>
    <row r="166" spans="1:14" x14ac:dyDescent="0.25">
      <c r="A166" s="95">
        <v>166</v>
      </c>
      <c r="B166">
        <v>7</v>
      </c>
      <c r="C166">
        <v>9</v>
      </c>
      <c r="D166" t="s">
        <v>2292</v>
      </c>
      <c r="E166">
        <v>181</v>
      </c>
      <c r="F166">
        <v>383</v>
      </c>
      <c r="G166" t="s">
        <v>2292</v>
      </c>
      <c r="H166">
        <v>1</v>
      </c>
      <c r="I166" t="s">
        <v>2935</v>
      </c>
      <c r="J166" s="30" t="str">
        <f t="shared" si="6"/>
        <v>[166]=383,</v>
      </c>
      <c r="K166" s="3">
        <f t="shared" si="7"/>
        <v>166</v>
      </c>
      <c r="L166" s="3">
        <f t="shared" si="8"/>
        <v>383</v>
      </c>
      <c r="M166" s="8" t="str">
        <f>VLOOKUP(A166,'ESO wayshrine names'!$A$3:$B$9991,2,)</f>
        <v>Redfur Trading Post Wayshrine</v>
      </c>
      <c r="N166" s="3" t="str">
        <f>VLOOKUP(F166,'ESO zone constants'!$A$3:$D$9999,4,FALSE)</f>
        <v>Grahtwood</v>
      </c>
    </row>
    <row r="167" spans="1:14" x14ac:dyDescent="0.25">
      <c r="A167" s="95">
        <v>167</v>
      </c>
      <c r="B167">
        <v>7</v>
      </c>
      <c r="C167">
        <v>9</v>
      </c>
      <c r="D167" t="s">
        <v>2292</v>
      </c>
      <c r="E167">
        <v>181</v>
      </c>
      <c r="F167">
        <v>383</v>
      </c>
      <c r="G167" t="s">
        <v>2292</v>
      </c>
      <c r="H167">
        <v>1</v>
      </c>
      <c r="I167" t="s">
        <v>2936</v>
      </c>
      <c r="J167" s="30" t="str">
        <f t="shared" si="6"/>
        <v>[167]=383,</v>
      </c>
      <c r="K167" s="3">
        <f t="shared" si="7"/>
        <v>167</v>
      </c>
      <c r="L167" s="3">
        <f t="shared" si="8"/>
        <v>383</v>
      </c>
      <c r="M167" s="8" t="str">
        <f>VLOOKUP(A167,'ESO wayshrine names'!$A$3:$B$9991,2,)</f>
        <v>Southpoint Wayshrine</v>
      </c>
      <c r="N167" s="3" t="str">
        <f>VLOOKUP(F167,'ESO zone constants'!$A$3:$D$9999,4,FALSE)</f>
        <v>Grahtwood</v>
      </c>
    </row>
    <row r="168" spans="1:14" x14ac:dyDescent="0.25">
      <c r="A168" s="95">
        <v>168</v>
      </c>
      <c r="B168">
        <v>7</v>
      </c>
      <c r="C168">
        <v>9</v>
      </c>
      <c r="D168" t="s">
        <v>2292</v>
      </c>
      <c r="E168">
        <v>181</v>
      </c>
      <c r="F168">
        <v>383</v>
      </c>
      <c r="G168" t="s">
        <v>2292</v>
      </c>
      <c r="H168">
        <v>1</v>
      </c>
      <c r="I168" t="s">
        <v>2937</v>
      </c>
      <c r="J168" s="30" t="str">
        <f t="shared" si="6"/>
        <v>[168]=383,</v>
      </c>
      <c r="K168" s="3">
        <f t="shared" si="7"/>
        <v>168</v>
      </c>
      <c r="L168" s="3">
        <f t="shared" si="8"/>
        <v>383</v>
      </c>
      <c r="M168" s="8" t="str">
        <f>VLOOKUP(A168,'ESO wayshrine names'!$A$3:$B$9991,2,)</f>
        <v>Cormount Wayshrine</v>
      </c>
      <c r="N168" s="3" t="str">
        <f>VLOOKUP(F168,'ESO zone constants'!$A$3:$D$9999,4,FALSE)</f>
        <v>Grahtwood</v>
      </c>
    </row>
    <row r="169" spans="1:14" x14ac:dyDescent="0.25">
      <c r="A169" s="95">
        <v>169</v>
      </c>
      <c r="B169">
        <v>7</v>
      </c>
      <c r="C169">
        <v>9</v>
      </c>
      <c r="D169" t="s">
        <v>2292</v>
      </c>
      <c r="E169">
        <v>181</v>
      </c>
      <c r="F169">
        <v>383</v>
      </c>
      <c r="G169" t="s">
        <v>2292</v>
      </c>
      <c r="H169">
        <v>1</v>
      </c>
      <c r="I169" t="s">
        <v>2938</v>
      </c>
      <c r="J169" s="30" t="str">
        <f t="shared" si="6"/>
        <v>[169]=383,</v>
      </c>
      <c r="K169" s="3">
        <f t="shared" si="7"/>
        <v>169</v>
      </c>
      <c r="L169" s="3">
        <f t="shared" si="8"/>
        <v>383</v>
      </c>
      <c r="M169" s="8" t="str">
        <f>VLOOKUP(A169,'ESO wayshrine names'!$A$3:$B$9991,2,)</f>
        <v>Ossuary Wayshrine</v>
      </c>
      <c r="N169" s="3" t="str">
        <f>VLOOKUP(F169,'ESO zone constants'!$A$3:$D$9999,4,FALSE)</f>
        <v>Grahtwood</v>
      </c>
    </row>
    <row r="170" spans="1:14" x14ac:dyDescent="0.25">
      <c r="A170" s="95">
        <v>170</v>
      </c>
      <c r="B170">
        <v>14</v>
      </c>
      <c r="C170">
        <v>16</v>
      </c>
      <c r="D170" t="s">
        <v>125</v>
      </c>
      <c r="E170">
        <v>38</v>
      </c>
      <c r="F170">
        <v>181</v>
      </c>
      <c r="G170" t="s">
        <v>125</v>
      </c>
      <c r="H170">
        <v>1</v>
      </c>
      <c r="I170" t="s">
        <v>2939</v>
      </c>
      <c r="J170" s="30" t="str">
        <f t="shared" si="6"/>
        <v>[170]=181,</v>
      </c>
      <c r="K170" s="3">
        <f t="shared" si="7"/>
        <v>170</v>
      </c>
      <c r="L170" s="3">
        <f t="shared" si="8"/>
        <v>181</v>
      </c>
      <c r="M170" s="8" t="str">
        <f>VLOOKUP(A170,'ESO wayshrine names'!$A$3:$B$9991,2,)</f>
        <v>Northern High Rock Wayshrine</v>
      </c>
      <c r="N170" s="3" t="str">
        <f>VLOOKUP(F170,'ESO zone constants'!$A$3:$D$9999,4,FALSE)</f>
        <v>Cyrodiil</v>
      </c>
    </row>
    <row r="171" spans="1:14" x14ac:dyDescent="0.25">
      <c r="A171" s="95">
        <v>171</v>
      </c>
      <c r="B171">
        <v>9</v>
      </c>
      <c r="C171">
        <v>26</v>
      </c>
      <c r="D171" t="s">
        <v>2312</v>
      </c>
      <c r="E171">
        <v>19</v>
      </c>
      <c r="F171">
        <v>117</v>
      </c>
      <c r="G171" t="s">
        <v>2312</v>
      </c>
      <c r="H171">
        <v>1</v>
      </c>
      <c r="I171" t="s">
        <v>2940</v>
      </c>
      <c r="J171" s="30" t="str">
        <f t="shared" si="6"/>
        <v>[171]=117,</v>
      </c>
      <c r="K171" s="3">
        <f t="shared" si="7"/>
        <v>171</v>
      </c>
      <c r="L171" s="3">
        <f t="shared" si="8"/>
        <v>117</v>
      </c>
      <c r="M171" s="8" t="str">
        <f>VLOOKUP(A171,'ESO wayshrine names'!$A$3:$B$9991,2,)</f>
        <v>Bogmother Wayshrine</v>
      </c>
      <c r="N171" s="3" t="str">
        <f>VLOOKUP(F171,'ESO zone constants'!$A$3:$D$9999,4,FALSE)</f>
        <v>Shadowfen</v>
      </c>
    </row>
    <row r="172" spans="1:14" x14ac:dyDescent="0.25">
      <c r="A172" s="95">
        <v>172</v>
      </c>
      <c r="B172">
        <v>22</v>
      </c>
      <c r="C172">
        <v>74</v>
      </c>
      <c r="D172" t="s">
        <v>3872</v>
      </c>
      <c r="E172">
        <v>110</v>
      </c>
      <c r="F172">
        <v>280</v>
      </c>
      <c r="G172" t="s">
        <v>3872</v>
      </c>
      <c r="H172">
        <v>1</v>
      </c>
      <c r="I172" t="s">
        <v>3873</v>
      </c>
      <c r="J172" s="30" t="str">
        <f t="shared" si="6"/>
        <v>[172]=280,</v>
      </c>
      <c r="K172" s="3">
        <f t="shared" si="7"/>
        <v>172</v>
      </c>
      <c r="L172" s="3">
        <f t="shared" si="8"/>
        <v>280</v>
      </c>
      <c r="M172" s="8" t="str">
        <f>VLOOKUP(A172,'ESO wayshrine names'!$A$3:$B$9991,2,)</f>
        <v>Bleakrock Wayshrine</v>
      </c>
      <c r="N172" s="3" t="str">
        <f>VLOOKUP(F172,'ESO zone constants'!$A$3:$D$9999,4,FALSE)</f>
        <v>Bleakrock Isle</v>
      </c>
    </row>
    <row r="173" spans="1:14" x14ac:dyDescent="0.25">
      <c r="A173" s="95">
        <v>173</v>
      </c>
      <c r="B173">
        <v>18</v>
      </c>
      <c r="C173">
        <v>75</v>
      </c>
      <c r="D173" t="s">
        <v>198</v>
      </c>
      <c r="E173">
        <v>111</v>
      </c>
      <c r="F173">
        <v>281</v>
      </c>
      <c r="G173" t="s">
        <v>198</v>
      </c>
      <c r="H173">
        <v>1</v>
      </c>
      <c r="I173" t="s">
        <v>2941</v>
      </c>
      <c r="J173" s="30" t="str">
        <f t="shared" si="6"/>
        <v>[173]=281,</v>
      </c>
      <c r="K173" s="3">
        <f t="shared" si="7"/>
        <v>173</v>
      </c>
      <c r="L173" s="3">
        <f t="shared" si="8"/>
        <v>281</v>
      </c>
      <c r="M173" s="8" t="str">
        <f>VLOOKUP(A173,'ESO wayshrine names'!$A$3:$B$9991,2,)</f>
        <v>Dhalmora Wayshrine</v>
      </c>
      <c r="N173" s="3" t="str">
        <f>VLOOKUP(F173,'ESO zone constants'!$A$3:$D$9999,4,FALSE)</f>
        <v>Bal Foyen</v>
      </c>
    </row>
    <row r="174" spans="1:14" x14ac:dyDescent="0.25">
      <c r="A174" s="95">
        <v>174</v>
      </c>
      <c r="B174">
        <v>15</v>
      </c>
      <c r="C174">
        <v>143</v>
      </c>
      <c r="D174" t="s">
        <v>264</v>
      </c>
      <c r="E174">
        <v>179</v>
      </c>
      <c r="F174">
        <v>381</v>
      </c>
      <c r="G174" t="s">
        <v>264</v>
      </c>
      <c r="H174">
        <v>1</v>
      </c>
      <c r="I174" t="s">
        <v>2942</v>
      </c>
      <c r="J174" s="30" t="str">
        <f t="shared" si="6"/>
        <v>[174]=381,</v>
      </c>
      <c r="K174" s="3">
        <f t="shared" si="7"/>
        <v>174</v>
      </c>
      <c r="L174" s="3">
        <f t="shared" si="8"/>
        <v>381</v>
      </c>
      <c r="M174" s="8" t="str">
        <f>VLOOKUP(A174,'ESO wayshrine names'!$A$3:$B$9991,2,)</f>
        <v>Tanzelwil Wayshrine</v>
      </c>
      <c r="N174" s="3" t="str">
        <f>VLOOKUP(F174,'ESO zone constants'!$A$3:$D$9999,4,FALSE)</f>
        <v>Auridon</v>
      </c>
    </row>
    <row r="175" spans="1:14" x14ac:dyDescent="0.25">
      <c r="A175" s="95">
        <v>175</v>
      </c>
      <c r="B175">
        <v>15</v>
      </c>
      <c r="C175">
        <v>143</v>
      </c>
      <c r="D175" t="s">
        <v>264</v>
      </c>
      <c r="E175">
        <v>179</v>
      </c>
      <c r="F175">
        <v>381</v>
      </c>
      <c r="G175" t="s">
        <v>264</v>
      </c>
      <c r="H175">
        <v>1</v>
      </c>
      <c r="I175" t="s">
        <v>2943</v>
      </c>
      <c r="J175" s="30" t="str">
        <f t="shared" si="6"/>
        <v>[175]=381,</v>
      </c>
      <c r="K175" s="3">
        <f t="shared" si="7"/>
        <v>175</v>
      </c>
      <c r="L175" s="3">
        <f t="shared" si="8"/>
        <v>381</v>
      </c>
      <c r="M175" s="8" t="str">
        <f>VLOOKUP(A175,'ESO wayshrine names'!$A$3:$B$9991,2,)</f>
        <v>Firsthold Wayshrine</v>
      </c>
      <c r="N175" s="3" t="str">
        <f>VLOOKUP(F175,'ESO zone constants'!$A$3:$D$9999,4,FALSE)</f>
        <v>Auridon</v>
      </c>
    </row>
    <row r="176" spans="1:14" x14ac:dyDescent="0.25">
      <c r="A176" s="95">
        <v>176</v>
      </c>
      <c r="B176">
        <v>15</v>
      </c>
      <c r="C176">
        <v>143</v>
      </c>
      <c r="D176" t="s">
        <v>264</v>
      </c>
      <c r="E176">
        <v>179</v>
      </c>
      <c r="F176">
        <v>381</v>
      </c>
      <c r="G176" t="s">
        <v>264</v>
      </c>
      <c r="H176">
        <v>1</v>
      </c>
      <c r="I176" t="s">
        <v>2944</v>
      </c>
      <c r="J176" s="30" t="str">
        <f t="shared" si="6"/>
        <v>[176]=381,</v>
      </c>
      <c r="K176" s="3">
        <f t="shared" si="7"/>
        <v>176</v>
      </c>
      <c r="L176" s="3">
        <f t="shared" si="8"/>
        <v>381</v>
      </c>
      <c r="M176" s="8" t="str">
        <f>VLOOKUP(A176,'ESO wayshrine names'!$A$3:$B$9991,2,)</f>
        <v>Mathiisen Wayshrine</v>
      </c>
      <c r="N176" s="3" t="str">
        <f>VLOOKUP(F176,'ESO zone constants'!$A$3:$D$9999,4,FALSE)</f>
        <v>Auridon</v>
      </c>
    </row>
    <row r="177" spans="1:14" x14ac:dyDescent="0.25">
      <c r="A177" s="95">
        <v>177</v>
      </c>
      <c r="B177">
        <v>15</v>
      </c>
      <c r="C177">
        <v>143</v>
      </c>
      <c r="D177" t="s">
        <v>264</v>
      </c>
      <c r="E177">
        <v>179</v>
      </c>
      <c r="F177">
        <v>381</v>
      </c>
      <c r="G177" t="s">
        <v>264</v>
      </c>
      <c r="H177">
        <v>1</v>
      </c>
      <c r="I177" t="s">
        <v>2945</v>
      </c>
      <c r="J177" s="30" t="str">
        <f t="shared" si="6"/>
        <v>[177]=381,</v>
      </c>
      <c r="K177" s="3">
        <f t="shared" si="7"/>
        <v>177</v>
      </c>
      <c r="L177" s="3">
        <f t="shared" si="8"/>
        <v>381</v>
      </c>
      <c r="M177" s="8" t="str">
        <f>VLOOKUP(A177,'ESO wayshrine names'!$A$3:$B$9991,2,)</f>
        <v>Vulkhel Guard Wayshrine</v>
      </c>
      <c r="N177" s="3" t="str">
        <f>VLOOKUP(F177,'ESO zone constants'!$A$3:$D$9999,4,FALSE)</f>
        <v>Auridon</v>
      </c>
    </row>
    <row r="178" spans="1:14" x14ac:dyDescent="0.25">
      <c r="A178" s="95">
        <v>178</v>
      </c>
      <c r="B178">
        <v>15</v>
      </c>
      <c r="C178">
        <v>143</v>
      </c>
      <c r="D178" t="s">
        <v>264</v>
      </c>
      <c r="E178">
        <v>179</v>
      </c>
      <c r="F178">
        <v>381</v>
      </c>
      <c r="G178" t="s">
        <v>264</v>
      </c>
      <c r="H178">
        <v>1</v>
      </c>
      <c r="I178" t="s">
        <v>2946</v>
      </c>
      <c r="J178" s="30" t="str">
        <f t="shared" si="6"/>
        <v>[178]=381,</v>
      </c>
      <c r="K178" s="3">
        <f t="shared" si="7"/>
        <v>178</v>
      </c>
      <c r="L178" s="3">
        <f t="shared" si="8"/>
        <v>381</v>
      </c>
      <c r="M178" s="8" t="str">
        <f>VLOOKUP(A178,'ESO wayshrine names'!$A$3:$B$9991,2,)</f>
        <v>Phaer Wayshrine</v>
      </c>
      <c r="N178" s="3" t="str">
        <f>VLOOKUP(F178,'ESO zone constants'!$A$3:$D$9999,4,FALSE)</f>
        <v>Auridon</v>
      </c>
    </row>
    <row r="179" spans="1:14" x14ac:dyDescent="0.25">
      <c r="A179" s="95">
        <v>179</v>
      </c>
      <c r="B179">
        <v>19</v>
      </c>
      <c r="C179">
        <v>201</v>
      </c>
      <c r="D179" t="s">
        <v>385</v>
      </c>
      <c r="E179">
        <v>305</v>
      </c>
      <c r="F179">
        <v>534</v>
      </c>
      <c r="G179" t="s">
        <v>385</v>
      </c>
      <c r="H179">
        <v>1</v>
      </c>
      <c r="I179" t="s">
        <v>2947</v>
      </c>
      <c r="J179" s="30" t="str">
        <f t="shared" si="6"/>
        <v>[179]=534,</v>
      </c>
      <c r="K179" s="3">
        <f t="shared" si="7"/>
        <v>179</v>
      </c>
      <c r="L179" s="3">
        <f t="shared" si="8"/>
        <v>534</v>
      </c>
      <c r="M179" s="8" t="str">
        <f>VLOOKUP(A179,'ESO wayshrine names'!$A$3:$B$9991,2,)</f>
        <v>Sandy Grotto Wayshrine</v>
      </c>
      <c r="N179" s="3" t="str">
        <f>VLOOKUP(F179,'ESO zone constants'!$A$3:$D$9999,4,FALSE)</f>
        <v>Stros M'Kai</v>
      </c>
    </row>
    <row r="180" spans="1:14" x14ac:dyDescent="0.25">
      <c r="A180" s="95">
        <v>180</v>
      </c>
      <c r="B180">
        <v>19</v>
      </c>
      <c r="C180">
        <v>201</v>
      </c>
      <c r="D180" t="s">
        <v>385</v>
      </c>
      <c r="E180">
        <v>305</v>
      </c>
      <c r="F180">
        <v>534</v>
      </c>
      <c r="G180" t="s">
        <v>385</v>
      </c>
      <c r="H180">
        <v>1</v>
      </c>
      <c r="I180" t="s">
        <v>2948</v>
      </c>
      <c r="J180" s="30" t="str">
        <f t="shared" si="6"/>
        <v>[180]=534,</v>
      </c>
      <c r="K180" s="3">
        <f t="shared" si="7"/>
        <v>180</v>
      </c>
      <c r="L180" s="3">
        <f t="shared" si="8"/>
        <v>534</v>
      </c>
      <c r="M180" s="8" t="str">
        <f>VLOOKUP(A180,'ESO wayshrine names'!$A$3:$B$9991,2,)</f>
        <v>Saintsport Wayshrine</v>
      </c>
      <c r="N180" s="3" t="str">
        <f>VLOOKUP(F180,'ESO zone constants'!$A$3:$D$9999,4,FALSE)</f>
        <v>Stros M'Kai</v>
      </c>
    </row>
    <row r="181" spans="1:14" x14ac:dyDescent="0.25">
      <c r="A181" s="95">
        <v>181</v>
      </c>
      <c r="B181">
        <v>20</v>
      </c>
      <c r="C181">
        <v>227</v>
      </c>
      <c r="D181" t="s">
        <v>386</v>
      </c>
      <c r="E181">
        <v>306</v>
      </c>
      <c r="F181">
        <v>535</v>
      </c>
      <c r="G181" t="s">
        <v>386</v>
      </c>
      <c r="H181">
        <v>1</v>
      </c>
      <c r="I181" t="s">
        <v>2949</v>
      </c>
      <c r="J181" s="30" t="str">
        <f t="shared" si="6"/>
        <v>[181]=535,</v>
      </c>
      <c r="K181" s="3">
        <f t="shared" si="7"/>
        <v>181</v>
      </c>
      <c r="L181" s="3">
        <f t="shared" si="8"/>
        <v>535</v>
      </c>
      <c r="M181" s="8" t="str">
        <f>VLOOKUP(A181,'ESO wayshrine names'!$A$3:$B$9991,2,)</f>
        <v>Stonetooth Wayshrine</v>
      </c>
      <c r="N181" s="3" t="str">
        <f>VLOOKUP(F181,'ESO zone constants'!$A$3:$D$9999,4,FALSE)</f>
        <v>Betnikh</v>
      </c>
    </row>
    <row r="182" spans="1:14" x14ac:dyDescent="0.25">
      <c r="A182" s="95">
        <v>182</v>
      </c>
      <c r="B182">
        <v>20</v>
      </c>
      <c r="C182">
        <v>227</v>
      </c>
      <c r="D182" t="s">
        <v>386</v>
      </c>
      <c r="E182">
        <v>306</v>
      </c>
      <c r="F182">
        <v>535</v>
      </c>
      <c r="G182" t="s">
        <v>386</v>
      </c>
      <c r="H182">
        <v>1</v>
      </c>
      <c r="I182" t="s">
        <v>2950</v>
      </c>
      <c r="J182" s="30" t="str">
        <f t="shared" si="6"/>
        <v>[182]=535,</v>
      </c>
      <c r="K182" s="3">
        <f t="shared" si="7"/>
        <v>182</v>
      </c>
      <c r="L182" s="3">
        <f t="shared" si="8"/>
        <v>535</v>
      </c>
      <c r="M182" s="8" t="str">
        <f>VLOOKUP(A182,'ESO wayshrine names'!$A$3:$B$9991,2,)</f>
        <v>Grimfield Wayshrine</v>
      </c>
      <c r="N182" s="3" t="str">
        <f>VLOOKUP(F182,'ESO zone constants'!$A$3:$D$9999,4,FALSE)</f>
        <v>Betnikh</v>
      </c>
    </row>
    <row r="183" spans="1:14" x14ac:dyDescent="0.25">
      <c r="A183" s="95">
        <v>183</v>
      </c>
      <c r="B183">
        <v>20</v>
      </c>
      <c r="C183">
        <v>227</v>
      </c>
      <c r="D183" t="s">
        <v>386</v>
      </c>
      <c r="E183">
        <v>306</v>
      </c>
      <c r="F183">
        <v>535</v>
      </c>
      <c r="G183" t="s">
        <v>386</v>
      </c>
      <c r="H183">
        <v>1</v>
      </c>
      <c r="I183" t="s">
        <v>2951</v>
      </c>
      <c r="J183" s="30" t="str">
        <f t="shared" si="6"/>
        <v>[183]=535,</v>
      </c>
      <c r="K183" s="3">
        <f t="shared" si="7"/>
        <v>183</v>
      </c>
      <c r="L183" s="3">
        <f t="shared" si="8"/>
        <v>535</v>
      </c>
      <c r="M183" s="8" t="str">
        <f>VLOOKUP(A183,'ESO wayshrine names'!$A$3:$B$9991,2,)</f>
        <v>Carved Hills Wayshrine</v>
      </c>
      <c r="N183" s="3" t="str">
        <f>VLOOKUP(F183,'ESO zone constants'!$A$3:$D$9999,4,FALSE)</f>
        <v>Betnikh</v>
      </c>
    </row>
    <row r="184" spans="1:14" x14ac:dyDescent="0.25">
      <c r="A184" s="95">
        <v>184</v>
      </c>
      <c r="B184">
        <v>23</v>
      </c>
      <c r="C184">
        <v>255</v>
      </c>
      <c r="D184" t="s">
        <v>2370</v>
      </c>
      <c r="E184">
        <v>155</v>
      </c>
      <c r="F184">
        <v>347</v>
      </c>
      <c r="G184" t="s">
        <v>2370</v>
      </c>
      <c r="H184">
        <v>6</v>
      </c>
      <c r="I184" t="s">
        <v>2952</v>
      </c>
      <c r="J184" s="30" t="str">
        <f t="shared" si="6"/>
        <v>[184]=347,</v>
      </c>
      <c r="K184" s="3">
        <f t="shared" si="7"/>
        <v>184</v>
      </c>
      <c r="L184" s="3">
        <f t="shared" si="8"/>
        <v>347</v>
      </c>
      <c r="M184" s="8" t="str">
        <f>VLOOKUP(A184,'ESO wayshrine names'!$A$3:$B$9991,2,)</f>
        <v>Dungeon: Vaults of Madness</v>
      </c>
      <c r="N184" s="3" t="str">
        <f>VLOOKUP(F184,'ESO zone constants'!$A$3:$D$9999,4,FALSE)</f>
        <v>Coldharbour</v>
      </c>
    </row>
    <row r="185" spans="1:14" x14ac:dyDescent="0.25">
      <c r="A185" s="95">
        <v>185</v>
      </c>
      <c r="B185">
        <v>17</v>
      </c>
      <c r="C185">
        <v>256</v>
      </c>
      <c r="D185" t="s">
        <v>2295</v>
      </c>
      <c r="E185">
        <v>180</v>
      </c>
      <c r="F185">
        <v>382</v>
      </c>
      <c r="G185" t="s">
        <v>2295</v>
      </c>
      <c r="H185">
        <v>6</v>
      </c>
      <c r="I185" t="s">
        <v>2953</v>
      </c>
      <c r="J185" s="30" t="str">
        <f t="shared" si="6"/>
        <v>[185]=382,</v>
      </c>
      <c r="K185" s="3">
        <f t="shared" si="7"/>
        <v>185</v>
      </c>
      <c r="L185" s="3">
        <f t="shared" si="8"/>
        <v>382</v>
      </c>
      <c r="M185" s="8" t="str">
        <f>VLOOKUP(A185,'ESO wayshrine names'!$A$3:$B$9991,2,)</f>
        <v>Dungeon: Selene's Web</v>
      </c>
      <c r="N185" s="3" t="str">
        <f>VLOOKUP(F185,'ESO zone constants'!$A$3:$D$9999,4,FALSE)</f>
        <v>Reaper's March</v>
      </c>
    </row>
    <row r="186" spans="1:14" x14ac:dyDescent="0.25">
      <c r="A186" s="95">
        <v>186</v>
      </c>
      <c r="B186">
        <v>6</v>
      </c>
      <c r="C186">
        <v>20</v>
      </c>
      <c r="D186" t="s">
        <v>109</v>
      </c>
      <c r="E186">
        <v>14</v>
      </c>
      <c r="F186">
        <v>92</v>
      </c>
      <c r="G186" t="s">
        <v>109</v>
      </c>
      <c r="H186">
        <v>6</v>
      </c>
      <c r="I186" t="s">
        <v>2954</v>
      </c>
      <c r="J186" s="30" t="str">
        <f t="shared" si="6"/>
        <v>[186]=92,</v>
      </c>
      <c r="K186" s="3">
        <f t="shared" si="7"/>
        <v>186</v>
      </c>
      <c r="L186" s="3">
        <f t="shared" si="8"/>
        <v>92</v>
      </c>
      <c r="M186" s="8" t="str">
        <f>VLOOKUP(A186,'ESO wayshrine names'!$A$3:$B$9991,2,)</f>
        <v>Dungeon: Blackheart Haven</v>
      </c>
      <c r="N186" s="3" t="str">
        <f>VLOOKUP(F186,'ESO zone constants'!$A$3:$D$9999,4,FALSE)</f>
        <v>Bangkorai</v>
      </c>
    </row>
    <row r="187" spans="1:14" x14ac:dyDescent="0.25">
      <c r="A187" s="95">
        <v>187</v>
      </c>
      <c r="B187">
        <v>12</v>
      </c>
      <c r="C187">
        <v>125</v>
      </c>
      <c r="D187" t="s">
        <v>2311</v>
      </c>
      <c r="E187">
        <v>16</v>
      </c>
      <c r="F187">
        <v>103</v>
      </c>
      <c r="G187" t="s">
        <v>2311</v>
      </c>
      <c r="H187">
        <v>6</v>
      </c>
      <c r="I187" t="s">
        <v>2955</v>
      </c>
      <c r="J187" s="30" t="str">
        <f t="shared" si="6"/>
        <v>[187]=103,</v>
      </c>
      <c r="K187" s="3">
        <f t="shared" si="7"/>
        <v>187</v>
      </c>
      <c r="L187" s="3">
        <f t="shared" si="8"/>
        <v>103</v>
      </c>
      <c r="M187" s="8" t="str">
        <f>VLOOKUP(A187,'ESO wayshrine names'!$A$3:$B$9991,2,)</f>
        <v>Dungeon: Blessed Crucible</v>
      </c>
      <c r="N187" s="3" t="str">
        <f>VLOOKUP(F187,'ESO zone constants'!$A$3:$D$9999,4,FALSE)</f>
        <v>The Rift</v>
      </c>
    </row>
    <row r="188" spans="1:14" x14ac:dyDescent="0.25">
      <c r="A188" s="95">
        <v>188</v>
      </c>
      <c r="B188">
        <v>8</v>
      </c>
      <c r="C188">
        <v>22</v>
      </c>
      <c r="D188" t="s">
        <v>108</v>
      </c>
      <c r="E188">
        <v>11</v>
      </c>
      <c r="F188">
        <v>58</v>
      </c>
      <c r="G188" t="s">
        <v>108</v>
      </c>
      <c r="H188">
        <v>6</v>
      </c>
      <c r="I188" t="s">
        <v>2956</v>
      </c>
      <c r="J188" s="30" t="str">
        <f t="shared" si="6"/>
        <v>[188]=58,</v>
      </c>
      <c r="K188" s="3">
        <f t="shared" si="7"/>
        <v>188</v>
      </c>
      <c r="L188" s="3">
        <f t="shared" si="8"/>
        <v>58</v>
      </c>
      <c r="M188" s="8" t="str">
        <f>VLOOKUP(A188,'ESO wayshrine names'!$A$3:$B$9991,2,)</f>
        <v>Dungeon: Tempest Island</v>
      </c>
      <c r="N188" s="3" t="str">
        <f>VLOOKUP(F188,'ESO zone constants'!$A$3:$D$9999,4,FALSE)</f>
        <v>Malabal Tor</v>
      </c>
    </row>
    <row r="189" spans="1:14" x14ac:dyDescent="0.25">
      <c r="A189" s="95">
        <v>189</v>
      </c>
      <c r="B189">
        <v>4</v>
      </c>
      <c r="C189">
        <v>12</v>
      </c>
      <c r="D189" t="s">
        <v>2309</v>
      </c>
      <c r="E189">
        <v>4</v>
      </c>
      <c r="F189">
        <v>19</v>
      </c>
      <c r="G189" t="s">
        <v>2309</v>
      </c>
      <c r="H189">
        <v>6</v>
      </c>
      <c r="I189" t="s">
        <v>3874</v>
      </c>
      <c r="J189" s="30" t="str">
        <f t="shared" si="6"/>
        <v>[189]=19,</v>
      </c>
      <c r="K189" s="3">
        <f t="shared" si="7"/>
        <v>189</v>
      </c>
      <c r="L189" s="3">
        <f t="shared" si="8"/>
        <v>19</v>
      </c>
      <c r="M189" s="8" t="str">
        <f>VLOOKUP(A189,'ESO wayshrine names'!$A$3:$B$9991,2,)</f>
        <v>Dungeon: Wayrest Sewers I</v>
      </c>
      <c r="N189" s="3" t="str">
        <f>VLOOKUP(F189,'ESO zone constants'!$A$3:$D$9999,4,FALSE)</f>
        <v>Stormhaven</v>
      </c>
    </row>
    <row r="190" spans="1:14" x14ac:dyDescent="0.25">
      <c r="A190" s="95">
        <v>190</v>
      </c>
      <c r="B190">
        <v>3</v>
      </c>
      <c r="C190">
        <v>10</v>
      </c>
      <c r="D190" t="s">
        <v>2308</v>
      </c>
      <c r="E190">
        <v>5</v>
      </c>
      <c r="F190">
        <v>20</v>
      </c>
      <c r="G190" t="s">
        <v>2308</v>
      </c>
      <c r="H190">
        <v>6</v>
      </c>
      <c r="I190" t="s">
        <v>2957</v>
      </c>
      <c r="J190" s="30" t="str">
        <f t="shared" si="6"/>
        <v>[190]=20,</v>
      </c>
      <c r="K190" s="3">
        <f t="shared" si="7"/>
        <v>190</v>
      </c>
      <c r="L190" s="3">
        <f t="shared" si="8"/>
        <v>20</v>
      </c>
      <c r="M190" s="8" t="str">
        <f>VLOOKUP(A190,'ESO wayshrine names'!$A$3:$B$9991,2,)</f>
        <v>Dungeon: Crypt of Hearts I</v>
      </c>
      <c r="N190" s="3" t="str">
        <f>VLOOKUP(F190,'ESO zone constants'!$A$3:$D$9999,4,FALSE)</f>
        <v>Rivenspire</v>
      </c>
    </row>
    <row r="191" spans="1:14" x14ac:dyDescent="0.25">
      <c r="A191" s="95">
        <v>191</v>
      </c>
      <c r="B191">
        <v>7</v>
      </c>
      <c r="C191">
        <v>9</v>
      </c>
      <c r="D191" t="s">
        <v>2292</v>
      </c>
      <c r="E191">
        <v>181</v>
      </c>
      <c r="F191">
        <v>383</v>
      </c>
      <c r="G191" t="s">
        <v>2292</v>
      </c>
      <c r="H191">
        <v>6</v>
      </c>
      <c r="I191" t="s">
        <v>2958</v>
      </c>
      <c r="J191" s="30" t="str">
        <f t="shared" si="6"/>
        <v>[191]=383,</v>
      </c>
      <c r="K191" s="3">
        <f t="shared" si="7"/>
        <v>191</v>
      </c>
      <c r="L191" s="3">
        <f t="shared" si="8"/>
        <v>383</v>
      </c>
      <c r="M191" s="8" t="str">
        <f>VLOOKUP(A191,'ESO wayshrine names'!$A$3:$B$9991,2,)</f>
        <v>Dungeon: Elden Hollow I</v>
      </c>
      <c r="N191" s="3" t="str">
        <f>VLOOKUP(F191,'ESO zone constants'!$A$3:$D$9999,4,FALSE)</f>
        <v>Grahtwood</v>
      </c>
    </row>
    <row r="192" spans="1:14" x14ac:dyDescent="0.25">
      <c r="A192" s="95">
        <v>192</v>
      </c>
      <c r="B192">
        <v>9</v>
      </c>
      <c r="C192">
        <v>26</v>
      </c>
      <c r="D192" t="s">
        <v>2312</v>
      </c>
      <c r="E192">
        <v>19</v>
      </c>
      <c r="F192">
        <v>117</v>
      </c>
      <c r="G192" t="s">
        <v>2312</v>
      </c>
      <c r="H192">
        <v>6</v>
      </c>
      <c r="I192" t="s">
        <v>2959</v>
      </c>
      <c r="J192" s="30" t="str">
        <f t="shared" si="6"/>
        <v>[192]=117,</v>
      </c>
      <c r="K192" s="3">
        <f t="shared" si="7"/>
        <v>192</v>
      </c>
      <c r="L192" s="3">
        <f t="shared" si="8"/>
        <v>117</v>
      </c>
      <c r="M192" s="8" t="str">
        <f>VLOOKUP(A192,'ESO wayshrine names'!$A$3:$B$9991,2,)</f>
        <v>Dungeon: Arx Corinium</v>
      </c>
      <c r="N192" s="3" t="str">
        <f>VLOOKUP(F192,'ESO zone constants'!$A$3:$D$9999,4,FALSE)</f>
        <v>Shadowfen</v>
      </c>
    </row>
    <row r="193" spans="1:14" x14ac:dyDescent="0.25">
      <c r="A193" s="95">
        <v>193</v>
      </c>
      <c r="B193">
        <v>2</v>
      </c>
      <c r="C193">
        <v>1</v>
      </c>
      <c r="D193" t="s">
        <v>103</v>
      </c>
      <c r="E193">
        <v>2</v>
      </c>
      <c r="F193">
        <v>3</v>
      </c>
      <c r="G193" t="s">
        <v>103</v>
      </c>
      <c r="H193">
        <v>6</v>
      </c>
      <c r="I193" t="s">
        <v>2960</v>
      </c>
      <c r="J193" s="30" t="str">
        <f t="shared" si="6"/>
        <v>[193]=3,</v>
      </c>
      <c r="K193" s="3">
        <f t="shared" si="7"/>
        <v>193</v>
      </c>
      <c r="L193" s="3">
        <f t="shared" si="8"/>
        <v>3</v>
      </c>
      <c r="M193" s="8" t="str">
        <f>VLOOKUP(A193,'ESO wayshrine names'!$A$3:$B$9991,2,)</f>
        <v>Dungeon: Spindleclutch I</v>
      </c>
      <c r="N193" s="3" t="str">
        <f>VLOOKUP(F193,'ESO zone constants'!$A$3:$D$9999,4,FALSE)</f>
        <v>Glenumbra</v>
      </c>
    </row>
    <row r="194" spans="1:14" x14ac:dyDescent="0.25">
      <c r="A194" s="95">
        <v>194</v>
      </c>
      <c r="B194">
        <v>15</v>
      </c>
      <c r="C194">
        <v>143</v>
      </c>
      <c r="D194" t="s">
        <v>264</v>
      </c>
      <c r="E194">
        <v>179</v>
      </c>
      <c r="F194">
        <v>381</v>
      </c>
      <c r="G194" t="s">
        <v>264</v>
      </c>
      <c r="H194">
        <v>6</v>
      </c>
      <c r="I194" t="s">
        <v>2961</v>
      </c>
      <c r="J194" s="30" t="str">
        <f t="shared" si="6"/>
        <v>[194]=381,</v>
      </c>
      <c r="K194" s="3">
        <f t="shared" si="7"/>
        <v>194</v>
      </c>
      <c r="L194" s="3">
        <f t="shared" si="8"/>
        <v>381</v>
      </c>
      <c r="M194" s="8" t="str">
        <f>VLOOKUP(A194,'ESO wayshrine names'!$A$3:$B$9991,2,)</f>
        <v>Dungeon: The Banished Cells I</v>
      </c>
      <c r="N194" s="3" t="str">
        <f>VLOOKUP(F194,'ESO zone constants'!$A$3:$D$9999,4,FALSE)</f>
        <v>Auridon</v>
      </c>
    </row>
    <row r="195" spans="1:14" x14ac:dyDescent="0.25">
      <c r="A195" s="95">
        <v>195</v>
      </c>
      <c r="B195">
        <v>13</v>
      </c>
      <c r="C195">
        <v>61</v>
      </c>
      <c r="D195" t="s">
        <v>2310</v>
      </c>
      <c r="E195">
        <v>15</v>
      </c>
      <c r="F195">
        <v>101</v>
      </c>
      <c r="G195" t="s">
        <v>2310</v>
      </c>
      <c r="H195">
        <v>6</v>
      </c>
      <c r="I195" t="s">
        <v>3300</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constants'!$A$3:$D$9999,4,FALSE)</f>
        <v>Eastmarch</v>
      </c>
    </row>
    <row r="196" spans="1:14" x14ac:dyDescent="0.25">
      <c r="A196" s="95">
        <v>196</v>
      </c>
      <c r="B196">
        <v>5</v>
      </c>
      <c r="C196">
        <v>30</v>
      </c>
      <c r="D196" t="s">
        <v>3229</v>
      </c>
      <c r="E196">
        <v>17</v>
      </c>
      <c r="F196">
        <v>104</v>
      </c>
      <c r="G196" t="s">
        <v>2307</v>
      </c>
      <c r="H196">
        <v>6</v>
      </c>
      <c r="I196" t="s">
        <v>2962</v>
      </c>
      <c r="J196" s="30" t="str">
        <f t="shared" si="9"/>
        <v>[196]=104,</v>
      </c>
      <c r="K196" s="3">
        <f t="shared" si="10"/>
        <v>196</v>
      </c>
      <c r="L196" s="3">
        <f t="shared" si="11"/>
        <v>104</v>
      </c>
      <c r="M196" s="8" t="str">
        <f>VLOOKUP(A196,'ESO wayshrine names'!$A$3:$B$9991,2,)</f>
        <v>Dungeon: Volenfell</v>
      </c>
      <c r="N196" s="3" t="str">
        <f>VLOOKUP(F196,'ESO zone constants'!$A$3:$D$9999,4,FALSE)</f>
        <v>Alik'r Desert</v>
      </c>
    </row>
    <row r="197" spans="1:14" x14ac:dyDescent="0.25">
      <c r="A197" s="95">
        <v>197</v>
      </c>
      <c r="B197">
        <v>16</v>
      </c>
      <c r="C197">
        <v>300</v>
      </c>
      <c r="D197" t="s">
        <v>2294</v>
      </c>
      <c r="E197">
        <v>18</v>
      </c>
      <c r="F197">
        <v>108</v>
      </c>
      <c r="G197" t="s">
        <v>2294</v>
      </c>
      <c r="H197">
        <v>6</v>
      </c>
      <c r="I197" t="s">
        <v>2963</v>
      </c>
      <c r="J197" s="30" t="str">
        <f t="shared" si="9"/>
        <v>[197]=108,</v>
      </c>
      <c r="K197" s="3">
        <f t="shared" si="10"/>
        <v>197</v>
      </c>
      <c r="L197" s="3">
        <f t="shared" si="11"/>
        <v>108</v>
      </c>
      <c r="M197" s="8" t="str">
        <f>VLOOKUP(A197,'ESO wayshrine names'!$A$3:$B$9991,2,)</f>
        <v>Dungeon: City of Ash I</v>
      </c>
      <c r="N197" s="3" t="str">
        <f>VLOOKUP(F197,'ESO zone constants'!$A$3:$D$9999,4,FALSE)</f>
        <v>Greenshade</v>
      </c>
    </row>
    <row r="198" spans="1:14" x14ac:dyDescent="0.25">
      <c r="A198" s="95">
        <v>198</v>
      </c>
      <c r="B198">
        <v>10</v>
      </c>
      <c r="C198">
        <v>13</v>
      </c>
      <c r="D198" t="s">
        <v>107</v>
      </c>
      <c r="E198">
        <v>10</v>
      </c>
      <c r="F198">
        <v>57</v>
      </c>
      <c r="G198" t="s">
        <v>107</v>
      </c>
      <c r="H198">
        <v>6</v>
      </c>
      <c r="I198" t="s">
        <v>2964</v>
      </c>
      <c r="J198" s="30" t="str">
        <f t="shared" si="9"/>
        <v>[198]=57,</v>
      </c>
      <c r="K198" s="3">
        <f t="shared" si="10"/>
        <v>198</v>
      </c>
      <c r="L198" s="3">
        <f t="shared" si="11"/>
        <v>57</v>
      </c>
      <c r="M198" s="8" t="str">
        <f>VLOOKUP(A198,'ESO wayshrine names'!$A$3:$B$9991,2,)</f>
        <v>Dungeon: Darkshade Caverns I</v>
      </c>
      <c r="N198" s="3" t="str">
        <f>VLOOKUP(F198,'ESO zone constants'!$A$3:$D$9999,4,FALSE)</f>
        <v>Deshaan</v>
      </c>
    </row>
    <row r="199" spans="1:14" x14ac:dyDescent="0.25">
      <c r="A199" s="95">
        <v>199</v>
      </c>
      <c r="B199">
        <v>14</v>
      </c>
      <c r="C199">
        <v>16</v>
      </c>
      <c r="D199" t="s">
        <v>125</v>
      </c>
      <c r="E199">
        <v>38</v>
      </c>
      <c r="F199">
        <v>181</v>
      </c>
      <c r="G199" t="s">
        <v>125</v>
      </c>
      <c r="H199">
        <v>1</v>
      </c>
      <c r="I199" t="s">
        <v>2965</v>
      </c>
      <c r="J199" s="30" t="str">
        <f t="shared" si="9"/>
        <v>[199]=181,</v>
      </c>
      <c r="K199" s="3">
        <f t="shared" si="10"/>
        <v>199</v>
      </c>
      <c r="L199" s="3">
        <f t="shared" si="11"/>
        <v>181</v>
      </c>
      <c r="M199" s="8" t="str">
        <f>VLOOKUP(A199,'ESO wayshrine names'!$A$3:$B$9991,2,)</f>
        <v>Southern High Rock Wayshrine</v>
      </c>
      <c r="N199" s="3" t="str">
        <f>VLOOKUP(F199,'ESO zone constants'!$A$3:$D$9999,4,FALSE)</f>
        <v>Cyrodiil</v>
      </c>
    </row>
    <row r="200" spans="1:14" x14ac:dyDescent="0.25">
      <c r="A200" s="95">
        <v>200</v>
      </c>
      <c r="B200">
        <v>14</v>
      </c>
      <c r="C200">
        <v>16</v>
      </c>
      <c r="D200" t="s">
        <v>125</v>
      </c>
      <c r="E200">
        <v>38</v>
      </c>
      <c r="F200">
        <v>181</v>
      </c>
      <c r="G200" t="s">
        <v>125</v>
      </c>
      <c r="H200">
        <v>1</v>
      </c>
      <c r="I200" t="s">
        <v>2966</v>
      </c>
      <c r="J200" s="30" t="str">
        <f t="shared" si="9"/>
        <v>[200]=181,</v>
      </c>
      <c r="K200" s="3">
        <f t="shared" si="10"/>
        <v>200</v>
      </c>
      <c r="L200" s="3">
        <f t="shared" si="11"/>
        <v>181</v>
      </c>
      <c r="M200" s="8" t="str">
        <f>VLOOKUP(A200,'ESO wayshrine names'!$A$3:$B$9991,2,)</f>
        <v>Eastern Elsweyr Wayshrine</v>
      </c>
      <c r="N200" s="3" t="str">
        <f>VLOOKUP(F200,'ESO zone constants'!$A$3:$D$9999,4,FALSE)</f>
        <v>Cyrodiil</v>
      </c>
    </row>
    <row r="201" spans="1:14" x14ac:dyDescent="0.25">
      <c r="A201" s="95">
        <v>201</v>
      </c>
      <c r="B201">
        <v>14</v>
      </c>
      <c r="C201">
        <v>16</v>
      </c>
      <c r="D201" t="s">
        <v>125</v>
      </c>
      <c r="E201">
        <v>38</v>
      </c>
      <c r="F201">
        <v>181</v>
      </c>
      <c r="G201" t="s">
        <v>125</v>
      </c>
      <c r="H201">
        <v>1</v>
      </c>
      <c r="I201" t="s">
        <v>2967</v>
      </c>
      <c r="J201" s="30" t="str">
        <f t="shared" si="9"/>
        <v>[201]=181,</v>
      </c>
      <c r="K201" s="3">
        <f t="shared" si="10"/>
        <v>201</v>
      </c>
      <c r="L201" s="3">
        <f t="shared" si="11"/>
        <v>181</v>
      </c>
      <c r="M201" s="8" t="str">
        <f>VLOOKUP(A201,'ESO wayshrine names'!$A$3:$B$9991,2,)</f>
        <v>Western Elsweyr Wayshrine</v>
      </c>
      <c r="N201" s="3" t="str">
        <f>VLOOKUP(F201,'ESO zone constants'!$A$3:$D$9999,4,FALSE)</f>
        <v>Cyrodiil</v>
      </c>
    </row>
    <row r="202" spans="1:14" x14ac:dyDescent="0.25">
      <c r="A202" s="95">
        <v>202</v>
      </c>
      <c r="B202">
        <v>14</v>
      </c>
      <c r="C202">
        <v>16</v>
      </c>
      <c r="D202" t="s">
        <v>125</v>
      </c>
      <c r="E202">
        <v>38</v>
      </c>
      <c r="F202">
        <v>181</v>
      </c>
      <c r="G202" t="s">
        <v>125</v>
      </c>
      <c r="H202">
        <v>1</v>
      </c>
      <c r="I202" t="s">
        <v>2968</v>
      </c>
      <c r="J202" s="30" t="str">
        <f t="shared" si="9"/>
        <v>[202]=181,</v>
      </c>
      <c r="K202" s="3">
        <f t="shared" si="10"/>
        <v>202</v>
      </c>
      <c r="L202" s="3">
        <f t="shared" si="11"/>
        <v>181</v>
      </c>
      <c r="M202" s="8" t="str">
        <f>VLOOKUP(A202,'ESO wayshrine names'!$A$3:$B$9991,2,)</f>
        <v>North Morrowind Wayshrine</v>
      </c>
      <c r="N202" s="3" t="str">
        <f>VLOOKUP(F202,'ESO zone constants'!$A$3:$D$9999,4,FALSE)</f>
        <v>Cyrodiil</v>
      </c>
    </row>
    <row r="203" spans="1:14" x14ac:dyDescent="0.25">
      <c r="A203" s="95">
        <v>203</v>
      </c>
      <c r="B203">
        <v>14</v>
      </c>
      <c r="C203">
        <v>16</v>
      </c>
      <c r="D203" t="s">
        <v>125</v>
      </c>
      <c r="E203">
        <v>38</v>
      </c>
      <c r="F203">
        <v>181</v>
      </c>
      <c r="G203" t="s">
        <v>125</v>
      </c>
      <c r="H203">
        <v>1</v>
      </c>
      <c r="I203" t="s">
        <v>2969</v>
      </c>
      <c r="J203" s="30" t="str">
        <f t="shared" si="9"/>
        <v>[203]=181,</v>
      </c>
      <c r="K203" s="3">
        <f t="shared" si="10"/>
        <v>203</v>
      </c>
      <c r="L203" s="3">
        <f t="shared" si="11"/>
        <v>181</v>
      </c>
      <c r="M203" s="8" t="str">
        <f>VLOOKUP(A203,'ESO wayshrine names'!$A$3:$B$9991,2,)</f>
        <v>South Morrowind Wayshrine</v>
      </c>
      <c r="N203" s="3" t="str">
        <f>VLOOKUP(F203,'ESO zone constants'!$A$3:$D$9999,4,FALSE)</f>
        <v>Cyrodiil</v>
      </c>
    </row>
    <row r="204" spans="1:14" x14ac:dyDescent="0.25">
      <c r="A204" s="95">
        <v>204</v>
      </c>
      <c r="B204">
        <v>6</v>
      </c>
      <c r="C204">
        <v>20</v>
      </c>
      <c r="D204" t="s">
        <v>109</v>
      </c>
      <c r="E204">
        <v>14</v>
      </c>
      <c r="F204">
        <v>92</v>
      </c>
      <c r="G204" t="s">
        <v>109</v>
      </c>
      <c r="H204">
        <v>1</v>
      </c>
      <c r="I204" t="s">
        <v>2970</v>
      </c>
      <c r="J204" s="30" t="str">
        <f t="shared" si="9"/>
        <v>[204]=92,</v>
      </c>
      <c r="K204" s="3">
        <f t="shared" si="10"/>
        <v>204</v>
      </c>
      <c r="L204" s="3">
        <f t="shared" si="11"/>
        <v>92</v>
      </c>
      <c r="M204" s="8" t="str">
        <f>VLOOKUP(A204,'ESO wayshrine names'!$A$3:$B$9991,2,)</f>
        <v>Eastern Evermore Wayshrine</v>
      </c>
      <c r="N204" s="3" t="str">
        <f>VLOOKUP(F204,'ESO zone constants'!$A$3:$D$9999,4,FALSE)</f>
        <v>Bangkorai</v>
      </c>
    </row>
    <row r="205" spans="1:14" x14ac:dyDescent="0.25">
      <c r="A205" s="95">
        <v>205</v>
      </c>
      <c r="B205">
        <v>10</v>
      </c>
      <c r="C205">
        <v>13</v>
      </c>
      <c r="D205" t="s">
        <v>107</v>
      </c>
      <c r="E205">
        <v>10</v>
      </c>
      <c r="F205">
        <v>57</v>
      </c>
      <c r="G205" t="s">
        <v>107</v>
      </c>
      <c r="H205">
        <v>1</v>
      </c>
      <c r="I205" t="s">
        <v>2971</v>
      </c>
      <c r="J205" s="30" t="str">
        <f t="shared" si="9"/>
        <v>[205]=57,</v>
      </c>
      <c r="K205" s="3">
        <f t="shared" si="10"/>
        <v>205</v>
      </c>
      <c r="L205" s="3">
        <f t="shared" si="11"/>
        <v>57</v>
      </c>
      <c r="M205" s="8" t="str">
        <f>VLOOKUP(A205,'ESO wayshrine names'!$A$3:$B$9991,2,)</f>
        <v>Shad Astula Wayshrine</v>
      </c>
      <c r="N205" s="3" t="str">
        <f>VLOOKUP(F205,'ESO zone constants'!$A$3:$D$9999,4,FALSE)</f>
        <v>Deshaan</v>
      </c>
    </row>
    <row r="206" spans="1:14" x14ac:dyDescent="0.25">
      <c r="A206" s="95">
        <v>206</v>
      </c>
      <c r="B206">
        <v>6</v>
      </c>
      <c r="C206">
        <v>20</v>
      </c>
      <c r="D206" t="s">
        <v>109</v>
      </c>
      <c r="E206">
        <v>14</v>
      </c>
      <c r="F206">
        <v>92</v>
      </c>
      <c r="G206" t="s">
        <v>109</v>
      </c>
      <c r="H206">
        <v>1</v>
      </c>
      <c r="I206" t="s">
        <v>2972</v>
      </c>
      <c r="J206" s="30" t="str">
        <f t="shared" si="9"/>
        <v>[206]=92,</v>
      </c>
      <c r="K206" s="3">
        <f t="shared" si="10"/>
        <v>206</v>
      </c>
      <c r="L206" s="3">
        <f t="shared" si="11"/>
        <v>92</v>
      </c>
      <c r="M206" s="8" t="str">
        <f>VLOOKUP(A206,'ESO wayshrine names'!$A$3:$B$9991,2,)</f>
        <v>Halcyon Lake Wayshrine</v>
      </c>
      <c r="N206" s="3" t="str">
        <f>VLOOKUP(F206,'ESO zone constants'!$A$3:$D$9999,4,FALSE)</f>
        <v>Bangkorai</v>
      </c>
    </row>
    <row r="207" spans="1:14" x14ac:dyDescent="0.25">
      <c r="A207" s="95">
        <v>207</v>
      </c>
      <c r="B207">
        <v>7</v>
      </c>
      <c r="C207">
        <v>9</v>
      </c>
      <c r="D207" t="s">
        <v>2292</v>
      </c>
      <c r="E207">
        <v>181</v>
      </c>
      <c r="F207">
        <v>383</v>
      </c>
      <c r="G207" t="s">
        <v>2292</v>
      </c>
      <c r="H207">
        <v>1</v>
      </c>
      <c r="I207" t="s">
        <v>2973</v>
      </c>
      <c r="J207" s="30" t="str">
        <f t="shared" si="9"/>
        <v>[207]=383,</v>
      </c>
      <c r="K207" s="3">
        <f t="shared" si="10"/>
        <v>207</v>
      </c>
      <c r="L207" s="3">
        <f t="shared" si="11"/>
        <v>383</v>
      </c>
      <c r="M207" s="8" t="str">
        <f>VLOOKUP(A207,'ESO wayshrine names'!$A$3:$B$9991,2,)</f>
        <v>Gray Mire Wayshrine</v>
      </c>
      <c r="N207" s="3" t="str">
        <f>VLOOKUP(F207,'ESO zone constants'!$A$3:$D$9999,4,FALSE)</f>
        <v>Grahtwood</v>
      </c>
    </row>
    <row r="208" spans="1:14" x14ac:dyDescent="0.25">
      <c r="A208" s="95">
        <v>208</v>
      </c>
      <c r="B208">
        <v>3</v>
      </c>
      <c r="C208">
        <v>10</v>
      </c>
      <c r="D208" t="s">
        <v>2308</v>
      </c>
      <c r="E208">
        <v>5</v>
      </c>
      <c r="F208">
        <v>20</v>
      </c>
      <c r="G208" t="s">
        <v>2308</v>
      </c>
      <c r="H208">
        <v>1</v>
      </c>
      <c r="I208" t="s">
        <v>2974</v>
      </c>
      <c r="J208" s="30" t="str">
        <f t="shared" si="9"/>
        <v>[208]=20,</v>
      </c>
      <c r="K208" s="3">
        <f t="shared" si="10"/>
        <v>208</v>
      </c>
      <c r="L208" s="3">
        <f t="shared" si="11"/>
        <v>20</v>
      </c>
      <c r="M208" s="8" t="str">
        <f>VLOOKUP(A208,'ESO wayshrine names'!$A$3:$B$9991,2,)</f>
        <v>Shrouded Pass Wayshrine</v>
      </c>
      <c r="N208" s="3" t="str">
        <f>VLOOKUP(F208,'ESO zone constants'!$A$3:$D$9999,4,FALSE)</f>
        <v>Rivenspire</v>
      </c>
    </row>
    <row r="209" spans="1:14" x14ac:dyDescent="0.25">
      <c r="A209" s="95">
        <v>210</v>
      </c>
      <c r="B209">
        <v>2</v>
      </c>
      <c r="C209">
        <v>1</v>
      </c>
      <c r="D209" t="s">
        <v>103</v>
      </c>
      <c r="E209">
        <v>2</v>
      </c>
      <c r="F209">
        <v>3</v>
      </c>
      <c r="G209" t="s">
        <v>103</v>
      </c>
      <c r="H209">
        <v>1</v>
      </c>
      <c r="I209" t="s">
        <v>2975</v>
      </c>
      <c r="J209" s="30" t="str">
        <f t="shared" si="9"/>
        <v>[210]=3,</v>
      </c>
      <c r="K209" s="3">
        <f t="shared" si="10"/>
        <v>210</v>
      </c>
      <c r="L209" s="3">
        <f t="shared" si="11"/>
        <v>3</v>
      </c>
      <c r="M209" s="8" t="str">
        <f>VLOOKUP(A209,'ESO wayshrine names'!$A$3:$B$9991,2,)</f>
        <v>The Harborage</v>
      </c>
      <c r="N209" s="3" t="str">
        <f>VLOOKUP(F209,'ESO zone constants'!$A$3:$D$9999,4,FALSE)</f>
        <v>Glenumbra</v>
      </c>
    </row>
    <row r="210" spans="1:14" x14ac:dyDescent="0.25">
      <c r="A210" s="95">
        <v>211</v>
      </c>
      <c r="B210">
        <v>15</v>
      </c>
      <c r="C210">
        <v>143</v>
      </c>
      <c r="D210" t="s">
        <v>264</v>
      </c>
      <c r="E210">
        <v>179</v>
      </c>
      <c r="F210">
        <v>381</v>
      </c>
      <c r="G210" t="s">
        <v>264</v>
      </c>
      <c r="H210">
        <v>1</v>
      </c>
      <c r="I210" t="s">
        <v>2975</v>
      </c>
      <c r="J210" s="30" t="str">
        <f t="shared" si="9"/>
        <v>[211]=381,</v>
      </c>
      <c r="K210" s="3">
        <f t="shared" si="10"/>
        <v>211</v>
      </c>
      <c r="L210" s="3">
        <f t="shared" si="11"/>
        <v>381</v>
      </c>
      <c r="M210" s="8" t="str">
        <f>VLOOKUP(A210,'ESO wayshrine names'!$A$3:$B$9991,2,)</f>
        <v>The Harborage</v>
      </c>
      <c r="N210" s="3" t="str">
        <f>VLOOKUP(F210,'ESO zone constants'!$A$3:$D$9999,4,FALSE)</f>
        <v>Auridon</v>
      </c>
    </row>
    <row r="211" spans="1:14" x14ac:dyDescent="0.25">
      <c r="A211" s="95">
        <v>212</v>
      </c>
      <c r="B211">
        <v>11</v>
      </c>
      <c r="C211">
        <v>7</v>
      </c>
      <c r="D211" t="s">
        <v>2313</v>
      </c>
      <c r="E211">
        <v>9</v>
      </c>
      <c r="F211">
        <v>41</v>
      </c>
      <c r="G211" t="s">
        <v>2313</v>
      </c>
      <c r="H211">
        <v>1</v>
      </c>
      <c r="I211" t="s">
        <v>2975</v>
      </c>
      <c r="J211" s="30" t="str">
        <f t="shared" si="9"/>
        <v>[212]=41,</v>
      </c>
      <c r="K211" s="3">
        <f t="shared" si="10"/>
        <v>212</v>
      </c>
      <c r="L211" s="3">
        <f t="shared" si="11"/>
        <v>41</v>
      </c>
      <c r="M211" s="8" t="str">
        <f>VLOOKUP(A211,'ESO wayshrine names'!$A$3:$B$9991,2,)</f>
        <v>The Harborage</v>
      </c>
      <c r="N211" s="3" t="str">
        <f>VLOOKUP(F211,'ESO zone constants'!$A$3:$D$9999,4,FALSE)</f>
        <v>Stonefalls</v>
      </c>
    </row>
    <row r="212" spans="1:14" x14ac:dyDescent="0.25">
      <c r="A212" s="95">
        <v>213</v>
      </c>
      <c r="B212">
        <v>7</v>
      </c>
      <c r="C212">
        <v>9</v>
      </c>
      <c r="D212" t="s">
        <v>2292</v>
      </c>
      <c r="E212">
        <v>181</v>
      </c>
      <c r="F212">
        <v>383</v>
      </c>
      <c r="G212" t="s">
        <v>2292</v>
      </c>
      <c r="H212">
        <v>1</v>
      </c>
      <c r="I212" t="s">
        <v>2976</v>
      </c>
      <c r="J212" s="30" t="str">
        <f t="shared" si="9"/>
        <v>[213]=383,</v>
      </c>
      <c r="K212" s="3">
        <f t="shared" si="10"/>
        <v>213</v>
      </c>
      <c r="L212" s="3">
        <f t="shared" si="11"/>
        <v>383</v>
      </c>
      <c r="M212" s="8" t="str">
        <f>VLOOKUP(A212,'ESO wayshrine names'!$A$3:$B$9991,2,)</f>
        <v>Falinesti Winter Wayshrine</v>
      </c>
      <c r="N212" s="3" t="str">
        <f>VLOOKUP(F212,'ESO zone constants'!$A$3:$D$9999,4,FALSE)</f>
        <v>Grahtwood</v>
      </c>
    </row>
    <row r="213" spans="1:14" x14ac:dyDescent="0.25">
      <c r="A213" s="95">
        <v>214</v>
      </c>
      <c r="B213">
        <v>7</v>
      </c>
      <c r="C213">
        <v>9</v>
      </c>
      <c r="D213" t="s">
        <v>2292</v>
      </c>
      <c r="E213">
        <v>181</v>
      </c>
      <c r="F213">
        <v>383</v>
      </c>
      <c r="G213" t="s">
        <v>2292</v>
      </c>
      <c r="H213">
        <v>1</v>
      </c>
      <c r="I213" t="s">
        <v>2977</v>
      </c>
      <c r="J213" s="30" t="str">
        <f t="shared" si="9"/>
        <v>[214]=383,</v>
      </c>
      <c r="K213" s="3">
        <f t="shared" si="10"/>
        <v>214</v>
      </c>
      <c r="L213" s="3">
        <f t="shared" si="11"/>
        <v>383</v>
      </c>
      <c r="M213" s="8" t="str">
        <f>VLOOKUP(A213,'ESO wayshrine names'!$A$3:$B$9991,2,)</f>
        <v>Elden Root Wayshrine</v>
      </c>
      <c r="N213" s="3" t="str">
        <f>VLOOKUP(F213,'ESO zone constants'!$A$3:$D$9999,4,FALSE)</f>
        <v>Grahtwood</v>
      </c>
    </row>
    <row r="214" spans="1:14" x14ac:dyDescent="0.25">
      <c r="A214" s="95">
        <v>216</v>
      </c>
      <c r="B214">
        <v>2</v>
      </c>
      <c r="C214">
        <v>1</v>
      </c>
      <c r="D214" t="s">
        <v>103</v>
      </c>
      <c r="E214">
        <v>2</v>
      </c>
      <c r="F214">
        <v>3</v>
      </c>
      <c r="G214" t="s">
        <v>103</v>
      </c>
      <c r="H214">
        <v>1</v>
      </c>
      <c r="I214" t="s">
        <v>2978</v>
      </c>
      <c r="J214" s="30" t="str">
        <f t="shared" si="9"/>
        <v>[216]=3,</v>
      </c>
      <c r="K214" s="3">
        <f t="shared" si="10"/>
        <v>216</v>
      </c>
      <c r="L214" s="3">
        <f t="shared" si="11"/>
        <v>3</v>
      </c>
      <c r="M214" s="8" t="str">
        <f>VLOOKUP(A214,'ESO wayshrine names'!$A$3:$B$9991,2,)</f>
        <v>Hag Fen Wayshrine</v>
      </c>
      <c r="N214" s="3" t="str">
        <f>VLOOKUP(F214,'ESO zone constants'!$A$3:$D$9999,4,FALSE)</f>
        <v>Glenumbra</v>
      </c>
    </row>
    <row r="215" spans="1:14" x14ac:dyDescent="0.25">
      <c r="A215" s="95">
        <v>217</v>
      </c>
      <c r="B215">
        <v>25</v>
      </c>
      <c r="C215">
        <v>1126</v>
      </c>
      <c r="D215" t="s">
        <v>2371</v>
      </c>
      <c r="E215">
        <v>501</v>
      </c>
      <c r="F215">
        <v>888</v>
      </c>
      <c r="G215" t="s">
        <v>2371</v>
      </c>
      <c r="H215">
        <v>1</v>
      </c>
      <c r="I215" t="s">
        <v>3875</v>
      </c>
      <c r="J215" s="30" t="str">
        <f t="shared" si="9"/>
        <v>[217]=888,</v>
      </c>
      <c r="K215" s="3">
        <f t="shared" si="10"/>
        <v>217</v>
      </c>
      <c r="L215" s="3">
        <f t="shared" si="11"/>
        <v>888</v>
      </c>
      <c r="M215" s="8" t="str">
        <f>VLOOKUP(A215,'ESO wayshrine names'!$A$3:$B$9991,2,)</f>
        <v>Seeker's Archive Wayshrine</v>
      </c>
      <c r="N215" s="3" t="str">
        <f>VLOOKUP(F215,'ESO zone constants'!$A$3:$D$9999,4,FALSE)</f>
        <v>Craglorn</v>
      </c>
    </row>
    <row r="216" spans="1:14" x14ac:dyDescent="0.25">
      <c r="A216" s="95">
        <v>218</v>
      </c>
      <c r="B216">
        <v>25</v>
      </c>
      <c r="C216">
        <v>1126</v>
      </c>
      <c r="D216" t="s">
        <v>2371</v>
      </c>
      <c r="E216">
        <v>501</v>
      </c>
      <c r="F216">
        <v>888</v>
      </c>
      <c r="G216" t="s">
        <v>2371</v>
      </c>
      <c r="H216">
        <v>1</v>
      </c>
      <c r="I216" t="s">
        <v>3876</v>
      </c>
      <c r="J216" s="30" t="str">
        <f t="shared" si="9"/>
        <v>[218]=888,</v>
      </c>
      <c r="K216" s="3">
        <f t="shared" si="10"/>
        <v>218</v>
      </c>
      <c r="L216" s="3">
        <f t="shared" si="11"/>
        <v>888</v>
      </c>
      <c r="M216" s="8" t="str">
        <f>VLOOKUP(A216,'ESO wayshrine names'!$A$3:$B$9991,2,)</f>
        <v>Shada's Tear Wayshrine</v>
      </c>
      <c r="N216" s="3" t="str">
        <f>VLOOKUP(F216,'ESO zone constants'!$A$3:$D$9999,4,FALSE)</f>
        <v>Craglorn</v>
      </c>
    </row>
    <row r="217" spans="1:14" x14ac:dyDescent="0.25">
      <c r="A217" s="95">
        <v>219</v>
      </c>
      <c r="B217">
        <v>25</v>
      </c>
      <c r="C217">
        <v>1126</v>
      </c>
      <c r="D217" t="s">
        <v>2371</v>
      </c>
      <c r="E217">
        <v>501</v>
      </c>
      <c r="F217">
        <v>888</v>
      </c>
      <c r="G217" t="s">
        <v>2371</v>
      </c>
      <c r="H217">
        <v>1</v>
      </c>
      <c r="I217" t="s">
        <v>3877</v>
      </c>
      <c r="J217" s="30" t="str">
        <f t="shared" si="9"/>
        <v>[219]=888,</v>
      </c>
      <c r="K217" s="3">
        <f t="shared" si="10"/>
        <v>219</v>
      </c>
      <c r="L217" s="3">
        <f t="shared" si="11"/>
        <v>888</v>
      </c>
      <c r="M217" s="8" t="str">
        <f>VLOOKUP(A217,'ESO wayshrine names'!$A$3:$B$9991,2,)</f>
        <v>Sandy Path Wayshrine</v>
      </c>
      <c r="N217" s="3" t="str">
        <f>VLOOKUP(F217,'ESO zone constants'!$A$3:$D$9999,4,FALSE)</f>
        <v>Craglorn</v>
      </c>
    </row>
    <row r="218" spans="1:14" x14ac:dyDescent="0.25">
      <c r="A218" s="95">
        <v>220</v>
      </c>
      <c r="B218">
        <v>25</v>
      </c>
      <c r="C218">
        <v>1126</v>
      </c>
      <c r="D218" t="s">
        <v>2371</v>
      </c>
      <c r="E218">
        <v>501</v>
      </c>
      <c r="F218">
        <v>888</v>
      </c>
      <c r="G218" t="s">
        <v>2371</v>
      </c>
      <c r="H218">
        <v>1</v>
      </c>
      <c r="I218" t="s">
        <v>3878</v>
      </c>
      <c r="J218" s="30" t="str">
        <f t="shared" si="9"/>
        <v>[220]=888,</v>
      </c>
      <c r="K218" s="3">
        <f t="shared" si="10"/>
        <v>220</v>
      </c>
      <c r="L218" s="3">
        <f t="shared" si="11"/>
        <v>888</v>
      </c>
      <c r="M218" s="8" t="str">
        <f>VLOOKUP(A218,'ESO wayshrine names'!$A$3:$B$9991,2,)</f>
        <v>Belkarth Wayshrine</v>
      </c>
      <c r="N218" s="3" t="str">
        <f>VLOOKUP(F218,'ESO zone constants'!$A$3:$D$9999,4,FALSE)</f>
        <v>Craglorn</v>
      </c>
    </row>
    <row r="219" spans="1:14" x14ac:dyDescent="0.25">
      <c r="A219" s="95">
        <v>225</v>
      </c>
      <c r="B219">
        <v>25</v>
      </c>
      <c r="C219">
        <v>1126</v>
      </c>
      <c r="D219" t="s">
        <v>2371</v>
      </c>
      <c r="E219">
        <v>501</v>
      </c>
      <c r="F219">
        <v>888</v>
      </c>
      <c r="G219" t="s">
        <v>2371</v>
      </c>
      <c r="H219">
        <v>1</v>
      </c>
      <c r="I219" t="s">
        <v>3879</v>
      </c>
      <c r="J219" s="30" t="str">
        <f t="shared" si="9"/>
        <v>[225]=888,</v>
      </c>
      <c r="K219" s="3">
        <f t="shared" si="10"/>
        <v>225</v>
      </c>
      <c r="L219" s="3">
        <f t="shared" si="11"/>
        <v>888</v>
      </c>
      <c r="M219" s="8" t="str">
        <f>VLOOKUP(A219,'ESO wayshrine names'!$A$3:$B$9991,2,)</f>
        <v>Spellscar Wayshrine</v>
      </c>
      <c r="N219" s="3" t="str">
        <f>VLOOKUP(F219,'ESO zone constants'!$A$3:$D$9999,4,FALSE)</f>
        <v>Craglorn</v>
      </c>
    </row>
    <row r="220" spans="1:14" x14ac:dyDescent="0.25">
      <c r="A220" s="95">
        <v>226</v>
      </c>
      <c r="B220">
        <v>25</v>
      </c>
      <c r="C220">
        <v>1126</v>
      </c>
      <c r="D220" t="s">
        <v>2371</v>
      </c>
      <c r="E220">
        <v>501</v>
      </c>
      <c r="F220">
        <v>888</v>
      </c>
      <c r="G220" t="s">
        <v>2371</v>
      </c>
      <c r="H220">
        <v>1</v>
      </c>
      <c r="I220" t="s">
        <v>3880</v>
      </c>
      <c r="J220" s="30" t="str">
        <f t="shared" si="9"/>
        <v>[226]=888,</v>
      </c>
      <c r="K220" s="3">
        <f t="shared" si="10"/>
        <v>226</v>
      </c>
      <c r="L220" s="3">
        <f t="shared" si="11"/>
        <v>888</v>
      </c>
      <c r="M220" s="8" t="str">
        <f>VLOOKUP(A220,'ESO wayshrine names'!$A$3:$B$9991,2,)</f>
        <v>Mountain Overlook Wayshrine</v>
      </c>
      <c r="N220" s="3" t="str">
        <f>VLOOKUP(F220,'ESO zone constants'!$A$3:$D$9999,4,FALSE)</f>
        <v>Craglorn</v>
      </c>
    </row>
    <row r="221" spans="1:14" x14ac:dyDescent="0.25">
      <c r="A221" s="95">
        <v>227</v>
      </c>
      <c r="B221">
        <v>25</v>
      </c>
      <c r="C221">
        <v>1126</v>
      </c>
      <c r="D221" t="s">
        <v>2371</v>
      </c>
      <c r="E221">
        <v>501</v>
      </c>
      <c r="F221">
        <v>888</v>
      </c>
      <c r="G221" t="s">
        <v>2371</v>
      </c>
      <c r="H221">
        <v>1</v>
      </c>
      <c r="I221" t="s">
        <v>3881</v>
      </c>
      <c r="J221" s="30" t="str">
        <f t="shared" si="9"/>
        <v>[227]=888,</v>
      </c>
      <c r="K221" s="3">
        <f t="shared" si="10"/>
        <v>227</v>
      </c>
      <c r="L221" s="3">
        <f t="shared" si="11"/>
        <v>888</v>
      </c>
      <c r="M221" s="8" t="str">
        <f>VLOOKUP(A221,'ESO wayshrine names'!$A$3:$B$9991,2,)</f>
        <v>Inazzur's Hold Wayshrine</v>
      </c>
      <c r="N221" s="3" t="str">
        <f>VLOOKUP(F221,'ESO zone constants'!$A$3:$D$9999,4,FALSE)</f>
        <v>Craglorn</v>
      </c>
    </row>
    <row r="222" spans="1:14" x14ac:dyDescent="0.25">
      <c r="A222" s="95">
        <v>229</v>
      </c>
      <c r="B222">
        <v>25</v>
      </c>
      <c r="C222">
        <v>1126</v>
      </c>
      <c r="D222" t="s">
        <v>2371</v>
      </c>
      <c r="E222">
        <v>501</v>
      </c>
      <c r="F222">
        <v>888</v>
      </c>
      <c r="G222" t="s">
        <v>2371</v>
      </c>
      <c r="H222">
        <v>1</v>
      </c>
      <c r="I222" t="s">
        <v>3882</v>
      </c>
      <c r="J222" s="30" t="str">
        <f t="shared" si="9"/>
        <v>[229]=888,</v>
      </c>
      <c r="K222" s="3">
        <f t="shared" si="10"/>
        <v>229</v>
      </c>
      <c r="L222" s="3">
        <f t="shared" si="11"/>
        <v>888</v>
      </c>
      <c r="M222" s="8" t="str">
        <f>VLOOKUP(A222,'ESO wayshrine names'!$A$3:$B$9991,2,)</f>
        <v>Elinhir Wayshrine</v>
      </c>
      <c r="N222" s="3" t="str">
        <f>VLOOKUP(F222,'ESO zone constants'!$A$3:$D$9999,4,FALSE)</f>
        <v>Craglorn</v>
      </c>
    </row>
    <row r="223" spans="1:14" x14ac:dyDescent="0.25">
      <c r="A223" s="95">
        <v>230</v>
      </c>
      <c r="B223">
        <v>25</v>
      </c>
      <c r="C223">
        <v>1126</v>
      </c>
      <c r="D223" t="s">
        <v>2371</v>
      </c>
      <c r="E223">
        <v>501</v>
      </c>
      <c r="F223">
        <v>888</v>
      </c>
      <c r="G223" t="s">
        <v>2371</v>
      </c>
      <c r="H223">
        <v>3</v>
      </c>
      <c r="I223" t="s">
        <v>3883</v>
      </c>
      <c r="J223" s="30" t="str">
        <f t="shared" si="9"/>
        <v>[230]=888,</v>
      </c>
      <c r="K223" s="3">
        <f t="shared" si="10"/>
        <v>230</v>
      </c>
      <c r="L223" s="3">
        <f t="shared" si="11"/>
        <v>888</v>
      </c>
      <c r="M223" s="8" t="str">
        <f>VLOOKUP(A223,'ESO wayshrine names'!$A$3:$B$9991,2,)</f>
        <v>Trial: Hel Ra Citadel</v>
      </c>
      <c r="N223" s="3" t="str">
        <f>VLOOKUP(F223,'ESO zone constants'!$A$3:$D$9999,4,FALSE)</f>
        <v>Craglorn</v>
      </c>
    </row>
    <row r="224" spans="1:14" x14ac:dyDescent="0.25">
      <c r="A224" s="95">
        <v>231</v>
      </c>
      <c r="B224">
        <v>25</v>
      </c>
      <c r="C224">
        <v>1126</v>
      </c>
      <c r="D224" t="s">
        <v>2371</v>
      </c>
      <c r="E224">
        <v>501</v>
      </c>
      <c r="F224">
        <v>888</v>
      </c>
      <c r="G224" t="s">
        <v>2371</v>
      </c>
      <c r="H224">
        <v>3</v>
      </c>
      <c r="I224" t="s">
        <v>3884</v>
      </c>
      <c r="J224" s="30" t="str">
        <f t="shared" si="9"/>
        <v>[231]=888,</v>
      </c>
      <c r="K224" s="3">
        <f t="shared" si="10"/>
        <v>231</v>
      </c>
      <c r="L224" s="3">
        <f t="shared" si="11"/>
        <v>888</v>
      </c>
      <c r="M224" s="8" t="str">
        <f>VLOOKUP(A224,'ESO wayshrine names'!$A$3:$B$9991,2,)</f>
        <v>Trial: Aetherian Archive</v>
      </c>
      <c r="N224" s="3" t="str">
        <f>VLOOKUP(F224,'ESO zone constants'!$A$3:$D$9999,4,FALSE)</f>
        <v>Craglorn</v>
      </c>
    </row>
    <row r="225" spans="1:14" x14ac:dyDescent="0.25">
      <c r="A225" s="95">
        <v>232</v>
      </c>
      <c r="B225">
        <v>25</v>
      </c>
      <c r="C225">
        <v>1126</v>
      </c>
      <c r="D225" t="s">
        <v>2371</v>
      </c>
      <c r="E225">
        <v>501</v>
      </c>
      <c r="F225">
        <v>888</v>
      </c>
      <c r="G225" t="s">
        <v>2371</v>
      </c>
      <c r="H225">
        <v>3</v>
      </c>
      <c r="I225" t="s">
        <v>3885</v>
      </c>
      <c r="J225" s="30" t="str">
        <f t="shared" si="9"/>
        <v>[232]=888,</v>
      </c>
      <c r="K225" s="3">
        <f t="shared" si="10"/>
        <v>232</v>
      </c>
      <c r="L225" s="3">
        <f t="shared" si="11"/>
        <v>888</v>
      </c>
      <c r="M225" s="8" t="str">
        <f>VLOOKUP(A225,'ESO wayshrine names'!$A$3:$B$9991,2,)</f>
        <v>Trial: Sanctum Ophidia</v>
      </c>
      <c r="N225" s="3" t="str">
        <f>VLOOKUP(F225,'ESO zone constants'!$A$3:$D$9999,4,FALSE)</f>
        <v>Craglorn</v>
      </c>
    </row>
    <row r="226" spans="1:14" x14ac:dyDescent="0.25">
      <c r="A226" s="95">
        <v>233</v>
      </c>
      <c r="B226">
        <v>25</v>
      </c>
      <c r="C226">
        <v>1126</v>
      </c>
      <c r="D226" t="s">
        <v>2371</v>
      </c>
      <c r="E226">
        <v>501</v>
      </c>
      <c r="F226">
        <v>888</v>
      </c>
      <c r="G226" t="s">
        <v>2371</v>
      </c>
      <c r="H226">
        <v>1</v>
      </c>
      <c r="I226" t="s">
        <v>3886</v>
      </c>
      <c r="J226" s="30" t="str">
        <f t="shared" si="9"/>
        <v>[233]=888,</v>
      </c>
      <c r="K226" s="3">
        <f t="shared" si="10"/>
        <v>233</v>
      </c>
      <c r="L226" s="3">
        <f t="shared" si="11"/>
        <v>888</v>
      </c>
      <c r="M226" s="8" t="str">
        <f>VLOOKUP(A226,'ESO wayshrine names'!$A$3:$B$9991,2,)</f>
        <v>Dragonstar Wayshrine</v>
      </c>
      <c r="N226" s="3" t="str">
        <f>VLOOKUP(F226,'ESO zone constants'!$A$3:$D$9999,4,FALSE)</f>
        <v>Craglorn</v>
      </c>
    </row>
    <row r="227" spans="1:14" x14ac:dyDescent="0.25">
      <c r="A227" s="95">
        <v>234</v>
      </c>
      <c r="B227">
        <v>25</v>
      </c>
      <c r="C227">
        <v>1126</v>
      </c>
      <c r="D227" t="s">
        <v>2371</v>
      </c>
      <c r="E227">
        <v>501</v>
      </c>
      <c r="F227">
        <v>888</v>
      </c>
      <c r="G227" t="s">
        <v>2371</v>
      </c>
      <c r="H227">
        <v>1</v>
      </c>
      <c r="I227" t="s">
        <v>3887</v>
      </c>
      <c r="J227" s="30" t="str">
        <f t="shared" si="9"/>
        <v>[234]=888,</v>
      </c>
      <c r="K227" s="3">
        <f t="shared" si="10"/>
        <v>234</v>
      </c>
      <c r="L227" s="3">
        <f t="shared" si="11"/>
        <v>888</v>
      </c>
      <c r="M227" s="8" t="str">
        <f>VLOOKUP(A227,'ESO wayshrine names'!$A$3:$B$9991,2,)</f>
        <v>Skyreach Wayshrine</v>
      </c>
      <c r="N227" s="3" t="str">
        <f>VLOOKUP(F227,'ESO zone constants'!$A$3:$D$9999,4,FALSE)</f>
        <v>Craglorn</v>
      </c>
    </row>
    <row r="228" spans="1:14" x14ac:dyDescent="0.25">
      <c r="A228" s="95">
        <v>235</v>
      </c>
      <c r="B228">
        <v>25</v>
      </c>
      <c r="C228">
        <v>1126</v>
      </c>
      <c r="D228" t="s">
        <v>2371</v>
      </c>
      <c r="E228">
        <v>501</v>
      </c>
      <c r="F228">
        <v>888</v>
      </c>
      <c r="G228" t="s">
        <v>2371</v>
      </c>
      <c r="H228">
        <v>1</v>
      </c>
      <c r="I228" t="s">
        <v>3888</v>
      </c>
      <c r="J228" s="30" t="str">
        <f t="shared" si="9"/>
        <v>[235]=888,</v>
      </c>
      <c r="K228" s="3">
        <f t="shared" si="10"/>
        <v>235</v>
      </c>
      <c r="L228" s="3">
        <f t="shared" si="11"/>
        <v>888</v>
      </c>
      <c r="M228" s="8" t="str">
        <f>VLOOKUP(A228,'ESO wayshrine names'!$A$3:$B$9991,2,)</f>
        <v>Valley of Scars Wayshrine</v>
      </c>
      <c r="N228" s="3" t="str">
        <f>VLOOKUP(F228,'ESO zone constants'!$A$3:$D$9999,4,FALSE)</f>
        <v>Craglorn</v>
      </c>
    </row>
    <row r="229" spans="1:14" x14ac:dyDescent="0.25">
      <c r="A229" s="95">
        <v>236</v>
      </c>
      <c r="B229">
        <v>14</v>
      </c>
      <c r="C229">
        <v>16</v>
      </c>
      <c r="D229" t="s">
        <v>125</v>
      </c>
      <c r="E229">
        <v>38</v>
      </c>
      <c r="F229">
        <v>181</v>
      </c>
      <c r="G229" t="s">
        <v>125</v>
      </c>
      <c r="H229">
        <v>6</v>
      </c>
      <c r="I229" t="s">
        <v>2979</v>
      </c>
      <c r="J229" s="30" t="str">
        <f t="shared" si="9"/>
        <v>[236]=181,</v>
      </c>
      <c r="K229" s="3">
        <f t="shared" si="10"/>
        <v>236</v>
      </c>
      <c r="L229" s="3">
        <f t="shared" si="11"/>
        <v>181</v>
      </c>
      <c r="M229" s="8" t="str">
        <f>VLOOKUP(A229,'ESO wayshrine names'!$A$3:$B$9991,2,)</f>
        <v>Dungeon: Imperial City Prison</v>
      </c>
      <c r="N229" s="3" t="str">
        <f>VLOOKUP(F229,'ESO zone constants'!$A$3:$D$9999,4,FALSE)</f>
        <v>Cyrodiil</v>
      </c>
    </row>
    <row r="230" spans="1:14" x14ac:dyDescent="0.25">
      <c r="A230" s="95">
        <v>237</v>
      </c>
      <c r="B230">
        <v>27</v>
      </c>
      <c r="C230">
        <v>667</v>
      </c>
      <c r="D230" t="s">
        <v>452</v>
      </c>
      <c r="E230">
        <v>380</v>
      </c>
      <c r="F230">
        <v>684</v>
      </c>
      <c r="G230" t="s">
        <v>452</v>
      </c>
      <c r="H230">
        <v>1</v>
      </c>
      <c r="I230" t="s">
        <v>2980</v>
      </c>
      <c r="J230" s="30" t="str">
        <f t="shared" si="9"/>
        <v>[237]=684,</v>
      </c>
      <c r="K230" s="3">
        <f t="shared" si="10"/>
        <v>237</v>
      </c>
      <c r="L230" s="3">
        <f t="shared" si="11"/>
        <v>684</v>
      </c>
      <c r="M230" s="8" t="str">
        <f>VLOOKUP(A230,'ESO wayshrine names'!$A$3:$B$9991,2,)</f>
        <v>Shatul Wayshrine</v>
      </c>
      <c r="N230" s="3" t="str">
        <f>VLOOKUP(F230,'ESO zone constants'!$A$3:$D$9999,4,FALSE)</f>
        <v>Wrothgar</v>
      </c>
    </row>
    <row r="231" spans="1:14" x14ac:dyDescent="0.25">
      <c r="A231" s="95">
        <v>238</v>
      </c>
      <c r="B231">
        <v>27</v>
      </c>
      <c r="C231">
        <v>667</v>
      </c>
      <c r="D231" t="s">
        <v>452</v>
      </c>
      <c r="E231">
        <v>380</v>
      </c>
      <c r="F231">
        <v>684</v>
      </c>
      <c r="G231" t="s">
        <v>452</v>
      </c>
      <c r="H231">
        <v>1</v>
      </c>
      <c r="I231" t="s">
        <v>2981</v>
      </c>
      <c r="J231" s="30" t="str">
        <f t="shared" si="9"/>
        <v>[238]=684,</v>
      </c>
      <c r="K231" s="3">
        <f t="shared" si="10"/>
        <v>238</v>
      </c>
      <c r="L231" s="3">
        <f t="shared" si="11"/>
        <v>684</v>
      </c>
      <c r="M231" s="8" t="str">
        <f>VLOOKUP(A231,'ESO wayshrine names'!$A$3:$B$9991,2,)</f>
        <v>Icy Shore Wayshrine</v>
      </c>
      <c r="N231" s="3" t="str">
        <f>VLOOKUP(F231,'ESO zone constants'!$A$3:$D$9999,4,FALSE)</f>
        <v>Wrothgar</v>
      </c>
    </row>
    <row r="232" spans="1:14" x14ac:dyDescent="0.25">
      <c r="A232" s="95">
        <v>239</v>
      </c>
      <c r="B232">
        <v>27</v>
      </c>
      <c r="C232">
        <v>667</v>
      </c>
      <c r="D232" t="s">
        <v>452</v>
      </c>
      <c r="E232">
        <v>380</v>
      </c>
      <c r="F232">
        <v>684</v>
      </c>
      <c r="G232" t="s">
        <v>452</v>
      </c>
      <c r="H232">
        <v>1</v>
      </c>
      <c r="I232" t="s">
        <v>2982</v>
      </c>
      <c r="J232" s="30" t="str">
        <f t="shared" si="9"/>
        <v>[239]=684,</v>
      </c>
      <c r="K232" s="3">
        <f t="shared" si="10"/>
        <v>239</v>
      </c>
      <c r="L232" s="3">
        <f t="shared" si="11"/>
        <v>684</v>
      </c>
      <c r="M232" s="8" t="str">
        <f>VLOOKUP(A232,'ESO wayshrine names'!$A$3:$B$9991,2,)</f>
        <v>Two Rivers Wayshrine</v>
      </c>
      <c r="N232" s="3" t="str">
        <f>VLOOKUP(F232,'ESO zone constants'!$A$3:$D$9999,4,FALSE)</f>
        <v>Wrothgar</v>
      </c>
    </row>
    <row r="233" spans="1:14" x14ac:dyDescent="0.25">
      <c r="A233" s="95">
        <v>240</v>
      </c>
      <c r="B233">
        <v>27</v>
      </c>
      <c r="C233">
        <v>667</v>
      </c>
      <c r="D233" t="s">
        <v>452</v>
      </c>
      <c r="E233">
        <v>380</v>
      </c>
      <c r="F233">
        <v>684</v>
      </c>
      <c r="G233" t="s">
        <v>452</v>
      </c>
      <c r="H233">
        <v>1</v>
      </c>
      <c r="I233" t="s">
        <v>2983</v>
      </c>
      <c r="J233" s="30" t="str">
        <f t="shared" si="9"/>
        <v>[240]=684,</v>
      </c>
      <c r="K233" s="3">
        <f t="shared" si="10"/>
        <v>240</v>
      </c>
      <c r="L233" s="3">
        <f t="shared" si="11"/>
        <v>684</v>
      </c>
      <c r="M233" s="8" t="str">
        <f>VLOOKUP(A233,'ESO wayshrine names'!$A$3:$B$9991,2,)</f>
        <v>Morkul Plain Wayshrine</v>
      </c>
      <c r="N233" s="3" t="str">
        <f>VLOOKUP(F233,'ESO zone constants'!$A$3:$D$9999,4,FALSE)</f>
        <v>Wrothgar</v>
      </c>
    </row>
    <row r="234" spans="1:14" x14ac:dyDescent="0.25">
      <c r="A234" s="95">
        <v>241</v>
      </c>
      <c r="B234">
        <v>27</v>
      </c>
      <c r="C234">
        <v>667</v>
      </c>
      <c r="D234" t="s">
        <v>452</v>
      </c>
      <c r="E234">
        <v>380</v>
      </c>
      <c r="F234">
        <v>684</v>
      </c>
      <c r="G234" t="s">
        <v>452</v>
      </c>
      <c r="H234">
        <v>1</v>
      </c>
      <c r="I234" t="s">
        <v>2984</v>
      </c>
      <c r="J234" s="30" t="str">
        <f t="shared" si="9"/>
        <v>[241]=684,</v>
      </c>
      <c r="K234" s="3">
        <f t="shared" si="10"/>
        <v>241</v>
      </c>
      <c r="L234" s="3">
        <f t="shared" si="11"/>
        <v>684</v>
      </c>
      <c r="M234" s="8" t="str">
        <f>VLOOKUP(A234,'ESO wayshrine names'!$A$3:$B$9991,2,)</f>
        <v>Great Bay Wayshrine</v>
      </c>
      <c r="N234" s="3" t="str">
        <f>VLOOKUP(F234,'ESO zone constants'!$A$3:$D$9999,4,FALSE)</f>
        <v>Wrothgar</v>
      </c>
    </row>
    <row r="235" spans="1:14" x14ac:dyDescent="0.25">
      <c r="A235" s="95">
        <v>242</v>
      </c>
      <c r="B235">
        <v>27</v>
      </c>
      <c r="C235">
        <v>667</v>
      </c>
      <c r="D235" t="s">
        <v>452</v>
      </c>
      <c r="E235">
        <v>380</v>
      </c>
      <c r="F235">
        <v>684</v>
      </c>
      <c r="G235" t="s">
        <v>452</v>
      </c>
      <c r="H235">
        <v>1</v>
      </c>
      <c r="I235" t="s">
        <v>2985</v>
      </c>
      <c r="J235" s="30" t="str">
        <f t="shared" si="9"/>
        <v>[242]=684,</v>
      </c>
      <c r="K235" s="3">
        <f t="shared" si="10"/>
        <v>242</v>
      </c>
      <c r="L235" s="3">
        <f t="shared" si="11"/>
        <v>684</v>
      </c>
      <c r="M235" s="8" t="str">
        <f>VLOOKUP(A235,'ESO wayshrine names'!$A$3:$B$9991,2,)</f>
        <v>Frostbreak Ridge Wayshrine</v>
      </c>
      <c r="N235" s="3" t="str">
        <f>VLOOKUP(F235,'ESO zone constants'!$A$3:$D$9999,4,FALSE)</f>
        <v>Wrothgar</v>
      </c>
    </row>
    <row r="236" spans="1:14" x14ac:dyDescent="0.25">
      <c r="A236" s="95">
        <v>243</v>
      </c>
      <c r="B236">
        <v>27</v>
      </c>
      <c r="C236">
        <v>667</v>
      </c>
      <c r="D236" t="s">
        <v>452</v>
      </c>
      <c r="E236">
        <v>380</v>
      </c>
      <c r="F236">
        <v>684</v>
      </c>
      <c r="G236" t="s">
        <v>452</v>
      </c>
      <c r="H236">
        <v>1</v>
      </c>
      <c r="I236" t="s">
        <v>2986</v>
      </c>
      <c r="J236" s="30" t="str">
        <f t="shared" si="9"/>
        <v>[243]=684,</v>
      </c>
      <c r="K236" s="3">
        <f t="shared" si="10"/>
        <v>243</v>
      </c>
      <c r="L236" s="3">
        <f t="shared" si="11"/>
        <v>684</v>
      </c>
      <c r="M236" s="8" t="str">
        <f>VLOOKUP(A236,'ESO wayshrine names'!$A$3:$B$9991,2,)</f>
        <v>Siege Road Wayshrine</v>
      </c>
      <c r="N236" s="3" t="str">
        <f>VLOOKUP(F236,'ESO zone constants'!$A$3:$D$9999,4,FALSE)</f>
        <v>Wrothgar</v>
      </c>
    </row>
    <row r="237" spans="1:14" x14ac:dyDescent="0.25">
      <c r="A237" s="95">
        <v>244</v>
      </c>
      <c r="B237">
        <v>27</v>
      </c>
      <c r="C237">
        <v>667</v>
      </c>
      <c r="D237" t="s">
        <v>452</v>
      </c>
      <c r="E237">
        <v>380</v>
      </c>
      <c r="F237">
        <v>684</v>
      </c>
      <c r="G237" t="s">
        <v>452</v>
      </c>
      <c r="H237">
        <v>1</v>
      </c>
      <c r="I237" t="s">
        <v>2987</v>
      </c>
      <c r="J237" s="30" t="str">
        <f t="shared" si="9"/>
        <v>[244]=684,</v>
      </c>
      <c r="K237" s="3">
        <f t="shared" si="10"/>
        <v>244</v>
      </c>
      <c r="L237" s="3">
        <f t="shared" si="11"/>
        <v>684</v>
      </c>
      <c r="M237" s="8" t="str">
        <f>VLOOKUP(A237,'ESO wayshrine names'!$A$3:$B$9991,2,)</f>
        <v>Orsinium Wayshrine</v>
      </c>
      <c r="N237" s="3" t="str">
        <f>VLOOKUP(F237,'ESO zone constants'!$A$3:$D$9999,4,FALSE)</f>
        <v>Wrothgar</v>
      </c>
    </row>
    <row r="238" spans="1:14" x14ac:dyDescent="0.25">
      <c r="A238" s="95">
        <v>245</v>
      </c>
      <c r="B238">
        <v>27</v>
      </c>
      <c r="C238">
        <v>667</v>
      </c>
      <c r="D238" t="s">
        <v>452</v>
      </c>
      <c r="E238">
        <v>380</v>
      </c>
      <c r="F238">
        <v>684</v>
      </c>
      <c r="G238" t="s">
        <v>452</v>
      </c>
      <c r="H238">
        <v>1</v>
      </c>
      <c r="I238" t="s">
        <v>2988</v>
      </c>
      <c r="J238" s="30" t="str">
        <f t="shared" si="9"/>
        <v>[245]=684,</v>
      </c>
      <c r="K238" s="3">
        <f t="shared" si="10"/>
        <v>245</v>
      </c>
      <c r="L238" s="3">
        <f t="shared" si="11"/>
        <v>684</v>
      </c>
      <c r="M238" s="8" t="str">
        <f>VLOOKUP(A238,'ESO wayshrine names'!$A$3:$B$9991,2,)</f>
        <v>Trader's Road Wayshrine</v>
      </c>
      <c r="N238" s="3" t="str">
        <f>VLOOKUP(F238,'ESO zone constants'!$A$3:$D$9999,4,FALSE)</f>
        <v>Wrothgar</v>
      </c>
    </row>
    <row r="239" spans="1:14" x14ac:dyDescent="0.25">
      <c r="A239" s="95">
        <v>246</v>
      </c>
      <c r="B239">
        <v>27</v>
      </c>
      <c r="C239">
        <v>667</v>
      </c>
      <c r="D239" t="s">
        <v>452</v>
      </c>
      <c r="E239">
        <v>380</v>
      </c>
      <c r="F239">
        <v>684</v>
      </c>
      <c r="G239" t="s">
        <v>452</v>
      </c>
      <c r="H239">
        <v>1</v>
      </c>
      <c r="I239" t="s">
        <v>2989</v>
      </c>
      <c r="J239" s="30" t="str">
        <f t="shared" si="9"/>
        <v>[246]=684,</v>
      </c>
      <c r="K239" s="3">
        <f t="shared" si="10"/>
        <v>246</v>
      </c>
      <c r="L239" s="3">
        <f t="shared" si="11"/>
        <v>684</v>
      </c>
      <c r="M239" s="8" t="str">
        <f>VLOOKUP(A239,'ESO wayshrine names'!$A$3:$B$9991,2,)</f>
        <v>Merchant's Gate Wayshrine</v>
      </c>
      <c r="N239" s="3" t="str">
        <f>VLOOKUP(F239,'ESO zone constants'!$A$3:$D$9999,4,FALSE)</f>
        <v>Wrothgar</v>
      </c>
    </row>
    <row r="240" spans="1:14" x14ac:dyDescent="0.25">
      <c r="A240" s="95">
        <v>247</v>
      </c>
      <c r="B240">
        <v>14</v>
      </c>
      <c r="C240">
        <v>16</v>
      </c>
      <c r="D240" t="s">
        <v>125</v>
      </c>
      <c r="E240">
        <v>38</v>
      </c>
      <c r="F240">
        <v>181</v>
      </c>
      <c r="G240" t="s">
        <v>125</v>
      </c>
      <c r="H240">
        <v>6</v>
      </c>
      <c r="I240" t="s">
        <v>2990</v>
      </c>
      <c r="J240" s="30" t="str">
        <f t="shared" si="9"/>
        <v>[247]=181,</v>
      </c>
      <c r="K240" s="3">
        <f t="shared" si="10"/>
        <v>247</v>
      </c>
      <c r="L240" s="3">
        <f t="shared" si="11"/>
        <v>181</v>
      </c>
      <c r="M240" s="8" t="str">
        <f>VLOOKUP(A240,'ESO wayshrine names'!$A$3:$B$9991,2,)</f>
        <v>Dungeon: White-Gold Tower</v>
      </c>
      <c r="N240" s="3" t="str">
        <f>VLOOKUP(F240,'ESO zone constants'!$A$3:$D$9999,4,FALSE)</f>
        <v>Cyrodiil</v>
      </c>
    </row>
    <row r="241" spans="1:14" x14ac:dyDescent="0.25">
      <c r="A241" s="95">
        <v>249</v>
      </c>
      <c r="B241">
        <v>27</v>
      </c>
      <c r="C241">
        <v>667</v>
      </c>
      <c r="D241" t="s">
        <v>452</v>
      </c>
      <c r="E241">
        <v>380</v>
      </c>
      <c r="F241">
        <v>684</v>
      </c>
      <c r="G241" t="s">
        <v>452</v>
      </c>
      <c r="H241">
        <v>0</v>
      </c>
      <c r="I241" t="s">
        <v>2991</v>
      </c>
      <c r="J241" s="30" t="str">
        <f t="shared" si="9"/>
        <v>[249]=684,</v>
      </c>
      <c r="K241" s="3">
        <f t="shared" si="10"/>
        <v>249</v>
      </c>
      <c r="L241" s="3">
        <f t="shared" si="11"/>
        <v>684</v>
      </c>
      <c r="M241" s="8" t="str">
        <f>VLOOKUP(A241,'ESO wayshrine names'!$A$3:$B$9991,2,)</f>
        <v>Maelstrom Arena</v>
      </c>
      <c r="N241" s="3" t="str">
        <f>VLOOKUP(F241,'ESO zone constants'!$A$3:$D$9999,4,FALSE)</f>
        <v>Wrothgar</v>
      </c>
    </row>
    <row r="242" spans="1:14" x14ac:dyDescent="0.25">
      <c r="A242" s="95">
        <v>250</v>
      </c>
      <c r="B242">
        <v>27</v>
      </c>
      <c r="C242">
        <v>667</v>
      </c>
      <c r="D242" t="s">
        <v>452</v>
      </c>
      <c r="E242">
        <v>380</v>
      </c>
      <c r="F242">
        <v>684</v>
      </c>
      <c r="G242" t="s">
        <v>452</v>
      </c>
      <c r="H242">
        <v>0</v>
      </c>
      <c r="I242" t="s">
        <v>2991</v>
      </c>
      <c r="J242" s="30" t="str">
        <f t="shared" si="9"/>
        <v>[250]=684,</v>
      </c>
      <c r="K242" s="3">
        <f t="shared" si="10"/>
        <v>250</v>
      </c>
      <c r="L242" s="3">
        <f t="shared" si="11"/>
        <v>684</v>
      </c>
      <c r="M242" s="8" t="str">
        <f>VLOOKUP(A242,'ESO wayshrine names'!$A$3:$B$9991,2,)</f>
        <v>Maelstrom Arena</v>
      </c>
      <c r="N242" s="3" t="str">
        <f>VLOOKUP(F242,'ESO zone constants'!$A$3:$D$9999,4,FALSE)</f>
        <v>Wrothgar</v>
      </c>
    </row>
    <row r="243" spans="1:14" x14ac:dyDescent="0.25">
      <c r="A243" s="95">
        <v>251</v>
      </c>
      <c r="B243">
        <v>29</v>
      </c>
      <c r="C243">
        <v>1006</v>
      </c>
      <c r="D243" t="s">
        <v>2315</v>
      </c>
      <c r="E243">
        <v>449</v>
      </c>
      <c r="F243">
        <v>823</v>
      </c>
      <c r="G243" t="s">
        <v>2992</v>
      </c>
      <c r="H243">
        <v>1</v>
      </c>
      <c r="I243" t="s">
        <v>2993</v>
      </c>
      <c r="J243" s="30" t="str">
        <f t="shared" si="9"/>
        <v>[251]=823,</v>
      </c>
      <c r="K243" s="3">
        <f t="shared" si="10"/>
        <v>251</v>
      </c>
      <c r="L243" s="3">
        <f t="shared" si="11"/>
        <v>823</v>
      </c>
      <c r="M243" s="8" t="str">
        <f>VLOOKUP(A243,'ESO wayshrine names'!$A$3:$B$9991,2,)</f>
        <v>Anvil Wayshrine</v>
      </c>
      <c r="N243" s="3" t="str">
        <f>VLOOKUP(F243,'ESO zone constants'!$A$3:$D$9999,4,FALSE)</f>
        <v>Gold Coast</v>
      </c>
    </row>
    <row r="244" spans="1:14" x14ac:dyDescent="0.25">
      <c r="A244" s="95">
        <v>252</v>
      </c>
      <c r="B244">
        <v>29</v>
      </c>
      <c r="C244">
        <v>1006</v>
      </c>
      <c r="D244" t="s">
        <v>2315</v>
      </c>
      <c r="E244">
        <v>449</v>
      </c>
      <c r="F244">
        <v>823</v>
      </c>
      <c r="G244" t="s">
        <v>2992</v>
      </c>
      <c r="H244">
        <v>1</v>
      </c>
      <c r="I244" t="s">
        <v>2994</v>
      </c>
      <c r="J244" s="30" t="str">
        <f t="shared" si="9"/>
        <v>[252]=823,</v>
      </c>
      <c r="K244" s="3">
        <f t="shared" si="10"/>
        <v>252</v>
      </c>
      <c r="L244" s="3">
        <f t="shared" si="11"/>
        <v>823</v>
      </c>
      <c r="M244" s="8" t="str">
        <f>VLOOKUP(A244,'ESO wayshrine names'!$A$3:$B$9991,2,)</f>
        <v>Kvatch Wayshrine</v>
      </c>
      <c r="N244" s="3" t="str">
        <f>VLOOKUP(F244,'ESO zone constants'!$A$3:$D$9999,4,FALSE)</f>
        <v>Gold Coast</v>
      </c>
    </row>
    <row r="245" spans="1:14" x14ac:dyDescent="0.25">
      <c r="A245" s="95">
        <v>253</v>
      </c>
      <c r="B245">
        <v>29</v>
      </c>
      <c r="C245">
        <v>1006</v>
      </c>
      <c r="D245" t="s">
        <v>2315</v>
      </c>
      <c r="E245">
        <v>449</v>
      </c>
      <c r="F245">
        <v>823</v>
      </c>
      <c r="G245" t="s">
        <v>2992</v>
      </c>
      <c r="H245">
        <v>1</v>
      </c>
      <c r="I245" t="s">
        <v>2995</v>
      </c>
      <c r="J245" s="30" t="str">
        <f t="shared" si="9"/>
        <v>[253]=823,</v>
      </c>
      <c r="K245" s="3">
        <f t="shared" si="10"/>
        <v>253</v>
      </c>
      <c r="L245" s="3">
        <f t="shared" si="11"/>
        <v>823</v>
      </c>
      <c r="M245" s="8" t="str">
        <f>VLOOKUP(A245,'ESO wayshrine names'!$A$3:$B$9991,2,)</f>
        <v>Strid River Wayshrine</v>
      </c>
      <c r="N245" s="3" t="str">
        <f>VLOOKUP(F245,'ESO zone constants'!$A$3:$D$9999,4,FALSE)</f>
        <v>Gold Coast</v>
      </c>
    </row>
    <row r="246" spans="1:14" x14ac:dyDescent="0.25">
      <c r="A246" s="95">
        <v>254</v>
      </c>
      <c r="B246">
        <v>29</v>
      </c>
      <c r="C246">
        <v>1006</v>
      </c>
      <c r="D246" t="s">
        <v>2315</v>
      </c>
      <c r="E246">
        <v>449</v>
      </c>
      <c r="F246">
        <v>823</v>
      </c>
      <c r="G246" t="s">
        <v>2992</v>
      </c>
      <c r="H246">
        <v>1</v>
      </c>
      <c r="I246" t="s">
        <v>2996</v>
      </c>
      <c r="J246" s="30" t="str">
        <f t="shared" si="9"/>
        <v>[254]=823,</v>
      </c>
      <c r="K246" s="3">
        <f t="shared" si="10"/>
        <v>254</v>
      </c>
      <c r="L246" s="3">
        <f t="shared" si="11"/>
        <v>823</v>
      </c>
      <c r="M246" s="8" t="str">
        <f>VLOOKUP(A246,'ESO wayshrine names'!$A$3:$B$9991,2,)</f>
        <v>Gold Coast Wayshrine</v>
      </c>
      <c r="N246" s="3" t="str">
        <f>VLOOKUP(F246,'ESO zone constants'!$A$3:$D$9999,4,FALSE)</f>
        <v>Gold Coast</v>
      </c>
    </row>
    <row r="247" spans="1:14" x14ac:dyDescent="0.25">
      <c r="A247" s="95">
        <v>255</v>
      </c>
      <c r="B247">
        <v>28</v>
      </c>
      <c r="C247">
        <v>994</v>
      </c>
      <c r="D247" t="s">
        <v>2316</v>
      </c>
      <c r="E247">
        <v>443</v>
      </c>
      <c r="F247">
        <v>816</v>
      </c>
      <c r="G247" t="s">
        <v>2316</v>
      </c>
      <c r="H247">
        <v>1</v>
      </c>
      <c r="I247" t="s">
        <v>2997</v>
      </c>
      <c r="J247" s="30" t="str">
        <f t="shared" si="9"/>
        <v>[255]=816,</v>
      </c>
      <c r="K247" s="3">
        <f t="shared" si="10"/>
        <v>255</v>
      </c>
      <c r="L247" s="3">
        <f t="shared" si="11"/>
        <v>816</v>
      </c>
      <c r="M247" s="8" t="str">
        <f>VLOOKUP(A247,'ESO wayshrine names'!$A$3:$B$9991,2,)</f>
        <v>Abah's Landing Wayshrine</v>
      </c>
      <c r="N247" s="3" t="str">
        <f>VLOOKUP(F247,'ESO zone constants'!$A$3:$D$9999,4,FALSE)</f>
        <v>Hew's Bane</v>
      </c>
    </row>
    <row r="248" spans="1:14" x14ac:dyDescent="0.25">
      <c r="A248" s="95">
        <v>256</v>
      </c>
      <c r="B248">
        <v>28</v>
      </c>
      <c r="C248">
        <v>994</v>
      </c>
      <c r="D248" t="s">
        <v>2316</v>
      </c>
      <c r="E248">
        <v>443</v>
      </c>
      <c r="F248">
        <v>816</v>
      </c>
      <c r="G248" t="s">
        <v>2316</v>
      </c>
      <c r="H248">
        <v>1</v>
      </c>
      <c r="I248" t="s">
        <v>2998</v>
      </c>
      <c r="J248" s="30" t="str">
        <f t="shared" si="9"/>
        <v>[256]=816,</v>
      </c>
      <c r="K248" s="3">
        <f t="shared" si="10"/>
        <v>256</v>
      </c>
      <c r="L248" s="3">
        <f t="shared" si="11"/>
        <v>816</v>
      </c>
      <c r="M248" s="8" t="str">
        <f>VLOOKUP(A248,'ESO wayshrine names'!$A$3:$B$9991,2,)</f>
        <v>Zeht's Displeasure Wayshrine</v>
      </c>
      <c r="N248" s="3" t="str">
        <f>VLOOKUP(F248,'ESO zone constants'!$A$3:$D$9999,4,FALSE)</f>
        <v>Hew's Bane</v>
      </c>
    </row>
    <row r="249" spans="1:14" x14ac:dyDescent="0.25">
      <c r="A249" s="95">
        <v>257</v>
      </c>
      <c r="B249">
        <v>28</v>
      </c>
      <c r="C249">
        <v>994</v>
      </c>
      <c r="D249" t="s">
        <v>2316</v>
      </c>
      <c r="E249">
        <v>443</v>
      </c>
      <c r="F249">
        <v>816</v>
      </c>
      <c r="G249" t="s">
        <v>2316</v>
      </c>
      <c r="H249">
        <v>1</v>
      </c>
      <c r="I249" t="s">
        <v>2999</v>
      </c>
      <c r="J249" s="30" t="str">
        <f t="shared" si="9"/>
        <v>[257]=816,</v>
      </c>
      <c r="K249" s="3">
        <f t="shared" si="10"/>
        <v>257</v>
      </c>
      <c r="L249" s="3">
        <f t="shared" si="11"/>
        <v>816</v>
      </c>
      <c r="M249" s="8" t="str">
        <f>VLOOKUP(A249,'ESO wayshrine names'!$A$3:$B$9991,2,)</f>
        <v>No Shira Citadel Wayshrine</v>
      </c>
      <c r="N249" s="3" t="str">
        <f>VLOOKUP(F249,'ESO zone constants'!$A$3:$D$9999,4,FALSE)</f>
        <v>Hew's Bane</v>
      </c>
    </row>
    <row r="250" spans="1:14" x14ac:dyDescent="0.25">
      <c r="A250" s="95">
        <v>258</v>
      </c>
      <c r="B250">
        <v>17</v>
      </c>
      <c r="C250">
        <v>256</v>
      </c>
      <c r="D250" t="s">
        <v>2295</v>
      </c>
      <c r="E250">
        <v>180</v>
      </c>
      <c r="F250">
        <v>382</v>
      </c>
      <c r="G250" t="s">
        <v>2295</v>
      </c>
      <c r="H250">
        <v>3</v>
      </c>
      <c r="I250" t="s">
        <v>3000</v>
      </c>
      <c r="J250" s="30" t="str">
        <f t="shared" si="9"/>
        <v>[258]=382,</v>
      </c>
      <c r="K250" s="3">
        <f t="shared" si="10"/>
        <v>258</v>
      </c>
      <c r="L250" s="3">
        <f t="shared" si="11"/>
        <v>382</v>
      </c>
      <c r="M250" s="8" t="str">
        <f>VLOOKUP(A250,'ESO wayshrine names'!$A$3:$B$9991,2,)</f>
        <v>Trial: Maw of Lorkhaj</v>
      </c>
      <c r="N250" s="3" t="str">
        <f>VLOOKUP(F250,'ESO zone constants'!$A$3:$D$9999,4,FALSE)</f>
        <v>Reaper's March</v>
      </c>
    </row>
    <row r="251" spans="1:14" x14ac:dyDescent="0.25">
      <c r="A251" s="95">
        <v>260</v>
      </c>
      <c r="B251">
        <v>9</v>
      </c>
      <c r="C251">
        <v>26</v>
      </c>
      <c r="D251" t="s">
        <v>2312</v>
      </c>
      <c r="E251">
        <v>19</v>
      </c>
      <c r="F251">
        <v>117</v>
      </c>
      <c r="G251" t="s">
        <v>2312</v>
      </c>
      <c r="H251">
        <v>6</v>
      </c>
      <c r="I251" t="s">
        <v>3001</v>
      </c>
      <c r="J251" s="30" t="str">
        <f t="shared" si="9"/>
        <v>[260]=117,</v>
      </c>
      <c r="K251" s="3">
        <f t="shared" si="10"/>
        <v>260</v>
      </c>
      <c r="L251" s="3">
        <f t="shared" si="11"/>
        <v>117</v>
      </c>
      <c r="M251" s="8" t="str">
        <f>VLOOKUP(A251,'ESO wayshrine names'!$A$3:$B$9991,2,)</f>
        <v>Dungeon: Ruins of Mazzatun</v>
      </c>
      <c r="N251" s="3" t="str">
        <f>VLOOKUP(F251,'ESO zone constants'!$A$3:$D$9999,4,FALSE)</f>
        <v>Shadowfen</v>
      </c>
    </row>
    <row r="252" spans="1:14" x14ac:dyDescent="0.25">
      <c r="A252" s="95">
        <v>261</v>
      </c>
      <c r="B252">
        <v>9</v>
      </c>
      <c r="C252">
        <v>26</v>
      </c>
      <c r="D252" t="s">
        <v>2312</v>
      </c>
      <c r="E252">
        <v>19</v>
      </c>
      <c r="F252">
        <v>117</v>
      </c>
      <c r="G252" t="s">
        <v>2312</v>
      </c>
      <c r="H252">
        <v>6</v>
      </c>
      <c r="I252" t="s">
        <v>3002</v>
      </c>
      <c r="J252" s="30" t="str">
        <f t="shared" si="9"/>
        <v>[261]=117,</v>
      </c>
      <c r="K252" s="3">
        <f t="shared" si="10"/>
        <v>261</v>
      </c>
      <c r="L252" s="3">
        <f t="shared" si="11"/>
        <v>117</v>
      </c>
      <c r="M252" s="8" t="str">
        <f>VLOOKUP(A252,'ESO wayshrine names'!$A$3:$B$9991,2,)</f>
        <v>Dungeon: Cradle of Shadows</v>
      </c>
      <c r="N252" s="3" t="str">
        <f>VLOOKUP(F252,'ESO zone constants'!$A$3:$D$9999,4,FALSE)</f>
        <v>Shadowfen</v>
      </c>
    </row>
    <row r="253" spans="1:14" x14ac:dyDescent="0.25">
      <c r="A253" s="95">
        <v>262</v>
      </c>
      <c r="B253">
        <v>15</v>
      </c>
      <c r="C253">
        <v>143</v>
      </c>
      <c r="D253" t="s">
        <v>264</v>
      </c>
      <c r="E253">
        <v>179</v>
      </c>
      <c r="F253">
        <v>381</v>
      </c>
      <c r="G253" t="s">
        <v>264</v>
      </c>
      <c r="H253">
        <v>6</v>
      </c>
      <c r="I253" t="s">
        <v>3003</v>
      </c>
      <c r="J253" s="30" t="str">
        <f t="shared" si="9"/>
        <v>[262]=381,</v>
      </c>
      <c r="K253" s="3">
        <f t="shared" si="10"/>
        <v>262</v>
      </c>
      <c r="L253" s="3">
        <f t="shared" si="11"/>
        <v>381</v>
      </c>
      <c r="M253" s="8" t="str">
        <f>VLOOKUP(A253,'ESO wayshrine names'!$A$3:$B$9991,2,)</f>
        <v>Dungeon: The Banished Cells II</v>
      </c>
      <c r="N253" s="3" t="str">
        <f>VLOOKUP(F253,'ESO zone constants'!$A$3:$D$9999,4,FALSE)</f>
        <v>Auridon</v>
      </c>
    </row>
    <row r="254" spans="1:14" x14ac:dyDescent="0.25">
      <c r="A254" s="95">
        <v>263</v>
      </c>
      <c r="B254">
        <v>4</v>
      </c>
      <c r="C254">
        <v>12</v>
      </c>
      <c r="D254" t="s">
        <v>2309</v>
      </c>
      <c r="E254">
        <v>4</v>
      </c>
      <c r="F254">
        <v>19</v>
      </c>
      <c r="G254" t="s">
        <v>2309</v>
      </c>
      <c r="H254">
        <v>6</v>
      </c>
      <c r="I254" t="s">
        <v>3889</v>
      </c>
      <c r="J254" s="30" t="str">
        <f t="shared" si="9"/>
        <v>[263]=19,</v>
      </c>
      <c r="K254" s="3">
        <f t="shared" si="10"/>
        <v>263</v>
      </c>
      <c r="L254" s="3">
        <f t="shared" si="11"/>
        <v>19</v>
      </c>
      <c r="M254" s="8" t="str">
        <f>VLOOKUP(A254,'ESO wayshrine names'!$A$3:$B$9991,2,)</f>
        <v>Dungeon: Wayrest Sewers II</v>
      </c>
      <c r="N254" s="3" t="str">
        <f>VLOOKUP(F254,'ESO zone constants'!$A$3:$D$9999,4,FALSE)</f>
        <v>Stormhaven</v>
      </c>
    </row>
    <row r="255" spans="1:14" x14ac:dyDescent="0.25">
      <c r="A255" s="95">
        <v>264</v>
      </c>
      <c r="B255">
        <v>10</v>
      </c>
      <c r="C255">
        <v>13</v>
      </c>
      <c r="D255" t="s">
        <v>107</v>
      </c>
      <c r="E255">
        <v>10</v>
      </c>
      <c r="F255">
        <v>57</v>
      </c>
      <c r="G255" t="s">
        <v>107</v>
      </c>
      <c r="H255">
        <v>6</v>
      </c>
      <c r="I255" t="s">
        <v>3004</v>
      </c>
      <c r="J255" s="30" t="str">
        <f t="shared" si="9"/>
        <v>[264]=57,</v>
      </c>
      <c r="K255" s="3">
        <f t="shared" si="10"/>
        <v>264</v>
      </c>
      <c r="L255" s="3">
        <f t="shared" si="11"/>
        <v>57</v>
      </c>
      <c r="M255" s="8" t="str">
        <f>VLOOKUP(A255,'ESO wayshrine names'!$A$3:$B$9991,2,)</f>
        <v>Dungeon: Darkshade Caverns II</v>
      </c>
      <c r="N255" s="3" t="str">
        <f>VLOOKUP(F255,'ESO zone constants'!$A$3:$D$9999,4,FALSE)</f>
        <v>Deshaan</v>
      </c>
    </row>
    <row r="256" spans="1:14" x14ac:dyDescent="0.25">
      <c r="A256" s="95">
        <v>265</v>
      </c>
      <c r="B256">
        <v>7</v>
      </c>
      <c r="C256">
        <v>9</v>
      </c>
      <c r="D256" t="s">
        <v>2292</v>
      </c>
      <c r="E256">
        <v>181</v>
      </c>
      <c r="F256">
        <v>383</v>
      </c>
      <c r="G256" t="s">
        <v>2292</v>
      </c>
      <c r="H256">
        <v>6</v>
      </c>
      <c r="I256" t="s">
        <v>3005</v>
      </c>
      <c r="J256" s="30" t="str">
        <f t="shared" si="9"/>
        <v>[265]=383,</v>
      </c>
      <c r="K256" s="3">
        <f t="shared" si="10"/>
        <v>265</v>
      </c>
      <c r="L256" s="3">
        <f t="shared" si="11"/>
        <v>383</v>
      </c>
      <c r="M256" s="8" t="str">
        <f>VLOOKUP(A256,'ESO wayshrine names'!$A$3:$B$9991,2,)</f>
        <v>Dungeon: Elden Hollow II</v>
      </c>
      <c r="N256" s="3" t="str">
        <f>VLOOKUP(F256,'ESO zone constants'!$A$3:$D$9999,4,FALSE)</f>
        <v>Grahtwood</v>
      </c>
    </row>
    <row r="257" spans="1:14" x14ac:dyDescent="0.25">
      <c r="A257" s="95">
        <v>266</v>
      </c>
      <c r="B257">
        <v>11</v>
      </c>
      <c r="C257">
        <v>7</v>
      </c>
      <c r="D257" t="s">
        <v>2313</v>
      </c>
      <c r="E257">
        <v>9</v>
      </c>
      <c r="F257">
        <v>41</v>
      </c>
      <c r="G257" t="s">
        <v>2313</v>
      </c>
      <c r="H257">
        <v>6</v>
      </c>
      <c r="I257" t="s">
        <v>3006</v>
      </c>
      <c r="J257" s="30" t="str">
        <f t="shared" si="9"/>
        <v>[266]=41,</v>
      </c>
      <c r="K257" s="3">
        <f t="shared" si="10"/>
        <v>266</v>
      </c>
      <c r="L257" s="3">
        <f t="shared" si="11"/>
        <v>41</v>
      </c>
      <c r="M257" s="8" t="str">
        <f>VLOOKUP(A257,'ESO wayshrine names'!$A$3:$B$9991,2,)</f>
        <v>Dungeon: Fungal Grotto II</v>
      </c>
      <c r="N257" s="3" t="str">
        <f>VLOOKUP(F257,'ESO zone constants'!$A$3:$D$9999,4,FALSE)</f>
        <v>Stonefalls</v>
      </c>
    </row>
    <row r="258" spans="1:14" x14ac:dyDescent="0.25">
      <c r="A258" s="95">
        <v>267</v>
      </c>
      <c r="B258">
        <v>2</v>
      </c>
      <c r="C258">
        <v>1</v>
      </c>
      <c r="D258" t="s">
        <v>103</v>
      </c>
      <c r="E258">
        <v>2</v>
      </c>
      <c r="F258">
        <v>3</v>
      </c>
      <c r="G258" t="s">
        <v>103</v>
      </c>
      <c r="H258">
        <v>6</v>
      </c>
      <c r="I258" t="s">
        <v>3007</v>
      </c>
      <c r="J258" s="30" t="str">
        <f t="shared" si="9"/>
        <v>[267]=3,</v>
      </c>
      <c r="K258" s="3">
        <f t="shared" si="10"/>
        <v>267</v>
      </c>
      <c r="L258" s="3">
        <f t="shared" si="11"/>
        <v>3</v>
      </c>
      <c r="M258" s="8" t="str">
        <f>VLOOKUP(A258,'ESO wayshrine names'!$A$3:$B$9991,2,)</f>
        <v>Dungeon: Spindleclutch II</v>
      </c>
      <c r="N258" s="3" t="str">
        <f>VLOOKUP(F258,'ESO zone constants'!$A$3:$D$9999,4,FALSE)</f>
        <v>Glenumbra</v>
      </c>
    </row>
    <row r="259" spans="1:14" x14ac:dyDescent="0.25">
      <c r="A259" s="95">
        <v>268</v>
      </c>
      <c r="B259">
        <v>16</v>
      </c>
      <c r="C259">
        <v>300</v>
      </c>
      <c r="D259" t="s">
        <v>2294</v>
      </c>
      <c r="E259">
        <v>18</v>
      </c>
      <c r="F259">
        <v>108</v>
      </c>
      <c r="G259" t="s">
        <v>2294</v>
      </c>
      <c r="H259">
        <v>6</v>
      </c>
      <c r="I259" t="s">
        <v>3008</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constants'!$A$3:$D$9999,4,FALSE)</f>
        <v>Greenshade</v>
      </c>
    </row>
    <row r="260" spans="1:14" x14ac:dyDescent="0.25">
      <c r="A260" s="95">
        <v>269</v>
      </c>
      <c r="B260">
        <v>3</v>
      </c>
      <c r="C260">
        <v>10</v>
      </c>
      <c r="D260" t="s">
        <v>2308</v>
      </c>
      <c r="E260">
        <v>5</v>
      </c>
      <c r="F260">
        <v>20</v>
      </c>
      <c r="G260" t="s">
        <v>2308</v>
      </c>
      <c r="H260">
        <v>6</v>
      </c>
      <c r="I260" t="s">
        <v>3009</v>
      </c>
      <c r="J260" s="30" t="str">
        <f t="shared" si="12"/>
        <v>[269]=20,</v>
      </c>
      <c r="K260" s="3">
        <f t="shared" si="13"/>
        <v>269</v>
      </c>
      <c r="L260" s="3">
        <f t="shared" si="14"/>
        <v>20</v>
      </c>
      <c r="M260" s="8" t="str">
        <f>VLOOKUP(A260,'ESO wayshrine names'!$A$3:$B$9991,2,)</f>
        <v>Dungeon: Crypt of Hearts II</v>
      </c>
      <c r="N260" s="3" t="str">
        <f>VLOOKUP(F260,'ESO zone constants'!$A$3:$D$9999,4,FALSE)</f>
        <v>Rivenspire</v>
      </c>
    </row>
    <row r="261" spans="1:14" x14ac:dyDescent="0.25">
      <c r="A261" s="95">
        <v>270</v>
      </c>
      <c r="B261">
        <v>25</v>
      </c>
      <c r="C261">
        <v>1126</v>
      </c>
      <c r="D261" t="s">
        <v>2371</v>
      </c>
      <c r="E261">
        <v>501</v>
      </c>
      <c r="F261">
        <v>888</v>
      </c>
      <c r="G261" t="s">
        <v>2371</v>
      </c>
      <c r="H261">
        <v>2</v>
      </c>
      <c r="I261" t="s">
        <v>3890</v>
      </c>
      <c r="J261" s="30" t="str">
        <f t="shared" si="12"/>
        <v>[270]=888,</v>
      </c>
      <c r="K261" s="3">
        <f t="shared" si="13"/>
        <v>270</v>
      </c>
      <c r="L261" s="3">
        <f t="shared" si="14"/>
        <v>888</v>
      </c>
      <c r="M261" s="8" t="str">
        <f>VLOOKUP(A261,'ESO wayshrine names'!$A$3:$B$9991,2,)</f>
        <v>Dragonstar Arena</v>
      </c>
      <c r="N261" s="3" t="str">
        <f>VLOOKUP(F261,'ESO zone constants'!$A$3:$D$9999,4,FALSE)</f>
        <v>Craglorn</v>
      </c>
    </row>
    <row r="262" spans="1:14" x14ac:dyDescent="0.25">
      <c r="A262" s="95">
        <v>272</v>
      </c>
      <c r="B262">
        <v>30</v>
      </c>
      <c r="C262">
        <v>1060</v>
      </c>
      <c r="D262" t="s">
        <v>532</v>
      </c>
      <c r="E262">
        <v>468</v>
      </c>
      <c r="F262">
        <v>849</v>
      </c>
      <c r="G262" t="s">
        <v>532</v>
      </c>
      <c r="H262">
        <v>1</v>
      </c>
      <c r="I262" t="s">
        <v>3010</v>
      </c>
      <c r="J262" s="30" t="str">
        <f t="shared" si="12"/>
        <v>[272]=849,</v>
      </c>
      <c r="K262" s="3">
        <f t="shared" si="13"/>
        <v>272</v>
      </c>
      <c r="L262" s="3">
        <f t="shared" si="14"/>
        <v>849</v>
      </c>
      <c r="M262" s="8" t="str">
        <f>VLOOKUP(A262,'ESO wayshrine names'!$A$3:$B$9991,2,)</f>
        <v>Seyda Neen Wayshrine</v>
      </c>
      <c r="N262" s="3" t="str">
        <f>VLOOKUP(F262,'ESO zone constants'!$A$3:$D$9999,4,FALSE)</f>
        <v>Vvardenfell</v>
      </c>
    </row>
    <row r="263" spans="1:14" x14ac:dyDescent="0.25">
      <c r="A263" s="95">
        <v>273</v>
      </c>
      <c r="B263">
        <v>30</v>
      </c>
      <c r="C263">
        <v>1060</v>
      </c>
      <c r="D263" t="s">
        <v>532</v>
      </c>
      <c r="E263">
        <v>468</v>
      </c>
      <c r="F263">
        <v>849</v>
      </c>
      <c r="G263" t="s">
        <v>532</v>
      </c>
      <c r="H263">
        <v>1</v>
      </c>
      <c r="I263" t="s">
        <v>3011</v>
      </c>
      <c r="J263" s="30" t="str">
        <f t="shared" si="12"/>
        <v>[273]=849,</v>
      </c>
      <c r="K263" s="3">
        <f t="shared" si="13"/>
        <v>273</v>
      </c>
      <c r="L263" s="3">
        <f t="shared" si="14"/>
        <v>849</v>
      </c>
      <c r="M263" s="8" t="str">
        <f>VLOOKUP(A263,'ESO wayshrine names'!$A$3:$B$9991,2,)</f>
        <v>Gnisis Wayshrine</v>
      </c>
      <c r="N263" s="3" t="str">
        <f>VLOOKUP(F263,'ESO zone constants'!$A$3:$D$9999,4,FALSE)</f>
        <v>Vvardenfell</v>
      </c>
    </row>
    <row r="264" spans="1:14" x14ac:dyDescent="0.25">
      <c r="A264" s="95">
        <v>274</v>
      </c>
      <c r="B264">
        <v>30</v>
      </c>
      <c r="C264">
        <v>1060</v>
      </c>
      <c r="D264" t="s">
        <v>532</v>
      </c>
      <c r="E264">
        <v>468</v>
      </c>
      <c r="F264">
        <v>849</v>
      </c>
      <c r="G264" t="s">
        <v>532</v>
      </c>
      <c r="H264">
        <v>1</v>
      </c>
      <c r="I264" t="s">
        <v>3233</v>
      </c>
      <c r="J264" s="30" t="str">
        <f t="shared" si="12"/>
        <v>[274]=849,</v>
      </c>
      <c r="K264" s="3">
        <f t="shared" si="13"/>
        <v>274</v>
      </c>
      <c r="L264" s="3">
        <f t="shared" si="14"/>
        <v>849</v>
      </c>
      <c r="M264" s="8" t="str">
        <f>VLOOKUP(A264,'ESO wayshrine names'!$A$3:$B$9991,2,)</f>
        <v>Ald'ruhn Wayshrine</v>
      </c>
      <c r="N264" s="3" t="str">
        <f>VLOOKUP(F264,'ESO zone constants'!$A$3:$D$9999,4,FALSE)</f>
        <v>Vvardenfell</v>
      </c>
    </row>
    <row r="265" spans="1:14" x14ac:dyDescent="0.25">
      <c r="A265" s="95">
        <v>275</v>
      </c>
      <c r="B265">
        <v>30</v>
      </c>
      <c r="C265">
        <v>1060</v>
      </c>
      <c r="D265" t="s">
        <v>532</v>
      </c>
      <c r="E265">
        <v>468</v>
      </c>
      <c r="F265">
        <v>849</v>
      </c>
      <c r="G265" t="s">
        <v>532</v>
      </c>
      <c r="H265">
        <v>1</v>
      </c>
      <c r="I265" t="s">
        <v>3012</v>
      </c>
      <c r="J265" s="30" t="str">
        <f t="shared" si="12"/>
        <v>[275]=849,</v>
      </c>
      <c r="K265" s="3">
        <f t="shared" si="13"/>
        <v>275</v>
      </c>
      <c r="L265" s="3">
        <f t="shared" si="14"/>
        <v>849</v>
      </c>
      <c r="M265" s="8" t="str">
        <f>VLOOKUP(A265,'ESO wayshrine names'!$A$3:$B$9991,2,)</f>
        <v>Balmora Wayshrine</v>
      </c>
      <c r="N265" s="3" t="str">
        <f>VLOOKUP(F265,'ESO zone constants'!$A$3:$D$9999,4,FALSE)</f>
        <v>Vvardenfell</v>
      </c>
    </row>
    <row r="266" spans="1:14" x14ac:dyDescent="0.25">
      <c r="A266" s="95">
        <v>276</v>
      </c>
      <c r="B266">
        <v>30</v>
      </c>
      <c r="C266">
        <v>1060</v>
      </c>
      <c r="D266" t="s">
        <v>532</v>
      </c>
      <c r="E266">
        <v>468</v>
      </c>
      <c r="F266">
        <v>849</v>
      </c>
      <c r="G266" t="s">
        <v>532</v>
      </c>
      <c r="H266">
        <v>1</v>
      </c>
      <c r="I266" t="s">
        <v>3013</v>
      </c>
      <c r="J266" s="30" t="str">
        <f t="shared" si="12"/>
        <v>[276]=849,</v>
      </c>
      <c r="K266" s="3">
        <f t="shared" si="13"/>
        <v>276</v>
      </c>
      <c r="L266" s="3">
        <f t="shared" si="14"/>
        <v>849</v>
      </c>
      <c r="M266" s="8" t="str">
        <f>VLOOKUP(A266,'ESO wayshrine names'!$A$3:$B$9991,2,)</f>
        <v>Suran Wayshrine</v>
      </c>
      <c r="N266" s="3" t="str">
        <f>VLOOKUP(F266,'ESO zone constants'!$A$3:$D$9999,4,FALSE)</f>
        <v>Vvardenfell</v>
      </c>
    </row>
    <row r="267" spans="1:14" x14ac:dyDescent="0.25">
      <c r="A267" s="95">
        <v>277</v>
      </c>
      <c r="B267">
        <v>30</v>
      </c>
      <c r="C267">
        <v>1060</v>
      </c>
      <c r="D267" t="s">
        <v>532</v>
      </c>
      <c r="E267">
        <v>468</v>
      </c>
      <c r="F267">
        <v>849</v>
      </c>
      <c r="G267" t="s">
        <v>532</v>
      </c>
      <c r="H267">
        <v>1</v>
      </c>
      <c r="I267" t="s">
        <v>3014</v>
      </c>
      <c r="J267" s="30" t="str">
        <f t="shared" si="12"/>
        <v>[277]=849,</v>
      </c>
      <c r="K267" s="3">
        <f t="shared" si="13"/>
        <v>277</v>
      </c>
      <c r="L267" s="3">
        <f t="shared" si="14"/>
        <v>849</v>
      </c>
      <c r="M267" s="8" t="str">
        <f>VLOOKUP(A267,'ESO wayshrine names'!$A$3:$B$9991,2,)</f>
        <v>Molag Mar Wayshrine</v>
      </c>
      <c r="N267" s="3" t="str">
        <f>VLOOKUP(F267,'ESO zone constants'!$A$3:$D$9999,4,FALSE)</f>
        <v>Vvardenfell</v>
      </c>
    </row>
    <row r="268" spans="1:14" x14ac:dyDescent="0.25">
      <c r="A268" s="95">
        <v>278</v>
      </c>
      <c r="B268">
        <v>30</v>
      </c>
      <c r="C268">
        <v>1060</v>
      </c>
      <c r="D268" t="s">
        <v>532</v>
      </c>
      <c r="E268">
        <v>468</v>
      </c>
      <c r="F268">
        <v>849</v>
      </c>
      <c r="G268" t="s">
        <v>532</v>
      </c>
      <c r="H268">
        <v>1</v>
      </c>
      <c r="I268" t="s">
        <v>3015</v>
      </c>
      <c r="J268" s="30" t="str">
        <f t="shared" si="12"/>
        <v>[278]=849,</v>
      </c>
      <c r="K268" s="3">
        <f t="shared" si="13"/>
        <v>278</v>
      </c>
      <c r="L268" s="3">
        <f t="shared" si="14"/>
        <v>849</v>
      </c>
      <c r="M268" s="8" t="str">
        <f>VLOOKUP(A268,'ESO wayshrine names'!$A$3:$B$9991,2,)</f>
        <v>Tel Branora Wayshrine</v>
      </c>
      <c r="N268" s="3" t="str">
        <f>VLOOKUP(F268,'ESO zone constants'!$A$3:$D$9999,4,FALSE)</f>
        <v>Vvardenfell</v>
      </c>
    </row>
    <row r="269" spans="1:14" x14ac:dyDescent="0.25">
      <c r="A269" s="95">
        <v>279</v>
      </c>
      <c r="B269">
        <v>30</v>
      </c>
      <c r="C269">
        <v>1060</v>
      </c>
      <c r="D269" t="s">
        <v>532</v>
      </c>
      <c r="E269">
        <v>468</v>
      </c>
      <c r="F269">
        <v>849</v>
      </c>
      <c r="G269" t="s">
        <v>532</v>
      </c>
      <c r="H269">
        <v>1</v>
      </c>
      <c r="I269" t="s">
        <v>3016</v>
      </c>
      <c r="J269" s="30" t="str">
        <f t="shared" si="12"/>
        <v>[279]=849,</v>
      </c>
      <c r="K269" s="3">
        <f t="shared" si="13"/>
        <v>279</v>
      </c>
      <c r="L269" s="3">
        <f t="shared" si="14"/>
        <v>849</v>
      </c>
      <c r="M269" s="8" t="str">
        <f>VLOOKUP(A269,'ESO wayshrine names'!$A$3:$B$9991,2,)</f>
        <v>Nchuleftingth Wayshrine</v>
      </c>
      <c r="N269" s="3" t="str">
        <f>VLOOKUP(F269,'ESO zone constants'!$A$3:$D$9999,4,FALSE)</f>
        <v>Vvardenfell</v>
      </c>
    </row>
    <row r="270" spans="1:14" x14ac:dyDescent="0.25">
      <c r="A270" s="95">
        <v>280</v>
      </c>
      <c r="B270">
        <v>30</v>
      </c>
      <c r="C270">
        <v>1060</v>
      </c>
      <c r="D270" t="s">
        <v>532</v>
      </c>
      <c r="E270">
        <v>468</v>
      </c>
      <c r="F270">
        <v>849</v>
      </c>
      <c r="G270" t="s">
        <v>532</v>
      </c>
      <c r="H270">
        <v>1</v>
      </c>
      <c r="I270" t="s">
        <v>3017</v>
      </c>
      <c r="J270" s="30" t="str">
        <f t="shared" si="12"/>
        <v>[280]=849,</v>
      </c>
      <c r="K270" s="3">
        <f t="shared" si="13"/>
        <v>280</v>
      </c>
      <c r="L270" s="3">
        <f t="shared" si="14"/>
        <v>849</v>
      </c>
      <c r="M270" s="8" t="str">
        <f>VLOOKUP(A270,'ESO wayshrine names'!$A$3:$B$9991,2,)</f>
        <v>Tel Mora Wayshrine</v>
      </c>
      <c r="N270" s="3" t="str">
        <f>VLOOKUP(F270,'ESO zone constants'!$A$3:$D$9999,4,FALSE)</f>
        <v>Vvardenfell</v>
      </c>
    </row>
    <row r="271" spans="1:14" x14ac:dyDescent="0.25">
      <c r="A271" s="95">
        <v>281</v>
      </c>
      <c r="B271">
        <v>30</v>
      </c>
      <c r="C271">
        <v>1060</v>
      </c>
      <c r="D271" t="s">
        <v>532</v>
      </c>
      <c r="E271">
        <v>468</v>
      </c>
      <c r="F271">
        <v>849</v>
      </c>
      <c r="G271" t="s">
        <v>532</v>
      </c>
      <c r="H271">
        <v>1</v>
      </c>
      <c r="I271" t="s">
        <v>3018</v>
      </c>
      <c r="J271" s="30" t="str">
        <f t="shared" si="12"/>
        <v>[281]=849,</v>
      </c>
      <c r="K271" s="3">
        <f t="shared" si="13"/>
        <v>281</v>
      </c>
      <c r="L271" s="3">
        <f t="shared" si="14"/>
        <v>849</v>
      </c>
      <c r="M271" s="8" t="str">
        <f>VLOOKUP(A271,'ESO wayshrine names'!$A$3:$B$9991,2,)</f>
        <v>Sadrith Mora Wayshrine</v>
      </c>
      <c r="N271" s="3" t="str">
        <f>VLOOKUP(F271,'ESO zone constants'!$A$3:$D$9999,4,FALSE)</f>
        <v>Vvardenfell</v>
      </c>
    </row>
    <row r="272" spans="1:14" x14ac:dyDescent="0.25">
      <c r="A272" s="95">
        <v>282</v>
      </c>
      <c r="B272">
        <v>30</v>
      </c>
      <c r="C272">
        <v>1060</v>
      </c>
      <c r="D272" t="s">
        <v>532</v>
      </c>
      <c r="E272">
        <v>468</v>
      </c>
      <c r="F272">
        <v>849</v>
      </c>
      <c r="G272" t="s">
        <v>532</v>
      </c>
      <c r="H272">
        <v>1</v>
      </c>
      <c r="I272" t="s">
        <v>3019</v>
      </c>
      <c r="J272" s="30" t="str">
        <f t="shared" si="12"/>
        <v>[282]=849,</v>
      </c>
      <c r="K272" s="3">
        <f t="shared" si="13"/>
        <v>282</v>
      </c>
      <c r="L272" s="3">
        <f t="shared" si="14"/>
        <v>849</v>
      </c>
      <c r="M272" s="8" t="str">
        <f>VLOOKUP(A272,'ESO wayshrine names'!$A$3:$B$9991,2,)</f>
        <v>Valley of the Wind Wayshrine</v>
      </c>
      <c r="N272" s="3" t="str">
        <f>VLOOKUP(F272,'ESO zone constants'!$A$3:$D$9999,4,FALSE)</f>
        <v>Vvardenfell</v>
      </c>
    </row>
    <row r="273" spans="1:14" x14ac:dyDescent="0.25">
      <c r="A273" s="95">
        <v>284</v>
      </c>
      <c r="B273">
        <v>30</v>
      </c>
      <c r="C273">
        <v>1060</v>
      </c>
      <c r="D273" t="s">
        <v>532</v>
      </c>
      <c r="E273">
        <v>468</v>
      </c>
      <c r="F273">
        <v>849</v>
      </c>
      <c r="G273" t="s">
        <v>532</v>
      </c>
      <c r="H273">
        <v>1</v>
      </c>
      <c r="I273" t="s">
        <v>3020</v>
      </c>
      <c r="J273" s="30" t="str">
        <f t="shared" si="12"/>
        <v>[284]=849,</v>
      </c>
      <c r="K273" s="3">
        <f t="shared" si="13"/>
        <v>284</v>
      </c>
      <c r="L273" s="3">
        <f t="shared" si="14"/>
        <v>849</v>
      </c>
      <c r="M273" s="8" t="str">
        <f>VLOOKUP(A273,'ESO wayshrine names'!$A$3:$B$9991,2,)</f>
        <v>Vivec City Wayshrine</v>
      </c>
      <c r="N273" s="3" t="str">
        <f>VLOOKUP(F273,'ESO zone constants'!$A$3:$D$9999,4,FALSE)</f>
        <v>Vvardenfell</v>
      </c>
    </row>
    <row r="274" spans="1:14" x14ac:dyDescent="0.25">
      <c r="A274" s="95">
        <v>285</v>
      </c>
      <c r="B274">
        <v>15</v>
      </c>
      <c r="C274">
        <v>143</v>
      </c>
      <c r="D274" t="s">
        <v>264</v>
      </c>
      <c r="E274">
        <v>179</v>
      </c>
      <c r="F274">
        <v>381</v>
      </c>
      <c r="G274" t="s">
        <v>264</v>
      </c>
      <c r="H274">
        <v>7</v>
      </c>
      <c r="I274" t="s">
        <v>3021</v>
      </c>
      <c r="J274" s="30" t="str">
        <f t="shared" si="12"/>
        <v>[285]=381,</v>
      </c>
      <c r="K274" s="3">
        <f t="shared" si="13"/>
        <v>285</v>
      </c>
      <c r="L274" s="3">
        <f t="shared" si="14"/>
        <v>381</v>
      </c>
      <c r="M274" s="8" t="str">
        <f>VLOOKUP(A274,'ESO wayshrine names'!$A$3:$B$9991,2,)</f>
        <v>Barbed Hook Private Room</v>
      </c>
      <c r="N274" s="3" t="str">
        <f>VLOOKUP(F274,'ESO zone constants'!$A$3:$D$9999,4,FALSE)</f>
        <v>Auridon</v>
      </c>
    </row>
    <row r="275" spans="1:14" x14ac:dyDescent="0.25">
      <c r="A275" s="95">
        <v>286</v>
      </c>
      <c r="B275">
        <v>5</v>
      </c>
      <c r="C275">
        <v>30</v>
      </c>
      <c r="D275" t="s">
        <v>3229</v>
      </c>
      <c r="E275">
        <v>17</v>
      </c>
      <c r="F275">
        <v>104</v>
      </c>
      <c r="G275" t="s">
        <v>2307</v>
      </c>
      <c r="H275">
        <v>7</v>
      </c>
      <c r="I275" t="s">
        <v>3022</v>
      </c>
      <c r="J275" s="30" t="str">
        <f t="shared" si="12"/>
        <v>[286]=104,</v>
      </c>
      <c r="K275" s="3">
        <f t="shared" si="13"/>
        <v>286</v>
      </c>
      <c r="L275" s="3">
        <f t="shared" si="14"/>
        <v>104</v>
      </c>
      <c r="M275" s="8" t="str">
        <f>VLOOKUP(A275,'ESO wayshrine names'!$A$3:$B$9991,2,)</f>
        <v>Sisters of the Sands Apartment</v>
      </c>
      <c r="N275" s="3" t="str">
        <f>VLOOKUP(F275,'ESO zone constants'!$A$3:$D$9999,4,FALSE)</f>
        <v>Alik'r Desert</v>
      </c>
    </row>
    <row r="276" spans="1:14" x14ac:dyDescent="0.25">
      <c r="A276" s="95">
        <v>287</v>
      </c>
      <c r="B276">
        <v>10</v>
      </c>
      <c r="C276">
        <v>13</v>
      </c>
      <c r="D276" t="s">
        <v>107</v>
      </c>
      <c r="E276">
        <v>10</v>
      </c>
      <c r="F276">
        <v>57</v>
      </c>
      <c r="G276" t="s">
        <v>107</v>
      </c>
      <c r="H276">
        <v>7</v>
      </c>
      <c r="I276" t="s">
        <v>3023</v>
      </c>
      <c r="J276" s="30" t="str">
        <f t="shared" si="12"/>
        <v>[287]=57,</v>
      </c>
      <c r="K276" s="3">
        <f t="shared" si="13"/>
        <v>287</v>
      </c>
      <c r="L276" s="3">
        <f t="shared" si="14"/>
        <v>57</v>
      </c>
      <c r="M276" s="8" t="str">
        <f>VLOOKUP(A276,'ESO wayshrine names'!$A$3:$B$9991,2,)</f>
        <v>Flaming Nix Deluxe Garret</v>
      </c>
      <c r="N276" s="3" t="str">
        <f>VLOOKUP(F276,'ESO zone constants'!$A$3:$D$9999,4,FALSE)</f>
        <v>Deshaan</v>
      </c>
    </row>
    <row r="277" spans="1:14" x14ac:dyDescent="0.25">
      <c r="A277" s="95">
        <v>288</v>
      </c>
      <c r="B277">
        <v>15</v>
      </c>
      <c r="C277">
        <v>143</v>
      </c>
      <c r="D277" t="s">
        <v>264</v>
      </c>
      <c r="E277">
        <v>179</v>
      </c>
      <c r="F277">
        <v>381</v>
      </c>
      <c r="G277" t="s">
        <v>264</v>
      </c>
      <c r="H277">
        <v>7</v>
      </c>
      <c r="I277" t="s">
        <v>3024</v>
      </c>
      <c r="J277" s="30" t="str">
        <f t="shared" si="12"/>
        <v>[288]=381,</v>
      </c>
      <c r="K277" s="3">
        <f t="shared" si="13"/>
        <v>288</v>
      </c>
      <c r="L277" s="3">
        <f t="shared" si="14"/>
        <v>381</v>
      </c>
      <c r="M277" s="8" t="str">
        <f>VLOOKUP(A277,'ESO wayshrine names'!$A$3:$B$9991,2,)</f>
        <v>Mara's Kiss Public House</v>
      </c>
      <c r="N277" s="3" t="str">
        <f>VLOOKUP(F277,'ESO zone constants'!$A$3:$D$9999,4,FALSE)</f>
        <v>Auridon</v>
      </c>
    </row>
    <row r="278" spans="1:14" x14ac:dyDescent="0.25">
      <c r="A278" s="95">
        <v>289</v>
      </c>
      <c r="B278">
        <v>2</v>
      </c>
      <c r="C278">
        <v>1</v>
      </c>
      <c r="D278" t="s">
        <v>103</v>
      </c>
      <c r="E278">
        <v>2</v>
      </c>
      <c r="F278">
        <v>3</v>
      </c>
      <c r="G278" t="s">
        <v>103</v>
      </c>
      <c r="H278">
        <v>7</v>
      </c>
      <c r="I278" t="s">
        <v>3025</v>
      </c>
      <c r="J278" s="30" t="str">
        <f t="shared" si="12"/>
        <v>[289]=3,</v>
      </c>
      <c r="K278" s="3">
        <f t="shared" si="13"/>
        <v>289</v>
      </c>
      <c r="L278" s="3">
        <f t="shared" si="14"/>
        <v>3</v>
      </c>
      <c r="M278" s="8" t="str">
        <f>VLOOKUP(A278,'ESO wayshrine names'!$A$3:$B$9991,2,)</f>
        <v>The Rosy Lion</v>
      </c>
      <c r="N278" s="3" t="str">
        <f>VLOOKUP(F278,'ESO zone constants'!$A$3:$D$9999,4,FALSE)</f>
        <v>Glenumbra</v>
      </c>
    </row>
    <row r="279" spans="1:14" x14ac:dyDescent="0.25">
      <c r="A279" s="95">
        <v>290</v>
      </c>
      <c r="B279">
        <v>11</v>
      </c>
      <c r="C279">
        <v>7</v>
      </c>
      <c r="D279" t="s">
        <v>2313</v>
      </c>
      <c r="E279">
        <v>9</v>
      </c>
      <c r="F279">
        <v>41</v>
      </c>
      <c r="G279" t="s">
        <v>2313</v>
      </c>
      <c r="H279">
        <v>7</v>
      </c>
      <c r="I279" t="s">
        <v>3026</v>
      </c>
      <c r="J279" s="30" t="str">
        <f t="shared" si="12"/>
        <v>[290]=41,</v>
      </c>
      <c r="K279" s="3">
        <f t="shared" si="13"/>
        <v>290</v>
      </c>
      <c r="L279" s="3">
        <f t="shared" si="14"/>
        <v>41</v>
      </c>
      <c r="M279" s="8" t="str">
        <f>VLOOKUP(A279,'ESO wayshrine names'!$A$3:$B$9991,2,)</f>
        <v>The Ebony Flask Inn Room</v>
      </c>
      <c r="N279" s="3" t="str">
        <f>VLOOKUP(F279,'ESO zone constants'!$A$3:$D$9999,4,FALSE)</f>
        <v>Stonefalls</v>
      </c>
    </row>
    <row r="280" spans="1:14" x14ac:dyDescent="0.25">
      <c r="A280" s="95">
        <v>291</v>
      </c>
      <c r="B280">
        <v>17</v>
      </c>
      <c r="C280">
        <v>256</v>
      </c>
      <c r="D280" t="s">
        <v>2295</v>
      </c>
      <c r="E280">
        <v>180</v>
      </c>
      <c r="F280">
        <v>382</v>
      </c>
      <c r="G280" t="s">
        <v>2295</v>
      </c>
      <c r="H280">
        <v>7</v>
      </c>
      <c r="I280" t="s">
        <v>3027</v>
      </c>
      <c r="J280" s="30" t="str">
        <f t="shared" si="12"/>
        <v>[291]=382,</v>
      </c>
      <c r="K280" s="3">
        <f t="shared" si="13"/>
        <v>291</v>
      </c>
      <c r="L280" s="3">
        <f t="shared" si="14"/>
        <v>382</v>
      </c>
      <c r="M280" s="8" t="str">
        <f>VLOOKUP(A280,'ESO wayshrine names'!$A$3:$B$9991,2,)</f>
        <v>Serenity Falls Estate</v>
      </c>
      <c r="N280" s="3" t="str">
        <f>VLOOKUP(F280,'ESO zone constants'!$A$3:$D$9999,4,FALSE)</f>
        <v>Reaper's March</v>
      </c>
    </row>
    <row r="281" spans="1:14" x14ac:dyDescent="0.25">
      <c r="A281" s="95">
        <v>292</v>
      </c>
      <c r="B281">
        <v>2</v>
      </c>
      <c r="C281">
        <v>1</v>
      </c>
      <c r="D281" t="s">
        <v>103</v>
      </c>
      <c r="E281">
        <v>2</v>
      </c>
      <c r="F281">
        <v>3</v>
      </c>
      <c r="G281" t="s">
        <v>103</v>
      </c>
      <c r="H281">
        <v>7</v>
      </c>
      <c r="I281" t="s">
        <v>3028</v>
      </c>
      <c r="J281" s="30" t="str">
        <f t="shared" si="12"/>
        <v>[292]=3,</v>
      </c>
      <c r="K281" s="3">
        <f t="shared" si="13"/>
        <v>292</v>
      </c>
      <c r="L281" s="3">
        <f t="shared" si="14"/>
        <v>3</v>
      </c>
      <c r="M281" s="8" t="str">
        <f>VLOOKUP(A281,'ESO wayshrine names'!$A$3:$B$9991,2,)</f>
        <v>Daggerfall Overlook</v>
      </c>
      <c r="N281" s="3" t="str">
        <f>VLOOKUP(F281,'ESO zone constants'!$A$3:$D$9999,4,FALSE)</f>
        <v>Glenumbra</v>
      </c>
    </row>
    <row r="282" spans="1:14" x14ac:dyDescent="0.25">
      <c r="A282" s="95">
        <v>293</v>
      </c>
      <c r="B282">
        <v>11</v>
      </c>
      <c r="C282">
        <v>7</v>
      </c>
      <c r="D282" t="s">
        <v>2313</v>
      </c>
      <c r="E282">
        <v>9</v>
      </c>
      <c r="F282">
        <v>41</v>
      </c>
      <c r="G282" t="s">
        <v>2313</v>
      </c>
      <c r="H282">
        <v>7</v>
      </c>
      <c r="I282" t="s">
        <v>3029</v>
      </c>
      <c r="J282" s="30" t="str">
        <f t="shared" si="12"/>
        <v>[293]=41,</v>
      </c>
      <c r="K282" s="3">
        <f t="shared" si="13"/>
        <v>293</v>
      </c>
      <c r="L282" s="3">
        <f t="shared" si="14"/>
        <v>41</v>
      </c>
      <c r="M282" s="8" t="str">
        <f>VLOOKUP(A282,'ESO wayshrine names'!$A$3:$B$9991,2,)</f>
        <v>Ebonheart Chateau</v>
      </c>
      <c r="N282" s="3" t="str">
        <f>VLOOKUP(F282,'ESO zone constants'!$A$3:$D$9999,4,FALSE)</f>
        <v>Stonefalls</v>
      </c>
    </row>
    <row r="283" spans="1:14" x14ac:dyDescent="0.25">
      <c r="A283" s="95">
        <v>294</v>
      </c>
      <c r="B283">
        <v>8</v>
      </c>
      <c r="C283">
        <v>22</v>
      </c>
      <c r="D283" t="s">
        <v>108</v>
      </c>
      <c r="E283">
        <v>11</v>
      </c>
      <c r="F283">
        <v>58</v>
      </c>
      <c r="G283" t="s">
        <v>108</v>
      </c>
      <c r="H283">
        <v>7</v>
      </c>
      <c r="I283" t="s">
        <v>3030</v>
      </c>
      <c r="J283" s="30" t="str">
        <f t="shared" si="12"/>
        <v>[294]=58,</v>
      </c>
      <c r="K283" s="3">
        <f t="shared" si="13"/>
        <v>294</v>
      </c>
      <c r="L283" s="3">
        <f t="shared" si="14"/>
        <v>58</v>
      </c>
      <c r="M283" s="8" t="str">
        <f>VLOOKUP(A283,'ESO wayshrine names'!$A$3:$B$9991,2,)</f>
        <v>Black Vine Villa</v>
      </c>
      <c r="N283" s="3" t="str">
        <f>VLOOKUP(F283,'ESO zone constants'!$A$3:$D$9999,4,FALSE)</f>
        <v>Malabal Tor</v>
      </c>
    </row>
    <row r="284" spans="1:14" x14ac:dyDescent="0.25">
      <c r="A284" s="95">
        <v>295</v>
      </c>
      <c r="B284">
        <v>18</v>
      </c>
      <c r="C284">
        <v>75</v>
      </c>
      <c r="D284" t="s">
        <v>198</v>
      </c>
      <c r="E284">
        <v>111</v>
      </c>
      <c r="F284">
        <v>281</v>
      </c>
      <c r="G284" t="s">
        <v>198</v>
      </c>
      <c r="H284">
        <v>7</v>
      </c>
      <c r="I284" t="s">
        <v>3031</v>
      </c>
      <c r="J284" s="30" t="str">
        <f t="shared" si="12"/>
        <v>[295]=281,</v>
      </c>
      <c r="K284" s="3">
        <f t="shared" si="13"/>
        <v>295</v>
      </c>
      <c r="L284" s="3">
        <f t="shared" si="14"/>
        <v>281</v>
      </c>
      <c r="M284" s="8" t="str">
        <f>VLOOKUP(A284,'ESO wayshrine names'!$A$3:$B$9991,2,)</f>
        <v>Humblemud</v>
      </c>
      <c r="N284" s="3" t="str">
        <f>VLOOKUP(F284,'ESO zone constants'!$A$3:$D$9999,4,FALSE)</f>
        <v>Bal Foyen</v>
      </c>
    </row>
    <row r="285" spans="1:14" x14ac:dyDescent="0.25">
      <c r="A285" s="95">
        <v>296</v>
      </c>
      <c r="B285">
        <v>7</v>
      </c>
      <c r="C285">
        <v>9</v>
      </c>
      <c r="D285" t="s">
        <v>2292</v>
      </c>
      <c r="E285">
        <v>181</v>
      </c>
      <c r="F285">
        <v>383</v>
      </c>
      <c r="G285" t="s">
        <v>2292</v>
      </c>
      <c r="H285">
        <v>7</v>
      </c>
      <c r="I285" t="s">
        <v>3032</v>
      </c>
      <c r="J285" s="30" t="str">
        <f t="shared" si="12"/>
        <v>[296]=383,</v>
      </c>
      <c r="K285" s="3">
        <f t="shared" si="13"/>
        <v>296</v>
      </c>
      <c r="L285" s="3">
        <f t="shared" si="14"/>
        <v>383</v>
      </c>
      <c r="M285" s="8" t="str">
        <f>VLOOKUP(A285,'ESO wayshrine names'!$A$3:$B$9991,2,)</f>
        <v>Snugpod</v>
      </c>
      <c r="N285" s="3" t="str">
        <f>VLOOKUP(F285,'ESO zone constants'!$A$3:$D$9999,4,FALSE)</f>
        <v>Grahtwood</v>
      </c>
    </row>
    <row r="286" spans="1:14" x14ac:dyDescent="0.25">
      <c r="A286" s="95">
        <v>297</v>
      </c>
      <c r="B286">
        <v>2</v>
      </c>
      <c r="C286">
        <v>1</v>
      </c>
      <c r="D286" t="s">
        <v>103</v>
      </c>
      <c r="E286">
        <v>2</v>
      </c>
      <c r="F286">
        <v>3</v>
      </c>
      <c r="G286" t="s">
        <v>103</v>
      </c>
      <c r="H286">
        <v>7</v>
      </c>
      <c r="I286" t="s">
        <v>3234</v>
      </c>
      <c r="J286" s="30" t="str">
        <f t="shared" si="12"/>
        <v>[297]=3,</v>
      </c>
      <c r="K286" s="3">
        <f t="shared" si="13"/>
        <v>297</v>
      </c>
      <c r="L286" s="3">
        <f t="shared" si="14"/>
        <v>3</v>
      </c>
      <c r="M286" s="8" t="str">
        <f>VLOOKUP(A286,'ESO wayshrine names'!$A$3:$B$9991,2,)</f>
        <v>Captain Margaux's Place</v>
      </c>
      <c r="N286" s="3" t="str">
        <f>VLOOKUP(F286,'ESO zone constants'!$A$3:$D$9999,4,FALSE)</f>
        <v>Glenumbra</v>
      </c>
    </row>
    <row r="287" spans="1:14" x14ac:dyDescent="0.25">
      <c r="A287" s="95">
        <v>298</v>
      </c>
      <c r="B287">
        <v>11</v>
      </c>
      <c r="C287">
        <v>7</v>
      </c>
      <c r="D287" t="s">
        <v>2313</v>
      </c>
      <c r="E287">
        <v>9</v>
      </c>
      <c r="F287">
        <v>41</v>
      </c>
      <c r="G287" t="s">
        <v>2313</v>
      </c>
      <c r="H287">
        <v>7</v>
      </c>
      <c r="I287" t="s">
        <v>3033</v>
      </c>
      <c r="J287" s="30" t="str">
        <f t="shared" si="12"/>
        <v>[298]=41,</v>
      </c>
      <c r="K287" s="3">
        <f t="shared" si="13"/>
        <v>298</v>
      </c>
      <c r="L287" s="3">
        <f t="shared" si="14"/>
        <v>41</v>
      </c>
      <c r="M287" s="8" t="str">
        <f>VLOOKUP(A287,'ESO wayshrine names'!$A$3:$B$9991,2,)</f>
        <v>Kragenhome</v>
      </c>
      <c r="N287" s="3" t="str">
        <f>VLOOKUP(F287,'ESO zone constants'!$A$3:$D$9999,4,FALSE)</f>
        <v>Stonefalls</v>
      </c>
    </row>
    <row r="288" spans="1:14" x14ac:dyDescent="0.25">
      <c r="A288" s="95">
        <v>299</v>
      </c>
      <c r="B288">
        <v>8</v>
      </c>
      <c r="C288">
        <v>22</v>
      </c>
      <c r="D288" t="s">
        <v>108</v>
      </c>
      <c r="E288">
        <v>11</v>
      </c>
      <c r="F288">
        <v>58</v>
      </c>
      <c r="G288" t="s">
        <v>108</v>
      </c>
      <c r="H288">
        <v>7</v>
      </c>
      <c r="I288" t="s">
        <v>3034</v>
      </c>
      <c r="J288" s="30" t="str">
        <f t="shared" si="12"/>
        <v>[299]=58,</v>
      </c>
      <c r="K288" s="3">
        <f t="shared" si="13"/>
        <v>299</v>
      </c>
      <c r="L288" s="3">
        <f t="shared" si="14"/>
        <v>58</v>
      </c>
      <c r="M288" s="8" t="str">
        <f>VLOOKUP(A288,'ESO wayshrine names'!$A$3:$B$9991,2,)</f>
        <v>Cyrodilic Jungle House</v>
      </c>
      <c r="N288" s="3" t="str">
        <f>VLOOKUP(F288,'ESO zone constants'!$A$3:$D$9999,4,FALSE)</f>
        <v>Malabal Tor</v>
      </c>
    </row>
    <row r="289" spans="1:14" x14ac:dyDescent="0.25">
      <c r="A289" s="95">
        <v>300</v>
      </c>
      <c r="B289">
        <v>21</v>
      </c>
      <c r="C289">
        <v>258</v>
      </c>
      <c r="D289" t="s">
        <v>2911</v>
      </c>
      <c r="E289">
        <v>307</v>
      </c>
      <c r="F289">
        <v>537</v>
      </c>
      <c r="G289" t="s">
        <v>2911</v>
      </c>
      <c r="H289">
        <v>7</v>
      </c>
      <c r="I289" t="s">
        <v>3035</v>
      </c>
      <c r="J289" s="30" t="str">
        <f t="shared" si="12"/>
        <v>[300]=537,</v>
      </c>
      <c r="K289" s="3">
        <f t="shared" si="13"/>
        <v>300</v>
      </c>
      <c r="L289" s="3">
        <f t="shared" si="14"/>
        <v>537</v>
      </c>
      <c r="M289" s="8" t="str">
        <f>VLOOKUP(A289,'ESO wayshrine names'!$A$3:$B$9991,2,)</f>
        <v>Moonmirth House</v>
      </c>
      <c r="N289" s="3" t="str">
        <f>VLOOKUP(F289,'ESO zone constants'!$A$3:$D$9999,4,FALSE)</f>
        <v>Khenarthi's Roost</v>
      </c>
    </row>
    <row r="290" spans="1:14" x14ac:dyDescent="0.25">
      <c r="A290" s="95">
        <v>301</v>
      </c>
      <c r="B290">
        <v>12</v>
      </c>
      <c r="C290">
        <v>125</v>
      </c>
      <c r="D290" t="s">
        <v>2311</v>
      </c>
      <c r="E290">
        <v>16</v>
      </c>
      <c r="F290">
        <v>103</v>
      </c>
      <c r="G290" t="s">
        <v>2311</v>
      </c>
      <c r="H290">
        <v>7</v>
      </c>
      <c r="I290" t="s">
        <v>3036</v>
      </c>
      <c r="J290" s="30" t="str">
        <f t="shared" si="12"/>
        <v>[301]=103,</v>
      </c>
      <c r="K290" s="3">
        <f t="shared" si="13"/>
        <v>301</v>
      </c>
      <c r="L290" s="3">
        <f t="shared" si="14"/>
        <v>103</v>
      </c>
      <c r="M290" s="8" t="str">
        <f>VLOOKUP(A290,'ESO wayshrine names'!$A$3:$B$9991,2,)</f>
        <v>Autumn's-Gate</v>
      </c>
      <c r="N290" s="3" t="str">
        <f>VLOOKUP(F290,'ESO zone constants'!$A$3:$D$9999,4,FALSE)</f>
        <v>The Rift</v>
      </c>
    </row>
    <row r="291" spans="1:14" x14ac:dyDescent="0.25">
      <c r="A291" s="95">
        <v>302</v>
      </c>
      <c r="B291">
        <v>4</v>
      </c>
      <c r="C291">
        <v>12</v>
      </c>
      <c r="D291" t="s">
        <v>2309</v>
      </c>
      <c r="E291">
        <v>4</v>
      </c>
      <c r="F291">
        <v>19</v>
      </c>
      <c r="G291" t="s">
        <v>2309</v>
      </c>
      <c r="H291">
        <v>7</v>
      </c>
      <c r="I291" t="s">
        <v>3891</v>
      </c>
      <c r="J291" s="30" t="str">
        <f t="shared" si="12"/>
        <v>[302]=19,</v>
      </c>
      <c r="K291" s="3">
        <f t="shared" si="13"/>
        <v>302</v>
      </c>
      <c r="L291" s="3">
        <f t="shared" si="14"/>
        <v>19</v>
      </c>
      <c r="M291" s="8" t="str">
        <f>VLOOKUP(A291,'ESO wayshrine names'!$A$3:$B$9991,2,)</f>
        <v>Hammerdeath Bungalow</v>
      </c>
      <c r="N291" s="3" t="str">
        <f>VLOOKUP(F291,'ESO zone constants'!$A$3:$D$9999,4,FALSE)</f>
        <v>Stormhaven</v>
      </c>
    </row>
    <row r="292" spans="1:14" x14ac:dyDescent="0.25">
      <c r="A292" s="95">
        <v>303</v>
      </c>
      <c r="B292">
        <v>6</v>
      </c>
      <c r="C292">
        <v>20</v>
      </c>
      <c r="D292" t="s">
        <v>109</v>
      </c>
      <c r="E292">
        <v>14</v>
      </c>
      <c r="F292">
        <v>92</v>
      </c>
      <c r="G292" t="s">
        <v>109</v>
      </c>
      <c r="H292">
        <v>7</v>
      </c>
      <c r="I292" t="s">
        <v>3037</v>
      </c>
      <c r="J292" s="30" t="str">
        <f t="shared" si="12"/>
        <v>[303]=92,</v>
      </c>
      <c r="K292" s="3">
        <f t="shared" si="13"/>
        <v>303</v>
      </c>
      <c r="L292" s="3">
        <f t="shared" si="14"/>
        <v>92</v>
      </c>
      <c r="M292" s="8" t="str">
        <f>VLOOKUP(A292,'ESO wayshrine names'!$A$3:$B$9991,2,)</f>
        <v>Twin Arches</v>
      </c>
      <c r="N292" s="3" t="str">
        <f>VLOOKUP(F292,'ESO zone constants'!$A$3:$D$9999,4,FALSE)</f>
        <v>Bangkorai</v>
      </c>
    </row>
    <row r="293" spans="1:14" x14ac:dyDescent="0.25">
      <c r="A293" s="95">
        <v>304</v>
      </c>
      <c r="B293">
        <v>16</v>
      </c>
      <c r="C293">
        <v>300</v>
      </c>
      <c r="D293" t="s">
        <v>2294</v>
      </c>
      <c r="E293">
        <v>18</v>
      </c>
      <c r="F293">
        <v>108</v>
      </c>
      <c r="G293" t="s">
        <v>2294</v>
      </c>
      <c r="H293">
        <v>7</v>
      </c>
      <c r="I293" t="s">
        <v>3038</v>
      </c>
      <c r="J293" s="30" t="str">
        <f t="shared" si="12"/>
        <v>[304]=108,</v>
      </c>
      <c r="K293" s="3">
        <f t="shared" si="13"/>
        <v>304</v>
      </c>
      <c r="L293" s="3">
        <f t="shared" si="14"/>
        <v>108</v>
      </c>
      <c r="M293" s="8" t="str">
        <f>VLOOKUP(A293,'ESO wayshrine names'!$A$3:$B$9991,2,)</f>
        <v>Cliffshade</v>
      </c>
      <c r="N293" s="3" t="str">
        <f>VLOOKUP(F293,'ESO zone constants'!$A$3:$D$9999,4,FALSE)</f>
        <v>Greenshade</v>
      </c>
    </row>
    <row r="294" spans="1:14" x14ac:dyDescent="0.25">
      <c r="A294" s="95">
        <v>305</v>
      </c>
      <c r="B294">
        <v>9</v>
      </c>
      <c r="C294">
        <v>26</v>
      </c>
      <c r="D294" t="s">
        <v>2312</v>
      </c>
      <c r="E294">
        <v>19</v>
      </c>
      <c r="F294">
        <v>117</v>
      </c>
      <c r="G294" t="s">
        <v>2312</v>
      </c>
      <c r="H294">
        <v>7</v>
      </c>
      <c r="I294" t="s">
        <v>3039</v>
      </c>
      <c r="J294" s="30" t="str">
        <f t="shared" si="12"/>
        <v>[305]=117,</v>
      </c>
      <c r="K294" s="3">
        <f t="shared" si="13"/>
        <v>305</v>
      </c>
      <c r="L294" s="3">
        <f t="shared" si="14"/>
        <v>117</v>
      </c>
      <c r="M294" s="8" t="str">
        <f>VLOOKUP(A294,'ESO wayshrine names'!$A$3:$B$9991,2,)</f>
        <v>The Ample Domicile</v>
      </c>
      <c r="N294" s="3" t="str">
        <f>VLOOKUP(F294,'ESO zone constants'!$A$3:$D$9999,4,FALSE)</f>
        <v>Shadowfen</v>
      </c>
    </row>
    <row r="295" spans="1:14" x14ac:dyDescent="0.25">
      <c r="A295" s="95">
        <v>306</v>
      </c>
      <c r="B295">
        <v>16</v>
      </c>
      <c r="C295">
        <v>300</v>
      </c>
      <c r="D295" t="s">
        <v>2294</v>
      </c>
      <c r="E295">
        <v>18</v>
      </c>
      <c r="F295">
        <v>108</v>
      </c>
      <c r="G295" t="s">
        <v>2294</v>
      </c>
      <c r="H295">
        <v>7</v>
      </c>
      <c r="I295" t="s">
        <v>3040</v>
      </c>
      <c r="J295" s="30" t="str">
        <f t="shared" si="12"/>
        <v>[306]=108,</v>
      </c>
      <c r="K295" s="3">
        <f t="shared" si="13"/>
        <v>306</v>
      </c>
      <c r="L295" s="3">
        <f t="shared" si="14"/>
        <v>108</v>
      </c>
      <c r="M295" s="8" t="str">
        <f>VLOOKUP(A295,'ESO wayshrine names'!$A$3:$B$9991,2,)</f>
        <v>Bouldertree Refuge</v>
      </c>
      <c r="N295" s="3" t="str">
        <f>VLOOKUP(F295,'ESO zone constants'!$A$3:$D$9999,4,FALSE)</f>
        <v>Greenshade</v>
      </c>
    </row>
    <row r="296" spans="1:14" x14ac:dyDescent="0.25">
      <c r="A296" s="95">
        <v>307</v>
      </c>
      <c r="B296">
        <v>3</v>
      </c>
      <c r="C296">
        <v>10</v>
      </c>
      <c r="D296" t="s">
        <v>2308</v>
      </c>
      <c r="E296">
        <v>5</v>
      </c>
      <c r="F296">
        <v>20</v>
      </c>
      <c r="G296" t="s">
        <v>2308</v>
      </c>
      <c r="H296">
        <v>7</v>
      </c>
      <c r="I296" t="s">
        <v>3041</v>
      </c>
      <c r="J296" s="30" t="str">
        <f t="shared" si="12"/>
        <v>[307]=20,</v>
      </c>
      <c r="K296" s="3">
        <f t="shared" si="13"/>
        <v>307</v>
      </c>
      <c r="L296" s="3">
        <f t="shared" si="14"/>
        <v>20</v>
      </c>
      <c r="M296" s="8" t="str">
        <f>VLOOKUP(A296,'ESO wayshrine names'!$A$3:$B$9991,2,)</f>
        <v>Ravenhurst</v>
      </c>
      <c r="N296" s="3" t="str">
        <f>VLOOKUP(F296,'ESO zone constants'!$A$3:$D$9999,4,FALSE)</f>
        <v>Rivenspire</v>
      </c>
    </row>
    <row r="297" spans="1:14" x14ac:dyDescent="0.25">
      <c r="A297" s="95">
        <v>309</v>
      </c>
      <c r="B297">
        <v>10</v>
      </c>
      <c r="C297">
        <v>13</v>
      </c>
      <c r="D297" t="s">
        <v>107</v>
      </c>
      <c r="E297">
        <v>10</v>
      </c>
      <c r="F297">
        <v>57</v>
      </c>
      <c r="G297" t="s">
        <v>107</v>
      </c>
      <c r="H297">
        <v>7</v>
      </c>
      <c r="I297" t="s">
        <v>3042</v>
      </c>
      <c r="J297" s="30" t="str">
        <f t="shared" si="12"/>
        <v>[309]=57,</v>
      </c>
      <c r="K297" s="3">
        <f t="shared" si="13"/>
        <v>309</v>
      </c>
      <c r="L297" s="3">
        <f t="shared" si="14"/>
        <v>57</v>
      </c>
      <c r="M297" s="8" t="str">
        <f>VLOOKUP(A297,'ESO wayshrine names'!$A$3:$B$9991,2,)</f>
        <v>Velothi Reverie</v>
      </c>
      <c r="N297" s="3" t="str">
        <f>VLOOKUP(F297,'ESO zone constants'!$A$3:$D$9999,4,FALSE)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constants'!$A$3:$D$9999,4,FALSE)</f>
        <v>Craglorn</v>
      </c>
    </row>
    <row r="299" spans="1:14" x14ac:dyDescent="0.25">
      <c r="A299" s="95">
        <v>311</v>
      </c>
      <c r="B299">
        <v>17</v>
      </c>
      <c r="C299">
        <v>256</v>
      </c>
      <c r="D299" t="s">
        <v>2295</v>
      </c>
      <c r="E299">
        <v>180</v>
      </c>
      <c r="F299">
        <v>382</v>
      </c>
      <c r="G299" t="s">
        <v>2295</v>
      </c>
      <c r="H299">
        <v>7</v>
      </c>
      <c r="I299" t="s">
        <v>3043</v>
      </c>
      <c r="J299" s="30" t="str">
        <f t="shared" si="12"/>
        <v>[311]=382,</v>
      </c>
      <c r="K299" s="3">
        <f t="shared" si="13"/>
        <v>311</v>
      </c>
      <c r="L299" s="3">
        <f t="shared" si="14"/>
        <v>382</v>
      </c>
      <c r="M299" s="8" t="str">
        <f>VLOOKUP(A299,'ESO wayshrine names'!$A$3:$B$9991,2,)</f>
        <v>Sleek Creek House</v>
      </c>
      <c r="N299" s="3" t="str">
        <f>VLOOKUP(F299,'ESO zone constants'!$A$3:$D$9999,4,FALSE)</f>
        <v>Reaper's March</v>
      </c>
    </row>
    <row r="300" spans="1:14" x14ac:dyDescent="0.25">
      <c r="A300" s="95">
        <v>312</v>
      </c>
      <c r="B300">
        <v>13</v>
      </c>
      <c r="C300">
        <v>61</v>
      </c>
      <c r="D300" t="s">
        <v>2310</v>
      </c>
      <c r="E300">
        <v>15</v>
      </c>
      <c r="F300">
        <v>101</v>
      </c>
      <c r="G300" t="s">
        <v>2310</v>
      </c>
      <c r="H300">
        <v>7</v>
      </c>
      <c r="I300" t="s">
        <v>3305</v>
      </c>
      <c r="J300" s="30" t="str">
        <f t="shared" si="12"/>
        <v>[312]=101,</v>
      </c>
      <c r="K300" s="3">
        <f t="shared" si="13"/>
        <v>312</v>
      </c>
      <c r="L300" s="3">
        <f t="shared" si="14"/>
        <v>101</v>
      </c>
      <c r="M300" s="8" t="str">
        <f>VLOOKUP(A300,'ESO wayshrine names'!$A$3:$B$9991,2,)</f>
        <v>Grymharth's Woe</v>
      </c>
      <c r="N300" s="3" t="str">
        <f>VLOOKUP(F300,'ESO zone constants'!$A$3:$D$9999,4,FALSE)</f>
        <v>Eastmarch</v>
      </c>
    </row>
    <row r="301" spans="1:14" x14ac:dyDescent="0.25">
      <c r="A301" s="95">
        <v>313</v>
      </c>
      <c r="B301">
        <v>6</v>
      </c>
      <c r="C301">
        <v>20</v>
      </c>
      <c r="D301" t="s">
        <v>109</v>
      </c>
      <c r="E301">
        <v>14</v>
      </c>
      <c r="F301">
        <v>92</v>
      </c>
      <c r="G301" t="s">
        <v>109</v>
      </c>
      <c r="H301">
        <v>7</v>
      </c>
      <c r="I301" t="s">
        <v>3044</v>
      </c>
      <c r="J301" s="30" t="str">
        <f t="shared" si="12"/>
        <v>[313]=92,</v>
      </c>
      <c r="K301" s="3">
        <f t="shared" si="13"/>
        <v>313</v>
      </c>
      <c r="L301" s="3">
        <f t="shared" si="14"/>
        <v>92</v>
      </c>
      <c r="M301" s="8" t="str">
        <f>VLOOKUP(A301,'ESO wayshrine names'!$A$3:$B$9991,2,)</f>
        <v>Mournoth Keep</v>
      </c>
      <c r="N301" s="3" t="str">
        <f>VLOOKUP(F301,'ESO zone constants'!$A$3:$D$9999,4,FALSE)</f>
        <v>Bangkorai</v>
      </c>
    </row>
    <row r="302" spans="1:14" x14ac:dyDescent="0.25">
      <c r="A302" s="95">
        <v>314</v>
      </c>
      <c r="B302">
        <v>5</v>
      </c>
      <c r="C302">
        <v>30</v>
      </c>
      <c r="D302" t="s">
        <v>3229</v>
      </c>
      <c r="E302">
        <v>17</v>
      </c>
      <c r="F302">
        <v>104</v>
      </c>
      <c r="G302" t="s">
        <v>2307</v>
      </c>
      <c r="H302">
        <v>7</v>
      </c>
      <c r="I302" t="s">
        <v>3045</v>
      </c>
      <c r="J302" s="30" t="str">
        <f t="shared" si="12"/>
        <v>[314]=104,</v>
      </c>
      <c r="K302" s="3">
        <f t="shared" si="13"/>
        <v>314</v>
      </c>
      <c r="L302" s="3">
        <f t="shared" si="14"/>
        <v>104</v>
      </c>
      <c r="M302" s="8" t="str">
        <f>VLOOKUP(A302,'ESO wayshrine names'!$A$3:$B$9991,2,)</f>
        <v>House of the Silent Magnifico</v>
      </c>
      <c r="N302" s="3" t="str">
        <f>VLOOKUP(F302,'ESO zone constants'!$A$3:$D$9999,4,FALSE)</f>
        <v>Alik'r Desert</v>
      </c>
    </row>
    <row r="303" spans="1:14" x14ac:dyDescent="0.25">
      <c r="A303" s="95">
        <v>315</v>
      </c>
      <c r="B303">
        <v>15</v>
      </c>
      <c r="C303">
        <v>143</v>
      </c>
      <c r="D303" t="s">
        <v>264</v>
      </c>
      <c r="E303">
        <v>179</v>
      </c>
      <c r="F303">
        <v>381</v>
      </c>
      <c r="G303" t="s">
        <v>264</v>
      </c>
      <c r="H303">
        <v>7</v>
      </c>
      <c r="I303" t="s">
        <v>3046</v>
      </c>
      <c r="J303" s="30" t="str">
        <f t="shared" si="12"/>
        <v>[315]=381,</v>
      </c>
      <c r="K303" s="3">
        <f t="shared" si="13"/>
        <v>315</v>
      </c>
      <c r="L303" s="3">
        <f t="shared" si="14"/>
        <v>381</v>
      </c>
      <c r="M303" s="8" t="str">
        <f>VLOOKUP(A303,'ESO wayshrine names'!$A$3:$B$9991,2,)</f>
        <v>Mathiisen Manor</v>
      </c>
      <c r="N303" s="3" t="str">
        <f>VLOOKUP(F303,'ESO zone constants'!$A$3:$D$9999,4,FALSE)</f>
        <v>Auridon</v>
      </c>
    </row>
    <row r="304" spans="1:14" x14ac:dyDescent="0.25">
      <c r="A304" s="95">
        <v>316</v>
      </c>
      <c r="B304">
        <v>9</v>
      </c>
      <c r="C304">
        <v>26</v>
      </c>
      <c r="D304" t="s">
        <v>2312</v>
      </c>
      <c r="E304">
        <v>19</v>
      </c>
      <c r="F304">
        <v>117</v>
      </c>
      <c r="G304" t="s">
        <v>2312</v>
      </c>
      <c r="H304">
        <v>7</v>
      </c>
      <c r="I304" t="s">
        <v>3047</v>
      </c>
      <c r="J304" s="30" t="str">
        <f t="shared" si="12"/>
        <v>[316]=117,</v>
      </c>
      <c r="K304" s="3">
        <f t="shared" si="13"/>
        <v>316</v>
      </c>
      <c r="L304" s="3">
        <f t="shared" si="14"/>
        <v>117</v>
      </c>
      <c r="M304" s="8" t="str">
        <f>VLOOKUP(A304,'ESO wayshrine names'!$A$3:$B$9991,2,)</f>
        <v>Stay-Moist Mansion</v>
      </c>
      <c r="N304" s="3" t="str">
        <f>VLOOKUP(F304,'ESO zone constants'!$A$3:$D$9999,4,FALSE)</f>
        <v>Shadowfen</v>
      </c>
    </row>
    <row r="305" spans="1:14" x14ac:dyDescent="0.25">
      <c r="A305" s="95">
        <v>317</v>
      </c>
      <c r="B305">
        <v>7</v>
      </c>
      <c r="C305">
        <v>9</v>
      </c>
      <c r="D305" t="s">
        <v>2292</v>
      </c>
      <c r="E305">
        <v>181</v>
      </c>
      <c r="F305">
        <v>383</v>
      </c>
      <c r="G305" t="s">
        <v>2292</v>
      </c>
      <c r="H305">
        <v>7</v>
      </c>
      <c r="I305" t="s">
        <v>3048</v>
      </c>
      <c r="J305" s="30" t="str">
        <f t="shared" si="12"/>
        <v>[317]=383,</v>
      </c>
      <c r="K305" s="3">
        <f t="shared" si="13"/>
        <v>317</v>
      </c>
      <c r="L305" s="3">
        <f t="shared" si="14"/>
        <v>383</v>
      </c>
      <c r="M305" s="8" t="str">
        <f>VLOOKUP(A305,'ESO wayshrine names'!$A$3:$B$9991,2,)</f>
        <v>The Gorinir Estate</v>
      </c>
      <c r="N305" s="3" t="str">
        <f>VLOOKUP(F305,'ESO zone constants'!$A$3:$D$9999,4,FALSE)</f>
        <v>Grahtwood</v>
      </c>
    </row>
    <row r="306" spans="1:14" x14ac:dyDescent="0.25">
      <c r="A306" s="95">
        <v>318</v>
      </c>
      <c r="B306">
        <v>4</v>
      </c>
      <c r="C306">
        <v>12</v>
      </c>
      <c r="D306" t="s">
        <v>2309</v>
      </c>
      <c r="E306">
        <v>4</v>
      </c>
      <c r="F306">
        <v>19</v>
      </c>
      <c r="G306" t="s">
        <v>2309</v>
      </c>
      <c r="H306">
        <v>7</v>
      </c>
      <c r="I306" t="s">
        <v>3892</v>
      </c>
      <c r="J306" s="30" t="str">
        <f t="shared" si="12"/>
        <v>[318]=19,</v>
      </c>
      <c r="K306" s="3">
        <f t="shared" si="13"/>
        <v>318</v>
      </c>
      <c r="L306" s="3">
        <f t="shared" si="14"/>
        <v>19</v>
      </c>
      <c r="M306" s="8" t="str">
        <f>VLOOKUP(A306,'ESO wayshrine names'!$A$3:$B$9991,2,)</f>
        <v>Gardner House</v>
      </c>
      <c r="N306" s="3" t="str">
        <f>VLOOKUP(F306,'ESO zone constants'!$A$3:$D$9999,4,FALSE)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constants'!$A$3:$D$9999,4,FALSE)</f>
        <v>Deshaan</v>
      </c>
    </row>
    <row r="308" spans="1:14" x14ac:dyDescent="0.25">
      <c r="A308" s="95">
        <v>320</v>
      </c>
      <c r="B308">
        <v>17</v>
      </c>
      <c r="C308">
        <v>256</v>
      </c>
      <c r="D308" t="s">
        <v>2295</v>
      </c>
      <c r="E308">
        <v>180</v>
      </c>
      <c r="F308">
        <v>382</v>
      </c>
      <c r="G308" t="s">
        <v>2295</v>
      </c>
      <c r="H308">
        <v>7</v>
      </c>
      <c r="I308" t="s">
        <v>3049</v>
      </c>
      <c r="J308" s="30" t="str">
        <f t="shared" si="12"/>
        <v>[320]=382,</v>
      </c>
      <c r="K308" s="3">
        <f t="shared" si="13"/>
        <v>320</v>
      </c>
      <c r="L308" s="3">
        <f t="shared" si="14"/>
        <v>382</v>
      </c>
      <c r="M308" s="8" t="str">
        <f>VLOOKUP(A308,'ESO wayshrine names'!$A$3:$B$9991,2,)</f>
        <v>Strident Springs Demesne</v>
      </c>
      <c r="N308" s="3" t="str">
        <f>VLOOKUP(F308,'ESO zone constants'!$A$3:$D$9999,4,FALSE)</f>
        <v>Reaper's March</v>
      </c>
    </row>
    <row r="309" spans="1:14" x14ac:dyDescent="0.25">
      <c r="A309" s="95">
        <v>321</v>
      </c>
      <c r="B309">
        <v>17</v>
      </c>
      <c r="C309">
        <v>256</v>
      </c>
      <c r="D309" t="s">
        <v>2295</v>
      </c>
      <c r="E309">
        <v>180</v>
      </c>
      <c r="F309">
        <v>382</v>
      </c>
      <c r="G309" t="s">
        <v>2295</v>
      </c>
      <c r="H309">
        <v>7</v>
      </c>
      <c r="I309" t="s">
        <v>3050</v>
      </c>
      <c r="J309" s="30" t="str">
        <f t="shared" si="12"/>
        <v>[321]=382,</v>
      </c>
      <c r="K309" s="3">
        <f t="shared" si="13"/>
        <v>321</v>
      </c>
      <c r="L309" s="3">
        <f t="shared" si="14"/>
        <v>382</v>
      </c>
      <c r="M309" s="8" t="str">
        <f>VLOOKUP(A309,'ESO wayshrine names'!$A$3:$B$9991,2,)</f>
        <v>Dawnshadow</v>
      </c>
      <c r="N309" s="3" t="str">
        <f>VLOOKUP(F309,'ESO zone constants'!$A$3:$D$9999,4,FALSE)</f>
        <v>Reaper's March</v>
      </c>
    </row>
    <row r="310" spans="1:14" x14ac:dyDescent="0.25">
      <c r="A310" s="95">
        <v>322</v>
      </c>
      <c r="B310">
        <v>12</v>
      </c>
      <c r="C310">
        <v>125</v>
      </c>
      <c r="D310" t="s">
        <v>2311</v>
      </c>
      <c r="E310">
        <v>16</v>
      </c>
      <c r="F310">
        <v>103</v>
      </c>
      <c r="G310" t="s">
        <v>2311</v>
      </c>
      <c r="H310">
        <v>7</v>
      </c>
      <c r="I310" t="s">
        <v>3051</v>
      </c>
      <c r="J310" s="30" t="str">
        <f t="shared" si="12"/>
        <v>[322]=103,</v>
      </c>
      <c r="K310" s="3">
        <f t="shared" si="13"/>
        <v>322</v>
      </c>
      <c r="L310" s="3">
        <f t="shared" si="14"/>
        <v>103</v>
      </c>
      <c r="M310" s="8" t="str">
        <f>VLOOKUP(A310,'ESO wayshrine names'!$A$3:$B$9991,2,)</f>
        <v>Old Mistveil Manor</v>
      </c>
      <c r="N310" s="3" t="str">
        <f>VLOOKUP(F310,'ESO zone constants'!$A$3:$D$9999,4,FALSE)</f>
        <v>The Rift</v>
      </c>
    </row>
    <row r="311" spans="1:14" x14ac:dyDescent="0.25">
      <c r="A311" s="95">
        <v>323</v>
      </c>
      <c r="B311">
        <v>6</v>
      </c>
      <c r="C311">
        <v>20</v>
      </c>
      <c r="D311" t="s">
        <v>109</v>
      </c>
      <c r="E311">
        <v>14</v>
      </c>
      <c r="F311">
        <v>92</v>
      </c>
      <c r="G311" t="s">
        <v>109</v>
      </c>
      <c r="H311">
        <v>7</v>
      </c>
      <c r="I311" t="s">
        <v>3052</v>
      </c>
      <c r="J311" s="30" t="str">
        <f t="shared" si="12"/>
        <v>[323]=92,</v>
      </c>
      <c r="K311" s="3">
        <f t="shared" si="13"/>
        <v>323</v>
      </c>
      <c r="L311" s="3">
        <f t="shared" si="14"/>
        <v>92</v>
      </c>
      <c r="M311" s="8" t="str">
        <f>VLOOKUP(A311,'ESO wayshrine names'!$A$3:$B$9991,2,)</f>
        <v>Forsaken Stronghold</v>
      </c>
      <c r="N311" s="3" t="str">
        <f>VLOOKUP(F311,'ESO zone constants'!$A$3:$D$9999,4,FALSE)</f>
        <v>Bangkorai</v>
      </c>
    </row>
    <row r="312" spans="1:14" x14ac:dyDescent="0.25">
      <c r="A312" s="95">
        <v>324</v>
      </c>
      <c r="B312">
        <v>19</v>
      </c>
      <c r="C312">
        <v>201</v>
      </c>
      <c r="D312" t="s">
        <v>385</v>
      </c>
      <c r="E312">
        <v>305</v>
      </c>
      <c r="F312">
        <v>534</v>
      </c>
      <c r="G312" t="s">
        <v>385</v>
      </c>
      <c r="H312">
        <v>7</v>
      </c>
      <c r="I312" t="s">
        <v>3053</v>
      </c>
      <c r="J312" s="30" t="str">
        <f t="shared" si="12"/>
        <v>[324]=534,</v>
      </c>
      <c r="K312" s="3">
        <f t="shared" si="13"/>
        <v>324</v>
      </c>
      <c r="L312" s="3">
        <f t="shared" si="14"/>
        <v>534</v>
      </c>
      <c r="M312" s="8" t="str">
        <f>VLOOKUP(A312,'ESO wayshrine names'!$A$3:$B$9991,2,)</f>
        <v>Hunding's Palatial Hall</v>
      </c>
      <c r="N312" s="3" t="str">
        <f>VLOOKUP(F312,'ESO zone constants'!$A$3:$D$9999,4,FALSE)</f>
        <v>Stros M'Kai</v>
      </c>
    </row>
    <row r="313" spans="1:14" x14ac:dyDescent="0.25">
      <c r="A313" s="95">
        <v>325</v>
      </c>
      <c r="B313">
        <v>7</v>
      </c>
      <c r="C313">
        <v>9</v>
      </c>
      <c r="D313" t="s">
        <v>2292</v>
      </c>
      <c r="E313">
        <v>181</v>
      </c>
      <c r="F313">
        <v>383</v>
      </c>
      <c r="G313" t="s">
        <v>2292</v>
      </c>
      <c r="H313">
        <v>7</v>
      </c>
      <c r="I313" t="s">
        <v>3054</v>
      </c>
      <c r="J313" s="30" t="str">
        <f t="shared" si="12"/>
        <v>[325]=383,</v>
      </c>
      <c r="K313" s="3">
        <f t="shared" si="13"/>
        <v>325</v>
      </c>
      <c r="L313" s="3">
        <f t="shared" si="14"/>
        <v>383</v>
      </c>
      <c r="M313" s="8" t="str">
        <f>VLOOKUP(A313,'ESO wayshrine names'!$A$3:$B$9991,2,)</f>
        <v>Grand Topal Hideaway</v>
      </c>
      <c r="N313" s="3" t="str">
        <f>VLOOKUP(F313,'ESO zone constants'!$A$3:$D$9999,4,FALSE)</f>
        <v>Grahtwood</v>
      </c>
    </row>
    <row r="314" spans="1:14" x14ac:dyDescent="0.25">
      <c r="A314" s="95">
        <v>326</v>
      </c>
      <c r="B314">
        <v>25</v>
      </c>
      <c r="C314">
        <v>1126</v>
      </c>
      <c r="D314" t="s">
        <v>2371</v>
      </c>
      <c r="E314">
        <v>501</v>
      </c>
      <c r="F314">
        <v>888</v>
      </c>
      <c r="G314" t="s">
        <v>2371</v>
      </c>
      <c r="H314">
        <v>6</v>
      </c>
      <c r="I314" t="s">
        <v>3893</v>
      </c>
      <c r="J314" s="30" t="str">
        <f t="shared" si="12"/>
        <v>[326]=888,</v>
      </c>
      <c r="K314" s="3">
        <f t="shared" si="13"/>
        <v>326</v>
      </c>
      <c r="L314" s="3">
        <f t="shared" si="14"/>
        <v>888</v>
      </c>
      <c r="M314" s="8" t="str">
        <f>VLOOKUP(A314,'ESO wayshrine names'!$A$3:$B$9991,2,)</f>
        <v>Dungeon: Bloodroot Forge</v>
      </c>
      <c r="N314" s="3" t="str">
        <f>VLOOKUP(F314,'ESO zone constants'!$A$3:$D$9999,4,FALSE)</f>
        <v>Craglorn</v>
      </c>
    </row>
    <row r="315" spans="1:14" x14ac:dyDescent="0.25">
      <c r="A315" s="95">
        <v>327</v>
      </c>
      <c r="B315">
        <v>25</v>
      </c>
      <c r="C315">
        <v>1126</v>
      </c>
      <c r="D315" t="s">
        <v>2371</v>
      </c>
      <c r="E315">
        <v>501</v>
      </c>
      <c r="F315">
        <v>888</v>
      </c>
      <c r="G315" t="s">
        <v>2371</v>
      </c>
      <c r="H315">
        <v>7</v>
      </c>
      <c r="I315" t="s">
        <v>3894</v>
      </c>
      <c r="J315" s="30" t="str">
        <f t="shared" si="12"/>
        <v>[327]=888,</v>
      </c>
      <c r="K315" s="3">
        <f t="shared" si="13"/>
        <v>327</v>
      </c>
      <c r="L315" s="3">
        <f t="shared" si="14"/>
        <v>888</v>
      </c>
      <c r="M315" s="8" t="str">
        <f>VLOOKUP(A315,'ESO wayshrine names'!$A$3:$B$9991,2,)</f>
        <v>Earthtear Cavern</v>
      </c>
      <c r="N315" s="3" t="str">
        <f>VLOOKUP(F315,'ESO zone constants'!$A$3:$D$9999,4,FALSE)</f>
        <v>Craglorn</v>
      </c>
    </row>
    <row r="316" spans="1:14" x14ac:dyDescent="0.25">
      <c r="A316" s="95">
        <v>328</v>
      </c>
      <c r="B316">
        <v>30</v>
      </c>
      <c r="C316">
        <v>1060</v>
      </c>
      <c r="D316" t="s">
        <v>532</v>
      </c>
      <c r="E316">
        <v>468</v>
      </c>
      <c r="F316">
        <v>849</v>
      </c>
      <c r="G316" t="s">
        <v>532</v>
      </c>
      <c r="H316">
        <v>1</v>
      </c>
      <c r="I316" t="s">
        <v>3055</v>
      </c>
      <c r="J316" s="30" t="str">
        <f t="shared" si="12"/>
        <v>[328]=849,</v>
      </c>
      <c r="K316" s="3">
        <f t="shared" si="13"/>
        <v>328</v>
      </c>
      <c r="L316" s="3">
        <f t="shared" si="14"/>
        <v>849</v>
      </c>
      <c r="M316" s="8" t="str">
        <f>VLOOKUP(A316,'ESO wayshrine names'!$A$3:$B$9991,2,)</f>
        <v>Vivec Temple Wayshrine</v>
      </c>
      <c r="N316" s="3" t="str">
        <f>VLOOKUP(F316,'ESO zone constants'!$A$3:$D$9999,4,FALSE)</f>
        <v>Vvardenfell</v>
      </c>
    </row>
    <row r="317" spans="1:14" x14ac:dyDescent="0.25">
      <c r="A317" s="95">
        <v>329</v>
      </c>
      <c r="B317">
        <v>30</v>
      </c>
      <c r="C317">
        <v>1060</v>
      </c>
      <c r="D317" t="s">
        <v>532</v>
      </c>
      <c r="E317">
        <v>468</v>
      </c>
      <c r="F317">
        <v>849</v>
      </c>
      <c r="G317" t="s">
        <v>532</v>
      </c>
      <c r="H317">
        <v>1</v>
      </c>
      <c r="I317" t="s">
        <v>3056</v>
      </c>
      <c r="J317" s="30" t="str">
        <f t="shared" si="12"/>
        <v>[329]=849,</v>
      </c>
      <c r="K317" s="3">
        <f t="shared" si="13"/>
        <v>329</v>
      </c>
      <c r="L317" s="3">
        <f t="shared" si="14"/>
        <v>849</v>
      </c>
      <c r="M317" s="8" t="str">
        <f>VLOOKUP(A317,'ESO wayshrine names'!$A$3:$B$9991,2,)</f>
        <v>West Gash Wayshrine</v>
      </c>
      <c r="N317" s="3" t="str">
        <f>VLOOKUP(F317,'ESO zone constants'!$A$3:$D$9999,4,FALSE)</f>
        <v>Vvardenfell</v>
      </c>
    </row>
    <row r="318" spans="1:14" x14ac:dyDescent="0.25">
      <c r="A318" s="95">
        <v>330</v>
      </c>
      <c r="B318">
        <v>30</v>
      </c>
      <c r="C318">
        <v>1060</v>
      </c>
      <c r="D318" t="s">
        <v>532</v>
      </c>
      <c r="E318">
        <v>468</v>
      </c>
      <c r="F318">
        <v>849</v>
      </c>
      <c r="G318" t="s">
        <v>532</v>
      </c>
      <c r="H318">
        <v>1</v>
      </c>
      <c r="I318" t="s">
        <v>3057</v>
      </c>
      <c r="J318" s="30" t="str">
        <f t="shared" si="12"/>
        <v>[330]=849,</v>
      </c>
      <c r="K318" s="3">
        <f t="shared" si="13"/>
        <v>330</v>
      </c>
      <c r="L318" s="3">
        <f t="shared" si="14"/>
        <v>849</v>
      </c>
      <c r="M318" s="8" t="str">
        <f>VLOOKUP(A318,'ESO wayshrine names'!$A$3:$B$9991,2,)</f>
        <v>Urshilaku Camp Wayshrine</v>
      </c>
      <c r="N318" s="3" t="str">
        <f>VLOOKUP(F318,'ESO zone constants'!$A$3:$D$9999,4,FALSE)</f>
        <v>Vvardenfell</v>
      </c>
    </row>
    <row r="319" spans="1:14" x14ac:dyDescent="0.25">
      <c r="A319" s="95">
        <v>331</v>
      </c>
      <c r="B319">
        <v>30</v>
      </c>
      <c r="C319">
        <v>1060</v>
      </c>
      <c r="D319" t="s">
        <v>532</v>
      </c>
      <c r="E319">
        <v>468</v>
      </c>
      <c r="F319">
        <v>849</v>
      </c>
      <c r="G319" t="s">
        <v>532</v>
      </c>
      <c r="H319">
        <v>3</v>
      </c>
      <c r="I319" t="s">
        <v>3058</v>
      </c>
      <c r="J319" s="30" t="str">
        <f t="shared" si="12"/>
        <v>[331]=849,</v>
      </c>
      <c r="K319" s="3">
        <f t="shared" si="13"/>
        <v>331</v>
      </c>
      <c r="L319" s="3">
        <f t="shared" si="14"/>
        <v>849</v>
      </c>
      <c r="M319" s="8" t="str">
        <f>VLOOKUP(A319,'ESO wayshrine names'!$A$3:$B$9991,2,)</f>
        <v>Trial: Halls of Fabrication</v>
      </c>
      <c r="N319" s="3" t="str">
        <f>VLOOKUP(F319,'ESO zone constants'!$A$3:$D$9999,4,FALSE)</f>
        <v>Vvardenfell</v>
      </c>
    </row>
    <row r="320" spans="1:14" x14ac:dyDescent="0.25">
      <c r="A320" s="95">
        <v>332</v>
      </c>
      <c r="B320">
        <v>25</v>
      </c>
      <c r="C320">
        <v>1126</v>
      </c>
      <c r="D320" t="s">
        <v>2371</v>
      </c>
      <c r="E320">
        <v>501</v>
      </c>
      <c r="F320">
        <v>888</v>
      </c>
      <c r="G320" t="s">
        <v>2371</v>
      </c>
      <c r="H320">
        <v>6</v>
      </c>
      <c r="I320" t="s">
        <v>3895</v>
      </c>
      <c r="J320" s="30" t="str">
        <f t="shared" si="12"/>
        <v>[332]=888,</v>
      </c>
      <c r="K320" s="3">
        <f t="shared" si="13"/>
        <v>332</v>
      </c>
      <c r="L320" s="3">
        <f t="shared" si="14"/>
        <v>888</v>
      </c>
      <c r="M320" s="8" t="str">
        <f>VLOOKUP(A320,'ESO wayshrine names'!$A$3:$B$9991,2,)</f>
        <v>Dungeon: Falkreath Hold</v>
      </c>
      <c r="N320" s="3" t="str">
        <f>VLOOKUP(F320,'ESO zone constants'!$A$3:$D$9999,4,FALSE)</f>
        <v>Craglorn</v>
      </c>
    </row>
    <row r="321" spans="1:14" x14ac:dyDescent="0.25">
      <c r="A321" s="95">
        <v>333</v>
      </c>
      <c r="B321">
        <v>30</v>
      </c>
      <c r="C321">
        <v>1060</v>
      </c>
      <c r="D321" t="s">
        <v>532</v>
      </c>
      <c r="E321">
        <v>468</v>
      </c>
      <c r="F321">
        <v>849</v>
      </c>
      <c r="G321" t="s">
        <v>532</v>
      </c>
      <c r="H321">
        <v>7</v>
      </c>
      <c r="I321" t="s">
        <v>3059</v>
      </c>
      <c r="J321" s="30" t="str">
        <f t="shared" si="12"/>
        <v>[333]=849,</v>
      </c>
      <c r="K321" s="3">
        <f t="shared" si="13"/>
        <v>333</v>
      </c>
      <c r="L321" s="3">
        <f t="shared" si="14"/>
        <v>849</v>
      </c>
      <c r="M321" s="8" t="str">
        <f>VLOOKUP(A321,'ESO wayshrine names'!$A$3:$B$9991,2,)</f>
        <v>Saint Delyn Penthouse</v>
      </c>
      <c r="N321" s="3" t="str">
        <f>VLOOKUP(F321,'ESO zone constants'!$A$3:$D$9999,4,FALSE)</f>
        <v>Vvardenfell</v>
      </c>
    </row>
    <row r="322" spans="1:14" x14ac:dyDescent="0.25">
      <c r="A322" s="95">
        <v>334</v>
      </c>
      <c r="B322">
        <v>30</v>
      </c>
      <c r="C322">
        <v>1060</v>
      </c>
      <c r="D322" t="s">
        <v>532</v>
      </c>
      <c r="E322">
        <v>468</v>
      </c>
      <c r="F322">
        <v>849</v>
      </c>
      <c r="G322" t="s">
        <v>532</v>
      </c>
      <c r="H322">
        <v>7</v>
      </c>
      <c r="I322" t="s">
        <v>3060</v>
      </c>
      <c r="J322" s="30" t="str">
        <f t="shared" si="12"/>
        <v>[334]=849,</v>
      </c>
      <c r="K322" s="3">
        <f t="shared" si="13"/>
        <v>334</v>
      </c>
      <c r="L322" s="3">
        <f t="shared" si="14"/>
        <v>849</v>
      </c>
      <c r="M322" s="8" t="str">
        <f>VLOOKUP(A322,'ESO wayshrine names'!$A$3:$B$9991,2,)</f>
        <v>Amaya Lake Lodge</v>
      </c>
      <c r="N322" s="3" t="str">
        <f>VLOOKUP(F322,'ESO zone constants'!$A$3:$D$9999,4,FALSE)</f>
        <v>Vvardenfell</v>
      </c>
    </row>
    <row r="323" spans="1:14" x14ac:dyDescent="0.25">
      <c r="A323" s="95">
        <v>335</v>
      </c>
      <c r="B323">
        <v>30</v>
      </c>
      <c r="C323">
        <v>1060</v>
      </c>
      <c r="D323" t="s">
        <v>532</v>
      </c>
      <c r="E323">
        <v>468</v>
      </c>
      <c r="F323">
        <v>849</v>
      </c>
      <c r="G323" t="s">
        <v>532</v>
      </c>
      <c r="H323">
        <v>7</v>
      </c>
      <c r="I323" t="s">
        <v>3061</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constants'!$A$3:$D$9999,4,FALSE)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constants'!$A$3:$D$9999,4,FALSE)</f>
        <v>Vvardenfell</v>
      </c>
    </row>
    <row r="325" spans="1:14" x14ac:dyDescent="0.25">
      <c r="A325" s="95">
        <v>337</v>
      </c>
      <c r="B325">
        <v>31</v>
      </c>
      <c r="C325">
        <v>1313</v>
      </c>
      <c r="D325" t="s">
        <v>2319</v>
      </c>
      <c r="E325">
        <v>590</v>
      </c>
      <c r="F325">
        <v>980</v>
      </c>
      <c r="G325" t="s">
        <v>3062</v>
      </c>
      <c r="H325">
        <v>1</v>
      </c>
      <c r="I325" t="s">
        <v>3063</v>
      </c>
      <c r="J325" s="30" t="str">
        <f t="shared" si="15"/>
        <v>[337]=980,</v>
      </c>
      <c r="K325" s="3">
        <f t="shared" si="16"/>
        <v>337</v>
      </c>
      <c r="L325" s="3">
        <f t="shared" si="17"/>
        <v>980</v>
      </c>
      <c r="M325" s="8" t="str">
        <f>VLOOKUP(A325,'ESO wayshrine names'!$A$3:$B$9991,2,)</f>
        <v>Brass Fortress Wayshrine</v>
      </c>
      <c r="N325" s="3" t="str">
        <f>VLOOKUP(F325,'ESO zone constants'!$A$3:$D$9999,4,FALSE)</f>
        <v>Clockwork City</v>
      </c>
    </row>
    <row r="326" spans="1:14" x14ac:dyDescent="0.25">
      <c r="A326" s="95">
        <v>338</v>
      </c>
      <c r="B326">
        <v>31</v>
      </c>
      <c r="C326">
        <v>1313</v>
      </c>
      <c r="D326" t="s">
        <v>2319</v>
      </c>
      <c r="E326">
        <v>590</v>
      </c>
      <c r="F326">
        <v>980</v>
      </c>
      <c r="G326" t="s">
        <v>3062</v>
      </c>
      <c r="H326">
        <v>1</v>
      </c>
      <c r="I326" t="s">
        <v>3064</v>
      </c>
      <c r="J326" s="30" t="str">
        <f t="shared" si="15"/>
        <v>[338]=980,</v>
      </c>
      <c r="K326" s="3">
        <f t="shared" si="16"/>
        <v>338</v>
      </c>
      <c r="L326" s="3">
        <f t="shared" si="17"/>
        <v>980</v>
      </c>
      <c r="M326" s="8" t="str">
        <f>VLOOKUP(A326,'ESO wayshrine names'!$A$3:$B$9991,2,)</f>
        <v>Clockwork Crossroads Wayshrine</v>
      </c>
      <c r="N326" s="3" t="str">
        <f>VLOOKUP(F326,'ESO zone constants'!$A$3:$D$9999,4,FALSE)</f>
        <v>Clockwork City</v>
      </c>
    </row>
    <row r="327" spans="1:14" x14ac:dyDescent="0.25">
      <c r="A327" s="95">
        <v>339</v>
      </c>
      <c r="B327">
        <v>31</v>
      </c>
      <c r="C327">
        <v>1313</v>
      </c>
      <c r="D327" t="s">
        <v>2319</v>
      </c>
      <c r="E327">
        <v>590</v>
      </c>
      <c r="F327">
        <v>980</v>
      </c>
      <c r="G327" t="s">
        <v>3062</v>
      </c>
      <c r="H327">
        <v>1</v>
      </c>
      <c r="I327" t="s">
        <v>3065</v>
      </c>
      <c r="J327" s="30" t="str">
        <f t="shared" si="15"/>
        <v>[339]=980,</v>
      </c>
      <c r="K327" s="3">
        <f t="shared" si="16"/>
        <v>339</v>
      </c>
      <c r="L327" s="3">
        <f t="shared" si="17"/>
        <v>980</v>
      </c>
      <c r="M327" s="8" t="str">
        <f>VLOOKUP(A327,'ESO wayshrine names'!$A$3:$B$9991,2,)</f>
        <v>Mire Mechanica Wayshrine</v>
      </c>
      <c r="N327" s="3" t="str">
        <f>VLOOKUP(F327,'ESO zone constants'!$A$3:$D$9999,4,FALSE)</f>
        <v>Clockwork City</v>
      </c>
    </row>
    <row r="328" spans="1:14" x14ac:dyDescent="0.25">
      <c r="A328" s="95">
        <v>340</v>
      </c>
      <c r="B328">
        <v>31</v>
      </c>
      <c r="C328">
        <v>1313</v>
      </c>
      <c r="D328" t="s">
        <v>2319</v>
      </c>
      <c r="E328">
        <v>590</v>
      </c>
      <c r="F328">
        <v>980</v>
      </c>
      <c r="G328" t="s">
        <v>3062</v>
      </c>
      <c r="H328">
        <v>1</v>
      </c>
      <c r="I328" t="s">
        <v>3066</v>
      </c>
      <c r="J328" s="30" t="str">
        <f t="shared" si="15"/>
        <v>[340]=980,</v>
      </c>
      <c r="K328" s="3">
        <f t="shared" si="16"/>
        <v>340</v>
      </c>
      <c r="L328" s="3">
        <f t="shared" si="17"/>
        <v>980</v>
      </c>
      <c r="M328" s="8" t="str">
        <f>VLOOKUP(A328,'ESO wayshrine names'!$A$3:$B$9991,2,)</f>
        <v>Sanctuary Wayshrine</v>
      </c>
      <c r="N328" s="3" t="str">
        <f>VLOOKUP(F328,'ESO zone constants'!$A$3:$D$9999,4,FALSE)</f>
        <v>Clockwork City</v>
      </c>
    </row>
    <row r="329" spans="1:14" x14ac:dyDescent="0.25">
      <c r="A329" s="95">
        <v>341</v>
      </c>
      <c r="B329">
        <v>6</v>
      </c>
      <c r="C329">
        <v>20</v>
      </c>
      <c r="D329" t="s">
        <v>109</v>
      </c>
      <c r="E329">
        <v>14</v>
      </c>
      <c r="F329">
        <v>92</v>
      </c>
      <c r="G329" t="s">
        <v>109</v>
      </c>
      <c r="H329">
        <v>6</v>
      </c>
      <c r="I329" t="s">
        <v>3067</v>
      </c>
      <c r="J329" s="30" t="str">
        <f t="shared" si="15"/>
        <v>[341]=92,</v>
      </c>
      <c r="K329" s="3">
        <f t="shared" si="16"/>
        <v>341</v>
      </c>
      <c r="L329" s="3">
        <f t="shared" si="17"/>
        <v>92</v>
      </c>
      <c r="M329" s="8" t="str">
        <f>VLOOKUP(A329,'ESO wayshrine names'!$A$3:$B$9991,2,)</f>
        <v>Dungeon: Fang Lair</v>
      </c>
      <c r="N329" s="3" t="str">
        <f>VLOOKUP(F329,'ESO zone constants'!$A$3:$D$9999,4,FALSE)</f>
        <v>Bangkorai</v>
      </c>
    </row>
    <row r="330" spans="1:14" x14ac:dyDescent="0.25">
      <c r="A330" s="95">
        <v>342</v>
      </c>
      <c r="B330">
        <v>2</v>
      </c>
      <c r="C330">
        <v>1</v>
      </c>
      <c r="D330" t="s">
        <v>103</v>
      </c>
      <c r="E330">
        <v>2</v>
      </c>
      <c r="F330">
        <v>3</v>
      </c>
      <c r="G330" t="s">
        <v>103</v>
      </c>
      <c r="H330">
        <v>7</v>
      </c>
      <c r="I330" t="s">
        <v>3068</v>
      </c>
      <c r="J330" s="30" t="str">
        <f t="shared" si="15"/>
        <v>[342]=3,</v>
      </c>
      <c r="K330" s="3">
        <f t="shared" si="16"/>
        <v>342</v>
      </c>
      <c r="L330" s="3">
        <f t="shared" si="17"/>
        <v>3</v>
      </c>
      <c r="M330" s="8" t="str">
        <f>VLOOKUP(A330,'ESO wayshrine names'!$A$3:$B$9991,2,)</f>
        <v>Exorcised Coven Cottage</v>
      </c>
      <c r="N330" s="3" t="str">
        <f>VLOOKUP(F330,'ESO zone constants'!$A$3:$D$9999,4,FALSE)</f>
        <v>Glenumbra</v>
      </c>
    </row>
    <row r="331" spans="1:14" x14ac:dyDescent="0.25">
      <c r="A331" s="95">
        <v>343</v>
      </c>
      <c r="B331">
        <v>29</v>
      </c>
      <c r="C331">
        <v>1006</v>
      </c>
      <c r="D331" t="s">
        <v>2315</v>
      </c>
      <c r="E331">
        <v>449</v>
      </c>
      <c r="F331">
        <v>823</v>
      </c>
      <c r="G331" t="s">
        <v>2992</v>
      </c>
      <c r="H331">
        <v>7</v>
      </c>
      <c r="I331" t="s">
        <v>3069</v>
      </c>
      <c r="J331" s="30" t="str">
        <f t="shared" si="15"/>
        <v>[343]=823,</v>
      </c>
      <c r="K331" s="3">
        <f t="shared" si="16"/>
        <v>343</v>
      </c>
      <c r="L331" s="3">
        <f t="shared" si="17"/>
        <v>823</v>
      </c>
      <c r="M331" s="8" t="str">
        <f>VLOOKUP(A331,'ESO wayshrine names'!$A$3:$B$9991,2,)</f>
        <v>Linchal Grand Manor</v>
      </c>
      <c r="N331" s="3" t="str">
        <f>VLOOKUP(F331,'ESO zone constants'!$A$3:$D$9999,4,FALSE)</f>
        <v>Gold Coast</v>
      </c>
    </row>
    <row r="332" spans="1:14" x14ac:dyDescent="0.25">
      <c r="A332" s="95">
        <v>344</v>
      </c>
      <c r="B332">
        <v>23</v>
      </c>
      <c r="C332">
        <v>255</v>
      </c>
      <c r="D332" t="s">
        <v>2370</v>
      </c>
      <c r="E332">
        <v>155</v>
      </c>
      <c r="F332">
        <v>347</v>
      </c>
      <c r="G332" t="s">
        <v>2370</v>
      </c>
      <c r="H332">
        <v>7</v>
      </c>
      <c r="I332" t="s">
        <v>3070</v>
      </c>
      <c r="J332" s="30" t="str">
        <f t="shared" si="15"/>
        <v>[344]=347,</v>
      </c>
      <c r="K332" s="3">
        <f t="shared" si="16"/>
        <v>344</v>
      </c>
      <c r="L332" s="3">
        <f t="shared" si="17"/>
        <v>347</v>
      </c>
      <c r="M332" s="8" t="str">
        <f>VLOOKUP(A332,'ESO wayshrine names'!$A$3:$B$9991,2,)</f>
        <v>Coldharbour Surreal Estate</v>
      </c>
      <c r="N332" s="3" t="str">
        <f>VLOOKUP(F332,'ESO zone constants'!$A$3:$D$9999,4,FALSE)</f>
        <v>Coldharbour</v>
      </c>
    </row>
    <row r="333" spans="1:14" x14ac:dyDescent="0.25">
      <c r="A333" s="95">
        <v>345</v>
      </c>
      <c r="B333">
        <v>25</v>
      </c>
      <c r="C333">
        <v>1126</v>
      </c>
      <c r="D333" t="s">
        <v>2371</v>
      </c>
      <c r="E333">
        <v>501</v>
      </c>
      <c r="F333">
        <v>888</v>
      </c>
      <c r="G333" t="s">
        <v>2371</v>
      </c>
      <c r="H333">
        <v>7</v>
      </c>
      <c r="I333" t="s">
        <v>3896</v>
      </c>
      <c r="J333" s="30" t="str">
        <f t="shared" si="15"/>
        <v>[345]=888,</v>
      </c>
      <c r="K333" s="3">
        <f t="shared" si="16"/>
        <v>345</v>
      </c>
      <c r="L333" s="3">
        <f t="shared" si="17"/>
        <v>888</v>
      </c>
      <c r="M333" s="8" t="str">
        <f>VLOOKUP(A333,'ESO wayshrine names'!$A$3:$B$9991,2,)</f>
        <v>Hakkvild's High Hall</v>
      </c>
      <c r="N333" s="3" t="str">
        <f>VLOOKUP(F333,'ESO zone constants'!$A$3:$D$9999,4,FALSE)</f>
        <v>Craglorn</v>
      </c>
    </row>
    <row r="334" spans="1:14" x14ac:dyDescent="0.25">
      <c r="A334" s="95">
        <v>346</v>
      </c>
      <c r="B334">
        <v>31</v>
      </c>
      <c r="C334">
        <v>1313</v>
      </c>
      <c r="D334" t="s">
        <v>2319</v>
      </c>
      <c r="E334">
        <v>590</v>
      </c>
      <c r="F334">
        <v>980</v>
      </c>
      <c r="G334" t="s">
        <v>3062</v>
      </c>
      <c r="H334">
        <v>3</v>
      </c>
      <c r="I334" t="s">
        <v>3071</v>
      </c>
      <c r="J334" s="30" t="str">
        <f t="shared" si="15"/>
        <v>[346]=980,</v>
      </c>
      <c r="K334" s="3">
        <f t="shared" si="16"/>
        <v>346</v>
      </c>
      <c r="L334" s="3">
        <f t="shared" si="17"/>
        <v>980</v>
      </c>
      <c r="M334" s="8" t="str">
        <f>VLOOKUP(A334,'ESO wayshrine names'!$A$3:$B$9991,2,)</f>
        <v>Trial: Asylum Sanctorium</v>
      </c>
      <c r="N334" s="3" t="str">
        <f>VLOOKUP(F334,'ESO zone constants'!$A$3:$D$9999,4,FALSE)</f>
        <v>Clockwork City</v>
      </c>
    </row>
    <row r="335" spans="1:14" x14ac:dyDescent="0.25">
      <c r="A335" s="95">
        <v>347</v>
      </c>
      <c r="B335">
        <v>31</v>
      </c>
      <c r="C335">
        <v>1313</v>
      </c>
      <c r="D335" t="s">
        <v>2319</v>
      </c>
      <c r="E335">
        <v>590</v>
      </c>
      <c r="F335">
        <v>980</v>
      </c>
      <c r="G335" t="s">
        <v>3062</v>
      </c>
      <c r="H335">
        <v>7</v>
      </c>
      <c r="I335" t="s">
        <v>3072</v>
      </c>
      <c r="J335" s="30" t="str">
        <f t="shared" si="15"/>
        <v>[347]=980,</v>
      </c>
      <c r="K335" s="3">
        <f t="shared" si="16"/>
        <v>347</v>
      </c>
      <c r="L335" s="3">
        <f t="shared" si="17"/>
        <v>980</v>
      </c>
      <c r="M335" s="8" t="str">
        <f>VLOOKUP(A335,'ESO wayshrine names'!$A$3:$B$9991,2,)</f>
        <v>The Orbservatory Prior</v>
      </c>
      <c r="N335" s="3" t="str">
        <f>VLOOKUP(F335,'ESO zone constants'!$A$3:$D$9999,4,FALSE)</f>
        <v>Clockwork City</v>
      </c>
    </row>
    <row r="336" spans="1:14" x14ac:dyDescent="0.25">
      <c r="A336" s="95">
        <v>348</v>
      </c>
      <c r="B336">
        <v>27</v>
      </c>
      <c r="C336">
        <v>667</v>
      </c>
      <c r="D336" t="s">
        <v>452</v>
      </c>
      <c r="E336">
        <v>380</v>
      </c>
      <c r="F336">
        <v>684</v>
      </c>
      <c r="G336" t="s">
        <v>452</v>
      </c>
      <c r="H336">
        <v>7</v>
      </c>
      <c r="I336" t="s">
        <v>3073</v>
      </c>
      <c r="J336" s="30" t="str">
        <f t="shared" si="15"/>
        <v>[348]=684,</v>
      </c>
      <c r="K336" s="3">
        <f t="shared" si="16"/>
        <v>348</v>
      </c>
      <c r="L336" s="3">
        <f t="shared" si="17"/>
        <v>684</v>
      </c>
      <c r="M336" s="8" t="str">
        <f>VLOOKUP(A336,'ESO wayshrine names'!$A$3:$B$9991,2,)</f>
        <v>Pariah's Pinnacle</v>
      </c>
      <c r="N336" s="3" t="str">
        <f>VLOOKUP(F336,'ESO zone constants'!$A$3:$D$9999,4,FALSE)</f>
        <v>Wrothgar</v>
      </c>
    </row>
    <row r="337" spans="1:14" x14ac:dyDescent="0.25">
      <c r="A337" s="95">
        <v>349</v>
      </c>
      <c r="B337">
        <v>32</v>
      </c>
      <c r="C337">
        <v>1349</v>
      </c>
      <c r="D337" t="s">
        <v>2318</v>
      </c>
      <c r="E337">
        <v>617</v>
      </c>
      <c r="F337">
        <v>1011</v>
      </c>
      <c r="G337" t="s">
        <v>2318</v>
      </c>
      <c r="H337">
        <v>1</v>
      </c>
      <c r="I337" t="s">
        <v>3074</v>
      </c>
      <c r="J337" s="30" t="str">
        <f t="shared" si="15"/>
        <v>[349]=1011,</v>
      </c>
      <c r="K337" s="3">
        <f t="shared" si="16"/>
        <v>349</v>
      </c>
      <c r="L337" s="3">
        <f t="shared" si="17"/>
        <v>1011</v>
      </c>
      <c r="M337" s="8" t="str">
        <f>VLOOKUP(A337,'ESO wayshrine names'!$A$3:$B$9991,2,)</f>
        <v>King's Haven Pass Wayshrine</v>
      </c>
      <c r="N337" s="3" t="str">
        <f>VLOOKUP(F337,'ESO zone constants'!$A$3:$D$9999,4,FALSE)</f>
        <v>Summerset</v>
      </c>
    </row>
    <row r="338" spans="1:14" x14ac:dyDescent="0.25">
      <c r="A338" s="95">
        <v>350</v>
      </c>
      <c r="B338">
        <v>32</v>
      </c>
      <c r="C338">
        <v>1349</v>
      </c>
      <c r="D338" t="s">
        <v>2318</v>
      </c>
      <c r="E338">
        <v>617</v>
      </c>
      <c r="F338">
        <v>1011</v>
      </c>
      <c r="G338" t="s">
        <v>2318</v>
      </c>
      <c r="H338">
        <v>1</v>
      </c>
      <c r="I338" t="s">
        <v>3075</v>
      </c>
      <c r="J338" s="30" t="str">
        <f t="shared" si="15"/>
        <v>[350]=1011,</v>
      </c>
      <c r="K338" s="3">
        <f t="shared" si="16"/>
        <v>350</v>
      </c>
      <c r="L338" s="3">
        <f t="shared" si="17"/>
        <v>1011</v>
      </c>
      <c r="M338" s="8" t="str">
        <f>VLOOKUP(A338,'ESO wayshrine names'!$A$3:$B$9991,2,)</f>
        <v>Shimmerene Wayshrine</v>
      </c>
      <c r="N338" s="3" t="str">
        <f>VLOOKUP(F338,'ESO zone constants'!$A$3:$D$9999,4,FALSE)</f>
        <v>Summerset</v>
      </c>
    </row>
    <row r="339" spans="1:14" x14ac:dyDescent="0.25">
      <c r="A339" s="95">
        <v>351</v>
      </c>
      <c r="B339">
        <v>32</v>
      </c>
      <c r="C339">
        <v>1349</v>
      </c>
      <c r="D339" t="s">
        <v>2318</v>
      </c>
      <c r="E339">
        <v>617</v>
      </c>
      <c r="F339">
        <v>1011</v>
      </c>
      <c r="G339" t="s">
        <v>2318</v>
      </c>
      <c r="H339">
        <v>1</v>
      </c>
      <c r="I339" t="s">
        <v>3076</v>
      </c>
      <c r="J339" s="30" t="str">
        <f t="shared" si="15"/>
        <v>[351]=1011,</v>
      </c>
      <c r="K339" s="3">
        <f t="shared" si="16"/>
        <v>351</v>
      </c>
      <c r="L339" s="3">
        <f t="shared" si="17"/>
        <v>1011</v>
      </c>
      <c r="M339" s="8" t="str">
        <f>VLOOKUP(A339,'ESO wayshrine names'!$A$3:$B$9991,2,)</f>
        <v>Sil-Var-Woad Wayshrine</v>
      </c>
      <c r="N339" s="3" t="str">
        <f>VLOOKUP(F339,'ESO zone constants'!$A$3:$D$9999,4,FALSE)</f>
        <v>Summerset</v>
      </c>
    </row>
    <row r="340" spans="1:14" x14ac:dyDescent="0.25">
      <c r="A340" s="95">
        <v>352</v>
      </c>
      <c r="B340">
        <v>32</v>
      </c>
      <c r="C340">
        <v>1349</v>
      </c>
      <c r="D340" t="s">
        <v>2318</v>
      </c>
      <c r="E340">
        <v>617</v>
      </c>
      <c r="F340">
        <v>1011</v>
      </c>
      <c r="G340" t="s">
        <v>2318</v>
      </c>
      <c r="H340">
        <v>1</v>
      </c>
      <c r="I340" t="s">
        <v>3077</v>
      </c>
      <c r="J340" s="30" t="str">
        <f t="shared" si="15"/>
        <v>[352]=1011,</v>
      </c>
      <c r="K340" s="3">
        <f t="shared" si="16"/>
        <v>352</v>
      </c>
      <c r="L340" s="3">
        <f t="shared" si="17"/>
        <v>1011</v>
      </c>
      <c r="M340" s="8" t="str">
        <f>VLOOKUP(A340,'ESO wayshrine names'!$A$3:$B$9991,2,)</f>
        <v>Russafeld Heights Wayshrine</v>
      </c>
      <c r="N340" s="3" t="str">
        <f>VLOOKUP(F340,'ESO zone constants'!$A$3:$D$9999,4,FALSE)</f>
        <v>Summerset</v>
      </c>
    </row>
    <row r="341" spans="1:14" x14ac:dyDescent="0.25">
      <c r="A341" s="95">
        <v>353</v>
      </c>
      <c r="B341">
        <v>32</v>
      </c>
      <c r="C341">
        <v>1349</v>
      </c>
      <c r="D341" t="s">
        <v>2318</v>
      </c>
      <c r="E341">
        <v>617</v>
      </c>
      <c r="F341">
        <v>1011</v>
      </c>
      <c r="G341" t="s">
        <v>2318</v>
      </c>
      <c r="H341">
        <v>1</v>
      </c>
      <c r="I341" t="s">
        <v>3078</v>
      </c>
      <c r="J341" s="30" t="str">
        <f t="shared" si="15"/>
        <v>[353]=1011,</v>
      </c>
      <c r="K341" s="3">
        <f t="shared" si="16"/>
        <v>353</v>
      </c>
      <c r="L341" s="3">
        <f t="shared" si="17"/>
        <v>1011</v>
      </c>
      <c r="M341" s="8" t="str">
        <f>VLOOKUP(A341,'ESO wayshrine names'!$A$3:$B$9991,2,)</f>
        <v>Cey-Tarn Keep Wayshrine</v>
      </c>
      <c r="N341" s="3" t="str">
        <f>VLOOKUP(F341,'ESO zone constants'!$A$3:$D$9999,4,FALSE)</f>
        <v>Summerset</v>
      </c>
    </row>
    <row r="342" spans="1:14" x14ac:dyDescent="0.25">
      <c r="A342" s="95">
        <v>354</v>
      </c>
      <c r="B342">
        <v>32</v>
      </c>
      <c r="C342">
        <v>1349</v>
      </c>
      <c r="D342" t="s">
        <v>2318</v>
      </c>
      <c r="E342">
        <v>617</v>
      </c>
      <c r="F342">
        <v>1011</v>
      </c>
      <c r="G342" t="s">
        <v>2318</v>
      </c>
      <c r="H342">
        <v>1</v>
      </c>
      <c r="I342" t="s">
        <v>3079</v>
      </c>
      <c r="J342" s="30" t="str">
        <f t="shared" si="15"/>
        <v>[354]=1011,</v>
      </c>
      <c r="K342" s="3">
        <f t="shared" si="16"/>
        <v>354</v>
      </c>
      <c r="L342" s="3">
        <f t="shared" si="17"/>
        <v>1011</v>
      </c>
      <c r="M342" s="8" t="str">
        <f>VLOOKUP(A342,'ESO wayshrine names'!$A$3:$B$9991,2,)</f>
        <v>Ebon Stadmont Wayshrine</v>
      </c>
      <c r="N342" s="3" t="str">
        <f>VLOOKUP(F342,'ESO zone constants'!$A$3:$D$9999,4,FALSE)</f>
        <v>Summerset</v>
      </c>
    </row>
    <row r="343" spans="1:14" x14ac:dyDescent="0.25">
      <c r="A343" s="95">
        <v>355</v>
      </c>
      <c r="B343">
        <v>32</v>
      </c>
      <c r="C343">
        <v>1349</v>
      </c>
      <c r="D343" t="s">
        <v>2318</v>
      </c>
      <c r="E343">
        <v>617</v>
      </c>
      <c r="F343">
        <v>1011</v>
      </c>
      <c r="G343" t="s">
        <v>2318</v>
      </c>
      <c r="H343">
        <v>1</v>
      </c>
      <c r="I343" t="s">
        <v>3080</v>
      </c>
      <c r="J343" s="30" t="str">
        <f t="shared" si="15"/>
        <v>[355]=1011,</v>
      </c>
      <c r="K343" s="3">
        <f t="shared" si="16"/>
        <v>355</v>
      </c>
      <c r="L343" s="3">
        <f t="shared" si="17"/>
        <v>1011</v>
      </c>
      <c r="M343" s="8" t="str">
        <f>VLOOKUP(A343,'ESO wayshrine names'!$A$3:$B$9991,2,)</f>
        <v>Alinor Wayshrine</v>
      </c>
      <c r="N343" s="3" t="str">
        <f>VLOOKUP(F343,'ESO zone constants'!$A$3:$D$9999,4,FALSE)</f>
        <v>Summerset</v>
      </c>
    </row>
    <row r="344" spans="1:14" x14ac:dyDescent="0.25">
      <c r="A344" s="95">
        <v>356</v>
      </c>
      <c r="B344">
        <v>32</v>
      </c>
      <c r="C344">
        <v>1349</v>
      </c>
      <c r="D344" t="s">
        <v>2318</v>
      </c>
      <c r="E344">
        <v>617</v>
      </c>
      <c r="F344">
        <v>1011</v>
      </c>
      <c r="G344" t="s">
        <v>2318</v>
      </c>
      <c r="H344">
        <v>1</v>
      </c>
      <c r="I344" t="s">
        <v>3081</v>
      </c>
      <c r="J344" s="30" t="str">
        <f t="shared" si="15"/>
        <v>[356]=1011,</v>
      </c>
      <c r="K344" s="3">
        <f t="shared" si="16"/>
        <v>356</v>
      </c>
      <c r="L344" s="3">
        <f t="shared" si="17"/>
        <v>1011</v>
      </c>
      <c r="M344" s="8" t="str">
        <f>VLOOKUP(A344,'ESO wayshrine names'!$A$3:$B$9991,2,)</f>
        <v>Lillandril Wayshrine</v>
      </c>
      <c r="N344" s="3" t="str">
        <f>VLOOKUP(F344,'ESO zone constants'!$A$3:$D$9999,4,FALSE)</f>
        <v>Summerset</v>
      </c>
    </row>
    <row r="345" spans="1:14" x14ac:dyDescent="0.25">
      <c r="A345" s="95">
        <v>357</v>
      </c>
      <c r="B345">
        <v>32</v>
      </c>
      <c r="C345">
        <v>1349</v>
      </c>
      <c r="D345" t="s">
        <v>2318</v>
      </c>
      <c r="E345">
        <v>617</v>
      </c>
      <c r="F345">
        <v>1011</v>
      </c>
      <c r="G345" t="s">
        <v>2318</v>
      </c>
      <c r="H345">
        <v>1</v>
      </c>
      <c r="I345" t="s">
        <v>3082</v>
      </c>
      <c r="J345" s="30" t="str">
        <f t="shared" si="15"/>
        <v>[357]=1011,</v>
      </c>
      <c r="K345" s="3">
        <f t="shared" si="16"/>
        <v>357</v>
      </c>
      <c r="L345" s="3">
        <f t="shared" si="17"/>
        <v>1011</v>
      </c>
      <c r="M345" s="8" t="str">
        <f>VLOOKUP(A345,'ESO wayshrine names'!$A$3:$B$9991,2,)</f>
        <v>Eastern Pass Wayshrine</v>
      </c>
      <c r="N345" s="3" t="str">
        <f>VLOOKUP(F345,'ESO zone constants'!$A$3:$D$9999,4,FALSE)</f>
        <v>Summerset</v>
      </c>
    </row>
    <row r="346" spans="1:14" x14ac:dyDescent="0.25">
      <c r="A346" s="95">
        <v>358</v>
      </c>
      <c r="B346">
        <v>32</v>
      </c>
      <c r="C346">
        <v>1349</v>
      </c>
      <c r="D346" t="s">
        <v>2318</v>
      </c>
      <c r="E346">
        <v>617</v>
      </c>
      <c r="F346">
        <v>1011</v>
      </c>
      <c r="G346" t="s">
        <v>2318</v>
      </c>
      <c r="H346">
        <v>1</v>
      </c>
      <c r="I346" t="s">
        <v>3083</v>
      </c>
      <c r="J346" s="30" t="str">
        <f t="shared" si="15"/>
        <v>[358]=1011,</v>
      </c>
      <c r="K346" s="3">
        <f t="shared" si="16"/>
        <v>358</v>
      </c>
      <c r="L346" s="3">
        <f t="shared" si="17"/>
        <v>1011</v>
      </c>
      <c r="M346" s="8" t="str">
        <f>VLOOKUP(A346,'ESO wayshrine names'!$A$3:$B$9991,2,)</f>
        <v>The Crystal Tower Wayshrine</v>
      </c>
      <c r="N346" s="3" t="str">
        <f>VLOOKUP(F346,'ESO zone constants'!$A$3:$D$9999,4,FALSE)</f>
        <v>Summerset</v>
      </c>
    </row>
    <row r="347" spans="1:14" x14ac:dyDescent="0.25">
      <c r="A347" s="95">
        <v>359</v>
      </c>
      <c r="B347">
        <v>32</v>
      </c>
      <c r="C347">
        <v>1349</v>
      </c>
      <c r="D347" t="s">
        <v>2318</v>
      </c>
      <c r="E347">
        <v>617</v>
      </c>
      <c r="F347">
        <v>1011</v>
      </c>
      <c r="G347" t="s">
        <v>2318</v>
      </c>
      <c r="H347">
        <v>1</v>
      </c>
      <c r="I347" t="s">
        <v>3084</v>
      </c>
      <c r="J347" s="30" t="str">
        <f t="shared" si="15"/>
        <v>[359]=1011,</v>
      </c>
      <c r="K347" s="3">
        <f t="shared" si="16"/>
        <v>359</v>
      </c>
      <c r="L347" s="3">
        <f t="shared" si="17"/>
        <v>1011</v>
      </c>
      <c r="M347" s="8" t="str">
        <f>VLOOKUP(A347,'ESO wayshrine names'!$A$3:$B$9991,2,)</f>
        <v>Eldbur Ruins Wayshrine</v>
      </c>
      <c r="N347" s="3" t="str">
        <f>VLOOKUP(F347,'ESO zone constants'!$A$3:$D$9999,4,FALSE)</f>
        <v>Summerset</v>
      </c>
    </row>
    <row r="348" spans="1:14" x14ac:dyDescent="0.25">
      <c r="A348" s="95">
        <v>360</v>
      </c>
      <c r="B348">
        <v>33</v>
      </c>
      <c r="C348">
        <v>1429</v>
      </c>
      <c r="D348" t="s">
        <v>681</v>
      </c>
      <c r="E348">
        <v>633</v>
      </c>
      <c r="F348">
        <v>1027</v>
      </c>
      <c r="G348" t="s">
        <v>681</v>
      </c>
      <c r="H348">
        <v>1</v>
      </c>
      <c r="I348" t="s">
        <v>3085</v>
      </c>
      <c r="J348" s="30" t="str">
        <f t="shared" si="15"/>
        <v>[360]=1027,</v>
      </c>
      <c r="K348" s="3">
        <f t="shared" si="16"/>
        <v>360</v>
      </c>
      <c r="L348" s="3">
        <f t="shared" si="17"/>
        <v>1027</v>
      </c>
      <c r="M348" s="8" t="str">
        <f>VLOOKUP(A348,'ESO wayshrine names'!$A$3:$B$9991,2,)</f>
        <v>Artaeum Wayshrine</v>
      </c>
      <c r="N348" s="3" t="str">
        <f>VLOOKUP(F348,'ESO zone constants'!$A$3:$D$9999,4,FALSE)</f>
        <v>Artaeum</v>
      </c>
    </row>
    <row r="349" spans="1:14" x14ac:dyDescent="0.25">
      <c r="A349" s="95">
        <v>361</v>
      </c>
      <c r="B349">
        <v>28</v>
      </c>
      <c r="C349">
        <v>994</v>
      </c>
      <c r="D349" t="s">
        <v>2316</v>
      </c>
      <c r="E349">
        <v>443</v>
      </c>
      <c r="F349">
        <v>816</v>
      </c>
      <c r="G349" t="s">
        <v>2316</v>
      </c>
      <c r="H349">
        <v>7</v>
      </c>
      <c r="I349" t="s">
        <v>3086</v>
      </c>
      <c r="J349" s="30" t="str">
        <f t="shared" si="15"/>
        <v>[361]=816,</v>
      </c>
      <c r="K349" s="3">
        <f t="shared" si="16"/>
        <v>361</v>
      </c>
      <c r="L349" s="3">
        <f t="shared" si="17"/>
        <v>816</v>
      </c>
      <c r="M349" s="8" t="str">
        <f>VLOOKUP(A349,'ESO wayshrine names'!$A$3:$B$9991,2,)</f>
        <v>Princely Dawnlight Palace</v>
      </c>
      <c r="N349" s="3" t="str">
        <f>VLOOKUP(F349,'ESO zone constants'!$A$3:$D$9999,4,FALSE)</f>
        <v>Hew's Bane</v>
      </c>
    </row>
    <row r="350" spans="1:14" x14ac:dyDescent="0.25">
      <c r="A350" s="95">
        <v>362</v>
      </c>
      <c r="B350">
        <v>29</v>
      </c>
      <c r="C350">
        <v>1006</v>
      </c>
      <c r="D350" t="s">
        <v>2315</v>
      </c>
      <c r="E350">
        <v>449</v>
      </c>
      <c r="F350">
        <v>823</v>
      </c>
      <c r="G350" t="s">
        <v>2992</v>
      </c>
      <c r="H350">
        <v>7</v>
      </c>
      <c r="I350" t="s">
        <v>3087</v>
      </c>
      <c r="J350" s="30" t="str">
        <f t="shared" si="15"/>
        <v>[362]=823,</v>
      </c>
      <c r="K350" s="3">
        <f t="shared" si="16"/>
        <v>362</v>
      </c>
      <c r="L350" s="3">
        <f t="shared" si="17"/>
        <v>823</v>
      </c>
      <c r="M350" s="8" t="str">
        <f>VLOOKUP(A350,'ESO wayshrine names'!$A$3:$B$9991,2,)</f>
        <v>The Erstwhile Sanctuary</v>
      </c>
      <c r="N350" s="3" t="str">
        <f>VLOOKUP(F350,'ESO zone constants'!$A$3:$D$9999,4,FALSE)</f>
        <v>Gold Coast</v>
      </c>
    </row>
    <row r="351" spans="1:14" x14ac:dyDescent="0.25">
      <c r="A351" s="95">
        <v>363</v>
      </c>
      <c r="B351">
        <v>4</v>
      </c>
      <c r="C351">
        <v>12</v>
      </c>
      <c r="D351" t="s">
        <v>2309</v>
      </c>
      <c r="E351">
        <v>4</v>
      </c>
      <c r="F351">
        <v>19</v>
      </c>
      <c r="G351" t="s">
        <v>2309</v>
      </c>
      <c r="H351">
        <v>6</v>
      </c>
      <c r="I351" t="s">
        <v>3897</v>
      </c>
      <c r="J351" s="30" t="str">
        <f t="shared" si="15"/>
        <v>[363]=19,</v>
      </c>
      <c r="K351" s="3">
        <f t="shared" si="16"/>
        <v>363</v>
      </c>
      <c r="L351" s="3">
        <f t="shared" si="17"/>
        <v>19</v>
      </c>
      <c r="M351" s="8" t="str">
        <f>VLOOKUP(A351,'ESO wayshrine names'!$A$3:$B$9991,2,)</f>
        <v>Dungeon: Scalecaller Peak</v>
      </c>
      <c r="N351" s="3" t="str">
        <f>VLOOKUP(F351,'ESO zone constants'!$A$3:$D$9999,4,FALSE)</f>
        <v>Stormhaven</v>
      </c>
    </row>
    <row r="352" spans="1:14" x14ac:dyDescent="0.25">
      <c r="A352" s="95">
        <v>364</v>
      </c>
      <c r="B352">
        <v>32</v>
      </c>
      <c r="C352">
        <v>1349</v>
      </c>
      <c r="D352" t="s">
        <v>2318</v>
      </c>
      <c r="E352">
        <v>617</v>
      </c>
      <c r="F352">
        <v>1011</v>
      </c>
      <c r="G352" t="s">
        <v>2318</v>
      </c>
      <c r="H352">
        <v>3</v>
      </c>
      <c r="I352" t="s">
        <v>3088</v>
      </c>
      <c r="J352" s="30" t="str">
        <f t="shared" si="15"/>
        <v>[364]=1011,</v>
      </c>
      <c r="K352" s="3">
        <f t="shared" si="16"/>
        <v>364</v>
      </c>
      <c r="L352" s="3">
        <f t="shared" si="17"/>
        <v>1011</v>
      </c>
      <c r="M352" s="8" t="str">
        <f>VLOOKUP(A352,'ESO wayshrine names'!$A$3:$B$9991,2,)</f>
        <v>Trial: Cloudrest</v>
      </c>
      <c r="N352" s="3" t="str">
        <f>VLOOKUP(F352,'ESO zone constants'!$A$3:$D$9999,4,FALSE)</f>
        <v>Summerset</v>
      </c>
    </row>
    <row r="353" spans="1:14" x14ac:dyDescent="0.25">
      <c r="A353" s="95">
        <v>365</v>
      </c>
      <c r="B353">
        <v>32</v>
      </c>
      <c r="C353">
        <v>1349</v>
      </c>
      <c r="D353" t="s">
        <v>2318</v>
      </c>
      <c r="E353">
        <v>617</v>
      </c>
      <c r="F353">
        <v>1011</v>
      </c>
      <c r="G353" t="s">
        <v>2318</v>
      </c>
      <c r="H353">
        <v>1</v>
      </c>
      <c r="I353" t="s">
        <v>3089</v>
      </c>
      <c r="J353" s="30" t="str">
        <f t="shared" si="15"/>
        <v>[365]=1011,</v>
      </c>
      <c r="K353" s="3">
        <f t="shared" si="16"/>
        <v>365</v>
      </c>
      <c r="L353" s="3">
        <f t="shared" si="17"/>
        <v>1011</v>
      </c>
      <c r="M353" s="8" t="str">
        <f>VLOOKUP(A353,'ESO wayshrine names'!$A$3:$B$9991,2,)</f>
        <v>Sunhold Wayshrine</v>
      </c>
      <c r="N353" s="3" t="str">
        <f>VLOOKUP(F353,'ESO zone constants'!$A$3:$D$9999,4,FALSE)</f>
        <v>Summerset</v>
      </c>
    </row>
    <row r="354" spans="1:14" x14ac:dyDescent="0.25">
      <c r="A354" s="95">
        <v>366</v>
      </c>
      <c r="B354">
        <v>32</v>
      </c>
      <c r="C354">
        <v>1349</v>
      </c>
      <c r="D354" t="s">
        <v>2318</v>
      </c>
      <c r="E354">
        <v>617</v>
      </c>
      <c r="F354">
        <v>1011</v>
      </c>
      <c r="G354" t="s">
        <v>2318</v>
      </c>
      <c r="H354">
        <v>7</v>
      </c>
      <c r="I354" t="s">
        <v>3090</v>
      </c>
      <c r="J354" s="30" t="str">
        <f t="shared" si="15"/>
        <v>[366]=1011,</v>
      </c>
      <c r="K354" s="3">
        <f t="shared" si="16"/>
        <v>366</v>
      </c>
      <c r="L354" s="3">
        <f t="shared" si="17"/>
        <v>1011</v>
      </c>
      <c r="M354" s="8" t="str">
        <f>VLOOKUP(A354,'ESO wayshrine names'!$A$3:$B$9991,2,)</f>
        <v>Golden Gryphon Garret</v>
      </c>
      <c r="N354" s="3" t="str">
        <f>VLOOKUP(F354,'ESO zone constants'!$A$3:$D$9999,4,FALSE)</f>
        <v>Summerset</v>
      </c>
    </row>
    <row r="355" spans="1:14" x14ac:dyDescent="0.25">
      <c r="A355" s="95">
        <v>367</v>
      </c>
      <c r="B355">
        <v>32</v>
      </c>
      <c r="C355">
        <v>1349</v>
      </c>
      <c r="D355" t="s">
        <v>2318</v>
      </c>
      <c r="E355">
        <v>617</v>
      </c>
      <c r="F355">
        <v>1011</v>
      </c>
      <c r="G355" t="s">
        <v>2318</v>
      </c>
      <c r="H355">
        <v>7</v>
      </c>
      <c r="I355" t="s">
        <v>3091</v>
      </c>
      <c r="J355" s="30" t="str">
        <f t="shared" si="15"/>
        <v>[367]=1011,</v>
      </c>
      <c r="K355" s="3">
        <f t="shared" si="16"/>
        <v>367</v>
      </c>
      <c r="L355" s="3">
        <f t="shared" si="17"/>
        <v>1011</v>
      </c>
      <c r="M355" s="8" t="str">
        <f>VLOOKUP(A355,'ESO wayshrine names'!$A$3:$B$9991,2,)</f>
        <v>Alinor Crest Townhouse</v>
      </c>
      <c r="N355" s="3" t="str">
        <f>VLOOKUP(F355,'ESO zone constants'!$A$3:$D$9999,4,FALSE)</f>
        <v>Summerset</v>
      </c>
    </row>
    <row r="356" spans="1:14" x14ac:dyDescent="0.25">
      <c r="A356" s="95">
        <v>368</v>
      </c>
      <c r="B356">
        <v>32</v>
      </c>
      <c r="C356">
        <v>1349</v>
      </c>
      <c r="D356" t="s">
        <v>2318</v>
      </c>
      <c r="E356">
        <v>617</v>
      </c>
      <c r="F356">
        <v>1011</v>
      </c>
      <c r="G356" t="s">
        <v>2318</v>
      </c>
      <c r="H356">
        <v>7</v>
      </c>
      <c r="I356" t="s">
        <v>3092</v>
      </c>
      <c r="J356" s="30" t="str">
        <f t="shared" si="15"/>
        <v>[368]=1011,</v>
      </c>
      <c r="K356" s="3">
        <f t="shared" si="16"/>
        <v>368</v>
      </c>
      <c r="L356" s="3">
        <f t="shared" si="17"/>
        <v>1011</v>
      </c>
      <c r="M356" s="8" t="str">
        <f>VLOOKUP(A356,'ESO wayshrine names'!$A$3:$B$9991,2,)</f>
        <v>Colossal Aldmeri Grotto</v>
      </c>
      <c r="N356" s="3" t="str">
        <f>VLOOKUP(F356,'ESO zone constants'!$A$3:$D$9999,4,FALSE)</f>
        <v>Summerset</v>
      </c>
    </row>
    <row r="357" spans="1:14" x14ac:dyDescent="0.25">
      <c r="A357" s="95">
        <v>369</v>
      </c>
      <c r="B357">
        <v>32</v>
      </c>
      <c r="C357">
        <v>1349</v>
      </c>
      <c r="D357" t="s">
        <v>2318</v>
      </c>
      <c r="E357">
        <v>617</v>
      </c>
      <c r="F357">
        <v>1011</v>
      </c>
      <c r="G357" t="s">
        <v>2318</v>
      </c>
      <c r="H357">
        <v>1</v>
      </c>
      <c r="I357" t="s">
        <v>3093</v>
      </c>
      <c r="J357" s="30" t="str">
        <f t="shared" si="15"/>
        <v>[369]=1011,</v>
      </c>
      <c r="K357" s="3">
        <f t="shared" si="16"/>
        <v>369</v>
      </c>
      <c r="L357" s="3">
        <f t="shared" si="17"/>
        <v>1011</v>
      </c>
      <c r="M357" s="8" t="str">
        <f>VLOOKUP(A357,'ESO wayshrine names'!$A$3:$B$9991,2,)</f>
        <v>Veyond Wyte Wayshrine</v>
      </c>
      <c r="N357" s="3" t="str">
        <f>VLOOKUP(F357,'ESO zone constants'!$A$3:$D$9999,4,FALSE)</f>
        <v>Summerset</v>
      </c>
    </row>
    <row r="358" spans="1:14" x14ac:dyDescent="0.25">
      <c r="A358" s="95">
        <v>370</v>
      </c>
      <c r="B358">
        <v>16</v>
      </c>
      <c r="C358">
        <v>300</v>
      </c>
      <c r="D358" t="s">
        <v>2294</v>
      </c>
      <c r="E358">
        <v>18</v>
      </c>
      <c r="F358">
        <v>108</v>
      </c>
      <c r="G358" t="s">
        <v>2294</v>
      </c>
      <c r="H358">
        <v>6</v>
      </c>
      <c r="I358" t="s">
        <v>3094</v>
      </c>
      <c r="J358" s="30" t="str">
        <f t="shared" si="15"/>
        <v>[370]=108,</v>
      </c>
      <c r="K358" s="3">
        <f t="shared" si="16"/>
        <v>370</v>
      </c>
      <c r="L358" s="3">
        <f t="shared" si="17"/>
        <v>108</v>
      </c>
      <c r="M358" s="8" t="str">
        <f>VLOOKUP(A358,'ESO wayshrine names'!$A$3:$B$9991,2,)</f>
        <v>Dungeon: March of Sacrifices</v>
      </c>
      <c r="N358" s="3" t="str">
        <f>VLOOKUP(F358,'ESO zone constants'!$A$3:$D$9999,4,FALSE)</f>
        <v>Greenshade</v>
      </c>
    </row>
    <row r="359" spans="1:14" x14ac:dyDescent="0.25">
      <c r="A359" s="95">
        <v>371</v>
      </c>
      <c r="B359">
        <v>17</v>
      </c>
      <c r="C359">
        <v>256</v>
      </c>
      <c r="D359" t="s">
        <v>2295</v>
      </c>
      <c r="E359">
        <v>180</v>
      </c>
      <c r="F359">
        <v>382</v>
      </c>
      <c r="G359" t="s">
        <v>2295</v>
      </c>
      <c r="H359">
        <v>6</v>
      </c>
      <c r="I359" t="s">
        <v>3095</v>
      </c>
      <c r="J359" s="30" t="str">
        <f t="shared" si="15"/>
        <v>[371]=382,</v>
      </c>
      <c r="K359" s="3">
        <f t="shared" si="16"/>
        <v>371</v>
      </c>
      <c r="L359" s="3">
        <f t="shared" si="17"/>
        <v>382</v>
      </c>
      <c r="M359" s="8" t="str">
        <f>VLOOKUP(A359,'ESO wayshrine names'!$A$3:$B$9991,2,)</f>
        <v>Dungeon: Moon Hunter Keep</v>
      </c>
      <c r="N359" s="3" t="str">
        <f>VLOOKUP(F359,'ESO zone constants'!$A$3:$D$9999,4,FALSE)</f>
        <v>Reaper's March</v>
      </c>
    </row>
    <row r="360" spans="1:14" x14ac:dyDescent="0.25">
      <c r="A360" s="95">
        <v>372</v>
      </c>
      <c r="B360">
        <v>12</v>
      </c>
      <c r="C360">
        <v>125</v>
      </c>
      <c r="D360" t="s">
        <v>2311</v>
      </c>
      <c r="E360">
        <v>16</v>
      </c>
      <c r="F360">
        <v>103</v>
      </c>
      <c r="G360" t="s">
        <v>2311</v>
      </c>
      <c r="H360">
        <v>7</v>
      </c>
      <c r="I360" t="s">
        <v>3096</v>
      </c>
      <c r="J360" s="30" t="str">
        <f t="shared" si="15"/>
        <v>[372]=103,</v>
      </c>
      <c r="K360" s="3">
        <f t="shared" si="16"/>
        <v>372</v>
      </c>
      <c r="L360" s="3">
        <f t="shared" si="17"/>
        <v>103</v>
      </c>
      <c r="M360" s="8" t="str">
        <f>VLOOKUP(A360,'ESO wayshrine names'!$A$3:$B$9991,2,)</f>
        <v>Hunter's Glade</v>
      </c>
      <c r="N360" s="3" t="str">
        <f>VLOOKUP(F360,'ESO zone constants'!$A$3:$D$9999,4,FALSE)</f>
        <v>The Rift</v>
      </c>
    </row>
    <row r="361" spans="1:14" x14ac:dyDescent="0.25">
      <c r="A361" s="95">
        <v>373</v>
      </c>
      <c r="B361">
        <v>33</v>
      </c>
      <c r="C361">
        <v>1429</v>
      </c>
      <c r="D361" t="s">
        <v>681</v>
      </c>
      <c r="E361">
        <v>633</v>
      </c>
      <c r="F361">
        <v>1027</v>
      </c>
      <c r="G361" t="s">
        <v>681</v>
      </c>
      <c r="H361">
        <v>7</v>
      </c>
      <c r="I361" t="s">
        <v>3097</v>
      </c>
      <c r="J361" s="30" t="str">
        <f t="shared" si="15"/>
        <v>[373]=1027,</v>
      </c>
      <c r="K361" s="3">
        <f t="shared" si="16"/>
        <v>373</v>
      </c>
      <c r="L361" s="3">
        <f t="shared" si="17"/>
        <v>1027</v>
      </c>
      <c r="M361" s="8" t="str">
        <f>VLOOKUP(A361,'ESO wayshrine names'!$A$3:$B$9991,2,)</f>
        <v>Grand Psijic Villa</v>
      </c>
      <c r="N361" s="3" t="str">
        <f>VLOOKUP(F361,'ESO zone constants'!$A$3:$D$9999,4,FALSE)</f>
        <v>Artaeum</v>
      </c>
    </row>
    <row r="362" spans="1:14" x14ac:dyDescent="0.25">
      <c r="A362" s="95">
        <v>374</v>
      </c>
      <c r="B362">
        <v>34</v>
      </c>
      <c r="C362">
        <v>1484</v>
      </c>
      <c r="D362" t="s">
        <v>2321</v>
      </c>
      <c r="E362">
        <v>408</v>
      </c>
      <c r="F362">
        <v>726</v>
      </c>
      <c r="G362" t="s">
        <v>2321</v>
      </c>
      <c r="H362">
        <v>1</v>
      </c>
      <c r="I362" t="s">
        <v>3098</v>
      </c>
      <c r="J362" s="30" t="str">
        <f t="shared" si="15"/>
        <v>[374]=726,</v>
      </c>
      <c r="K362" s="3">
        <f t="shared" si="16"/>
        <v>374</v>
      </c>
      <c r="L362" s="3">
        <f t="shared" si="17"/>
        <v>726</v>
      </c>
      <c r="M362" s="8" t="str">
        <f>VLOOKUP(A362,'ESO wayshrine names'!$A$3:$B$9991,2,)</f>
        <v>Lilmoth Wayshrine</v>
      </c>
      <c r="N362" s="3" t="str">
        <f>VLOOKUP(F362,'ESO zone constants'!$A$3:$D$9999,4,FALSE)</f>
        <v>Murkmire</v>
      </c>
    </row>
    <row r="363" spans="1:14" x14ac:dyDescent="0.25">
      <c r="A363" s="95">
        <v>375</v>
      </c>
      <c r="B363">
        <v>34</v>
      </c>
      <c r="C363">
        <v>1484</v>
      </c>
      <c r="D363" t="s">
        <v>2321</v>
      </c>
      <c r="E363">
        <v>408</v>
      </c>
      <c r="F363">
        <v>726</v>
      </c>
      <c r="G363" t="s">
        <v>2321</v>
      </c>
      <c r="H363">
        <v>1</v>
      </c>
      <c r="I363" t="s">
        <v>3099</v>
      </c>
      <c r="J363" s="30" t="str">
        <f t="shared" si="15"/>
        <v>[375]=726,</v>
      </c>
      <c r="K363" s="3">
        <f t="shared" si="16"/>
        <v>375</v>
      </c>
      <c r="L363" s="3">
        <f t="shared" si="17"/>
        <v>726</v>
      </c>
      <c r="M363" s="8" t="str">
        <f>VLOOKUP(A363,'ESO wayshrine names'!$A$3:$B$9991,2,)</f>
        <v>Bright-Throat Wayshrine</v>
      </c>
      <c r="N363" s="3" t="str">
        <f>VLOOKUP(F363,'ESO zone constants'!$A$3:$D$9999,4,FALSE)</f>
        <v>Murkmire</v>
      </c>
    </row>
    <row r="364" spans="1:14" x14ac:dyDescent="0.25">
      <c r="A364" s="95">
        <v>376</v>
      </c>
      <c r="B364">
        <v>34</v>
      </c>
      <c r="C364">
        <v>1484</v>
      </c>
      <c r="D364" t="s">
        <v>2321</v>
      </c>
      <c r="E364">
        <v>408</v>
      </c>
      <c r="F364">
        <v>726</v>
      </c>
      <c r="G364" t="s">
        <v>2321</v>
      </c>
      <c r="H364">
        <v>1</v>
      </c>
      <c r="I364" t="s">
        <v>3100</v>
      </c>
      <c r="J364" s="30" t="str">
        <f t="shared" si="15"/>
        <v>[376]=726,</v>
      </c>
      <c r="K364" s="3">
        <f t="shared" si="16"/>
        <v>376</v>
      </c>
      <c r="L364" s="3">
        <f t="shared" si="17"/>
        <v>726</v>
      </c>
      <c r="M364" s="8" t="str">
        <f>VLOOKUP(A364,'ESO wayshrine names'!$A$3:$B$9991,2,)</f>
        <v>Dead-Water Wayshrine</v>
      </c>
      <c r="N364" s="3" t="str">
        <f>VLOOKUP(F364,'ESO zone constants'!$A$3:$D$9999,4,FALSE)</f>
        <v>Murkmire</v>
      </c>
    </row>
    <row r="365" spans="1:14" x14ac:dyDescent="0.25">
      <c r="A365" s="95">
        <v>377</v>
      </c>
      <c r="B365">
        <v>34</v>
      </c>
      <c r="C365">
        <v>1484</v>
      </c>
      <c r="D365" t="s">
        <v>2321</v>
      </c>
      <c r="E365">
        <v>408</v>
      </c>
      <c r="F365">
        <v>726</v>
      </c>
      <c r="G365" t="s">
        <v>2321</v>
      </c>
      <c r="H365">
        <v>1</v>
      </c>
      <c r="I365" t="s">
        <v>3101</v>
      </c>
      <c r="J365" s="30" t="str">
        <f t="shared" si="15"/>
        <v>[377]=726,</v>
      </c>
      <c r="K365" s="3">
        <f t="shared" si="16"/>
        <v>377</v>
      </c>
      <c r="L365" s="3">
        <f t="shared" si="17"/>
        <v>726</v>
      </c>
      <c r="M365" s="8" t="str">
        <f>VLOOKUP(A365,'ESO wayshrine names'!$A$3:$B$9991,2,)</f>
        <v>Root-Whisper Wayshrine</v>
      </c>
      <c r="N365" s="3" t="str">
        <f>VLOOKUP(F365,'ESO zone constants'!$A$3:$D$9999,4,FALSE)</f>
        <v>Murkmire</v>
      </c>
    </row>
    <row r="366" spans="1:14" x14ac:dyDescent="0.25">
      <c r="A366" s="95">
        <v>378</v>
      </c>
      <c r="B366">
        <v>34</v>
      </c>
      <c r="C366">
        <v>1484</v>
      </c>
      <c r="D366" t="s">
        <v>2321</v>
      </c>
      <c r="E366">
        <v>408</v>
      </c>
      <c r="F366">
        <v>726</v>
      </c>
      <c r="G366" t="s">
        <v>2321</v>
      </c>
      <c r="H366">
        <v>6</v>
      </c>
      <c r="I366" t="s">
        <v>3102</v>
      </c>
      <c r="J366" s="30" t="str">
        <f t="shared" si="15"/>
        <v>[378]=726,</v>
      </c>
      <c r="K366" s="3">
        <f t="shared" si="16"/>
        <v>378</v>
      </c>
      <c r="L366" s="3">
        <f t="shared" si="17"/>
        <v>726</v>
      </c>
      <c r="M366" s="8" t="str">
        <f>VLOOKUP(A366,'ESO wayshrine names'!$A$3:$B$9991,2,)</f>
        <v>Blackrose Prison</v>
      </c>
      <c r="N366" s="3" t="str">
        <f>VLOOKUP(F366,'ESO zone constants'!$A$3:$D$9999,4,FALSE)</f>
        <v>Murkmire</v>
      </c>
    </row>
    <row r="367" spans="1:14" x14ac:dyDescent="0.25">
      <c r="A367" s="95">
        <v>379</v>
      </c>
      <c r="B367">
        <v>34</v>
      </c>
      <c r="C367">
        <v>1484</v>
      </c>
      <c r="D367" t="s">
        <v>2321</v>
      </c>
      <c r="E367">
        <v>408</v>
      </c>
      <c r="F367">
        <v>726</v>
      </c>
      <c r="G367" t="s">
        <v>2321</v>
      </c>
      <c r="H367">
        <v>1</v>
      </c>
      <c r="I367" t="s">
        <v>3103</v>
      </c>
      <c r="J367" s="30" t="str">
        <f t="shared" si="15"/>
        <v>[379]=726,</v>
      </c>
      <c r="K367" s="3">
        <f t="shared" si="16"/>
        <v>379</v>
      </c>
      <c r="L367" s="3">
        <f t="shared" si="17"/>
        <v>726</v>
      </c>
      <c r="M367" s="8" t="str">
        <f>VLOOKUP(A367,'ESO wayshrine names'!$A$3:$B$9991,2,)</f>
        <v>Blackrose Prison Wayshrine</v>
      </c>
      <c r="N367" s="3" t="str">
        <f>VLOOKUP(F367,'ESO zone constants'!$A$3:$D$9999,4,FALSE)</f>
        <v>Murkmire</v>
      </c>
    </row>
    <row r="368" spans="1:14" x14ac:dyDescent="0.25">
      <c r="A368" s="95">
        <v>380</v>
      </c>
      <c r="B368">
        <v>13</v>
      </c>
      <c r="C368">
        <v>61</v>
      </c>
      <c r="D368" t="s">
        <v>2310</v>
      </c>
      <c r="E368">
        <v>15</v>
      </c>
      <c r="F368">
        <v>101</v>
      </c>
      <c r="G368" t="s">
        <v>2310</v>
      </c>
      <c r="H368">
        <v>7</v>
      </c>
      <c r="I368" t="s">
        <v>3309</v>
      </c>
      <c r="J368" s="30" t="str">
        <f t="shared" si="15"/>
        <v>[380]=101,</v>
      </c>
      <c r="K368" s="3">
        <f t="shared" si="16"/>
        <v>380</v>
      </c>
      <c r="L368" s="3">
        <f t="shared" si="17"/>
        <v>101</v>
      </c>
      <c r="M368" s="8" t="str">
        <f>VLOOKUP(A368,'ESO wayshrine names'!$A$3:$B$9991,2,)</f>
        <v>Enchanted Snow Globe Home</v>
      </c>
      <c r="N368" s="3" t="str">
        <f>VLOOKUP(F368,'ESO zone constants'!$A$3:$D$9999,4,FALSE)</f>
        <v>Eastmarch</v>
      </c>
    </row>
    <row r="369" spans="1:14" x14ac:dyDescent="0.25">
      <c r="A369" s="95">
        <v>381</v>
      </c>
      <c r="B369">
        <v>36</v>
      </c>
      <c r="C369">
        <v>1555</v>
      </c>
      <c r="D369" t="s">
        <v>3104</v>
      </c>
      <c r="E369">
        <v>682</v>
      </c>
      <c r="F369">
        <v>1086</v>
      </c>
      <c r="G369" t="s">
        <v>3104</v>
      </c>
      <c r="H369">
        <v>1</v>
      </c>
      <c r="I369" t="s">
        <v>3105</v>
      </c>
      <c r="J369" s="30" t="str">
        <f t="shared" si="15"/>
        <v>[381]=1086,</v>
      </c>
      <c r="K369" s="3">
        <f t="shared" si="16"/>
        <v>381</v>
      </c>
      <c r="L369" s="3">
        <f t="shared" si="17"/>
        <v>1086</v>
      </c>
      <c r="M369" s="8" t="str">
        <f>VLOOKUP(A369,'ESO wayshrine names'!$A$3:$B$9991,2,)</f>
        <v>Riverhold Wayshrine</v>
      </c>
      <c r="N369" s="3" t="str">
        <f>VLOOKUP(F369,'ESO zone constants'!$A$3:$D$9999,4,FALSE)</f>
        <v>Northern Elsweyr</v>
      </c>
    </row>
    <row r="370" spans="1:14" x14ac:dyDescent="0.25">
      <c r="A370" s="95">
        <v>382</v>
      </c>
      <c r="B370">
        <v>36</v>
      </c>
      <c r="C370">
        <v>1555</v>
      </c>
      <c r="D370" t="s">
        <v>3104</v>
      </c>
      <c r="E370">
        <v>682</v>
      </c>
      <c r="F370">
        <v>1086</v>
      </c>
      <c r="G370" t="s">
        <v>3104</v>
      </c>
      <c r="H370">
        <v>1</v>
      </c>
      <c r="I370" t="s">
        <v>3106</v>
      </c>
      <c r="J370" s="30" t="str">
        <f t="shared" si="15"/>
        <v>[382]=1086,</v>
      </c>
      <c r="K370" s="3">
        <f t="shared" si="16"/>
        <v>382</v>
      </c>
      <c r="L370" s="3">
        <f t="shared" si="17"/>
        <v>1086</v>
      </c>
      <c r="M370" s="8" t="str">
        <f>VLOOKUP(A370,'ESO wayshrine names'!$A$3:$B$9991,2,)</f>
        <v>Rimmen Wayshrine</v>
      </c>
      <c r="N370" s="3" t="str">
        <f>VLOOKUP(F370,'ESO zone constants'!$A$3:$D$9999,4,FALSE)</f>
        <v>Northern Elsweyr</v>
      </c>
    </row>
    <row r="371" spans="1:14" x14ac:dyDescent="0.25">
      <c r="A371" s="95">
        <v>383</v>
      </c>
      <c r="B371">
        <v>36</v>
      </c>
      <c r="C371">
        <v>1555</v>
      </c>
      <c r="D371" t="s">
        <v>3104</v>
      </c>
      <c r="E371">
        <v>682</v>
      </c>
      <c r="F371">
        <v>1086</v>
      </c>
      <c r="G371" t="s">
        <v>3104</v>
      </c>
      <c r="H371">
        <v>1</v>
      </c>
      <c r="I371" t="s">
        <v>3107</v>
      </c>
      <c r="J371" s="30" t="str">
        <f t="shared" si="15"/>
        <v>[383]=1086,</v>
      </c>
      <c r="K371" s="3">
        <f t="shared" si="16"/>
        <v>383</v>
      </c>
      <c r="L371" s="3">
        <f t="shared" si="17"/>
        <v>1086</v>
      </c>
      <c r="M371" s="8" t="str">
        <f>VLOOKUP(A371,'ESO wayshrine names'!$A$3:$B$9991,2,)</f>
        <v>The Stitches Wayshrine</v>
      </c>
      <c r="N371" s="3" t="str">
        <f>VLOOKUP(F371,'ESO zone constants'!$A$3:$D$9999,4,FALSE)</f>
        <v>Northern Elsweyr</v>
      </c>
    </row>
    <row r="372" spans="1:14" x14ac:dyDescent="0.25">
      <c r="A372" s="95">
        <v>384</v>
      </c>
      <c r="B372">
        <v>36</v>
      </c>
      <c r="C372">
        <v>1555</v>
      </c>
      <c r="D372" t="s">
        <v>3104</v>
      </c>
      <c r="E372">
        <v>682</v>
      </c>
      <c r="F372">
        <v>1086</v>
      </c>
      <c r="G372" t="s">
        <v>3104</v>
      </c>
      <c r="H372">
        <v>1</v>
      </c>
      <c r="I372" t="s">
        <v>3108</v>
      </c>
      <c r="J372" s="30" t="str">
        <f t="shared" si="15"/>
        <v>[384]=1086,</v>
      </c>
      <c r="K372" s="3">
        <f t="shared" si="16"/>
        <v>384</v>
      </c>
      <c r="L372" s="3">
        <f t="shared" si="17"/>
        <v>1086</v>
      </c>
      <c r="M372" s="8" t="str">
        <f>VLOOKUP(A372,'ESO wayshrine names'!$A$3:$B$9991,2,)</f>
        <v>Tenmar Temple Wayshrine</v>
      </c>
      <c r="N372" s="3" t="str">
        <f>VLOOKUP(F372,'ESO zone constants'!$A$3:$D$9999,4,FALSE)</f>
        <v>Northern Elsweyr</v>
      </c>
    </row>
    <row r="373" spans="1:14" x14ac:dyDescent="0.25">
      <c r="A373" s="95">
        <v>386</v>
      </c>
      <c r="B373">
        <v>36</v>
      </c>
      <c r="C373">
        <v>1555</v>
      </c>
      <c r="D373" t="s">
        <v>3104</v>
      </c>
      <c r="E373">
        <v>682</v>
      </c>
      <c r="F373">
        <v>1086</v>
      </c>
      <c r="G373" t="s">
        <v>3104</v>
      </c>
      <c r="H373">
        <v>1</v>
      </c>
      <c r="I373" t="s">
        <v>3109</v>
      </c>
      <c r="J373" s="30" t="str">
        <f t="shared" si="15"/>
        <v>[386]=1086,</v>
      </c>
      <c r="K373" s="3">
        <f t="shared" si="16"/>
        <v>386</v>
      </c>
      <c r="L373" s="3">
        <f t="shared" si="17"/>
        <v>1086</v>
      </c>
      <c r="M373" s="8" t="str">
        <f>VLOOKUP(A373,'ESO wayshrine names'!$A$3:$B$9991,2,)</f>
        <v>Scar's End Wayshrine</v>
      </c>
      <c r="N373" s="3" t="str">
        <f>VLOOKUP(F373,'ESO zone constants'!$A$3:$D$9999,4,FALSE)</f>
        <v>Northern Elsweyr</v>
      </c>
    </row>
    <row r="374" spans="1:14" x14ac:dyDescent="0.25">
      <c r="A374" s="95">
        <v>387</v>
      </c>
      <c r="B374">
        <v>36</v>
      </c>
      <c r="C374">
        <v>1555</v>
      </c>
      <c r="D374" t="s">
        <v>3104</v>
      </c>
      <c r="E374">
        <v>682</v>
      </c>
      <c r="F374">
        <v>1086</v>
      </c>
      <c r="G374" t="s">
        <v>3104</v>
      </c>
      <c r="H374">
        <v>1</v>
      </c>
      <c r="I374" t="s">
        <v>3110</v>
      </c>
      <c r="J374" s="30" t="str">
        <f t="shared" si="15"/>
        <v>[387]=1086,</v>
      </c>
      <c r="K374" s="3">
        <f t="shared" si="16"/>
        <v>387</v>
      </c>
      <c r="L374" s="3">
        <f t="shared" si="17"/>
        <v>1086</v>
      </c>
      <c r="M374" s="8" t="str">
        <f>VLOOKUP(A374,'ESO wayshrine names'!$A$3:$B$9991,2,)</f>
        <v>Hakoshae Wayshrine</v>
      </c>
      <c r="N374" s="3" t="str">
        <f>VLOOKUP(F374,'ESO zone constants'!$A$3:$D$9999,4,FALSE)</f>
        <v>Northern Elsweyr</v>
      </c>
    </row>
    <row r="375" spans="1:14" x14ac:dyDescent="0.25">
      <c r="A375" s="95">
        <v>388</v>
      </c>
      <c r="B375">
        <v>34</v>
      </c>
      <c r="C375">
        <v>1484</v>
      </c>
      <c r="D375" t="s">
        <v>2321</v>
      </c>
      <c r="E375">
        <v>408</v>
      </c>
      <c r="F375">
        <v>726</v>
      </c>
      <c r="G375" t="s">
        <v>2321</v>
      </c>
      <c r="H375">
        <v>7</v>
      </c>
      <c r="I375" t="s">
        <v>3111</v>
      </c>
      <c r="J375" s="30" t="str">
        <f t="shared" si="15"/>
        <v>[388]=726,</v>
      </c>
      <c r="K375" s="3">
        <f t="shared" si="16"/>
        <v>388</v>
      </c>
      <c r="L375" s="3">
        <f t="shared" si="17"/>
        <v>726</v>
      </c>
      <c r="M375" s="8" t="str">
        <f>VLOOKUP(A375,'ESO wayshrine names'!$A$3:$B$9991,2,)</f>
        <v>Lakemire Xanmeer Manor</v>
      </c>
      <c r="N375" s="3" t="str">
        <f>VLOOKUP(F375,'ESO zone constants'!$A$3:$D$9999,4,FALSE)</f>
        <v>Murkmire</v>
      </c>
    </row>
    <row r="376" spans="1:14" x14ac:dyDescent="0.25">
      <c r="A376" s="95">
        <v>389</v>
      </c>
      <c r="B376">
        <v>13</v>
      </c>
      <c r="C376">
        <v>61</v>
      </c>
      <c r="D376" t="s">
        <v>2310</v>
      </c>
      <c r="E376">
        <v>15</v>
      </c>
      <c r="F376">
        <v>101</v>
      </c>
      <c r="G376" t="s">
        <v>2310</v>
      </c>
      <c r="H376">
        <v>6</v>
      </c>
      <c r="I376" t="s">
        <v>3302</v>
      </c>
      <c r="J376" s="30" t="str">
        <f t="shared" si="15"/>
        <v>[389]=101,</v>
      </c>
      <c r="K376" s="3">
        <f t="shared" si="16"/>
        <v>389</v>
      </c>
      <c r="L376" s="3">
        <f t="shared" si="17"/>
        <v>101</v>
      </c>
      <c r="M376" s="8" t="str">
        <f>VLOOKUP(A376,'ESO wayshrine names'!$A$3:$B$9991,2,)</f>
        <v>Dungeon: Frostvault</v>
      </c>
      <c r="N376" s="3" t="str">
        <f>VLOOKUP(F376,'ESO zone constants'!$A$3:$D$9999,4,FALSE)</f>
        <v>Eastmarch</v>
      </c>
    </row>
    <row r="377" spans="1:14" x14ac:dyDescent="0.25">
      <c r="A377" s="95">
        <v>390</v>
      </c>
      <c r="B377">
        <v>29</v>
      </c>
      <c r="C377">
        <v>1006</v>
      </c>
      <c r="D377" t="s">
        <v>2315</v>
      </c>
      <c r="E377">
        <v>449</v>
      </c>
      <c r="F377">
        <v>823</v>
      </c>
      <c r="G377" t="s">
        <v>2992</v>
      </c>
      <c r="H377">
        <v>6</v>
      </c>
      <c r="I377" t="s">
        <v>3112</v>
      </c>
      <c r="J377" s="30" t="str">
        <f t="shared" si="15"/>
        <v>[390]=823,</v>
      </c>
      <c r="K377" s="3">
        <f t="shared" si="16"/>
        <v>390</v>
      </c>
      <c r="L377" s="3">
        <f t="shared" si="17"/>
        <v>823</v>
      </c>
      <c r="M377" s="8" t="str">
        <f>VLOOKUP(A377,'ESO wayshrine names'!$A$3:$B$9991,2,)</f>
        <v>Dungeon: Depths of Malatar</v>
      </c>
      <c r="N377" s="3" t="str">
        <f>VLOOKUP(F377,'ESO zone constants'!$A$3:$D$9999,4,FALSE)</f>
        <v>Gold Coast</v>
      </c>
    </row>
    <row r="378" spans="1:14" x14ac:dyDescent="0.25">
      <c r="A378" s="95">
        <v>391</v>
      </c>
      <c r="B378">
        <v>36</v>
      </c>
      <c r="C378">
        <v>1555</v>
      </c>
      <c r="D378" t="s">
        <v>3104</v>
      </c>
      <c r="E378">
        <v>682</v>
      </c>
      <c r="F378">
        <v>1086</v>
      </c>
      <c r="G378" t="s">
        <v>3104</v>
      </c>
      <c r="H378">
        <v>6</v>
      </c>
      <c r="I378" t="s">
        <v>3113</v>
      </c>
      <c r="J378" s="30" t="str">
        <f t="shared" si="15"/>
        <v>[391]=1086,</v>
      </c>
      <c r="K378" s="3">
        <f t="shared" si="16"/>
        <v>391</v>
      </c>
      <c r="L378" s="3">
        <f t="shared" si="17"/>
        <v>1086</v>
      </c>
      <c r="M378" s="8" t="str">
        <f>VLOOKUP(A378,'ESO wayshrine names'!$A$3:$B$9991,2,)</f>
        <v>Dungeon: Moongrave Fane</v>
      </c>
      <c r="N378" s="3" t="str">
        <f>VLOOKUP(F378,'ESO zone constants'!$A$3:$D$9999,4,FALSE)</f>
        <v>Northern Elsweyr</v>
      </c>
    </row>
    <row r="379" spans="1:14" x14ac:dyDescent="0.25">
      <c r="A379" s="95">
        <v>392</v>
      </c>
      <c r="B379">
        <v>13</v>
      </c>
      <c r="C379">
        <v>61</v>
      </c>
      <c r="D379" t="s">
        <v>2310</v>
      </c>
      <c r="E379">
        <v>15</v>
      </c>
      <c r="F379">
        <v>101</v>
      </c>
      <c r="G379" t="s">
        <v>2310</v>
      </c>
      <c r="H379">
        <v>7</v>
      </c>
      <c r="I379" t="s">
        <v>3299</v>
      </c>
      <c r="J379" s="30" t="str">
        <f t="shared" si="15"/>
        <v>[392]=101,</v>
      </c>
      <c r="K379" s="3">
        <f t="shared" si="16"/>
        <v>392</v>
      </c>
      <c r="L379" s="3">
        <f t="shared" si="17"/>
        <v>101</v>
      </c>
      <c r="M379" s="8" t="str">
        <f>VLOOKUP(A379,'ESO wayshrine names'!$A$3:$B$9991,2,)</f>
        <v>Frostvault Chasm</v>
      </c>
      <c r="N379" s="3" t="str">
        <f>VLOOKUP(F379,'ESO zone constants'!$A$3:$D$9999,4,FALSE)</f>
        <v>Eastmarch</v>
      </c>
    </row>
    <row r="380" spans="1:14" x14ac:dyDescent="0.25">
      <c r="A380" s="95">
        <v>395</v>
      </c>
      <c r="B380">
        <v>25</v>
      </c>
      <c r="C380">
        <v>1126</v>
      </c>
      <c r="D380" t="s">
        <v>2371</v>
      </c>
      <c r="E380">
        <v>501</v>
      </c>
      <c r="F380">
        <v>888</v>
      </c>
      <c r="G380" t="s">
        <v>2371</v>
      </c>
      <c r="H380">
        <v>7</v>
      </c>
      <c r="I380" t="s">
        <v>3898</v>
      </c>
      <c r="J380" s="30" t="str">
        <f t="shared" si="15"/>
        <v>[395]=888,</v>
      </c>
      <c r="K380" s="3">
        <f t="shared" si="16"/>
        <v>395</v>
      </c>
      <c r="L380" s="3">
        <f t="shared" si="17"/>
        <v>888</v>
      </c>
      <c r="M380" s="8" t="str">
        <f>VLOOKUP(A380,'ESO wayshrine names'!$A$3:$B$9991,2,)</f>
        <v>Elinhir Private Arena</v>
      </c>
      <c r="N380" s="3" t="str">
        <f>VLOOKUP(F380,'ESO zone constants'!$A$3:$D$9999,4,FALSE)</f>
        <v>Craglorn</v>
      </c>
    </row>
    <row r="381" spans="1:14" x14ac:dyDescent="0.25">
      <c r="A381" s="95">
        <v>396</v>
      </c>
      <c r="B381">
        <v>36</v>
      </c>
      <c r="C381">
        <v>1555</v>
      </c>
      <c r="D381" t="s">
        <v>3104</v>
      </c>
      <c r="E381">
        <v>682</v>
      </c>
      <c r="F381">
        <v>1086</v>
      </c>
      <c r="G381" t="s">
        <v>3104</v>
      </c>
      <c r="H381">
        <v>7</v>
      </c>
      <c r="I381" t="s">
        <v>3114</v>
      </c>
      <c r="J381" s="30" t="str">
        <f t="shared" si="15"/>
        <v>[396]=1086,</v>
      </c>
      <c r="K381" s="3">
        <f t="shared" si="16"/>
        <v>396</v>
      </c>
      <c r="L381" s="3">
        <f t="shared" si="17"/>
        <v>1086</v>
      </c>
      <c r="M381" s="8" t="str">
        <f>VLOOKUP(A381,'ESO wayshrine names'!$A$3:$B$9991,2,)</f>
        <v>Sugar Bowl Suite</v>
      </c>
      <c r="N381" s="3" t="str">
        <f>VLOOKUP(F381,'ESO zone constants'!$A$3:$D$9999,4,FALSE)</f>
        <v>Northern Elsweyr</v>
      </c>
    </row>
    <row r="382" spans="1:14" x14ac:dyDescent="0.25">
      <c r="A382" s="95">
        <v>397</v>
      </c>
      <c r="B382">
        <v>36</v>
      </c>
      <c r="C382">
        <v>1555</v>
      </c>
      <c r="D382" t="s">
        <v>3104</v>
      </c>
      <c r="E382">
        <v>682</v>
      </c>
      <c r="F382">
        <v>1086</v>
      </c>
      <c r="G382" t="s">
        <v>3104</v>
      </c>
      <c r="H382">
        <v>1</v>
      </c>
      <c r="I382" t="s">
        <v>3115</v>
      </c>
      <c r="J382" s="30" t="str">
        <f t="shared" si="15"/>
        <v>[397]=1086,</v>
      </c>
      <c r="K382" s="3">
        <f t="shared" si="16"/>
        <v>397</v>
      </c>
      <c r="L382" s="3">
        <f t="shared" si="17"/>
        <v>1086</v>
      </c>
      <c r="M382" s="8" t="str">
        <f>VLOOKUP(A382,'ESO wayshrine names'!$A$3:$B$9991,2,)</f>
        <v>Star Haven Wayshrine</v>
      </c>
      <c r="N382" s="3" t="str">
        <f>VLOOKUP(F382,'ESO zone constants'!$A$3:$D$9999,4,FALSE)</f>
        <v>Northern Elsweyr</v>
      </c>
    </row>
    <row r="383" spans="1:14" x14ac:dyDescent="0.25">
      <c r="A383" s="95">
        <v>398</v>
      </c>
      <c r="B383">
        <v>7</v>
      </c>
      <c r="C383">
        <v>9</v>
      </c>
      <c r="D383" t="s">
        <v>2292</v>
      </c>
      <c r="E383">
        <v>181</v>
      </c>
      <c r="F383">
        <v>383</v>
      </c>
      <c r="G383" t="s">
        <v>2292</v>
      </c>
      <c r="H383">
        <v>6</v>
      </c>
      <c r="I383" t="s">
        <v>3116</v>
      </c>
      <c r="J383" s="30" t="str">
        <f t="shared" si="15"/>
        <v>[398]=383,</v>
      </c>
      <c r="K383" s="3">
        <f t="shared" si="16"/>
        <v>398</v>
      </c>
      <c r="L383" s="3">
        <f t="shared" si="17"/>
        <v>383</v>
      </c>
      <c r="M383" s="8" t="str">
        <f>VLOOKUP(A383,'ESO wayshrine names'!$A$3:$B$9991,2,)</f>
        <v>Dungeon: Lair of Maarselok</v>
      </c>
      <c r="N383" s="3" t="str">
        <f>VLOOKUP(F383,'ESO zone constants'!$A$3:$D$9999,4,FALSE)</f>
        <v>Grahtwood</v>
      </c>
    </row>
    <row r="384" spans="1:14" x14ac:dyDescent="0.25">
      <c r="A384" s="95">
        <v>399</v>
      </c>
      <c r="B384">
        <v>36</v>
      </c>
      <c r="C384">
        <v>1555</v>
      </c>
      <c r="D384" t="s">
        <v>3104</v>
      </c>
      <c r="E384">
        <v>682</v>
      </c>
      <c r="F384">
        <v>1086</v>
      </c>
      <c r="G384" t="s">
        <v>3104</v>
      </c>
      <c r="H384">
        <v>3</v>
      </c>
      <c r="I384" t="s">
        <v>3117</v>
      </c>
      <c r="J384" s="30" t="str">
        <f t="shared" si="15"/>
        <v>[399]=1086,</v>
      </c>
      <c r="K384" s="3">
        <f t="shared" si="16"/>
        <v>399</v>
      </c>
      <c r="L384" s="3">
        <f t="shared" si="17"/>
        <v>1086</v>
      </c>
      <c r="M384" s="8" t="str">
        <f>VLOOKUP(A384,'ESO wayshrine names'!$A$3:$B$9991,2,)</f>
        <v>Trial: Sunspire</v>
      </c>
      <c r="N384" s="3" t="str">
        <f>VLOOKUP(F384,'ESO zone constants'!$A$3:$D$9999,4,FALSE)</f>
        <v>Northern Elsweyr</v>
      </c>
    </row>
    <row r="385" spans="1:14" x14ac:dyDescent="0.25">
      <c r="A385" s="95">
        <v>400</v>
      </c>
      <c r="B385">
        <v>36</v>
      </c>
      <c r="C385">
        <v>1555</v>
      </c>
      <c r="D385" t="s">
        <v>3104</v>
      </c>
      <c r="E385">
        <v>682</v>
      </c>
      <c r="F385">
        <v>1086</v>
      </c>
      <c r="G385" t="s">
        <v>3104</v>
      </c>
      <c r="H385">
        <v>7</v>
      </c>
      <c r="I385" t="s">
        <v>3118</v>
      </c>
      <c r="J385" s="30" t="str">
        <f t="shared" si="15"/>
        <v>[400]=1086,</v>
      </c>
      <c r="K385" s="3">
        <f t="shared" si="16"/>
        <v>400</v>
      </c>
      <c r="L385" s="3">
        <f t="shared" si="17"/>
        <v>1086</v>
      </c>
      <c r="M385" s="8" t="str">
        <f>VLOOKUP(A385,'ESO wayshrine names'!$A$3:$B$9991,2,)</f>
        <v>Hall of the Lunar Champion</v>
      </c>
      <c r="N385" s="3" t="str">
        <f>VLOOKUP(F385,'ESO zone constants'!$A$3:$D$9999,4,FALSE)</f>
        <v>Northern Elsweyr</v>
      </c>
    </row>
    <row r="386" spans="1:14" x14ac:dyDescent="0.25">
      <c r="A386" s="95">
        <v>401</v>
      </c>
      <c r="B386">
        <v>36</v>
      </c>
      <c r="C386">
        <v>1555</v>
      </c>
      <c r="D386" t="s">
        <v>3104</v>
      </c>
      <c r="E386">
        <v>682</v>
      </c>
      <c r="F386">
        <v>1086</v>
      </c>
      <c r="G386" t="s">
        <v>3104</v>
      </c>
      <c r="H386">
        <v>7</v>
      </c>
      <c r="I386" t="s">
        <v>3119</v>
      </c>
      <c r="J386" s="30" t="str">
        <f t="shared" si="15"/>
        <v>[401]=1086,</v>
      </c>
      <c r="K386" s="3">
        <f t="shared" si="16"/>
        <v>401</v>
      </c>
      <c r="L386" s="3">
        <f t="shared" si="17"/>
        <v>1086</v>
      </c>
      <c r="M386" s="8" t="str">
        <f>VLOOKUP(A386,'ESO wayshrine names'!$A$3:$B$9991,2,)</f>
        <v>Jode's Embrace</v>
      </c>
      <c r="N386" s="3" t="str">
        <f>VLOOKUP(F386,'ESO zone constants'!$A$3:$D$9999,4,FALSE)</f>
        <v>Northern Elsweyr</v>
      </c>
    </row>
    <row r="387" spans="1:14" x14ac:dyDescent="0.25">
      <c r="A387" s="95">
        <v>402</v>
      </c>
      <c r="B387">
        <v>37</v>
      </c>
      <c r="C387">
        <v>1654</v>
      </c>
      <c r="D387" t="s">
        <v>3120</v>
      </c>
      <c r="E387">
        <v>721</v>
      </c>
      <c r="F387">
        <v>1133</v>
      </c>
      <c r="G387" t="s">
        <v>3120</v>
      </c>
      <c r="H387">
        <v>1</v>
      </c>
      <c r="I387" t="s">
        <v>3121</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constants'!$A$3:$D$9999,4,FALSE)</f>
        <v>Southern Elsweyr</v>
      </c>
    </row>
    <row r="388" spans="1:14" x14ac:dyDescent="0.25">
      <c r="A388" s="95">
        <v>403</v>
      </c>
      <c r="B388">
        <v>37</v>
      </c>
      <c r="C388">
        <v>1654</v>
      </c>
      <c r="D388" t="s">
        <v>3120</v>
      </c>
      <c r="E388">
        <v>721</v>
      </c>
      <c r="F388">
        <v>1133</v>
      </c>
      <c r="G388" t="s">
        <v>3120</v>
      </c>
      <c r="H388">
        <v>1</v>
      </c>
      <c r="I388" t="s">
        <v>3122</v>
      </c>
      <c r="J388" s="30" t="str">
        <f t="shared" si="18"/>
        <v>[403]=1133,</v>
      </c>
      <c r="K388" s="3">
        <f t="shared" si="19"/>
        <v>403</v>
      </c>
      <c r="L388" s="3">
        <f t="shared" si="20"/>
        <v>1133</v>
      </c>
      <c r="M388" s="8" t="str">
        <f>VLOOKUP(A388,'ESO wayshrine names'!$A$3:$B$9991,2,)</f>
        <v>South Guard Ruins Wayshrine</v>
      </c>
      <c r="N388" s="3" t="str">
        <f>VLOOKUP(F388,'ESO zone constants'!$A$3:$D$9999,4,FALSE)</f>
        <v>Southern Elsweyr</v>
      </c>
    </row>
    <row r="389" spans="1:14" x14ac:dyDescent="0.25">
      <c r="A389" s="95">
        <v>404</v>
      </c>
      <c r="B389">
        <v>37</v>
      </c>
      <c r="C389">
        <v>1654</v>
      </c>
      <c r="D389" t="s">
        <v>3120</v>
      </c>
      <c r="E389">
        <v>721</v>
      </c>
      <c r="F389">
        <v>1133</v>
      </c>
      <c r="G389" t="s">
        <v>3120</v>
      </c>
      <c r="H389">
        <v>1</v>
      </c>
      <c r="I389" t="s">
        <v>3123</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constants'!$A$3:$D$9999,4,FALSE)</f>
        <v>Southern Elsweyr</v>
      </c>
    </row>
    <row r="390" spans="1:14" x14ac:dyDescent="0.25">
      <c r="A390" s="95">
        <v>405</v>
      </c>
      <c r="B390">
        <v>37</v>
      </c>
      <c r="C390">
        <v>1654</v>
      </c>
      <c r="D390" t="s">
        <v>3120</v>
      </c>
      <c r="E390">
        <v>721</v>
      </c>
      <c r="F390">
        <v>1133</v>
      </c>
      <c r="G390" t="s">
        <v>3120</v>
      </c>
      <c r="H390">
        <v>1</v>
      </c>
      <c r="I390" t="s">
        <v>3124</v>
      </c>
      <c r="J390" s="30" t="str">
        <f t="shared" si="18"/>
        <v>[405]=1133,</v>
      </c>
      <c r="K390" s="3">
        <f t="shared" si="19"/>
        <v>405</v>
      </c>
      <c r="L390" s="3">
        <f t="shared" si="20"/>
        <v>1133</v>
      </c>
      <c r="M390" s="8" t="str">
        <f>VLOOKUP(A390,'ESO wayshrine names'!$A$3:$B$9991,2,)</f>
        <v>Black Heights Wayshrine</v>
      </c>
      <c r="N390" s="3" t="str">
        <f>VLOOKUP(F390,'ESO zone constants'!$A$3:$D$9999,4,FALSE)</f>
        <v>Southern Elsweyr</v>
      </c>
    </row>
    <row r="391" spans="1:14" x14ac:dyDescent="0.25">
      <c r="A391" s="95">
        <v>406</v>
      </c>
      <c r="B391">
        <v>37</v>
      </c>
      <c r="C391">
        <v>1654</v>
      </c>
      <c r="D391" t="s">
        <v>3120</v>
      </c>
      <c r="E391">
        <v>721</v>
      </c>
      <c r="F391">
        <v>1133</v>
      </c>
      <c r="G391" t="s">
        <v>3120</v>
      </c>
      <c r="H391">
        <v>1</v>
      </c>
      <c r="I391" t="s">
        <v>3125</v>
      </c>
      <c r="J391" s="30" t="str">
        <f t="shared" si="18"/>
        <v>[406]=1133,</v>
      </c>
      <c r="K391" s="3">
        <f t="shared" si="19"/>
        <v>406</v>
      </c>
      <c r="L391" s="3">
        <f t="shared" si="20"/>
        <v>1133</v>
      </c>
      <c r="M391" s="8" t="str">
        <f>VLOOKUP(A391,'ESO wayshrine names'!$A$3:$B$9991,2,)</f>
        <v>Pridehome Wayshrine</v>
      </c>
      <c r="N391" s="3" t="str">
        <f>VLOOKUP(F391,'ESO zone constants'!$A$3:$D$9999,4,FALSE)</f>
        <v>Southern Elsweyr</v>
      </c>
    </row>
    <row r="392" spans="1:14" x14ac:dyDescent="0.25">
      <c r="A392" s="95">
        <v>407</v>
      </c>
      <c r="B392">
        <v>37</v>
      </c>
      <c r="C392">
        <v>1654</v>
      </c>
      <c r="D392" t="s">
        <v>3120</v>
      </c>
      <c r="E392">
        <v>721</v>
      </c>
      <c r="F392">
        <v>1133</v>
      </c>
      <c r="G392" t="s">
        <v>3120</v>
      </c>
      <c r="H392">
        <v>1</v>
      </c>
      <c r="I392" t="s">
        <v>3797</v>
      </c>
      <c r="J392" s="30" t="str">
        <f t="shared" si="18"/>
        <v>[407]=1133,</v>
      </c>
      <c r="K392" s="3">
        <f t="shared" si="19"/>
        <v>407</v>
      </c>
      <c r="L392" s="3">
        <f t="shared" si="20"/>
        <v>1133</v>
      </c>
      <c r="M392" s="8" t="str">
        <f>VLOOKUP(A392,'ESO wayshrine names'!$A$3:$B$9991,2,)</f>
        <v>Dragonguard Sanctum Wayshrine</v>
      </c>
      <c r="N392" s="3" t="str">
        <f>VLOOKUP(F392,'ESO zone constants'!$A$3:$D$9999,4,FALSE)</f>
        <v>Southern Elsweyr</v>
      </c>
    </row>
    <row r="393" spans="1:14" x14ac:dyDescent="0.25">
      <c r="A393" s="95">
        <v>409</v>
      </c>
      <c r="B393">
        <v>3</v>
      </c>
      <c r="C393">
        <v>10</v>
      </c>
      <c r="D393" t="s">
        <v>2308</v>
      </c>
      <c r="E393">
        <v>5</v>
      </c>
      <c r="F393">
        <v>20</v>
      </c>
      <c r="G393" t="s">
        <v>2308</v>
      </c>
      <c r="H393">
        <v>7</v>
      </c>
      <c r="I393" t="s">
        <v>3126</v>
      </c>
      <c r="J393" s="30" t="str">
        <f t="shared" si="18"/>
        <v>[409]=20,</v>
      </c>
      <c r="K393" s="3">
        <f t="shared" si="19"/>
        <v>409</v>
      </c>
      <c r="L393" s="3">
        <f t="shared" si="20"/>
        <v>20</v>
      </c>
      <c r="M393" s="8" t="str">
        <f>VLOOKUP(A393,'ESO wayshrine names'!$A$3:$B$9991,2,)</f>
        <v>Wraithhome</v>
      </c>
      <c r="N393" s="3" t="str">
        <f>VLOOKUP(F393,'ESO zone constants'!$A$3:$D$9999,4,FALSE)</f>
        <v>Rivenspire</v>
      </c>
    </row>
    <row r="394" spans="1:14" x14ac:dyDescent="0.25">
      <c r="A394" s="95">
        <v>410</v>
      </c>
      <c r="B394">
        <v>36</v>
      </c>
      <c r="C394">
        <v>1555</v>
      </c>
      <c r="D394" t="s">
        <v>3104</v>
      </c>
      <c r="E394">
        <v>682</v>
      </c>
      <c r="F394">
        <v>1086</v>
      </c>
      <c r="G394" t="s">
        <v>3104</v>
      </c>
      <c r="H394">
        <v>7</v>
      </c>
      <c r="I394" t="s">
        <v>3127</v>
      </c>
      <c r="J394" s="30" t="str">
        <f t="shared" si="18"/>
        <v>[410]=1086,</v>
      </c>
      <c r="K394" s="3">
        <f t="shared" si="19"/>
        <v>410</v>
      </c>
      <c r="L394" s="3">
        <f t="shared" si="20"/>
        <v>1086</v>
      </c>
      <c r="M394" s="8" t="str">
        <f>VLOOKUP(A394,'ESO wayshrine names'!$A$3:$B$9991,2,)</f>
        <v>Moon-Sugar Meadow</v>
      </c>
      <c r="N394" s="3" t="str">
        <f>VLOOKUP(F394,'ESO zone constants'!$A$3:$D$9999,4,FALSE)</f>
        <v>Northern Elsweyr</v>
      </c>
    </row>
    <row r="395" spans="1:14" x14ac:dyDescent="0.25">
      <c r="A395" s="95">
        <v>411</v>
      </c>
      <c r="B395">
        <v>40</v>
      </c>
      <c r="C395">
        <v>1782</v>
      </c>
      <c r="D395" t="s">
        <v>3128</v>
      </c>
      <c r="E395">
        <v>4294967296</v>
      </c>
      <c r="F395">
        <v>0</v>
      </c>
      <c r="H395">
        <v>1</v>
      </c>
      <c r="I395" t="s">
        <v>3129</v>
      </c>
      <c r="J395" s="30" t="str">
        <f t="shared" si="18"/>
        <v>[411]=0,</v>
      </c>
      <c r="K395" s="3">
        <f t="shared" si="19"/>
        <v>411</v>
      </c>
      <c r="L395" s="3">
        <f t="shared" si="20"/>
        <v>0</v>
      </c>
      <c r="M395" s="8" t="str">
        <f>VLOOKUP(A395,'ESO wayshrine names'!$A$3:$B$9991,2,)</f>
        <v>Dusktown Wayshrine</v>
      </c>
      <c r="N395" s="3" t="str">
        <f>VLOOKUP(F395,'ESO zone constants'!$A$3:$D$9999,4,FALSE)</f>
        <v>Tamriel Map</v>
      </c>
    </row>
    <row r="396" spans="1:14" x14ac:dyDescent="0.25">
      <c r="A396" s="95">
        <v>412</v>
      </c>
      <c r="B396">
        <v>40</v>
      </c>
      <c r="C396">
        <v>1782</v>
      </c>
      <c r="D396" t="s">
        <v>3128</v>
      </c>
      <c r="E396">
        <v>4294967296</v>
      </c>
      <c r="F396">
        <v>0</v>
      </c>
      <c r="H396">
        <v>1</v>
      </c>
      <c r="I396" t="s">
        <v>3130</v>
      </c>
      <c r="J396" s="30" t="str">
        <f t="shared" si="18"/>
        <v>[412]=0,</v>
      </c>
      <c r="K396" s="3">
        <f t="shared" si="19"/>
        <v>412</v>
      </c>
      <c r="L396" s="3">
        <f t="shared" si="20"/>
        <v>0</v>
      </c>
      <c r="M396" s="8" t="str">
        <f>VLOOKUP(A396,'ESO wayshrine names'!$A$3:$B$9991,2,)</f>
        <v>Greymoor Keep Wayshrine</v>
      </c>
      <c r="N396" s="3" t="str">
        <f>VLOOKUP(F396,'ESO zone constants'!$A$3:$D$9999,4,FALSE)</f>
        <v>Tamriel Map</v>
      </c>
    </row>
    <row r="397" spans="1:14" x14ac:dyDescent="0.25">
      <c r="A397" s="95">
        <v>413</v>
      </c>
      <c r="B397">
        <v>40</v>
      </c>
      <c r="C397">
        <v>1782</v>
      </c>
      <c r="D397" t="s">
        <v>3128</v>
      </c>
      <c r="E397">
        <v>4294967296</v>
      </c>
      <c r="F397">
        <v>0</v>
      </c>
      <c r="H397">
        <v>1</v>
      </c>
      <c r="I397" t="s">
        <v>3131</v>
      </c>
      <c r="J397" s="30" t="str">
        <f t="shared" si="18"/>
        <v>[413]=0,</v>
      </c>
      <c r="K397" s="3">
        <f t="shared" si="19"/>
        <v>413</v>
      </c>
      <c r="L397" s="3">
        <f t="shared" si="20"/>
        <v>0</v>
      </c>
      <c r="M397" s="8" t="str">
        <f>VLOOKUP(A397,'ESO wayshrine names'!$A$3:$B$9991,2,)</f>
        <v>Lightless Hollow Wayshrine</v>
      </c>
      <c r="N397" s="3" t="str">
        <f>VLOOKUP(F397,'ESO zone constants'!$A$3:$D$9999,4,FALSE)</f>
        <v>Tamriel Map</v>
      </c>
    </row>
    <row r="398" spans="1:14" x14ac:dyDescent="0.25">
      <c r="A398" s="95">
        <v>414</v>
      </c>
      <c r="B398">
        <v>40</v>
      </c>
      <c r="C398">
        <v>1782</v>
      </c>
      <c r="D398" t="s">
        <v>3128</v>
      </c>
      <c r="E398">
        <v>4294967296</v>
      </c>
      <c r="F398">
        <v>0</v>
      </c>
      <c r="H398">
        <v>1</v>
      </c>
      <c r="I398" t="s">
        <v>3132</v>
      </c>
      <c r="J398" s="30" t="str">
        <f t="shared" si="18"/>
        <v>[414]=0,</v>
      </c>
      <c r="K398" s="3">
        <f t="shared" si="19"/>
        <v>414</v>
      </c>
      <c r="L398" s="3">
        <f t="shared" si="20"/>
        <v>0</v>
      </c>
      <c r="M398" s="8" t="str">
        <f>VLOOKUP(A398,'ESO wayshrine names'!$A$3:$B$9991,2,)</f>
        <v>Dark Moon Grotto Wayshrine</v>
      </c>
      <c r="N398" s="3" t="str">
        <f>VLOOKUP(F398,'ESO zone constants'!$A$3:$D$9999,4,FALSE)</f>
        <v>Tamriel Map</v>
      </c>
    </row>
    <row r="399" spans="1:14" x14ac:dyDescent="0.25">
      <c r="A399" s="95">
        <v>415</v>
      </c>
      <c r="B399">
        <v>38</v>
      </c>
      <c r="C399">
        <v>1719</v>
      </c>
      <c r="D399" t="s">
        <v>3133</v>
      </c>
      <c r="E399">
        <v>744</v>
      </c>
      <c r="F399">
        <v>1160</v>
      </c>
      <c r="G399" t="s">
        <v>3133</v>
      </c>
      <c r="H399">
        <v>1</v>
      </c>
      <c r="I399" t="s">
        <v>3134</v>
      </c>
      <c r="J399" s="30" t="str">
        <f t="shared" si="18"/>
        <v>[415]=1160,</v>
      </c>
      <c r="K399" s="3">
        <f t="shared" si="19"/>
        <v>415</v>
      </c>
      <c r="L399" s="3">
        <f t="shared" si="20"/>
        <v>1160</v>
      </c>
      <c r="M399" s="8" t="str">
        <f>VLOOKUP(A399,'ESO wayshrine names'!$A$3:$B$9991,2,)</f>
        <v>Kilkreath Temple Wayshrine</v>
      </c>
      <c r="N399" s="3" t="str">
        <f>VLOOKUP(F399,'ESO zone constants'!$A$3:$D$9999,4,FALSE)</f>
        <v>Western Skyrim</v>
      </c>
    </row>
    <row r="400" spans="1:14" x14ac:dyDescent="0.25">
      <c r="A400" s="95">
        <v>416</v>
      </c>
      <c r="B400">
        <v>38</v>
      </c>
      <c r="C400">
        <v>1719</v>
      </c>
      <c r="D400" t="s">
        <v>3133</v>
      </c>
      <c r="E400">
        <v>744</v>
      </c>
      <c r="F400">
        <v>1160</v>
      </c>
      <c r="G400" t="s">
        <v>3133</v>
      </c>
      <c r="H400">
        <v>1</v>
      </c>
      <c r="I400" t="s">
        <v>3135</v>
      </c>
      <c r="J400" s="30" t="str">
        <f t="shared" si="18"/>
        <v>[416]=1160,</v>
      </c>
      <c r="K400" s="3">
        <f t="shared" si="19"/>
        <v>416</v>
      </c>
      <c r="L400" s="3">
        <f t="shared" si="20"/>
        <v>1160</v>
      </c>
      <c r="M400" s="8" t="str">
        <f>VLOOKUP(A400,'ESO wayshrine names'!$A$3:$B$9991,2,)</f>
        <v>Morthal Wayshrine</v>
      </c>
      <c r="N400" s="3" t="str">
        <f>VLOOKUP(F400,'ESO zone constants'!$A$3:$D$9999,4,FALSE)</f>
        <v>Western Skyrim</v>
      </c>
    </row>
    <row r="401" spans="1:14" x14ac:dyDescent="0.25">
      <c r="A401" s="95">
        <v>417</v>
      </c>
      <c r="B401">
        <v>38</v>
      </c>
      <c r="C401">
        <v>1719</v>
      </c>
      <c r="D401" t="s">
        <v>3133</v>
      </c>
      <c r="E401">
        <v>744</v>
      </c>
      <c r="F401">
        <v>1160</v>
      </c>
      <c r="G401" t="s">
        <v>3133</v>
      </c>
      <c r="H401">
        <v>1</v>
      </c>
      <c r="I401" t="s">
        <v>3136</v>
      </c>
      <c r="J401" s="30" t="str">
        <f t="shared" si="18"/>
        <v>[417]=1160,</v>
      </c>
      <c r="K401" s="3">
        <f t="shared" si="19"/>
        <v>417</v>
      </c>
      <c r="L401" s="3">
        <f t="shared" si="20"/>
        <v>1160</v>
      </c>
      <c r="M401" s="8" t="str">
        <f>VLOOKUP(A401,'ESO wayshrine names'!$A$3:$B$9991,2,)</f>
        <v>Mor Khazgur Wayshrine</v>
      </c>
      <c r="N401" s="3" t="str">
        <f>VLOOKUP(F401,'ESO zone constants'!$A$3:$D$9999,4,FALSE)</f>
        <v>Western Skyrim</v>
      </c>
    </row>
    <row r="402" spans="1:14" x14ac:dyDescent="0.25">
      <c r="A402" s="95">
        <v>418</v>
      </c>
      <c r="B402">
        <v>38</v>
      </c>
      <c r="C402">
        <v>1719</v>
      </c>
      <c r="D402" t="s">
        <v>3133</v>
      </c>
      <c r="E402">
        <v>744</v>
      </c>
      <c r="F402">
        <v>1160</v>
      </c>
      <c r="G402" t="s">
        <v>3133</v>
      </c>
      <c r="H402">
        <v>1</v>
      </c>
      <c r="I402" t="s">
        <v>3137</v>
      </c>
      <c r="J402" s="30" t="str">
        <f t="shared" si="18"/>
        <v>[418]=1160,</v>
      </c>
      <c r="K402" s="3">
        <f t="shared" si="19"/>
        <v>418</v>
      </c>
      <c r="L402" s="3">
        <f t="shared" si="20"/>
        <v>1160</v>
      </c>
      <c r="M402" s="8" t="str">
        <f>VLOOKUP(A402,'ESO wayshrine names'!$A$3:$B$9991,2,)</f>
        <v>Dragon Bridge Wayshrine</v>
      </c>
      <c r="N402" s="3" t="str">
        <f>VLOOKUP(F402,'ESO zone constants'!$A$3:$D$9999,4,FALSE)</f>
        <v>Western Skyrim</v>
      </c>
    </row>
    <row r="403" spans="1:14" x14ac:dyDescent="0.25">
      <c r="A403" s="95">
        <v>419</v>
      </c>
      <c r="B403">
        <v>38</v>
      </c>
      <c r="C403">
        <v>1719</v>
      </c>
      <c r="D403" t="s">
        <v>3133</v>
      </c>
      <c r="E403">
        <v>744</v>
      </c>
      <c r="F403">
        <v>1160</v>
      </c>
      <c r="G403" t="s">
        <v>3133</v>
      </c>
      <c r="H403">
        <v>1</v>
      </c>
      <c r="I403" t="s">
        <v>3138</v>
      </c>
      <c r="J403" s="30" t="str">
        <f t="shared" si="18"/>
        <v>[419]=1160,</v>
      </c>
      <c r="K403" s="3">
        <f t="shared" si="19"/>
        <v>419</v>
      </c>
      <c r="L403" s="3">
        <f t="shared" si="20"/>
        <v>1160</v>
      </c>
      <c r="M403" s="8" t="str">
        <f>VLOOKUP(A403,'ESO wayshrine names'!$A$3:$B$9991,2,)</f>
        <v>Southern Watch Wayshrine</v>
      </c>
      <c r="N403" s="3" t="str">
        <f>VLOOKUP(F403,'ESO zone constants'!$A$3:$D$9999,4,FALSE)</f>
        <v>Western Skyrim</v>
      </c>
    </row>
    <row r="404" spans="1:14" x14ac:dyDescent="0.25">
      <c r="A404" s="95">
        <v>420</v>
      </c>
      <c r="B404">
        <v>38</v>
      </c>
      <c r="C404">
        <v>1719</v>
      </c>
      <c r="D404" t="s">
        <v>3133</v>
      </c>
      <c r="E404">
        <v>744</v>
      </c>
      <c r="F404">
        <v>1160</v>
      </c>
      <c r="G404" t="s">
        <v>3133</v>
      </c>
      <c r="H404">
        <v>1</v>
      </c>
      <c r="I404" t="s">
        <v>3139</v>
      </c>
      <c r="J404" s="30" t="str">
        <f t="shared" si="18"/>
        <v>[420]=1160,</v>
      </c>
      <c r="K404" s="3">
        <f t="shared" si="19"/>
        <v>420</v>
      </c>
      <c r="L404" s="3">
        <f t="shared" si="20"/>
        <v>1160</v>
      </c>
      <c r="M404" s="8" t="str">
        <f>VLOOKUP(A404,'ESO wayshrine names'!$A$3:$B$9991,2,)</f>
        <v>Frozen Coast Wayshrine</v>
      </c>
      <c r="N404" s="3" t="str">
        <f>VLOOKUP(F404,'ESO zone constants'!$A$3:$D$9999,4,FALSE)</f>
        <v>Western Skyrim</v>
      </c>
    </row>
    <row r="405" spans="1:14" x14ac:dyDescent="0.25">
      <c r="A405" s="95">
        <v>421</v>
      </c>
      <c r="B405">
        <v>38</v>
      </c>
      <c r="C405">
        <v>1719</v>
      </c>
      <c r="D405" t="s">
        <v>3133</v>
      </c>
      <c r="E405">
        <v>744</v>
      </c>
      <c r="F405">
        <v>1160</v>
      </c>
      <c r="G405" t="s">
        <v>3133</v>
      </c>
      <c r="H405">
        <v>1</v>
      </c>
      <c r="I405" t="s">
        <v>3140</v>
      </c>
      <c r="J405" s="30" t="str">
        <f t="shared" si="18"/>
        <v>[421]=1160,</v>
      </c>
      <c r="K405" s="3">
        <f t="shared" si="19"/>
        <v>421</v>
      </c>
      <c r="L405" s="3">
        <f t="shared" si="20"/>
        <v>1160</v>
      </c>
      <c r="M405" s="8" t="str">
        <f>VLOOKUP(A405,'ESO wayshrine names'!$A$3:$B$9991,2,)</f>
        <v>Solitude Wayshrine</v>
      </c>
      <c r="N405" s="3" t="str">
        <f>VLOOKUP(F405,'ESO zone constants'!$A$3:$D$9999,4,FALSE)</f>
        <v>Western Skyrim</v>
      </c>
    </row>
    <row r="406" spans="1:14" x14ac:dyDescent="0.25">
      <c r="A406" s="95">
        <v>422</v>
      </c>
      <c r="B406">
        <v>37</v>
      </c>
      <c r="C406">
        <v>1654</v>
      </c>
      <c r="D406" t="s">
        <v>3120</v>
      </c>
      <c r="E406">
        <v>721</v>
      </c>
      <c r="F406">
        <v>1133</v>
      </c>
      <c r="G406" t="s">
        <v>3120</v>
      </c>
      <c r="H406">
        <v>7</v>
      </c>
      <c r="I406" t="s">
        <v>3141</v>
      </c>
      <c r="J406" s="30" t="str">
        <f t="shared" si="18"/>
        <v>[422]=1133,</v>
      </c>
      <c r="K406" s="3">
        <f t="shared" si="19"/>
        <v>422</v>
      </c>
      <c r="L406" s="3">
        <f t="shared" si="20"/>
        <v>1133</v>
      </c>
      <c r="M406" s="8" t="str">
        <f>VLOOKUP(A406,'ESO wayshrine names'!$A$3:$B$9991,2,)</f>
        <v>Lucky Cat Landing</v>
      </c>
      <c r="N406" s="3" t="str">
        <f>VLOOKUP(F406,'ESO zone constants'!$A$3:$D$9999,4,FALSE)</f>
        <v>Southern Elsweyr</v>
      </c>
    </row>
    <row r="407" spans="1:14" x14ac:dyDescent="0.25">
      <c r="A407" s="95">
        <v>423</v>
      </c>
      <c r="B407">
        <v>37</v>
      </c>
      <c r="C407">
        <v>1654</v>
      </c>
      <c r="D407" t="s">
        <v>3120</v>
      </c>
      <c r="E407">
        <v>721</v>
      </c>
      <c r="F407">
        <v>1133</v>
      </c>
      <c r="G407" t="s">
        <v>3120</v>
      </c>
      <c r="H407">
        <v>7</v>
      </c>
      <c r="I407" t="s">
        <v>3142</v>
      </c>
      <c r="J407" s="30" t="str">
        <f t="shared" si="18"/>
        <v>[423]=1133,</v>
      </c>
      <c r="K407" s="3">
        <f t="shared" si="19"/>
        <v>423</v>
      </c>
      <c r="L407" s="3">
        <f t="shared" si="20"/>
        <v>1133</v>
      </c>
      <c r="M407" s="8" t="str">
        <f>VLOOKUP(A407,'ESO wayshrine names'!$A$3:$B$9991,2,)</f>
        <v>Potentate's Retreat</v>
      </c>
      <c r="N407" s="3" t="str">
        <f>VLOOKUP(F407,'ESO zone constants'!$A$3:$D$9999,4,FALSE)</f>
        <v>Southern Elsweyr</v>
      </c>
    </row>
    <row r="408" spans="1:14" x14ac:dyDescent="0.25">
      <c r="A408" s="95">
        <v>424</v>
      </c>
      <c r="B408">
        <v>27</v>
      </c>
      <c r="C408">
        <v>667</v>
      </c>
      <c r="D408" t="s">
        <v>452</v>
      </c>
      <c r="E408">
        <v>380</v>
      </c>
      <c r="F408">
        <v>684</v>
      </c>
      <c r="G408" t="s">
        <v>452</v>
      </c>
      <c r="H408">
        <v>6</v>
      </c>
      <c r="I408" t="s">
        <v>3143</v>
      </c>
      <c r="J408" s="30" t="str">
        <f t="shared" si="18"/>
        <v>[424]=684,</v>
      </c>
      <c r="K408" s="3">
        <f t="shared" si="19"/>
        <v>424</v>
      </c>
      <c r="L408" s="3">
        <f t="shared" si="20"/>
        <v>684</v>
      </c>
      <c r="M408" s="8" t="str">
        <f>VLOOKUP(A408,'ESO wayshrine names'!$A$3:$B$9991,2,)</f>
        <v>Dungeon: Icereach</v>
      </c>
      <c r="N408" s="3" t="str">
        <f>VLOOKUP(F408,'ESO zone constants'!$A$3:$D$9999,4,FALSE)</f>
        <v>Wrothgar</v>
      </c>
    </row>
    <row r="409" spans="1:14" x14ac:dyDescent="0.25">
      <c r="A409" s="95">
        <v>425</v>
      </c>
      <c r="B409">
        <v>6</v>
      </c>
      <c r="C409">
        <v>20</v>
      </c>
      <c r="D409" t="s">
        <v>109</v>
      </c>
      <c r="E409">
        <v>14</v>
      </c>
      <c r="F409">
        <v>92</v>
      </c>
      <c r="G409" t="s">
        <v>109</v>
      </c>
      <c r="H409">
        <v>6</v>
      </c>
      <c r="I409" t="s">
        <v>3144</v>
      </c>
      <c r="J409" s="30" t="str">
        <f t="shared" si="18"/>
        <v>[425]=92,</v>
      </c>
      <c r="K409" s="3">
        <f t="shared" si="19"/>
        <v>425</v>
      </c>
      <c r="L409" s="3">
        <f t="shared" si="20"/>
        <v>92</v>
      </c>
      <c r="M409" s="8" t="str">
        <f>VLOOKUP(A409,'ESO wayshrine names'!$A$3:$B$9991,2,)</f>
        <v>Dungeon: Unhallowed Grave</v>
      </c>
      <c r="N409" s="3" t="str">
        <f>VLOOKUP(F409,'ESO zone constants'!$A$3:$D$9999,4,FALSE)</f>
        <v>Bangkorai</v>
      </c>
    </row>
    <row r="410" spans="1:14" x14ac:dyDescent="0.25">
      <c r="A410" s="95">
        <v>426</v>
      </c>
      <c r="B410">
        <v>38</v>
      </c>
      <c r="C410">
        <v>1719</v>
      </c>
      <c r="D410" t="s">
        <v>3133</v>
      </c>
      <c r="E410">
        <v>744</v>
      </c>
      <c r="F410">
        <v>1160</v>
      </c>
      <c r="G410" t="s">
        <v>3133</v>
      </c>
      <c r="H410">
        <v>1</v>
      </c>
      <c r="I410" t="s">
        <v>3145</v>
      </c>
      <c r="J410" s="30" t="str">
        <f t="shared" si="18"/>
        <v>[426]=1160,</v>
      </c>
      <c r="K410" s="3">
        <f t="shared" si="19"/>
        <v>426</v>
      </c>
      <c r="L410" s="3">
        <f t="shared" si="20"/>
        <v>1160</v>
      </c>
      <c r="M410" s="8" t="str">
        <f>VLOOKUP(A410,'ESO wayshrine names'!$A$3:$B$9991,2,)</f>
        <v>Solitude Docks Wayshrine</v>
      </c>
      <c r="N410" s="3" t="str">
        <f>VLOOKUP(F410,'ESO zone constants'!$A$3:$D$9999,4,FALSE)</f>
        <v>Western Skyrim</v>
      </c>
    </row>
    <row r="411" spans="1:14" x14ac:dyDescent="0.25">
      <c r="A411" s="95">
        <v>427</v>
      </c>
      <c r="B411">
        <v>6</v>
      </c>
      <c r="C411">
        <v>20</v>
      </c>
      <c r="D411" t="s">
        <v>109</v>
      </c>
      <c r="E411">
        <v>14</v>
      </c>
      <c r="F411">
        <v>92</v>
      </c>
      <c r="G411" t="s">
        <v>109</v>
      </c>
      <c r="H411">
        <v>7</v>
      </c>
      <c r="I411" t="s">
        <v>3146</v>
      </c>
      <c r="J411" s="30" t="str">
        <f t="shared" si="18"/>
        <v>[427]=92,</v>
      </c>
      <c r="K411" s="3">
        <f t="shared" si="19"/>
        <v>427</v>
      </c>
      <c r="L411" s="3">
        <f t="shared" si="20"/>
        <v>92</v>
      </c>
      <c r="M411" s="8" t="str">
        <f>VLOOKUP(A411,'ESO wayshrine names'!$A$3:$B$9991,2,)</f>
        <v>Thieves' Oasis</v>
      </c>
      <c r="N411" s="3" t="str">
        <f>VLOOKUP(F411,'ESO zone constants'!$A$3:$D$9999,4,FALSE)</f>
        <v>Bangkorai</v>
      </c>
    </row>
    <row r="412" spans="1:14" x14ac:dyDescent="0.25">
      <c r="A412" s="95">
        <v>428</v>
      </c>
      <c r="B412">
        <v>27</v>
      </c>
      <c r="C412">
        <v>667</v>
      </c>
      <c r="D412" t="s">
        <v>452</v>
      </c>
      <c r="E412">
        <v>380</v>
      </c>
      <c r="F412">
        <v>684</v>
      </c>
      <c r="G412" t="s">
        <v>452</v>
      </c>
      <c r="H412">
        <v>7</v>
      </c>
      <c r="I412" t="s">
        <v>3147</v>
      </c>
      <c r="J412" s="30" t="str">
        <f t="shared" si="18"/>
        <v>[428]=684,</v>
      </c>
      <c r="K412" s="3">
        <f t="shared" si="19"/>
        <v>428</v>
      </c>
      <c r="L412" s="3">
        <f t="shared" si="20"/>
        <v>684</v>
      </c>
      <c r="M412" s="8" t="str">
        <f>VLOOKUP(A412,'ESO wayshrine names'!$A$3:$B$9991,2,)</f>
        <v>Forgemaster Falls</v>
      </c>
      <c r="N412" s="3" t="str">
        <f>VLOOKUP(F412,'ESO zone constants'!$A$3:$D$9999,4,FALSE)</f>
        <v>Wrothgar</v>
      </c>
    </row>
    <row r="413" spans="1:14" x14ac:dyDescent="0.25">
      <c r="A413" s="95">
        <v>429</v>
      </c>
      <c r="B413">
        <v>38</v>
      </c>
      <c r="C413">
        <v>1719</v>
      </c>
      <c r="D413" t="s">
        <v>3133</v>
      </c>
      <c r="E413">
        <v>744</v>
      </c>
      <c r="F413">
        <v>1160</v>
      </c>
      <c r="G413" t="s">
        <v>3133</v>
      </c>
      <c r="H413">
        <v>1</v>
      </c>
      <c r="I413" t="s">
        <v>3148</v>
      </c>
      <c r="J413" s="30" t="str">
        <f t="shared" si="18"/>
        <v>[429]=1160,</v>
      </c>
      <c r="K413" s="3">
        <f t="shared" si="19"/>
        <v>429</v>
      </c>
      <c r="L413" s="3">
        <f t="shared" si="20"/>
        <v>1160</v>
      </c>
      <c r="M413" s="8" t="str">
        <f>VLOOKUP(A413,'ESO wayshrine names'!$A$3:$B$9991,2,)</f>
        <v>Deepwood Vale Wayshrine</v>
      </c>
      <c r="N413" s="3" t="str">
        <f>VLOOKUP(F413,'ESO zone constants'!$A$3:$D$9999,4,FALSE)</f>
        <v>Western Skyrim</v>
      </c>
    </row>
    <row r="414" spans="1:14" x14ac:dyDescent="0.25">
      <c r="A414" s="95">
        <v>430</v>
      </c>
      <c r="B414">
        <v>40</v>
      </c>
      <c r="C414">
        <v>1782</v>
      </c>
      <c r="D414" t="s">
        <v>3128</v>
      </c>
      <c r="E414">
        <v>4294967296</v>
      </c>
      <c r="F414">
        <v>0</v>
      </c>
      <c r="H414">
        <v>1</v>
      </c>
      <c r="I414" t="s">
        <v>3149</v>
      </c>
      <c r="J414" s="30" t="str">
        <f t="shared" si="18"/>
        <v>[430]=0,</v>
      </c>
      <c r="K414" s="3">
        <f t="shared" si="19"/>
        <v>430</v>
      </c>
      <c r="L414" s="3">
        <f t="shared" si="20"/>
        <v>0</v>
      </c>
      <c r="M414" s="8" t="str">
        <f>VLOOKUP(A414,'ESO wayshrine names'!$A$3:$B$9991,2,)</f>
        <v>Dwarven Run Wayshrine</v>
      </c>
      <c r="N414" s="3" t="str">
        <f>VLOOKUP(F414,'ESO zone constants'!$A$3:$D$9999,4,FALSE)</f>
        <v>Tamriel Map</v>
      </c>
    </row>
    <row r="415" spans="1:14" x14ac:dyDescent="0.25">
      <c r="A415" s="95">
        <v>431</v>
      </c>
      <c r="B415">
        <v>40</v>
      </c>
      <c r="C415">
        <v>1782</v>
      </c>
      <c r="D415" t="s">
        <v>3128</v>
      </c>
      <c r="E415">
        <v>4294967296</v>
      </c>
      <c r="F415">
        <v>0</v>
      </c>
      <c r="H415">
        <v>1</v>
      </c>
      <c r="I415" t="s">
        <v>3150</v>
      </c>
      <c r="J415" s="30" t="str">
        <f t="shared" si="18"/>
        <v>[431]=0,</v>
      </c>
      <c r="K415" s="3">
        <f t="shared" si="19"/>
        <v>431</v>
      </c>
      <c r="L415" s="3">
        <f t="shared" si="20"/>
        <v>0</v>
      </c>
      <c r="M415" s="8" t="str">
        <f>VLOOKUP(A415,'ESO wayshrine names'!$A$3:$B$9991,2,)</f>
        <v>Grotto Falls Wayshrine</v>
      </c>
      <c r="N415" s="3" t="str">
        <f>VLOOKUP(F415,'ESO zone constants'!$A$3:$D$9999,4,FALSE)</f>
        <v>Tamriel Map</v>
      </c>
    </row>
    <row r="416" spans="1:14" x14ac:dyDescent="0.25">
      <c r="A416" s="95">
        <v>432</v>
      </c>
      <c r="B416">
        <v>40</v>
      </c>
      <c r="C416">
        <v>1782</v>
      </c>
      <c r="D416" t="s">
        <v>3128</v>
      </c>
      <c r="E416">
        <v>4294967296</v>
      </c>
      <c r="F416">
        <v>0</v>
      </c>
      <c r="H416">
        <v>1</v>
      </c>
      <c r="I416" t="s">
        <v>3151</v>
      </c>
      <c r="J416" s="30" t="str">
        <f t="shared" si="18"/>
        <v>[432]=0,</v>
      </c>
      <c r="K416" s="3">
        <f t="shared" si="19"/>
        <v>432</v>
      </c>
      <c r="L416" s="3">
        <f t="shared" si="20"/>
        <v>0</v>
      </c>
      <c r="M416" s="8" t="str">
        <f>VLOOKUP(A416,'ESO wayshrine names'!$A$3:$B$9991,2,)</f>
        <v>Deep Overlook Wayshrine</v>
      </c>
      <c r="N416" s="3" t="str">
        <f>VLOOKUP(F416,'ESO zone constants'!$A$3:$D$9999,4,FALSE)</f>
        <v>Tamriel Map</v>
      </c>
    </row>
    <row r="417" spans="1:14" x14ac:dyDescent="0.25">
      <c r="A417" s="95">
        <v>433</v>
      </c>
      <c r="B417">
        <v>40</v>
      </c>
      <c r="C417">
        <v>1782</v>
      </c>
      <c r="D417" t="s">
        <v>3128</v>
      </c>
      <c r="E417">
        <v>4294967296</v>
      </c>
      <c r="F417">
        <v>0</v>
      </c>
      <c r="H417">
        <v>1</v>
      </c>
      <c r="I417" t="s">
        <v>3152</v>
      </c>
      <c r="J417" s="30" t="str">
        <f t="shared" si="18"/>
        <v>[433]=0,</v>
      </c>
      <c r="K417" s="3">
        <f t="shared" si="19"/>
        <v>433</v>
      </c>
      <c r="L417" s="3">
        <f t="shared" si="20"/>
        <v>0</v>
      </c>
      <c r="M417" s="8" t="str">
        <f>VLOOKUP(A417,'ESO wayshrine names'!$A$3:$B$9991,2,)</f>
        <v>Western Greymoor Wayshrine</v>
      </c>
      <c r="N417" s="3" t="str">
        <f>VLOOKUP(F417,'ESO zone constants'!$A$3:$D$9999,4,FALSE)</f>
        <v>Tamriel Map</v>
      </c>
    </row>
    <row r="418" spans="1:14" x14ac:dyDescent="0.25">
      <c r="A418" s="95">
        <v>434</v>
      </c>
      <c r="B418">
        <v>38</v>
      </c>
      <c r="C418">
        <v>1719</v>
      </c>
      <c r="D418" t="s">
        <v>3133</v>
      </c>
      <c r="E418">
        <v>744</v>
      </c>
      <c r="F418">
        <v>1160</v>
      </c>
      <c r="G418" t="s">
        <v>3133</v>
      </c>
      <c r="H418">
        <v>3</v>
      </c>
      <c r="I418" t="s">
        <v>3153</v>
      </c>
      <c r="J418" s="30" t="str">
        <f t="shared" si="18"/>
        <v>[434]=1160,</v>
      </c>
      <c r="K418" s="3">
        <f t="shared" si="19"/>
        <v>434</v>
      </c>
      <c r="L418" s="3">
        <f t="shared" si="20"/>
        <v>1160</v>
      </c>
      <c r="M418" s="8" t="str">
        <f>VLOOKUP(A418,'ESO wayshrine names'!$A$3:$B$9991,2,)</f>
        <v>Trial: Kyne's Aegis</v>
      </c>
      <c r="N418" s="3" t="str">
        <f>VLOOKUP(F418,'ESO zone constants'!$A$3:$D$9999,4,FALSE)</f>
        <v>Western Skyrim</v>
      </c>
    </row>
    <row r="419" spans="1:14" x14ac:dyDescent="0.25">
      <c r="A419" s="95">
        <v>435</v>
      </c>
      <c r="B419">
        <v>40</v>
      </c>
      <c r="C419">
        <v>1782</v>
      </c>
      <c r="D419" t="s">
        <v>3128</v>
      </c>
      <c r="E419">
        <v>4294967296</v>
      </c>
      <c r="F419">
        <v>0</v>
      </c>
      <c r="H419">
        <v>6</v>
      </c>
      <c r="I419" t="s">
        <v>3154</v>
      </c>
      <c r="J419" s="30" t="str">
        <f t="shared" si="18"/>
        <v>[435]=0,</v>
      </c>
      <c r="K419" s="3">
        <f t="shared" si="19"/>
        <v>435</v>
      </c>
      <c r="L419" s="3">
        <f t="shared" si="20"/>
        <v>0</v>
      </c>
      <c r="M419" s="8" t="str">
        <f>VLOOKUP(A419,'ESO wayshrine names'!$A$3:$B$9991,2,)</f>
        <v>Dungeon: Stone Garden</v>
      </c>
      <c r="N419" s="3" t="str">
        <f>VLOOKUP(F419,'ESO zone constants'!$A$3:$D$9999,4,FALSE)</f>
        <v>Tamriel Map</v>
      </c>
    </row>
    <row r="420" spans="1:14" x14ac:dyDescent="0.25">
      <c r="A420" s="95">
        <v>436</v>
      </c>
      <c r="B420">
        <v>38</v>
      </c>
      <c r="C420">
        <v>1719</v>
      </c>
      <c r="D420" t="s">
        <v>3133</v>
      </c>
      <c r="E420">
        <v>744</v>
      </c>
      <c r="F420">
        <v>1160</v>
      </c>
      <c r="G420" t="s">
        <v>3133</v>
      </c>
      <c r="H420">
        <v>6</v>
      </c>
      <c r="I420" t="s">
        <v>3155</v>
      </c>
      <c r="J420" s="30" t="str">
        <f t="shared" si="18"/>
        <v>[436]=1160,</v>
      </c>
      <c r="K420" s="3">
        <f t="shared" si="19"/>
        <v>436</v>
      </c>
      <c r="L420" s="3">
        <f t="shared" si="20"/>
        <v>1160</v>
      </c>
      <c r="M420" s="8" t="str">
        <f>VLOOKUP(A420,'ESO wayshrine names'!$A$3:$B$9991,2,)</f>
        <v>Dungeon: Castle Thorn</v>
      </c>
      <c r="N420" s="3" t="str">
        <f>VLOOKUP(F420,'ESO zone constants'!$A$3:$D$9999,4,FALSE)</f>
        <v>Western Skyrim</v>
      </c>
    </row>
    <row r="421" spans="1:14" x14ac:dyDescent="0.25">
      <c r="A421" s="95">
        <v>437</v>
      </c>
      <c r="B421">
        <v>29</v>
      </c>
      <c r="C421">
        <v>1006</v>
      </c>
      <c r="D421" t="s">
        <v>2315</v>
      </c>
      <c r="E421">
        <v>449</v>
      </c>
      <c r="F421">
        <v>823</v>
      </c>
      <c r="G421" t="s">
        <v>2992</v>
      </c>
      <c r="H421">
        <v>6</v>
      </c>
      <c r="I421" t="s">
        <v>3156</v>
      </c>
      <c r="J421" s="30" t="str">
        <f t="shared" si="18"/>
        <v>[437]=823,</v>
      </c>
      <c r="K421" s="3">
        <f t="shared" si="19"/>
        <v>437</v>
      </c>
      <c r="L421" s="3">
        <f t="shared" si="20"/>
        <v>823</v>
      </c>
      <c r="M421" s="8" t="str">
        <f>VLOOKUP(A421,'ESO wayshrine names'!$A$3:$B$9991,2,)</f>
        <v>Dungeon: Black Drake Villa</v>
      </c>
      <c r="N421" s="3" t="str">
        <f>VLOOKUP(F421,'ESO zone constants'!$A$3:$D$9999,4,FALSE)</f>
        <v>Gold Coast</v>
      </c>
    </row>
    <row r="422" spans="1:14" x14ac:dyDescent="0.25">
      <c r="A422" s="95">
        <v>438</v>
      </c>
      <c r="B422">
        <v>38</v>
      </c>
      <c r="C422">
        <v>1719</v>
      </c>
      <c r="D422" t="s">
        <v>3133</v>
      </c>
      <c r="E422">
        <v>744</v>
      </c>
      <c r="F422">
        <v>1160</v>
      </c>
      <c r="G422" t="s">
        <v>3133</v>
      </c>
      <c r="H422">
        <v>7</v>
      </c>
      <c r="I422" t="s">
        <v>3157</v>
      </c>
      <c r="J422" s="30" t="str">
        <f t="shared" si="18"/>
        <v>[438]=1160,</v>
      </c>
      <c r="K422" s="3">
        <f t="shared" si="19"/>
        <v>438</v>
      </c>
      <c r="L422" s="3">
        <f t="shared" si="20"/>
        <v>1160</v>
      </c>
      <c r="M422" s="8" t="str">
        <f>VLOOKUP(A422,'ESO wayshrine names'!$A$3:$B$9991,2,)</f>
        <v>Snowmelt Suite</v>
      </c>
      <c r="N422" s="3" t="str">
        <f>VLOOKUP(F422,'ESO zone constants'!$A$3:$D$9999,4,FALSE)</f>
        <v>Western Skyrim</v>
      </c>
    </row>
    <row r="423" spans="1:14" x14ac:dyDescent="0.25">
      <c r="A423" s="95">
        <v>439</v>
      </c>
      <c r="B423">
        <v>38</v>
      </c>
      <c r="C423">
        <v>1719</v>
      </c>
      <c r="D423" t="s">
        <v>3133</v>
      </c>
      <c r="E423">
        <v>744</v>
      </c>
      <c r="F423">
        <v>1160</v>
      </c>
      <c r="G423" t="s">
        <v>3133</v>
      </c>
      <c r="H423">
        <v>7</v>
      </c>
      <c r="I423" t="s">
        <v>3158</v>
      </c>
      <c r="J423" s="30" t="str">
        <f t="shared" si="18"/>
        <v>[439]=1160,</v>
      </c>
      <c r="K423" s="3">
        <f t="shared" si="19"/>
        <v>439</v>
      </c>
      <c r="L423" s="3">
        <f t="shared" si="20"/>
        <v>1160</v>
      </c>
      <c r="M423" s="8" t="str">
        <f>VLOOKUP(A423,'ESO wayshrine names'!$A$3:$B$9991,2,)</f>
        <v>Proudspire Manor</v>
      </c>
      <c r="N423" s="3" t="str">
        <f>VLOOKUP(F423,'ESO zone constants'!$A$3:$D$9999,4,FALSE)</f>
        <v>Western Skyrim</v>
      </c>
    </row>
    <row r="424" spans="1:14" x14ac:dyDescent="0.25">
      <c r="A424" s="95">
        <v>440</v>
      </c>
      <c r="B424">
        <v>40</v>
      </c>
      <c r="C424">
        <v>1782</v>
      </c>
      <c r="D424" t="s">
        <v>3128</v>
      </c>
      <c r="E424">
        <v>4294967296</v>
      </c>
      <c r="F424">
        <v>0</v>
      </c>
      <c r="H424">
        <v>7</v>
      </c>
      <c r="I424" t="s">
        <v>3159</v>
      </c>
      <c r="J424" s="30" t="str">
        <f t="shared" si="18"/>
        <v>[440]=0,</v>
      </c>
      <c r="K424" s="3">
        <f t="shared" si="19"/>
        <v>440</v>
      </c>
      <c r="L424" s="3">
        <f t="shared" si="20"/>
        <v>0</v>
      </c>
      <c r="M424" s="8" t="str">
        <f>VLOOKUP(A424,'ESO wayshrine names'!$A$3:$B$9991,2,)</f>
        <v>Bastion Sanguinaris</v>
      </c>
      <c r="N424" s="3" t="str">
        <f>VLOOKUP(F424,'ESO zone constants'!$A$3:$D$9999,4,FALSE)</f>
        <v>Tamriel Map</v>
      </c>
    </row>
    <row r="425" spans="1:14" x14ac:dyDescent="0.25">
      <c r="A425" s="95">
        <v>441</v>
      </c>
      <c r="B425">
        <v>42</v>
      </c>
      <c r="C425">
        <v>1814</v>
      </c>
      <c r="D425" t="s">
        <v>2314</v>
      </c>
      <c r="E425">
        <v>784</v>
      </c>
      <c r="F425">
        <v>1207</v>
      </c>
      <c r="G425" t="s">
        <v>2314</v>
      </c>
      <c r="H425">
        <v>1</v>
      </c>
      <c r="I425" t="s">
        <v>3160</v>
      </c>
      <c r="J425" s="30" t="str">
        <f t="shared" si="18"/>
        <v>[441]=1207,</v>
      </c>
      <c r="K425" s="3">
        <f t="shared" si="19"/>
        <v>441</v>
      </c>
      <c r="L425" s="3">
        <f t="shared" si="20"/>
        <v>1207</v>
      </c>
      <c r="M425" s="8" t="str">
        <f>VLOOKUP(A425,'ESO wayshrine names'!$A$3:$B$9991,2,)</f>
        <v>Briar Rock Wayshrine</v>
      </c>
      <c r="N425" s="3" t="str">
        <f>VLOOKUP(F425,'ESO zone constants'!$A$3:$D$9999,4,FALSE)</f>
        <v>The Reach</v>
      </c>
    </row>
    <row r="426" spans="1:14" x14ac:dyDescent="0.25">
      <c r="A426" s="95">
        <v>442</v>
      </c>
      <c r="B426">
        <v>42</v>
      </c>
      <c r="C426">
        <v>1814</v>
      </c>
      <c r="D426" t="s">
        <v>2314</v>
      </c>
      <c r="E426">
        <v>784</v>
      </c>
      <c r="F426">
        <v>1207</v>
      </c>
      <c r="G426" t="s">
        <v>2314</v>
      </c>
      <c r="H426">
        <v>1</v>
      </c>
      <c r="I426" t="s">
        <v>3161</v>
      </c>
      <c r="J426" s="30" t="str">
        <f t="shared" si="18"/>
        <v>[442]=1207,</v>
      </c>
      <c r="K426" s="3">
        <f t="shared" si="19"/>
        <v>442</v>
      </c>
      <c r="L426" s="3">
        <f t="shared" si="20"/>
        <v>1207</v>
      </c>
      <c r="M426" s="8" t="str">
        <f>VLOOKUP(A426,'ESO wayshrine names'!$A$3:$B$9991,2,)</f>
        <v>Druadach Mountains Wayshrine</v>
      </c>
      <c r="N426" s="3" t="str">
        <f>VLOOKUP(F426,'ESO zone constants'!$A$3:$D$9999,4,FALSE)</f>
        <v>The Reach</v>
      </c>
    </row>
    <row r="427" spans="1:14" x14ac:dyDescent="0.25">
      <c r="A427" s="95">
        <v>443</v>
      </c>
      <c r="B427">
        <v>42</v>
      </c>
      <c r="C427">
        <v>1814</v>
      </c>
      <c r="D427" t="s">
        <v>2314</v>
      </c>
      <c r="E427">
        <v>784</v>
      </c>
      <c r="F427">
        <v>1207</v>
      </c>
      <c r="G427" t="s">
        <v>2314</v>
      </c>
      <c r="H427">
        <v>1</v>
      </c>
      <c r="I427" t="s">
        <v>3162</v>
      </c>
      <c r="J427" s="30" t="str">
        <f t="shared" si="18"/>
        <v>[443]=1207,</v>
      </c>
      <c r="K427" s="3">
        <f t="shared" si="19"/>
        <v>443</v>
      </c>
      <c r="L427" s="3">
        <f t="shared" si="20"/>
        <v>1207</v>
      </c>
      <c r="M427" s="8" t="str">
        <f>VLOOKUP(A427,'ESO wayshrine names'!$A$3:$B$9991,2,)</f>
        <v>North Markarth Wayshrine</v>
      </c>
      <c r="N427" s="3" t="str">
        <f>VLOOKUP(F427,'ESO zone constants'!$A$3:$D$9999,4,FALSE)</f>
        <v>The Reach</v>
      </c>
    </row>
    <row r="428" spans="1:14" x14ac:dyDescent="0.25">
      <c r="A428" s="95">
        <v>444</v>
      </c>
      <c r="B428">
        <v>42</v>
      </c>
      <c r="C428">
        <v>1814</v>
      </c>
      <c r="D428" t="s">
        <v>2314</v>
      </c>
      <c r="E428">
        <v>784</v>
      </c>
      <c r="F428">
        <v>1207</v>
      </c>
      <c r="G428" t="s">
        <v>2314</v>
      </c>
      <c r="H428">
        <v>1</v>
      </c>
      <c r="I428" t="s">
        <v>3163</v>
      </c>
      <c r="J428" s="30" t="str">
        <f t="shared" si="18"/>
        <v>[444]=1207,</v>
      </c>
      <c r="K428" s="3">
        <f t="shared" si="19"/>
        <v>444</v>
      </c>
      <c r="L428" s="3">
        <f t="shared" si="20"/>
        <v>1207</v>
      </c>
      <c r="M428" s="8" t="str">
        <f>VLOOKUP(A428,'ESO wayshrine names'!$A$3:$B$9991,2,)</f>
        <v>Lost Valley Wayshrine</v>
      </c>
      <c r="N428" s="3" t="str">
        <f>VLOOKUP(F428,'ESO zone constants'!$A$3:$D$9999,4,FALSE)</f>
        <v>The Reach</v>
      </c>
    </row>
    <row r="429" spans="1:14" x14ac:dyDescent="0.25">
      <c r="A429" s="95">
        <v>445</v>
      </c>
      <c r="B429">
        <v>42</v>
      </c>
      <c r="C429">
        <v>1814</v>
      </c>
      <c r="D429" t="s">
        <v>2314</v>
      </c>
      <c r="E429">
        <v>784</v>
      </c>
      <c r="F429">
        <v>1207</v>
      </c>
      <c r="G429" t="s">
        <v>2314</v>
      </c>
      <c r="H429">
        <v>1</v>
      </c>
      <c r="I429" t="s">
        <v>3164</v>
      </c>
      <c r="J429" s="30" t="str">
        <f t="shared" si="18"/>
        <v>[445]=1207,</v>
      </c>
      <c r="K429" s="3">
        <f t="shared" si="19"/>
        <v>445</v>
      </c>
      <c r="L429" s="3">
        <f t="shared" si="20"/>
        <v>1207</v>
      </c>
      <c r="M429" s="8" t="str">
        <f>VLOOKUP(A429,'ESO wayshrine names'!$A$3:$B$9991,2,)</f>
        <v>Karthwasten Wayshrine</v>
      </c>
      <c r="N429" s="3" t="str">
        <f>VLOOKUP(F429,'ESO zone constants'!$A$3:$D$9999,4,FALSE)</f>
        <v>The Reach</v>
      </c>
    </row>
    <row r="430" spans="1:14" x14ac:dyDescent="0.25">
      <c r="A430" s="95">
        <v>446</v>
      </c>
      <c r="B430">
        <v>40</v>
      </c>
      <c r="C430">
        <v>1782</v>
      </c>
      <c r="D430" t="s">
        <v>3128</v>
      </c>
      <c r="E430">
        <v>4294967296</v>
      </c>
      <c r="F430">
        <v>0</v>
      </c>
      <c r="H430">
        <v>1</v>
      </c>
      <c r="I430" t="s">
        <v>3165</v>
      </c>
      <c r="J430" s="30" t="str">
        <f t="shared" si="18"/>
        <v>[446]=0,</v>
      </c>
      <c r="K430" s="3">
        <f t="shared" si="19"/>
        <v>446</v>
      </c>
      <c r="L430" s="3">
        <f t="shared" si="20"/>
        <v>0</v>
      </c>
      <c r="M430" s="8" t="str">
        <f>VLOOKUP(A430,'ESO wayshrine names'!$A$3:$B$9991,2,)</f>
        <v>Arkthzand Wayshrine</v>
      </c>
      <c r="N430" s="3" t="str">
        <f>VLOOKUP(F430,'ESO zone constants'!$A$3:$D$9999,4,FALSE)</f>
        <v>Tamriel Map</v>
      </c>
    </row>
    <row r="431" spans="1:14" x14ac:dyDescent="0.25">
      <c r="A431" s="95">
        <v>447</v>
      </c>
      <c r="B431">
        <v>42</v>
      </c>
      <c r="C431">
        <v>1814</v>
      </c>
      <c r="D431" t="s">
        <v>2314</v>
      </c>
      <c r="E431">
        <v>784</v>
      </c>
      <c r="F431">
        <v>1207</v>
      </c>
      <c r="G431" t="s">
        <v>2314</v>
      </c>
      <c r="H431">
        <v>1</v>
      </c>
      <c r="I431" t="s">
        <v>3166</v>
      </c>
      <c r="J431" s="30" t="str">
        <f t="shared" si="18"/>
        <v>[447]=1207,</v>
      </c>
      <c r="K431" s="3">
        <f t="shared" si="19"/>
        <v>447</v>
      </c>
      <c r="L431" s="3">
        <f t="shared" si="20"/>
        <v>1207</v>
      </c>
      <c r="M431" s="8" t="str">
        <f>VLOOKUP(A431,'ESO wayshrine names'!$A$3:$B$9991,2,)</f>
        <v>Rebel's Retreat Wayshrine</v>
      </c>
      <c r="N431" s="3" t="str">
        <f>VLOOKUP(F431,'ESO zone constants'!$A$3:$D$9999,4,FALSE)</f>
        <v>The Reach</v>
      </c>
    </row>
    <row r="432" spans="1:14" x14ac:dyDescent="0.25">
      <c r="A432" s="95">
        <v>448</v>
      </c>
      <c r="B432">
        <v>40</v>
      </c>
      <c r="C432">
        <v>1782</v>
      </c>
      <c r="D432" t="s">
        <v>3128</v>
      </c>
      <c r="E432">
        <v>4294967296</v>
      </c>
      <c r="F432">
        <v>0</v>
      </c>
      <c r="H432">
        <v>1</v>
      </c>
      <c r="I432" t="s">
        <v>3167</v>
      </c>
      <c r="J432" s="30" t="str">
        <f t="shared" si="18"/>
        <v>[448]=0,</v>
      </c>
      <c r="K432" s="3">
        <f t="shared" si="19"/>
        <v>448</v>
      </c>
      <c r="L432" s="3">
        <f t="shared" si="20"/>
        <v>0</v>
      </c>
      <c r="M432" s="8" t="str">
        <f>VLOOKUP(A432,'ESO wayshrine names'!$A$3:$B$9991,2,)</f>
        <v>Nighthollow Wayshrine</v>
      </c>
      <c r="N432" s="3" t="str">
        <f>VLOOKUP(F432,'ESO zone constants'!$A$3:$D$9999,4,FALSE)</f>
        <v>Tamriel Map</v>
      </c>
    </row>
    <row r="433" spans="1:14" x14ac:dyDescent="0.25">
      <c r="A433" s="95">
        <v>449</v>
      </c>
      <c r="B433">
        <v>42</v>
      </c>
      <c r="C433">
        <v>1814</v>
      </c>
      <c r="D433" t="s">
        <v>2314</v>
      </c>
      <c r="E433">
        <v>784</v>
      </c>
      <c r="F433">
        <v>1207</v>
      </c>
      <c r="G433" t="s">
        <v>2314</v>
      </c>
      <c r="H433">
        <v>1</v>
      </c>
      <c r="I433" t="s">
        <v>3168</v>
      </c>
      <c r="J433" s="30" t="str">
        <f t="shared" si="18"/>
        <v>[449]=1207,</v>
      </c>
      <c r="K433" s="3">
        <f t="shared" si="19"/>
        <v>449</v>
      </c>
      <c r="L433" s="3">
        <f t="shared" si="20"/>
        <v>1207</v>
      </c>
      <c r="M433" s="8" t="str">
        <f>VLOOKUP(A433,'ESO wayshrine names'!$A$3:$B$9991,2,)</f>
        <v>Markarth Wayshrine</v>
      </c>
      <c r="N433" s="3" t="str">
        <f>VLOOKUP(F433,'ESO zone constants'!$A$3:$D$9999,4,FALSE)</f>
        <v>The Reach</v>
      </c>
    </row>
    <row r="434" spans="1:14" x14ac:dyDescent="0.25">
      <c r="A434" s="95">
        <v>450</v>
      </c>
      <c r="B434">
        <v>38</v>
      </c>
      <c r="C434">
        <v>1719</v>
      </c>
      <c r="D434" t="s">
        <v>3133</v>
      </c>
      <c r="E434">
        <v>744</v>
      </c>
      <c r="F434">
        <v>1160</v>
      </c>
      <c r="G434" t="s">
        <v>3133</v>
      </c>
      <c r="H434">
        <v>1</v>
      </c>
      <c r="I434" t="s">
        <v>3169</v>
      </c>
      <c r="J434" s="30" t="str">
        <f t="shared" si="18"/>
        <v>[450]=1160,</v>
      </c>
      <c r="K434" s="3">
        <f t="shared" si="19"/>
        <v>450</v>
      </c>
      <c r="L434" s="3">
        <f t="shared" si="20"/>
        <v>1160</v>
      </c>
      <c r="M434" s="8" t="str">
        <f>VLOOKUP(A434,'ESO wayshrine names'!$A$3:$B$9991,2,)</f>
        <v>Giant's Coast Wayshrine</v>
      </c>
      <c r="N434" s="3" t="str">
        <f>VLOOKUP(F434,'ESO zone constants'!$A$3:$D$9999,4,FALSE)</f>
        <v>Western Skyrim</v>
      </c>
    </row>
    <row r="435" spans="1:14" x14ac:dyDescent="0.25">
      <c r="A435" s="95">
        <v>451</v>
      </c>
      <c r="B435">
        <v>38</v>
      </c>
      <c r="C435">
        <v>1719</v>
      </c>
      <c r="D435" t="s">
        <v>3133</v>
      </c>
      <c r="E435">
        <v>744</v>
      </c>
      <c r="F435">
        <v>1160</v>
      </c>
      <c r="G435" t="s">
        <v>3133</v>
      </c>
      <c r="H435">
        <v>1</v>
      </c>
      <c r="I435" t="s">
        <v>3170</v>
      </c>
      <c r="J435" s="30" t="str">
        <f t="shared" si="18"/>
        <v>[451]=1160,</v>
      </c>
      <c r="K435" s="3">
        <f t="shared" si="19"/>
        <v>451</v>
      </c>
      <c r="L435" s="3">
        <f t="shared" si="20"/>
        <v>1160</v>
      </c>
      <c r="M435" s="8" t="str">
        <f>VLOOKUP(A435,'ESO wayshrine names'!$A$3:$B$9991,2,)</f>
        <v>Northern Watch Wayshrine</v>
      </c>
      <c r="N435" s="3" t="str">
        <f>VLOOKUP(F435,'ESO zone constants'!$A$3:$D$9999,4,FALSE)</f>
        <v>Western Skyrim</v>
      </c>
    </row>
    <row r="436" spans="1:14" x14ac:dyDescent="0.25">
      <c r="A436" s="95">
        <v>452</v>
      </c>
      <c r="B436">
        <v>38</v>
      </c>
      <c r="C436">
        <v>1719</v>
      </c>
      <c r="D436" t="s">
        <v>3133</v>
      </c>
      <c r="E436">
        <v>744</v>
      </c>
      <c r="F436">
        <v>1160</v>
      </c>
      <c r="G436" t="s">
        <v>3133</v>
      </c>
      <c r="H436">
        <v>7</v>
      </c>
      <c r="I436" t="s">
        <v>3171</v>
      </c>
      <c r="J436" s="30" t="str">
        <f t="shared" si="18"/>
        <v>[452]=1160,</v>
      </c>
      <c r="K436" s="3">
        <f t="shared" si="19"/>
        <v>452</v>
      </c>
      <c r="L436" s="3">
        <f t="shared" si="20"/>
        <v>1160</v>
      </c>
      <c r="M436" s="8" t="str">
        <f>VLOOKUP(A436,'ESO wayshrine names'!$A$3:$B$9991,2,)</f>
        <v>Antiquarian's Alpine Gallery</v>
      </c>
      <c r="N436" s="3" t="str">
        <f>VLOOKUP(F436,'ESO zone constants'!$A$3:$D$9999,4,FALSE)</f>
        <v>Western Skyrim</v>
      </c>
    </row>
    <row r="437" spans="1:14" x14ac:dyDescent="0.25">
      <c r="A437" s="95">
        <v>453</v>
      </c>
      <c r="B437">
        <v>38</v>
      </c>
      <c r="C437">
        <v>1719</v>
      </c>
      <c r="D437" t="s">
        <v>3133</v>
      </c>
      <c r="E437">
        <v>744</v>
      </c>
      <c r="F437">
        <v>1160</v>
      </c>
      <c r="G437" t="s">
        <v>3133</v>
      </c>
      <c r="H437">
        <v>7</v>
      </c>
      <c r="I437" t="s">
        <v>3172</v>
      </c>
      <c r="J437" s="30" t="str">
        <f t="shared" si="18"/>
        <v>[453]=1160,</v>
      </c>
      <c r="K437" s="3">
        <f t="shared" si="19"/>
        <v>453</v>
      </c>
      <c r="L437" s="3">
        <f t="shared" si="20"/>
        <v>1160</v>
      </c>
      <c r="M437" s="8" t="str">
        <f>VLOOKUP(A437,'ESO wayshrine names'!$A$3:$B$9991,2,)</f>
        <v>Stillwaters Retreat</v>
      </c>
      <c r="N437" s="3" t="str">
        <f>VLOOKUP(F437,'ESO zone constants'!$A$3:$D$9999,4,FALSE)</f>
        <v>Western Skyrim</v>
      </c>
    </row>
    <row r="438" spans="1:14" x14ac:dyDescent="0.25">
      <c r="A438" s="95">
        <v>454</v>
      </c>
      <c r="B438">
        <v>10</v>
      </c>
      <c r="C438">
        <v>13</v>
      </c>
      <c r="D438" t="s">
        <v>107</v>
      </c>
      <c r="E438">
        <v>10</v>
      </c>
      <c r="F438">
        <v>57</v>
      </c>
      <c r="G438" t="s">
        <v>107</v>
      </c>
      <c r="H438">
        <v>6</v>
      </c>
      <c r="I438" t="s">
        <v>3173</v>
      </c>
      <c r="J438" s="30" t="str">
        <f t="shared" si="18"/>
        <v>[454]=57,</v>
      </c>
      <c r="K438" s="3">
        <f t="shared" si="19"/>
        <v>454</v>
      </c>
      <c r="L438" s="3">
        <f t="shared" si="20"/>
        <v>57</v>
      </c>
      <c r="M438" s="8" t="str">
        <f>VLOOKUP(A438,'ESO wayshrine names'!$A$3:$B$9991,2,)</f>
        <v>Dungeon: The Cauldron</v>
      </c>
      <c r="N438" s="3" t="str">
        <f>VLOOKUP(F438,'ESO zone constants'!$A$3:$D$9999,4,FALSE)</f>
        <v>Deshaan</v>
      </c>
    </row>
    <row r="439" spans="1:14" x14ac:dyDescent="0.25">
      <c r="A439" s="95">
        <v>455</v>
      </c>
      <c r="B439">
        <v>38</v>
      </c>
      <c r="C439">
        <v>1719</v>
      </c>
      <c r="D439" t="s">
        <v>3133</v>
      </c>
      <c r="E439">
        <v>744</v>
      </c>
      <c r="F439">
        <v>1160</v>
      </c>
      <c r="G439" t="s">
        <v>3133</v>
      </c>
      <c r="H439">
        <v>7</v>
      </c>
      <c r="I439" t="s">
        <v>3174</v>
      </c>
      <c r="J439" s="30" t="str">
        <f t="shared" si="18"/>
        <v>[455]=1160,</v>
      </c>
      <c r="K439" s="3">
        <f t="shared" si="19"/>
        <v>455</v>
      </c>
      <c r="L439" s="3">
        <f t="shared" si="20"/>
        <v>1160</v>
      </c>
      <c r="M439" s="8" t="str">
        <f>VLOOKUP(A439,'ESO wayshrine names'!$A$3:$B$9991,2,)</f>
        <v>Shalidor's Shrouded Realm</v>
      </c>
      <c r="N439" s="3" t="str">
        <f>VLOOKUP(F439,'ESO zone constants'!$A$3:$D$9999,4,FALSE)</f>
        <v>Western Skyrim</v>
      </c>
    </row>
    <row r="440" spans="1:14" x14ac:dyDescent="0.25">
      <c r="A440" s="95">
        <v>456</v>
      </c>
      <c r="B440">
        <v>42</v>
      </c>
      <c r="C440">
        <v>1814</v>
      </c>
      <c r="D440" t="s">
        <v>2314</v>
      </c>
      <c r="E440">
        <v>784</v>
      </c>
      <c r="F440">
        <v>1207</v>
      </c>
      <c r="G440" t="s">
        <v>2314</v>
      </c>
      <c r="H440">
        <v>7</v>
      </c>
      <c r="I440" t="s">
        <v>3175</v>
      </c>
      <c r="J440" s="30" t="str">
        <f t="shared" si="18"/>
        <v>[456]=1207,</v>
      </c>
      <c r="K440" s="3">
        <f t="shared" si="19"/>
        <v>456</v>
      </c>
      <c r="L440" s="3">
        <f t="shared" si="20"/>
        <v>1207</v>
      </c>
      <c r="M440" s="8" t="str">
        <f>VLOOKUP(A440,'ESO wayshrine names'!$A$3:$B$9991,2,)</f>
        <v>Stone Eagle Aerie</v>
      </c>
      <c r="N440" s="3" t="str">
        <f>VLOOKUP(F440,'ESO zone constants'!$A$3:$D$9999,4,FALSE)</f>
        <v>The Reach</v>
      </c>
    </row>
    <row r="441" spans="1:14" x14ac:dyDescent="0.25">
      <c r="A441" s="95">
        <v>457</v>
      </c>
      <c r="B441">
        <v>42</v>
      </c>
      <c r="C441">
        <v>1814</v>
      </c>
      <c r="D441" t="s">
        <v>2314</v>
      </c>
      <c r="E441">
        <v>784</v>
      </c>
      <c r="F441">
        <v>1207</v>
      </c>
      <c r="G441" t="s">
        <v>2314</v>
      </c>
      <c r="H441">
        <v>0</v>
      </c>
      <c r="I441" t="s">
        <v>3176</v>
      </c>
      <c r="J441" s="30" t="str">
        <f t="shared" si="18"/>
        <v>[457]=1207,</v>
      </c>
      <c r="K441" s="3">
        <f t="shared" si="19"/>
        <v>457</v>
      </c>
      <c r="L441" s="3">
        <f t="shared" si="20"/>
        <v>1207</v>
      </c>
      <c r="M441" s="8" t="str">
        <f>VLOOKUP(A441,'ESO wayshrine names'!$A$3:$B$9991,2,)</f>
        <v>Vateshran Hollows</v>
      </c>
      <c r="N441" s="3" t="str">
        <f>VLOOKUP(F441,'ESO zone constants'!$A$3:$D$9999,4,FALSE)</f>
        <v>The Reach</v>
      </c>
    </row>
    <row r="442" spans="1:14" x14ac:dyDescent="0.25">
      <c r="A442" s="95">
        <v>458</v>
      </c>
      <c r="B442">
        <v>43</v>
      </c>
      <c r="C442">
        <v>1887</v>
      </c>
      <c r="D442" t="s">
        <v>3177</v>
      </c>
      <c r="E442">
        <v>835</v>
      </c>
      <c r="F442">
        <v>1261</v>
      </c>
      <c r="G442" t="s">
        <v>3177</v>
      </c>
      <c r="H442">
        <v>1</v>
      </c>
      <c r="I442" t="s">
        <v>3178</v>
      </c>
      <c r="J442" s="30" t="str">
        <f t="shared" si="18"/>
        <v>[458]=1261,</v>
      </c>
      <c r="K442" s="3">
        <f t="shared" si="19"/>
        <v>458</v>
      </c>
      <c r="L442" s="3">
        <f t="shared" si="20"/>
        <v>1261</v>
      </c>
      <c r="M442" s="8" t="str">
        <f>VLOOKUP(A442,'ESO wayshrine names'!$A$3:$B$9991,2,)</f>
        <v>Leyawiin Wayshrine</v>
      </c>
      <c r="N442" s="3" t="str">
        <f>VLOOKUP(F442,'ESO zone constants'!$A$3:$D$9999,4,FALSE)</f>
        <v>Blackwood</v>
      </c>
    </row>
    <row r="443" spans="1:14" x14ac:dyDescent="0.25">
      <c r="A443" s="95">
        <v>459</v>
      </c>
      <c r="B443">
        <v>43</v>
      </c>
      <c r="C443">
        <v>1887</v>
      </c>
      <c r="D443" t="s">
        <v>3177</v>
      </c>
      <c r="E443">
        <v>835</v>
      </c>
      <c r="F443">
        <v>1261</v>
      </c>
      <c r="G443" t="s">
        <v>3177</v>
      </c>
      <c r="H443">
        <v>1</v>
      </c>
      <c r="I443" t="s">
        <v>3179</v>
      </c>
      <c r="J443" s="30" t="str">
        <f t="shared" si="18"/>
        <v>[459]=1261,</v>
      </c>
      <c r="K443" s="3">
        <f t="shared" si="19"/>
        <v>459</v>
      </c>
      <c r="L443" s="3">
        <f t="shared" si="20"/>
        <v>1261</v>
      </c>
      <c r="M443" s="8" t="str">
        <f>VLOOKUP(A443,'ESO wayshrine names'!$A$3:$B$9991,2,)</f>
        <v>Gideon Wayshrine</v>
      </c>
      <c r="N443" s="3" t="str">
        <f>VLOOKUP(F443,'ESO zone constants'!$A$3:$D$9999,4,FALSE)</f>
        <v>Blackwood</v>
      </c>
    </row>
    <row r="444" spans="1:14" x14ac:dyDescent="0.25">
      <c r="A444" s="95">
        <v>460</v>
      </c>
      <c r="B444">
        <v>43</v>
      </c>
      <c r="C444">
        <v>1887</v>
      </c>
      <c r="D444" t="s">
        <v>3177</v>
      </c>
      <c r="E444">
        <v>835</v>
      </c>
      <c r="F444">
        <v>1261</v>
      </c>
      <c r="G444" t="s">
        <v>3177</v>
      </c>
      <c r="H444">
        <v>1</v>
      </c>
      <c r="I444" t="s">
        <v>3180</v>
      </c>
      <c r="J444" s="30" t="str">
        <f t="shared" si="18"/>
        <v>[460]=1261,</v>
      </c>
      <c r="K444" s="3">
        <f t="shared" si="19"/>
        <v>460</v>
      </c>
      <c r="L444" s="3">
        <f t="shared" si="20"/>
        <v>1261</v>
      </c>
      <c r="M444" s="8" t="str">
        <f>VLOOKUP(A444,'ESO wayshrine names'!$A$3:$B$9991,2,)</f>
        <v>Borderwatch Wayshrine</v>
      </c>
      <c r="N444" s="3" t="str">
        <f>VLOOKUP(F444,'ESO zone constants'!$A$3:$D$9999,4,FALSE)</f>
        <v>Blackwood</v>
      </c>
    </row>
    <row r="445" spans="1:14" x14ac:dyDescent="0.25">
      <c r="A445" s="95">
        <v>461</v>
      </c>
      <c r="B445">
        <v>43</v>
      </c>
      <c r="C445">
        <v>1887</v>
      </c>
      <c r="D445" t="s">
        <v>3177</v>
      </c>
      <c r="E445">
        <v>835</v>
      </c>
      <c r="F445">
        <v>1261</v>
      </c>
      <c r="G445" t="s">
        <v>3177</v>
      </c>
      <c r="H445">
        <v>1</v>
      </c>
      <c r="I445" t="s">
        <v>3181</v>
      </c>
      <c r="J445" s="30" t="str">
        <f t="shared" si="18"/>
        <v>[461]=1261,</v>
      </c>
      <c r="K445" s="3">
        <f t="shared" si="19"/>
        <v>461</v>
      </c>
      <c r="L445" s="3">
        <f t="shared" si="20"/>
        <v>1261</v>
      </c>
      <c r="M445" s="8" t="str">
        <f>VLOOKUP(A445,'ESO wayshrine names'!$A$3:$B$9991,2,)</f>
        <v>Fort Redmane Wayshrine</v>
      </c>
      <c r="N445" s="3" t="str">
        <f>VLOOKUP(F445,'ESO zone constants'!$A$3:$D$9999,4,FALSE)</f>
        <v>Blackwood</v>
      </c>
    </row>
    <row r="446" spans="1:14" x14ac:dyDescent="0.25">
      <c r="A446" s="95">
        <v>462</v>
      </c>
      <c r="B446">
        <v>43</v>
      </c>
      <c r="C446">
        <v>1887</v>
      </c>
      <c r="D446" t="s">
        <v>3177</v>
      </c>
      <c r="E446">
        <v>835</v>
      </c>
      <c r="F446">
        <v>1261</v>
      </c>
      <c r="G446" t="s">
        <v>3177</v>
      </c>
      <c r="H446">
        <v>1</v>
      </c>
      <c r="I446" t="s">
        <v>3182</v>
      </c>
      <c r="J446" s="30" t="str">
        <f t="shared" si="18"/>
        <v>[462]=1261,</v>
      </c>
      <c r="K446" s="3">
        <f t="shared" si="19"/>
        <v>462</v>
      </c>
      <c r="L446" s="3">
        <f t="shared" si="20"/>
        <v>1261</v>
      </c>
      <c r="M446" s="8" t="str">
        <f>VLOOKUP(A446,'ESO wayshrine names'!$A$3:$B$9991,2,)</f>
        <v>Bloodrun Wayshrine</v>
      </c>
      <c r="N446" s="3" t="str">
        <f>VLOOKUP(F446,'ESO zone constants'!$A$3:$D$9999,4,FALSE)</f>
        <v>Blackwood</v>
      </c>
    </row>
    <row r="447" spans="1:14" s="54" customFormat="1" x14ac:dyDescent="0.25">
      <c r="A447" s="95">
        <v>463</v>
      </c>
      <c r="B447">
        <v>43</v>
      </c>
      <c r="C447">
        <v>1887</v>
      </c>
      <c r="D447" t="s">
        <v>3177</v>
      </c>
      <c r="E447">
        <v>835</v>
      </c>
      <c r="F447">
        <v>1261</v>
      </c>
      <c r="G447" t="s">
        <v>3177</v>
      </c>
      <c r="H447">
        <v>1</v>
      </c>
      <c r="I447" t="s">
        <v>3183</v>
      </c>
      <c r="J447" s="30" t="str">
        <f t="shared" si="18"/>
        <v>[463]=1261,</v>
      </c>
      <c r="K447" s="3">
        <f t="shared" si="19"/>
        <v>463</v>
      </c>
      <c r="L447" s="3">
        <f t="shared" si="20"/>
        <v>1261</v>
      </c>
      <c r="M447" s="8" t="str">
        <f>VLOOKUP(A447,'ESO wayshrine names'!$A$3:$B$9991,2,)</f>
        <v>Blueblood Wayshrine</v>
      </c>
      <c r="N447" s="3" t="str">
        <f>VLOOKUP(F447,'ESO zone constants'!$A$3:$D$9999,4,FALSE)</f>
        <v>Blackwood</v>
      </c>
    </row>
    <row r="448" spans="1:14" s="54" customFormat="1" x14ac:dyDescent="0.25">
      <c r="A448" s="95">
        <v>464</v>
      </c>
      <c r="B448">
        <v>43</v>
      </c>
      <c r="C448">
        <v>1887</v>
      </c>
      <c r="D448" t="s">
        <v>3177</v>
      </c>
      <c r="E448">
        <v>835</v>
      </c>
      <c r="F448">
        <v>1261</v>
      </c>
      <c r="G448" t="s">
        <v>3177</v>
      </c>
      <c r="H448">
        <v>1</v>
      </c>
      <c r="I448" t="s">
        <v>3184</v>
      </c>
      <c r="J448" s="30" t="str">
        <f t="shared" si="18"/>
        <v>[464]=1261,</v>
      </c>
      <c r="K448" s="3">
        <f t="shared" si="19"/>
        <v>464</v>
      </c>
      <c r="L448" s="3">
        <f t="shared" si="20"/>
        <v>1261</v>
      </c>
      <c r="M448" s="8" t="str">
        <f>VLOOKUP(A448,'ESO wayshrine names'!$A$3:$B$9991,2,)</f>
        <v>Stonewastes Wayshrine</v>
      </c>
      <c r="N448" s="3" t="str">
        <f>VLOOKUP(F448,'ESO zone constants'!$A$3:$D$9999,4,FALSE)</f>
        <v>Blackwood</v>
      </c>
    </row>
    <row r="449" spans="1:14" x14ac:dyDescent="0.25">
      <c r="A449" s="95">
        <v>465</v>
      </c>
      <c r="B449">
        <v>30</v>
      </c>
      <c r="C449">
        <v>1060</v>
      </c>
      <c r="D449" t="s">
        <v>532</v>
      </c>
      <c r="E449">
        <v>468</v>
      </c>
      <c r="F449">
        <v>849</v>
      </c>
      <c r="G449" t="s">
        <v>532</v>
      </c>
      <c r="H449">
        <v>7</v>
      </c>
      <c r="I449" t="s">
        <v>3185</v>
      </c>
      <c r="J449" s="30" t="str">
        <f t="shared" si="18"/>
        <v>[465]=849,</v>
      </c>
      <c r="K449" s="3">
        <f t="shared" si="19"/>
        <v>465</v>
      </c>
      <c r="L449" s="3">
        <f t="shared" si="20"/>
        <v>849</v>
      </c>
      <c r="M449" s="8" t="str">
        <f>VLOOKUP(A449,'ESO wayshrine names'!$A$3:$B$9991,2,)</f>
        <v>Kushalit Sanctuary</v>
      </c>
      <c r="N449" s="3" t="str">
        <f>VLOOKUP(F449,'ESO zone constants'!$A$3:$D$9999,4,FALSE)</f>
        <v>Vvardenfell</v>
      </c>
    </row>
    <row r="450" spans="1:14" x14ac:dyDescent="0.25">
      <c r="A450" s="95">
        <v>466</v>
      </c>
      <c r="B450">
        <v>29</v>
      </c>
      <c r="C450">
        <v>1006</v>
      </c>
      <c r="D450" t="s">
        <v>2315</v>
      </c>
      <c r="E450">
        <v>449</v>
      </c>
      <c r="F450">
        <v>823</v>
      </c>
      <c r="G450" t="s">
        <v>2992</v>
      </c>
      <c r="H450">
        <v>7</v>
      </c>
      <c r="I450" t="s">
        <v>3186</v>
      </c>
      <c r="J450" s="30" t="str">
        <f t="shared" si="18"/>
        <v>[466]=823,</v>
      </c>
      <c r="K450" s="3">
        <f t="shared" si="19"/>
        <v>466</v>
      </c>
      <c r="L450" s="3">
        <f t="shared" si="20"/>
        <v>823</v>
      </c>
      <c r="M450" s="8" t="str">
        <f>VLOOKUP(A450,'ESO wayshrine names'!$A$3:$B$9991,2,)</f>
        <v>Varlaisvea Ayleid Ruins</v>
      </c>
      <c r="N450" s="3" t="str">
        <f>VLOOKUP(F450,'ESO zone constants'!$A$3:$D$9999,4,FALSE)</f>
        <v>Gold Coast</v>
      </c>
    </row>
    <row r="451" spans="1:14" x14ac:dyDescent="0.25">
      <c r="A451" s="95">
        <v>467</v>
      </c>
      <c r="B451">
        <v>43</v>
      </c>
      <c r="C451">
        <v>1887</v>
      </c>
      <c r="D451" t="s">
        <v>3177</v>
      </c>
      <c r="E451">
        <v>835</v>
      </c>
      <c r="F451">
        <v>1261</v>
      </c>
      <c r="G451" t="s">
        <v>3177</v>
      </c>
      <c r="H451">
        <v>1</v>
      </c>
      <c r="I451" t="s">
        <v>3187</v>
      </c>
      <c r="J451" s="30" t="str">
        <f t="shared" si="18"/>
        <v>[467]=1261,</v>
      </c>
      <c r="K451" s="3">
        <f t="shared" si="19"/>
        <v>467</v>
      </c>
      <c r="L451" s="3">
        <f t="shared" si="20"/>
        <v>1261</v>
      </c>
      <c r="M451" s="8" t="str">
        <f>VLOOKUP(A451,'ESO wayshrine names'!$A$3:$B$9991,2,)</f>
        <v>Leyawiin Outskirts Wayshrine</v>
      </c>
      <c r="N451" s="3" t="str">
        <f>VLOOKUP(F451,'ESO zone constants'!$A$3:$D$9999,4,FALSE)</f>
        <v>Blackwood</v>
      </c>
    </row>
    <row r="452" spans="1:14" x14ac:dyDescent="0.25">
      <c r="A452" s="95">
        <v>468</v>
      </c>
      <c r="B452">
        <v>43</v>
      </c>
      <c r="C452">
        <v>1887</v>
      </c>
      <c r="D452" t="s">
        <v>3177</v>
      </c>
      <c r="E452">
        <v>835</v>
      </c>
      <c r="F452">
        <v>1261</v>
      </c>
      <c r="G452" t="s">
        <v>3177</v>
      </c>
      <c r="H452">
        <v>3</v>
      </c>
      <c r="I452" t="s">
        <v>3188</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constants'!$A$3:$D$9999,4,FALSE)</f>
        <v>Blackwood</v>
      </c>
    </row>
    <row r="453" spans="1:14" x14ac:dyDescent="0.25">
      <c r="A453" s="95">
        <v>469</v>
      </c>
      <c r="B453">
        <v>43</v>
      </c>
      <c r="C453">
        <v>1887</v>
      </c>
      <c r="D453" t="s">
        <v>3177</v>
      </c>
      <c r="E453">
        <v>835</v>
      </c>
      <c r="F453">
        <v>1261</v>
      </c>
      <c r="G453" t="s">
        <v>3177</v>
      </c>
      <c r="H453">
        <v>6</v>
      </c>
      <c r="I453" t="s">
        <v>3189</v>
      </c>
      <c r="J453" s="30" t="str">
        <f t="shared" si="24"/>
        <v>[469]=1261,</v>
      </c>
      <c r="K453" s="3">
        <f t="shared" si="25"/>
        <v>469</v>
      </c>
      <c r="L453" s="3">
        <f t="shared" si="26"/>
        <v>1261</v>
      </c>
      <c r="M453" s="8" t="str">
        <f>VLOOKUP(A453,'ESO wayshrine names'!$A$3:$B$9991,2,)</f>
        <v>Dungeon: The Dread Cellar</v>
      </c>
      <c r="N453" s="3" t="str">
        <f>VLOOKUP(F453,'ESO zone constants'!$A$3:$D$9999,4,FALSE)</f>
        <v>Blackwood</v>
      </c>
    </row>
    <row r="454" spans="1:14" x14ac:dyDescent="0.25">
      <c r="A454" s="95">
        <v>470</v>
      </c>
      <c r="B454">
        <v>2</v>
      </c>
      <c r="C454">
        <v>1</v>
      </c>
      <c r="D454" t="s">
        <v>103</v>
      </c>
      <c r="E454">
        <v>2</v>
      </c>
      <c r="F454">
        <v>3</v>
      </c>
      <c r="G454" t="s">
        <v>103</v>
      </c>
      <c r="H454">
        <v>6</v>
      </c>
      <c r="I454" t="s">
        <v>3190</v>
      </c>
      <c r="J454" s="30" t="str">
        <f t="shared" si="24"/>
        <v>[470]=3,</v>
      </c>
      <c r="K454" s="3">
        <f t="shared" si="25"/>
        <v>470</v>
      </c>
      <c r="L454" s="3">
        <f t="shared" si="26"/>
        <v>3</v>
      </c>
      <c r="M454" s="8" t="str">
        <f>VLOOKUP(A454,'ESO wayshrine names'!$A$3:$B$9991,2,)</f>
        <v>Dungeon: Red Petal Bastion</v>
      </c>
      <c r="N454" s="3" t="str">
        <f>VLOOKUP(F454,'ESO zone constants'!$A$3:$D$9999,4,FALSE)</f>
        <v>Glenumbra</v>
      </c>
    </row>
    <row r="455" spans="1:14" x14ac:dyDescent="0.25">
      <c r="A455" s="95">
        <v>471</v>
      </c>
      <c r="B455">
        <v>43</v>
      </c>
      <c r="C455">
        <v>1887</v>
      </c>
      <c r="D455" t="s">
        <v>3177</v>
      </c>
      <c r="E455">
        <v>835</v>
      </c>
      <c r="F455">
        <v>1261</v>
      </c>
      <c r="G455" t="s">
        <v>3177</v>
      </c>
      <c r="H455">
        <v>7</v>
      </c>
      <c r="I455" t="s">
        <v>3191</v>
      </c>
      <c r="J455" s="30" t="str">
        <f t="shared" si="24"/>
        <v>[471]=1261,</v>
      </c>
      <c r="K455" s="3">
        <f t="shared" si="25"/>
        <v>471</v>
      </c>
      <c r="L455" s="3">
        <f t="shared" si="26"/>
        <v>1261</v>
      </c>
      <c r="M455" s="8" t="str">
        <f>VLOOKUP(A455,'ESO wayshrine names'!$A$3:$B$9991,2,)</f>
        <v>Pilgrim's Rest</v>
      </c>
      <c r="N455" s="3" t="str">
        <f>VLOOKUP(F455,'ESO zone constants'!$A$3:$D$9999,4,FALSE)</f>
        <v>Blackwood</v>
      </c>
    </row>
    <row r="456" spans="1:14" x14ac:dyDescent="0.25">
      <c r="A456" s="95">
        <v>472</v>
      </c>
      <c r="B456">
        <v>43</v>
      </c>
      <c r="C456">
        <v>1887</v>
      </c>
      <c r="D456" t="s">
        <v>3177</v>
      </c>
      <c r="E456">
        <v>835</v>
      </c>
      <c r="F456">
        <v>1261</v>
      </c>
      <c r="G456" t="s">
        <v>3177</v>
      </c>
      <c r="H456">
        <v>7</v>
      </c>
      <c r="I456" t="s">
        <v>3192</v>
      </c>
      <c r="J456" s="30" t="str">
        <f t="shared" si="24"/>
        <v>[472]=1261,</v>
      </c>
      <c r="K456" s="3">
        <f t="shared" si="25"/>
        <v>472</v>
      </c>
      <c r="L456" s="3">
        <f t="shared" si="26"/>
        <v>1261</v>
      </c>
      <c r="M456" s="8" t="str">
        <f>VLOOKUP(A456,'ESO wayshrine names'!$A$3:$B$9991,2,)</f>
        <v>Water's Edge</v>
      </c>
      <c r="N456" s="3" t="str">
        <f>VLOOKUP(F456,'ESO zone constants'!$A$3:$D$9999,4,FALSE)</f>
        <v>Blackwood</v>
      </c>
    </row>
    <row r="457" spans="1:14" x14ac:dyDescent="0.25">
      <c r="A457" s="95">
        <v>473</v>
      </c>
      <c r="B457">
        <v>43</v>
      </c>
      <c r="C457">
        <v>1887</v>
      </c>
      <c r="D457" t="s">
        <v>3177</v>
      </c>
      <c r="E457">
        <v>835</v>
      </c>
      <c r="F457">
        <v>1261</v>
      </c>
      <c r="G457" t="s">
        <v>3177</v>
      </c>
      <c r="H457">
        <v>7</v>
      </c>
      <c r="I457" t="s">
        <v>3193</v>
      </c>
      <c r="J457" s="30" t="str">
        <f t="shared" si="24"/>
        <v>[473]=1261,</v>
      </c>
      <c r="K457" s="3">
        <f t="shared" si="25"/>
        <v>473</v>
      </c>
      <c r="L457" s="3">
        <f t="shared" si="26"/>
        <v>1261</v>
      </c>
      <c r="M457" s="8" t="str">
        <f>VLOOKUP(A457,'ESO wayshrine names'!$A$3:$B$9991,2,)</f>
        <v>Pantherfang Chapel</v>
      </c>
      <c r="N457" s="3" t="str">
        <f>VLOOKUP(F457,'ESO zone constants'!$A$3:$D$9999,4,FALSE)</f>
        <v>Blackwood</v>
      </c>
    </row>
    <row r="458" spans="1:14" x14ac:dyDescent="0.25">
      <c r="A458" s="95">
        <v>476</v>
      </c>
      <c r="B458">
        <v>45</v>
      </c>
      <c r="C458">
        <v>2021</v>
      </c>
      <c r="D458" t="s">
        <v>3194</v>
      </c>
      <c r="E458">
        <v>858</v>
      </c>
      <c r="F458">
        <v>1286</v>
      </c>
      <c r="G458" t="s">
        <v>3194</v>
      </c>
      <c r="H458">
        <v>1</v>
      </c>
      <c r="I458" t="s">
        <v>3195</v>
      </c>
      <c r="J458" s="30" t="str">
        <f t="shared" si="24"/>
        <v>[476]=1286,</v>
      </c>
      <c r="K458" s="3">
        <f t="shared" si="25"/>
        <v>476</v>
      </c>
      <c r="L458" s="3">
        <f t="shared" si="26"/>
        <v>1286</v>
      </c>
      <c r="M458" s="8" t="str">
        <f>VLOOKUP(A458,'ESO wayshrine names'!$A$3:$B$9991,2,)</f>
        <v>The Blood Pit Wayshrine</v>
      </c>
      <c r="N458" s="3" t="str">
        <f>VLOOKUP(F458,'ESO zone constants'!$A$3:$D$9999,4,FALSE)</f>
        <v>The Deadlands</v>
      </c>
    </row>
    <row r="459" spans="1:14" x14ac:dyDescent="0.25">
      <c r="A459" s="95">
        <v>477</v>
      </c>
      <c r="B459">
        <v>45</v>
      </c>
      <c r="C459">
        <v>2021</v>
      </c>
      <c r="D459" t="s">
        <v>3194</v>
      </c>
      <c r="E459">
        <v>858</v>
      </c>
      <c r="F459">
        <v>1286</v>
      </c>
      <c r="G459" t="s">
        <v>3194</v>
      </c>
      <c r="H459">
        <v>1</v>
      </c>
      <c r="I459" t="s">
        <v>3196</v>
      </c>
      <c r="J459" s="30" t="str">
        <f t="shared" si="24"/>
        <v>[477]=1286,</v>
      </c>
      <c r="K459" s="3">
        <f t="shared" si="25"/>
        <v>477</v>
      </c>
      <c r="L459" s="3">
        <f t="shared" si="26"/>
        <v>1286</v>
      </c>
      <c r="M459" s="8" t="str">
        <f>VLOOKUP(A459,'ESO wayshrine names'!$A$3:$B$9991,2,)</f>
        <v>Ardent Hope Wayshrine</v>
      </c>
      <c r="N459" s="3" t="str">
        <f>VLOOKUP(F459,'ESO zone constants'!$A$3:$D$9999,4,FALSE)</f>
        <v>The Deadlands</v>
      </c>
    </row>
    <row r="460" spans="1:14" x14ac:dyDescent="0.25">
      <c r="A460" s="95">
        <v>478</v>
      </c>
      <c r="B460">
        <v>45</v>
      </c>
      <c r="C460">
        <v>2021</v>
      </c>
      <c r="D460" t="s">
        <v>3194</v>
      </c>
      <c r="E460">
        <v>858</v>
      </c>
      <c r="F460">
        <v>1286</v>
      </c>
      <c r="G460" t="s">
        <v>3194</v>
      </c>
      <c r="H460">
        <v>1</v>
      </c>
      <c r="I460" t="s">
        <v>3197</v>
      </c>
      <c r="J460" s="30" t="str">
        <f t="shared" si="24"/>
        <v>[478]=1286,</v>
      </c>
      <c r="K460" s="3">
        <f t="shared" si="25"/>
        <v>478</v>
      </c>
      <c r="L460" s="3">
        <f t="shared" si="26"/>
        <v>1286</v>
      </c>
      <c r="M460" s="8" t="str">
        <f>VLOOKUP(A460,'ESO wayshrine names'!$A$3:$B$9991,2,)</f>
        <v>Wretched Spire Wayshrine</v>
      </c>
      <c r="N460" s="3" t="str">
        <f>VLOOKUP(F460,'ESO zone constants'!$A$3:$D$9999,4,FALSE)</f>
        <v>The Deadlands</v>
      </c>
    </row>
    <row r="461" spans="1:14" x14ac:dyDescent="0.25">
      <c r="A461" s="95">
        <v>479</v>
      </c>
      <c r="B461">
        <v>45</v>
      </c>
      <c r="C461">
        <v>2021</v>
      </c>
      <c r="D461" t="s">
        <v>3194</v>
      </c>
      <c r="E461">
        <v>858</v>
      </c>
      <c r="F461">
        <v>1286</v>
      </c>
      <c r="G461" t="s">
        <v>3194</v>
      </c>
      <c r="H461">
        <v>1</v>
      </c>
      <c r="I461" t="s">
        <v>3198</v>
      </c>
      <c r="J461" s="30" t="str">
        <f t="shared" si="24"/>
        <v>[479]=1286,</v>
      </c>
      <c r="K461" s="3">
        <f t="shared" si="25"/>
        <v>479</v>
      </c>
      <c r="L461" s="3">
        <f t="shared" si="26"/>
        <v>1286</v>
      </c>
      <c r="M461" s="8" t="str">
        <f>VLOOKUP(A461,'ESO wayshrine names'!$A$3:$B$9991,2,)</f>
        <v>False Martyrs' Folly Wayshrine</v>
      </c>
      <c r="N461" s="3" t="str">
        <f>VLOOKUP(F461,'ESO zone constants'!$A$3:$D$9999,4,FALSE)</f>
        <v>The Deadlands</v>
      </c>
    </row>
    <row r="462" spans="1:14" x14ac:dyDescent="0.25">
      <c r="A462" s="95">
        <v>480</v>
      </c>
      <c r="B462">
        <v>45</v>
      </c>
      <c r="C462">
        <v>2021</v>
      </c>
      <c r="D462" t="s">
        <v>3194</v>
      </c>
      <c r="E462">
        <v>858</v>
      </c>
      <c r="F462">
        <v>1286</v>
      </c>
      <c r="G462" t="s">
        <v>3194</v>
      </c>
      <c r="H462">
        <v>1</v>
      </c>
      <c r="I462" t="s">
        <v>3199</v>
      </c>
      <c r="J462" s="30" t="str">
        <f t="shared" si="24"/>
        <v>[480]=1286,</v>
      </c>
      <c r="K462" s="3">
        <f t="shared" si="25"/>
        <v>480</v>
      </c>
      <c r="L462" s="3">
        <f t="shared" si="26"/>
        <v>1286</v>
      </c>
      <c r="M462" s="8" t="str">
        <f>VLOOKUP(A462,'ESO wayshrine names'!$A$3:$B$9991,2,)</f>
        <v>Annihilarch's Summit Wayshrine</v>
      </c>
      <c r="N462" s="3" t="str">
        <f>VLOOKUP(F462,'ESO zone constants'!$A$3:$D$9999,4,FALSE)</f>
        <v>The Deadlands</v>
      </c>
    </row>
    <row r="463" spans="1:14" x14ac:dyDescent="0.25">
      <c r="A463" s="95">
        <v>481</v>
      </c>
      <c r="B463">
        <v>43</v>
      </c>
      <c r="C463">
        <v>1887</v>
      </c>
      <c r="D463" t="s">
        <v>3177</v>
      </c>
      <c r="E463">
        <v>835</v>
      </c>
      <c r="F463">
        <v>1261</v>
      </c>
      <c r="G463" t="s">
        <v>3177</v>
      </c>
      <c r="H463">
        <v>1</v>
      </c>
      <c r="I463" t="s">
        <v>3200</v>
      </c>
      <c r="J463" s="30" t="str">
        <f t="shared" si="24"/>
        <v>[481]=1261,</v>
      </c>
      <c r="K463" s="3">
        <f t="shared" si="25"/>
        <v>481</v>
      </c>
      <c r="L463" s="3">
        <f t="shared" si="26"/>
        <v>1261</v>
      </c>
      <c r="M463" s="8" t="str">
        <f>VLOOKUP(A463,'ESO wayshrine names'!$A$3:$B$9991,2,)</f>
        <v>Doomvault Vulpinaz Wayshrine</v>
      </c>
      <c r="N463" s="3" t="str">
        <f>VLOOKUP(F463,'ESO zone constants'!$A$3:$D$9999,4,FALSE)</f>
        <v>Blackwood</v>
      </c>
    </row>
    <row r="464" spans="1:14" x14ac:dyDescent="0.25">
      <c r="A464" s="95">
        <v>482</v>
      </c>
      <c r="B464">
        <v>43</v>
      </c>
      <c r="C464">
        <v>1887</v>
      </c>
      <c r="D464" t="s">
        <v>3177</v>
      </c>
      <c r="E464">
        <v>835</v>
      </c>
      <c r="F464">
        <v>1261</v>
      </c>
      <c r="G464" t="s">
        <v>3177</v>
      </c>
      <c r="H464">
        <v>1</v>
      </c>
      <c r="I464" t="s">
        <v>3201</v>
      </c>
      <c r="J464" s="30" t="str">
        <f t="shared" si="24"/>
        <v>[482]=1261,</v>
      </c>
      <c r="K464" s="3">
        <f t="shared" si="25"/>
        <v>482</v>
      </c>
      <c r="L464" s="3">
        <f t="shared" si="26"/>
        <v>1261</v>
      </c>
      <c r="M464" s="8" t="str">
        <f>VLOOKUP(A464,'ESO wayshrine names'!$A$3:$B$9991,2,)</f>
        <v>Blackwood Crossroads Wayshrine</v>
      </c>
      <c r="N464" s="3" t="str">
        <f>VLOOKUP(F464,'ESO zone constants'!$A$3:$D$9999,4,FALSE)</f>
        <v>Blackwood</v>
      </c>
    </row>
    <row r="465" spans="1:14" x14ac:dyDescent="0.25">
      <c r="A465" s="95">
        <v>483</v>
      </c>
      <c r="B465">
        <v>43</v>
      </c>
      <c r="C465">
        <v>1887</v>
      </c>
      <c r="D465" t="s">
        <v>3177</v>
      </c>
      <c r="E465">
        <v>835</v>
      </c>
      <c r="F465">
        <v>1261</v>
      </c>
      <c r="G465" t="s">
        <v>3177</v>
      </c>
      <c r="H465">
        <v>1</v>
      </c>
      <c r="I465" t="s">
        <v>3202</v>
      </c>
      <c r="J465" s="30" t="str">
        <f t="shared" si="24"/>
        <v>[483]=1261,</v>
      </c>
      <c r="K465" s="3">
        <f t="shared" si="25"/>
        <v>483</v>
      </c>
      <c r="L465" s="3">
        <f t="shared" si="26"/>
        <v>1261</v>
      </c>
      <c r="M465" s="8" t="str">
        <f>VLOOKUP(A465,'ESO wayshrine names'!$A$3:$B$9991,2,)</f>
        <v>Hutan-Tzel Wayshrine</v>
      </c>
      <c r="N465" s="3" t="str">
        <f>VLOOKUP(F465,'ESO zone constants'!$A$3:$D$9999,4,FALSE)</f>
        <v>Blackwood</v>
      </c>
    </row>
    <row r="466" spans="1:14" x14ac:dyDescent="0.25">
      <c r="A466" s="95">
        <v>484</v>
      </c>
      <c r="B466">
        <v>43</v>
      </c>
      <c r="C466">
        <v>1887</v>
      </c>
      <c r="D466" t="s">
        <v>3177</v>
      </c>
      <c r="E466">
        <v>835</v>
      </c>
      <c r="F466">
        <v>1261</v>
      </c>
      <c r="G466" t="s">
        <v>3177</v>
      </c>
      <c r="H466">
        <v>1</v>
      </c>
      <c r="I466" t="s">
        <v>3203</v>
      </c>
      <c r="J466" s="30" t="str">
        <f t="shared" si="24"/>
        <v>[484]=1261,</v>
      </c>
      <c r="K466" s="3">
        <f t="shared" si="25"/>
        <v>484</v>
      </c>
      <c r="L466" s="3">
        <f t="shared" si="26"/>
        <v>1261</v>
      </c>
      <c r="M466" s="8" t="str">
        <f>VLOOKUP(A466,'ESO wayshrine names'!$A$3:$B$9991,2,)</f>
        <v>Vunalk Wayshrine</v>
      </c>
      <c r="N466" s="3" t="str">
        <f>VLOOKUP(F466,'ESO zone constants'!$A$3:$D$9999,4,FALSE)</f>
        <v>Blackwood</v>
      </c>
    </row>
    <row r="467" spans="1:14" x14ac:dyDescent="0.25">
      <c r="A467" s="95">
        <v>485</v>
      </c>
      <c r="B467">
        <v>8</v>
      </c>
      <c r="C467">
        <v>22</v>
      </c>
      <c r="D467" t="s">
        <v>108</v>
      </c>
      <c r="E467">
        <v>11</v>
      </c>
      <c r="F467">
        <v>58</v>
      </c>
      <c r="G467" t="s">
        <v>108</v>
      </c>
      <c r="H467">
        <v>7</v>
      </c>
      <c r="I467" t="s">
        <v>3204</v>
      </c>
      <c r="J467" s="30" t="str">
        <f t="shared" si="24"/>
        <v>[485]=58,</v>
      </c>
      <c r="K467" s="3">
        <f t="shared" si="25"/>
        <v>485</v>
      </c>
      <c r="L467" s="3">
        <f t="shared" si="26"/>
        <v>58</v>
      </c>
      <c r="M467" s="8" t="str">
        <f>VLOOKUP(A467,'ESO wayshrine names'!$A$3:$B$9991,2,)</f>
        <v>Doomchar Plateau</v>
      </c>
      <c r="N467" s="3" t="str">
        <f>VLOOKUP(F467,'ESO zone constants'!$A$3:$D$9999,4,FALSE)</f>
        <v>Malabal Tor</v>
      </c>
    </row>
    <row r="468" spans="1:14" x14ac:dyDescent="0.25">
      <c r="A468" s="95">
        <v>486</v>
      </c>
      <c r="B468">
        <v>43</v>
      </c>
      <c r="C468">
        <v>1887</v>
      </c>
      <c r="D468" t="s">
        <v>3177</v>
      </c>
      <c r="E468">
        <v>835</v>
      </c>
      <c r="F468">
        <v>1261</v>
      </c>
      <c r="G468" t="s">
        <v>3177</v>
      </c>
      <c r="H468">
        <v>7</v>
      </c>
      <c r="I468" t="s">
        <v>3205</v>
      </c>
      <c r="J468" s="30" t="str">
        <f t="shared" si="24"/>
        <v>[486]=1261,</v>
      </c>
      <c r="K468" s="3">
        <f t="shared" si="25"/>
        <v>486</v>
      </c>
      <c r="L468" s="3">
        <f t="shared" si="26"/>
        <v>1261</v>
      </c>
      <c r="M468" s="8" t="str">
        <f>VLOOKUP(A468,'ESO wayshrine names'!$A$3:$B$9991,2,)</f>
        <v>Sweetwater Cascades</v>
      </c>
      <c r="N468" s="3" t="str">
        <f>VLOOKUP(F468,'ESO zone constants'!$A$3:$D$9999,4,FALSE)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constants'!$A$3:$D$9999,4,FALSE)</f>
        <v>The Shambles</v>
      </c>
    </row>
    <row r="470" spans="1:14" x14ac:dyDescent="0.25">
      <c r="A470" s="95">
        <v>488</v>
      </c>
      <c r="B470">
        <v>46</v>
      </c>
      <c r="C470">
        <v>2114</v>
      </c>
      <c r="D470" t="s">
        <v>3466</v>
      </c>
      <c r="E470">
        <v>884</v>
      </c>
      <c r="F470">
        <v>1318</v>
      </c>
      <c r="G470" t="s">
        <v>3355</v>
      </c>
      <c r="H470">
        <v>3</v>
      </c>
      <c r="I470" t="s">
        <v>3361</v>
      </c>
      <c r="J470" s="30" t="str">
        <f t="shared" si="24"/>
        <v>[488]=1318,</v>
      </c>
      <c r="K470" s="3">
        <f t="shared" si="25"/>
        <v>488</v>
      </c>
      <c r="L470" s="3">
        <f t="shared" si="26"/>
        <v>1318</v>
      </c>
      <c r="M470" s="8" t="str">
        <f>VLOOKUP(A470,'ESO wayshrine names'!$A$3:$B$9991,2,)</f>
        <v>Trial: Dreadsail Reef</v>
      </c>
      <c r="N470" s="3" t="str">
        <f>VLOOKUP(F470,'ESO zone constants'!$A$3:$D$9999,4,FALSE)</f>
        <v>High Isle</v>
      </c>
    </row>
    <row r="471" spans="1:14" x14ac:dyDescent="0.25">
      <c r="A471" s="95">
        <v>489</v>
      </c>
      <c r="B471">
        <v>44</v>
      </c>
      <c r="C471">
        <v>2119</v>
      </c>
      <c r="D471" t="s">
        <v>2701</v>
      </c>
      <c r="E471">
        <v>855</v>
      </c>
      <c r="F471">
        <v>1283</v>
      </c>
      <c r="G471" t="s">
        <v>2702</v>
      </c>
      <c r="H471">
        <v>1</v>
      </c>
      <c r="I471" t="s">
        <v>3206</v>
      </c>
      <c r="J471" s="30" t="str">
        <f t="shared" si="24"/>
        <v>[489]=1283,</v>
      </c>
      <c r="K471" s="3">
        <f t="shared" si="25"/>
        <v>489</v>
      </c>
      <c r="L471" s="3">
        <f t="shared" si="26"/>
        <v>1283</v>
      </c>
      <c r="M471" s="8" t="str">
        <f>VLOOKUP(A471,'ESO wayshrine names'!$A$3:$B$9991,2,)</f>
        <v>The Shambles Wayshrine</v>
      </c>
      <c r="N471" s="3" t="str">
        <f>VLOOKUP(F471,'ESO zone constants'!$A$3:$D$9999,4,FALSE)</f>
        <v>The Shambles</v>
      </c>
    </row>
    <row r="472" spans="1:14" x14ac:dyDescent="0.25">
      <c r="A472" s="95">
        <v>490</v>
      </c>
      <c r="B472">
        <v>45</v>
      </c>
      <c r="C472">
        <v>2021</v>
      </c>
      <c r="D472" t="s">
        <v>3194</v>
      </c>
      <c r="E472">
        <v>858</v>
      </c>
      <c r="F472">
        <v>1286</v>
      </c>
      <c r="G472" t="s">
        <v>3194</v>
      </c>
      <c r="H472">
        <v>1</v>
      </c>
      <c r="I472" t="s">
        <v>3207</v>
      </c>
      <c r="J472" s="30" t="str">
        <f t="shared" si="24"/>
        <v>[490]=1286,</v>
      </c>
      <c r="K472" s="3">
        <f t="shared" si="25"/>
        <v>490</v>
      </c>
      <c r="L472" s="3">
        <f t="shared" si="26"/>
        <v>1286</v>
      </c>
      <c r="M472" s="8" t="str">
        <f>VLOOKUP(A472,'ESO wayshrine names'!$A$3:$B$9991,2,)</f>
        <v>Wounded Crossing Wayshrine</v>
      </c>
      <c r="N472" s="3" t="str">
        <f>VLOOKUP(F472,'ESO zone constants'!$A$3:$D$9999,4,FALSE)</f>
        <v>The Deadlands</v>
      </c>
    </row>
    <row r="473" spans="1:14" x14ac:dyDescent="0.25">
      <c r="A473" s="95">
        <v>491</v>
      </c>
      <c r="B473">
        <v>45</v>
      </c>
      <c r="C473">
        <v>2021</v>
      </c>
      <c r="D473" t="s">
        <v>3194</v>
      </c>
      <c r="E473">
        <v>858</v>
      </c>
      <c r="F473">
        <v>1286</v>
      </c>
      <c r="G473" t="s">
        <v>3194</v>
      </c>
      <c r="H473">
        <v>1</v>
      </c>
      <c r="I473" t="s">
        <v>3208</v>
      </c>
      <c r="J473" s="30" t="str">
        <f t="shared" si="24"/>
        <v>[491]=1286,</v>
      </c>
      <c r="K473" s="3">
        <f t="shared" si="25"/>
        <v>491</v>
      </c>
      <c r="L473" s="3">
        <f t="shared" si="26"/>
        <v>1286</v>
      </c>
      <c r="M473" s="8" t="str">
        <f>VLOOKUP(A473,'ESO wayshrine names'!$A$3:$B$9991,2,)</f>
        <v>The Scourshales Wayshrine</v>
      </c>
      <c r="N473" s="3" t="str">
        <f>VLOOKUP(F473,'ESO zone constants'!$A$3:$D$9999,4,FALSE)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constants'!$A$3:$D$9999,4,FALSE)</f>
        <v>The Shambles</v>
      </c>
    </row>
    <row r="475" spans="1:14" x14ac:dyDescent="0.25">
      <c r="A475" s="95">
        <v>494</v>
      </c>
      <c r="B475">
        <v>45</v>
      </c>
      <c r="C475">
        <v>2021</v>
      </c>
      <c r="D475" t="s">
        <v>3194</v>
      </c>
      <c r="E475">
        <v>858</v>
      </c>
      <c r="F475">
        <v>1286</v>
      </c>
      <c r="G475" t="s">
        <v>3194</v>
      </c>
      <c r="H475">
        <v>1</v>
      </c>
      <c r="I475" t="s">
        <v>3209</v>
      </c>
      <c r="J475" s="30" t="str">
        <f t="shared" si="24"/>
        <v>[494]=1286,</v>
      </c>
      <c r="K475" s="3">
        <f t="shared" si="25"/>
        <v>494</v>
      </c>
      <c r="L475" s="3">
        <f t="shared" si="26"/>
        <v>1286</v>
      </c>
      <c r="M475" s="8" t="str">
        <f>VLOOKUP(A475,'ESO wayshrine names'!$A$3:$B$9991,2,)</f>
        <v>Raging Coast Wayshrine</v>
      </c>
      <c r="N475" s="3" t="str">
        <f>VLOOKUP(F475,'ESO zone constants'!$A$3:$D$9999,4,FALSE)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constants'!$A$3:$D$9999,4,FALSE)</f>
        <v>The Shambles</v>
      </c>
    </row>
    <row r="477" spans="1:14" x14ac:dyDescent="0.25">
      <c r="A477" s="95">
        <v>496</v>
      </c>
      <c r="B477">
        <v>45</v>
      </c>
      <c r="C477">
        <v>2021</v>
      </c>
      <c r="D477" t="s">
        <v>3194</v>
      </c>
      <c r="E477">
        <v>858</v>
      </c>
      <c r="F477">
        <v>1286</v>
      </c>
      <c r="G477" t="s">
        <v>3194</v>
      </c>
      <c r="H477">
        <v>7</v>
      </c>
      <c r="I477" t="s">
        <v>3210</v>
      </c>
      <c r="J477" s="30" t="str">
        <f t="shared" si="24"/>
        <v>[496]=1286,</v>
      </c>
      <c r="K477" s="3">
        <f t="shared" si="25"/>
        <v>496</v>
      </c>
      <c r="L477" s="3">
        <f t="shared" si="26"/>
        <v>1286</v>
      </c>
      <c r="M477" s="8" t="str">
        <f>VLOOKUP(A477,'ESO wayshrine names'!$A$3:$B$9991,2,)</f>
        <v>Agony's Ascent</v>
      </c>
      <c r="N477" s="3" t="str">
        <f>VLOOKUP(F477,'ESO zone constants'!$A$3:$D$9999,4,FALSE)</f>
        <v>The Deadlands</v>
      </c>
    </row>
    <row r="478" spans="1:14" x14ac:dyDescent="0.25">
      <c r="A478" s="95">
        <v>497</v>
      </c>
      <c r="B478">
        <v>32</v>
      </c>
      <c r="C478">
        <v>1349</v>
      </c>
      <c r="D478" t="s">
        <v>2318</v>
      </c>
      <c r="E478">
        <v>617</v>
      </c>
      <c r="F478">
        <v>1011</v>
      </c>
      <c r="G478" t="s">
        <v>2318</v>
      </c>
      <c r="H478">
        <v>6</v>
      </c>
      <c r="I478" t="s">
        <v>3211</v>
      </c>
      <c r="J478" s="30" t="str">
        <f t="shared" si="24"/>
        <v>[497]=1011,</v>
      </c>
      <c r="K478" s="3">
        <f t="shared" si="25"/>
        <v>497</v>
      </c>
      <c r="L478" s="3">
        <f t="shared" si="26"/>
        <v>1011</v>
      </c>
      <c r="M478" s="8" t="str">
        <f>VLOOKUP(A478,'ESO wayshrine names'!$A$3:$B$9991,2,)</f>
        <v>Dungeon: Coral Aerie</v>
      </c>
      <c r="N478" s="3" t="str">
        <f>VLOOKUP(F478,'ESO zone constants'!$A$3:$D$9999,4,FALSE)</f>
        <v>Summerset</v>
      </c>
    </row>
    <row r="479" spans="1:14" x14ac:dyDescent="0.25">
      <c r="A479" s="95">
        <v>498</v>
      </c>
      <c r="B479">
        <v>3</v>
      </c>
      <c r="C479">
        <v>10</v>
      </c>
      <c r="D479" t="s">
        <v>2308</v>
      </c>
      <c r="E479">
        <v>5</v>
      </c>
      <c r="F479">
        <v>20</v>
      </c>
      <c r="G479" t="s">
        <v>2308</v>
      </c>
      <c r="H479">
        <v>6</v>
      </c>
      <c r="I479" t="s">
        <v>3212</v>
      </c>
      <c r="J479" s="30" t="str">
        <f t="shared" si="24"/>
        <v>[498]=20,</v>
      </c>
      <c r="K479" s="3">
        <f t="shared" si="25"/>
        <v>498</v>
      </c>
      <c r="L479" s="3">
        <f t="shared" si="26"/>
        <v>20</v>
      </c>
      <c r="M479" s="8" t="str">
        <f>VLOOKUP(A479,'ESO wayshrine names'!$A$3:$B$9991,2,)</f>
        <v>Dungeon: Shipwright's Regret</v>
      </c>
      <c r="N479" s="3" t="str">
        <f>VLOOKUP(F479,'ESO zone constants'!$A$3:$D$9999,4,FALSE)</f>
        <v>Rivenspire</v>
      </c>
    </row>
    <row r="480" spans="1:14" x14ac:dyDescent="0.25">
      <c r="A480" s="95">
        <v>499</v>
      </c>
      <c r="B480">
        <v>20</v>
      </c>
      <c r="C480">
        <v>227</v>
      </c>
      <c r="D480" t="s">
        <v>386</v>
      </c>
      <c r="E480">
        <v>306</v>
      </c>
      <c r="F480">
        <v>535</v>
      </c>
      <c r="G480" t="s">
        <v>386</v>
      </c>
      <c r="H480">
        <v>7</v>
      </c>
      <c r="I480" t="s">
        <v>3213</v>
      </c>
      <c r="J480" s="30" t="str">
        <f t="shared" si="24"/>
        <v>[499]=535,</v>
      </c>
      <c r="K480" s="3">
        <f t="shared" si="25"/>
        <v>499</v>
      </c>
      <c r="L480" s="3">
        <f t="shared" si="26"/>
        <v>535</v>
      </c>
      <c r="M480" s="8" t="str">
        <f>VLOOKUP(A480,'ESO wayshrine names'!$A$3:$B$9991,2,)</f>
        <v>Seaveil Spire</v>
      </c>
      <c r="N480" s="3" t="str">
        <f>VLOOKUP(F480,'ESO zone constants'!$A$3:$D$9999,4,FALSE)</f>
        <v>Betnikh</v>
      </c>
    </row>
    <row r="481" spans="1:14" x14ac:dyDescent="0.25">
      <c r="A481" s="95">
        <v>501</v>
      </c>
      <c r="B481">
        <v>46</v>
      </c>
      <c r="C481">
        <v>2114</v>
      </c>
      <c r="D481" t="s">
        <v>3466</v>
      </c>
      <c r="E481">
        <v>884</v>
      </c>
      <c r="F481">
        <v>1318</v>
      </c>
      <c r="G481" t="s">
        <v>3355</v>
      </c>
      <c r="H481">
        <v>1</v>
      </c>
      <c r="I481" t="s">
        <v>3364</v>
      </c>
      <c r="J481" s="30" t="str">
        <f t="shared" si="24"/>
        <v>[501]=1318,</v>
      </c>
      <c r="K481" s="3">
        <f t="shared" si="25"/>
        <v>501</v>
      </c>
      <c r="L481" s="3">
        <f t="shared" si="26"/>
        <v>1318</v>
      </c>
      <c r="M481" s="8" t="str">
        <f>VLOOKUP(A481,'ESO wayshrine names'!$A$3:$B$9991,2,)</f>
        <v>Coral Road Wayshrine</v>
      </c>
      <c r="N481" s="3" t="str">
        <f>VLOOKUP(F481,'ESO zone constants'!$A$3:$D$9999,4,FALSE)</f>
        <v>High Isle</v>
      </c>
    </row>
    <row r="482" spans="1:14" x14ac:dyDescent="0.25">
      <c r="A482" s="95">
        <v>502</v>
      </c>
      <c r="B482">
        <v>46</v>
      </c>
      <c r="C482">
        <v>2114</v>
      </c>
      <c r="D482" t="s">
        <v>3466</v>
      </c>
      <c r="E482">
        <v>884</v>
      </c>
      <c r="F482">
        <v>1318</v>
      </c>
      <c r="G482" t="s">
        <v>3355</v>
      </c>
      <c r="H482">
        <v>1</v>
      </c>
      <c r="I482" t="s">
        <v>3365</v>
      </c>
      <c r="J482" s="30" t="str">
        <f t="shared" si="24"/>
        <v>[502]=1318,</v>
      </c>
      <c r="K482" s="3">
        <f t="shared" si="25"/>
        <v>502</v>
      </c>
      <c r="L482" s="3">
        <f t="shared" si="26"/>
        <v>1318</v>
      </c>
      <c r="M482" s="8" t="str">
        <f>VLOOKUP(A482,'ESO wayshrine names'!$A$3:$B$9991,2,)</f>
        <v>Tor Draioch Wayshrine</v>
      </c>
      <c r="N482" s="3" t="str">
        <f>VLOOKUP(F482,'ESO zone constants'!$A$3:$D$9999,4,FALSE)</f>
        <v>High Isle</v>
      </c>
    </row>
    <row r="483" spans="1:14" x14ac:dyDescent="0.25">
      <c r="A483" s="95">
        <v>503</v>
      </c>
      <c r="B483">
        <v>46</v>
      </c>
      <c r="C483">
        <v>2114</v>
      </c>
      <c r="D483" t="s">
        <v>3466</v>
      </c>
      <c r="E483">
        <v>884</v>
      </c>
      <c r="F483">
        <v>1318</v>
      </c>
      <c r="G483" t="s">
        <v>3355</v>
      </c>
      <c r="H483">
        <v>1</v>
      </c>
      <c r="I483" t="s">
        <v>3366</v>
      </c>
      <c r="J483" s="30" t="str">
        <f t="shared" si="24"/>
        <v>[503]=1318,</v>
      </c>
      <c r="K483" s="3">
        <f t="shared" si="25"/>
        <v>503</v>
      </c>
      <c r="L483" s="3">
        <f t="shared" si="26"/>
        <v>1318</v>
      </c>
      <c r="M483" s="8" t="str">
        <f>VLOOKUP(A483,'ESO wayshrine names'!$A$3:$B$9991,2,)</f>
        <v>Steadfast Manor Wayshrine</v>
      </c>
      <c r="N483" s="3" t="str">
        <f>VLOOKUP(F483,'ESO zone constants'!$A$3:$D$9999,4,FALSE)</f>
        <v>High Isle</v>
      </c>
    </row>
    <row r="484" spans="1:14" x14ac:dyDescent="0.25">
      <c r="A484" s="95">
        <v>504</v>
      </c>
      <c r="B484">
        <v>46</v>
      </c>
      <c r="C484">
        <v>2114</v>
      </c>
      <c r="D484" t="s">
        <v>3466</v>
      </c>
      <c r="E484">
        <v>884</v>
      </c>
      <c r="F484">
        <v>1318</v>
      </c>
      <c r="G484" t="s">
        <v>3355</v>
      </c>
      <c r="H484">
        <v>1</v>
      </c>
      <c r="I484" t="s">
        <v>3367</v>
      </c>
      <c r="J484" s="30" t="str">
        <f t="shared" si="24"/>
        <v>[504]=1318,</v>
      </c>
      <c r="K484" s="3">
        <f t="shared" si="25"/>
        <v>504</v>
      </c>
      <c r="L484" s="3">
        <f t="shared" si="26"/>
        <v>1318</v>
      </c>
      <c r="M484" s="8" t="str">
        <f>VLOOKUP(A484,'ESO wayshrine names'!$A$3:$B$9991,2,)</f>
        <v>Castle Navire Wayshrine</v>
      </c>
      <c r="N484" s="3" t="str">
        <f>VLOOKUP(F484,'ESO zone constants'!$A$3:$D$9999,4,FALSE)</f>
        <v>High Isle</v>
      </c>
    </row>
    <row r="485" spans="1:14" x14ac:dyDescent="0.25">
      <c r="A485" s="95">
        <v>505</v>
      </c>
      <c r="B485">
        <v>46</v>
      </c>
      <c r="C485">
        <v>2114</v>
      </c>
      <c r="D485" t="s">
        <v>3466</v>
      </c>
      <c r="E485">
        <v>884</v>
      </c>
      <c r="F485">
        <v>1318</v>
      </c>
      <c r="G485" t="s">
        <v>3355</v>
      </c>
      <c r="H485">
        <v>1</v>
      </c>
      <c r="I485" t="s">
        <v>3368</v>
      </c>
      <c r="J485" s="30" t="str">
        <f t="shared" si="24"/>
        <v>[505]=1318,</v>
      </c>
      <c r="K485" s="3">
        <f t="shared" si="25"/>
        <v>505</v>
      </c>
      <c r="L485" s="3">
        <f t="shared" si="26"/>
        <v>1318</v>
      </c>
      <c r="M485" s="8" t="str">
        <f>VLOOKUP(A485,'ESO wayshrine names'!$A$3:$B$9991,2,)</f>
        <v>Garick's Rest Wayshrine</v>
      </c>
      <c r="N485" s="3" t="str">
        <f>VLOOKUP(F485,'ESO zone constants'!$A$3:$D$9999,4,FALSE)</f>
        <v>High Isle</v>
      </c>
    </row>
    <row r="486" spans="1:14" x14ac:dyDescent="0.25">
      <c r="A486" s="95">
        <v>506</v>
      </c>
      <c r="B486">
        <v>46</v>
      </c>
      <c r="C486">
        <v>2114</v>
      </c>
      <c r="D486" t="s">
        <v>3466</v>
      </c>
      <c r="E486">
        <v>884</v>
      </c>
      <c r="F486">
        <v>1318</v>
      </c>
      <c r="G486" t="s">
        <v>3355</v>
      </c>
      <c r="H486">
        <v>1</v>
      </c>
      <c r="I486" t="s">
        <v>3369</v>
      </c>
      <c r="J486" s="30" t="str">
        <f t="shared" si="24"/>
        <v>[506]=1318,</v>
      </c>
      <c r="K486" s="3">
        <f t="shared" si="25"/>
        <v>506</v>
      </c>
      <c r="L486" s="3">
        <f t="shared" si="26"/>
        <v>1318</v>
      </c>
      <c r="M486" s="8" t="str">
        <f>VLOOKUP(A486,'ESO wayshrine names'!$A$3:$B$9991,2,)</f>
        <v>Stonelore Grove Wayshrine</v>
      </c>
      <c r="N486" s="3" t="str">
        <f>VLOOKUP(F486,'ESO zone constants'!$A$3:$D$9999,4,FALSE)</f>
        <v>High Isle</v>
      </c>
    </row>
    <row r="487" spans="1:14" x14ac:dyDescent="0.25">
      <c r="A487" s="95">
        <v>507</v>
      </c>
      <c r="B487">
        <v>46</v>
      </c>
      <c r="C487">
        <v>2114</v>
      </c>
      <c r="D487" t="s">
        <v>3466</v>
      </c>
      <c r="E487">
        <v>884</v>
      </c>
      <c r="F487">
        <v>1318</v>
      </c>
      <c r="G487" t="s">
        <v>3355</v>
      </c>
      <c r="H487">
        <v>1</v>
      </c>
      <c r="I487" t="s">
        <v>3370</v>
      </c>
      <c r="J487" s="30" t="str">
        <f t="shared" si="24"/>
        <v>[507]=1318,</v>
      </c>
      <c r="K487" s="3">
        <f t="shared" si="25"/>
        <v>507</v>
      </c>
      <c r="L487" s="3">
        <f t="shared" si="26"/>
        <v>1318</v>
      </c>
      <c r="M487" s="8" t="str">
        <f>VLOOKUP(A487,'ESO wayshrine names'!$A$3:$B$9991,2,)</f>
        <v>Dufort Shipyards Wayshrine</v>
      </c>
      <c r="N487" s="3" t="str">
        <f>VLOOKUP(F487,'ESO zone constants'!$A$3:$D$9999,4,FALSE)</f>
        <v>High Isle</v>
      </c>
    </row>
    <row r="488" spans="1:14" x14ac:dyDescent="0.25">
      <c r="A488" s="95">
        <v>508</v>
      </c>
      <c r="B488">
        <v>46</v>
      </c>
      <c r="C488">
        <v>2114</v>
      </c>
      <c r="D488" t="s">
        <v>3466</v>
      </c>
      <c r="E488">
        <v>884</v>
      </c>
      <c r="F488">
        <v>1318</v>
      </c>
      <c r="G488" t="s">
        <v>3355</v>
      </c>
      <c r="H488">
        <v>1</v>
      </c>
      <c r="I488" t="s">
        <v>3371</v>
      </c>
      <c r="J488" s="30" t="str">
        <f t="shared" si="24"/>
        <v>[508]=1318,</v>
      </c>
      <c r="K488" s="3">
        <f t="shared" si="25"/>
        <v>508</v>
      </c>
      <c r="L488" s="3">
        <f t="shared" si="26"/>
        <v>1318</v>
      </c>
      <c r="M488" s="8" t="str">
        <f>VLOOKUP(A488,'ESO wayshrine names'!$A$3:$B$9991,2,)</f>
        <v>Amenos Station Wayshrine</v>
      </c>
      <c r="N488" s="3" t="str">
        <f>VLOOKUP(F488,'ESO zone constants'!$A$3:$D$9999,4,FALSE)</f>
        <v>High Isle</v>
      </c>
    </row>
    <row r="489" spans="1:14" x14ac:dyDescent="0.25">
      <c r="A489" s="95">
        <v>509</v>
      </c>
      <c r="B489">
        <v>46</v>
      </c>
      <c r="C489">
        <v>2114</v>
      </c>
      <c r="D489" t="s">
        <v>3466</v>
      </c>
      <c r="E489">
        <v>884</v>
      </c>
      <c r="F489">
        <v>1318</v>
      </c>
      <c r="G489" t="s">
        <v>3355</v>
      </c>
      <c r="H489">
        <v>1</v>
      </c>
      <c r="I489" t="s">
        <v>3372</v>
      </c>
      <c r="J489" s="30" t="str">
        <f t="shared" si="24"/>
        <v>[509]=1318,</v>
      </c>
      <c r="K489" s="3">
        <f t="shared" si="25"/>
        <v>509</v>
      </c>
      <c r="L489" s="3">
        <f t="shared" si="26"/>
        <v>1318</v>
      </c>
      <c r="M489" s="8" t="str">
        <f>VLOOKUP(A489,'ESO wayshrine names'!$A$3:$B$9991,2,)</f>
        <v>Brokerock Wayshrine</v>
      </c>
      <c r="N489" s="3" t="str">
        <f>VLOOKUP(F489,'ESO zone constants'!$A$3:$D$9999,4,FALSE)</f>
        <v>High Isle</v>
      </c>
    </row>
    <row r="490" spans="1:14" x14ac:dyDescent="0.25">
      <c r="A490" s="95">
        <v>510</v>
      </c>
      <c r="B490">
        <v>46</v>
      </c>
      <c r="C490">
        <v>2114</v>
      </c>
      <c r="D490" t="s">
        <v>3466</v>
      </c>
      <c r="E490">
        <v>884</v>
      </c>
      <c r="F490">
        <v>1318</v>
      </c>
      <c r="G490" t="s">
        <v>3355</v>
      </c>
      <c r="H490">
        <v>1</v>
      </c>
      <c r="I490" t="s">
        <v>3373</v>
      </c>
      <c r="J490" s="30" t="str">
        <f t="shared" si="24"/>
        <v>[510]=1318,</v>
      </c>
      <c r="K490" s="3">
        <f t="shared" si="25"/>
        <v>510</v>
      </c>
      <c r="L490" s="3">
        <f t="shared" si="26"/>
        <v>1318</v>
      </c>
      <c r="M490" s="8" t="str">
        <f>VLOOKUP(A490,'ESO wayshrine names'!$A$3:$B$9991,2,)</f>
        <v>All Flags Wayshrine</v>
      </c>
      <c r="N490" s="3" t="str">
        <f>VLOOKUP(F490,'ESO zone constants'!$A$3:$D$9999,4,FALSE)</f>
        <v>High Isle</v>
      </c>
    </row>
    <row r="491" spans="1:14" x14ac:dyDescent="0.25">
      <c r="A491" s="95">
        <v>511</v>
      </c>
      <c r="B491">
        <v>46</v>
      </c>
      <c r="C491">
        <v>2114</v>
      </c>
      <c r="D491" t="s">
        <v>3466</v>
      </c>
      <c r="E491">
        <v>884</v>
      </c>
      <c r="F491">
        <v>1318</v>
      </c>
      <c r="G491" t="s">
        <v>3355</v>
      </c>
      <c r="H491">
        <v>1</v>
      </c>
      <c r="I491" t="s">
        <v>3374</v>
      </c>
      <c r="J491" s="30" t="str">
        <f t="shared" si="24"/>
        <v>[511]=1318,</v>
      </c>
      <c r="K491" s="3">
        <f t="shared" si="25"/>
        <v>511</v>
      </c>
      <c r="L491" s="3">
        <f t="shared" si="26"/>
        <v>1318</v>
      </c>
      <c r="M491" s="8" t="str">
        <f>VLOOKUP(A491,'ESO wayshrine names'!$A$3:$B$9991,2,)</f>
        <v>Trappers Peak Wayshrine</v>
      </c>
      <c r="N491" s="3" t="str">
        <f>VLOOKUP(F491,'ESO zone constants'!$A$3:$D$9999,4,FALSE)</f>
        <v>High Isle</v>
      </c>
    </row>
    <row r="492" spans="1:14" x14ac:dyDescent="0.25">
      <c r="A492" s="95">
        <v>512</v>
      </c>
      <c r="B492">
        <v>46</v>
      </c>
      <c r="C492">
        <v>2114</v>
      </c>
      <c r="D492" t="s">
        <v>3466</v>
      </c>
      <c r="E492">
        <v>884</v>
      </c>
      <c r="F492">
        <v>1318</v>
      </c>
      <c r="G492" t="s">
        <v>3355</v>
      </c>
      <c r="H492">
        <v>1</v>
      </c>
      <c r="I492" t="s">
        <v>3356</v>
      </c>
      <c r="J492" s="30" t="str">
        <f t="shared" si="24"/>
        <v>[512]=1318,</v>
      </c>
      <c r="K492" s="3">
        <f t="shared" si="25"/>
        <v>512</v>
      </c>
      <c r="L492" s="3">
        <f t="shared" si="26"/>
        <v>1318</v>
      </c>
      <c r="M492" s="8" t="str">
        <f>VLOOKUP(A492,'ESO wayshrine names'!$A$3:$B$9991,2,)</f>
        <v>Westbay Wayshrine</v>
      </c>
      <c r="N492" s="3" t="str">
        <f>VLOOKUP(F492,'ESO zone constants'!$A$3:$D$9999,4,FALSE)</f>
        <v>High Isle</v>
      </c>
    </row>
    <row r="493" spans="1:14" x14ac:dyDescent="0.25">
      <c r="A493" s="95">
        <v>513</v>
      </c>
      <c r="B493">
        <v>46</v>
      </c>
      <c r="C493">
        <v>2114</v>
      </c>
      <c r="D493" t="s">
        <v>3466</v>
      </c>
      <c r="E493">
        <v>884</v>
      </c>
      <c r="F493">
        <v>1318</v>
      </c>
      <c r="G493" t="s">
        <v>3355</v>
      </c>
      <c r="H493">
        <v>1</v>
      </c>
      <c r="I493" t="s">
        <v>3357</v>
      </c>
      <c r="J493" s="30" t="str">
        <f t="shared" si="24"/>
        <v>[513]=1318,</v>
      </c>
      <c r="K493" s="3">
        <f t="shared" si="25"/>
        <v>513</v>
      </c>
      <c r="L493" s="3">
        <f t="shared" si="26"/>
        <v>1318</v>
      </c>
      <c r="M493" s="8" t="str">
        <f>VLOOKUP(A493,'ESO wayshrine names'!$A$3:$B$9991,2,)</f>
        <v>Gonfalon Square Wayshrine</v>
      </c>
      <c r="N493" s="3" t="str">
        <f>VLOOKUP(F493,'ESO zone constants'!$A$3:$D$9999,4,FALSE)</f>
        <v>High Isle</v>
      </c>
    </row>
    <row r="494" spans="1:14" x14ac:dyDescent="0.25">
      <c r="A494" s="95">
        <v>517</v>
      </c>
      <c r="B494">
        <v>46</v>
      </c>
      <c r="C494">
        <v>2114</v>
      </c>
      <c r="D494" t="s">
        <v>3466</v>
      </c>
      <c r="E494">
        <v>884</v>
      </c>
      <c r="F494">
        <v>1318</v>
      </c>
      <c r="G494" t="s">
        <v>3355</v>
      </c>
      <c r="H494">
        <v>0</v>
      </c>
      <c r="I494" t="s">
        <v>3358</v>
      </c>
      <c r="J494" s="30" t="str">
        <f t="shared" si="24"/>
        <v>[517]=1318,</v>
      </c>
      <c r="K494" s="3">
        <f t="shared" si="25"/>
        <v>517</v>
      </c>
      <c r="L494" s="3">
        <f t="shared" si="26"/>
        <v>1318</v>
      </c>
      <c r="M494" s="8" t="str">
        <f>VLOOKUP(A494,'ESO wayshrine names'!$A$3:$B$9991,2,)</f>
        <v>All Flags Islet</v>
      </c>
      <c r="N494" s="3" t="str">
        <f>VLOOKUP(F494,'ESO zone constants'!$A$3:$D$9999,4,FALSE)</f>
        <v>High Isle</v>
      </c>
    </row>
    <row r="495" spans="1:14" x14ac:dyDescent="0.25">
      <c r="A495" s="95">
        <v>518</v>
      </c>
      <c r="B495">
        <v>46</v>
      </c>
      <c r="C495">
        <v>2114</v>
      </c>
      <c r="D495" t="s">
        <v>3466</v>
      </c>
      <c r="E495">
        <v>884</v>
      </c>
      <c r="F495">
        <v>1318</v>
      </c>
      <c r="G495" t="s">
        <v>3355</v>
      </c>
      <c r="H495">
        <v>1</v>
      </c>
      <c r="I495" t="s">
        <v>3359</v>
      </c>
      <c r="J495" s="30" t="str">
        <f t="shared" si="24"/>
        <v>[518]=1318,</v>
      </c>
      <c r="K495" s="3">
        <f t="shared" si="25"/>
        <v>518</v>
      </c>
      <c r="L495" s="3">
        <f t="shared" si="26"/>
        <v>1318</v>
      </c>
      <c r="M495" s="8" t="str">
        <f>VLOOKUP(A495,'ESO wayshrine names'!$A$3:$B$9991,2,)</f>
        <v>Serpents Hollow Wayshrine</v>
      </c>
      <c r="N495" s="3" t="str">
        <f>VLOOKUP(F495,'ESO zone constants'!$A$3:$D$9999,4,FALSE)</f>
        <v>High Isle</v>
      </c>
    </row>
    <row r="496" spans="1:14" x14ac:dyDescent="0.25">
      <c r="A496" s="95">
        <v>519</v>
      </c>
      <c r="B496">
        <v>46</v>
      </c>
      <c r="C496">
        <v>2114</v>
      </c>
      <c r="D496" t="s">
        <v>3466</v>
      </c>
      <c r="E496">
        <v>884</v>
      </c>
      <c r="F496">
        <v>1318</v>
      </c>
      <c r="G496" t="s">
        <v>3355</v>
      </c>
      <c r="H496">
        <v>1</v>
      </c>
      <c r="I496" t="s">
        <v>3360</v>
      </c>
      <c r="J496" s="30" t="str">
        <f t="shared" si="24"/>
        <v>[519]=1318,</v>
      </c>
      <c r="K496" s="3">
        <f t="shared" si="25"/>
        <v>519</v>
      </c>
      <c r="L496" s="3">
        <f t="shared" si="26"/>
        <v>1318</v>
      </c>
      <c r="M496" s="8" t="str">
        <f>VLOOKUP(A496,'ESO wayshrine names'!$A$3:$B$9991,2,)</f>
        <v>Flooded Coast Wayshrine</v>
      </c>
      <c r="N496" s="3" t="str">
        <f>VLOOKUP(F496,'ESO zone constants'!$A$3:$D$9999,4,FALSE)</f>
        <v>High Isle</v>
      </c>
    </row>
    <row r="497" spans="1:14" x14ac:dyDescent="0.25">
      <c r="A497" s="95">
        <v>520</v>
      </c>
      <c r="B497">
        <v>46</v>
      </c>
      <c r="C497">
        <v>2114</v>
      </c>
      <c r="D497" t="s">
        <v>3466</v>
      </c>
      <c r="E497">
        <v>884</v>
      </c>
      <c r="F497">
        <v>1318</v>
      </c>
      <c r="G497" t="s">
        <v>3355</v>
      </c>
      <c r="H497">
        <v>6</v>
      </c>
      <c r="I497" t="s">
        <v>3467</v>
      </c>
      <c r="J497" s="30" t="str">
        <f t="shared" si="24"/>
        <v>[520]=1318,</v>
      </c>
      <c r="K497" s="3">
        <f t="shared" si="25"/>
        <v>520</v>
      </c>
      <c r="L497" s="3">
        <f t="shared" si="26"/>
        <v>1318</v>
      </c>
      <c r="M497" s="8" t="str">
        <f>VLOOKUP(A497,'ESO wayshrine names'!$A$3:$B$9991,2,)</f>
        <v>Dungeon: Earthen Root Enclave</v>
      </c>
      <c r="N497" s="3" t="str">
        <f>VLOOKUP(F497,'ESO zone constants'!$A$3:$D$9999,4,FALSE)</f>
        <v>High Isle</v>
      </c>
    </row>
    <row r="498" spans="1:14" x14ac:dyDescent="0.25">
      <c r="A498" s="95">
        <v>521</v>
      </c>
      <c r="B498">
        <v>46</v>
      </c>
      <c r="C498">
        <v>2114</v>
      </c>
      <c r="D498" t="s">
        <v>3466</v>
      </c>
      <c r="E498">
        <v>884</v>
      </c>
      <c r="F498">
        <v>1318</v>
      </c>
      <c r="G498" t="s">
        <v>3355</v>
      </c>
      <c r="H498">
        <v>6</v>
      </c>
      <c r="I498" t="s">
        <v>3460</v>
      </c>
      <c r="J498" s="30" t="str">
        <f t="shared" si="24"/>
        <v>[521]=1318,</v>
      </c>
      <c r="K498" s="3">
        <f t="shared" si="25"/>
        <v>521</v>
      </c>
      <c r="L498" s="3">
        <f t="shared" si="26"/>
        <v>1318</v>
      </c>
      <c r="M498" s="8" t="str">
        <f>VLOOKUP(A498,'ESO wayshrine names'!$A$3:$B$9991,2,)</f>
        <v>Dungeon: Graven Deep</v>
      </c>
      <c r="N498" s="3" t="str">
        <f>VLOOKUP(F498,'ESO zone constants'!$A$3:$D$9999,4,FALSE)</f>
        <v>High Isle</v>
      </c>
    </row>
    <row r="499" spans="1:14" x14ac:dyDescent="0.25">
      <c r="A499" s="95">
        <v>522</v>
      </c>
      <c r="B499">
        <v>46</v>
      </c>
      <c r="C499">
        <v>2114</v>
      </c>
      <c r="D499" t="s">
        <v>3466</v>
      </c>
      <c r="E499">
        <v>884</v>
      </c>
      <c r="F499">
        <v>1318</v>
      </c>
      <c r="G499" t="s">
        <v>3355</v>
      </c>
      <c r="H499">
        <v>7</v>
      </c>
      <c r="I499" t="s">
        <v>3362</v>
      </c>
      <c r="J499" s="30" t="str">
        <f t="shared" si="24"/>
        <v>[522]=1318,</v>
      </c>
      <c r="K499" s="3">
        <f t="shared" si="25"/>
        <v>522</v>
      </c>
      <c r="L499" s="3">
        <f t="shared" si="26"/>
        <v>1318</v>
      </c>
      <c r="M499" s="8" t="str">
        <f>VLOOKUP(A499,'ESO wayshrine names'!$A$3:$B$9991,2,)</f>
        <v>Ancient Anchor Berth</v>
      </c>
      <c r="N499" s="3" t="str">
        <f>VLOOKUP(F499,'ESO zone constants'!$A$3:$D$9999,4,FALSE)</f>
        <v>High Isle</v>
      </c>
    </row>
    <row r="500" spans="1:14" x14ac:dyDescent="0.25">
      <c r="A500" s="95">
        <v>523</v>
      </c>
      <c r="B500">
        <v>46</v>
      </c>
      <c r="C500">
        <v>2114</v>
      </c>
      <c r="D500" t="s">
        <v>3466</v>
      </c>
      <c r="E500">
        <v>884</v>
      </c>
      <c r="F500">
        <v>1318</v>
      </c>
      <c r="G500" t="s">
        <v>3355</v>
      </c>
      <c r="H500">
        <v>7</v>
      </c>
      <c r="I500" t="s">
        <v>3363</v>
      </c>
      <c r="J500" s="30" t="str">
        <f t="shared" si="24"/>
        <v>[523]=1318,</v>
      </c>
      <c r="K500" s="3">
        <f t="shared" si="25"/>
        <v>523</v>
      </c>
      <c r="L500" s="3">
        <f t="shared" si="26"/>
        <v>1318</v>
      </c>
      <c r="M500" s="8" t="str">
        <f>VLOOKUP(A500,'ESO wayshrine names'!$A$3:$B$9991,2,)</f>
        <v>Highhallow Hold</v>
      </c>
      <c r="N500" s="3" t="str">
        <f>VLOOKUP(F500,'ESO zone constants'!$A$3:$D$9999,4,FALSE)</f>
        <v>High Isle</v>
      </c>
    </row>
    <row r="501" spans="1:14" x14ac:dyDescent="0.25">
      <c r="A501" s="95">
        <v>524</v>
      </c>
      <c r="B501">
        <v>48</v>
      </c>
      <c r="C501">
        <v>2212</v>
      </c>
      <c r="D501" t="s">
        <v>3534</v>
      </c>
      <c r="E501">
        <v>929</v>
      </c>
      <c r="F501">
        <v>1383</v>
      </c>
      <c r="G501" t="s">
        <v>3521</v>
      </c>
      <c r="H501">
        <v>1</v>
      </c>
      <c r="I501" t="s">
        <v>3538</v>
      </c>
      <c r="J501" s="30" t="str">
        <f t="shared" si="24"/>
        <v>[524]=1383,</v>
      </c>
      <c r="K501" s="3">
        <f t="shared" si="25"/>
        <v>524</v>
      </c>
      <c r="L501" s="3">
        <f t="shared" si="26"/>
        <v>1383</v>
      </c>
      <c r="M501" s="8" t="str">
        <f>VLOOKUP(A501,'ESO wayshrine names'!$A$3:$B$9991,2,)</f>
        <v>Vastyr Outskirts Wayshrine</v>
      </c>
      <c r="N501" s="3" t="str">
        <f>VLOOKUP(F501,'ESO zone constants'!$A$3:$D$9999,4,FALSE)</f>
        <v>Galen</v>
      </c>
    </row>
    <row r="502" spans="1:14" x14ac:dyDescent="0.25">
      <c r="A502" s="95">
        <v>525</v>
      </c>
      <c r="B502">
        <v>48</v>
      </c>
      <c r="C502">
        <v>2212</v>
      </c>
      <c r="D502" t="s">
        <v>3534</v>
      </c>
      <c r="E502">
        <v>929</v>
      </c>
      <c r="F502">
        <v>1383</v>
      </c>
      <c r="G502" t="s">
        <v>3521</v>
      </c>
      <c r="H502">
        <v>1</v>
      </c>
      <c r="I502" t="s">
        <v>3539</v>
      </c>
      <c r="J502" s="30" t="str">
        <f t="shared" si="24"/>
        <v>[525]=1383,</v>
      </c>
      <c r="K502" s="3">
        <f t="shared" si="25"/>
        <v>525</v>
      </c>
      <c r="L502" s="3">
        <f t="shared" si="26"/>
        <v>1383</v>
      </c>
      <c r="M502" s="8" t="str">
        <f>VLOOKUP(A502,'ESO wayshrine names'!$A$3:$B$9991,2,)</f>
        <v>Glimmertarn Wayshrine</v>
      </c>
      <c r="N502" s="3" t="str">
        <f>VLOOKUP(F502,'ESO zone constants'!$A$3:$D$9999,4,FALSE)</f>
        <v>Galen</v>
      </c>
    </row>
    <row r="503" spans="1:14" x14ac:dyDescent="0.25">
      <c r="A503" s="95">
        <v>526</v>
      </c>
      <c r="B503">
        <v>48</v>
      </c>
      <c r="C503">
        <v>2212</v>
      </c>
      <c r="D503" t="s">
        <v>3534</v>
      </c>
      <c r="E503">
        <v>929</v>
      </c>
      <c r="F503">
        <v>1383</v>
      </c>
      <c r="G503" t="s">
        <v>3521</v>
      </c>
      <c r="H503">
        <v>1</v>
      </c>
      <c r="I503" t="s">
        <v>3540</v>
      </c>
      <c r="J503" s="30" t="str">
        <f t="shared" si="24"/>
        <v>[526]=1383,</v>
      </c>
      <c r="K503" s="3">
        <f t="shared" si="25"/>
        <v>526</v>
      </c>
      <c r="L503" s="3">
        <f t="shared" si="26"/>
        <v>1383</v>
      </c>
      <c r="M503" s="8" t="str">
        <f>VLOOKUP(A503,'ESO wayshrine names'!$A$3:$B$9991,2,)</f>
        <v>Embervine Wayshrine</v>
      </c>
      <c r="N503" s="3" t="str">
        <f>VLOOKUP(F503,'ESO zone constants'!$A$3:$D$9999,4,FALSE)</f>
        <v>Galen</v>
      </c>
    </row>
    <row r="504" spans="1:14" x14ac:dyDescent="0.25">
      <c r="A504" s="95">
        <v>527</v>
      </c>
      <c r="B504">
        <v>48</v>
      </c>
      <c r="C504">
        <v>2212</v>
      </c>
      <c r="D504" t="s">
        <v>3534</v>
      </c>
      <c r="E504">
        <v>929</v>
      </c>
      <c r="F504">
        <v>1383</v>
      </c>
      <c r="G504" t="s">
        <v>3521</v>
      </c>
      <c r="H504">
        <v>1</v>
      </c>
      <c r="I504" t="s">
        <v>3541</v>
      </c>
      <c r="J504" s="30" t="str">
        <f t="shared" si="24"/>
        <v>[527]=1383,</v>
      </c>
      <c r="K504" s="3">
        <f t="shared" si="25"/>
        <v>527</v>
      </c>
      <c r="L504" s="3">
        <f t="shared" si="26"/>
        <v>1383</v>
      </c>
      <c r="M504" s="8" t="str">
        <f>VLOOKUP(A504,'ESO wayshrine names'!$A$3:$B$9991,2,)</f>
        <v>Llanshara Wayshrine</v>
      </c>
      <c r="N504" s="3" t="str">
        <f>VLOOKUP(F504,'ESO zone constants'!$A$3:$D$9999,4,FALSE)</f>
        <v>Galen</v>
      </c>
    </row>
    <row r="505" spans="1:14" x14ac:dyDescent="0.25">
      <c r="A505" s="95">
        <v>528</v>
      </c>
      <c r="B505">
        <v>48</v>
      </c>
      <c r="C505">
        <v>2212</v>
      </c>
      <c r="D505" t="s">
        <v>3534</v>
      </c>
      <c r="E505">
        <v>929</v>
      </c>
      <c r="F505">
        <v>1383</v>
      </c>
      <c r="G505" t="s">
        <v>3521</v>
      </c>
      <c r="H505">
        <v>1</v>
      </c>
      <c r="I505" t="s">
        <v>3535</v>
      </c>
      <c r="J505" s="30" t="str">
        <f t="shared" si="24"/>
        <v>[528]=1383,</v>
      </c>
      <c r="K505" s="3">
        <f t="shared" si="25"/>
        <v>528</v>
      </c>
      <c r="L505" s="3">
        <f t="shared" si="26"/>
        <v>1383</v>
      </c>
      <c r="M505" s="8" t="str">
        <f>VLOOKUP(A505,'ESO wayshrine names'!$A$3:$B$9991,2,)</f>
        <v>Y'ffre's Path Wayshrine</v>
      </c>
      <c r="N505" s="3" t="str">
        <f>VLOOKUP(F505,'ESO zone constants'!$A$3:$D$9999,4,FALSE)</f>
        <v>Galen</v>
      </c>
    </row>
    <row r="506" spans="1:14" s="54" customFormat="1" x14ac:dyDescent="0.25">
      <c r="A506" s="95">
        <v>529</v>
      </c>
      <c r="B506">
        <v>48</v>
      </c>
      <c r="C506">
        <v>2212</v>
      </c>
      <c r="D506" t="s">
        <v>3534</v>
      </c>
      <c r="E506">
        <v>929</v>
      </c>
      <c r="F506">
        <v>1383</v>
      </c>
      <c r="G506" t="s">
        <v>3521</v>
      </c>
      <c r="H506">
        <v>1</v>
      </c>
      <c r="I506" t="s">
        <v>3536</v>
      </c>
      <c r="J506" s="30" t="str">
        <f t="shared" si="24"/>
        <v>[529]=1383,</v>
      </c>
      <c r="K506" s="3">
        <f t="shared" si="25"/>
        <v>529</v>
      </c>
      <c r="L506" s="3">
        <f t="shared" si="26"/>
        <v>1383</v>
      </c>
      <c r="M506" s="8" t="str">
        <f>VLOOKUP(A506,'ESO wayshrine names'!$A$3:$B$9991,2,)</f>
        <v>Vastyr Wayshrine</v>
      </c>
      <c r="N506" s="3" t="str">
        <f>VLOOKUP(F506,'ESO zone constants'!$A$3:$D$9999,4,FALSE)</f>
        <v>Galen</v>
      </c>
    </row>
    <row r="507" spans="1:14" x14ac:dyDescent="0.25">
      <c r="A507" s="95">
        <v>530</v>
      </c>
      <c r="B507">
        <v>48</v>
      </c>
      <c r="C507">
        <v>2212</v>
      </c>
      <c r="D507" t="s">
        <v>3534</v>
      </c>
      <c r="E507">
        <v>929</v>
      </c>
      <c r="F507">
        <v>1383</v>
      </c>
      <c r="G507" t="s">
        <v>3521</v>
      </c>
      <c r="H507">
        <v>1</v>
      </c>
      <c r="I507" t="s">
        <v>3537</v>
      </c>
      <c r="J507" s="30" t="str">
        <f t="shared" si="24"/>
        <v>[530]=1383,</v>
      </c>
      <c r="K507" s="3">
        <f t="shared" si="25"/>
        <v>530</v>
      </c>
      <c r="L507" s="3">
        <f t="shared" si="26"/>
        <v>1383</v>
      </c>
      <c r="M507" s="8" t="str">
        <f>VLOOKUP(A507,'ESO wayshrine names'!$A$3:$B$9991,2,)</f>
        <v>Eastern Shores Wayshrine</v>
      </c>
      <c r="N507" s="3" t="str">
        <f>VLOOKUP(F507,'ESO zone constants'!$A$3:$D$9999,4,FALSE)</f>
        <v>Galen</v>
      </c>
    </row>
    <row r="508" spans="1:14" x14ac:dyDescent="0.25">
      <c r="A508" s="95">
        <v>531</v>
      </c>
      <c r="B508">
        <v>11</v>
      </c>
      <c r="C508">
        <v>7</v>
      </c>
      <c r="D508" t="s">
        <v>2313</v>
      </c>
      <c r="E508">
        <v>9</v>
      </c>
      <c r="F508">
        <v>41</v>
      </c>
      <c r="G508" t="s">
        <v>2313</v>
      </c>
      <c r="H508">
        <v>6</v>
      </c>
      <c r="I508" t="s">
        <v>3640</v>
      </c>
      <c r="J508" s="30" t="str">
        <f t="shared" si="24"/>
        <v>[531]=41,</v>
      </c>
      <c r="K508" s="3">
        <f t="shared" si="25"/>
        <v>531</v>
      </c>
      <c r="L508" s="3">
        <f t="shared" si="26"/>
        <v>41</v>
      </c>
      <c r="M508" s="8" t="str">
        <f>VLOOKUP(A508,'ESO wayshrine names'!$A$3:$B$9991,2,)</f>
        <v>Dungeon: Bal Sunnar</v>
      </c>
      <c r="N508" s="3" t="str">
        <f>VLOOKUP(F508,'ESO zone constants'!$A$3:$D$9999,4,FALSE)</f>
        <v>Stonefalls</v>
      </c>
    </row>
    <row r="509" spans="1:14" x14ac:dyDescent="0.25">
      <c r="A509" s="95">
        <v>532</v>
      </c>
      <c r="B509">
        <v>12</v>
      </c>
      <c r="C509">
        <v>125</v>
      </c>
      <c r="D509" t="s">
        <v>2311</v>
      </c>
      <c r="E509">
        <v>16</v>
      </c>
      <c r="F509">
        <v>103</v>
      </c>
      <c r="G509" t="s">
        <v>2311</v>
      </c>
      <c r="H509">
        <v>6</v>
      </c>
      <c r="I509" t="s">
        <v>3641</v>
      </c>
      <c r="J509" s="30" t="str">
        <f t="shared" si="24"/>
        <v>[532]=103,</v>
      </c>
      <c r="K509" s="3">
        <f t="shared" si="25"/>
        <v>532</v>
      </c>
      <c r="L509" s="3">
        <f t="shared" si="26"/>
        <v>103</v>
      </c>
      <c r="M509" s="8" t="str">
        <f>VLOOKUP(A509,'ESO wayshrine names'!$A$3:$B$9991,2,)</f>
        <v>Dungeon: Scrivener's Hall</v>
      </c>
      <c r="N509" s="3" t="str">
        <f>VLOOKUP(F509,'ESO zone constants'!$A$3:$D$9999,4,FALSE)</f>
        <v>The Rift</v>
      </c>
    </row>
    <row r="510" spans="1:14" x14ac:dyDescent="0.25">
      <c r="A510" s="95">
        <v>533</v>
      </c>
      <c r="B510">
        <v>46</v>
      </c>
      <c r="C510">
        <v>2114</v>
      </c>
      <c r="D510" t="s">
        <v>3466</v>
      </c>
      <c r="E510">
        <v>884</v>
      </c>
      <c r="F510">
        <v>1318</v>
      </c>
      <c r="G510" t="s">
        <v>3355</v>
      </c>
      <c r="H510">
        <v>7</v>
      </c>
      <c r="I510" t="s">
        <v>3899</v>
      </c>
      <c r="J510" s="30" t="str">
        <f t="shared" si="24"/>
        <v>[533]=1318,</v>
      </c>
      <c r="K510" s="3">
        <f t="shared" si="25"/>
        <v>533</v>
      </c>
      <c r="L510" s="3">
        <f t="shared" si="26"/>
        <v>1318</v>
      </c>
      <c r="M510" s="8" t="str">
        <f>VLOOKUP(A510,'ESO wayshrine names'!$A$3:$B$9991,2,)</f>
        <v>Fogbreak Lighthouse</v>
      </c>
      <c r="N510" s="3" t="str">
        <f>VLOOKUP(F510,'ESO zone constants'!$A$3:$D$9999,4,FALSE)</f>
        <v>High Isle</v>
      </c>
    </row>
    <row r="511" spans="1:14" x14ac:dyDescent="0.25">
      <c r="A511" s="95">
        <v>534</v>
      </c>
      <c r="B511">
        <v>49</v>
      </c>
      <c r="C511">
        <v>2274</v>
      </c>
      <c r="D511" t="s">
        <v>3692</v>
      </c>
      <c r="E511">
        <v>958</v>
      </c>
      <c r="F511">
        <v>1414</v>
      </c>
      <c r="G511" t="s">
        <v>3692</v>
      </c>
      <c r="H511">
        <v>3</v>
      </c>
      <c r="I511" t="s">
        <v>3697</v>
      </c>
      <c r="J511" s="30" t="str">
        <f t="shared" si="24"/>
        <v>[534]=1414,</v>
      </c>
      <c r="K511" s="3">
        <f t="shared" si="25"/>
        <v>534</v>
      </c>
      <c r="L511" s="3">
        <f t="shared" si="26"/>
        <v>1414</v>
      </c>
      <c r="M511" s="8" t="str">
        <f>VLOOKUP(A511,'ESO wayshrine names'!$A$3:$B$9991,2,)</f>
        <v>Trial: Sanity's Edge</v>
      </c>
      <c r="N511" s="3" t="str">
        <f>VLOOKUP(F511,'ESO zone constants'!$A$3:$D$9999,4,FALSE)</f>
        <v>Telvanni Peninsula</v>
      </c>
    </row>
    <row r="512" spans="1:14" x14ac:dyDescent="0.25">
      <c r="A512" s="95">
        <v>535</v>
      </c>
      <c r="B512">
        <v>49</v>
      </c>
      <c r="C512">
        <v>2274</v>
      </c>
      <c r="D512" t="s">
        <v>3692</v>
      </c>
      <c r="E512">
        <v>958</v>
      </c>
      <c r="F512">
        <v>1414</v>
      </c>
      <c r="G512" t="s">
        <v>3692</v>
      </c>
      <c r="H512">
        <v>1</v>
      </c>
      <c r="I512" t="s">
        <v>3698</v>
      </c>
      <c r="J512" s="30" t="str">
        <f t="shared" si="24"/>
        <v>[535]=1414,</v>
      </c>
      <c r="K512" s="3">
        <f t="shared" si="25"/>
        <v>535</v>
      </c>
      <c r="L512" s="3">
        <f t="shared" si="26"/>
        <v>1414</v>
      </c>
      <c r="M512" s="8" t="str">
        <f>VLOOKUP(A512,'ESO wayshrine names'!$A$3:$B$9991,2,)</f>
        <v>Necrom Outskirts Wayshrine</v>
      </c>
      <c r="N512" s="3" t="str">
        <f>VLOOKUP(F512,'ESO zone constants'!$A$3:$D$9999,4,FALSE)</f>
        <v>Telvanni Peninsula</v>
      </c>
    </row>
    <row r="513" spans="1:14" x14ac:dyDescent="0.25">
      <c r="A513" s="95">
        <v>536</v>
      </c>
      <c r="B513">
        <v>49</v>
      </c>
      <c r="C513">
        <v>2274</v>
      </c>
      <c r="D513" t="s">
        <v>3692</v>
      </c>
      <c r="E513">
        <v>958</v>
      </c>
      <c r="F513">
        <v>1414</v>
      </c>
      <c r="G513" t="s">
        <v>3692</v>
      </c>
      <c r="H513">
        <v>1</v>
      </c>
      <c r="I513" t="s">
        <v>3699</v>
      </c>
      <c r="J513" s="30" t="str">
        <f t="shared" si="24"/>
        <v>[536]=1414,</v>
      </c>
      <c r="K513" s="3">
        <f t="shared" si="25"/>
        <v>536</v>
      </c>
      <c r="L513" s="3">
        <f t="shared" si="26"/>
        <v>1414</v>
      </c>
      <c r="M513" s="8" t="str">
        <f>VLOOKUP(A513,'ESO wayshrine names'!$A$3:$B$9991,2,)</f>
        <v>Necrom Wayshrine</v>
      </c>
      <c r="N513" s="3" t="str">
        <f>VLOOKUP(F513,'ESO zone constants'!$A$3:$D$9999,4,FALSE)</f>
        <v>Telvanni Peninsula</v>
      </c>
    </row>
    <row r="514" spans="1:14" x14ac:dyDescent="0.25">
      <c r="A514" s="95">
        <v>537</v>
      </c>
      <c r="B514">
        <v>49</v>
      </c>
      <c r="C514">
        <v>2274</v>
      </c>
      <c r="D514" t="s">
        <v>3692</v>
      </c>
      <c r="E514">
        <v>958</v>
      </c>
      <c r="F514">
        <v>1414</v>
      </c>
      <c r="G514" t="s">
        <v>3692</v>
      </c>
      <c r="H514">
        <v>1</v>
      </c>
      <c r="I514" t="s">
        <v>3900</v>
      </c>
      <c r="J514" s="30" t="str">
        <f t="shared" si="24"/>
        <v>[537]=1414,</v>
      </c>
      <c r="K514" s="3">
        <f t="shared" si="25"/>
        <v>537</v>
      </c>
      <c r="L514" s="3">
        <f t="shared" si="26"/>
        <v>1414</v>
      </c>
      <c r="M514" s="8" t="str">
        <f>VLOOKUP(A514,'ESO wayshrine names'!$A$3:$B$9991,2,)</f>
        <v>Fungal Lowlands Wayshrine</v>
      </c>
      <c r="N514" s="3" t="str">
        <f>VLOOKUP(F514,'ESO zone constants'!$A$3:$D$9999,4,FALSE)</f>
        <v>Telvanni Peninsula</v>
      </c>
    </row>
    <row r="515" spans="1:14" x14ac:dyDescent="0.25">
      <c r="A515" s="95">
        <v>538</v>
      </c>
      <c r="B515">
        <v>49</v>
      </c>
      <c r="C515">
        <v>2274</v>
      </c>
      <c r="D515" t="s">
        <v>3692</v>
      </c>
      <c r="E515">
        <v>958</v>
      </c>
      <c r="F515">
        <v>1414</v>
      </c>
      <c r="G515" t="s">
        <v>3692</v>
      </c>
      <c r="H515">
        <v>1</v>
      </c>
      <c r="I515" t="s">
        <v>3700</v>
      </c>
      <c r="J515" s="30" t="str">
        <f t="shared" si="24"/>
        <v>[538]=1414,</v>
      </c>
      <c r="K515" s="3">
        <f t="shared" si="25"/>
        <v>538</v>
      </c>
      <c r="L515" s="3">
        <f t="shared" si="26"/>
        <v>1414</v>
      </c>
      <c r="M515" s="8" t="str">
        <f>VLOOKUP(A515,'ESO wayshrine names'!$A$3:$B$9991,2,)</f>
        <v>Ald Isra Wayshrine</v>
      </c>
      <c r="N515" s="3" t="str">
        <f>VLOOKUP(F515,'ESO zone constants'!$A$3:$D$9999,4,FALSE)</f>
        <v>Telvanni Peninsula</v>
      </c>
    </row>
    <row r="516" spans="1:14" x14ac:dyDescent="0.25">
      <c r="A516" s="95">
        <v>539</v>
      </c>
      <c r="B516">
        <v>49</v>
      </c>
      <c r="C516">
        <v>2274</v>
      </c>
      <c r="D516" t="s">
        <v>3692</v>
      </c>
      <c r="E516">
        <v>958</v>
      </c>
      <c r="F516">
        <v>1414</v>
      </c>
      <c r="G516" t="s">
        <v>3692</v>
      </c>
      <c r="H516">
        <v>1</v>
      </c>
      <c r="I516" t="s">
        <v>3701</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constants'!$A$3:$D$9999,4,FALSE)</f>
        <v>Telvanni Peninsula</v>
      </c>
    </row>
    <row r="517" spans="1:14" x14ac:dyDescent="0.25">
      <c r="A517" s="95">
        <v>540</v>
      </c>
      <c r="B517">
        <v>50</v>
      </c>
      <c r="C517">
        <v>2275</v>
      </c>
      <c r="D517" t="s">
        <v>3686</v>
      </c>
      <c r="E517">
        <v>957</v>
      </c>
      <c r="F517">
        <v>1413</v>
      </c>
      <c r="G517" t="s">
        <v>3686</v>
      </c>
      <c r="H517">
        <v>1</v>
      </c>
      <c r="I517" t="s">
        <v>3702</v>
      </c>
      <c r="J517" s="30" t="str">
        <f t="shared" si="27"/>
        <v>[540]=1413,</v>
      </c>
      <c r="K517" s="3">
        <f t="shared" si="28"/>
        <v>540</v>
      </c>
      <c r="L517" s="3">
        <f t="shared" si="29"/>
        <v>1413</v>
      </c>
      <c r="M517" s="8" t="str">
        <f>VLOOKUP(A517,'ESO wayshrine names'!$A$3:$B$9991,2,)</f>
        <v>Soundless Bight Wayshrine</v>
      </c>
      <c r="N517" s="3" t="str">
        <f>VLOOKUP(F517,'ESO zone constants'!$A$3:$D$9999,4,FALSE)</f>
        <v>Apocrypha</v>
      </c>
    </row>
    <row r="518" spans="1:14" x14ac:dyDescent="0.25">
      <c r="A518" s="95">
        <v>541</v>
      </c>
      <c r="B518">
        <v>50</v>
      </c>
      <c r="C518">
        <v>2275</v>
      </c>
      <c r="D518" t="s">
        <v>3686</v>
      </c>
      <c r="E518">
        <v>957</v>
      </c>
      <c r="F518">
        <v>1413</v>
      </c>
      <c r="G518" t="s">
        <v>3686</v>
      </c>
      <c r="H518">
        <v>1</v>
      </c>
      <c r="I518" t="s">
        <v>3703</v>
      </c>
      <c r="J518" s="30" t="str">
        <f t="shared" si="27"/>
        <v>[541]=1413,</v>
      </c>
      <c r="K518" s="3">
        <f t="shared" si="28"/>
        <v>541</v>
      </c>
      <c r="L518" s="3">
        <f t="shared" si="29"/>
        <v>1413</v>
      </c>
      <c r="M518" s="8" t="str">
        <f>VLOOKUP(A518,'ESO wayshrine names'!$A$3:$B$9991,2,)</f>
        <v>Stilled Shallows Wayshrine</v>
      </c>
      <c r="N518" s="3" t="str">
        <f>VLOOKUP(F518,'ESO zone constants'!$A$3:$D$9999,4,FALSE)</f>
        <v>Apocrypha</v>
      </c>
    </row>
    <row r="519" spans="1:14" x14ac:dyDescent="0.25">
      <c r="A519" s="95">
        <v>542</v>
      </c>
      <c r="B519">
        <v>50</v>
      </c>
      <c r="C519">
        <v>2275</v>
      </c>
      <c r="D519" t="s">
        <v>3686</v>
      </c>
      <c r="E519">
        <v>957</v>
      </c>
      <c r="F519">
        <v>1413</v>
      </c>
      <c r="G519" t="s">
        <v>3686</v>
      </c>
      <c r="H519">
        <v>1</v>
      </c>
      <c r="I519" t="s">
        <v>3704</v>
      </c>
      <c r="J519" s="30" t="str">
        <f t="shared" si="27"/>
        <v>[542]=1413,</v>
      </c>
      <c r="K519" s="3">
        <f t="shared" si="28"/>
        <v>542</v>
      </c>
      <c r="L519" s="3">
        <f t="shared" si="29"/>
        <v>1413</v>
      </c>
      <c r="M519" s="8" t="str">
        <f>VLOOKUP(A519,'ESO wayshrine names'!$A$3:$B$9991,2,)</f>
        <v>Cipher's Midden Wayshrine</v>
      </c>
      <c r="N519" s="3" t="str">
        <f>VLOOKUP(F519,'ESO zone constants'!$A$3:$D$9999,4,FALSE)</f>
        <v>Apocrypha</v>
      </c>
    </row>
    <row r="520" spans="1:14" x14ac:dyDescent="0.25">
      <c r="A520" s="95">
        <v>543</v>
      </c>
      <c r="B520">
        <v>50</v>
      </c>
      <c r="C520">
        <v>2275</v>
      </c>
      <c r="D520" t="s">
        <v>3686</v>
      </c>
      <c r="E520">
        <v>957</v>
      </c>
      <c r="F520">
        <v>1413</v>
      </c>
      <c r="G520" t="s">
        <v>3686</v>
      </c>
      <c r="H520">
        <v>1</v>
      </c>
      <c r="I520" t="s">
        <v>3705</v>
      </c>
      <c r="J520" s="30" t="str">
        <f t="shared" si="27"/>
        <v>[543]=1413,</v>
      </c>
      <c r="K520" s="3">
        <f t="shared" si="28"/>
        <v>543</v>
      </c>
      <c r="L520" s="3">
        <f t="shared" si="29"/>
        <v>1413</v>
      </c>
      <c r="M520" s="8" t="str">
        <f>VLOOKUP(A520,'ESO wayshrine names'!$A$3:$B$9991,2,)</f>
        <v>Speiran Tarn Wayshrine</v>
      </c>
      <c r="N520" s="3" t="str">
        <f>VLOOKUP(F520,'ESO zone constants'!$A$3:$D$9999,4,FALSE)</f>
        <v>Apocrypha</v>
      </c>
    </row>
    <row r="521" spans="1:14" x14ac:dyDescent="0.25">
      <c r="A521" s="95">
        <v>544</v>
      </c>
      <c r="B521">
        <v>50</v>
      </c>
      <c r="C521">
        <v>2275</v>
      </c>
      <c r="D521" t="s">
        <v>3686</v>
      </c>
      <c r="E521">
        <v>957</v>
      </c>
      <c r="F521">
        <v>1413</v>
      </c>
      <c r="G521" t="s">
        <v>3686</v>
      </c>
      <c r="H521">
        <v>1</v>
      </c>
      <c r="I521" t="s">
        <v>3687</v>
      </c>
      <c r="J521" s="30" t="str">
        <f t="shared" si="27"/>
        <v>[544]=1413,</v>
      </c>
      <c r="K521" s="3">
        <f t="shared" si="28"/>
        <v>544</v>
      </c>
      <c r="L521" s="3">
        <f t="shared" si="29"/>
        <v>1413</v>
      </c>
      <c r="M521" s="8" t="str">
        <f>VLOOKUP(A521,'ESO wayshrine names'!$A$3:$B$9991,2,)</f>
        <v>Writhing Wastes Wayshrine</v>
      </c>
      <c r="N521" s="3" t="str">
        <f>VLOOKUP(F521,'ESO zone constants'!$A$3:$D$9999,4,FALSE)</f>
        <v>Apocrypha</v>
      </c>
    </row>
    <row r="522" spans="1:14" x14ac:dyDescent="0.25">
      <c r="A522" s="95">
        <v>545</v>
      </c>
      <c r="B522">
        <v>50</v>
      </c>
      <c r="C522">
        <v>2275</v>
      </c>
      <c r="D522" t="s">
        <v>3686</v>
      </c>
      <c r="E522">
        <v>957</v>
      </c>
      <c r="F522">
        <v>1413</v>
      </c>
      <c r="G522" t="s">
        <v>3686</v>
      </c>
      <c r="H522">
        <v>1</v>
      </c>
      <c r="I522" t="s">
        <v>3688</v>
      </c>
      <c r="J522" s="30" t="str">
        <f t="shared" si="27"/>
        <v>[545]=1413,</v>
      </c>
      <c r="K522" s="3">
        <f t="shared" si="28"/>
        <v>545</v>
      </c>
      <c r="L522" s="3">
        <f t="shared" si="29"/>
        <v>1413</v>
      </c>
      <c r="M522" s="8" t="str">
        <f>VLOOKUP(A522,'ESO wayshrine names'!$A$3:$B$9991,2,)</f>
        <v>Tranquil Catalog Wayshrine</v>
      </c>
      <c r="N522" s="3" t="str">
        <f>VLOOKUP(F522,'ESO zone constants'!$A$3:$D$9999,4,FALSE)</f>
        <v>Apocrypha</v>
      </c>
    </row>
    <row r="523" spans="1:14" x14ac:dyDescent="0.25">
      <c r="A523" s="95">
        <v>546</v>
      </c>
      <c r="B523">
        <v>50</v>
      </c>
      <c r="C523">
        <v>2275</v>
      </c>
      <c r="D523" t="s">
        <v>3686</v>
      </c>
      <c r="E523">
        <v>957</v>
      </c>
      <c r="F523">
        <v>1413</v>
      </c>
      <c r="G523" t="s">
        <v>3686</v>
      </c>
      <c r="H523">
        <v>1</v>
      </c>
      <c r="I523" t="s">
        <v>3689</v>
      </c>
      <c r="J523" s="30" t="str">
        <f t="shared" si="27"/>
        <v>[546]=1413,</v>
      </c>
      <c r="K523" s="3">
        <f t="shared" si="28"/>
        <v>546</v>
      </c>
      <c r="L523" s="3">
        <f t="shared" ref="L523:L524" si="30">F523</f>
        <v>1413</v>
      </c>
      <c r="M523" s="8" t="str">
        <f>VLOOKUP(A523,'ESO wayshrine names'!$A$3:$B$9991,2,)</f>
        <v>Apogee Nadir Wayshrine</v>
      </c>
      <c r="N523" s="3" t="str">
        <f>VLOOKUP(F523,'ESO zone constants'!$A$3:$D$9999,4,FALSE)</f>
        <v>Apocrypha</v>
      </c>
    </row>
    <row r="524" spans="1:14" x14ac:dyDescent="0.25">
      <c r="A524" s="95">
        <v>547</v>
      </c>
      <c r="B524">
        <v>50</v>
      </c>
      <c r="C524">
        <v>2275</v>
      </c>
      <c r="D524" t="s">
        <v>3686</v>
      </c>
      <c r="E524">
        <v>957</v>
      </c>
      <c r="F524">
        <v>1413</v>
      </c>
      <c r="G524" t="s">
        <v>3686</v>
      </c>
      <c r="H524">
        <v>1</v>
      </c>
      <c r="I524" t="s">
        <v>3690</v>
      </c>
      <c r="J524" s="30" t="str">
        <f t="shared" si="27"/>
        <v>[547]=1413,</v>
      </c>
      <c r="K524" s="3">
        <f t="shared" si="28"/>
        <v>547</v>
      </c>
      <c r="L524" s="3">
        <f t="shared" si="30"/>
        <v>1413</v>
      </c>
      <c r="M524" s="8" t="str">
        <f>VLOOKUP(A524,'ESO wayshrine names'!$A$3:$B$9991,2,)</f>
        <v>Forlorn Palisades Wayshrine</v>
      </c>
      <c r="N524" s="3" t="str">
        <f>VLOOKUP(F524,'ESO zone constants'!$A$3:$D$9999,4,FALSE)</f>
        <v>Apocrypha</v>
      </c>
    </row>
    <row r="525" spans="1:14" x14ac:dyDescent="0.25">
      <c r="A525" s="95">
        <v>548</v>
      </c>
      <c r="B525">
        <v>50</v>
      </c>
      <c r="C525">
        <v>2275</v>
      </c>
      <c r="D525" t="s">
        <v>3686</v>
      </c>
      <c r="E525">
        <v>957</v>
      </c>
      <c r="F525">
        <v>1413</v>
      </c>
      <c r="G525" t="s">
        <v>3686</v>
      </c>
      <c r="H525">
        <v>1</v>
      </c>
      <c r="I525" t="s">
        <v>3691</v>
      </c>
      <c r="J525" s="30" t="str">
        <f t="shared" si="27"/>
        <v>[548]=1413,</v>
      </c>
      <c r="K525" s="3">
        <f t="shared" si="28"/>
        <v>548</v>
      </c>
      <c r="L525" s="3">
        <f t="shared" si="29"/>
        <v>1413</v>
      </c>
      <c r="M525" s="8" t="str">
        <f>VLOOKUP(A525,'ESO wayshrine names'!$A$3:$B$9991,2,)</f>
        <v>Feral Gallery Wayshrine</v>
      </c>
      <c r="N525" s="3" t="str">
        <f>VLOOKUP(F525,'ESO zone constants'!$A$3:$D$9999,4,FALSE)</f>
        <v>Apocrypha</v>
      </c>
    </row>
    <row r="526" spans="1:14" x14ac:dyDescent="0.25">
      <c r="A526" s="95">
        <v>549</v>
      </c>
      <c r="B526">
        <v>49</v>
      </c>
      <c r="C526">
        <v>2274</v>
      </c>
      <c r="D526" t="s">
        <v>3692</v>
      </c>
      <c r="E526">
        <v>958</v>
      </c>
      <c r="F526">
        <v>1414</v>
      </c>
      <c r="G526" t="s">
        <v>3692</v>
      </c>
      <c r="H526">
        <v>1</v>
      </c>
      <c r="I526" t="s">
        <v>3693</v>
      </c>
      <c r="J526" s="30" t="str">
        <f t="shared" si="27"/>
        <v>[549]=1414,</v>
      </c>
      <c r="K526" s="3">
        <f t="shared" si="28"/>
        <v>549</v>
      </c>
      <c r="L526" s="3">
        <f t="shared" si="29"/>
        <v>1414</v>
      </c>
      <c r="M526" s="8" t="str">
        <f>VLOOKUP(A526,'ESO wayshrine names'!$A$3:$B$9991,2,)</f>
        <v>Great Arm Wayshrine</v>
      </c>
      <c r="N526" s="3" t="str">
        <f>VLOOKUP(F526,'ESO zone constants'!$A$3:$D$9999,4,FALSE)</f>
        <v>Telvanni Peninsula</v>
      </c>
    </row>
    <row r="527" spans="1:14" x14ac:dyDescent="0.25">
      <c r="A527" s="95">
        <v>550</v>
      </c>
      <c r="B527">
        <v>50</v>
      </c>
      <c r="C527">
        <v>2275</v>
      </c>
      <c r="D527" t="s">
        <v>3686</v>
      </c>
      <c r="E527">
        <v>957</v>
      </c>
      <c r="F527">
        <v>1413</v>
      </c>
      <c r="G527" t="s">
        <v>3686</v>
      </c>
      <c r="H527">
        <v>6</v>
      </c>
      <c r="I527" t="s">
        <v>3828</v>
      </c>
      <c r="J527" s="30" t="str">
        <f t="shared" si="27"/>
        <v>[550]=1413,</v>
      </c>
      <c r="K527" s="3">
        <f t="shared" si="28"/>
        <v>550</v>
      </c>
      <c r="L527" s="3">
        <f t="shared" si="29"/>
        <v>1413</v>
      </c>
      <c r="M527" s="8" t="str">
        <f>VLOOKUP(A527,'ESO wayshrine names'!$A$3:$B$9991,2,)</f>
        <v>Endless Archive</v>
      </c>
      <c r="N527" s="3" t="str">
        <f>VLOOKUP(F527,'ESO zone constants'!$A$3:$D$9999,4,FALSE)</f>
        <v>Apocrypha</v>
      </c>
    </row>
    <row r="528" spans="1:14" x14ac:dyDescent="0.25">
      <c r="A528" s="95">
        <v>551</v>
      </c>
      <c r="B528">
        <v>48</v>
      </c>
      <c r="C528">
        <v>2212</v>
      </c>
      <c r="D528" t="s">
        <v>3534</v>
      </c>
      <c r="E528">
        <v>929</v>
      </c>
      <c r="F528">
        <v>1383</v>
      </c>
      <c r="G528" t="s">
        <v>3521</v>
      </c>
      <c r="H528">
        <v>7</v>
      </c>
      <c r="I528" t="s">
        <v>3901</v>
      </c>
      <c r="J528" s="30" t="str">
        <f t="shared" si="27"/>
        <v>[551]=1383,</v>
      </c>
      <c r="K528" s="3">
        <f t="shared" si="28"/>
        <v>551</v>
      </c>
      <c r="L528" s="3">
        <f t="shared" ref="L528:L531" si="31">F528</f>
        <v>1383</v>
      </c>
      <c r="M528" s="8" t="str">
        <f>VLOOKUP(A528,'ESO wayshrine names'!$A$3:$B$9991,2,)</f>
        <v>The Fair Winds</v>
      </c>
      <c r="N528" s="3" t="str">
        <f>VLOOKUP(F528,'ESO zone constants'!$A$3:$D$9999,4,FALSE)</f>
        <v>Galen</v>
      </c>
    </row>
    <row r="529" spans="1:14" x14ac:dyDescent="0.25">
      <c r="A529" s="95">
        <v>552</v>
      </c>
      <c r="B529">
        <v>49</v>
      </c>
      <c r="C529">
        <v>2274</v>
      </c>
      <c r="D529" t="s">
        <v>3692</v>
      </c>
      <c r="E529">
        <v>958</v>
      </c>
      <c r="F529">
        <v>1414</v>
      </c>
      <c r="G529" t="s">
        <v>3692</v>
      </c>
      <c r="H529">
        <v>7</v>
      </c>
      <c r="I529" t="s">
        <v>3694</v>
      </c>
      <c r="J529" s="30" t="str">
        <f t="shared" si="27"/>
        <v>[552]=1414,</v>
      </c>
      <c r="K529" s="3">
        <f t="shared" si="28"/>
        <v>552</v>
      </c>
      <c r="L529" s="3">
        <f t="shared" si="31"/>
        <v>1414</v>
      </c>
      <c r="M529" s="8" t="str">
        <f>VLOOKUP(A529,'ESO wayshrine names'!$A$3:$B$9991,2,)</f>
        <v>Journey's End Lodgings</v>
      </c>
      <c r="N529" s="3" t="str">
        <f>VLOOKUP(F529,'ESO zone constants'!$A$3:$D$9999,4,FALSE)</f>
        <v>Telvanni Peninsula</v>
      </c>
    </row>
    <row r="530" spans="1:14" x14ac:dyDescent="0.25">
      <c r="A530" s="95">
        <v>553</v>
      </c>
      <c r="B530">
        <v>49</v>
      </c>
      <c r="C530">
        <v>2274</v>
      </c>
      <c r="D530" t="s">
        <v>3692</v>
      </c>
      <c r="E530">
        <v>958</v>
      </c>
      <c r="F530">
        <v>1414</v>
      </c>
      <c r="G530" t="s">
        <v>3692</v>
      </c>
      <c r="H530">
        <v>7</v>
      </c>
      <c r="I530" t="s">
        <v>3695</v>
      </c>
      <c r="J530" s="30" t="str">
        <f t="shared" si="27"/>
        <v>[553]=1414,</v>
      </c>
      <c r="K530" s="3">
        <f t="shared" si="28"/>
        <v>553</v>
      </c>
      <c r="L530" s="3">
        <f t="shared" si="31"/>
        <v>1414</v>
      </c>
      <c r="M530" s="8" t="str">
        <f>VLOOKUP(A530,'ESO wayshrine names'!$A$3:$B$9991,2,)</f>
        <v>Emissary's Enclave</v>
      </c>
      <c r="N530" s="3" t="str">
        <f>VLOOKUP(F530,'ESO zone constants'!$A$3:$D$9999,4,FALSE)</f>
        <v>Telvanni Peninsula</v>
      </c>
    </row>
    <row r="531" spans="1:14" x14ac:dyDescent="0.25">
      <c r="A531" s="95">
        <v>554</v>
      </c>
      <c r="B531">
        <v>49</v>
      </c>
      <c r="C531">
        <v>2274</v>
      </c>
      <c r="D531" t="s">
        <v>3692</v>
      </c>
      <c r="E531">
        <v>958</v>
      </c>
      <c r="F531">
        <v>1414</v>
      </c>
      <c r="G531" t="s">
        <v>3692</v>
      </c>
      <c r="H531">
        <v>1</v>
      </c>
      <c r="I531" t="s">
        <v>3696</v>
      </c>
      <c r="J531" s="30" t="str">
        <f t="shared" si="27"/>
        <v>[554]=1414,</v>
      </c>
      <c r="K531" s="3">
        <f t="shared" si="28"/>
        <v>554</v>
      </c>
      <c r="L531" s="3">
        <f t="shared" si="31"/>
        <v>1414</v>
      </c>
      <c r="M531" s="8" t="str">
        <f>VLOOKUP(A531,'ESO wayshrine names'!$A$3:$B$9991,2,)</f>
        <v>Alavelis Wayshrine</v>
      </c>
      <c r="N531" s="3" t="str">
        <f>VLOOKUP(F531,'ESO zone constants'!$A$3:$D$9999,4,FALSE)</f>
        <v>Telvanni Peninsula</v>
      </c>
    </row>
    <row r="532" spans="1:14" x14ac:dyDescent="0.25">
      <c r="A532" s="95">
        <v>555</v>
      </c>
      <c r="B532">
        <v>49</v>
      </c>
      <c r="C532">
        <v>2274</v>
      </c>
      <c r="D532" t="s">
        <v>3692</v>
      </c>
      <c r="E532">
        <v>958</v>
      </c>
      <c r="F532">
        <v>1414</v>
      </c>
      <c r="G532" t="s">
        <v>3692</v>
      </c>
      <c r="H532">
        <v>7</v>
      </c>
      <c r="I532" t="s">
        <v>3851</v>
      </c>
      <c r="J532" s="30" t="str">
        <f t="shared" si="27"/>
        <v>[555]=1414,</v>
      </c>
      <c r="K532" s="3">
        <f t="shared" ref="K532:K535" si="32">A532</f>
        <v>555</v>
      </c>
      <c r="L532" s="3">
        <f t="shared" ref="L532:L535" si="33">F532</f>
        <v>1414</v>
      </c>
      <c r="M532" s="8" t="str">
        <f>VLOOKUP(A532,'ESO wayshrine names'!$A$3:$B$9991,2,)</f>
        <v>Kelesan'ruhn</v>
      </c>
      <c r="N532" s="3" t="str">
        <f>VLOOKUP(F532,'ESO zone constants'!$A$3:$D$9999,4,FALSE)</f>
        <v>Telvanni Peninsula</v>
      </c>
    </row>
    <row r="533" spans="1:14" x14ac:dyDescent="0.25">
      <c r="A533" s="95">
        <v>557</v>
      </c>
      <c r="B533">
        <v>31</v>
      </c>
      <c r="C533">
        <v>1313</v>
      </c>
      <c r="D533" t="s">
        <v>2319</v>
      </c>
      <c r="E533">
        <v>590</v>
      </c>
      <c r="F533">
        <v>980</v>
      </c>
      <c r="G533" t="s">
        <v>3062</v>
      </c>
      <c r="H533">
        <v>7</v>
      </c>
      <c r="I533" t="s">
        <v>3902</v>
      </c>
      <c r="J533" s="30" t="str">
        <f t="shared" si="27"/>
        <v>[557]=980,</v>
      </c>
      <c r="K533" s="3">
        <f t="shared" si="32"/>
        <v>557</v>
      </c>
      <c r="L533" s="3">
        <f t="shared" si="33"/>
        <v>980</v>
      </c>
      <c r="M533" s="8" t="str">
        <f>VLOOKUP(A533,'ESO wayshrine names'!$A$3:$B$9991,2,)</f>
        <v>Shadow Queen's Labyrinth</v>
      </c>
      <c r="N533" s="3" t="str">
        <f>VLOOKUP(F533,'ESO zone constants'!$A$3:$D$9999,4,FALSE)</f>
        <v>Clockwork City</v>
      </c>
    </row>
    <row r="534" spans="1:14" x14ac:dyDescent="0.25">
      <c r="A534" s="95">
        <v>566</v>
      </c>
      <c r="B534">
        <v>48</v>
      </c>
      <c r="C534">
        <v>2212</v>
      </c>
      <c r="D534" t="s">
        <v>3534</v>
      </c>
      <c r="E534">
        <v>929</v>
      </c>
      <c r="F534">
        <v>1383</v>
      </c>
      <c r="G534" t="s">
        <v>3521</v>
      </c>
      <c r="H534">
        <v>7</v>
      </c>
      <c r="I534" t="s">
        <v>3903</v>
      </c>
      <c r="J534" s="30" t="str">
        <f t="shared" si="27"/>
        <v>[566]=1383,</v>
      </c>
      <c r="K534" s="3">
        <f t="shared" si="32"/>
        <v>566</v>
      </c>
      <c r="L534" s="3">
        <f t="shared" si="33"/>
        <v>1383</v>
      </c>
      <c r="M534" s="8" t="str">
        <f>VLOOKUP(A534,'ESO wayshrine names'!$A$3:$B$9991,2,)</f>
        <v>Gladesong Arboretum</v>
      </c>
      <c r="N534" s="3" t="str">
        <f>VLOOKUP(F534,'ESO zone constants'!$A$3:$D$9999,4,FALSE)</f>
        <v>Galen</v>
      </c>
    </row>
    <row r="535" spans="1:14" x14ac:dyDescent="0.25">
      <c r="A535" s="95">
        <v>567</v>
      </c>
      <c r="B535">
        <v>50</v>
      </c>
      <c r="C535">
        <v>2275</v>
      </c>
      <c r="D535" t="s">
        <v>3686</v>
      </c>
      <c r="E535">
        <v>957</v>
      </c>
      <c r="F535">
        <v>1413</v>
      </c>
      <c r="G535" t="s">
        <v>3686</v>
      </c>
      <c r="H535">
        <v>7</v>
      </c>
      <c r="I535" t="s">
        <v>3904</v>
      </c>
      <c r="J535" s="30" t="str">
        <f t="shared" si="27"/>
        <v>[567]=1413,</v>
      </c>
      <c r="K535" s="3">
        <f t="shared" si="32"/>
        <v>567</v>
      </c>
      <c r="L535" s="3">
        <f t="shared" si="33"/>
        <v>1413</v>
      </c>
      <c r="M535" s="8" t="str">
        <f>VLOOKUP(A535,'ESO wayshrine names'!$A$3:$B$9991,2,)</f>
        <v>Tower of Unutterable Truths</v>
      </c>
      <c r="N535" s="3" t="str">
        <f>VLOOKUP(F535,'ESO zone constants'!$A$3:$D$9999,4,FALSE)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1"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3856</v>
      </c>
      <c r="C1" s="52"/>
      <c r="D1" s="52" t="s">
        <v>3725</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3378</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3379</v>
      </c>
    </row>
    <row r="504" spans="1:2" x14ac:dyDescent="0.25">
      <c r="A504" s="98">
        <v>502</v>
      </c>
      <c r="B504" t="s">
        <v>3380</v>
      </c>
    </row>
    <row r="505" spans="1:2" x14ac:dyDescent="0.25">
      <c r="A505" s="98">
        <v>503</v>
      </c>
      <c r="B505" t="s">
        <v>3381</v>
      </c>
    </row>
    <row r="506" spans="1:2" x14ac:dyDescent="0.25">
      <c r="A506" s="98">
        <v>504</v>
      </c>
      <c r="B506" t="s">
        <v>3382</v>
      </c>
    </row>
    <row r="507" spans="1:2" x14ac:dyDescent="0.25">
      <c r="A507" s="98">
        <v>505</v>
      </c>
      <c r="B507" t="s">
        <v>3383</v>
      </c>
    </row>
    <row r="508" spans="1:2" x14ac:dyDescent="0.25">
      <c r="A508" s="98">
        <v>506</v>
      </c>
      <c r="B508" t="s">
        <v>3384</v>
      </c>
    </row>
    <row r="509" spans="1:2" x14ac:dyDescent="0.25">
      <c r="A509" s="98">
        <v>507</v>
      </c>
      <c r="B509" t="s">
        <v>3385</v>
      </c>
    </row>
    <row r="510" spans="1:2" x14ac:dyDescent="0.25">
      <c r="A510" s="98">
        <v>508</v>
      </c>
      <c r="B510" t="s">
        <v>3386</v>
      </c>
    </row>
    <row r="511" spans="1:2" x14ac:dyDescent="0.25">
      <c r="A511" s="98">
        <v>509</v>
      </c>
      <c r="B511" t="s">
        <v>3387</v>
      </c>
    </row>
    <row r="512" spans="1:2" x14ac:dyDescent="0.25">
      <c r="A512" s="98">
        <v>510</v>
      </c>
      <c r="B512" t="s">
        <v>3388</v>
      </c>
    </row>
    <row r="513" spans="1:2" x14ac:dyDescent="0.25">
      <c r="A513" s="98">
        <v>511</v>
      </c>
      <c r="B513" t="s">
        <v>3389</v>
      </c>
    </row>
    <row r="514" spans="1:2" x14ac:dyDescent="0.25">
      <c r="A514" s="98">
        <v>512</v>
      </c>
      <c r="B514" t="s">
        <v>3390</v>
      </c>
    </row>
    <row r="515" spans="1:2" x14ac:dyDescent="0.25">
      <c r="A515" s="98">
        <v>513</v>
      </c>
      <c r="B515" t="s">
        <v>3391</v>
      </c>
    </row>
    <row r="516" spans="1:2" x14ac:dyDescent="0.25">
      <c r="A516" s="98">
        <v>514</v>
      </c>
    </row>
    <row r="517" spans="1:2" x14ac:dyDescent="0.25">
      <c r="A517" s="98">
        <v>515</v>
      </c>
    </row>
    <row r="518" spans="1:2" x14ac:dyDescent="0.25">
      <c r="A518" s="98">
        <v>516</v>
      </c>
    </row>
    <row r="519" spans="1:2" x14ac:dyDescent="0.25">
      <c r="A519" s="98">
        <v>517</v>
      </c>
      <c r="B519" t="s">
        <v>3392</v>
      </c>
    </row>
    <row r="520" spans="1:2" x14ac:dyDescent="0.25">
      <c r="A520" s="98">
        <v>518</v>
      </c>
      <c r="B520" t="s">
        <v>3393</v>
      </c>
    </row>
    <row r="521" spans="1:2" x14ac:dyDescent="0.25">
      <c r="A521" s="98">
        <v>519</v>
      </c>
      <c r="B521" t="s">
        <v>3394</v>
      </c>
    </row>
    <row r="522" spans="1:2" x14ac:dyDescent="0.25">
      <c r="A522" s="98">
        <v>520</v>
      </c>
      <c r="B522" t="s">
        <v>3464</v>
      </c>
    </row>
    <row r="523" spans="1:2" x14ac:dyDescent="0.25">
      <c r="A523" s="98">
        <v>521</v>
      </c>
      <c r="B523" t="s">
        <v>3465</v>
      </c>
    </row>
    <row r="524" spans="1:2" x14ac:dyDescent="0.25">
      <c r="A524" s="98">
        <v>522</v>
      </c>
      <c r="B524" t="s">
        <v>3395</v>
      </c>
    </row>
    <row r="525" spans="1:2" x14ac:dyDescent="0.25">
      <c r="A525" s="98">
        <v>523</v>
      </c>
      <c r="B525" t="s">
        <v>3396</v>
      </c>
    </row>
    <row r="526" spans="1:2" x14ac:dyDescent="0.25">
      <c r="A526" s="98">
        <v>524</v>
      </c>
      <c r="B526" t="s">
        <v>3528</v>
      </c>
    </row>
    <row r="527" spans="1:2" x14ac:dyDescent="0.25">
      <c r="A527" s="98">
        <v>525</v>
      </c>
      <c r="B527" t="s">
        <v>3529</v>
      </c>
    </row>
    <row r="528" spans="1:2" x14ac:dyDescent="0.25">
      <c r="A528" s="98">
        <v>526</v>
      </c>
      <c r="B528" t="s">
        <v>3530</v>
      </c>
    </row>
    <row r="529" spans="1:2" x14ac:dyDescent="0.25">
      <c r="A529" s="98">
        <v>527</v>
      </c>
      <c r="B529" t="s">
        <v>3531</v>
      </c>
    </row>
    <row r="530" spans="1:2" x14ac:dyDescent="0.25">
      <c r="A530" s="98">
        <v>528</v>
      </c>
      <c r="B530" t="s">
        <v>3622</v>
      </c>
    </row>
    <row r="531" spans="1:2" x14ac:dyDescent="0.25">
      <c r="A531" s="98">
        <v>529</v>
      </c>
      <c r="B531" t="s">
        <v>3532</v>
      </c>
    </row>
    <row r="532" spans="1:2" x14ac:dyDescent="0.25">
      <c r="A532" s="98">
        <v>530</v>
      </c>
      <c r="B532" t="s">
        <v>3533</v>
      </c>
    </row>
    <row r="533" spans="1:2" x14ac:dyDescent="0.25">
      <c r="A533" s="98">
        <v>531</v>
      </c>
      <c r="B533" t="s">
        <v>3623</v>
      </c>
    </row>
    <row r="534" spans="1:2" x14ac:dyDescent="0.25">
      <c r="A534" s="98">
        <v>532</v>
      </c>
      <c r="B534" t="s">
        <v>3624</v>
      </c>
    </row>
    <row r="535" spans="1:2" x14ac:dyDescent="0.25">
      <c r="A535" s="98">
        <v>533</v>
      </c>
      <c r="B535" t="s">
        <v>3625</v>
      </c>
    </row>
    <row r="536" spans="1:2" x14ac:dyDescent="0.25">
      <c r="A536" s="102">
        <v>534</v>
      </c>
      <c r="B536" t="s">
        <v>3726</v>
      </c>
    </row>
    <row r="537" spans="1:2" x14ac:dyDescent="0.25">
      <c r="A537" s="102">
        <v>535</v>
      </c>
      <c r="B537" t="s">
        <v>3727</v>
      </c>
    </row>
    <row r="538" spans="1:2" x14ac:dyDescent="0.25">
      <c r="A538" s="102">
        <v>536</v>
      </c>
      <c r="B538" t="s">
        <v>3728</v>
      </c>
    </row>
    <row r="539" spans="1:2" x14ac:dyDescent="0.25">
      <c r="A539" s="102">
        <v>537</v>
      </c>
      <c r="B539" t="s">
        <v>3729</v>
      </c>
    </row>
    <row r="540" spans="1:2" x14ac:dyDescent="0.25">
      <c r="A540" s="102">
        <v>538</v>
      </c>
      <c r="B540" t="s">
        <v>3730</v>
      </c>
    </row>
    <row r="541" spans="1:2" x14ac:dyDescent="0.25">
      <c r="A541" s="102">
        <v>539</v>
      </c>
      <c r="B541" t="s">
        <v>3731</v>
      </c>
    </row>
    <row r="542" spans="1:2" x14ac:dyDescent="0.25">
      <c r="A542" s="102">
        <v>540</v>
      </c>
      <c r="B542" t="s">
        <v>3732</v>
      </c>
    </row>
    <row r="543" spans="1:2" x14ac:dyDescent="0.25">
      <c r="A543" s="102">
        <v>541</v>
      </c>
      <c r="B543" t="s">
        <v>3733</v>
      </c>
    </row>
    <row r="544" spans="1:2" x14ac:dyDescent="0.25">
      <c r="A544" s="102">
        <v>542</v>
      </c>
      <c r="B544" t="s">
        <v>3734</v>
      </c>
    </row>
    <row r="545" spans="1:2" x14ac:dyDescent="0.25">
      <c r="A545" s="102">
        <v>543</v>
      </c>
      <c r="B545" t="s">
        <v>3735</v>
      </c>
    </row>
    <row r="546" spans="1:2" x14ac:dyDescent="0.25">
      <c r="A546" s="102">
        <v>544</v>
      </c>
      <c r="B546" t="s">
        <v>3736</v>
      </c>
    </row>
    <row r="547" spans="1:2" x14ac:dyDescent="0.25">
      <c r="A547" s="102">
        <v>545</v>
      </c>
      <c r="B547" t="s">
        <v>3737</v>
      </c>
    </row>
    <row r="548" spans="1:2" x14ac:dyDescent="0.25">
      <c r="A548" s="102">
        <v>546</v>
      </c>
      <c r="B548" t="s">
        <v>3738</v>
      </c>
    </row>
    <row r="549" spans="1:2" x14ac:dyDescent="0.25">
      <c r="A549" s="102">
        <v>547</v>
      </c>
      <c r="B549" t="s">
        <v>3739</v>
      </c>
    </row>
    <row r="550" spans="1:2" x14ac:dyDescent="0.25">
      <c r="A550" s="102">
        <v>548</v>
      </c>
      <c r="B550" t="s">
        <v>3740</v>
      </c>
    </row>
    <row r="551" spans="1:2" x14ac:dyDescent="0.25">
      <c r="A551" s="102">
        <v>549</v>
      </c>
      <c r="B551" t="s">
        <v>3741</v>
      </c>
    </row>
    <row r="552" spans="1:2" x14ac:dyDescent="0.25">
      <c r="A552" s="102">
        <v>550</v>
      </c>
      <c r="B552" t="s">
        <v>3827</v>
      </c>
    </row>
    <row r="553" spans="1:2" x14ac:dyDescent="0.25">
      <c r="A553" s="102">
        <v>551</v>
      </c>
      <c r="B553" t="s">
        <v>3742</v>
      </c>
    </row>
    <row r="554" spans="1:2" x14ac:dyDescent="0.25">
      <c r="A554" s="102">
        <v>552</v>
      </c>
      <c r="B554" t="s">
        <v>3743</v>
      </c>
    </row>
    <row r="555" spans="1:2" x14ac:dyDescent="0.25">
      <c r="A555" s="102">
        <v>553</v>
      </c>
      <c r="B555" t="s">
        <v>3744</v>
      </c>
    </row>
    <row r="556" spans="1:2" x14ac:dyDescent="0.25">
      <c r="A556" s="102">
        <v>554</v>
      </c>
      <c r="B556" t="s">
        <v>3745</v>
      </c>
    </row>
    <row r="557" spans="1:2" x14ac:dyDescent="0.25">
      <c r="A557" s="98">
        <v>555</v>
      </c>
      <c r="B557" t="s">
        <v>3851</v>
      </c>
    </row>
    <row r="558" spans="1:2" x14ac:dyDescent="0.25">
      <c r="A558" s="98">
        <v>557</v>
      </c>
      <c r="B558" t="s">
        <v>3852</v>
      </c>
    </row>
    <row r="559" spans="1:2" x14ac:dyDescent="0.25">
      <c r="A559" s="98">
        <v>566</v>
      </c>
      <c r="B559" t="s">
        <v>3853</v>
      </c>
    </row>
    <row r="560" spans="1:2" x14ac:dyDescent="0.25">
      <c r="A560" s="98">
        <v>567</v>
      </c>
      <c r="B560" t="s">
        <v>3854</v>
      </c>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84" activePane="bottomLeft" state="frozen"/>
      <selection pane="bottomLeft" activeCell="G90" sqref="G90"/>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2" t="s">
        <v>3858</v>
      </c>
      <c r="B1" s="112"/>
      <c r="C1" s="112"/>
      <c r="D1" s="112"/>
      <c r="E1" s="112"/>
      <c r="F1" s="112"/>
      <c r="G1" s="112"/>
      <c r="H1" s="112"/>
      <c r="I1" s="112"/>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constants'!$D$3:$H$10001,5,FALSE)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constants'!$D$3:$H$10001,5,FALSE)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constants'!$D$3:$H$10001,5,FALSE)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constants'!$D$3:$H$10001,5,FALSE)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3350</v>
      </c>
      <c r="F26" t="s">
        <v>3349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3342</v>
      </c>
      <c r="F27" t="s">
        <v>3343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3351</v>
      </c>
      <c r="F31" t="s">
        <v>3352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3353</v>
      </c>
      <c r="F32" t="s">
        <v>3354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2389</v>
      </c>
      <c r="F33" t="s">
        <v>3177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3345</v>
      </c>
      <c r="E34" t="s">
        <v>3346</v>
      </c>
      <c r="F34" t="s">
        <v>3347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3684</v>
      </c>
      <c r="E35" t="s">
        <v>3375</v>
      </c>
      <c r="F35" t="s">
        <v>3355</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3521</v>
      </c>
      <c r="F36" t="s">
        <v>3521</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4</v>
      </c>
      <c r="B37">
        <v>107</v>
      </c>
      <c r="C37" t="str">
        <f t="shared" si="11"/>
        <v/>
      </c>
      <c r="D37" s="2" t="s">
        <v>3821</v>
      </c>
      <c r="E37" t="s">
        <v>3822</v>
      </c>
      <c r="F37" t="s">
        <v>3823</v>
      </c>
      <c r="G37" t="str">
        <f t="shared" si="12"/>
        <v/>
      </c>
      <c r="H37" t="str">
        <f t="shared" si="13"/>
        <v/>
      </c>
      <c r="I37" t="str">
        <f t="shared" si="14"/>
        <v/>
      </c>
      <c r="J37" s="30" t="str">
        <f t="shared" si="15"/>
        <v>{ parentCategory=4, category=107, zoneIds={1413,1414}},--Apocrypha/Telvanni Peninsula</v>
      </c>
    </row>
    <row r="38" spans="1:10" x14ac:dyDescent="0.25">
      <c r="A38">
        <v>5</v>
      </c>
      <c r="B38">
        <v>5</v>
      </c>
      <c r="C38" t="str">
        <f t="shared" si="5"/>
        <v>X</v>
      </c>
      <c r="D38" s="101" t="e">
        <f>VLOOKUP(E38,'ESO zone constants'!$D$3:$H$10001,5,FALSE)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constants'!$D$3:$H$10001,5,FALSE)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constants'!$D$3:$H$10001,5,FALSE)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constants'!$D$3:$H$10001,5,FALSE)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3683</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constants'!$D$3:$H$10001,5,FALSE)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constants'!$D$3:$H$10001,5,FALSE)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constants'!$D$3:$H$10001,5,FALSE)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constants'!$D$3:$H$10001,5,FALSE)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constants'!$D$3:$H$10001,5,FALSE)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constants'!$D$3:$H$10001,5,FALSE)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constants'!$D$3:$H$10001,5,FALSE)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constants'!$D$3:$H$10001,5,FALSE)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constants'!$D$3:$H$10001,5,FALSE)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constants'!$D$3:$H$10001,5,FALSE)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constants'!$D$3:$H$10001,5,FALSE)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constants'!$D$3:$H$10001,5,FALSE)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constants'!$D$3:$H$10001,5,FALSE)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constants'!$D$3:$H$10001,5,FALSE)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constants'!$D$3:$H$10001,5,FALSE)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constants'!$D$3:$H$10001,5,FALSE)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constants'!$D$3:$H$10001,5,FALSE)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constants'!$D$3:$H$10001,5,FALSE)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constants'!$D$3:$H$10001,5,FALSE)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constants'!$D$3:$H$10001,5,FALSE)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constants'!$D$3:$H$10001,5,FALSE)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constants'!$D$3:$H$10001,5,FALSE)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constants'!$D$3:$H$10001,5,FALSE)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constants'!$D$3:$H$10001,5,FALSE)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constants'!$D$3:$H$10001,5,FALSE)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constants'!$D$3:$H$10001,5,FALSE)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3348</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constants'!$D$3:$H$10001,5,FALSE)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constants'!$D$3:$H$10001,5,FALSE)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constants'!$D$3:$H$10001,5,FALSE)</f>
        <v>1360</v>
      </c>
      <c r="E80" s="36" t="s">
        <v>3436</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constants'!$D$3:$H$10001,5,FALSE)</f>
        <v>1361</v>
      </c>
      <c r="E81" s="36" t="s">
        <v>3437</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constants'!$D$3:$H$10001,5,FALSE)</f>
        <v>1389</v>
      </c>
      <c r="E82" s="36" t="s">
        <v>3610</v>
      </c>
      <c r="F82" s="36" t="s">
        <v>3610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constants'!$D$3:$H$10001,5,FALSE)</f>
        <v>1390</v>
      </c>
      <c r="E83" s="36" t="s">
        <v>3639</v>
      </c>
      <c r="F83" s="36" t="s">
        <v>3642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constants'!$D$3:$H$10001,5,FALSE)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constants'!$D$3:$H$10001,5,FALSE)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constants'!$D$3:$H$10001,5,FALSE)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constants'!$D$3:$H$10001,5,FALSE)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constants'!$D$3:$H$10001,5,FALSE)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constants'!$D$3:$H$10001,5,FALSE)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constants'!$D$3:$H$10001,5,FALSE)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constants'!$D$3:$H$10001,5,FALSE)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constants'!$D$3:$H$10001,5,FALSE)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constants'!$D$3:$H$10001,5,FALSE)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constants'!$D$3:$H$10001,5,FALSE)</f>
        <v>1344</v>
      </c>
      <c r="E94" t="s">
        <v>3397</v>
      </c>
      <c r="F94" t="s">
        <v>3377</v>
      </c>
      <c r="H94" t="str">
        <f t="shared" si="18"/>
        <v>X</v>
      </c>
      <c r="J94" s="30" t="str">
        <f t="shared" si="20"/>
        <v>{ parentCategory=7, category=101, zoneIds={1344}, isTrial=true},--Dreadsail Reef</v>
      </c>
    </row>
    <row r="95" spans="1:10" x14ac:dyDescent="0.25">
      <c r="A95">
        <v>7</v>
      </c>
      <c r="B95">
        <v>108</v>
      </c>
      <c r="D95" s="2">
        <f>VLOOKUP(E95,'ESO zone constants'!$D$3:$H$10001,5,FALSE)</f>
        <v>1427</v>
      </c>
      <c r="E95" t="s">
        <v>3749</v>
      </c>
      <c r="H95" t="str">
        <f t="shared" si="18"/>
        <v>X</v>
      </c>
      <c r="J95" s="30" t="str">
        <f t="shared" si="20"/>
        <v>{ parentCategory=7, category=108, zoneIds={1427}, isTrial=true},--Sanity's Edge</v>
      </c>
    </row>
    <row r="96" spans="1:10" x14ac:dyDescent="0.25">
      <c r="A96">
        <v>8</v>
      </c>
      <c r="B96">
        <v>8</v>
      </c>
      <c r="C96" t="str">
        <f>IF(A96=B96,"X","")</f>
        <v>X</v>
      </c>
      <c r="D96" s="101" t="e">
        <f>VLOOKUP(E96,'ESO zone constants'!$D$3:$H$10001,5,FALSE)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constants'!$D$3:$H$10001,5,FALSE)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constants'!$D$3:$H$10001,5,FALSE)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constants'!$D$3:$H$10001,5,FALSE)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constants'!$D$3:$H$10001,5,FALSE)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constants'!$D$3:$H$10001,5,FALSE)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constants'!$D$3:$H$10001,5,FALSE)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constants'!$D$3:$H$10001,5,FALSE)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constants'!$D$3:$H$10001,5,FALSE)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3685</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constants'!$D$3:$H$10001,5,FALSE)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constants'!$D$3:$H$10001,5,FALSE)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17" activePane="bottomLeft" state="frozen"/>
      <selection pane="bottomLeft" sqref="A1:XFD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5" customFormat="1" x14ac:dyDescent="0.25">
      <c r="A1" s="113" t="s">
        <v>3859</v>
      </c>
      <c r="B1" s="114"/>
      <c r="C1" s="114"/>
      <c r="D1" s="114"/>
      <c r="E1" s="114"/>
      <c r="F1" s="114"/>
      <c r="G1" s="114"/>
      <c r="H1" s="114"/>
      <c r="I1" s="114"/>
      <c r="J1" s="114"/>
      <c r="K1" s="114"/>
      <c r="L1" s="114"/>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3600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2789</v>
      </c>
      <c r="J6">
        <v>3</v>
      </c>
      <c r="K6" t="s">
        <v>2790</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3794</v>
      </c>
      <c r="G17" t="s">
        <v>3795</v>
      </c>
      <c r="H17">
        <v>14</v>
      </c>
      <c r="I17" s="3" t="s">
        <v>1610</v>
      </c>
      <c r="J17">
        <v>14</v>
      </c>
      <c r="K17" s="34" t="s">
        <v>1611</v>
      </c>
      <c r="L17" t="s">
        <v>1612</v>
      </c>
    </row>
    <row r="18" spans="1:12" x14ac:dyDescent="0.25">
      <c r="A18" s="3">
        <v>14</v>
      </c>
      <c r="B18" t="s">
        <v>1455</v>
      </c>
      <c r="C18" t="s">
        <v>730</v>
      </c>
      <c r="F18" s="3" t="s">
        <v>3829</v>
      </c>
      <c r="G18" t="s">
        <v>3830</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3653</v>
      </c>
      <c r="I20" s="3" t="s">
        <v>2780</v>
      </c>
      <c r="J20">
        <v>17</v>
      </c>
      <c r="K20" s="34" t="s">
        <v>2781</v>
      </c>
      <c r="L20" s="34" t="s">
        <v>2782</v>
      </c>
    </row>
    <row r="21" spans="1:12" x14ac:dyDescent="0.25">
      <c r="A21" s="3">
        <v>17</v>
      </c>
      <c r="B21" t="s">
        <v>1642</v>
      </c>
      <c r="C21" t="s">
        <v>1643</v>
      </c>
      <c r="I21" s="3" t="s">
        <v>2784</v>
      </c>
      <c r="J21">
        <v>18</v>
      </c>
      <c r="K21" s="34" t="s">
        <v>2785</v>
      </c>
      <c r="L21" s="34" t="s">
        <v>2786</v>
      </c>
    </row>
    <row r="22" spans="1:12" x14ac:dyDescent="0.25">
      <c r="A22" s="3">
        <v>18</v>
      </c>
      <c r="B22" t="s">
        <v>1608</v>
      </c>
      <c r="C22" t="s">
        <v>1609</v>
      </c>
      <c r="I22" s="3" t="s">
        <v>3237</v>
      </c>
      <c r="J22">
        <v>19</v>
      </c>
      <c r="K22" s="34" t="s">
        <v>3236</v>
      </c>
      <c r="L22" s="34" t="s">
        <v>3238</v>
      </c>
    </row>
    <row r="23" spans="1:12" x14ac:dyDescent="0.25">
      <c r="A23" s="3">
        <v>19</v>
      </c>
      <c r="B23" t="s">
        <v>1798</v>
      </c>
      <c r="C23" t="s">
        <v>1799</v>
      </c>
      <c r="I23" s="3" t="s">
        <v>3241</v>
      </c>
      <c r="J23">
        <v>20</v>
      </c>
      <c r="K23" s="34" t="s">
        <v>3243</v>
      </c>
      <c r="L23" s="34" t="s">
        <v>3242</v>
      </c>
    </row>
    <row r="24" spans="1:12" x14ac:dyDescent="0.25">
      <c r="A24" s="3">
        <v>20</v>
      </c>
      <c r="B24" t="s">
        <v>2165</v>
      </c>
      <c r="C24" t="s">
        <v>2166</v>
      </c>
      <c r="I24" s="3" t="s">
        <v>3282</v>
      </c>
      <c r="J24">
        <v>21</v>
      </c>
      <c r="K24" t="s">
        <v>3283</v>
      </c>
      <c r="L24" s="34" t="s">
        <v>3324</v>
      </c>
    </row>
    <row r="25" spans="1:12" x14ac:dyDescent="0.25">
      <c r="A25" s="3">
        <v>21</v>
      </c>
      <c r="B25" t="s">
        <v>2390</v>
      </c>
      <c r="C25" t="s">
        <v>2391</v>
      </c>
      <c r="I25" s="3" t="s">
        <v>3253</v>
      </c>
      <c r="J25">
        <v>22</v>
      </c>
      <c r="K25" s="34" t="s">
        <v>3254</v>
      </c>
      <c r="L25" s="34" t="s">
        <v>3255</v>
      </c>
    </row>
    <row r="26" spans="1:12" x14ac:dyDescent="0.25">
      <c r="A26" s="3">
        <v>22</v>
      </c>
      <c r="B26" t="s">
        <v>2388</v>
      </c>
      <c r="C26" t="s">
        <v>2389</v>
      </c>
      <c r="I26" s="3" t="s">
        <v>3256</v>
      </c>
      <c r="J26">
        <v>23</v>
      </c>
      <c r="K26" s="34" t="s">
        <v>3257</v>
      </c>
      <c r="L26" s="34" t="s">
        <v>3258</v>
      </c>
    </row>
    <row r="27" spans="1:12" x14ac:dyDescent="0.25">
      <c r="A27" s="3">
        <v>23</v>
      </c>
      <c r="B27" t="s">
        <v>2532</v>
      </c>
      <c r="C27" t="s">
        <v>2533</v>
      </c>
      <c r="I27" s="3" t="s">
        <v>3261</v>
      </c>
      <c r="J27">
        <v>24</v>
      </c>
      <c r="K27" s="34" t="s">
        <v>3262</v>
      </c>
      <c r="L27" s="34" t="s">
        <v>3263</v>
      </c>
    </row>
    <row r="28" spans="1:12" x14ac:dyDescent="0.25">
      <c r="A28" s="3">
        <v>24</v>
      </c>
      <c r="B28" t="s">
        <v>2661</v>
      </c>
      <c r="C28" t="s">
        <v>2447</v>
      </c>
      <c r="I28" s="3" t="s">
        <v>3267</v>
      </c>
      <c r="J28">
        <v>25</v>
      </c>
      <c r="K28" s="34" t="s">
        <v>3268</v>
      </c>
      <c r="L28" s="34" t="s">
        <v>3269</v>
      </c>
    </row>
    <row r="29" spans="1:12" x14ac:dyDescent="0.25">
      <c r="A29" s="3">
        <v>25</v>
      </c>
      <c r="B29" t="s">
        <v>2717</v>
      </c>
      <c r="C29" t="s">
        <v>2718</v>
      </c>
      <c r="I29" s="3" t="s">
        <v>3313</v>
      </c>
      <c r="J29">
        <v>26</v>
      </c>
      <c r="K29" t="s">
        <v>3314</v>
      </c>
      <c r="L29" s="34" t="s">
        <v>3315</v>
      </c>
    </row>
    <row r="30" spans="1:12" x14ac:dyDescent="0.25">
      <c r="A30" s="3">
        <v>26</v>
      </c>
      <c r="B30" t="s">
        <v>3376</v>
      </c>
      <c r="C30" t="s">
        <v>3375</v>
      </c>
      <c r="I30" s="3" t="s">
        <v>3316</v>
      </c>
      <c r="J30">
        <v>27</v>
      </c>
      <c r="K30" s="34" t="s">
        <v>3317</v>
      </c>
      <c r="L30" s="34" t="s">
        <v>3318</v>
      </c>
    </row>
    <row r="31" spans="1:12" x14ac:dyDescent="0.25">
      <c r="A31" s="3">
        <v>27</v>
      </c>
      <c r="B31" t="s">
        <v>3434</v>
      </c>
      <c r="C31" t="s">
        <v>3435</v>
      </c>
      <c r="I31" s="3" t="s">
        <v>3332</v>
      </c>
      <c r="J31">
        <v>28</v>
      </c>
      <c r="K31" t="s">
        <v>3333</v>
      </c>
      <c r="L31" t="s">
        <v>3334</v>
      </c>
    </row>
    <row r="32" spans="1:12" x14ac:dyDescent="0.25">
      <c r="A32" s="3">
        <v>28</v>
      </c>
      <c r="B32" t="s">
        <v>3471</v>
      </c>
      <c r="C32" t="s">
        <v>3472</v>
      </c>
      <c r="I32" s="3" t="s">
        <v>3335</v>
      </c>
      <c r="J32">
        <v>29</v>
      </c>
      <c r="K32" s="34" t="s">
        <v>1350</v>
      </c>
      <c r="L32" s="34" t="s">
        <v>3336</v>
      </c>
    </row>
    <row r="33" spans="1:12" x14ac:dyDescent="0.25">
      <c r="A33" s="3">
        <v>29</v>
      </c>
      <c r="B33" t="s">
        <v>3620</v>
      </c>
      <c r="C33" t="s">
        <v>3621</v>
      </c>
      <c r="I33" s="3" t="s">
        <v>3546</v>
      </c>
      <c r="J33">
        <v>30</v>
      </c>
      <c r="K33" t="s">
        <v>3547</v>
      </c>
      <c r="L33" s="34" t="s">
        <v>3548</v>
      </c>
    </row>
    <row r="34" spans="1:12" x14ac:dyDescent="0.25">
      <c r="A34" s="3">
        <v>30</v>
      </c>
      <c r="B34" t="s">
        <v>3706</v>
      </c>
      <c r="C34" t="s">
        <v>3707</v>
      </c>
      <c r="I34" s="3" t="s">
        <v>3652</v>
      </c>
      <c r="J34">
        <v>31</v>
      </c>
      <c r="K34" s="34" t="s">
        <v>3654</v>
      </c>
      <c r="L34" s="34" t="s">
        <v>3655</v>
      </c>
    </row>
    <row r="35" spans="1:12" x14ac:dyDescent="0.25">
      <c r="A35" s="3">
        <v>31</v>
      </c>
      <c r="B35" t="s">
        <v>3800</v>
      </c>
      <c r="C35" t="s">
        <v>3796</v>
      </c>
      <c r="I35" s="3" t="s">
        <v>3814</v>
      </c>
      <c r="J35">
        <v>32</v>
      </c>
      <c r="K35" t="s">
        <v>3815</v>
      </c>
      <c r="L35" t="s">
        <v>3802</v>
      </c>
    </row>
    <row r="36" spans="1:12" x14ac:dyDescent="0.25">
      <c r="A36" s="3">
        <v>32</v>
      </c>
      <c r="B36" t="s">
        <v>3824</v>
      </c>
      <c r="C36" t="s">
        <v>3825</v>
      </c>
      <c r="I36" s="3" t="s">
        <v>3803</v>
      </c>
      <c r="J36">
        <v>33</v>
      </c>
      <c r="K36" t="s">
        <v>3804</v>
      </c>
      <c r="L36" s="34" t="s">
        <v>3805</v>
      </c>
    </row>
    <row r="37" spans="1:12" x14ac:dyDescent="0.25">
      <c r="I37" s="3" t="s">
        <v>3806</v>
      </c>
      <c r="J37">
        <v>34</v>
      </c>
      <c r="K37" t="s">
        <v>3807</v>
      </c>
      <c r="L37" s="34" t="s">
        <v>3808</v>
      </c>
    </row>
    <row r="38" spans="1:12" x14ac:dyDescent="0.25">
      <c r="B38" s="46" t="s">
        <v>1670</v>
      </c>
      <c r="C38" s="46" t="s">
        <v>2419</v>
      </c>
      <c r="I38" s="3" t="s">
        <v>3812</v>
      </c>
      <c r="J38">
        <v>35</v>
      </c>
      <c r="K38" t="s">
        <v>3816</v>
      </c>
      <c r="L38" s="34" t="s">
        <v>3813</v>
      </c>
    </row>
    <row r="39" spans="1:12" x14ac:dyDescent="0.25">
      <c r="I39" s="3" t="s">
        <v>3809</v>
      </c>
      <c r="J39">
        <v>36</v>
      </c>
      <c r="K39" t="s">
        <v>3810</v>
      </c>
      <c r="L39" s="34" t="s">
        <v>3811</v>
      </c>
    </row>
    <row r="40" spans="1:12" x14ac:dyDescent="0.25">
      <c r="I40" s="3" t="s">
        <v>3826</v>
      </c>
      <c r="J40">
        <v>37</v>
      </c>
      <c r="K40" t="s">
        <v>3827</v>
      </c>
      <c r="L40" s="34" t="s">
        <v>3828</v>
      </c>
    </row>
    <row r="43" spans="1:12" x14ac:dyDescent="0.25">
      <c r="I43" s="50" t="s">
        <v>1579</v>
      </c>
      <c r="K43" t="s">
        <v>1800</v>
      </c>
      <c r="L43" t="s">
        <v>1685</v>
      </c>
    </row>
    <row r="47" spans="1:12" x14ac:dyDescent="0.25">
      <c r="A47" s="7" t="s">
        <v>3593</v>
      </c>
      <c r="B47" s="1" t="s">
        <v>3598</v>
      </c>
      <c r="C47" s="1" t="s">
        <v>3599</v>
      </c>
      <c r="F47" s="3" t="s">
        <v>86</v>
      </c>
      <c r="G47" s="1" t="s">
        <v>87</v>
      </c>
    </row>
    <row r="48" spans="1:12" x14ac:dyDescent="0.25">
      <c r="A48" s="7">
        <v>0</v>
      </c>
      <c r="B48" s="46" t="s">
        <v>3602</v>
      </c>
      <c r="C48" s="1" t="s">
        <v>3603</v>
      </c>
      <c r="F48" s="8">
        <v>1</v>
      </c>
      <c r="G48" t="s">
        <v>90</v>
      </c>
    </row>
    <row r="49" spans="1:7" x14ac:dyDescent="0.25">
      <c r="A49" s="3">
        <v>0</v>
      </c>
      <c r="B49" s="89" t="s">
        <v>3594</v>
      </c>
      <c r="C49" t="s">
        <v>3605</v>
      </c>
      <c r="F49" s="8">
        <v>2</v>
      </c>
      <c r="G49" t="s">
        <v>89</v>
      </c>
    </row>
    <row r="50" spans="1:7" x14ac:dyDescent="0.25">
      <c r="A50" s="3">
        <v>1</v>
      </c>
      <c r="B50" s="89" t="s">
        <v>3595</v>
      </c>
      <c r="C50" t="s">
        <v>3606</v>
      </c>
      <c r="F50" s="8">
        <v>3</v>
      </c>
      <c r="G50" t="s">
        <v>88</v>
      </c>
    </row>
    <row r="51" spans="1:7" x14ac:dyDescent="0.25">
      <c r="A51" s="3">
        <v>2</v>
      </c>
      <c r="B51" s="89" t="s">
        <v>3596</v>
      </c>
      <c r="C51" t="s">
        <v>3607</v>
      </c>
    </row>
    <row r="52" spans="1:7" x14ac:dyDescent="0.25">
      <c r="A52" s="3">
        <v>3</v>
      </c>
      <c r="B52" s="89" t="s">
        <v>3597</v>
      </c>
      <c r="C52" t="s">
        <v>3608</v>
      </c>
    </row>
    <row r="53" spans="1:7" x14ac:dyDescent="0.25">
      <c r="A53" s="3">
        <v>4</v>
      </c>
      <c r="B53" t="s">
        <v>3798</v>
      </c>
      <c r="C53" t="s">
        <v>3799</v>
      </c>
    </row>
    <row r="55" spans="1:7" x14ac:dyDescent="0.25">
      <c r="B55" s="46" t="s">
        <v>3601</v>
      </c>
      <c r="C55" s="1" t="s">
        <v>3604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07" t="s">
        <v>2418</v>
      </c>
      <c r="B1" s="107"/>
      <c r="C1" s="107"/>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comments</vt:lpstr>
      <vt:lpstr>ESO Dungeon constants</vt:lpstr>
      <vt:lpstr>ESO zone constants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2023-10-08T20:11:10Z</dcterms:modified>
</cp:coreProperties>
</file>