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24802B2E-1F41-4154-AE2A-8936EA76B557}"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95" i="18" l="1"/>
  <c r="L95" i="18"/>
  <c r="M95" i="18"/>
  <c r="N95" i="18"/>
  <c r="K96" i="18"/>
  <c r="L96" i="18"/>
  <c r="M96" i="18"/>
  <c r="N96" i="18"/>
  <c r="K373" i="18"/>
  <c r="L373" i="18"/>
  <c r="M373" i="18"/>
  <c r="N373" i="18"/>
  <c r="K193" i="18"/>
  <c r="L193" i="18"/>
  <c r="M193" i="18"/>
  <c r="N193" i="18"/>
  <c r="K87" i="18"/>
  <c r="L87" i="18"/>
  <c r="M87" i="18"/>
  <c r="N87" i="18"/>
  <c r="K370" i="18"/>
  <c r="L370" i="18"/>
  <c r="M370" i="18"/>
  <c r="N370" i="18"/>
  <c r="K91" i="18"/>
  <c r="L91" i="18"/>
  <c r="M91" i="18"/>
  <c r="N91" i="18"/>
  <c r="K86" i="18"/>
  <c r="L86" i="18"/>
  <c r="M86" i="18"/>
  <c r="N86" i="18"/>
  <c r="K296" i="18"/>
  <c r="L296" i="18"/>
  <c r="M296" i="18"/>
  <c r="N296" i="18"/>
  <c r="K88" i="18"/>
  <c r="L88" i="18"/>
  <c r="M88" i="18"/>
  <c r="N88" i="18"/>
  <c r="K89" i="18"/>
  <c r="L89" i="18"/>
  <c r="M89" i="18"/>
  <c r="N89" i="18"/>
  <c r="K90" i="18"/>
  <c r="L90" i="18"/>
  <c r="M90" i="18"/>
  <c r="N90" i="18"/>
  <c r="K362" i="18"/>
  <c r="L362" i="18"/>
  <c r="M362" i="18"/>
  <c r="N362" i="18"/>
  <c r="K92" i="18"/>
  <c r="L92" i="18"/>
  <c r="M92" i="18"/>
  <c r="N92" i="18"/>
  <c r="K93" i="18"/>
  <c r="L93" i="18"/>
  <c r="M93" i="18"/>
  <c r="N93" i="18"/>
  <c r="K94" i="18"/>
  <c r="L94" i="18"/>
  <c r="M94" i="18"/>
  <c r="N94" i="18"/>
  <c r="J95" i="18"/>
  <c r="J96" i="18"/>
  <c r="J373" i="18"/>
  <c r="J193" i="18"/>
  <c r="J87" i="18"/>
  <c r="J370" i="18"/>
  <c r="J91" i="18"/>
  <c r="J86" i="18"/>
  <c r="J296" i="18"/>
  <c r="J88" i="18"/>
  <c r="J89" i="18"/>
  <c r="J90" i="18"/>
  <c r="J362" i="18"/>
  <c r="J92" i="18"/>
  <c r="J93" i="18"/>
  <c r="J94" i="18"/>
  <c r="AH502" i="4"/>
  <c r="AS445" i="4"/>
  <c r="AS441" i="4"/>
  <c r="AS551" i="4"/>
  <c r="AS457" i="4"/>
  <c r="AS522" i="4"/>
  <c r="AS443" i="4"/>
  <c r="AS501" i="4"/>
  <c r="AS502" i="4"/>
  <c r="AS549" i="4"/>
  <c r="AS458" i="4"/>
  <c r="AS520" i="4"/>
  <c r="AS519" i="4"/>
  <c r="AS521" i="4"/>
  <c r="AS459" i="4"/>
  <c r="AW445" i="4"/>
  <c r="AV445" i="4"/>
  <c r="AW441" i="4"/>
  <c r="AV441" i="4"/>
  <c r="AW551" i="4"/>
  <c r="AV551" i="4"/>
  <c r="AW457" i="4"/>
  <c r="AV457" i="4"/>
  <c r="AW522" i="4"/>
  <c r="AV522" i="4"/>
  <c r="AW443" i="4"/>
  <c r="AV443" i="4"/>
  <c r="AW501" i="4"/>
  <c r="AV501" i="4"/>
  <c r="AW502" i="4"/>
  <c r="AV502" i="4"/>
  <c r="AW549" i="4"/>
  <c r="AV549" i="4"/>
  <c r="AW458" i="4"/>
  <c r="AV458" i="4"/>
  <c r="AW520" i="4"/>
  <c r="AV520" i="4"/>
  <c r="AW519" i="4"/>
  <c r="AV519" i="4"/>
  <c r="AW521" i="4"/>
  <c r="AV521" i="4"/>
  <c r="AW459" i="4"/>
  <c r="AV459" i="4"/>
  <c r="AW550" i="4"/>
  <c r="AV550" i="4"/>
  <c r="AD550" i="4"/>
  <c r="AI550" i="4"/>
  <c r="AC459" i="4"/>
  <c r="AC521" i="4"/>
  <c r="AC445" i="4"/>
  <c r="AC443" i="4"/>
  <c r="AC502" i="4"/>
  <c r="AC458" i="4"/>
  <c r="AB459" i="4"/>
  <c r="AB521" i="4"/>
  <c r="AB458" i="4"/>
  <c r="AB502" i="4"/>
  <c r="AB443" i="4"/>
  <c r="AB445" i="4"/>
  <c r="AI459" i="4"/>
  <c r="AI521" i="4"/>
  <c r="AI458" i="4"/>
  <c r="AI520" i="4"/>
  <c r="AI519" i="4"/>
  <c r="AI502" i="4"/>
  <c r="AI549" i="4"/>
  <c r="AI457" i="4"/>
  <c r="AI522" i="4"/>
  <c r="AI443" i="4"/>
  <c r="AI501" i="4"/>
  <c r="AI441" i="4"/>
  <c r="AI551" i="4"/>
  <c r="K171" i="18" l="1"/>
  <c r="L171" i="18"/>
  <c r="M171" i="18"/>
  <c r="N171" i="18"/>
  <c r="J171" i="18"/>
  <c r="AH457" i="4"/>
  <c r="AG457" i="4"/>
  <c r="AH443" i="4"/>
  <c r="AG443" i="4"/>
  <c r="AH501" i="4"/>
  <c r="AG501" i="4"/>
  <c r="AH458" i="4"/>
  <c r="AG458" i="4"/>
  <c r="AH519" i="4"/>
  <c r="AG519" i="4"/>
  <c r="AH521" i="4"/>
  <c r="AG521" i="4"/>
  <c r="AH550" i="4"/>
  <c r="AG550" i="4"/>
  <c r="AL445" i="4"/>
  <c r="AL441" i="4"/>
  <c r="AL519" i="4"/>
  <c r="AN551" i="4"/>
  <c r="AN457" i="4"/>
  <c r="AN522" i="4"/>
  <c r="AN443" i="4"/>
  <c r="AN501" i="4"/>
  <c r="AN502" i="4"/>
  <c r="AN549" i="4"/>
  <c r="AN458" i="4"/>
  <c r="AN520" i="4"/>
  <c r="AN519" i="4"/>
  <c r="AN521" i="4"/>
  <c r="AN459" i="4"/>
  <c r="AN550" i="4"/>
  <c r="AM445" i="4"/>
  <c r="AM441" i="4"/>
  <c r="AM519" i="4"/>
  <c r="AR522" i="4"/>
  <c r="AQ522" i="4"/>
  <c r="AR443" i="4"/>
  <c r="AQ443" i="4"/>
  <c r="AR501" i="4"/>
  <c r="AQ501" i="4"/>
  <c r="AR521" i="4"/>
  <c r="AQ521" i="4"/>
  <c r="AR550" i="4"/>
  <c r="AQ550"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441" i="4"/>
  <c r="BB441" i="4"/>
  <c r="AY442" i="4"/>
  <c r="AZ442" i="4"/>
  <c r="BA442" i="4"/>
  <c r="BB442" i="4"/>
  <c r="BC442" i="4"/>
  <c r="BA443" i="4"/>
  <c r="BB443" i="4"/>
  <c r="AY444" i="4"/>
  <c r="AZ444" i="4"/>
  <c r="BA444" i="4"/>
  <c r="BB444" i="4"/>
  <c r="BC444" i="4"/>
  <c r="BA445" i="4"/>
  <c r="BB445"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457" i="4"/>
  <c r="BB457" i="4"/>
  <c r="BA458" i="4"/>
  <c r="BB458" i="4"/>
  <c r="BA459" i="4"/>
  <c r="BB459"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01" i="4"/>
  <c r="BB501"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519" i="4"/>
  <c r="BB519" i="4"/>
  <c r="BA520" i="4"/>
  <c r="BB520" i="4"/>
  <c r="BA521" i="4"/>
  <c r="BB521" i="4"/>
  <c r="BA522" i="4"/>
  <c r="BB522"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49" i="4"/>
  <c r="BB549" i="4"/>
  <c r="BA550" i="4"/>
  <c r="BB550" i="4"/>
  <c r="BA551" i="4"/>
  <c r="BB551"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60" i="4"/>
  <c r="Y560" i="4" s="1"/>
  <c r="AB560" i="4"/>
  <c r="AC560" i="4"/>
  <c r="AE560" i="4"/>
  <c r="AD560" i="4" s="1"/>
  <c r="AG560" i="4"/>
  <c r="AH560" i="4"/>
  <c r="AI560" i="4"/>
  <c r="AL560" i="4"/>
  <c r="AM560" i="4"/>
  <c r="AN560" i="4"/>
  <c r="AQ560" i="4"/>
  <c r="AR560" i="4"/>
  <c r="AS560" i="4"/>
  <c r="AV560" i="4"/>
  <c r="AW560"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49" i="4"/>
  <c r="T549" i="4" s="1"/>
  <c r="S550" i="4"/>
  <c r="T550" i="4" s="1"/>
  <c r="S551" i="4"/>
  <c r="K33" i="18"/>
  <c r="L33" i="18"/>
  <c r="M33" i="18"/>
  <c r="N33" i="18"/>
  <c r="J3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71" i="18"/>
  <c r="J472" i="18"/>
  <c r="M471" i="18"/>
  <c r="M472" i="18"/>
  <c r="L471" i="18"/>
  <c r="L472" i="18"/>
  <c r="K471" i="18"/>
  <c r="K472"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T551" i="4" l="1"/>
  <c r="AY551" i="4"/>
  <c r="P535" i="4"/>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3" i="4"/>
  <c r="BC543" i="4"/>
  <c r="BC557" i="4"/>
  <c r="BC558" i="4"/>
  <c r="BC559" i="4"/>
  <c r="BC535" i="4"/>
  <c r="BC527" i="4"/>
  <c r="T534" i="4"/>
  <c r="BC531" i="4"/>
  <c r="BC547" i="4"/>
  <c r="BC539" i="4"/>
  <c r="BC529" i="4"/>
  <c r="BC538" i="4"/>
  <c r="BC530" i="4"/>
  <c r="BC537" i="4"/>
  <c r="BC526" i="4"/>
  <c r="BC4" i="4"/>
  <c r="AY538" i="4"/>
  <c r="AY554" i="4"/>
  <c r="BC556" i="4"/>
  <c r="AY550" i="4"/>
  <c r="BC546" i="4"/>
  <c r="AY537" i="4"/>
  <c r="BC555" i="4"/>
  <c r="AY549" i="4"/>
  <c r="BC545" i="4"/>
  <c r="AY552" i="4"/>
  <c r="BC548" i="4"/>
  <c r="AY539" i="4"/>
  <c r="AY535" i="4"/>
  <c r="BC544" i="4"/>
  <c r="B560" i="15"/>
  <c r="BC536" i="4"/>
  <c r="AY536" i="4"/>
  <c r="T553" i="4"/>
  <c r="AZ547" i="4"/>
  <c r="AZ543" i="4"/>
  <c r="Y544" i="4"/>
  <c r="AZ544"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2"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D520" i="4"/>
  <c r="D560" i="4"/>
  <c r="Q560" i="4"/>
  <c r="P560" i="4" s="1"/>
  <c r="D521" i="4"/>
  <c r="Q523" i="4"/>
  <c r="AV523" i="4"/>
  <c r="AW523" i="4"/>
  <c r="Q524" i="4"/>
  <c r="Q525" i="4"/>
  <c r="J467" i="18"/>
  <c r="K467" i="18"/>
  <c r="L467" i="18"/>
  <c r="M467" i="18"/>
  <c r="J469" i="18"/>
  <c r="K469" i="18"/>
  <c r="L469" i="18"/>
  <c r="M469" i="18"/>
  <c r="J470" i="18"/>
  <c r="K470" i="18"/>
  <c r="L470" i="18"/>
  <c r="M470" i="18"/>
  <c r="J16" i="18"/>
  <c r="K16" i="18"/>
  <c r="L16" i="18"/>
  <c r="M16" i="18"/>
  <c r="J17" i="18"/>
  <c r="K17" i="18"/>
  <c r="L17" i="18"/>
  <c r="M17" i="18"/>
  <c r="J18" i="18"/>
  <c r="K18" i="18"/>
  <c r="L18" i="18"/>
  <c r="M18" i="18"/>
  <c r="J461" i="18"/>
  <c r="K461" i="18"/>
  <c r="L461" i="18"/>
  <c r="M461" i="18"/>
  <c r="J462" i="18"/>
  <c r="K462" i="18"/>
  <c r="L462" i="18"/>
  <c r="M462" i="18"/>
  <c r="J463" i="18"/>
  <c r="K463" i="18"/>
  <c r="L463" i="18"/>
  <c r="M463" i="18"/>
  <c r="J464" i="18"/>
  <c r="K464" i="18"/>
  <c r="L464" i="18"/>
  <c r="M464" i="18"/>
  <c r="J465" i="18"/>
  <c r="K465" i="18"/>
  <c r="L465" i="18"/>
  <c r="M465" i="18"/>
  <c r="J466" i="18"/>
  <c r="K466" i="18"/>
  <c r="L466" i="18"/>
  <c r="M466" i="18"/>
  <c r="BC512" i="4" l="1"/>
  <c r="P512" i="4"/>
  <c r="BC513" i="4"/>
  <c r="P513" i="4"/>
  <c r="BC514" i="4"/>
  <c r="P514" i="4"/>
  <c r="BC511" i="4"/>
  <c r="P511" i="4"/>
  <c r="BC518" i="4"/>
  <c r="P518" i="4"/>
  <c r="BC525" i="4"/>
  <c r="BC517" i="4"/>
  <c r="P517" i="4"/>
  <c r="BC516" i="4"/>
  <c r="P516" i="4"/>
  <c r="BC524" i="4"/>
  <c r="BC523" i="4"/>
  <c r="BC515" i="4"/>
  <c r="P515" i="4"/>
  <c r="AZ560" i="4"/>
  <c r="BC560" i="4"/>
  <c r="T522" i="4"/>
  <c r="AY522" i="4"/>
  <c r="G603" i="7"/>
  <c r="N24" i="18"/>
  <c r="N25" i="18"/>
  <c r="N471" i="18"/>
  <c r="N21" i="18"/>
  <c r="N18" i="18"/>
  <c r="N19" i="18"/>
  <c r="N20" i="18"/>
  <c r="N17" i="18"/>
  <c r="E42" i="9"/>
  <c r="G618" i="7"/>
  <c r="G615" i="7"/>
  <c r="G602" i="7"/>
  <c r="G623" i="7"/>
  <c r="G610" i="7"/>
  <c r="N16" i="18"/>
  <c r="N469" i="18"/>
  <c r="G621" i="7"/>
  <c r="G613" i="7"/>
  <c r="G600" i="7"/>
  <c r="G605" i="7"/>
  <c r="G598" i="7"/>
  <c r="N470" i="18"/>
  <c r="G620" i="7"/>
  <c r="G612" i="7"/>
  <c r="G607" i="7"/>
  <c r="G599" i="7"/>
  <c r="N467" i="18"/>
  <c r="N466" i="18"/>
  <c r="G617" i="7"/>
  <c r="G604" i="7"/>
  <c r="N465" i="18"/>
  <c r="N464" i="18"/>
  <c r="G622" i="7"/>
  <c r="G614" i="7"/>
  <c r="G609" i="7"/>
  <c r="G601" i="7"/>
  <c r="N463" i="18"/>
  <c r="N462" i="18"/>
  <c r="G619" i="7"/>
  <c r="G606" i="7"/>
  <c r="G616" i="7"/>
  <c r="G611" i="7"/>
  <c r="S525" i="4"/>
  <c r="AY525" i="4" s="1"/>
  <c r="S560" i="4"/>
  <c r="AY560" i="4" s="1"/>
  <c r="S520" i="4"/>
  <c r="AY520" i="4" s="1"/>
  <c r="I70" i="20"/>
  <c r="I71" i="20"/>
  <c r="H70" i="20"/>
  <c r="H71" i="20"/>
  <c r="G70" i="20"/>
  <c r="G71" i="20"/>
  <c r="T560" i="4" l="1"/>
  <c r="S524" i="4"/>
  <c r="AY524" i="4" s="1"/>
  <c r="S523" i="4"/>
  <c r="AY523" i="4" s="1"/>
  <c r="T525" i="4"/>
  <c r="S521" i="4"/>
  <c r="AY521" i="4" s="1"/>
  <c r="T520" i="4"/>
  <c r="S519" i="4"/>
  <c r="AY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8" i="18"/>
  <c r="L189" i="18"/>
  <c r="L173" i="18"/>
  <c r="L191" i="18"/>
  <c r="L192" i="18"/>
  <c r="L194" i="18"/>
  <c r="L195" i="18"/>
  <c r="L196" i="18"/>
  <c r="L197" i="18"/>
  <c r="L199" i="18"/>
  <c r="L200" i="18"/>
  <c r="L201" i="18"/>
  <c r="L202" i="18"/>
  <c r="L203" i="18"/>
  <c r="L204" i="18"/>
  <c r="L205" i="18"/>
  <c r="L206" i="18"/>
  <c r="L207" i="18"/>
  <c r="L208" i="18"/>
  <c r="L190" i="18"/>
  <c r="L209" i="18"/>
  <c r="L210" i="18"/>
  <c r="L211" i="18"/>
  <c r="L213" i="18"/>
  <c r="L214" i="18"/>
  <c r="L198" i="18"/>
  <c r="L215" i="18"/>
  <c r="L216" i="18"/>
  <c r="L217" i="18"/>
  <c r="L219" i="18"/>
  <c r="L220" i="18"/>
  <c r="L222" i="18"/>
  <c r="L224" i="18"/>
  <c r="L226" i="18"/>
  <c r="L228" i="18"/>
  <c r="L230" i="18"/>
  <c r="L232" i="18"/>
  <c r="L234" i="18"/>
  <c r="L236" i="18"/>
  <c r="L212" i="18"/>
  <c r="L238" i="18"/>
  <c r="L240" i="18"/>
  <c r="L242" i="18"/>
  <c r="L244" i="18"/>
  <c r="L246" i="18"/>
  <c r="L218" i="18"/>
  <c r="L248" i="18"/>
  <c r="L221" i="18"/>
  <c r="L223" i="18"/>
  <c r="L225" i="18"/>
  <c r="L227" i="18"/>
  <c r="L229" i="18"/>
  <c r="L231" i="18"/>
  <c r="L233" i="18"/>
  <c r="L235" i="18"/>
  <c r="L237" i="18"/>
  <c r="L239" i="18"/>
  <c r="L241" i="18"/>
  <c r="L243" i="18"/>
  <c r="L245" i="18"/>
  <c r="L247" i="18"/>
  <c r="L249" i="18"/>
  <c r="L250" i="18"/>
  <c r="L251" i="18"/>
  <c r="L252" i="18"/>
  <c r="L253" i="18"/>
  <c r="L254" i="18"/>
  <c r="L255" i="18"/>
  <c r="L256" i="18"/>
  <c r="L258" i="18"/>
  <c r="L259" i="18"/>
  <c r="L260" i="18"/>
  <c r="L261" i="18"/>
  <c r="L262" i="18"/>
  <c r="L263" i="18"/>
  <c r="L264" i="18"/>
  <c r="L265" i="18"/>
  <c r="L266" i="18"/>
  <c r="L257" i="18"/>
  <c r="L267" i="18"/>
  <c r="L268" i="18"/>
  <c r="L270" i="18"/>
  <c r="L271" i="18"/>
  <c r="L272" i="18"/>
  <c r="L273" i="18"/>
  <c r="L275" i="18"/>
  <c r="L276" i="18"/>
  <c r="L277" i="18"/>
  <c r="L278" i="18"/>
  <c r="L269" i="18"/>
  <c r="L279" i="18"/>
  <c r="L280" i="18"/>
  <c r="L281" i="18"/>
  <c r="L274" i="18"/>
  <c r="L284" i="18"/>
  <c r="L285" i="18"/>
  <c r="L286" i="18"/>
  <c r="L287" i="18"/>
  <c r="L288" i="18"/>
  <c r="L289" i="18"/>
  <c r="L282" i="18"/>
  <c r="L283" i="18"/>
  <c r="L290" i="18"/>
  <c r="L291" i="18"/>
  <c r="L292" i="18"/>
  <c r="L293" i="18"/>
  <c r="L294" i="18"/>
  <c r="L297" i="18"/>
  <c r="L298" i="18"/>
  <c r="L299" i="18"/>
  <c r="L300" i="18"/>
  <c r="L301" i="18"/>
  <c r="L302" i="18"/>
  <c r="L295" i="18"/>
  <c r="L303" i="18"/>
  <c r="L304" i="18"/>
  <c r="L305" i="18"/>
  <c r="L306" i="18"/>
  <c r="L307" i="18"/>
  <c r="L308" i="18"/>
  <c r="L309" i="18"/>
  <c r="L310" i="18"/>
  <c r="L311" i="18"/>
  <c r="L312" i="18"/>
  <c r="L313" i="18"/>
  <c r="L314" i="18"/>
  <c r="L315" i="18"/>
  <c r="L317" i="18"/>
  <c r="L318" i="18"/>
  <c r="L319" i="18"/>
  <c r="L320" i="18"/>
  <c r="L321" i="18"/>
  <c r="L316" i="18"/>
  <c r="L323" i="18"/>
  <c r="L324" i="18"/>
  <c r="L326" i="18"/>
  <c r="L327" i="18"/>
  <c r="L329" i="18"/>
  <c r="L322" i="18"/>
  <c r="L330" i="18"/>
  <c r="L325" i="18"/>
  <c r="L331" i="18"/>
  <c r="L328" i="18"/>
  <c r="L332" i="18"/>
  <c r="L334" i="18"/>
  <c r="L335" i="18"/>
  <c r="L336" i="18"/>
  <c r="L337" i="18"/>
  <c r="L333" i="18"/>
  <c r="L338" i="18"/>
  <c r="L339" i="18"/>
  <c r="L340" i="18"/>
  <c r="L342" i="18"/>
  <c r="L344" i="18"/>
  <c r="L345" i="18"/>
  <c r="L346" i="18"/>
  <c r="L341" i="18"/>
  <c r="L343" i="18"/>
  <c r="L348" i="18"/>
  <c r="L349" i="18"/>
  <c r="L350" i="18"/>
  <c r="L351" i="18"/>
  <c r="L347" i="18"/>
  <c r="L352" i="18"/>
  <c r="L353" i="18"/>
  <c r="L354" i="18"/>
  <c r="L355" i="18"/>
  <c r="L356" i="18"/>
  <c r="L357" i="18"/>
  <c r="L358" i="18"/>
  <c r="L359" i="18"/>
  <c r="L361" i="18"/>
  <c r="L363" i="18"/>
  <c r="L364" i="18"/>
  <c r="L365" i="18"/>
  <c r="L360" i="18"/>
  <c r="L366" i="18"/>
  <c r="L367" i="18"/>
  <c r="L368" i="18"/>
  <c r="L369" i="18"/>
  <c r="L371" i="18"/>
  <c r="L372" i="18"/>
  <c r="L374" i="18"/>
  <c r="L375" i="18"/>
  <c r="L376" i="18"/>
  <c r="L377" i="18"/>
  <c r="L378" i="18"/>
  <c r="L379" i="18"/>
  <c r="L380" i="18"/>
  <c r="L382" i="18"/>
  <c r="L383" i="18"/>
  <c r="L384" i="18"/>
  <c r="L385" i="18"/>
  <c r="L381" i="18"/>
  <c r="L386" i="18"/>
  <c r="L387" i="18"/>
  <c r="L388" i="18"/>
  <c r="L389" i="18"/>
  <c r="L390" i="18"/>
  <c r="L391" i="18"/>
  <c r="L392" i="18"/>
  <c r="L393" i="18"/>
  <c r="L394" i="18"/>
  <c r="L395" i="18"/>
  <c r="L396" i="18"/>
  <c r="L397" i="18"/>
  <c r="L399" i="18"/>
  <c r="L400" i="18"/>
  <c r="L401" i="18"/>
  <c r="L402" i="18"/>
  <c r="L398" i="18"/>
  <c r="L404" i="18"/>
  <c r="L405" i="18"/>
  <c r="L406" i="18"/>
  <c r="L407" i="18"/>
  <c r="L403" i="18"/>
  <c r="L409" i="18"/>
  <c r="L410" i="18"/>
  <c r="L411" i="18"/>
  <c r="L408" i="18"/>
  <c r="L414" i="18"/>
  <c r="L416" i="18"/>
  <c r="L412" i="18"/>
  <c r="L413" i="18"/>
  <c r="L415" i="18"/>
  <c r="L417" i="18"/>
  <c r="L418" i="18"/>
  <c r="L419" i="18"/>
  <c r="L420" i="18"/>
  <c r="L421" i="18"/>
  <c r="L422" i="18"/>
  <c r="L423" i="18"/>
  <c r="L424" i="18"/>
  <c r="L425" i="18"/>
  <c r="L426" i="18"/>
  <c r="L427" i="18"/>
  <c r="L429" i="18"/>
  <c r="L428" i="18"/>
  <c r="L430" i="18"/>
  <c r="L431" i="18"/>
  <c r="L432"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8"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8" i="18"/>
  <c r="K189" i="18"/>
  <c r="K173" i="18"/>
  <c r="K191" i="18"/>
  <c r="K192" i="18"/>
  <c r="K194" i="18"/>
  <c r="K195" i="18"/>
  <c r="K196" i="18"/>
  <c r="K197" i="18"/>
  <c r="K199" i="18"/>
  <c r="K200" i="18"/>
  <c r="K201" i="18"/>
  <c r="K202" i="18"/>
  <c r="K203" i="18"/>
  <c r="K204" i="18"/>
  <c r="K205" i="18"/>
  <c r="K206" i="18"/>
  <c r="K207" i="18"/>
  <c r="K208" i="18"/>
  <c r="K190" i="18"/>
  <c r="K209" i="18"/>
  <c r="K210" i="18"/>
  <c r="K211" i="18"/>
  <c r="K213" i="18"/>
  <c r="K214" i="18"/>
  <c r="K198" i="18"/>
  <c r="K215" i="18"/>
  <c r="K216" i="18"/>
  <c r="K217" i="18"/>
  <c r="K219" i="18"/>
  <c r="K220" i="18"/>
  <c r="K222" i="18"/>
  <c r="K224" i="18"/>
  <c r="K226" i="18"/>
  <c r="K228" i="18"/>
  <c r="K230" i="18"/>
  <c r="K232" i="18"/>
  <c r="K234" i="18"/>
  <c r="K236" i="18"/>
  <c r="K212" i="18"/>
  <c r="K238" i="18"/>
  <c r="K240" i="18"/>
  <c r="K242" i="18"/>
  <c r="K244" i="18"/>
  <c r="K246" i="18"/>
  <c r="K218" i="18"/>
  <c r="K248" i="18"/>
  <c r="K221" i="18"/>
  <c r="K223" i="18"/>
  <c r="K225" i="18"/>
  <c r="K227" i="18"/>
  <c r="K229" i="18"/>
  <c r="K231" i="18"/>
  <c r="K233" i="18"/>
  <c r="K235" i="18"/>
  <c r="K237" i="18"/>
  <c r="K239" i="18"/>
  <c r="K241" i="18"/>
  <c r="K243" i="18"/>
  <c r="K245" i="18"/>
  <c r="K247" i="18"/>
  <c r="K249" i="18"/>
  <c r="K250" i="18"/>
  <c r="K251" i="18"/>
  <c r="K252" i="18"/>
  <c r="K253" i="18"/>
  <c r="K254" i="18"/>
  <c r="K255" i="18"/>
  <c r="K256" i="18"/>
  <c r="K258" i="18"/>
  <c r="K259" i="18"/>
  <c r="K260" i="18"/>
  <c r="K261" i="18"/>
  <c r="K262" i="18"/>
  <c r="K263" i="18"/>
  <c r="K264" i="18"/>
  <c r="K265" i="18"/>
  <c r="K266" i="18"/>
  <c r="K257" i="18"/>
  <c r="K267" i="18"/>
  <c r="K268" i="18"/>
  <c r="K270" i="18"/>
  <c r="K271" i="18"/>
  <c r="K272" i="18"/>
  <c r="K273" i="18"/>
  <c r="K275" i="18"/>
  <c r="K276" i="18"/>
  <c r="K277" i="18"/>
  <c r="K278" i="18"/>
  <c r="K269" i="18"/>
  <c r="K279" i="18"/>
  <c r="K280" i="18"/>
  <c r="K281" i="18"/>
  <c r="K274" i="18"/>
  <c r="K284" i="18"/>
  <c r="K285" i="18"/>
  <c r="K286" i="18"/>
  <c r="K287" i="18"/>
  <c r="K288" i="18"/>
  <c r="K289" i="18"/>
  <c r="K282" i="18"/>
  <c r="K283" i="18"/>
  <c r="K290" i="18"/>
  <c r="K291" i="18"/>
  <c r="K292" i="18"/>
  <c r="K293" i="18"/>
  <c r="K294" i="18"/>
  <c r="K297" i="18"/>
  <c r="K298" i="18"/>
  <c r="K299" i="18"/>
  <c r="K300" i="18"/>
  <c r="K301" i="18"/>
  <c r="K302" i="18"/>
  <c r="K295" i="18"/>
  <c r="K303" i="18"/>
  <c r="K304" i="18"/>
  <c r="K305" i="18"/>
  <c r="K306" i="18"/>
  <c r="K307" i="18"/>
  <c r="K308" i="18"/>
  <c r="K309" i="18"/>
  <c r="K310" i="18"/>
  <c r="K311" i="18"/>
  <c r="K312" i="18"/>
  <c r="K313" i="18"/>
  <c r="K314" i="18"/>
  <c r="K315" i="18"/>
  <c r="K317" i="18"/>
  <c r="K318" i="18"/>
  <c r="K319" i="18"/>
  <c r="K320" i="18"/>
  <c r="K321" i="18"/>
  <c r="K316" i="18"/>
  <c r="K323" i="18"/>
  <c r="K324" i="18"/>
  <c r="K326" i="18"/>
  <c r="K327" i="18"/>
  <c r="K329" i="18"/>
  <c r="K322" i="18"/>
  <c r="K330" i="18"/>
  <c r="K325" i="18"/>
  <c r="K331" i="18"/>
  <c r="K328" i="18"/>
  <c r="K332" i="18"/>
  <c r="K334" i="18"/>
  <c r="K335" i="18"/>
  <c r="K336" i="18"/>
  <c r="K337" i="18"/>
  <c r="K333" i="18"/>
  <c r="K338" i="18"/>
  <c r="K339" i="18"/>
  <c r="K340" i="18"/>
  <c r="K342" i="18"/>
  <c r="K344" i="18"/>
  <c r="K345" i="18"/>
  <c r="K346" i="18"/>
  <c r="K341" i="18"/>
  <c r="K343" i="18"/>
  <c r="K348" i="18"/>
  <c r="K349" i="18"/>
  <c r="K350" i="18"/>
  <c r="K351" i="18"/>
  <c r="K347" i="18"/>
  <c r="K352" i="18"/>
  <c r="K353" i="18"/>
  <c r="K354" i="18"/>
  <c r="K355" i="18"/>
  <c r="K356" i="18"/>
  <c r="K357" i="18"/>
  <c r="K358" i="18"/>
  <c r="K359" i="18"/>
  <c r="K361" i="18"/>
  <c r="K363" i="18"/>
  <c r="K364" i="18"/>
  <c r="K365" i="18"/>
  <c r="K360" i="18"/>
  <c r="K366" i="18"/>
  <c r="K367" i="18"/>
  <c r="K368" i="18"/>
  <c r="K369" i="18"/>
  <c r="K371" i="18"/>
  <c r="K372" i="18"/>
  <c r="K374" i="18"/>
  <c r="K375" i="18"/>
  <c r="K376" i="18"/>
  <c r="K377" i="18"/>
  <c r="K378" i="18"/>
  <c r="K379" i="18"/>
  <c r="K380" i="18"/>
  <c r="K382" i="18"/>
  <c r="K383" i="18"/>
  <c r="K384" i="18"/>
  <c r="K385" i="18"/>
  <c r="K381" i="18"/>
  <c r="K386" i="18"/>
  <c r="K387" i="18"/>
  <c r="K388" i="18"/>
  <c r="K389" i="18"/>
  <c r="K390" i="18"/>
  <c r="K391" i="18"/>
  <c r="K392" i="18"/>
  <c r="K393" i="18"/>
  <c r="K394" i="18"/>
  <c r="K395" i="18"/>
  <c r="K396" i="18"/>
  <c r="K397" i="18"/>
  <c r="K399" i="18"/>
  <c r="K400" i="18"/>
  <c r="K401" i="18"/>
  <c r="K402" i="18"/>
  <c r="K398" i="18"/>
  <c r="K404" i="18"/>
  <c r="K405" i="18"/>
  <c r="K406" i="18"/>
  <c r="K407" i="18"/>
  <c r="K403" i="18"/>
  <c r="K409" i="18"/>
  <c r="K410" i="18"/>
  <c r="K411" i="18"/>
  <c r="K408" i="18"/>
  <c r="K414" i="18"/>
  <c r="K416" i="18"/>
  <c r="K412" i="18"/>
  <c r="K413" i="18"/>
  <c r="K415" i="18"/>
  <c r="K417" i="18"/>
  <c r="K418" i="18"/>
  <c r="K419" i="18"/>
  <c r="K420" i="18"/>
  <c r="K421" i="18"/>
  <c r="K422" i="18"/>
  <c r="K423" i="18"/>
  <c r="K424" i="18"/>
  <c r="K425" i="18"/>
  <c r="K426" i="18"/>
  <c r="K427" i="18"/>
  <c r="K429" i="18"/>
  <c r="K428"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8"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8" i="18"/>
  <c r="M189" i="18"/>
  <c r="M173" i="18"/>
  <c r="M191" i="18"/>
  <c r="M192" i="18"/>
  <c r="M194" i="18"/>
  <c r="M195" i="18"/>
  <c r="M196" i="18"/>
  <c r="M197" i="18"/>
  <c r="M199" i="18"/>
  <c r="M200" i="18"/>
  <c r="M201" i="18"/>
  <c r="M202" i="18"/>
  <c r="M203" i="18"/>
  <c r="M204" i="18"/>
  <c r="M205" i="18"/>
  <c r="M206" i="18"/>
  <c r="M207" i="18"/>
  <c r="M208" i="18"/>
  <c r="M190" i="18"/>
  <c r="M209" i="18"/>
  <c r="M210" i="18"/>
  <c r="M211" i="18"/>
  <c r="M213" i="18"/>
  <c r="M214" i="18"/>
  <c r="M198" i="18"/>
  <c r="M215" i="18"/>
  <c r="M216" i="18"/>
  <c r="M217" i="18"/>
  <c r="M219" i="18"/>
  <c r="M220" i="18"/>
  <c r="M222" i="18"/>
  <c r="M224" i="18"/>
  <c r="M226" i="18"/>
  <c r="M228" i="18"/>
  <c r="M230" i="18"/>
  <c r="M232" i="18"/>
  <c r="M234" i="18"/>
  <c r="M236" i="18"/>
  <c r="M212" i="18"/>
  <c r="M238" i="18"/>
  <c r="M240" i="18"/>
  <c r="M242" i="18"/>
  <c r="M244" i="18"/>
  <c r="M246" i="18"/>
  <c r="M218" i="18"/>
  <c r="M248" i="18"/>
  <c r="M221" i="18"/>
  <c r="M223" i="18"/>
  <c r="M225" i="18"/>
  <c r="M227" i="18"/>
  <c r="M229" i="18"/>
  <c r="M231" i="18"/>
  <c r="M233" i="18"/>
  <c r="M235" i="18"/>
  <c r="M237" i="18"/>
  <c r="M239" i="18"/>
  <c r="M241" i="18"/>
  <c r="M243" i="18"/>
  <c r="M245" i="18"/>
  <c r="M247" i="18"/>
  <c r="M249" i="18"/>
  <c r="M250" i="18"/>
  <c r="M251" i="18"/>
  <c r="M252" i="18"/>
  <c r="M253" i="18"/>
  <c r="M254" i="18"/>
  <c r="M255" i="18"/>
  <c r="M256" i="18"/>
  <c r="M258" i="18"/>
  <c r="M259" i="18"/>
  <c r="M260" i="18"/>
  <c r="M261" i="18"/>
  <c r="M262" i="18"/>
  <c r="M263" i="18"/>
  <c r="M264" i="18"/>
  <c r="M265" i="18"/>
  <c r="M266" i="18"/>
  <c r="M257" i="18"/>
  <c r="M267" i="18"/>
  <c r="M268" i="18"/>
  <c r="M270" i="18"/>
  <c r="M271" i="18"/>
  <c r="M272" i="18"/>
  <c r="M273" i="18"/>
  <c r="M275" i="18"/>
  <c r="M276" i="18"/>
  <c r="M277" i="18"/>
  <c r="M278" i="18"/>
  <c r="M269" i="18"/>
  <c r="M279" i="18"/>
  <c r="M280" i="18"/>
  <c r="M281" i="18"/>
  <c r="M274" i="18"/>
  <c r="M284" i="18"/>
  <c r="M285" i="18"/>
  <c r="M286" i="18"/>
  <c r="M287" i="18"/>
  <c r="M288" i="18"/>
  <c r="M289" i="18"/>
  <c r="M282" i="18"/>
  <c r="M283" i="18"/>
  <c r="M290" i="18"/>
  <c r="M291" i="18"/>
  <c r="M292" i="18"/>
  <c r="M293" i="18"/>
  <c r="M294" i="18"/>
  <c r="M297" i="18"/>
  <c r="M298" i="18"/>
  <c r="M299" i="18"/>
  <c r="M300" i="18"/>
  <c r="M301" i="18"/>
  <c r="M302" i="18"/>
  <c r="M295" i="18"/>
  <c r="M303" i="18"/>
  <c r="M304" i="18"/>
  <c r="M305" i="18"/>
  <c r="M306" i="18"/>
  <c r="M307" i="18"/>
  <c r="M308" i="18"/>
  <c r="M309" i="18"/>
  <c r="M310" i="18"/>
  <c r="M311" i="18"/>
  <c r="M312" i="18"/>
  <c r="M313" i="18"/>
  <c r="M314" i="18"/>
  <c r="M315" i="18"/>
  <c r="M317" i="18"/>
  <c r="M318" i="18"/>
  <c r="M319" i="18"/>
  <c r="M320" i="18"/>
  <c r="M321" i="18"/>
  <c r="M316" i="18"/>
  <c r="M323" i="18"/>
  <c r="M324" i="18"/>
  <c r="M326" i="18"/>
  <c r="M327" i="18"/>
  <c r="M329" i="18"/>
  <c r="M322" i="18"/>
  <c r="M330" i="18"/>
  <c r="M325" i="18"/>
  <c r="M331" i="18"/>
  <c r="M328" i="18"/>
  <c r="M332" i="18"/>
  <c r="M334" i="18"/>
  <c r="M335" i="18"/>
  <c r="M336" i="18"/>
  <c r="M337" i="18"/>
  <c r="M333" i="18"/>
  <c r="M338" i="18"/>
  <c r="M339" i="18"/>
  <c r="M340" i="18"/>
  <c r="M342" i="18"/>
  <c r="M344" i="18"/>
  <c r="M345" i="18"/>
  <c r="M346" i="18"/>
  <c r="M341" i="18"/>
  <c r="M343" i="18"/>
  <c r="M348" i="18"/>
  <c r="M349" i="18"/>
  <c r="M350" i="18"/>
  <c r="M351" i="18"/>
  <c r="M347" i="18"/>
  <c r="M352" i="18"/>
  <c r="M353" i="18"/>
  <c r="M354" i="18"/>
  <c r="M355" i="18"/>
  <c r="M356" i="18"/>
  <c r="M357" i="18"/>
  <c r="M358" i="18"/>
  <c r="M359" i="18"/>
  <c r="M361" i="18"/>
  <c r="M363" i="18"/>
  <c r="M364" i="18"/>
  <c r="M365" i="18"/>
  <c r="M360" i="18"/>
  <c r="M366" i="18"/>
  <c r="M367" i="18"/>
  <c r="M368" i="18"/>
  <c r="M369" i="18"/>
  <c r="M371" i="18"/>
  <c r="M372" i="18"/>
  <c r="M374" i="18"/>
  <c r="M375" i="18"/>
  <c r="M376" i="18"/>
  <c r="M377" i="18"/>
  <c r="M378" i="18"/>
  <c r="M379" i="18"/>
  <c r="M380" i="18"/>
  <c r="M382" i="18"/>
  <c r="M383" i="18"/>
  <c r="M384" i="18"/>
  <c r="M385" i="18"/>
  <c r="M381" i="18"/>
  <c r="M386" i="18"/>
  <c r="M387" i="18"/>
  <c r="M388" i="18"/>
  <c r="M389" i="18"/>
  <c r="M390" i="18"/>
  <c r="M391" i="18"/>
  <c r="M392" i="18"/>
  <c r="M393" i="18"/>
  <c r="M394" i="18"/>
  <c r="M395" i="18"/>
  <c r="M396" i="18"/>
  <c r="M397" i="18"/>
  <c r="M399" i="18"/>
  <c r="M400" i="18"/>
  <c r="M401" i="18"/>
  <c r="M402" i="18"/>
  <c r="M398" i="18"/>
  <c r="M404" i="18"/>
  <c r="M405" i="18"/>
  <c r="M406" i="18"/>
  <c r="M407" i="18"/>
  <c r="M403" i="18"/>
  <c r="M409" i="18"/>
  <c r="M410" i="18"/>
  <c r="M411" i="18"/>
  <c r="M408" i="18"/>
  <c r="M414" i="18"/>
  <c r="M416" i="18"/>
  <c r="M412" i="18"/>
  <c r="M413" i="18"/>
  <c r="M415" i="18"/>
  <c r="M417" i="18"/>
  <c r="M418" i="18"/>
  <c r="M419" i="18"/>
  <c r="M420" i="18"/>
  <c r="M421" i="18"/>
  <c r="M422" i="18"/>
  <c r="M423" i="18"/>
  <c r="M424" i="18"/>
  <c r="M425" i="18"/>
  <c r="M426" i="18"/>
  <c r="M427" i="18"/>
  <c r="M429" i="18"/>
  <c r="M428" i="18"/>
  <c r="M430" i="18"/>
  <c r="M431" i="18"/>
  <c r="M432"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8" i="18"/>
  <c r="M3" i="18"/>
  <c r="AE27" i="4" l="1"/>
  <c r="AD27" i="4" s="1"/>
  <c r="AE458" i="4"/>
  <c r="BC279" i="4"/>
  <c r="AE549" i="4"/>
  <c r="AD549" i="4" s="1"/>
  <c r="Z549" i="4"/>
  <c r="Y549"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486" i="4"/>
  <c r="P486" i="4"/>
  <c r="BC17" i="4"/>
  <c r="BC500" i="4"/>
  <c r="P500" i="4"/>
  <c r="BC484" i="4"/>
  <c r="P484"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521" i="4"/>
  <c r="T523" i="4"/>
  <c r="T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8" i="18"/>
  <c r="J189" i="18"/>
  <c r="J173" i="18"/>
  <c r="J191" i="18"/>
  <c r="J192" i="18"/>
  <c r="J194" i="18"/>
  <c r="J195" i="18"/>
  <c r="J196" i="18"/>
  <c r="J197" i="18"/>
  <c r="J199" i="18"/>
  <c r="J200" i="18"/>
  <c r="J201" i="18"/>
  <c r="J202" i="18"/>
  <c r="J203" i="18"/>
  <c r="J204" i="18"/>
  <c r="J205" i="18"/>
  <c r="J206" i="18"/>
  <c r="J207" i="18"/>
  <c r="J208" i="18"/>
  <c r="J190" i="18"/>
  <c r="J209" i="18"/>
  <c r="J210" i="18"/>
  <c r="J211" i="18"/>
  <c r="J213" i="18"/>
  <c r="J214" i="18"/>
  <c r="J198" i="18"/>
  <c r="J215" i="18"/>
  <c r="J216" i="18"/>
  <c r="J217" i="18"/>
  <c r="J219" i="18"/>
  <c r="J220" i="18"/>
  <c r="J222" i="18"/>
  <c r="J224" i="18"/>
  <c r="J226" i="18"/>
  <c r="J228" i="18"/>
  <c r="J230" i="18"/>
  <c r="J232" i="18"/>
  <c r="J234" i="18"/>
  <c r="J236" i="18"/>
  <c r="J212" i="18"/>
  <c r="J238" i="18"/>
  <c r="J240" i="18"/>
  <c r="J242" i="18"/>
  <c r="J244" i="18"/>
  <c r="J246" i="18"/>
  <c r="J218" i="18"/>
  <c r="J248" i="18"/>
  <c r="J221" i="18"/>
  <c r="J223" i="18"/>
  <c r="J225" i="18"/>
  <c r="J227" i="18"/>
  <c r="J229" i="18"/>
  <c r="J231" i="18"/>
  <c r="J233" i="18"/>
  <c r="J235" i="18"/>
  <c r="J237" i="18"/>
  <c r="J239" i="18"/>
  <c r="J241" i="18"/>
  <c r="J243" i="18"/>
  <c r="J245" i="18"/>
  <c r="J247" i="18"/>
  <c r="J249" i="18"/>
  <c r="J250" i="18"/>
  <c r="J251" i="18"/>
  <c r="J252" i="18"/>
  <c r="J253" i="18"/>
  <c r="J254" i="18"/>
  <c r="J255" i="18"/>
  <c r="J256" i="18"/>
  <c r="J258" i="18"/>
  <c r="J259" i="18"/>
  <c r="J260" i="18"/>
  <c r="J261" i="18"/>
  <c r="J262" i="18"/>
  <c r="J263" i="18"/>
  <c r="J264" i="18"/>
  <c r="J265" i="18"/>
  <c r="J266" i="18"/>
  <c r="J257" i="18"/>
  <c r="J267" i="18"/>
  <c r="J268" i="18"/>
  <c r="J270" i="18"/>
  <c r="J271" i="18"/>
  <c r="J272" i="18"/>
  <c r="J273" i="18"/>
  <c r="J275" i="18"/>
  <c r="J276" i="18"/>
  <c r="J277" i="18"/>
  <c r="J278" i="18"/>
  <c r="J269" i="18"/>
  <c r="J279" i="18"/>
  <c r="J280" i="18"/>
  <c r="J281" i="18"/>
  <c r="J274" i="18"/>
  <c r="J284" i="18"/>
  <c r="J285" i="18"/>
  <c r="J286" i="18"/>
  <c r="J287" i="18"/>
  <c r="J288" i="18"/>
  <c r="J289" i="18"/>
  <c r="J282" i="18"/>
  <c r="J283" i="18"/>
  <c r="J290" i="18"/>
  <c r="J291" i="18"/>
  <c r="J292" i="18"/>
  <c r="J293" i="18"/>
  <c r="J294" i="18"/>
  <c r="J297" i="18"/>
  <c r="J298" i="18"/>
  <c r="J299" i="18"/>
  <c r="J300" i="18"/>
  <c r="J301" i="18"/>
  <c r="J302" i="18"/>
  <c r="J295" i="18"/>
  <c r="J303" i="18"/>
  <c r="J304" i="18"/>
  <c r="J305" i="18"/>
  <c r="J306" i="18"/>
  <c r="J307" i="18"/>
  <c r="J308" i="18"/>
  <c r="J309" i="18"/>
  <c r="J310" i="18"/>
  <c r="J311" i="18"/>
  <c r="J312" i="18"/>
  <c r="J313" i="18"/>
  <c r="J314" i="18"/>
  <c r="J315" i="18"/>
  <c r="J317" i="18"/>
  <c r="J318" i="18"/>
  <c r="J319" i="18"/>
  <c r="J320" i="18"/>
  <c r="J321" i="18"/>
  <c r="J316" i="18"/>
  <c r="J323" i="18"/>
  <c r="J324" i="18"/>
  <c r="J326" i="18"/>
  <c r="J327" i="18"/>
  <c r="J329" i="18"/>
  <c r="J322" i="18"/>
  <c r="J330" i="18"/>
  <c r="J325" i="18"/>
  <c r="J331" i="18"/>
  <c r="J328" i="18"/>
  <c r="J332" i="18"/>
  <c r="J334" i="18"/>
  <c r="J335" i="18"/>
  <c r="J336" i="18"/>
  <c r="J337" i="18"/>
  <c r="J333" i="18"/>
  <c r="J338" i="18"/>
  <c r="J339" i="18"/>
  <c r="J340" i="18"/>
  <c r="J342" i="18"/>
  <c r="J344" i="18"/>
  <c r="J345" i="18"/>
  <c r="J346" i="18"/>
  <c r="J341" i="18"/>
  <c r="J343" i="18"/>
  <c r="J348" i="18"/>
  <c r="J349" i="18"/>
  <c r="J350" i="18"/>
  <c r="J351" i="18"/>
  <c r="J347" i="18"/>
  <c r="J352" i="18"/>
  <c r="J353" i="18"/>
  <c r="J354" i="18"/>
  <c r="J355" i="18"/>
  <c r="J356" i="18"/>
  <c r="J357" i="18"/>
  <c r="J358" i="18"/>
  <c r="J359" i="18"/>
  <c r="J361" i="18"/>
  <c r="J363" i="18"/>
  <c r="J364" i="18"/>
  <c r="J365" i="18"/>
  <c r="J360" i="18"/>
  <c r="J366" i="18"/>
  <c r="J367" i="18"/>
  <c r="J368" i="18"/>
  <c r="J369" i="18"/>
  <c r="J371" i="18"/>
  <c r="J372" i="18"/>
  <c r="J374" i="18"/>
  <c r="J375" i="18"/>
  <c r="J376" i="18"/>
  <c r="J377" i="18"/>
  <c r="J378" i="18"/>
  <c r="J379" i="18"/>
  <c r="J380" i="18"/>
  <c r="J382" i="18"/>
  <c r="J383" i="18"/>
  <c r="J384" i="18"/>
  <c r="J385" i="18"/>
  <c r="J381" i="18"/>
  <c r="J386" i="18"/>
  <c r="J387" i="18"/>
  <c r="J388" i="18"/>
  <c r="J389" i="18"/>
  <c r="J390" i="18"/>
  <c r="J391" i="18"/>
  <c r="J392" i="18"/>
  <c r="J393" i="18"/>
  <c r="J394" i="18"/>
  <c r="J395" i="18"/>
  <c r="J396" i="18"/>
  <c r="J397" i="18"/>
  <c r="J399" i="18"/>
  <c r="J400" i="18"/>
  <c r="J401" i="18"/>
  <c r="J402" i="18"/>
  <c r="J398" i="18"/>
  <c r="J404" i="18"/>
  <c r="J405" i="18"/>
  <c r="J406" i="18"/>
  <c r="J407" i="18"/>
  <c r="J403" i="18"/>
  <c r="J409" i="18"/>
  <c r="J410" i="18"/>
  <c r="J411" i="18"/>
  <c r="J408" i="18"/>
  <c r="J414" i="18"/>
  <c r="J416" i="18"/>
  <c r="J412" i="18"/>
  <c r="J413" i="18"/>
  <c r="J415" i="18"/>
  <c r="J417" i="18"/>
  <c r="J418" i="18"/>
  <c r="J419" i="18"/>
  <c r="J420" i="18"/>
  <c r="J421" i="18"/>
  <c r="J422" i="18"/>
  <c r="J423" i="18"/>
  <c r="J424" i="18"/>
  <c r="J425" i="18"/>
  <c r="J426" i="18"/>
  <c r="J427" i="18"/>
  <c r="J429" i="18"/>
  <c r="J428" i="18"/>
  <c r="J430" i="18"/>
  <c r="J431" i="18"/>
  <c r="J432"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8"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W494" i="4"/>
  <c r="W493" i="4"/>
  <c r="W492" i="4"/>
  <c r="W491" i="4"/>
  <c r="W490" i="4"/>
  <c r="W488" i="4"/>
  <c r="W487" i="4"/>
  <c r="V487" i="4"/>
  <c r="W486" i="4"/>
  <c r="W485" i="4"/>
  <c r="W484" i="4"/>
  <c r="W489" i="4"/>
  <c r="W483" i="4"/>
  <c r="S501" i="4"/>
  <c r="AY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01" i="4"/>
  <c r="S502" i="4"/>
  <c r="AY502" i="4" s="1"/>
  <c r="E41" i="9"/>
  <c r="N449" i="18"/>
  <c r="N451" i="18"/>
  <c r="N450" i="18"/>
  <c r="N446" i="18"/>
  <c r="N447" i="18"/>
  <c r="N448" i="18"/>
  <c r="N452" i="18"/>
  <c r="N460" i="18"/>
  <c r="N444" i="18"/>
  <c r="N445" i="18"/>
  <c r="N459"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AY441" i="4" s="1"/>
  <c r="W442" i="4"/>
  <c r="AB442" i="4"/>
  <c r="AC442" i="4"/>
  <c r="AD442" i="4"/>
  <c r="AG442" i="4"/>
  <c r="AH442" i="4"/>
  <c r="AI442" i="4"/>
  <c r="AL442" i="4"/>
  <c r="AM442" i="4"/>
  <c r="AN442" i="4"/>
  <c r="AQ442" i="4"/>
  <c r="AR442" i="4"/>
  <c r="AS442" i="4"/>
  <c r="AV442" i="4"/>
  <c r="AW442" i="4"/>
  <c r="S443" i="4"/>
  <c r="AY443" i="4" s="1"/>
  <c r="W444" i="4"/>
  <c r="AB444" i="4"/>
  <c r="AC444" i="4"/>
  <c r="AD444" i="4"/>
  <c r="AG444" i="4"/>
  <c r="AH444" i="4"/>
  <c r="AI444" i="4"/>
  <c r="AL444" i="4"/>
  <c r="AM444" i="4"/>
  <c r="AN444" i="4"/>
  <c r="AQ444" i="4"/>
  <c r="AR444" i="4"/>
  <c r="AS444" i="4"/>
  <c r="AV444" i="4"/>
  <c r="AW444"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457" i="4"/>
  <c r="AY457" i="4" s="1"/>
  <c r="S458" i="4"/>
  <c r="AY458" i="4" s="1"/>
  <c r="AD458"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280" i="4" l="1"/>
  <c r="AZ281" i="4"/>
  <c r="AZ279" i="4"/>
  <c r="AZ329" i="4"/>
  <c r="AZ287" i="4"/>
  <c r="AZ282" i="4"/>
  <c r="AZ328" i="4"/>
  <c r="T329" i="4"/>
  <c r="T328" i="4"/>
  <c r="T443" i="4"/>
  <c r="T458" i="4"/>
  <c r="T441" i="4"/>
  <c r="T457" i="4"/>
  <c r="T287" i="4"/>
  <c r="T280" i="4"/>
  <c r="S279" i="4"/>
  <c r="AY279" i="4" s="1"/>
  <c r="S459" i="4"/>
  <c r="AY459" i="4" s="1"/>
  <c r="S445" i="4"/>
  <c r="AY445"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72" i="18"/>
  <c r="E9" i="9"/>
  <c r="G591" i="7"/>
  <c r="E20" i="9"/>
  <c r="N468" i="18"/>
  <c r="E35" i="9"/>
  <c r="AZ533" i="4" l="1"/>
  <c r="AZ526" i="4"/>
  <c r="AZ528" i="4"/>
  <c r="AZ527" i="4"/>
  <c r="T445" i="4"/>
  <c r="T459" i="4"/>
  <c r="E36" i="9"/>
  <c r="N401" i="18"/>
  <c r="N404" i="18"/>
  <c r="N388" i="18"/>
  <c r="N405" i="18"/>
  <c r="N389" i="18"/>
  <c r="N397" i="18"/>
  <c r="N390" i="18"/>
  <c r="N416" i="18"/>
  <c r="N391" i="18"/>
  <c r="N392" i="18"/>
  <c r="N393" i="18"/>
  <c r="N402" i="18"/>
  <c r="N398" i="18"/>
  <c r="N432" i="18"/>
  <c r="N419" i="18"/>
  <c r="N420" i="18"/>
  <c r="N421" i="18"/>
  <c r="N437" i="18"/>
  <c r="N453" i="18"/>
  <c r="N422" i="18"/>
  <c r="N454" i="18"/>
  <c r="Q550" i="4" s="1"/>
  <c r="P550" i="4" s="1"/>
  <c r="N418" i="18"/>
  <c r="N423" i="18"/>
  <c r="N439" i="18"/>
  <c r="N455" i="18"/>
  <c r="N424" i="18"/>
  <c r="N456" i="18"/>
  <c r="N441" i="18"/>
  <c r="Q520" i="4" s="1"/>
  <c r="N442" i="18"/>
  <c r="N458" i="18"/>
  <c r="N428" i="18"/>
  <c r="E6" i="9"/>
  <c r="N113" i="18"/>
  <c r="N76" i="18"/>
  <c r="N78" i="18"/>
  <c r="N82" i="18"/>
  <c r="N66" i="18"/>
  <c r="N209" i="18"/>
  <c r="N232" i="18"/>
  <c r="Q458" i="4" s="1"/>
  <c r="N13" i="18"/>
  <c r="N14" i="18"/>
  <c r="N276" i="18"/>
  <c r="N15" i="18"/>
  <c r="N22" i="18"/>
  <c r="N26" i="18"/>
  <c r="N311" i="18"/>
  <c r="E32" i="9"/>
  <c r="N363" i="18"/>
  <c r="N364" i="18"/>
  <c r="N365" i="18"/>
  <c r="N369" i="18"/>
  <c r="N353" i="18"/>
  <c r="N371" i="18"/>
  <c r="N354" i="18"/>
  <c r="N372" i="18"/>
  <c r="N355" i="18"/>
  <c r="N374" i="18"/>
  <c r="N356" i="18"/>
  <c r="N375" i="18"/>
  <c r="N357" i="18"/>
  <c r="N376" i="18"/>
  <c r="N358" i="18"/>
  <c r="N359" i="18"/>
  <c r="N361" i="18"/>
  <c r="N325" i="18"/>
  <c r="N186" i="18"/>
  <c r="N187" i="18"/>
  <c r="N301" i="18"/>
  <c r="N188" i="18"/>
  <c r="N173" i="18"/>
  <c r="N271" i="18"/>
  <c r="N191" i="18"/>
  <c r="N230" i="18"/>
  <c r="N316" i="18"/>
  <c r="N210" i="18"/>
  <c r="N32" i="18"/>
  <c r="AE519" i="4" s="1"/>
  <c r="AD519" i="4" s="1"/>
  <c r="N238" i="18"/>
  <c r="N240" i="18"/>
  <c r="N189" i="18"/>
  <c r="N6" i="18"/>
  <c r="N8" i="18"/>
  <c r="N29" i="18"/>
  <c r="N30" i="18"/>
  <c r="Q57" i="4" s="1"/>
  <c r="P57" i="4" s="1"/>
  <c r="N268" i="18"/>
  <c r="N368" i="18"/>
  <c r="N34" i="18"/>
  <c r="N35" i="18"/>
  <c r="Q26" i="4" s="1"/>
  <c r="P26" i="4" s="1"/>
  <c r="N67" i="18"/>
  <c r="N190" i="18"/>
  <c r="N306" i="18"/>
  <c r="N323" i="18"/>
  <c r="N27" i="18"/>
  <c r="N28" i="18"/>
  <c r="N43" i="18"/>
  <c r="E30" i="9"/>
  <c r="N246" i="18"/>
  <c r="N218" i="18"/>
  <c r="N314" i="18"/>
  <c r="N331" i="18"/>
  <c r="N248" i="18"/>
  <c r="N328" i="18"/>
  <c r="N225" i="18"/>
  <c r="N221" i="18"/>
  <c r="N400" i="18"/>
  <c r="N223" i="18"/>
  <c r="N350" i="18"/>
  <c r="N227" i="18"/>
  <c r="N229" i="18"/>
  <c r="N337" i="18"/>
  <c r="N231" i="18"/>
  <c r="N233" i="18"/>
  <c r="N235" i="18"/>
  <c r="N237" i="18"/>
  <c r="N277" i="18"/>
  <c r="N239" i="18"/>
  <c r="N244" i="18"/>
  <c r="E22" i="9"/>
  <c r="N184" i="18"/>
  <c r="N265" i="18"/>
  <c r="N185" i="18"/>
  <c r="AE445" i="4" s="1"/>
  <c r="N315" i="18"/>
  <c r="N205" i="18"/>
  <c r="N178" i="18"/>
  <c r="N179" i="18"/>
  <c r="N326" i="18"/>
  <c r="N180" i="18"/>
  <c r="N327" i="18"/>
  <c r="N181" i="18"/>
  <c r="N164" i="18"/>
  <c r="N182" i="18"/>
  <c r="N294" i="18"/>
  <c r="N378" i="18"/>
  <c r="N183" i="18"/>
  <c r="Q522" i="4" s="1"/>
  <c r="E12" i="9"/>
  <c r="N41" i="18"/>
  <c r="N62" i="18"/>
  <c r="N266" i="18"/>
  <c r="N44" i="18"/>
  <c r="N257" i="18"/>
  <c r="N65" i="18"/>
  <c r="N63" i="18"/>
  <c r="N80" i="18"/>
  <c r="N64" i="18"/>
  <c r="N321" i="18"/>
  <c r="N192" i="18"/>
  <c r="N211" i="18"/>
  <c r="N109" i="18"/>
  <c r="N309" i="18"/>
  <c r="N61" i="18"/>
  <c r="N312" i="18"/>
  <c r="E18" i="9"/>
  <c r="N267" i="18"/>
  <c r="N320" i="18"/>
  <c r="N141" i="18"/>
  <c r="N142" i="18"/>
  <c r="N282" i="18"/>
  <c r="N143" i="18"/>
  <c r="Z458" i="4" s="1"/>
  <c r="Y458" i="4" s="1"/>
  <c r="N144" i="18"/>
  <c r="N236" i="18"/>
  <c r="N196" i="18"/>
  <c r="N291" i="18"/>
  <c r="N197" i="18"/>
  <c r="N214" i="18"/>
  <c r="N147" i="18"/>
  <c r="N199" i="18"/>
  <c r="N200" i="18"/>
  <c r="N201" i="18"/>
  <c r="E24" i="9"/>
  <c r="N167" i="18"/>
  <c r="N168" i="18"/>
  <c r="Z502" i="4" s="1"/>
  <c r="Y502" i="4" s="1"/>
  <c r="N169" i="18"/>
  <c r="N170" i="18"/>
  <c r="N174" i="18"/>
  <c r="N175" i="18"/>
  <c r="N176" i="18"/>
  <c r="N275" i="18"/>
  <c r="N308" i="18"/>
  <c r="N172" i="18"/>
  <c r="Z520" i="4" s="1"/>
  <c r="Y520" i="4" s="1"/>
  <c r="N163" i="18"/>
  <c r="N310" i="18"/>
  <c r="N377" i="18"/>
  <c r="N216" i="18"/>
  <c r="E3" i="9"/>
  <c r="N343" i="18"/>
  <c r="N4" i="18"/>
  <c r="N3" i="18"/>
  <c r="Q21" i="4" s="1"/>
  <c r="N5" i="18"/>
  <c r="N7" i="18"/>
  <c r="N31" i="18"/>
  <c r="N302" i="18"/>
  <c r="N10" i="18"/>
  <c r="N11" i="18"/>
  <c r="N12" i="18"/>
  <c r="N273" i="18"/>
  <c r="N234" i="18"/>
  <c r="N213" i="18"/>
  <c r="N292" i="18"/>
  <c r="N73" i="18"/>
  <c r="N9" i="18"/>
  <c r="N242" i="18"/>
  <c r="N75" i="18"/>
  <c r="N297" i="18"/>
  <c r="E13" i="9"/>
  <c r="N157" i="18"/>
  <c r="N68" i="18"/>
  <c r="N69" i="18"/>
  <c r="N177" i="18"/>
  <c r="N283" i="18"/>
  <c r="N319" i="18"/>
  <c r="N55" i="18"/>
  <c r="N70" i="18"/>
  <c r="N56" i="18"/>
  <c r="N71" i="18"/>
  <c r="N57" i="18"/>
  <c r="Q445" i="4" s="1"/>
  <c r="N72" i="18"/>
  <c r="N58" i="18"/>
  <c r="N60" i="18"/>
  <c r="N215" i="18"/>
  <c r="N134" i="18"/>
  <c r="N135" i="18"/>
  <c r="N136" i="18"/>
  <c r="Q501" i="4" s="1"/>
  <c r="N137" i="18"/>
  <c r="N138" i="18"/>
  <c r="N140" i="18"/>
  <c r="N305" i="18"/>
  <c r="N139" i="18"/>
  <c r="N207" i="18"/>
  <c r="N129" i="18"/>
  <c r="Q549" i="4" s="1"/>
  <c r="N130" i="18"/>
  <c r="N131" i="18"/>
  <c r="N329" i="18"/>
  <c r="N132" i="18"/>
  <c r="Z459" i="4" s="1"/>
  <c r="Y459" i="4" s="1"/>
  <c r="N133" i="18"/>
  <c r="N379" i="18"/>
  <c r="N281" i="18"/>
  <c r="N274" i="18"/>
  <c r="N284" i="18"/>
  <c r="N285" i="18"/>
  <c r="N332" i="18"/>
  <c r="N286" i="18"/>
  <c r="N334" i="18"/>
  <c r="N288" i="18"/>
  <c r="N336" i="18"/>
  <c r="N289" i="18"/>
  <c r="N287" i="18"/>
  <c r="N333" i="18"/>
  <c r="N338" i="18"/>
  <c r="N339" i="18"/>
  <c r="N340" i="18"/>
  <c r="N278" i="18"/>
  <c r="N335" i="18"/>
  <c r="N269" i="18"/>
  <c r="N279" i="18"/>
  <c r="N280" i="18"/>
  <c r="E19" i="9"/>
  <c r="N202" i="18"/>
  <c r="N203" i="18"/>
  <c r="N158" i="18"/>
  <c r="N330" i="18"/>
  <c r="E37" i="9"/>
  <c r="N406" i="18"/>
  <c r="N407" i="18"/>
  <c r="N414" i="18"/>
  <c r="N403" i="18"/>
  <c r="N409" i="18"/>
  <c r="N410" i="18"/>
  <c r="N425" i="18"/>
  <c r="N411" i="18"/>
  <c r="N426" i="18"/>
  <c r="AE502" i="4" s="1"/>
  <c r="AD502" i="4" s="1"/>
  <c r="N408" i="18"/>
  <c r="E28" i="9"/>
  <c r="N348" i="18"/>
  <c r="N367" i="18"/>
  <c r="N258" i="18"/>
  <c r="AE521" i="4" s="1"/>
  <c r="AD521" i="4" s="1"/>
  <c r="N461" i="18"/>
  <c r="N259" i="18"/>
  <c r="N260" i="18"/>
  <c r="N261" i="18"/>
  <c r="N440" i="18"/>
  <c r="N396" i="18"/>
  <c r="E14" i="9"/>
  <c r="N399" i="18"/>
  <c r="N317" i="18"/>
  <c r="N97" i="18"/>
  <c r="N99" i="18"/>
  <c r="AE63" i="4" s="1"/>
  <c r="N387" i="18"/>
  <c r="N101" i="18"/>
  <c r="N84" i="18"/>
  <c r="N103" i="18"/>
  <c r="N105" i="18"/>
  <c r="N107" i="18"/>
  <c r="N114" i="18"/>
  <c r="N115" i="18"/>
  <c r="AE64" i="4" s="1"/>
  <c r="N198" i="18"/>
  <c r="N116" i="18"/>
  <c r="N117" i="18"/>
  <c r="N395" i="18"/>
  <c r="E33" i="9"/>
  <c r="N360" i="18"/>
  <c r="N380" i="18"/>
  <c r="E16" i="9"/>
  <c r="N300" i="18"/>
  <c r="N195" i="18"/>
  <c r="N145" i="18"/>
  <c r="N146" i="18"/>
  <c r="E10" i="9"/>
  <c r="N341" i="18"/>
  <c r="N46" i="18"/>
  <c r="N47" i="18"/>
  <c r="N430" i="18"/>
  <c r="N48" i="18"/>
  <c r="N49" i="18"/>
  <c r="N206" i="18"/>
  <c r="N224" i="18"/>
  <c r="N318" i="18"/>
  <c r="N51" i="18"/>
  <c r="N228" i="18"/>
  <c r="N52" i="18"/>
  <c r="N50" i="18"/>
  <c r="Q459" i="4" s="1"/>
  <c r="N53" i="18"/>
  <c r="N429" i="18"/>
  <c r="N307" i="18"/>
  <c r="N74" i="18"/>
  <c r="AE551" i="4" s="1"/>
  <c r="AD551" i="4" s="1"/>
  <c r="N322" i="18"/>
  <c r="E39" i="9"/>
  <c r="N412" i="18"/>
  <c r="N413" i="18"/>
  <c r="N433" i="18"/>
  <c r="N415" i="18"/>
  <c r="N435" i="18"/>
  <c r="N436" i="18"/>
  <c r="N438" i="18"/>
  <c r="N434" i="18"/>
  <c r="N417" i="18"/>
  <c r="N443" i="18"/>
  <c r="E15" i="9"/>
  <c r="N194" i="18"/>
  <c r="E23" i="9"/>
  <c r="N304" i="18"/>
  <c r="N161" i="18"/>
  <c r="N162" i="18"/>
  <c r="E31" i="9"/>
  <c r="N351" i="18"/>
  <c r="N347" i="18"/>
  <c r="N342" i="18"/>
  <c r="N344" i="18"/>
  <c r="N345" i="18"/>
  <c r="N346" i="18"/>
  <c r="E26" i="9"/>
  <c r="N247" i="18"/>
  <c r="N253" i="18"/>
  <c r="N249" i="18"/>
  <c r="N250" i="18"/>
  <c r="N251" i="18"/>
  <c r="N431" i="18"/>
  <c r="N252" i="18"/>
  <c r="N254" i="18"/>
  <c r="N255" i="18"/>
  <c r="N352" i="18"/>
  <c r="N256" i="18"/>
  <c r="N241" i="18"/>
  <c r="N243" i="18"/>
  <c r="Z550" i="4" s="1"/>
  <c r="Y550" i="4" s="1"/>
  <c r="N245" i="18"/>
  <c r="Z519" i="4" s="1"/>
  <c r="Y519" i="4" s="1"/>
  <c r="N427" i="18"/>
  <c r="E11" i="9"/>
  <c r="N119" i="18"/>
  <c r="N299" i="18"/>
  <c r="N120" i="18"/>
  <c r="N121" i="18"/>
  <c r="N122" i="18"/>
  <c r="N124" i="18"/>
  <c r="N208" i="18"/>
  <c r="N303" i="18"/>
  <c r="N125" i="18"/>
  <c r="N126" i="18"/>
  <c r="N127" i="18"/>
  <c r="N123" i="18"/>
  <c r="E34" i="9"/>
  <c r="N383" i="18"/>
  <c r="N384" i="18"/>
  <c r="N385" i="18"/>
  <c r="N386" i="18"/>
  <c r="N381" i="18"/>
  <c r="N394" i="18"/>
  <c r="N382" i="18"/>
  <c r="E25" i="9"/>
  <c r="N219" i="18"/>
  <c r="N220" i="18"/>
  <c r="Z521" i="4" s="1"/>
  <c r="Y521" i="4" s="1"/>
  <c r="N222" i="18"/>
  <c r="E21" i="9"/>
  <c r="N150" i="18"/>
  <c r="N166" i="18"/>
  <c r="N151" i="18"/>
  <c r="N152" i="18"/>
  <c r="N204" i="18"/>
  <c r="N153" i="18"/>
  <c r="N349" i="18"/>
  <c r="N154" i="18"/>
  <c r="N155" i="18"/>
  <c r="N156" i="18"/>
  <c r="N159" i="18"/>
  <c r="N160" i="18"/>
  <c r="N148" i="18"/>
  <c r="N149" i="18"/>
  <c r="N165" i="18"/>
  <c r="N45" i="18"/>
  <c r="N217" i="18"/>
  <c r="AE522" i="4" s="1"/>
  <c r="AD522" i="4" s="1"/>
  <c r="N313" i="18"/>
  <c r="N226" i="18"/>
  <c r="N36" i="18"/>
  <c r="N23" i="18"/>
  <c r="N37" i="18"/>
  <c r="N290" i="18"/>
  <c r="N324" i="18"/>
  <c r="N38" i="18"/>
  <c r="N270" i="18"/>
  <c r="N39" i="18"/>
  <c r="N40" i="18"/>
  <c r="N110" i="18"/>
  <c r="N457" i="18"/>
  <c r="N42" i="18"/>
  <c r="N111" i="18"/>
  <c r="N112" i="18"/>
  <c r="E27" i="9"/>
  <c r="N366" i="18"/>
  <c r="N262" i="18"/>
  <c r="N263" i="18"/>
  <c r="N264" i="18"/>
  <c r="E4" i="9"/>
  <c r="N59" i="18"/>
  <c r="N118" i="18"/>
  <c r="N298" i="18"/>
  <c r="N77" i="18"/>
  <c r="N79" i="18"/>
  <c r="N81" i="18"/>
  <c r="N85" i="18"/>
  <c r="N83" i="18"/>
  <c r="N98" i="18"/>
  <c r="N100" i="18"/>
  <c r="N272" i="18"/>
  <c r="N102" i="18"/>
  <c r="N54" i="18"/>
  <c r="N104" i="18"/>
  <c r="N106" i="18"/>
  <c r="AE443" i="4" s="1"/>
  <c r="AD443" i="4" s="1"/>
  <c r="N128" i="18"/>
  <c r="N108" i="18"/>
  <c r="AE457" i="4" s="1"/>
  <c r="AD457" i="4" s="1"/>
  <c r="N212" i="18"/>
  <c r="N293" i="18"/>
  <c r="N295"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441" i="4" l="1"/>
  <c r="Z457" i="4"/>
  <c r="Q457" i="4"/>
  <c r="P457" i="4" s="1"/>
  <c r="P459" i="4"/>
  <c r="AZ459" i="4" s="1"/>
  <c r="BC459" i="4"/>
  <c r="Z522" i="4"/>
  <c r="Y522" i="4" s="1"/>
  <c r="Z501" i="4"/>
  <c r="Y501" i="4" s="1"/>
  <c r="Q521" i="4"/>
  <c r="Q519" i="4"/>
  <c r="P520" i="4"/>
  <c r="Z443" i="4"/>
  <c r="Y443" i="4" s="1"/>
  <c r="AE520" i="4"/>
  <c r="AD520" i="4" s="1"/>
  <c r="Q551" i="4"/>
  <c r="P551" i="4" s="1"/>
  <c r="Q443" i="4"/>
  <c r="AE501" i="4"/>
  <c r="AD501" i="4" s="1"/>
  <c r="P458" i="4"/>
  <c r="AZ458" i="4" s="1"/>
  <c r="BC458" i="4"/>
  <c r="P549" i="4"/>
  <c r="AZ549" i="4" s="1"/>
  <c r="BC549" i="4"/>
  <c r="AE441" i="4"/>
  <c r="AD441" i="4" s="1"/>
  <c r="Q502" i="4"/>
  <c r="P501" i="4"/>
  <c r="Z551" i="4"/>
  <c r="Y551" i="4" s="1"/>
  <c r="AE22" i="4"/>
  <c r="Z21" i="4"/>
  <c r="P522" i="4"/>
  <c r="AZ522" i="4" s="1"/>
  <c r="BC522" i="4"/>
  <c r="Q30" i="4"/>
  <c r="Z479" i="4"/>
  <c r="Z441" i="4"/>
  <c r="Y441" i="4" s="1"/>
  <c r="Y457" i="4"/>
  <c r="BC457" i="4"/>
  <c r="P441" i="4"/>
  <c r="Q36" i="4"/>
  <c r="Q22" i="4"/>
  <c r="P22" i="4" s="1"/>
  <c r="Z445" i="4"/>
  <c r="Z30" i="4"/>
  <c r="Q27" i="4"/>
  <c r="Q478" i="4"/>
  <c r="AE478" i="4"/>
  <c r="Z478" i="4"/>
  <c r="AE479" i="4"/>
  <c r="Q24" i="4"/>
  <c r="Z22" i="4"/>
  <c r="Q60" i="4"/>
  <c r="Q479" i="4"/>
  <c r="Q477" i="4"/>
  <c r="Z477" i="4"/>
  <c r="AE477" i="4"/>
  <c r="Z64" i="4"/>
  <c r="Q33" i="4"/>
  <c r="AE57" i="4"/>
  <c r="Z25" i="4"/>
  <c r="Q63" i="4"/>
  <c r="Z62" i="4"/>
  <c r="AE21" i="4"/>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AZ520" i="4" l="1"/>
  <c r="AZ501" i="4"/>
  <c r="AZ457" i="4"/>
  <c r="BC520" i="4"/>
  <c r="P519" i="4"/>
  <c r="AZ519" i="4" s="1"/>
  <c r="BC519" i="4"/>
  <c r="BC501" i="4"/>
  <c r="P521" i="4"/>
  <c r="AZ521" i="4" s="1"/>
  <c r="BC521" i="4"/>
  <c r="BC21" i="4"/>
  <c r="P502" i="4"/>
  <c r="AZ502" i="4" s="1"/>
  <c r="BC502" i="4"/>
  <c r="P443" i="4"/>
  <c r="AZ443" i="4" s="1"/>
  <c r="BC443" i="4"/>
  <c r="AZ551" i="4"/>
  <c r="BC551" i="4"/>
  <c r="BC30" i="4"/>
  <c r="BC441" i="4"/>
  <c r="BC22" i="4"/>
  <c r="BC27" i="4"/>
  <c r="BC445"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AZ217" i="4" s="1"/>
  <c r="P213" i="4"/>
  <c r="AZ213" i="4" s="1"/>
  <c r="P218" i="4"/>
  <c r="AZ218" i="4" s="1"/>
  <c r="P219" i="4"/>
  <c r="AZ219" i="4" s="1"/>
  <c r="P190" i="4"/>
  <c r="AZ190" i="4" s="1"/>
  <c r="P191" i="4"/>
  <c r="AZ191" i="4" s="1"/>
  <c r="P188" i="4"/>
  <c r="P189" i="4"/>
  <c r="P187" i="4"/>
  <c r="P167" i="4"/>
  <c r="AZ167" i="4" s="1"/>
  <c r="P156" i="4"/>
  <c r="AZ156" i="4" s="1"/>
  <c r="P157" i="4"/>
  <c r="AZ157" i="4" s="1"/>
  <c r="P155" i="4"/>
  <c r="AZ155" i="4" s="1"/>
  <c r="P262" i="4"/>
  <c r="AZ262" i="4" s="1"/>
  <c r="P230" i="4"/>
  <c r="AZ230" i="4" s="1"/>
  <c r="P85" i="4"/>
  <c r="AZ85" i="4" s="1"/>
  <c r="P35" i="4"/>
  <c r="AZ35" i="4" s="1"/>
  <c r="P72" i="4"/>
  <c r="AZ72" i="4" s="1"/>
  <c r="P246" i="4"/>
  <c r="AZ246" i="4" s="1"/>
  <c r="P96" i="4"/>
  <c r="AZ96" i="4" s="1"/>
  <c r="P74" i="4"/>
  <c r="P66" i="4"/>
  <c r="P163" i="4"/>
  <c r="AZ163" i="4" s="1"/>
  <c r="P226" i="4"/>
  <c r="AZ226" i="4" s="1"/>
  <c r="P255" i="4"/>
  <c r="AZ255" i="4" s="1"/>
  <c r="P13" i="4"/>
  <c r="AZ13" i="4" s="1"/>
  <c r="P427" i="4"/>
  <c r="AZ427" i="4" s="1"/>
  <c r="P444" i="4"/>
  <c r="P440" i="4"/>
  <c r="P442" i="4"/>
  <c r="P428" i="4"/>
  <c r="AZ428" i="4" s="1"/>
  <c r="P429" i="4"/>
  <c r="AZ429" i="4" s="1"/>
  <c r="P431" i="4"/>
  <c r="P430" i="4"/>
  <c r="P159" i="4"/>
  <c r="AZ159" i="4" s="1"/>
  <c r="P48" i="4"/>
  <c r="AZ48" i="4" s="1"/>
  <c r="P44" i="4"/>
  <c r="AZ44" i="4" s="1"/>
  <c r="P410" i="4"/>
  <c r="P409" i="4"/>
  <c r="P411" i="4"/>
  <c r="P406" i="4"/>
  <c r="P408" i="4"/>
  <c r="P407" i="4"/>
  <c r="P401" i="4"/>
  <c r="AZ401" i="4" s="1"/>
  <c r="P403" i="4"/>
  <c r="AZ403" i="4" s="1"/>
  <c r="P402" i="4"/>
  <c r="AZ402" i="4" s="1"/>
  <c r="P405" i="4"/>
  <c r="AZ405" i="4" s="1"/>
  <c r="P265" i="4"/>
  <c r="AZ265" i="4" s="1"/>
  <c r="P234" i="4"/>
  <c r="AZ234" i="4" s="1"/>
  <c r="P54" i="4"/>
  <c r="AZ54" i="4" s="1"/>
  <c r="P28" i="4"/>
  <c r="AZ28" i="4" s="1"/>
  <c r="P476" i="4"/>
  <c r="P482" i="4"/>
  <c r="P474" i="4"/>
  <c r="P475" i="4"/>
  <c r="P480" i="4"/>
  <c r="AZ480" i="4" s="1"/>
  <c r="P481" i="4"/>
  <c r="AZ481" i="4" s="1"/>
  <c r="P477" i="4"/>
  <c r="P478" i="4"/>
  <c r="P437" i="4"/>
  <c r="AZ437" i="4" s="1"/>
  <c r="P439" i="4"/>
  <c r="AZ439" i="4" s="1"/>
  <c r="P438" i="4"/>
  <c r="AZ438" i="4" s="1"/>
  <c r="P432" i="4"/>
  <c r="AZ432" i="4" s="1"/>
  <c r="P435" i="4"/>
  <c r="AZ435" i="4" s="1"/>
  <c r="P434" i="4"/>
  <c r="AZ434" i="4" s="1"/>
  <c r="P436" i="4"/>
  <c r="AZ436" i="4" s="1"/>
  <c r="P433" i="4"/>
  <c r="AZ433" i="4" s="1"/>
  <c r="P336" i="4"/>
  <c r="AZ336" i="4" s="1"/>
  <c r="P338" i="4"/>
  <c r="AZ338" i="4" s="1"/>
  <c r="P339" i="4"/>
  <c r="AZ339" i="4" s="1"/>
  <c r="P342" i="4"/>
  <c r="AZ342" i="4" s="1"/>
  <c r="P340" i="4"/>
  <c r="AZ340" i="4" s="1"/>
  <c r="P341" i="4"/>
  <c r="AZ341" i="4" s="1"/>
  <c r="P343" i="4"/>
  <c r="AZ343" i="4" s="1"/>
  <c r="P337" i="4"/>
  <c r="AZ337" i="4" s="1"/>
  <c r="P206" i="4"/>
  <c r="AZ206" i="4" s="1"/>
  <c r="P207" i="4"/>
  <c r="AZ207" i="4" s="1"/>
  <c r="P205" i="4"/>
  <c r="AZ205" i="4" s="1"/>
  <c r="P203" i="4"/>
  <c r="P204" i="4"/>
  <c r="P202" i="4"/>
  <c r="P185" i="4"/>
  <c r="AZ185" i="4" s="1"/>
  <c r="P179" i="4"/>
  <c r="AZ179" i="4" s="1"/>
  <c r="P177" i="4"/>
  <c r="AZ177" i="4" s="1"/>
  <c r="P174" i="4"/>
  <c r="P175" i="4"/>
  <c r="P186" i="4"/>
  <c r="P68" i="4"/>
  <c r="AZ68" i="4" s="1"/>
  <c r="P20" i="4"/>
  <c r="AZ20" i="4" s="1"/>
  <c r="P87" i="4"/>
  <c r="AZ87" i="4" s="1"/>
  <c r="P76" i="4"/>
  <c r="AZ76" i="4" s="1"/>
  <c r="P10" i="4"/>
  <c r="AZ10" i="4" s="1"/>
  <c r="P50" i="4"/>
  <c r="AZ50" i="4" s="1"/>
  <c r="P55" i="4"/>
  <c r="P56" i="4"/>
  <c r="P541" i="4"/>
  <c r="AZ541" i="4" s="1"/>
  <c r="P554" i="4"/>
  <c r="AZ554" i="4" s="1"/>
  <c r="P540" i="4"/>
  <c r="AZ540" i="4" s="1"/>
  <c r="P553" i="4"/>
  <c r="AZ553" i="4" s="1"/>
  <c r="P552" i="4"/>
  <c r="AZ552" i="4" s="1"/>
  <c r="P542" i="4"/>
  <c r="AZ542" i="4" s="1"/>
  <c r="P113" i="4"/>
  <c r="AZ113" i="4" s="1"/>
  <c r="P364" i="4"/>
  <c r="AZ364" i="4" s="1"/>
  <c r="P369" i="4"/>
  <c r="AZ369" i="4" s="1"/>
  <c r="P45" i="4"/>
  <c r="AZ45" i="4" s="1"/>
  <c r="P421" i="4"/>
  <c r="AZ421" i="4" s="1"/>
  <c r="P109" i="4"/>
  <c r="AZ109" i="4" s="1"/>
  <c r="P111" i="4"/>
  <c r="AZ111" i="4" s="1"/>
  <c r="P93" i="4"/>
  <c r="AZ93" i="4" s="1"/>
  <c r="P83" i="4"/>
  <c r="AZ83" i="4" s="1"/>
  <c r="P65" i="4"/>
  <c r="AZ65" i="4" s="1"/>
  <c r="P95" i="4"/>
  <c r="AZ95" i="4" s="1"/>
  <c r="P23" i="4"/>
  <c r="AZ23" i="4" s="1"/>
  <c r="P86" i="4"/>
  <c r="AZ86" i="4" s="1"/>
  <c r="P198" i="4"/>
  <c r="AZ198" i="4" s="1"/>
  <c r="P67" i="4"/>
  <c r="AZ67" i="4" s="1"/>
  <c r="P41" i="4"/>
  <c r="AZ41" i="4" s="1"/>
  <c r="P79" i="4"/>
  <c r="AZ79" i="4" s="1"/>
  <c r="P110" i="4"/>
  <c r="AZ110" i="4" s="1"/>
  <c r="P367" i="4"/>
  <c r="AZ367" i="4" s="1"/>
  <c r="P82" i="4"/>
  <c r="AZ82" i="4" s="1"/>
  <c r="P58" i="4"/>
  <c r="AZ58" i="4" s="1"/>
  <c r="P368" i="4"/>
  <c r="AZ368" i="4" s="1"/>
  <c r="P196" i="4"/>
  <c r="AZ196" i="4" s="1"/>
  <c r="P199" i="4"/>
  <c r="AZ199" i="4" s="1"/>
  <c r="P197" i="4"/>
  <c r="AZ197" i="4" s="1"/>
  <c r="P90" i="4"/>
  <c r="AZ90" i="4" s="1"/>
  <c r="P420" i="4"/>
  <c r="AZ420" i="4" s="1"/>
  <c r="P106" i="4"/>
  <c r="AZ106" i="4" s="1"/>
  <c r="P107" i="4"/>
  <c r="AZ107" i="4" s="1"/>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AZ264" i="4" s="1"/>
  <c r="P243" i="4"/>
  <c r="AZ243" i="4" s="1"/>
  <c r="P39" i="4"/>
  <c r="AZ39" i="4" s="1"/>
  <c r="P51" i="4"/>
  <c r="AZ51" i="4" s="1"/>
  <c r="AN445" i="4"/>
  <c r="P127" i="4"/>
  <c r="AZ127" i="4" s="1"/>
  <c r="P126" i="4"/>
  <c r="AZ126" i="4" s="1"/>
  <c r="P128" i="4"/>
  <c r="AZ128" i="4" s="1"/>
  <c r="Y334" i="4"/>
  <c r="AN441" i="4"/>
  <c r="AZ441" i="4" s="1"/>
  <c r="P334" i="4"/>
  <c r="P557" i="4"/>
  <c r="P558" i="4"/>
  <c r="P559" i="4"/>
  <c r="P524" i="4"/>
  <c r="P523" i="4"/>
  <c r="P525" i="4"/>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AZ223" i="4" s="1"/>
  <c r="P252" i="4"/>
  <c r="AZ252" i="4" s="1"/>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AZ469" i="4" s="1"/>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AZ346" i="4" s="1"/>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AZ115" i="4" s="1"/>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445"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AZ152" i="4" s="1"/>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AZ418" i="4" s="1"/>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AZ75" i="4" s="1"/>
  <c r="P6" i="4"/>
  <c r="AZ6" i="4" s="1"/>
  <c r="P52" i="4"/>
  <c r="AZ52" i="4" s="1"/>
  <c r="P242" i="4"/>
  <c r="AZ242" i="4" s="1"/>
  <c r="P241" i="4"/>
  <c r="AZ241" i="4" s="1"/>
  <c r="AD445" i="4"/>
  <c r="P33" i="4"/>
  <c r="P62" i="4"/>
  <c r="P61" i="4"/>
  <c r="P69" i="4"/>
  <c r="P77" i="4"/>
  <c r="P370" i="4"/>
  <c r="AZ370" i="4" s="1"/>
  <c r="P359" i="4"/>
  <c r="AZ359" i="4" s="1"/>
  <c r="P373" i="4"/>
  <c r="AZ373" i="4" s="1"/>
  <c r="P374" i="4"/>
  <c r="AZ374" i="4" s="1"/>
  <c r="P375" i="4"/>
  <c r="AZ375" i="4" s="1"/>
  <c r="P363" i="4"/>
  <c r="AZ363" i="4" s="1"/>
  <c r="P358" i="4"/>
  <c r="AZ358" i="4" s="1"/>
  <c r="P361" i="4"/>
  <c r="AZ361" i="4" s="1"/>
  <c r="P372" i="4"/>
  <c r="AZ372" i="4" s="1"/>
  <c r="P360" i="4"/>
  <c r="AZ360" i="4" s="1"/>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445" i="4"/>
  <c r="P31" i="4"/>
  <c r="AZ31" i="4" s="1"/>
  <c r="P247" i="4"/>
  <c r="AZ247" i="4" s="1"/>
  <c r="P15" i="4"/>
  <c r="AZ15" i="4" s="1"/>
  <c r="AI445"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D100" i="5"/>
  <c r="D83" i="20"/>
  <c r="J83" i="20" s="1"/>
  <c r="D99" i="5"/>
  <c r="D77" i="20"/>
  <c r="J77" i="20" s="1"/>
  <c r="D31" i="20"/>
  <c r="J31" i="20" s="1"/>
  <c r="AD430" i="4"/>
  <c r="AD431"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299" i="4"/>
  <c r="AZ300" i="4"/>
  <c r="AZ301" i="4"/>
  <c r="AZ303" i="4"/>
  <c r="AZ297" i="4"/>
  <c r="AZ298" i="4"/>
  <c r="AZ296" i="4"/>
  <c r="AZ302" i="4"/>
  <c r="AZ307" i="4"/>
  <c r="AZ308" i="4"/>
  <c r="AZ309"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57" i="4" l="1"/>
  <c r="AZ559" i="4"/>
  <c r="AZ558" i="4"/>
  <c r="AZ525" i="4"/>
  <c r="AZ524" i="4"/>
  <c r="AZ523" i="4"/>
  <c r="S3" i="4"/>
  <c r="AZ3" i="4"/>
  <c r="AZ445"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 r="AS550" i="4"/>
  <c r="AZ550" i="4" s="1"/>
  <c r="BC550" i="4"/>
</calcChain>
</file>

<file path=xl/sharedStrings.xml><?xml version="1.0" encoding="utf-8"?>
<sst xmlns="http://schemas.openxmlformats.org/spreadsheetml/2006/main" count="10979" uniqueCount="3364">
  <si>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</si>
  <si>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</si>
  <si>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</si>
  <si>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</si>
  <si>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</si>
  <si>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</si>
  <si>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</si>
  <si>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</si>
  <si>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</si>
  <si>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</si>
  <si>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</si>
  <si>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</si>
  <si>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</si>
  <si>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</si>
  <si>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</si>
  <si>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</si>
  <si>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</si>
  <si>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</si>
  <si>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</si>
  <si>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</si>
  <si>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</si>
  <si>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</si>
  <si>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</si>
  <si>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</si>
  <si>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</si>
  <si>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</si>
  <si>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</si>
  <si>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</si>
  <si>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</si>
  <si>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</si>
  <si>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</si>
  <si>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</si>
  <si>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</si>
  <si>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</si>
  <si>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</si>
  <si>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</si>
  <si>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</si>
  <si>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</si>
  <si>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</si>
  <si>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</si>
  <si>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</si>
  <si>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</si>
  <si>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</si>
  <si>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</si>
  <si>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</si>
  <si>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</si>
  <si>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</si>
  <si>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</si>
  <si>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</si>
  <si>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</si>
  <si>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</si>
  <si>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</si>
  <si>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</si>
  <si>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</si>
  <si>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</si>
  <si>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</si>
  <si>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</si>
  <si>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</si>
  <si>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</si>
  <si>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</si>
  <si>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</si>
  <si>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</si>
  <si>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</si>
  <si>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</si>
  <si>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</si>
  <si>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</si>
  <si>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</si>
  <si>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</si>
  <si>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</si>
  <si>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</si>
  <si>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</si>
  <si>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</si>
  <si>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</si>
  <si>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</si>
  <si>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</si>
  <si>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</si>
  <si>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</si>
  <si>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</si>
  <si>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</si>
  <si>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</si>
  <si>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</si>
  <si>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</si>
  <si>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</si>
  <si>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</si>
  <si>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</si>
  <si>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</si>
  <si>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</si>
  <si>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</si>
  <si>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</si>
  <si>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</si>
  <si>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</si>
  <si>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</si>
  <si>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</si>
  <si>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</si>
  <si>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</si>
  <si>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</si>
  <si>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</si>
  <si>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</si>
  <si>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</si>
  <si>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</si>
  <si>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</si>
  <si>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</si>
  <si>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</si>
  <si>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</si>
  <si>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</si>
  <si>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</si>
  <si>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</si>
  <si>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</si>
  <si>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</si>
  <si>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</si>
  <si>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</si>
  <si>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</si>
  <si>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</si>
  <si>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</si>
  <si>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</si>
  <si>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</si>
  <si>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</si>
  <si>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</si>
  <si>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</si>
  <si>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</si>
  <si>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</si>
  <si>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</si>
  <si>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</si>
  <si>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</si>
  <si>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</si>
  <si>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</si>
  <si>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</si>
  <si>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</si>
  <si>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</si>
  <si>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</si>
  <si>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</si>
  <si>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</si>
  <si>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</si>
  <si>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</si>
  <si>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</si>
  <si>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</si>
  <si>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</si>
  <si>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</si>
  <si>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</si>
  <si>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</si>
  <si>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</si>
  <si>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</si>
  <si>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</si>
  <si>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</si>
  <si>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</si>
  <si>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</si>
  <si>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</si>
  <si>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</si>
  <si>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</si>
  <si>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</si>
  <si>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</si>
  <si>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</si>
  <si>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</si>
  <si>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</si>
  <si>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</si>
  <si>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</si>
  <si>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</si>
  <si>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</si>
  <si>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</si>
  <si>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</si>
  <si>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</si>
  <si>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</si>
  <si>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</si>
  <si>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</si>
  <si>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</si>
  <si>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</si>
  <si>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</si>
  <si>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</si>
  <si>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</si>
  <si>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</si>
  <si>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</si>
  <si>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</si>
  <si>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</si>
  <si>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</si>
  <si>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</si>
  <si>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</si>
  <si>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</si>
  <si>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</si>
  <si>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</si>
  <si>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</si>
  <si>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</si>
  <si>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</si>
  <si>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</si>
  <si>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</si>
  <si>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</si>
  <si>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</si>
  <si>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</si>
  <si>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</si>
  <si>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</si>
  <si>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</si>
  <si>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</si>
  <si>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</si>
  <si>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</si>
  <si>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</si>
  <si>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</si>
  <si>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</si>
  <si>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</si>
  <si>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</si>
  <si>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</si>
  <si>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</si>
  <si>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</si>
  <si>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</si>
  <si>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</si>
  <si>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</si>
  <si>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</si>
  <si>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</si>
  <si>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</si>
  <si>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</si>
  <si>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</si>
  <si>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</si>
  <si>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</si>
  <si>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</si>
  <si>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</si>
  <si>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</si>
  <si>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</si>
  <si>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</si>
  <si>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</si>
  <si>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</si>
  <si>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</si>
  <si>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</si>
  <si>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</si>
  <si>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</si>
  <si>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</si>
  <si>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</si>
  <si>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</si>
  <si>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</si>
  <si>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</si>
  <si>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</si>
  <si>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</si>
  <si>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</si>
  <si>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</si>
  <si>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</si>
  <si>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</si>
  <si>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</si>
  <si>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</si>
  <si>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</si>
  <si>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</si>
  <si>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</si>
  <si>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</si>
  <si>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</si>
  <si>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</si>
  <si>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</si>
  <si>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</si>
  <si>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</si>
  <si>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</si>
  <si>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</si>
  <si>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</si>
  <si>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</si>
  <si>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</si>
  <si>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</si>
  <si>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</si>
  <si>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</si>
  <si>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</si>
  <si>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</si>
  <si>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</si>
  <si>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</si>
  <si>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</si>
  <si>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</si>
  <si>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</si>
  <si>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</si>
  <si>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</si>
  <si>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</si>
  <si>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</si>
  <si>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</si>
  <si>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</si>
  <si>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</si>
  <si>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</si>
  <si>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</si>
  <si>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</si>
  <si>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</si>
  <si>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</si>
  <si>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</si>
  <si>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</si>
  <si>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</si>
  <si>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</si>
  <si>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</si>
  <si>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</si>
  <si>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</si>
  <si>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</si>
  <si>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</si>
  <si>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</si>
  <si>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</si>
  <si>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</si>
  <si>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</si>
  <si>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</si>
  <si>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</si>
  <si>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</si>
  <si>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</si>
  <si>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</si>
  <si>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</si>
  <si>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</si>
  <si>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</si>
  <si>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</si>
  <si>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</si>
  <si>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</si>
  <si>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</si>
  <si>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</si>
  <si>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</si>
  <si>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</si>
  <si>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</si>
  <si>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</si>
  <si>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</si>
  <si>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</si>
  <si>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</si>
  <si>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</si>
  <si>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</si>
  <si>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</si>
  <si>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</si>
  <si>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</si>
  <si>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</si>
  <si>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</si>
  <si>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</si>
  <si>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</si>
  <si>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</si>
  <si>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</si>
  <si>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</si>
  <si>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</si>
  <si>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</si>
  <si>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</si>
  <si>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</si>
  <si>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</si>
  <si>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</si>
  <si>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</si>
  <si>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</si>
  <si>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</si>
  <si>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</si>
  <si>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</si>
  <si>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</si>
  <si>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</si>
  <si>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</si>
  <si>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</si>
  <si>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</si>
  <si>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</si>
  <si>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</si>
  <si>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</si>
  <si>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</si>
  <si>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</si>
  <si>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</si>
  <si>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</si>
  <si>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</si>
  <si>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</si>
  <si>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</si>
  <si>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</si>
  <si>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</si>
  <si>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</si>
  <si>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</si>
  <si>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</si>
  <si>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</si>
  <si>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</si>
  <si>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</si>
  <si>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</si>
  <si>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</si>
  <si>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</si>
  <si>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</si>
  <si>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</si>
  <si>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</si>
  <si>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</si>
  <si>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</si>
  <si>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</si>
  <si>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</si>
  <si>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</si>
  <si>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</si>
  <si>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</si>
  <si>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</si>
  <si>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</si>
  <si>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</si>
  <si>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</si>
  <si>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</si>
  <si>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</si>
  <si>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</si>
  <si>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</si>
  <si>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</si>
  <si>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</si>
  <si>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</si>
  <si>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</si>
  <si>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</si>
  <si>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</si>
  <si>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</si>
  <si>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</si>
  <si>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</si>
  <si>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</si>
  <si>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</si>
  <si>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</si>
  <si>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</si>
  <si>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</si>
  <si>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</si>
  <si>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</si>
  <si>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</si>
  <si>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</si>
  <si>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</si>
  <si>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</si>
  <si>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</si>
  <si>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</si>
  <si>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</si>
  <si>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</si>
  <si>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</si>
  <si>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</si>
  <si>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</si>
  <si>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</si>
  <si>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</si>
  <si>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</si>
  <si>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</si>
  <si>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</si>
  <si>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</si>
  <si>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</si>
  <si>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</si>
  <si>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</si>
  <si>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</si>
  <si>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</si>
  <si>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</si>
  <si>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</si>
  <si>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</si>
  <si>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</si>
  <si>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</si>
  <si>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</si>
  <si>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</si>
  <si>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</si>
  <si>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</si>
  <si>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</si>
  <si>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</si>
  <si>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</si>
  <si>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</si>
  <si>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</si>
  <si>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</si>
  <si>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</si>
  <si>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</si>
  <si>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</si>
  <si>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</si>
  <si>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</si>
  <si>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</si>
  <si>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</si>
  <si>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</si>
  <si>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</si>
  <si>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</si>
  <si>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</si>
  <si>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</si>
  <si>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</si>
  <si>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</si>
  <si>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</si>
  <si>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</si>
  <si>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</si>
  <si>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</si>
  <si>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</si>
  <si>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</si>
  <si>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</si>
  <si>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</si>
  <si>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</si>
  <si>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</si>
  <si>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</si>
  <si>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</si>
  <si>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</si>
  <si>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</si>
  <si>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</si>
  <si>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</si>
  <si>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</si>
  <si>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</si>
  <si>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</si>
  <si>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</si>
  <si>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</si>
  <si>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</si>
  <si>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</si>
  <si>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</si>
  <si>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</si>
  <si>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</si>
  <si>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</si>
  <si>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</si>
  <si>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</si>
  <si>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</si>
  <si>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</si>
  <si>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</si>
  <si>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</si>
  <si>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</si>
  <si>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</si>
  <si>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</si>
  <si>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</si>
  <si>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</si>
  <si>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</si>
  <si>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</si>
  <si>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</si>
  <si>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</si>
  <si>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</si>
  <si>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</si>
  <si>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</si>
  <si>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</si>
  <si>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</si>
  <si>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</si>
  <si>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</si>
  <si>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</si>
  <si>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</si>
  <si>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</si>
  <si>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</si>
  <si>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</si>
  <si>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</si>
  <si>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</si>
  <si>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</si>
  <si>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</si>
  <si>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</si>
  <si>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</si>
  <si>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</si>
  <si>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</si>
  <si>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</si>
  <si>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</si>
  <si>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</si>
  <si>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</si>
  <si>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</si>
  <si>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</si>
  <si>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</si>
  <si>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</si>
  <si>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</si>
  <si>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</si>
  <si>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</si>
  <si>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</si>
  <si>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</si>
  <si>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</si>
  <si>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</si>
  <si>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</si>
  <si>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</si>
  <si>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</si>
  <si>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</si>
  <si>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</si>
  <si>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</si>
  <si>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</si>
  <si>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</si>
  <si>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</si>
  <si>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</si>
  <si>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</si>
  <si>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</si>
  <si>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</si>
  <si>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</si>
  <si>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</si>
  <si>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</si>
  <si>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</si>
  <si>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</si>
  <si>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</si>
  <si>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</si>
  <si>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</si>
  <si>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</si>
  <si>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</si>
  <si>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</si>
  <si>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</si>
  <si>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</si>
  <si>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</si>
  <si>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</si>
  <si>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</si>
  <si>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</si>
  <si>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</si>
  <si>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</si>
  <si>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</si>
  <si>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</si>
  <si>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</si>
  <si>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</si>
  <si>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</si>
  <si>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</si>
  <si>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</si>
  <si>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</si>
  <si>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</si>
  <si>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</si>
  <si>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</si>
  <si>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</si>
  <si>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</si>
  <si>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</si>
  <si>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</si>
  <si>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</si>
  <si>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</si>
  <si>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</si>
  <si>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</si>
  <si>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</si>
  <si>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</si>
  <si>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</si>
  <si>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</si>
  <si>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</si>
  <si>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</si>
  <si>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</si>
  <si>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</si>
  <si>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</si>
  <si>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</si>
  <si>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</si>
  <si>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</si>
  <si>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</si>
  <si>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</si>
  <si>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</si>
  <si>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</si>
  <si>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</si>
  <si>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</si>
  <si>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</si>
  <si>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</si>
  <si>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</si>
  <si>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</si>
  <si>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</si>
  <si>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</si>
  <si>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</si>
  <si>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</si>
  <si>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</si>
  <si>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</si>
  <si>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</si>
  <si>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</si>
  <si>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</si>
  <si>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</si>
  <si>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</si>
  <si>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</si>
  <si>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</si>
  <si>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</si>
  <si>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</si>
  <si>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</si>
  <si>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</si>
  <si>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</si>
  <si>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</si>
  <si>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</si>
  <si>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</si>
  <si>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</si>
  <si>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</si>
  <si>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</si>
  <si>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</si>
  <si>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</si>
  <si>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</si>
  <si>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</si>
  <si>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</si>
  <si>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</si>
  <si>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</si>
  <si>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</si>
  <si>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</si>
  <si>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</si>
  <si>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</si>
  <si>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</si>
  <si>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</si>
  <si>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</si>
  <si>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</si>
  <si>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</si>
  <si>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</si>
  <si>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</si>
  <si>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</si>
  <si>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</si>
  <si>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</si>
  <si>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</si>
  <si>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</si>
  <si>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</si>
  <si>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</si>
  <si>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</si>
  <si>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</si>
  <si>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</si>
  <si>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</si>
  <si>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</si>
  <si>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</si>
  <si>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</si>
  <si>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</si>
  <si>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</si>
  <si>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</si>
  <si>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</si>
  <si>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</si>
  <si>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</si>
  <si>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</si>
  <si>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</si>
  <si>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</si>
  <si>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</si>
  <si>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</si>
  <si>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</si>
  <si>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</si>
  <si>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</si>
  <si>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</si>
  <si>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</si>
  <si>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</si>
  <si>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</si>
  <si>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</si>
  <si>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</si>
  <si>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</si>
  <si>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</si>
  <si>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</si>
  <si>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</si>
  <si>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</si>
  <si>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</si>
  <si>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</si>
  <si>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</si>
  <si>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</si>
  <si>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</si>
  <si>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</si>
  <si>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</si>
  <si>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</si>
  <si>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</si>
  <si>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</si>
  <si>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</si>
  <si>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</si>
  <si>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</si>
  <si>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</si>
  <si>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</si>
  <si>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</si>
  <si>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</si>
  <si>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</si>
  <si>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</si>
  <si>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</si>
  <si>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</si>
  <si>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</si>
  <si>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</si>
  <si>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</si>
  <si>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</si>
  <si>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</si>
  <si>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</si>
  <si>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</si>
  <si>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</si>
  <si>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</si>
  <si>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</si>
  <si>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</si>
  <si>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</si>
  <si>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</si>
  <si>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</si>
  <si>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</si>
  <si>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</si>
  <si>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</si>
  <si>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</si>
  <si>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</si>
  <si>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</si>
  <si>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</si>
  <si>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</si>
  <si>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</si>
  <si>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</si>
  <si>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</si>
  <si>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</si>
  <si>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</si>
  <si>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</si>
  <si>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</si>
  <si>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</si>
  <si>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</si>
  <si>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</si>
  <si>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</si>
  <si>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</si>
  <si>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</si>
  <si>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</si>
  <si>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</si>
  <si>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</si>
  <si>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</si>
  <si>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</si>
  <si>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</si>
  <si>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</si>
  <si>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</si>
  <si>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</si>
  <si>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</si>
  <si>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</si>
  <si>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</si>
  <si>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</si>
  <si>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</si>
  <si>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</si>
  <si>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</si>
  <si>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</si>
  <si>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</si>
  <si>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</si>
  <si>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</si>
  <si>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</si>
  <si>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</si>
  <si>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</si>
  <si>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</si>
  <si>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</si>
  <si>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</si>
  <si>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</si>
  <si>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</si>
  <si>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</si>
  <si>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</si>
  <si>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</si>
  <si>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</si>
  <si>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</si>
  <si>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</si>
  <si>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</si>
  <si>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</si>
  <si>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</si>
  <si>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</si>
  <si>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</si>
  <si>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</si>
  <si>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</si>
  <si>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</si>
  <si>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</si>
  <si>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</si>
  <si>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</si>
  <si>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</si>
  <si>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</si>
  <si>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</si>
  <si>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</si>
  <si>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</si>
  <si>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</si>
  <si>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</si>
  <si>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</si>
  <si>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</si>
  <si>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</si>
  <si>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</si>
  <si>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</si>
  <si>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</si>
  <si>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</si>
  <si>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</si>
  <si>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</si>
  <si>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</si>
  <si>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</si>
  <si>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</si>
  <si>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</si>
  <si>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</si>
  <si>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</si>
  <si>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</si>
  <si>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</si>
  <si>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</si>
  <si>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</si>
  <si>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</si>
  <si>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</si>
  <si>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</si>
  <si>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</si>
  <si>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</si>
  <si>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</si>
  <si>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</si>
  <si>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</si>
  <si>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</si>
  <si>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</si>
  <si>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</si>
  <si>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</si>
  <si>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</si>
  <si>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</si>
  <si>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</si>
  <si>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</si>
  <si>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</si>
  <si>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</si>
  <si>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</si>
  <si>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</si>
  <si>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</si>
  <si>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</si>
  <si>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</si>
  <si>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</si>
  <si>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</si>
  <si>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</si>
  <si>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</si>
  <si>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</si>
  <si>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</si>
  <si>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</si>
  <si>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</si>
  <si>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</si>
  <si>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</si>
  <si>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</si>
  <si>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</si>
  <si>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</si>
  <si>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</si>
  <si>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</si>
  <si>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</si>
  <si>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</si>
  <si>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</si>
  <si>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</si>
  <si>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</si>
  <si>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</si>
  <si>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</si>
  <si>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</si>
  <si>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</si>
  <si>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</si>
  <si>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</si>
  <si>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</si>
  <si>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</si>
  <si>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</si>
  <si>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</si>
  <si>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</si>
  <si>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</si>
  <si>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</si>
  <si>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</si>
  <si>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</si>
  <si>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</si>
  <si>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</si>
  <si>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</si>
  <si>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</si>
  <si>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</si>
  <si>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</si>
  <si>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</si>
  <si>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</si>
  <si>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</si>
  <si>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</si>
  <si>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</si>
  <si>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</si>
  <si>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</si>
  <si>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</si>
  <si>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</si>
  <si>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</si>
  <si>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</si>
  <si>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</si>
  <si>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</si>
  <si>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</si>
  <si>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</si>
  <si>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</si>
  <si>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</si>
  <si>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</si>
  <si>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</si>
  <si>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</si>
  <si>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</si>
  <si>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</si>
  <si>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</si>
  <si>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</si>
  <si>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</si>
  <si>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</si>
  <si>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</si>
  <si>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</si>
  <si>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</si>
  <si>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</si>
  <si>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</si>
  <si>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</si>
  <si>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</si>
  <si>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</si>
  <si>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</si>
  <si>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</si>
  <si>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</si>
  <si>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</si>
  <si>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</si>
  <si>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</si>
  <si>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</si>
  <si>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</si>
  <si>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</si>
  <si>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</si>
  <si>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</si>
  <si>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</si>
  <si>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</si>
  <si>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</si>
  <si>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</si>
  <si>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</si>
  <si>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</si>
  <si>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</si>
  <si>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</si>
  <si>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</si>
  <si>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</si>
  <si>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</si>
  <si>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</si>
  <si>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</si>
  <si>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</si>
  <si>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</si>
  <si>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</si>
  <si>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</si>
  <si>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</si>
  <si>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</si>
  <si>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</si>
  <si>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</si>
  <si>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</si>
  <si>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</si>
  <si>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</si>
  <si>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</si>
  <si>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</si>
  <si>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</si>
  <si>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</si>
  <si>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</si>
  <si>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</si>
  <si>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</si>
  <si>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</si>
  <si>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</si>
  <si>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</si>
  <si>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</si>
  <si>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</si>
  <si>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</si>
  <si>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</si>
  <si>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</si>
  <si>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</si>
  <si>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</si>
  <si>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</si>
  <si>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</si>
  <si>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</si>
  <si>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</si>
  <si>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</si>
  <si>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</si>
  <si>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</si>
  <si>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</si>
  <si>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</si>
  <si>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</si>
  <si>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</si>
  <si>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</si>
  <si>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</si>
  <si>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</si>
  <si>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</si>
  <si>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</si>
  <si>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</si>
  <si>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</si>
  <si>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</si>
  <si>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</si>
  <si>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</si>
  <si>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</si>
  <si>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</si>
  <si>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</si>
  <si>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</si>
  <si>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</si>
  <si>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</si>
  <si>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</si>
  <si>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</si>
  <si>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</si>
  <si>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</si>
  <si>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</si>
  <si>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</si>
  <si>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</si>
  <si>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</si>
  <si>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</si>
  <si>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</si>
  <si>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</si>
  <si>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</si>
  <si>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</si>
  <si>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</si>
  <si>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</si>
  <si>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</si>
  <si>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</si>
  <si>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</si>
  <si>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</si>
  <si>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</si>
  <si>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</si>
  <si>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</si>
  <si>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</si>
  <si>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</si>
  <si>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</si>
  <si>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</si>
  <si>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</si>
  <si>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</si>
  <si>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</si>
  <si>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</si>
  <si>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</si>
  <si>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</si>
  <si>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</si>
  <si>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</si>
  <si>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</si>
  <si>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</si>
  <si>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</si>
  <si>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</si>
  <si>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</si>
  <si>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</si>
  <si>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</si>
  <si>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</si>
  <si>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</si>
  <si>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</si>
  <si>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</si>
  <si>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</si>
  <si>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</si>
  <si>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</si>
  <si>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</si>
  <si>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</si>
  <si>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</si>
  <si>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</si>
  <si>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</si>
  <si>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</si>
  <si>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</si>
  <si>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</si>
  <si>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</si>
  <si>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</si>
  <si>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</si>
  <si>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</si>
  <si>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</si>
  <si>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</si>
  <si>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</si>
  <si>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</si>
  <si>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</si>
  <si>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</si>
  <si>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</si>
  <si>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</si>
  <si>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</si>
  <si>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</si>
  <si>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</si>
  <si>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</si>
  <si>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</si>
  <si>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</si>
  <si>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</si>
  <si>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</si>
  <si>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</si>
  <si>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</si>
  <si>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</si>
  <si>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</si>
  <si>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</si>
  <si>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</si>
  <si>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</si>
  <si>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</si>
  <si>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</si>
  <si>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</si>
  <si>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</si>
  <si>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</si>
  <si>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</si>
  <si>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</si>
  <si>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</si>
  <si>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</si>
  <si>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</si>
  <si>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</si>
  <si>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</si>
  <si>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</si>
  <si>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</si>
  <si>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</si>
  <si>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</si>
  <si>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</si>
  <si>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</si>
  <si>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</si>
  <si>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</si>
  <si>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</si>
  <si>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</si>
  <si>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</si>
  <si>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</si>
  <si>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</si>
  <si>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</si>
  <si>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</si>
  <si>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</si>
  <si>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</si>
  <si>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</si>
  <si>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</si>
  <si>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</si>
  <si>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</si>
  <si>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</si>
  <si>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</si>
  <si>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</si>
  <si>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</si>
  <si>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</si>
  <si>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</si>
  <si>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</si>
  <si>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</si>
  <si>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</si>
  <si>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</si>
  <si>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</si>
  <si>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</si>
  <si>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</si>
  <si>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</si>
  <si>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</si>
  <si>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</si>
  <si>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</si>
  <si>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</si>
  <si>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</si>
  <si>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</si>
  <si>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</si>
  <si>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</si>
  <si>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</si>
  <si>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</si>
  <si>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</si>
  <si>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</si>
  <si>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</si>
  <si>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</si>
  <si>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</si>
  <si>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</si>
  <si>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</si>
  <si>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</si>
  <si>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</si>
  <si>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</si>
  <si>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</si>
  <si>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</si>
  <si>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</si>
  <si>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</si>
  <si>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</si>
  <si>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</si>
  <si>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</si>
  <si>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</si>
  <si>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</si>
  <si>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</si>
  <si>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</si>
  <si>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</si>
  <si>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</si>
  <si>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</si>
  <si>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</si>
  <si>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</si>
  <si>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</si>
  <si>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</si>
  <si>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</si>
  <si>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</si>
  <si>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</si>
  <si>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</si>
  <si>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</si>
  <si>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</si>
  <si>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</si>
  <si>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</si>
  <si>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</si>
  <si>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</si>
  <si>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</si>
  <si>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</si>
  <si>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</si>
  <si>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</si>
  <si>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</si>
  <si>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</si>
  <si>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</si>
  <si>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</si>
  <si>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</si>
  <si>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</si>
  <si>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</si>
  <si>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</si>
  <si>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</si>
  <si>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</si>
  <si>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</si>
  <si>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</si>
  <si>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</si>
  <si>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</si>
  <si>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</si>
  <si>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</si>
  <si>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</si>
  <si>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</si>
  <si>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</si>
  <si>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</si>
  <si>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</si>
  <si>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</si>
  <si>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</si>
  <si>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</si>
  <si>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</si>
  <si>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</si>
  <si>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</si>
  <si>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</si>
  <si>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</si>
  <si>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</si>
  <si>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</si>
  <si>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</si>
  <si>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</si>
  <si>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</si>
  <si>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</si>
  <si>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</si>
  <si>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</si>
  <si>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</si>
  <si>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</si>
  <si>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</si>
  <si>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</si>
  <si>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</si>
  <si>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</si>
  <si>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</si>
  <si>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</si>
  <si>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</si>
  <si>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</si>
  <si>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</si>
  <si>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</si>
  <si>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</si>
  <si>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</si>
  <si>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</si>
  <si>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</si>
  <si>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</si>
  <si>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</si>
  <si>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</si>
  <si>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</si>
  <si>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</si>
  <si>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</si>
  <si>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</si>
  <si>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</si>
  <si>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</si>
  <si>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</si>
  <si>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</si>
  <si>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</si>
  <si>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</si>
  <si>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</si>
  <si>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</si>
  <si>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</si>
  <si>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</si>
  <si>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</si>
  <si>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</si>
  <si>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</si>
  <si>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</si>
  <si>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</si>
  <si>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</si>
  <si>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</si>
  <si>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</si>
  <si>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</si>
  <si>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</si>
  <si>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</si>
  <si>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</si>
  <si>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</si>
  <si>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</si>
  <si>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</si>
  <si>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</si>
  <si>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</si>
  <si>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</si>
  <si>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</si>
  <si>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</si>
  <si>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</si>
  <si>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</si>
  <si>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</si>
  <si>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</si>
  <si>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</si>
  <si>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</si>
  <si>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</si>
  <si>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</si>
  <si>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</si>
  <si>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</si>
  <si>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</si>
  <si>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</si>
  <si>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</si>
  <si>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</si>
  <si>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</si>
  <si>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</si>
  <si>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</si>
  <si>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</si>
  <si>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</si>
  <si>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</si>
  <si>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</si>
  <si>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</si>
  <si>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</si>
  <si>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</si>
  <si>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</si>
  <si>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</si>
  <si>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</si>
  <si>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</si>
  <si>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</si>
  <si>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</si>
  <si>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</si>
  <si>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</si>
  <si>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</si>
  <si>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</si>
  <si>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</si>
  <si>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</si>
  <si>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</si>
  <si>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</si>
  <si>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</si>
  <si>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</si>
  <si>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</si>
  <si>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</si>
  <si>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</si>
  <si>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</si>
  <si>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</si>
  <si>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</si>
  <si>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</si>
  <si>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</si>
  <si>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</si>
  <si>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</si>
  <si>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</si>
  <si>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</si>
  <si>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</si>
  <si>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</si>
  <si>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</si>
  <si>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</si>
  <si>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</si>
  <si>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</si>
  <si>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</si>
  <si>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</si>
  <si>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</si>
  <si>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</si>
  <si>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</si>
  <si>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</si>
  <si>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</si>
  <si>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</si>
  <si>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</si>
  <si>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</si>
  <si>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</si>
  <si>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</si>
  <si>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</si>
  <si>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</si>
  <si>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</si>
  <si>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</si>
  <si>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</si>
  <si>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</si>
  <si>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</si>
  <si>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</si>
  <si>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</si>
  <si>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</si>
  <si>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</si>
  <si>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</si>
  <si>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</si>
  <si>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</si>
  <si>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</si>
  <si>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</si>
  <si>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</si>
  <si>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</si>
  <si>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</si>
  <si>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</si>
  <si>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</si>
  <si>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</si>
  <si>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</si>
  <si>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</si>
  <si>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</si>
  <si>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</si>
  <si>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</si>
  <si>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</si>
  <si>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</si>
  <si>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</si>
  <si>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</si>
  <si>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</si>
  <si>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</si>
  <si>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</si>
  <si>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</si>
  <si>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</si>
  <si>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</si>
  <si>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</si>
  <si>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</si>
  <si>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</si>
  <si>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</si>
  <si>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</si>
  <si>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</si>
  <si>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</si>
  <si>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</si>
  <si>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</si>
  <si>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</si>
  <si>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</si>
  <si>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</si>
  <si>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</si>
  <si>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</si>
  <si>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</si>
  <si>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</si>
  <si>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</si>
  <si>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</si>
  <si>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</si>
  <si>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</si>
  <si>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</si>
  <si>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</si>
  <si>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</si>
  <si>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</si>
  <si>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</si>
  <si>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</si>
  <si>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</si>
  <si>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</si>
  <si>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</si>
  <si>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</si>
  <si>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</si>
  <si>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</si>
  <si>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</si>
  <si>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</si>
  <si>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</si>
  <si>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</si>
  <si>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</si>
  <si>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</si>
  <si>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</si>
  <si>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</si>
  <si>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</si>
  <si>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</si>
  <si>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</si>
  <si>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</si>
  <si>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</si>
  <si>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</si>
  <si>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</si>
  <si>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</si>
  <si>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</si>
  <si>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</si>
  <si>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</si>
  <si>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</si>
  <si>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</si>
  <si>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</si>
  <si>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</si>
  <si>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</si>
  <si>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</si>
  <si>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</si>
  <si>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</si>
  <si>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</si>
  <si>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</si>
  <si>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</si>
  <si>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</si>
  <si>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</si>
  <si>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</si>
  <si>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</si>
  <si>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</si>
  <si>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</si>
  <si>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</si>
  <si>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</si>
  <si>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</si>
  <si>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</si>
  <si>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</si>
  <si>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</si>
  <si>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</si>
  <si>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</si>
  <si>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</si>
  <si>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</si>
  <si>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</si>
  <si>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</si>
  <si>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</si>
  <si>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</si>
  <si>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</si>
  <si>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</si>
  <si>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</si>
  <si>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</si>
  <si>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</si>
  <si>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</si>
  <si>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</si>
  <si>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</si>
  <si>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</si>
  <si>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</si>
  <si>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</si>
  <si>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</si>
  <si>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</si>
  <si>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</si>
  <si>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</si>
  <si>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</si>
  <si>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</si>
  <si>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</si>
  <si>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</si>
  <si>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</si>
  <si>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</si>
  <si>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</si>
  <si>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</si>
  <si>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</si>
  <si>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</si>
  <si>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</si>
  <si>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</si>
  <si>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</si>
  <si>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</si>
  <si>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</si>
  <si>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</si>
  <si>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</si>
  <si>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</si>
  <si>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</si>
  <si>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</si>
  <si>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</si>
  <si>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</si>
  <si>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</si>
  <si>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</si>
  <si>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</si>
  <si>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</si>
  <si>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</si>
  <si>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</si>
  <si>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</si>
  <si>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</si>
  <si>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</si>
  <si>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</si>
  <si>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</si>
  <si>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</si>
  <si>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</si>
  <si>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</si>
  <si>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</si>
  <si>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</si>
  <si>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</si>
  <si>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</si>
  <si>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</si>
  <si>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</si>
  <si>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</si>
  <si>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</si>
  <si>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</si>
  <si>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</si>
  <si>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</si>
  <si>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</si>
  <si>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</si>
  <si>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</si>
  <si>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</si>
  <si>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</si>
  <si>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</si>
  <si>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</si>
  <si>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</si>
  <si>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</si>
  <si>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</si>
  <si>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</si>
  <si>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</si>
  <si>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</si>
  <si>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</si>
  <si>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</si>
  <si>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</si>
  <si>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</si>
  <si>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</si>
  <si>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</si>
  <si>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</si>
  <si>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</si>
  <si>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</si>
  <si>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</si>
  <si>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</si>
  <si>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</si>
  <si>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</si>
  <si>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</si>
  <si>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</si>
  <si>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</si>
  <si>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</si>
  <si>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</si>
  <si>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</si>
  <si>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</si>
  <si>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</si>
  <si>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</si>
  <si>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</si>
  <si>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</si>
  <si>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</si>
  <si>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</si>
  <si>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</si>
  <si>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</si>
  <si>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</si>
  <si>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</si>
  <si>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</si>
  <si>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</si>
  <si>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</si>
  <si>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</si>
  <si>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</si>
  <si>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</si>
  <si>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</si>
  <si>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</si>
  <si>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</si>
  <si>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</si>
  <si>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</si>
  <si>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</si>
  <si>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</si>
  <si>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</si>
  <si>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</si>
  <si>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</si>
  <si>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</si>
  <si>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</si>
  <si>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</si>
  <si>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</si>
  <si>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</si>
  <si>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</si>
  <si>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</si>
  <si>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</si>
  <si>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</si>
  <si>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</si>
  <si>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</si>
  <si>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</si>
  <si>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</si>
  <si>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</si>
  <si>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</si>
  <si>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</si>
  <si>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</si>
  <si>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</si>
  <si>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</si>
  <si>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</si>
  <si>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</si>
  <si>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</si>
  <si>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</si>
  <si>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</si>
  <si>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</si>
  <si>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</si>
  <si>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</si>
  <si>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</si>
  <si>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</si>
  <si>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</si>
  <si>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</si>
  <si>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</si>
  <si>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</si>
  <si>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</si>
  <si>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</si>
  <si>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</si>
  <si>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</si>
  <si>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</si>
  <si>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</si>
  <si>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</si>
  <si>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</si>
  <si>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</si>
  <si>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</si>
  <si>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</si>
  <si>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</si>
  <si>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</si>
  <si>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</si>
  <si>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</si>
  <si>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</si>
  <si>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</si>
  <si>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</si>
  <si>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</si>
  <si>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</si>
  <si>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</si>
  <si>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</si>
  <si>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</si>
  <si>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</si>
  <si>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</si>
  <si>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</si>
  <si>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</si>
  <si>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</si>
  <si>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</si>
  <si>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</si>
  <si>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</si>
  <si>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</si>
  <si>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</si>
  <si>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</si>
  <si>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</si>
  <si>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</si>
  <si>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</si>
  <si>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</si>
  <si>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</si>
  <si>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</si>
  <si>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</si>
  <si>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</si>
  <si>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</si>
  <si>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</si>
  <si>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</si>
  <si>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</si>
  <si>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</si>
  <si>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</si>
  <si>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</si>
  <si>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</si>
  <si>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</si>
  <si>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</si>
  <si>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</si>
  <si>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</si>
  <si>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</si>
  <si>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</si>
  <si>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</si>
  <si>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</si>
  <si>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</si>
  <si>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</si>
  <si>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</si>
  <si>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</si>
  <si>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</si>
  <si>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</si>
  <si>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</si>
  <si>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</si>
  <si>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</si>
  <si>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</si>
  <si>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</si>
  <si>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</si>
  <si>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</si>
  <si>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</si>
  <si>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</si>
  <si>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</si>
  <si>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</si>
  <si>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</si>
  <si>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</si>
  <si>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</si>
  <si>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</si>
  <si>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</si>
  <si>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</si>
  <si>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</si>
  <si>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</si>
  <si>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</si>
  <si>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</si>
  <si>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</si>
  <si>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</si>
  <si>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</si>
  <si>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</si>
  <si>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</si>
  <si>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</si>
  <si>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</si>
  <si>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</si>
  <si>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</si>
  <si>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</si>
  <si>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</si>
  <si>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</si>
  <si>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</si>
  <si>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</si>
  <si>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</si>
  <si>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</si>
  <si>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</si>
  <si>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</si>
  <si>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</si>
  <si>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</si>
  <si>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</si>
  <si>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</si>
  <si>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</si>
  <si>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</si>
  <si>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</si>
  <si>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</si>
  <si>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</si>
  <si>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</si>
  <si>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</si>
  <si>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</si>
  <si>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</si>
  <si>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</si>
  <si>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</si>
  <si>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</si>
  <si>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</si>
  <si>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</si>
  <si>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</si>
  <si>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</si>
  <si>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</si>
  <si>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</si>
  <si>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</si>
  <si>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</si>
  <si>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</si>
  <si>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</si>
  <si>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</si>
  <si>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</si>
  <si>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</si>
  <si>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</si>
  <si>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</si>
  <si>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</si>
  <si>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</si>
  <si>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</si>
  <si>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</si>
  <si>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</si>
  <si>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</si>
  <si>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</si>
  <si>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</si>
  <si>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</si>
  <si>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</si>
  <si>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</si>
  <si>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</si>
  <si>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</si>
  <si>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</si>
  <si>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</si>
  <si>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</si>
  <si>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</si>
  <si>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</si>
  <si>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</si>
  <si>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</si>
  <si>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</si>
  <si>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</si>
  <si>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</si>
  <si>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</si>
  <si>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</si>
  <si>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</si>
  <si>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</si>
  <si>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</si>
  <si>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</si>
  <si>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</si>
  <si>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</si>
  <si>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</si>
  <si>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</si>
  <si>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</si>
  <si>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</si>
  <si>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</si>
  <si>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</si>
  <si>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</si>
  <si>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</si>
  <si>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</si>
  <si>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</si>
  <si>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</si>
  <si>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</si>
  <si>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</si>
  <si>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</si>
  <si>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</si>
  <si>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</si>
  <si>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</si>
  <si>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</si>
  <si>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</si>
  <si>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</si>
  <si>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</si>
  <si>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</si>
  <si>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</si>
  <si>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</si>
  <si>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</si>
  <si>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</si>
  <si>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</si>
  <si>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</si>
  <si>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</si>
  <si>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</si>
  <si>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</si>
  <si>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</si>
  <si>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</si>
  <si>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</si>
  <si>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</si>
  <si>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</si>
  <si>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</si>
  <si>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</si>
  <si>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</si>
  <si>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</si>
  <si>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</si>
  <si>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</si>
  <si>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</si>
  <si>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</si>
  <si>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</si>
  <si>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</si>
  <si>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</si>
  <si>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</si>
  <si>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</si>
  <si>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</si>
  <si>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</si>
  <si>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</si>
  <si>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</si>
  <si>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</si>
  <si>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</si>
  <si>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</si>
  <si>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</si>
  <si>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</si>
  <si>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</si>
  <si>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</si>
  <si>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</si>
  <si>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</si>
  <si>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</si>
  <si>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</si>
  <si>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</si>
  <si>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</si>
  <si>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</si>
  <si>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</si>
  <si>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</si>
  <si>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</si>
  <si>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</si>
  <si>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</si>
  <si>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</si>
  <si>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</si>
  <si>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</si>
  <si>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</si>
  <si>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</si>
  <si>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</si>
  <si>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</si>
  <si>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</si>
  <si>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</si>
  <si>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</si>
  <si>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</si>
  <si>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</si>
  <si>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</si>
  <si>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</si>
  <si>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</si>
  <si>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</si>
  <si>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</si>
  <si>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</si>
  <si>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</si>
  <si>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</si>
  <si>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</si>
  <si>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</si>
  <si>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</si>
  <si>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</si>
  <si>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</si>
  <si>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</si>
  <si>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</si>
  <si>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</si>
  <si>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</si>
  <si>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</si>
  <si>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</si>
  <si>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</si>
  <si>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</si>
  <si>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</si>
  <si>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</si>
  <si>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</si>
  <si>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</si>
  <si>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</si>
  <si>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</si>
  <si>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</si>
  <si>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</si>
  <si>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</si>
  <si>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</si>
  <si>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</si>
  <si>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</si>
  <si>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</si>
  <si>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</si>
  <si>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</si>
  <si>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</si>
  <si>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</si>
  <si>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</si>
  <si>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</si>
  <si>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</si>
  <si>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</si>
  <si>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</si>
  <si>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</si>
  <si>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</si>
  <si>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</si>
  <si>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</si>
  <si>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</si>
  <si>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</si>
  <si>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</si>
  <si>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</si>
  <si>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</si>
  <si>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</si>
  <si>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</si>
  <si>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</si>
  <si>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</si>
  <si>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</si>
  <si>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</si>
  <si>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</si>
  <si>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</si>
  <si>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</si>
  <si>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</si>
  <si>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</si>
  <si>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</si>
  <si>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</si>
  <si>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</si>
  <si>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</si>
  <si>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</si>
  <si>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</si>
  <si>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</si>
  <si>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</si>
  <si>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</si>
  <si>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</si>
  <si>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</si>
  <si>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</si>
  <si>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</si>
  <si>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</si>
  <si>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</si>
  <si>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</si>
  <si>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</si>
  <si>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</si>
  <si>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</si>
  <si>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</si>
  <si>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</si>
  <si>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</si>
  <si>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</si>
  <si>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</si>
  <si>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</si>
  <si>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</si>
  <si>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</si>
  <si>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</si>
  <si>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</si>
  <si>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</si>
  <si>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</si>
  <si>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</si>
  <si>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</si>
  <si>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</si>
  <si>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</si>
  <si>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</si>
  <si>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</si>
  <si>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</si>
  <si>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</si>
  <si>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</si>
  <si>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</si>
  <si>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</si>
  <si>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</si>
  <si>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</si>
  <si>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</si>
  <si>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</si>
  <si>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</si>
  <si>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</si>
  <si>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</si>
  <si>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</si>
  <si>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</si>
  <si>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</si>
  <si>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</si>
  <si>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</si>
  <si>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</si>
  <si>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</si>
  <si>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</si>
  <si>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</si>
  <si>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</si>
  <si>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</si>
  <si>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</si>
  <si>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</si>
  <si>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</si>
  <si>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</si>
  <si>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</si>
  <si>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</si>
  <si>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</si>
  <si>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</si>
  <si>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</si>
  <si>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</si>
  <si>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</si>
  <si>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</si>
  <si>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</si>
  <si>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</si>
  <si>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</si>
  <si>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</si>
  <si>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</si>
  <si>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</si>
  <si>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</si>
  <si>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</si>
  <si>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</si>
  <si>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</si>
  <si>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</si>
  <si>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</si>
  <si>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</si>
  <si>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</si>
  <si>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</si>
  <si>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</si>
  <si>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</si>
  <si>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</si>
  <si>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</si>
  <si>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</si>
  <si>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</si>
  <si>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</si>
  <si>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</si>
  <si>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</si>
  <si>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</si>
  <si>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</si>
  <si>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</si>
  <si>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</si>
  <si>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</si>
  <si>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</si>
  <si>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</si>
  <si>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</si>
  <si>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</si>
  <si>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</si>
  <si>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</si>
  <si>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</si>
  <si>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</si>
  <si>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</si>
  <si>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</si>
  <si>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</si>
  <si>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</si>
  <si>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</si>
  <si>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</si>
  <si>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</si>
  <si>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</si>
  <si>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</si>
  <si>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</si>
  <si>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</si>
  <si>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</si>
  <si>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</si>
  <si>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</si>
  <si>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</si>
  <si>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</si>
  <si>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</si>
  <si>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</si>
  <si>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</si>
  <si>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</si>
  <si>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</si>
  <si>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</si>
  <si>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</si>
  <si>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</si>
  <si>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</si>
  <si>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</si>
  <si>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</si>
  <si>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</si>
  <si>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</si>
  <si>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</si>
  <si>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</si>
  <si>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</si>
  <si>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</si>
  <si>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</si>
  <si>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</si>
  <si>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</si>
  <si>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</si>
  <si>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</si>
  <si>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</si>
  <si>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</si>
  <si>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</si>
  <si>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</si>
  <si>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</si>
  <si>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</si>
  <si>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</si>
  <si>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</si>
  <si>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</si>
  <si>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</si>
  <si>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</si>
  <si>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</si>
  <si>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</si>
  <si>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</si>
  <si>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</si>
  <si>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</si>
  <si>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</si>
  <si>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</si>
  <si>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</si>
  <si>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</si>
  <si>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</si>
  <si>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</si>
  <si>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</si>
  <si>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</si>
  <si>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</si>
  <si>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</si>
  <si>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</si>
  <si>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</si>
  <si>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</si>
  <si>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</si>
  <si>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</si>
  <si>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</si>
  <si>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</si>
  <si>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</si>
  <si>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</si>
  <si>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</si>
  <si>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</si>
  <si>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</si>
  <si>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</si>
  <si>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</si>
  <si>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</si>
  <si>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</si>
  <si>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</si>
  <si>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</si>
  <si>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</si>
  <si>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</si>
  <si>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</si>
  <si>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</si>
  <si>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</si>
  <si>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</si>
  <si>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</si>
  <si>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</si>
  <si>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</si>
  <si>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</si>
  <si>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</si>
  <si>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</si>
  <si>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</si>
  <si>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</si>
  <si>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</si>
  <si>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</si>
  <si>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</si>
  <si>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</si>
  <si>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</si>
  <si>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</si>
  <si>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</si>
  <si>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</si>
  <si>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</si>
  <si>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</si>
  <si>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</si>
  <si>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</si>
  <si>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</si>
  <si>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</si>
  <si>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</si>
  <si>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</si>
  <si>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</si>
  <si>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</si>
  <si>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</si>
  <si>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</si>
  <si>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</si>
  <si>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</si>
  <si>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</si>
  <si>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</si>
  <si>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</si>
  <si>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</si>
  <si>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</si>
  <si>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</si>
  <si>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</si>
  <si>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</si>
  <si>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</si>
  <si>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</si>
  <si>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</si>
  <si>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</si>
  <si>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</si>
  <si>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</si>
  <si>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</si>
  <si>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</si>
  <si>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</si>
  <si>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</si>
  <si>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</si>
  <si>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</si>
  <si>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</si>
  <si>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</si>
  <si>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</si>
  <si>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</si>
  <si>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</si>
  <si>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</si>
  <si>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</si>
  <si>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</si>
  <si>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</si>
  <si>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</si>
  <si>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</si>
  <si>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</si>
  <si>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</si>
  <si>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</si>
  <si>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</si>
  <si>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</si>
  <si>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</si>
  <si>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</si>
  <si>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</si>
  <si>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</si>
  <si>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</si>
  <si>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</si>
  <si>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</si>
  <si>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</si>
  <si>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</si>
  <si>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</si>
  <si>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</si>
  <si>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</si>
  <si>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</si>
  <si>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</si>
  <si>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</si>
  <si>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</si>
  <si>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</si>
  <si>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</si>
  <si>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</si>
  <si>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</si>
  <si>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</si>
  <si>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</si>
  <si>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</si>
  <si>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</si>
  <si>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</si>
  <si>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</si>
  <si>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</si>
  <si>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</si>
  <si>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</si>
  <si>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</si>
  <si>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</si>
  <si>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</si>
  <si>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</si>
  <si>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</si>
  <si>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</si>
  <si>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</si>
  <si>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</si>
  <si>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</si>
  <si>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</si>
  <si>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</si>
  <si>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</si>
  <si>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</si>
  <si>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</si>
  <si>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</si>
  <si>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</si>
  <si>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</si>
  <si>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</si>
  <si>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</si>
  <si>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</si>
  <si>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</si>
  <si>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</si>
  <si>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</si>
  <si>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</si>
  <si>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</si>
  <si>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</si>
  <si>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</si>
  <si>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</si>
  <si>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</si>
  <si>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</si>
  <si>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</si>
  <si>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</si>
  <si>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</si>
  <si>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</si>
  <si>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</si>
  <si>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</si>
  <si>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</si>
  <si>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</si>
  <si>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</si>
  <si>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</si>
  <si>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</si>
  <si>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</si>
  <si>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</si>
  <si>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</si>
  <si>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</si>
  <si>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</si>
  <si>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</si>
  <si>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</si>
  <si>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</si>
  <si>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</si>
  <si>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</si>
  <si>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</si>
  <si>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</si>
  <si>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</si>
  <si>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</si>
  <si>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</si>
  <si>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</si>
  <si>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</si>
  <si>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</si>
  <si>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</si>
  <si>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</si>
  <si>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</si>
  <si>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</si>
  <si>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</si>
  <si>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</si>
  <si>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</si>
  <si>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</si>
  <si>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</si>
  <si>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</si>
  <si>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</si>
  <si>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</si>
  <si>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</si>
  <si>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</si>
  <si>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</si>
  <si>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</si>
  <si>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</si>
  <si>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</si>
  <si>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</si>
  <si>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</si>
  <si>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</si>
  <si>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</si>
  <si>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</si>
  <si>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</si>
  <si>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</si>
  <si>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</si>
  <si>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</si>
  <si>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</si>
  <si>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</si>
  <si>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</si>
  <si>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</si>
  <si>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</si>
  <si>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</si>
  <si>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</si>
  <si>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</si>
  <si>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</si>
  <si>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</si>
  <si>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</si>
  <si>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</si>
  <si>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</si>
  <si>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</si>
  <si>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</si>
  <si>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</si>
  <si>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</si>
  <si>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</si>
  <si>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</si>
  <si>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</si>
  <si>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</si>
  <si>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</si>
  <si>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</si>
  <si>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</si>
  <si>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</si>
  <si>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</si>
  <si>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</si>
  <si>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</si>
  <si>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</si>
  <si>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</si>
  <si>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</si>
  <si>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</si>
  <si>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</si>
  <si>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</si>
  <si>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</si>
  <si>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</si>
  <si>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</si>
  <si>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</si>
  <si>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</si>
  <si>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</si>
  <si>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</si>
  <si>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</si>
  <si>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</si>
  <si>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</si>
  <si>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</si>
  <si>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</si>
  <si>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</si>
  <si>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</si>
  <si>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</si>
  <si>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</si>
  <si>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</si>
  <si>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</si>
  <si>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</si>
  <si>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</si>
  <si>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</si>
  <si>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</si>
  <si>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</si>
  <si>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</si>
  <si>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</si>
  <si>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</si>
  <si>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</si>
  <si>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</si>
  <si>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</si>
  <si>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</si>
  <si>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</si>
  <si>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</si>
  <si>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</si>
  <si>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</si>
  <si>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</si>
  <si>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</si>
  <si>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</si>
  <si>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</si>
  <si>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</si>
  <si>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</si>
  <si>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</si>
  <si>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</si>
  <si>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</si>
  <si>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</si>
  <si>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</si>
  <si>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</si>
  <si>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</si>
  <si>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</si>
  <si>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</si>
  <si>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</si>
  <si>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</si>
  <si>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</si>
  <si>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</si>
  <si>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</si>
  <si>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</si>
  <si>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</si>
  <si>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</si>
  <si>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</si>
  <si>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</si>
  <si>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</si>
  <si>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</si>
  <si>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</si>
  <si>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</si>
  <si>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</si>
  <si>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</si>
  <si>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</si>
  <si>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</si>
  <si>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</si>
  <si>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</si>
  <si>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</si>
  <si>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</si>
  <si>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</si>
  <si>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</si>
  <si>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</si>
  <si>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</si>
  <si>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</si>
  <si>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</si>
  <si>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</si>
  <si>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</si>
  <si>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</si>
  <si>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</si>
  <si>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</si>
  <si>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</si>
  <si>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</si>
  <si>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</si>
  <si>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</si>
  <si>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</si>
  <si>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</si>
  <si>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</si>
  <si>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</si>
  <si>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</si>
  <si>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</si>
  <si>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</si>
  <si>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</si>
  <si>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</si>
  <si>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</si>
  <si>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</si>
  <si>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</si>
  <si>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</si>
  <si>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</si>
  <si>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</si>
  <si>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</si>
  <si>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</si>
  <si>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</si>
  <si>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</si>
  <si>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</si>
  <si>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</si>
  <si>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</si>
  <si>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</si>
  <si>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</si>
  <si>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</si>
  <si>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</si>
  <si>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</si>
  <si>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</si>
  <si>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</si>
  <si>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</si>
  <si>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</si>
  <si>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</si>
  <si>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</si>
  <si>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</si>
  <si>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</si>
  <si>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</si>
  <si>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</si>
  <si>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</si>
  <si>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</si>
  <si>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</si>
  <si>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</si>
  <si>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</si>
  <si>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</si>
  <si>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</si>
  <si>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</si>
  <si>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</si>
  <si>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</si>
  <si>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</si>
  <si>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</si>
  <si>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</si>
  <si>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</si>
  <si>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</si>
  <si>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</si>
  <si>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</si>
  <si>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</si>
  <si>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</si>
  <si>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</si>
  <si>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</si>
  <si>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</si>
  <si>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</si>
  <si>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</si>
  <si>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</si>
  <si>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</si>
  <si>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</si>
  <si>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</si>
  <si>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</si>
  <si>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</si>
  <si>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</si>
  <si>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</si>
  <si>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</si>
  <si>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</si>
  <si>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</si>
  <si>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</si>
  <si>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</si>
  <si>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</si>
  <si>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</si>
  <si>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</si>
  <si>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</si>
  <si>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</si>
  <si>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</si>
  <si>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</si>
  <si>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</si>
  <si>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</si>
  <si>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</si>
  <si>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</si>
  <si>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</si>
  <si>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</si>
  <si>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</si>
  <si>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</si>
  <si>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</si>
  <si>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</si>
  <si>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</si>
  <si>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</si>
  <si>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</si>
  <si>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</si>
  <si>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</si>
  <si>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</si>
  <si>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</si>
  <si>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</si>
  <si>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</si>
  <si>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</si>
  <si>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</si>
  <si>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</si>
  <si>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</si>
  <si>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</si>
  <si>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</si>
  <si>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</si>
  <si>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</si>
  <si>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</si>
  <si>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</si>
  <si>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</si>
  <si>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</si>
  <si>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</si>
  <si>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</si>
  <si>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</si>
  <si>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</si>
  <si>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</si>
  <si>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</si>
  <si>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</si>
  <si>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</si>
  <si>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</si>
  <si>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</si>
  <si>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</si>
  <si>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</si>
  <si>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</si>
  <si>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</si>
  <si>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</si>
  <si>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</si>
  <si>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</si>
  <si>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</si>
  <si>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</si>
  <si>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</si>
  <si>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</si>
  <si>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</si>
  <si>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</si>
  <si>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</si>
  <si>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</si>
  <si>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</si>
  <si>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</si>
  <si>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</si>
  <si>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</si>
  <si>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</si>
  <si>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</si>
  <si>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</si>
  <si>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</si>
  <si>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</si>
  <si>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</si>
  <si>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</si>
  <si>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</si>
  <si>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</si>
  <si>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</si>
  <si>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</si>
  <si>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</si>
  <si>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</si>
  <si>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</si>
  <si>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</si>
  <si>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</si>
  <si>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</si>
  <si>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</si>
  <si>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</si>
  <si>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</si>
  <si>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</si>
  <si>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</si>
  <si>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</si>
  <si>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</si>
  <si>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</si>
  <si>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</si>
  <si>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</si>
  <si>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</si>
  <si>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</si>
  <si>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</si>
  <si>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</si>
  <si>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</si>
  <si>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</si>
  <si>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</si>
  <si>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</si>
  <si>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</si>
  <si>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</si>
  <si>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</si>
  <si>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</si>
  <si>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</si>
  <si>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</si>
  <si>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</si>
  <si>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</si>
  <si>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</si>
  <si>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</si>
  <si>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</si>
  <si>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</si>
  <si>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</si>
  <si>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</si>
  <si>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</si>
  <si>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</si>
  <si>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</si>
  <si>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</si>
  <si>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</si>
  <si>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</si>
  <si>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</si>
  <si>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</si>
  <si>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</si>
  <si>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</si>
  <si>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</si>
  <si>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</si>
  <si>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</si>
  <si>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</si>
  <si>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</si>
  <si>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</si>
  <si>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</si>
  <si>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</si>
  <si>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</si>
  <si>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</si>
  <si>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</si>
  <si>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</si>
  <si>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</si>
  <si>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</si>
  <si>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</si>
  <si>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</si>
  <si>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</si>
  <si>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</si>
  <si>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</si>
  <si>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</si>
  <si>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</si>
  <si>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</si>
  <si>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</si>
  <si>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</si>
  <si>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</si>
  <si>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</si>
  <si>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</si>
  <si>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</si>
  <si>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</si>
  <si>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</si>
  <si>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</si>
  <si>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</si>
  <si>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</si>
  <si>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</si>
  <si>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</si>
  <si>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</si>
  <si>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</si>
  <si>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</si>
  <si>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</si>
  <si>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</si>
  <si>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</si>
  <si>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</si>
  <si>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</si>
  <si>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</si>
  <si>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</si>
  <si>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</si>
  <si>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</si>
  <si>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</si>
  <si>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</si>
  <si>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</si>
  <si>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</si>
  <si>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</si>
  <si>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</si>
  <si>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</si>
  <si>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</si>
  <si>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</si>
  <si>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</si>
  <si>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</si>
  <si>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</si>
  <si>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</si>
  <si>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</si>
  <si>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</si>
  <si>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</si>
  <si>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</si>
  <si>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</si>
  <si>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</si>
  <si>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</si>
  <si>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</si>
  <si>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</si>
  <si>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</si>
  <si>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</si>
  <si>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</si>
  <si>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</si>
  <si>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</si>
  <si>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</si>
  <si>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</si>
  <si>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</si>
  <si>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</si>
  <si>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</si>
  <si>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</si>
  <si>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</si>
  <si>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</si>
  <si>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</si>
  <si>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</si>
  <si>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</si>
  <si>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</si>
  <si>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</si>
  <si>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</si>
  <si>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</si>
  <si>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</si>
  <si>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</si>
  <si>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</si>
  <si>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</si>
  <si>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</si>
  <si>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</si>
  <si>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</si>
  <si>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</si>
  <si>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</si>
  <si>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</si>
  <si>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</si>
  <si>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</si>
  <si>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</si>
  <si>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</si>
  <si>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</si>
  <si>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</si>
  <si>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</si>
  <si>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</si>
  <si>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</si>
  <si>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</si>
  <si>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</si>
  <si>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</si>
  <si>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</si>
  <si>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</si>
  <si>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</si>
  <si>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</si>
  <si>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</si>
  <si>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</si>
  <si>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</si>
  <si>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</si>
  <si>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</si>
  <si>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</si>
  <si>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</si>
  <si>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</si>
  <si>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</si>
  <si>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</si>
  <si>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</si>
  <si>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</si>
  <si>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</si>
  <si>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</si>
  <si>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</si>
  <si>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</si>
  <si>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</si>
  <si>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</si>
  <si>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</si>
  <si>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</si>
  <si>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</si>
  <si>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</si>
  <si>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</si>
  <si>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</si>
  <si>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</si>
  <si>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</si>
  <si>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</si>
  <si>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</si>
  <si>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</si>
  <si>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</si>
  <si>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</si>
  <si>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</si>
  <si>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</si>
  <si>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</si>
  <si>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</si>
  <si>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</si>
  <si>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</si>
  <si>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</si>
  <si>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</si>
  <si>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</si>
  <si>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</si>
  <si>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</si>
  <si>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</si>
  <si>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</si>
  <si>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</si>
  <si>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</si>
  <si>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</si>
  <si>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</si>
  <si>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</si>
  <si>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</si>
  <si>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</si>
  <si>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</si>
  <si>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</si>
  <si>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</si>
  <si>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</si>
  <si>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</si>
  <si>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</si>
  <si>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</si>
  <si>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</si>
  <si>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</si>
  <si>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</si>
  <si>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</si>
  <si>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</si>
  <si>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</si>
  <si>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</si>
  <si>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</si>
  <si>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</si>
  <si>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</si>
  <si>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</si>
  <si>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</si>
  <si>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</si>
  <si>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</si>
  <si>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</si>
  <si>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</si>
  <si>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</si>
  <si>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</si>
  <si>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</si>
  <si>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</si>
  <si>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</si>
  <si>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</si>
  <si>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</si>
  <si>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</si>
  <si>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</si>
  <si>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</si>
  <si>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</si>
  <si>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</si>
  <si>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</si>
  <si>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</si>
  <si>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</si>
  <si>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</si>
  <si>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</si>
  <si>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</si>
  <si>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</si>
  <si>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</si>
  <si>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</si>
  <si>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</si>
  <si>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</si>
  <si>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</si>
  <si>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</si>
  <si>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</si>
  <si>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</si>
  <si>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</si>
  <si>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</si>
  <si>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</si>
  <si>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</si>
  <si>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</si>
  <si>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</si>
  <si>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</si>
  <si>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</si>
  <si>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</si>
  <si>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</si>
  <si>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</si>
  <si>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</si>
  <si>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</si>
  <si>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</si>
  <si>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</si>
  <si>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</si>
  <si>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</si>
  <si>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</si>
  <si>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</si>
  <si>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</si>
  <si>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</si>
  <si>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</si>
  <si>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</si>
  <si>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</si>
  <si>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</si>
  <si>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</si>
  <si>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</si>
  <si>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</si>
  <si>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</si>
  <si>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</si>
  <si>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</si>
  <si>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</si>
  <si>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</si>
  <si>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</si>
  <si>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</si>
  <si>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</si>
  <si>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</si>
  <si>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</si>
  <si>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</si>
  <si>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</si>
  <si>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</si>
  <si>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</si>
  <si>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</si>
  <si>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</si>
  <si>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</si>
  <si>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</si>
  <si>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</si>
  <si>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</si>
  <si>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</si>
  <si>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</si>
  <si>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</si>
  <si>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</si>
  <si>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</si>
  <si>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</si>
  <si>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</si>
  <si>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</si>
  <si>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</si>
  <si>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</si>
  <si>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</si>
  <si>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</si>
  <si>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</si>
  <si>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</si>
  <si>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</si>
  <si>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</si>
  <si>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</si>
  <si>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</si>
  <si>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</si>
  <si>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</si>
  <si>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</si>
  <si>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</si>
  <si>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</si>
  <si>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</si>
  <si>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</si>
  <si>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</si>
  <si>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</si>
  <si>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</si>
  <si>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</si>
  <si>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</si>
  <si>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</si>
  <si>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</si>
  <si>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</si>
  <si>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</si>
  <si>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</si>
  <si>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</si>
  <si>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</si>
  <si>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</si>
  <si>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</si>
  <si>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</si>
  <si>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</si>
  <si>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</si>
  <si>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</si>
  <si>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</si>
  <si>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</si>
  <si>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</si>
  <si>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</si>
  <si>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</si>
  <si>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</si>
  <si>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</si>
  <si>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</si>
  <si>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</si>
  <si>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</si>
  <si>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</si>
  <si>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</si>
  <si>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</si>
  <si>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</si>
  <si>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</si>
  <si>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</si>
  <si>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</si>
  <si>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</si>
  <si>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</si>
  <si>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</si>
  <si>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</si>
  <si>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</si>
  <si>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</si>
  <si>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</si>
  <si>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</si>
  <si>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</si>
  <si>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</si>
  <si>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</si>
  <si>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</si>
  <si>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</si>
  <si>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</si>
  <si>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</si>
  <si>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</si>
  <si>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</si>
  <si>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</si>
  <si>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</si>
  <si>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</si>
  <si>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</si>
  <si>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</si>
  <si>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</si>
  <si>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</si>
  <si>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</si>
  <si>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</si>
  <si>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</si>
  <si>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</si>
  <si>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</si>
  <si>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</si>
  <si>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</si>
  <si>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</si>
  <si>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</si>
  <si>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</si>
  <si>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</si>
  <si>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</si>
  <si>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</si>
  <si>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</si>
  <si>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</si>
  <si>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</si>
  <si>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</si>
  <si>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</si>
  <si>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</si>
  <si>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</si>
  <si>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</si>
  <si>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</si>
  <si>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</si>
  <si>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</si>
  <si>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</si>
  <si>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</si>
  <si>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</si>
  <si>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</si>
  <si>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</si>
  <si>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</si>
  <si>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</si>
  <si>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</si>
  <si>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</si>
  <si>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</si>
  <si>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</si>
  <si>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</si>
  <si>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</si>
  <si>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</si>
  <si>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</si>
  <si>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</si>
  <si>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</si>
  <si>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</si>
  <si>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</si>
  <si>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</si>
  <si>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</si>
  <si>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</si>
  <si>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</si>
  <si>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</si>
  <si>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</si>
  <si>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</si>
  <si>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</si>
  <si>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</si>
  <si>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</si>
  <si>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</si>
  <si>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</si>
  <si>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</si>
  <si>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</si>
  <si>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</si>
  <si>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</si>
  <si>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</si>
  <si>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</si>
  <si>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</si>
  <si>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</si>
  <si>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</si>
  <si>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</si>
  <si>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</si>
  <si>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</si>
  <si>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</si>
  <si>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</si>
  <si>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</si>
  <si>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</si>
  <si>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</si>
  <si>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</si>
  <si>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</si>
  <si>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</si>
  <si>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</si>
  <si>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</si>
  <si>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</si>
  <si>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</si>
  <si>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</si>
  <si>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</si>
  <si>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</si>
  <si>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</si>
  <si>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</si>
  <si>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</si>
  <si>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</si>
  <si>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</si>
  <si>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</si>
  <si>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</si>
  <si>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</si>
  <si>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</si>
  <si>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</si>
  <si>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</si>
  <si>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</si>
  <si>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</si>
  <si>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</si>
  <si>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</si>
  <si>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</si>
  <si>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</si>
  <si>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</si>
  <si>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</si>
  <si>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</si>
  <si>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</si>
  <si>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</si>
  <si>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</si>
  <si>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</si>
  <si>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</si>
  <si>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</si>
  <si>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</si>
  <si>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</si>
  <si>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</si>
  <si>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</si>
  <si>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</si>
  <si>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</si>
  <si>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</si>
  <si>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</si>
  <si>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</si>
  <si>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</si>
  <si>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</si>
  <si>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</si>
  <si>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</si>
  <si>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</si>
  <si>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</si>
  <si>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</si>
  <si>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</si>
  <si>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</si>
  <si>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</si>
  <si>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</si>
  <si>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</si>
  <si>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</si>
  <si>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</si>
  <si>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</si>
  <si>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</si>
  <si>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</si>
  <si>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</si>
  <si>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</si>
  <si>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</si>
  <si>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</si>
  <si>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</si>
  <si>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</si>
  <si>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</si>
  <si>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</si>
  <si>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</si>
  <si>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</si>
  <si>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</si>
  <si>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</si>
  <si>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</si>
  <si>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</si>
  <si>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</si>
  <si>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</si>
  <si>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</si>
  <si>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</si>
  <si>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</si>
  <si>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</si>
  <si>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</si>
  <si>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</si>
  <si>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</si>
  <si>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</si>
  <si>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</si>
  <si>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</si>
  <si>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</si>
  <si>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</si>
  <si>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</si>
  <si>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</si>
  <si>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</si>
  <si>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</si>
  <si>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</si>
  <si>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</si>
  <si>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</si>
  <si>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</si>
  <si>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</si>
  <si>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</si>
  <si>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</si>
  <si>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</si>
  <si>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</si>
  <si>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</si>
  <si>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</si>
  <si>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</si>
  <si>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</si>
  <si>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</si>
  <si>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</si>
  <si>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</si>
  <si>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</si>
  <si>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</si>
  <si>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</si>
  <si>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</si>
  <si>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</si>
  <si>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</si>
  <si>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</si>
  <si>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</si>
  <si>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</si>
  <si>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</si>
  <si>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</si>
  <si>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</si>
  <si>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</si>
  <si>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</si>
  <si>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</si>
  <si>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</si>
  <si>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</si>
  <si>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</si>
  <si>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</si>
  <si>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</si>
  <si>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</si>
  <si>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</si>
  <si>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</si>
  <si>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</si>
  <si>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</si>
  <si>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</si>
  <si>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</si>
  <si>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</si>
  <si>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</si>
  <si>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</si>
  <si>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</si>
  <si>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</si>
  <si>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</si>
  <si>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</si>
  <si>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</si>
  <si>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</si>
  <si>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</si>
  <si>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</si>
  <si>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</si>
  <si>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</si>
  <si>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</si>
  <si>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</si>
  <si>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</si>
  <si>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</si>
  <si>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</si>
  <si>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</si>
  <si>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</si>
  <si>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</si>
  <si>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</si>
  <si>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</si>
  <si>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</si>
  <si>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</si>
  <si>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</si>
  <si>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</si>
  <si>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</si>
  <si>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</si>
  <si>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</si>
  <si>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</si>
  <si>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</si>
  <si>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</si>
  <si>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</si>
  <si>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</si>
  <si>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</si>
  <si>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</si>
  <si>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</si>
  <si>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</si>
  <si>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</si>
  <si>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</si>
  <si>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</si>
  <si>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</si>
  <si>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</si>
  <si>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</si>
  <si>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</si>
  <si>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</si>
  <si>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</si>
  <si>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</si>
  <si>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</si>
  <si>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</si>
  <si>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</si>
  <si>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</si>
  <si>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</si>
  <si>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</si>
  <si>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</si>
  <si>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</si>
  <si>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</si>
  <si>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</si>
  <si>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</si>
  <si>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</si>
  <si>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</si>
  <si>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</si>
  <si>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</si>
  <si>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</si>
  <si>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</si>
  <si>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</si>
  <si>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</si>
  <si>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</si>
  <si>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</si>
  <si>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</si>
  <si>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</si>
  <si>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</si>
  <si>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</si>
  <si>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</si>
  <si>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</si>
  <si>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</si>
  <si>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</si>
  <si>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</si>
  <si>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</si>
  <si>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</si>
  <si>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</si>
  <si>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</si>
  <si>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</si>
  <si>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</si>
  <si>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</si>
  <si>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</si>
  <si>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</si>
  <si>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</si>
  <si>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</si>
  <si>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</si>
  <si>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</si>
  <si>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</si>
  <si>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</si>
  <si>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</si>
  <si>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</si>
  <si>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</si>
  <si>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</si>
  <si>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</si>
  <si>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</si>
  <si>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</si>
  <si>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</si>
  <si>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</si>
  <si>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</si>
  <si>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</si>
  <si>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</si>
  <si>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</si>
  <si>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</si>
  <si>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</si>
  <si>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</si>
  <si>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</si>
  <si>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</si>
  <si>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</si>
  <si>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</si>
  <si>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</si>
  <si>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</si>
  <si>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</si>
  <si>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</si>
  <si>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</si>
  <si>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</si>
  <si>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</si>
  <si>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</si>
  <si>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</si>
  <si>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</si>
  <si>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</si>
  <si>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</si>
  <si>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</si>
  <si>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</si>
  <si>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</si>
  <si>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</si>
  <si>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</si>
  <si>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</si>
  <si>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</si>
  <si>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</si>
  <si>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</si>
  <si>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</si>
  <si>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</si>
  <si>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</si>
  <si>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</si>
  <si>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</si>
  <si>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</si>
  <si>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</si>
  <si>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</si>
  <si>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</si>
  <si>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</si>
  <si>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</si>
  <si>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</si>
  <si>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</si>
  <si>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</si>
  <si>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</si>
  <si>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</si>
  <si>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</si>
  <si>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</si>
  <si>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</si>
  <si>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</si>
  <si>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</si>
  <si>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</si>
  <si>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</si>
  <si>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</si>
  <si>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</si>
  <si>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</si>
  <si>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</si>
  <si>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Any mobs</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</si>
  <si>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</si>
  <si>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</si>
  <si>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</si>
  <si>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</si>
  <si>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</si>
  <si>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</si>
  <si>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</si>
  <si>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</si>
  <si>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</si>
  <si>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</si>
  <si>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</si>
  <si>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</si>
  <si>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Belohnung von Ankern, Grmstürmen oder Magischen Anomalien</t>
  </si>
  <si>
    <t>Verrückte Architekt</t>
  </si>
  <si>
    <t>Hircine's Jagd</t>
  </si>
  <si>
    <t>Vorenor Wintergeboren</t>
  </si>
  <si>
    <t>Underpall cave</t>
  </si>
  <si>
    <t>https://en.uesp.net/wiki/Online:Spaulder_of_Ruin / The abomination Cradle</t>
  </si>
  <si>
    <t>https://en.uesp.net/wiki/Online:Spaulder_of_Ruin  / The abomination Cradle</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</si>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</sst>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29" fillId="12" borderId="0" xfId="0" applyFont="1" applyFill="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0" fillId="0" borderId="7" xfId="0" applyBorder="1"/>
    <xf numFmtId="0" fontId="25" fillId="0" borderId="0" xfId="0" applyFont="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tabSelected="1" zoomScale="70" zoomScaleNormal="70" workbookViewId="0">
      <pane xSplit="7" ySplit="2" topLeftCell="H5" activePane="bottomRight" state="frozen"/>
      <selection pane="topRight" activeCell="H1" sqref="H1"/>
      <selection pane="bottomLeft" activeCell="A3" sqref="A3"/>
      <selection pane="bottomRight" activeCell="I6" sqref="I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9.85546875" style="3" customWidth="1"/>
    <col min="17" max="17" width="26.140625" bestFit="1" customWidth="1"/>
    <col min="18" max="18" width="18.7109375" style="65"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4"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35.14062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4"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1" t="s">
        <v>2829</v>
      </c>
      <c r="E1" s="61"/>
      <c r="F1" s="61"/>
      <c r="G1" s="61"/>
      <c r="H1" s="61"/>
      <c r="I1" s="61"/>
      <c r="J1" s="61"/>
      <c r="K1" s="61"/>
      <c r="L1" s="61"/>
      <c r="M1" s="61"/>
      <c r="N1" s="61"/>
      <c r="O1" s="63"/>
      <c r="P1" s="61"/>
      <c r="Q1" s="61"/>
      <c r="R1" s="63"/>
      <c r="S1" s="61"/>
      <c r="T1" s="61"/>
      <c r="U1" s="61"/>
      <c r="V1" s="61"/>
      <c r="W1" s="61"/>
      <c r="X1" s="64"/>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82"/>
      <c r="AY1" s="61"/>
      <c r="AZ1" s="61"/>
      <c r="BA1" s="61"/>
      <c r="BB1" s="61"/>
      <c r="BC1" s="62"/>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4" t="s">
        <v>1806</v>
      </c>
      <c r="P2" s="13" t="s">
        <v>1335</v>
      </c>
      <c r="Q2" s="23" t="s">
        <v>1385</v>
      </c>
      <c r="R2" s="64" t="s">
        <v>1801</v>
      </c>
      <c r="S2" s="22" t="s">
        <v>1424</v>
      </c>
      <c r="T2" s="3" t="s">
        <v>75</v>
      </c>
      <c r="U2" s="32" t="s">
        <v>1533</v>
      </c>
      <c r="V2" s="13" t="s">
        <v>1521</v>
      </c>
      <c r="W2" s="13" t="s">
        <v>1522</v>
      </c>
      <c r="X2" s="64"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3" t="s">
        <v>2679</v>
      </c>
      <c r="AY2" s="20" t="s">
        <v>1338</v>
      </c>
      <c r="AZ2" s="20" t="s">
        <v>1339</v>
      </c>
      <c r="BA2" s="20" t="s">
        <v>1340</v>
      </c>
      <c r="BB2" s="20"/>
      <c r="BC2" s="20" t="s">
        <v>1341</v>
      </c>
    </row>
    <row r="3" spans="1:55" x14ac:dyDescent="0.25">
      <c r="A3" s="12">
        <v>19</v>
      </c>
      <c r="B3" t="s">
        <v>731</v>
      </c>
      <c r="C3" t="s">
        <v>732</v>
      </c>
      <c r="D3" s="3">
        <f>A3</f>
        <v>19</v>
      </c>
      <c r="G3" s="8" t="s">
        <v>1482</v>
      </c>
      <c r="I3" t="s">
        <v>91</v>
      </c>
      <c r="J3" t="s">
        <v>91</v>
      </c>
      <c r="K3">
        <v>185</v>
      </c>
      <c r="L3">
        <v>185</v>
      </c>
      <c r="M3">
        <v>185</v>
      </c>
      <c r="O3" s="65" t="s">
        <v>59</v>
      </c>
      <c r="P3" s="3">
        <f>IF(AND(G3&lt;&gt;"LIBSETS_SETTYPE_BATTLEGROUND",G3&lt;&gt;"LIBSETS_SETTYPE_SPECIAL"), IF(Q3&lt;&gt;"",VLOOKUP(Q3,'ESO zone constants'!$D$3:$H$10001,5,FALSE),""),"")</f>
        <v>31</v>
      </c>
      <c r="Q3" t="str">
        <f>IF(AND(O3&lt;&gt;"",NOT(ISERROR(O3))),O3, IF(AND(K3&lt;&gt;"",K3&gt;0,NOT(ISERROR(K3))),VLOOKUP(K3,'ESO dumped WayshrineInfo'!$K$3:$N$9987,4,FALSE),""))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4"/>
      <c r="Y3" s="3" t="str">
        <f>IF(G3&lt;&gt;"LIBSETS_SETTYPE_BATTLEGROUND",IF(G3&lt;&gt;"LIBSETS_SETTYPE_SPECIAL",IF(X3&lt;&gt;"",X3,IF(Z3&lt;&gt;"",VLOOKUP(Z3,'ESO zone constants'!$D$3:$H$4953,5,FALSE),"")),""),"")</f>
        <v/>
      </c>
      <c r="Z3" t="str">
        <f>IF(AND(O3&lt;&gt;"",NOT(ISERROR(O3))),"",IF(AND(L3&lt;&gt;"",L3&gt;0,NOT(ISERROR(L3))),VLOOKUP(L3,'ESO dumped WayshrineInfo'!$K$3:$N$9987,4,FALSE),""))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WayshrineInfo'!$K$3:$N$9987,4,FALSE),""))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5"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A4</f>
        <v>20</v>
      </c>
      <c r="G4" s="8" t="s">
        <v>1485</v>
      </c>
      <c r="I4" t="s">
        <v>91</v>
      </c>
      <c r="J4" t="s">
        <v>91</v>
      </c>
      <c r="K4">
        <v>109</v>
      </c>
      <c r="L4">
        <v>109</v>
      </c>
      <c r="M4">
        <v>109</v>
      </c>
      <c r="O4" s="65" t="s">
        <v>111</v>
      </c>
      <c r="P4" s="3">
        <f>IF(AND(G4&lt;&gt;"LIBSETS_SETTYPE_BATTLEGROUND",G4&lt;&gt;"LIBSETS_SETTYPE_SPECIAL"), IF(Q4&lt;&gt;"",VLOOKUP(Q4,'ESO zone constants'!$D$3:$H$10001,5,FALSE),""),"")</f>
        <v>103</v>
      </c>
      <c r="Q4" t="str">
        <f>IF(AND(O4&lt;&gt;"",NOT(ISERROR(O4))),O4, IF(AND(K4&lt;&gt;"",K4&gt;0,NOT(ISERROR(K4))),VLOOKUP(K4,'ESO dumped WayshrineInfo'!$K$3:$N$9987,4,FALSE),""))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4"/>
      <c r="Y4" s="3" t="str">
        <f>IF(G4&lt;&gt;"LIBSETS_SETTYPE_BATTLEGROUND",IF(G4&lt;&gt;"LIBSETS_SETTYPE_SPECIAL",IF(X4&lt;&gt;"",X4,IF(Z4&lt;&gt;"",VLOOKUP(Z4,'ESO zone constants'!$D$3:$H$4953,5,FALSE),"")),""),"")</f>
        <v/>
      </c>
      <c r="Z4" t="str">
        <f>IF(AND(O4&lt;&gt;"",NOT(ISERROR(O4))),"",IF(AND(L4&lt;&gt;"",L4&gt;0,NOT(ISERROR(L4))),VLOOKUP(L4,'ESO dumped WayshrineInfo'!$K$3:$N$9987,4,FALSE),""))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WayshrineInfo'!$K$3:$N$9987,4,FALSE),""))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5" t="s">
        <v>2677</v>
      </c>
      <c r="AY4" s="21" t="str">
        <f>IF(A4="???","--","")&amp;IF(F4&lt;&gt;"Not in the game (anymore)",IF(A4&lt;&gt;"",CONCATENATE("[",A4,"] = {wayshrines={")&amp;IF(K4&lt;&gt;"",CONCATENATE(K4,","),"")&amp;IF(L4&lt;&gt;"",CONCATENATE(L4,","),"")&amp;IF(M4&lt;&gt;"",CONCATENATE(M4,","),"")&amp;CONCATENATE("}")&amp;IF(VALUE(N4)&gt;0,CONCATENATE(", traitsNeeded=",N4),"")&amp;CONCATENATE(", dlcId=",IF(S4&lt;&gt;"",S4,"DLC_BASE_GAME")),""),"")</f>
        <v>[20] = {wayshrines={109,109,109,}, dlcId=DLC_BASE_GAME</v>
      </c>
      <c r="AZ4" s="21" t="str">
        <f>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IF(F4&lt;&gt;"Not in the game (anymore)",IF(A4&lt;&gt;"",", setType="&amp;G4,"")&amp;IF(J4="true",", multiTrialSet=true",""),"")</f>
        <v>, setType=LIBSETS_SETTYPE_OVERLAND</v>
      </c>
      <c r="BB4" s="21" t="str">
        <f>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A5</f>
        <v>21</v>
      </c>
      <c r="G5" s="8" t="s">
        <v>1485</v>
      </c>
      <c r="I5" t="s">
        <v>91</v>
      </c>
      <c r="J5" t="s">
        <v>91</v>
      </c>
      <c r="K5">
        <v>93</v>
      </c>
      <c r="L5">
        <v>93</v>
      </c>
      <c r="M5">
        <v>93</v>
      </c>
      <c r="O5" s="65" t="s">
        <v>110</v>
      </c>
      <c r="P5" s="3">
        <f>IF(AND(G5&lt;&gt;"LIBSETS_SETTYPE_BATTLEGROUND",G5&lt;&gt;"LIBSETS_SETTYPE_SPECIAL"), IF(Q5&lt;&gt;"",VLOOKUP(Q5,'ESO zone constants'!$D$3:$H$10001,5,FALSE),""),"")</f>
        <v>101</v>
      </c>
      <c r="Q5" t="str">
        <f>IF(AND(O5&lt;&gt;"",NOT(ISERROR(O5))),O5, IF(AND(K5&lt;&gt;"",K5&gt;0,NOT(ISERROR(K5))),VLOOKUP(K5,'ESO dumped WayshrineInfo'!$K$3:$N$9987,4,FALSE),""))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7"/>
      <c r="Y5" s="3" t="str">
        <f>IF(G5&lt;&gt;"LIBSETS_SETTYPE_BATTLEGROUND",IF(G5&lt;&gt;"LIBSETS_SETTYPE_SPECIAL",IF(X5&lt;&gt;"",X5,IF(Z5&lt;&gt;"",VLOOKUP(Z5,'ESO zone constants'!$D$3:$H$4953,5,FALSE),"")),""),"")</f>
        <v/>
      </c>
      <c r="Z5" t="str">
        <f>IF(AND(O5&lt;&gt;"",NOT(ISERROR(O5))),"",IF(AND(L5&lt;&gt;"",L5&gt;0,NOT(ISERROR(L5))),VLOOKUP(L5,'ESO dumped WayshrineInfo'!$K$3:$N$9987,4,FALSE),""))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WayshrineInfo'!$K$3:$N$9987,4,FALSE),""))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5" t="s">
        <v>2678</v>
      </c>
      <c r="AY5" s="21" t="str">
        <f>IF(A5="???","--","")&amp;IF(F5&lt;&gt;"Not in the game (anymore)",IF(A5&lt;&gt;"",CONCATENATE("[",A5,"] = {wayshrines={")&amp;IF(K5&lt;&gt;"",CONCATENATE(K5,","),"")&amp;IF(L5&lt;&gt;"",CONCATENATE(L5,","),"")&amp;IF(M5&lt;&gt;"",CONCATENATE(M5,","),"")&amp;CONCATENATE("}")&amp;IF(VALUE(N5)&gt;0,CONCATENATE(", traitsNeeded=",N5),"")&amp;CONCATENATE(", dlcId=",IF(S5&lt;&gt;"",S5,"DLC_BASE_GAME")),""),"")</f>
        <v>[21] = {wayshrines={93,93,93,}, dlcId=DLC_BASE_GAME</v>
      </c>
      <c r="AZ5" s="21" t="str">
        <f>IF(F5&lt;&gt;"Not in the game (anymore)",IF(A5&lt;&gt;"",IF(P5&lt;&gt;"",CONCATENATE(", zoneIds={",P5),"")&amp;IF(Y5&lt;&gt;"",CONCATENATE(",",Y5),"")&amp;IF(AD5&lt;&gt;"",CONCATENATE(",",AD5),"")&amp;IF(AI5&lt;&gt;"",CONCATENATE(",",AI5),"")&amp;IF(AN5&lt;&gt;"",CONCATENATE(",",AN5),"")&amp;IF(AS5&lt;&gt;"",CONCATENATE(",",AS5),"")&amp;IF(P5&lt;&gt;"",CONCATENATE("}",""),"")&amp;IF(OR(I5="true",I5="false",I5&lt;&gt;""), CONCATENATE(", veteran=", I5), ""),""),"")</f>
        <v>, zoneIds={101}, veteran=false</v>
      </c>
      <c r="BA5" s="21" t="str">
        <f>IF(F5&lt;&gt;"Not in the game (anymore)",IF(A5&lt;&gt;"",", setType="&amp;G5,"")&amp;IF(J5="true",", multiTrialSet=true",""),"")</f>
        <v>, setType=LIBSETS_SETTYPE_OVERLAND</v>
      </c>
      <c r="BB5" s="21" t="str">
        <f>IF(AX5&lt;&gt;"",", isProcSetAllowedInPvP="&amp; AX5,"") &amp; IF(F5&lt;&gt;"Not in the game (anymore)",IF(U5&lt;&gt;"",", dropMechanic={"&amp;U5&amp;IF(AA5&lt;&gt;"",","&amp;AA5,"")&amp;IF(AF5&lt;&gt;"",","&amp;AF5,"")&amp;IF(AK5&lt;&gt;"",","&amp;AK5,"")&amp;IF(AP5&lt;&gt;"",","&amp;AP5,"")&amp;IF(AU5&lt;&gt;"",","&amp;AU5,"")&amp;"}"&amp;IF(U5="LIBSETS_DROP_MECHANIC_MONSTER_NAME",", dropMechanicNames={" &amp; IF(V5&lt;&gt;"","['en']='"&amp;V5&amp;"'","") &amp; IF(W5&lt;&gt;"",", ['de']='" &amp; W5&amp;"'","") &amp; "}",""),"")&amp;"},","")</f>
        <v>, isProcSetAllowedInPvP=1, dropMechanic={LIBSETS_DROP_MECHANIC_OVERLAND_BOSS_DELVE,LIBSETS_DROP_MECHANIC_OVERLAND_WORLDBOSS,LIBSETS_DROP_MECHANIC_OVERLAND_BOSS_PUBLIC_DUNGEON,LIBSETS_DROP_MECHANIC_OVERLAND_CHEST}},</v>
      </c>
      <c r="BC5" s="21" t="str">
        <f>IF(F5&lt;&gt;"Not in the game (anymore)",IF(C5&lt;&gt;"",CONCATENATE(" --",C5," / ",B5,"   [",IF(Q5&lt;&gt;"",Q5,""),IF(Z5&lt;&gt;"",", "&amp;Z5,""),IF(AE5&lt;&gt;"",", "&amp;AE5,""),IF(AJ5&lt;&gt;"",", "&amp;AJ5,""),IF(AO5&lt;&gt;"",", "&amp;AO5,""),IF(AT5&lt;&gt;"",", "&amp;AT5,""),"]")),"")</f>
        <v xml:space="preserve"> --Akaviri Dragonguard / Akavirische Drachengarde   [Eastmarch]</v>
      </c>
    </row>
    <row r="6" spans="1:55" x14ac:dyDescent="0.25">
      <c r="A6" s="12">
        <v>22</v>
      </c>
      <c r="B6" t="s">
        <v>737</v>
      </c>
      <c r="C6" t="s">
        <v>2556</v>
      </c>
      <c r="D6" s="3">
        <f>A6</f>
        <v>22</v>
      </c>
      <c r="G6" s="8" t="s">
        <v>1485</v>
      </c>
      <c r="I6" t="s">
        <v>91</v>
      </c>
      <c r="J6" t="s">
        <v>91</v>
      </c>
      <c r="K6">
        <v>17</v>
      </c>
      <c r="L6">
        <v>17</v>
      </c>
      <c r="M6">
        <v>17</v>
      </c>
      <c r="O6" s="65" t="s">
        <v>104</v>
      </c>
      <c r="P6" s="3">
        <f>IF(AND(G6&lt;&gt;"LIBSETS_SETTYPE_BATTLEGROUND",G6&lt;&gt;"LIBSETS_SETTYPE_SPECIAL"), IF(Q6&lt;&gt;"",VLOOKUP(Q6,'ESO zone constants'!$D$3:$H$10001,5,FALSE),""),"")</f>
        <v>19</v>
      </c>
      <c r="Q6" t="str">
        <f>IF(AND(O6&lt;&gt;"",NOT(ISERROR(O6))),O6, IF(AND(K6&lt;&gt;"",K6&gt;0,NOT(ISERROR(K6))),VLOOKUP(K6,'ESO dumped WayshrineInfo'!$K$3:$N$9987,4,FALSE),""))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4"/>
      <c r="Y6" s="3" t="str">
        <f>IF(G6&lt;&gt;"LIBSETS_SETTYPE_BATTLEGROUND",IF(G6&lt;&gt;"LIBSETS_SETTYPE_SPECIAL",IF(X6&lt;&gt;"",X6,IF(Z6&lt;&gt;"",VLOOKUP(Z6,'ESO zone constants'!$D$3:$H$4953,5,FALSE),"")),""),"")</f>
        <v/>
      </c>
      <c r="Z6" t="str">
        <f>IF(AND(O6&lt;&gt;"",NOT(ISERROR(O6))),"",IF(AND(L6&lt;&gt;"",L6&gt;0,NOT(ISERROR(L6))),VLOOKUP(L6,'ESO dumped WayshrineInfo'!$K$3:$N$9987,4,FALSE),""))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WayshrineInfo'!$K$3:$N$9987,4,FALSE),""))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5" t="s">
        <v>2677</v>
      </c>
      <c r="AY6" s="21" t="str">
        <f>IF(A6="???","--","")&amp;IF(F6&lt;&gt;"Not in the game (anymore)",IF(A6&lt;&gt;"",CONCATENATE("[",A6,"] = {wayshrines={")&amp;IF(K6&lt;&gt;"",CONCATENATE(K6,","),"")&amp;IF(L6&lt;&gt;"",CONCATENATE(L6,","),"")&amp;IF(M6&lt;&gt;"",CONCATENATE(M6,","),"")&amp;CONCATENATE("}")&amp;IF(VALUE(N6)&gt;0,CONCATENATE(", traitsNeeded=",N6),"")&amp;CONCATENATE(", dlcId=",IF(S6&lt;&gt;"",S6,"DLC_BASE_GAME")),""),"")</f>
        <v>[22] = {wayshrines={17,17,17,}, dlcId=DLC_BASE_GAME</v>
      </c>
      <c r="AZ6" s="21" t="str">
        <f>IF(F6&lt;&gt;"Not in the game (anymore)",IF(A6&lt;&gt;"",IF(P6&lt;&gt;"",CONCATENATE(", zoneIds={",P6),"")&amp;IF(Y6&lt;&gt;"",CONCATENATE(",",Y6),"")&amp;IF(AD6&lt;&gt;"",CONCATENATE(",",AD6),"")&amp;IF(AI6&lt;&gt;"",CONCATENATE(",",AI6),"")&amp;IF(AN6&lt;&gt;"",CONCATENATE(",",AN6),"")&amp;IF(AS6&lt;&gt;"",CONCATENATE(",",AS6),"")&amp;IF(P6&lt;&gt;"",CONCATENATE("}",""),"")&amp;IF(OR(I6="true",I6="false",I6&lt;&gt;""), CONCATENATE(", veteran=", I6), ""),""),"")</f>
        <v>, zoneIds={19}, veteran=false</v>
      </c>
      <c r="BA6" s="21" t="str">
        <f>IF(F6&lt;&gt;"Not in the game (anymore)",IF(A6&lt;&gt;"",", setType="&amp;G6,"")&amp;IF(J6="true",", multiTrialSet=true",""),"")</f>
        <v>, setType=LIBSETS_SETTYPE_OVERLAND</v>
      </c>
      <c r="BB6" s="21" t="str">
        <f>IF(AX6&lt;&gt;"",", isProcSetAllowedInPvP="&amp; AX6,"") &amp; IF(F6&lt;&gt;"Not in the game (anymore)",IF(U6&lt;&gt;"",", dropMechanic={"&amp;U6&amp;IF(AA6&lt;&gt;"",","&amp;AA6,"")&amp;IF(AF6&lt;&gt;"",","&amp;AF6,"")&amp;IF(AK6&lt;&gt;"",","&amp;AK6,"")&amp;IF(AP6&lt;&gt;"",","&amp;AP6,"")&amp;IF(AU6&lt;&gt;"",","&amp;AU6,"")&amp;"}"&amp;IF(U6="LIBSETS_DROP_MECHANIC_MONSTER_NAME",",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C6" s="21" t="str">
        <f>IF(F6&lt;&gt;"Not in the game (anymore)",IF(C6&lt;&gt;"",CONCATENATE(" --",C6," / ",B6,"   [",IF(Q6&lt;&gt;"",Q6,""),IF(Z6&lt;&gt;"",", "&amp;Z6,""),IF(AE6&lt;&gt;"",", "&amp;AE6,""),IF(AJ6&lt;&gt;"",", "&amp;AJ6,""),IF(AO6&lt;&gt;"",", "&amp;AO6,""),IF(AT6&lt;&gt;"",", "&amp;AT6,""),"]")),"")</f>
        <v xml:space="preserve"> --Dreamer\'s Mantle / Mantel des Träumers   [Stormhaven]</v>
      </c>
    </row>
    <row r="7" spans="1:55" x14ac:dyDescent="0.25">
      <c r="A7" s="12">
        <v>23</v>
      </c>
      <c r="B7" t="s">
        <v>738</v>
      </c>
      <c r="C7" t="s">
        <v>2557</v>
      </c>
      <c r="D7" s="3">
        <f>A7</f>
        <v>23</v>
      </c>
      <c r="G7" s="8" t="s">
        <v>1477</v>
      </c>
      <c r="I7" t="s">
        <v>91</v>
      </c>
      <c r="J7" t="s">
        <v>91</v>
      </c>
      <c r="K7">
        <v>270</v>
      </c>
      <c r="L7">
        <v>270</v>
      </c>
      <c r="M7">
        <v>270</v>
      </c>
      <c r="O7" s="65" t="s">
        <v>441</v>
      </c>
      <c r="P7" s="3">
        <f>IF(AND(G7&lt;&gt;"LIBSETS_SETTYPE_BATTLEGROUND",G7&lt;&gt;"LIBSETS_SETTYPE_SPECIAL"), IF(Q7&lt;&gt;"",VLOOKUP(Q7,'ESO zone constants'!$D$3:$H$10001,5,FALSE),""),"")</f>
        <v>635</v>
      </c>
      <c r="Q7" t="str">
        <f>IF(AND(O7&lt;&gt;"",NOT(ISERROR(O7))),O7, IF(AND(K7&lt;&gt;"",K7&gt;0,NOT(ISERROR(K7))),VLOOKUP(K7,'ESO dumped WayshrineInfo'!$K$3:$N$9987,4,FALSE),""))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4"/>
      <c r="Y7" s="3" t="str">
        <f>IF(G7&lt;&gt;"LIBSETS_SETTYPE_BATTLEGROUND",IF(G7&lt;&gt;"LIBSETS_SETTYPE_SPECIAL",IF(X7&lt;&gt;"",X7,IF(Z7&lt;&gt;"",VLOOKUP(Z7,'ESO zone constants'!$D$3:$H$4953,5,FALSE),"")),""),"")</f>
        <v/>
      </c>
      <c r="Z7" t="str">
        <f>IF(AND(O7&lt;&gt;"",NOT(ISERROR(O7))),"",IF(AND(L7&lt;&gt;"",L7&gt;0,NOT(ISERROR(L7))),VLOOKUP(L7,'ESO dumped WayshrineInfo'!$K$3:$N$9987,4,FALSE),""))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WayshrineInfo'!$K$3:$N$9987,4,FALSE),""))</f>
        <v/>
      </c>
      <c r="AF7" s="44"/>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K7" s="44"/>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P7" s="44"/>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U7" s="44"/>
      <c r="AV7" s="3" t="str">
        <f>IF(AU7&lt;&gt;"",IF(AU7&lt;&gt;"LIBSETS_DROP_MECHANIC_MONSTER_NAME",VLOOKUP(AU7,'LibSets constants'!$I$4:$L$1003,3,FALSE),""),"")</f>
        <v/>
      </c>
      <c r="AW7" s="3" t="str">
        <f>IF(AU7&lt;&gt;"",IF(AU7&lt;&gt;"LIBSETS_DROP_MECHANIC_MONSTER_NAME",VLOOKUP(AU7,'LibSets constants'!$I$4:$L$1003,4,FALSE),""),"")</f>
        <v/>
      </c>
      <c r="AX7" s="85" t="s">
        <v>2678</v>
      </c>
      <c r="AY7" s="21" t="str">
        <f>IF(A7="???","--","")&amp;IF(F7&lt;&gt;"Not in the game (anymore)",IF(A7&lt;&gt;"",CONCATENATE("[",A7,"] = {wayshrines={")&amp;IF(K7&lt;&gt;"",CONCATENATE(K7,","),"")&amp;IF(L7&lt;&gt;"",CONCATENATE(L7,","),"")&amp;IF(M7&lt;&gt;"",CONCATENATE(M7,","),"")&amp;CONCATENATE("}")&amp;IF(VALUE(N7)&gt;0,CONCATENATE(", traitsNeeded=",N7),"")&amp;CONCATENATE(", dlcId=",IF(S7&lt;&gt;"",S7,"DLC_BASE_GAME")),""),"")</f>
        <v>[23] = {wayshrines={270,270,270,}, dlcId=DLC_BASE_GAME</v>
      </c>
      <c r="AZ7" s="21" t="str">
        <f>IF(F7&lt;&gt;"Not in the game (anymore)",IF(A7&lt;&gt;"",IF(P7&lt;&gt;"",CONCATENATE(", zoneIds={",P7),"")&amp;IF(Y7&lt;&gt;"",CONCATENATE(",",Y7),"")&amp;IF(AD7&lt;&gt;"",CONCATENATE(",",AD7),"")&amp;IF(AI7&lt;&gt;"",CONCATENATE(",",AI7),"")&amp;IF(AN7&lt;&gt;"",CONCATENATE(",",AN7),"")&amp;IF(AS7&lt;&gt;"",CONCATENATE(",",AS7),"")&amp;IF(P7&lt;&gt;"",CONCATENATE("}",""),"")&amp;IF(OR(I7="true",I7="false",I7&lt;&gt;""), CONCATENATE(", veteran=", I7), ""),""),"")</f>
        <v>, zoneIds={635}, veteran=false</v>
      </c>
      <c r="BA7" s="21" t="str">
        <f>IF(F7&lt;&gt;"Not in the game (anymore)",IF(A7&lt;&gt;"",", setType="&amp;G7,"")&amp;IF(J7="true",", multiTrialSet=true",""),"")</f>
        <v>, setType=LIBSETS_SETTYPE_ARENA</v>
      </c>
      <c r="BB7" s="21" t="str">
        <f>IF(AX7&lt;&gt;"",", isProcSetAllowedInPvP="&amp; AX7,"") &amp; IF(F7&lt;&gt;"Not in the game (anymore)",IF(U7&lt;&gt;"",", dropMechanic={"&amp;U7&amp;IF(AA7&lt;&gt;"",","&amp;AA7,"")&amp;IF(AF7&lt;&gt;"",","&amp;AF7,"")&amp;IF(AK7&lt;&gt;"",","&amp;AK7,"")&amp;IF(AP7&lt;&gt;"",","&amp;AP7,"")&amp;IF(AU7&lt;&gt;"",","&amp;AU7,"")&amp;"}"&amp;IF(U7="LIBSETS_DROP_MECHANIC_MONSTER_NAME",", dropMechanicNames={" &amp; IF(V7&lt;&gt;"","['en']='"&amp;V7&amp;"'","") &amp; IF(W7&lt;&gt;"",", ['de']='" &amp; W7&amp;"'","") &amp; "}",""),"")&amp;"},","")</f>
        <v>, isProcSetAllowedInPvP=1, dropMechanic={LIBSETS_DROP_MECHANIC_ARENA_STAGE_CHEST}},</v>
      </c>
      <c r="BC7" s="21" t="str">
        <f>IF(F7&lt;&gt;"Not in the game (anymore)",IF(C7&lt;&gt;"",CONCATENATE(" --",C7," / ",B7,"   [",IF(Q7&lt;&gt;"",Q7,""),IF(Z7&lt;&gt;"",", "&amp;Z7,""),IF(AE7&lt;&gt;"",", "&amp;AE7,""),IF(AJ7&lt;&gt;"",", "&amp;AJ7,""),IF(AO7&lt;&gt;"",", "&amp;AO7,""),IF(AT7&lt;&gt;"",", "&amp;AT7,""),"]")),"")</f>
        <v xml:space="preserve"> --Archer\'s Mind / Schützensinn   [Dragonstar Arena]</v>
      </c>
    </row>
    <row r="8" spans="1:55" x14ac:dyDescent="0.25">
      <c r="A8" s="12">
        <v>24</v>
      </c>
      <c r="B8" t="s">
        <v>739</v>
      </c>
      <c r="C8" t="s">
        <v>2558</v>
      </c>
      <c r="D8" s="3">
        <f>A8</f>
        <v>24</v>
      </c>
      <c r="G8" s="8" t="s">
        <v>1477</v>
      </c>
      <c r="I8" t="s">
        <v>91</v>
      </c>
      <c r="J8" t="s">
        <v>91</v>
      </c>
      <c r="K8">
        <v>270</v>
      </c>
      <c r="L8">
        <v>270</v>
      </c>
      <c r="M8">
        <v>270</v>
      </c>
      <c r="O8" s="65" t="s">
        <v>441</v>
      </c>
      <c r="P8" s="3">
        <f>IF(AND(G8&lt;&gt;"LIBSETS_SETTYPE_BATTLEGROUND",G8&lt;&gt;"LIBSETS_SETTYPE_SPECIAL"), IF(Q8&lt;&gt;"",VLOOKUP(Q8,'ESO zone constants'!$D$3:$H$10001,5,FALSE),""),"")</f>
        <v>635</v>
      </c>
      <c r="Q8" t="str">
        <f>IF(AND(O8&lt;&gt;"",NOT(ISERROR(O8))),O8, IF(AND(K8&lt;&gt;"",K8&gt;0,NOT(ISERROR(K8))),VLOOKUP(K8,'ESO dumped WayshrineInfo'!$K$3:$N$9987,4,FALSE),""))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4"/>
      <c r="Y8" s="3" t="str">
        <f>IF(G8&lt;&gt;"LIBSETS_SETTYPE_BATTLEGROUND",IF(G8&lt;&gt;"LIBSETS_SETTYPE_SPECIAL",IF(X8&lt;&gt;"",X8,IF(Z8&lt;&gt;"",VLOOKUP(Z8,'ESO zone constants'!$D$3:$H$4953,5,FALSE),"")),""),"")</f>
        <v/>
      </c>
      <c r="Z8" t="str">
        <f>IF(AND(O8&lt;&gt;"",NOT(ISERROR(O8))),"",IF(AND(L8&lt;&gt;"",L8&gt;0,NOT(ISERROR(L8))),VLOOKUP(L8,'ESO dumped WayshrineInfo'!$K$3:$N$9987,4,FALSE),""))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WayshrineInfo'!$K$3:$N$9987,4,FALSE),""))</f>
        <v/>
      </c>
      <c r="AF8" s="44"/>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K8" s="44"/>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P8" s="44"/>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U8" s="44"/>
      <c r="AV8" s="3" t="str">
        <f>IF(AU8&lt;&gt;"",IF(AU8&lt;&gt;"LIBSETS_DROP_MECHANIC_MONSTER_NAME",VLOOKUP(AU8,'LibSets constants'!$I$4:$L$1003,3,FALSE),""),"")</f>
        <v/>
      </c>
      <c r="AW8" s="3" t="str">
        <f>IF(AU8&lt;&gt;"",IF(AU8&lt;&gt;"LIBSETS_DROP_MECHANIC_MONSTER_NAME",VLOOKUP(AU8,'LibSets constants'!$I$4:$L$1003,4,FALSE),""),"")</f>
        <v/>
      </c>
      <c r="AX8" s="85" t="s">
        <v>2677</v>
      </c>
      <c r="AY8" s="21" t="str">
        <f>IF(A8="???","--","")&amp;IF(F8&lt;&gt;"Not in the game (anymore)",IF(A8&lt;&gt;"",CONCATENATE("[",A8,"] = {wayshrines={")&amp;IF(K8&lt;&gt;"",CONCATENATE(K8,","),"")&amp;IF(L8&lt;&gt;"",CONCATENATE(L8,","),"")&amp;IF(M8&lt;&gt;"",CONCATENATE(M8,","),"")&amp;CONCATENATE("}")&amp;IF(VALUE(N8)&gt;0,CONCATENATE(", traitsNeeded=",N8),"")&amp;CONCATENATE(", dlcId=",IF(S8&lt;&gt;"",S8,"DLC_BASE_GAME")),""),"")</f>
        <v>[24] = {wayshrines={270,270,270,}, dlcId=DLC_BASE_GAME</v>
      </c>
      <c r="AZ8" s="21" t="str">
        <f>IF(F8&lt;&gt;"Not in the game (anymore)",IF(A8&lt;&gt;"",IF(P8&lt;&gt;"",CONCATENATE(", zoneIds={",P8),"")&amp;IF(Y8&lt;&gt;"",CONCATENATE(",",Y8),"")&amp;IF(AD8&lt;&gt;"",CONCATENATE(",",AD8),"")&amp;IF(AI8&lt;&gt;"",CONCATENATE(",",AI8),"")&amp;IF(AN8&lt;&gt;"",CONCATENATE(",",AN8),"")&amp;IF(AS8&lt;&gt;"",CONCATENATE(",",AS8),"")&amp;IF(P8&lt;&gt;"",CONCATENATE("}",""),"")&amp;IF(OR(I8="true",I8="false",I8&lt;&gt;""), CONCATENATE(", veteran=", I8), ""),""),"")</f>
        <v>, zoneIds={635}, veteran=false</v>
      </c>
      <c r="BA8" s="21" t="str">
        <f>IF(F8&lt;&gt;"Not in the game (anymore)",IF(A8&lt;&gt;"",", setType="&amp;G8,"")&amp;IF(J8="true",", multiTrialSet=true",""),"")</f>
        <v>, setType=LIBSETS_SETTYPE_ARENA</v>
      </c>
      <c r="BB8" s="21" t="str">
        <f>IF(AX8&lt;&gt;"",", isProcSetAllowedInPvP="&amp; AX8,"") &amp; IF(F8&lt;&gt;"Not in the game (anymore)",IF(U8&lt;&gt;"",", dropMechanic={"&amp;U8&amp;IF(AA8&lt;&gt;"",","&amp;AA8,"")&amp;IF(AF8&lt;&gt;"",","&amp;AF8,"")&amp;IF(AK8&lt;&gt;"",","&amp;AK8,"")&amp;IF(AP8&lt;&gt;"",","&amp;AP8,"")&amp;IF(AU8&lt;&gt;"",","&amp;AU8,"")&amp;"}"&amp;IF(U8="LIBSETS_DROP_MECHANIC_MONSTER_NAME",", dropMechanicNames={" &amp; IF(V8&lt;&gt;"","['en']='"&amp;V8&amp;"'","") &amp; IF(W8&lt;&gt;"",", ['de']='" &amp; W8&amp;"'","") &amp; "}",""),"")&amp;"},","")</f>
        <v>, dropMechanic={LIBSETS_DROP_MECHANIC_ARENA_STAGE_CHEST}},</v>
      </c>
      <c r="BC8" s="21" t="str">
        <f>IF(F8&lt;&gt;"Not in the game (anymore)",IF(C8&lt;&gt;"",CONCATENATE(" --",C8," / ",B8,"   [",IF(Q8&lt;&gt;"",Q8,""),IF(Z8&lt;&gt;"",", "&amp;Z8,""),IF(AE8&lt;&gt;"",", "&amp;AE8,""),IF(AJ8&lt;&gt;"",", "&amp;AJ8,""),IF(AO8&lt;&gt;"",", "&amp;AO8,""),IF(AT8&lt;&gt;"",", "&amp;AT8,""),"]")),"")</f>
        <v xml:space="preserve"> --Footman\'s Fortune / Geschick des Fußsoldaten   [Dragonstar Arena]</v>
      </c>
    </row>
    <row r="9" spans="1:55" x14ac:dyDescent="0.25">
      <c r="A9" s="12">
        <v>25</v>
      </c>
      <c r="B9" t="s">
        <v>740</v>
      </c>
      <c r="C9" t="s">
        <v>741</v>
      </c>
      <c r="D9" s="3">
        <f>A9</f>
        <v>25</v>
      </c>
      <c r="E9" s="42"/>
      <c r="G9" s="8" t="s">
        <v>1480</v>
      </c>
      <c r="I9" t="s">
        <v>91</v>
      </c>
      <c r="J9" t="s">
        <v>91</v>
      </c>
      <c r="K9">
        <v>-1</v>
      </c>
      <c r="L9">
        <v>-1</v>
      </c>
      <c r="M9">
        <v>-1</v>
      </c>
      <c r="O9" s="65" t="s">
        <v>125</v>
      </c>
      <c r="P9" s="3">
        <f>IF(AND(G9&lt;&gt;"LIBSETS_SETTYPE_BATTLEGROUND",G9&lt;&gt;"LIBSETS_SETTYPE_SPECIAL"), IF(Q9&lt;&gt;"",VLOOKUP(Q9,'ESO zone constants'!$D$3:$H$10001,5,FALSE),""),"")</f>
        <v>181</v>
      </c>
      <c r="Q9" t="str">
        <f>IF(AND(O9&lt;&gt;"",NOT(ISERROR(O9))),O9, IF(AND(K9&lt;&gt;"",K9&gt;0,NOT(ISERROR(K9))),VLOOKUP(K9,'ESO dumped WayshrineInfo'!$K$3:$N$9987,4,FALSE),""))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4"/>
      <c r="Y9" s="3" t="str">
        <f>IF(G9&lt;&gt;"LIBSETS_SETTYPE_BATTLEGROUND",IF(G9&lt;&gt;"LIBSETS_SETTYPE_SPECIAL",IF(X9&lt;&gt;"",X9,IF(Z9&lt;&gt;"",VLOOKUP(Z9,'ESO zone constants'!$D$3:$H$4953,5,FALSE),"")),""),"")</f>
        <v/>
      </c>
      <c r="Z9" t="str">
        <f>IF(AND(O9&lt;&gt;"",NOT(ISERROR(O9))),"",IF(AND(L9&lt;&gt;"",L9&gt;0,NOT(ISERROR(L9))),VLOOKUP(L9,'ESO dumped WayshrineInfo'!$K$3:$N$9987,4,FALSE),""))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WayshrineInfo'!$K$3:$N$9987,4,FALSE),""))</f>
        <v/>
      </c>
      <c r="AF9" s="44"/>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K9" s="44"/>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P9" s="44"/>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U9" s="44"/>
      <c r="AV9" s="3" t="str">
        <f>IF(AU9&lt;&gt;"",IF(AU9&lt;&gt;"LIBSETS_DROP_MECHANIC_MONSTER_NAME",VLOOKUP(AU9,'LibSets constants'!$I$4:$L$1003,3,FALSE),""),"")</f>
        <v/>
      </c>
      <c r="AW9" s="3" t="str">
        <f>IF(AU9&lt;&gt;"",IF(AU9&lt;&gt;"LIBSETS_DROP_MECHANIC_MONSTER_NAME",VLOOKUP(AU9,'LibSets constants'!$I$4:$L$1003,4,FALSE),""),"")</f>
        <v/>
      </c>
      <c r="AX9" s="85" t="s">
        <v>2677</v>
      </c>
      <c r="AY9" s="21" t="str">
        <f>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Z9" s="21" t="str">
        <f>IF(F9&lt;&gt;"Not in the game (anymore)",IF(A9&lt;&gt;"",IF(P9&lt;&gt;"",CONCATENATE(", zoneIds={",P9),"")&amp;IF(Y9&lt;&gt;"",CONCATENATE(",",Y9),"")&amp;IF(AD9&lt;&gt;"",CONCATENATE(",",AD9),"")&amp;IF(AI9&lt;&gt;"",CONCATENATE(",",AI9),"")&amp;IF(AN9&lt;&gt;"",CONCATENATE(",",AN9),"")&amp;IF(AS9&lt;&gt;"",CONCATENATE(",",AS9),"")&amp;IF(P9&lt;&gt;"",CONCATENATE("}",""),"")&amp;IF(OR(I9="true",I9="false",I9&lt;&gt;""), CONCATENATE(", veteran=", I9), ""),""),"")</f>
        <v>, zoneIds={181}, veteran=false</v>
      </c>
      <c r="BA9" s="21" t="str">
        <f>IF(F9&lt;&gt;"Not in the game (anymore)",IF(A9&lt;&gt;"",", setType="&amp;G9,"")&amp;IF(J9="true",", multiTrialSet=true",""),"")</f>
        <v>, setType=LIBSETS_SETTYPE_CYRODIIL</v>
      </c>
      <c r="BB9" s="21" t="str">
        <f>IF(AX9&lt;&gt;"",", isProcSetAllowedInPvP="&amp; AX9,"") &amp; IF(F9&lt;&gt;"Not in the game (anymore)",IF(U9&lt;&gt;"",", dropMechanic={"&amp;U9&amp;IF(AA9&lt;&gt;"",","&amp;AA9,"")&amp;IF(AF9&lt;&gt;"",","&amp;AF9,"")&amp;IF(AK9&lt;&gt;"",","&amp;AK9,"")&amp;IF(AP9&lt;&gt;"",","&amp;AP9,"")&amp;IF(AU9&lt;&gt;"",","&amp;AU9,"")&amp;"}"&amp;IF(U9="LIBSETS_DROP_MECHANIC_MONSTER_NAME",", dropMechanicNames={" &amp; IF(V9&lt;&gt;"","['en']='"&amp;V9&amp;"'","") &amp; IF(W9&lt;&gt;"",", ['de']='" &amp; W9&amp;"'","") &amp; "}",""),"")&amp;"},","")</f>
        <v>, dropMechanic={LIBSETS_DROP_MECHANIC_CITY_CYRODIIL_CROPSFORD}},</v>
      </c>
      <c r="BC9" s="21" t="str">
        <f>IF(F9&lt;&gt;"Not in the game (anymore)",IF(C9&lt;&gt;"",CONCATENATE(" --",C9," / ",B9,"   [",IF(Q9&lt;&gt;"",Q9,""),IF(Z9&lt;&gt;"",", "&amp;Z9,""),IF(AE9&lt;&gt;"",", "&amp;AE9,""),IF(AJ9&lt;&gt;"",", "&amp;AJ9,""),IF(AO9&lt;&gt;"",", "&amp;AO9,""),IF(AT9&lt;&gt;"",", "&amp;AT9,""),"]")),"")</f>
        <v xml:space="preserve"> --Desert Rose / Wüstenrose   [Cyrodiil]</v>
      </c>
    </row>
    <row r="10" spans="1:55" x14ac:dyDescent="0.25">
      <c r="A10" s="12">
        <v>26</v>
      </c>
      <c r="B10" t="s">
        <v>742</v>
      </c>
      <c r="C10" t="s">
        <v>2559</v>
      </c>
      <c r="D10" s="3">
        <f>A10</f>
        <v>26</v>
      </c>
      <c r="E10" s="42"/>
      <c r="G10" s="8" t="s">
        <v>1485</v>
      </c>
      <c r="I10" t="s">
        <v>91</v>
      </c>
      <c r="J10" t="s">
        <v>91</v>
      </c>
      <c r="K10">
        <v>131</v>
      </c>
      <c r="L10">
        <v>131</v>
      </c>
      <c r="M10">
        <v>131</v>
      </c>
      <c r="O10" s="65" t="s">
        <v>241</v>
      </c>
      <c r="P10" s="3">
        <f>IF(AND(G10&lt;&gt;"LIBSETS_SETTYPE_BATTLEGROUND",G10&lt;&gt;"LIBSETS_SETTYPE_SPECIAL"), IF(Q10&lt;&gt;"",VLOOKUP(Q10,'ESO zone constants'!$D$3:$H$10001,5,FALSE),""),"")</f>
        <v>347</v>
      </c>
      <c r="Q10" t="str">
        <f>IF(AND(O10&lt;&gt;"",NOT(ISERROR(O10))),O10, IF(AND(K10&lt;&gt;"",K10&gt;0,NOT(ISERROR(K10))),VLOOKUP(K10,'ESO dumped WayshrineInfo'!$K$3:$N$9987,4,FALSE),""))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4"/>
      <c r="Y10" s="3" t="str">
        <f>IF(G10&lt;&gt;"LIBSETS_SETTYPE_BATTLEGROUND",IF(G10&lt;&gt;"LIBSETS_SETTYPE_SPECIAL",IF(X10&lt;&gt;"",X10,IF(Z10&lt;&gt;"",VLOOKUP(Z10,'ESO zone constants'!$D$3:$H$4953,5,FALSE),"")),""),"")</f>
        <v/>
      </c>
      <c r="Z10" t="str">
        <f>IF(AND(O10&lt;&gt;"",NOT(ISERROR(O10))),"",IF(AND(L10&lt;&gt;"",L10&gt;0,NOT(ISERROR(L10))),VLOOKUP(L10,'ESO dumped WayshrineInfo'!$K$3:$N$9987,4,FALSE),""))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WayshrineInfo'!$K$3:$N$9987,4,FALSE),""))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5" t="s">
        <v>2677</v>
      </c>
      <c r="AY10" s="21" t="str">
        <f>IF(A10="???","--","")&amp;IF(F10&lt;&gt;"Not in the game (anymore)",IF(A10&lt;&gt;"",CONCATENATE("[",A10,"] = {wayshrines={")&amp;IF(K10&lt;&gt;"",CONCATENATE(K10,","),"")&amp;IF(L10&lt;&gt;"",CONCATENATE(L10,","),"")&amp;IF(M10&lt;&gt;"",CONCATENATE(M10,","),"")&amp;CONCATENATE("}")&amp;IF(VALUE(N10)&gt;0,CONCATENATE(", traitsNeeded=",N10),"")&amp;CONCATENATE(", dlcId=",IF(S10&lt;&gt;"",S10,"DLC_BASE_GAME")),""),"")</f>
        <v>[26] = {wayshrines={131,131,131,}, dlcId=DLC_BASE_GAME</v>
      </c>
      <c r="AZ10" s="21" t="str">
        <f>IF(F10&lt;&gt;"Not in the game (anymore)",IF(A10&lt;&gt;"",IF(P10&lt;&gt;"",CONCATENATE(", zoneIds={",P10),"")&amp;IF(Y10&lt;&gt;"",CONCATENATE(",",Y10),"")&amp;IF(AD10&lt;&gt;"",CONCATENATE(",",AD10),"")&amp;IF(AI10&lt;&gt;"",CONCATENATE(",",AI10),"")&amp;IF(AN10&lt;&gt;"",CONCATENATE(",",AN10),"")&amp;IF(AS10&lt;&gt;"",CONCATENATE(",",AS10),"")&amp;IF(P10&lt;&gt;"",CONCATENATE("}",""),"")&amp;IF(OR(I10="true",I10="false",I10&lt;&gt;""), CONCATENATE(", veteran=", I10), ""),""),"")</f>
        <v>, zoneIds={347}, veteran=false</v>
      </c>
      <c r="BA10" s="21" t="str">
        <f>IF(F10&lt;&gt;"Not in the game (anymore)",IF(A10&lt;&gt;"",", setType="&amp;G10,"")&amp;IF(J10="true",", multiTrialSet=true",""),"")</f>
        <v>, setType=LIBSETS_SETTYPE_OVERLAND</v>
      </c>
      <c r="BB10" s="21" t="str">
        <f>IF(AX10&lt;&gt;"",", isProcSetAllowedInPvP="&amp; AX10,"") &amp; IF(F10&lt;&gt;"Not in the game (anymore)",IF(U10&lt;&gt;"",", dropMechanic={"&amp;U10&amp;IF(AA10&lt;&gt;"",","&amp;AA10,"")&amp;IF(AF10&lt;&gt;"",","&amp;AF10,"")&amp;IF(AK10&lt;&gt;"",","&amp;AK10,"")&amp;IF(AP10&lt;&gt;"",","&amp;AP10,"")&amp;IF(AU10&lt;&gt;"",","&amp;AU10,"")&amp;"}"&amp;IF(U10="LIBSETS_DROP_MECHANIC_MONSTER_NAME",",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C10" s="21" t="str">
        <f>IF(F10&lt;&gt;"Not in the game (anymore)",IF(C10&lt;&gt;"",CONCATENATE(" --",C10," / ",B10,"   [",IF(Q10&lt;&gt;"",Q10,""),IF(Z10&lt;&gt;"",", "&amp;Z10,""),IF(AE10&lt;&gt;"",", "&amp;AE10,""),IF(AJ10&lt;&gt;"",", "&amp;AJ10,""),IF(AO10&lt;&gt;"",", "&amp;AO10,""),IF(AT10&lt;&gt;"",", "&amp;AT10,""),"]")),"")</f>
        <v xml:space="preserve"> --Prisoner\'s Rags / Lumpen des Gefangenen   [Coldharbour]</v>
      </c>
    </row>
    <row r="11" spans="1:55" x14ac:dyDescent="0.25">
      <c r="A11" s="12">
        <v>27</v>
      </c>
      <c r="B11" t="s">
        <v>743</v>
      </c>
      <c r="C11" t="s">
        <v>2560</v>
      </c>
      <c r="D11" s="3">
        <f>A11</f>
        <v>27</v>
      </c>
      <c r="E11" s="42"/>
      <c r="G11" s="8" t="s">
        <v>1485</v>
      </c>
      <c r="I11" t="s">
        <v>91</v>
      </c>
      <c r="J11" t="s">
        <v>91</v>
      </c>
      <c r="K11">
        <v>93</v>
      </c>
      <c r="L11">
        <v>93</v>
      </c>
      <c r="M11">
        <v>93</v>
      </c>
      <c r="O11" s="65" t="s">
        <v>110</v>
      </c>
      <c r="P11" s="3">
        <f>IF(AND(G11&lt;&gt;"LIBSETS_SETTYPE_BATTLEGROUND",G11&lt;&gt;"LIBSETS_SETTYPE_SPECIAL"), IF(Q11&lt;&gt;"",VLOOKUP(Q11,'ESO zone constants'!$D$3:$H$10001,5,FALSE),""),"")</f>
        <v>101</v>
      </c>
      <c r="Q11" t="str">
        <f>IF(AND(O11&lt;&gt;"",NOT(ISERROR(O11))),O11, IF(AND(K11&lt;&gt;"",K11&gt;0,NOT(ISERROR(K11))),VLOOKUP(K11,'ESO dumped WayshrineInfo'!$K$3:$N$9987,4,FALSE),""))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WayshrineInfo'!$K$3:$N$9987,4,FALSE),""))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WayshrineInfo'!$K$3:$N$9987,4,FALSE),""))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5" t="s">
        <v>2677</v>
      </c>
      <c r="AY11" s="21" t="str">
        <f>IF(A11="???","--","")&amp;IF(F11&lt;&gt;"Not in the game (anymore)",IF(A11&lt;&gt;"",CONCATENATE("[",A11,"] = {wayshrines={")&amp;IF(K11&lt;&gt;"",CONCATENATE(K11,","),"")&amp;IF(L11&lt;&gt;"",CONCATENATE(L11,","),"")&amp;IF(M11&lt;&gt;"",CONCATENATE(M11,","),"")&amp;CONCATENATE("}")&amp;IF(VALUE(N11)&gt;0,CONCATENATE(", traitsNeeded=",N11),"")&amp;CONCATENATE(", dlcId=",IF(S11&lt;&gt;"",S11,"DLC_BASE_GAME")),""),"")</f>
        <v>[27] = {wayshrines={93,93,93,}, dlcId=DLC_BASE_GAME</v>
      </c>
      <c r="AZ11" s="21" t="str">
        <f>IF(F11&lt;&gt;"Not in the game (anymore)",IF(A11&lt;&gt;"",IF(P11&lt;&gt;"",CONCATENATE(", zoneIds={",P11),"")&amp;IF(Y11&lt;&gt;"",CONCATENATE(",",Y11),"")&amp;IF(AD11&lt;&gt;"",CONCATENATE(",",AD11),"")&amp;IF(AI11&lt;&gt;"",CONCATENATE(",",AI11),"")&amp;IF(AN11&lt;&gt;"",CONCATENATE(",",AN11),"")&amp;IF(AS11&lt;&gt;"",CONCATENATE(",",AS11),"")&amp;IF(P11&lt;&gt;"",CONCATENATE("}",""),"")&amp;IF(OR(I11="true",I11="false",I11&lt;&gt;""), CONCATENATE(", veteran=", I11), ""),""),"")</f>
        <v>, zoneIds={101}, veteran=false</v>
      </c>
      <c r="BA11" s="21" t="str">
        <f>IF(F11&lt;&gt;"Not in the game (anymore)",IF(A11&lt;&gt;"",", setType="&amp;G11,"")&amp;IF(J11="true",", multiTrialSet=true",""),"")</f>
        <v>, setType=LIBSETS_SETTYPE_OVERLAND</v>
      </c>
      <c r="BB11" s="21" t="str">
        <f>IF(AX11&lt;&gt;"",", isProcSetAllowedInPvP="&amp; AX11,"") &amp; IF(F11&lt;&gt;"Not in the game (anymore)",IF(U11&lt;&gt;"",", dropMechanic={"&amp;U11&amp;IF(AA11&lt;&gt;"",","&amp;AA11,"")&amp;IF(AF11&lt;&gt;"",","&amp;AF11,"")&amp;IF(AK11&lt;&gt;"",","&amp;AK11,"")&amp;IF(AP11&lt;&gt;"",","&amp;AP11,"")&amp;IF(AU11&lt;&gt;"",","&amp;AU11,"")&amp;"}"&amp;IF(U11="LIBSETS_DROP_MECHANIC_MONSTER_NAME",",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C11" s="21" t="str">
        <f>IF(F11&lt;&gt;"Not in the game (anymore)",IF(C11&lt;&gt;"",CONCATENATE(" --",C11," / ",B11,"   [",IF(Q11&lt;&gt;"",Q11,""),IF(Z11&lt;&gt;"",", "&amp;Z11,""),IF(AE11&lt;&gt;"",", "&amp;AE11,""),IF(AJ11&lt;&gt;"",", "&amp;AJ11,""),IF(AO11&lt;&gt;"",", "&amp;AO11,""),IF(AT11&lt;&gt;"",", "&amp;AT11,""),"]")),"")</f>
        <v xml:space="preserve"> --Fiord\'s Legacy / Fiords Erbe   [Eastmarch]</v>
      </c>
    </row>
    <row r="12" spans="1:55" x14ac:dyDescent="0.25">
      <c r="A12" s="12">
        <v>28</v>
      </c>
      <c r="B12" t="s">
        <v>744</v>
      </c>
      <c r="C12" t="s">
        <v>745</v>
      </c>
      <c r="D12" s="3">
        <f>A12</f>
        <v>28</v>
      </c>
      <c r="G12" s="8" t="s">
        <v>1482</v>
      </c>
      <c r="I12" t="s">
        <v>91</v>
      </c>
      <c r="J12" t="s">
        <v>91</v>
      </c>
      <c r="K12">
        <v>191</v>
      </c>
      <c r="L12">
        <v>191</v>
      </c>
      <c r="M12">
        <v>191</v>
      </c>
      <c r="O12" s="65" t="s">
        <v>43</v>
      </c>
      <c r="P12" s="3">
        <f>IF(AND(G12&lt;&gt;"LIBSETS_SETTYPE_BATTLEGROUND",G12&lt;&gt;"LIBSETS_SETTYPE_SPECIAL"), IF(Q12&lt;&gt;"",VLOOKUP(Q12,'ESO zone constants'!$D$3:$H$10001,5,FALSE),""),"")</f>
        <v>126</v>
      </c>
      <c r="Q12" t="str">
        <f>IF(AND(O12&lt;&gt;"",NOT(ISERROR(O12))),O12, IF(AND(K12&lt;&gt;"",K12&gt;0,NOT(ISERROR(K12))),VLOOKUP(K12,'ESO dumped WayshrineInfo'!$K$3:$N$9987,4,FALSE),""))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WayshrineInfo'!$K$3:$N$9987,4,FALSE),""))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5" t="s">
        <v>2677</v>
      </c>
      <c r="AY12" s="21" t="str">
        <f>IF(A12="???","--","")&amp;IF(F12&lt;&gt;"Not in the game (anymore)",IF(A12&lt;&gt;"",CONCATENATE("[",A12,"] = {wayshrines={")&amp;IF(K12&lt;&gt;"",CONCATENATE(K12,","),"")&amp;IF(L12&lt;&gt;"",CONCATENATE(L12,","),"")&amp;IF(M12&lt;&gt;"",CONCATENATE(M12,","),"")&amp;CONCATENATE("}")&amp;IF(VALUE(N12)&gt;0,CONCATENATE(", traitsNeeded=",N12),"")&amp;CONCATENATE(", dlcId=",IF(S12&lt;&gt;"",S12,"DLC_BASE_GAME")),""),"")</f>
        <v>[28] = {wayshrines={191,191,191,}, dlcId=DLC_BASE_GAME</v>
      </c>
      <c r="AZ12" s="21" t="str">
        <f>IF(F12&lt;&gt;"Not in the game (anymore)",IF(A12&lt;&gt;"",IF(P12&lt;&gt;"",CONCATENATE(", zoneIds={",P12),"")&amp;IF(Y12&lt;&gt;"",CONCATENATE(",",Y12),"")&amp;IF(AD12&lt;&gt;"",CONCATENATE(",",AD12),"")&amp;IF(AI12&lt;&gt;"",CONCATENATE(",",AI12),"")&amp;IF(AN12&lt;&gt;"",CONCATENATE(",",AN12),"")&amp;IF(AS12&lt;&gt;"",CONCATENATE(",",AS12),"")&amp;IF(P12&lt;&gt;"",CONCATENATE("}",""),"")&amp;IF(OR(I12="true",I12="false",I12&lt;&gt;""), CONCATENATE(", veteran=", I12), ""),""),"")</f>
        <v>, zoneIds={126,931}, veteran=false</v>
      </c>
      <c r="BA12" s="21" t="str">
        <f>IF(F12&lt;&gt;"Not in the game (anymore)",IF(A12&lt;&gt;"",", setType="&amp;G12,"")&amp;IF(J12="true",", multiTrialSet=true",""),"")</f>
        <v>, setType=LIBSETS_SETTYPE_DUNGEON</v>
      </c>
      <c r="BB12" s="21" t="str">
        <f>IF(AX12&lt;&gt;"",", isProcSetAllowedInPvP="&amp; AX12,"") &amp; IF(F12&lt;&gt;"Not in the game (anymore)",IF(U12&lt;&gt;"",", dropMechanic={"&amp;U12&amp;IF(AA12&lt;&gt;"",","&amp;AA12,"")&amp;IF(AF12&lt;&gt;"",","&amp;AF12,"")&amp;IF(AK12&lt;&gt;"",","&amp;AK12,"")&amp;IF(AP12&lt;&gt;"",","&amp;AP12,"")&amp;IF(AU12&lt;&gt;"",","&amp;AU12,"")&amp;"}"&amp;IF(U12="LIBSETS_DROP_MECHANIC_MONSTER_NAME",", dropMechanicNames={" &amp; IF(V12&lt;&gt;"","['en']='"&amp;V12&amp;"'","") &amp; IF(W12&lt;&gt;"",", ['de']='" &amp; W12&amp;"'","") &amp; "}",""),"")&amp;"},","")</f>
        <v>},</v>
      </c>
      <c r="BC12" s="21" t="str">
        <f>IF(F12&lt;&gt;"Not in the game (anymore)",IF(C12&lt;&gt;"",CONCATENATE(" --",C12," / ",B12,"   [",IF(Q12&lt;&gt;"",Q12,""),IF(Z12&lt;&gt;"",", "&amp;Z12,""),IF(AE12&lt;&gt;"",", "&amp;AE12,""),IF(AJ12&lt;&gt;"",", "&amp;AJ12,""),IF(AO12&lt;&gt;"",", "&amp;AO12,""),IF(AT12&lt;&gt;"",", "&amp;AT12,""),"]")),"")</f>
        <v xml:space="preserve"> --Barkskin / Borkenhaut   [Elden Hollow I]</v>
      </c>
    </row>
    <row r="13" spans="1:55" x14ac:dyDescent="0.25">
      <c r="A13" s="12">
        <v>29</v>
      </c>
      <c r="B13" t="s">
        <v>746</v>
      </c>
      <c r="C13" t="s">
        <v>2561</v>
      </c>
      <c r="D13" s="3">
        <f>A13</f>
        <v>29</v>
      </c>
      <c r="G13" s="8" t="s">
        <v>1482</v>
      </c>
      <c r="I13" t="s">
        <v>91</v>
      </c>
      <c r="J13" t="s">
        <v>91</v>
      </c>
      <c r="K13">
        <v>189</v>
      </c>
      <c r="L13">
        <v>189</v>
      </c>
      <c r="M13">
        <v>189</v>
      </c>
      <c r="O13" s="65" t="s">
        <v>62</v>
      </c>
      <c r="P13" s="3">
        <f>IF(AND(G13&lt;&gt;"LIBSETS_SETTYPE_BATTLEGROUND",G13&lt;&gt;"LIBSETS_SETTYPE_SPECIAL"), IF(Q13&lt;&gt;"",VLOOKUP(Q13,'ESO zone constants'!$D$3:$H$10001,5,FALSE),""),"")</f>
        <v>146</v>
      </c>
      <c r="Q13" t="str">
        <f>IF(AND(O13&lt;&gt;"",NOT(ISERROR(O13))),O13, IF(AND(K13&lt;&gt;"",K13&gt;0,NOT(ISERROR(K13))),VLOOKUP(K13,'ESO dumped WayshrineInfo'!$K$3:$N$9987,4,FALSE),""))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WayshrineInfo'!$K$3:$N$9987,4,FALSE),""))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5" t="s">
        <v>2678</v>
      </c>
      <c r="AY13" s="21" t="str">
        <f>IF(A13="???","--","")&amp;IF(F13&lt;&gt;"Not in the game (anymore)",IF(A13&lt;&gt;"",CONCATENATE("[",A13,"] = {wayshrines={")&amp;IF(K13&lt;&gt;"",CONCATENATE(K13,","),"")&amp;IF(L13&lt;&gt;"",CONCATENATE(L13,","),"")&amp;IF(M13&lt;&gt;"",CONCATENATE(M13,","),"")&amp;CONCATENATE("}")&amp;IF(VALUE(N13)&gt;0,CONCATENATE(", traitsNeeded=",N13),"")&amp;CONCATENATE(", dlcId=",IF(S13&lt;&gt;"",S13,"DLC_BASE_GAME")),""),"")</f>
        <v>[29] = {wayshrines={189,189,189,}, dlcId=DLC_BASE_GAME</v>
      </c>
      <c r="AZ13" s="21" t="str">
        <f>IF(F13&lt;&gt;"Not in the game (anymore)",IF(A13&lt;&gt;"",IF(P13&lt;&gt;"",CONCATENATE(", zoneIds={",P13),"")&amp;IF(Y13&lt;&gt;"",CONCATENATE(",",Y13),"")&amp;IF(AD13&lt;&gt;"",CONCATENATE(",",AD13),"")&amp;IF(AI13&lt;&gt;"",CONCATENATE(",",AI13),"")&amp;IF(AN13&lt;&gt;"",CONCATENATE(",",AN13),"")&amp;IF(AS13&lt;&gt;"",CONCATENATE(",",AS13),"")&amp;IF(P13&lt;&gt;"",CONCATENATE("}",""),"")&amp;IF(OR(I13="true",I13="false",I13&lt;&gt;""), CONCATENATE(", veteran=", I13), ""),""),"")</f>
        <v>, zoneIds={146,933}, veteran=false</v>
      </c>
      <c r="BA13" s="21" t="str">
        <f>IF(F13&lt;&gt;"Not in the game (anymore)",IF(A13&lt;&gt;"",", setType="&amp;G13,"")&amp;IF(J13="true",", multiTrialSet=true",""),"")</f>
        <v>, setType=LIBSETS_SETTYPE_DUNGEON</v>
      </c>
      <c r="BB13" s="21" t="str">
        <f>IF(AX13&lt;&gt;"",", isProcSetAllowedInPvP="&amp; AX13,"") &amp; IF(F13&lt;&gt;"Not in the game (anymore)",IF(U13&lt;&gt;"",", dropMechanic={"&amp;U13&amp;IF(AA13&lt;&gt;"",","&amp;AA13,"")&amp;IF(AF13&lt;&gt;"",","&amp;AF13,"")&amp;IF(AK13&lt;&gt;"",","&amp;AK13,"")&amp;IF(AP13&lt;&gt;"",","&amp;AP13,"")&amp;IF(AU13&lt;&gt;"",","&amp;AU13,"")&amp;"}"&amp;IF(U13="LIBSETS_DROP_MECHANIC_MONSTER_NAME",", dropMechanicNames={" &amp; IF(V13&lt;&gt;"","['en']='"&amp;V13&amp;"'","") &amp; IF(W13&lt;&gt;"",", ['de']='" &amp; W13&amp;"'","") &amp; "}",""),"")&amp;"},","")</f>
        <v>, isProcSetAllowedInPvP=1},</v>
      </c>
      <c r="BC13" s="21" t="str">
        <f>IF(F13&lt;&gt;"Not in the game (anymore)",IF(C13&lt;&gt;"",CONCATENATE(" --",C13," / ",B13,"   [",IF(Q13&lt;&gt;"",Q13,""),IF(Z13&lt;&gt;"",", "&amp;Z13,""),IF(AE13&lt;&gt;"",", "&amp;AE13,""),IF(AJ13&lt;&gt;"",", "&amp;AJ13,""),IF(AO13&lt;&gt;"",", "&amp;AO13,""),IF(AT13&lt;&gt;"",", "&amp;AT13,""),"]")),"")</f>
        <v xml:space="preserve"> --Sergeant\'s Mail / Rüstung des Feldwebels   [Wayrest Sewers I]</v>
      </c>
    </row>
    <row r="14" spans="1:55" s="14" customFormat="1" x14ac:dyDescent="0.25">
      <c r="A14" s="12">
        <v>30</v>
      </c>
      <c r="B14" t="s">
        <v>747</v>
      </c>
      <c r="C14" t="s">
        <v>2562</v>
      </c>
      <c r="D14" s="3">
        <f>A14</f>
        <v>30</v>
      </c>
      <c r="E14" s="42"/>
      <c r="F14"/>
      <c r="G14" s="8" t="s">
        <v>1485</v>
      </c>
      <c r="H14"/>
      <c r="I14" t="s">
        <v>91</v>
      </c>
      <c r="J14" t="s">
        <v>91</v>
      </c>
      <c r="K14">
        <v>102</v>
      </c>
      <c r="L14">
        <v>102</v>
      </c>
      <c r="M14">
        <v>102</v>
      </c>
      <c r="N14"/>
      <c r="O14" s="65" t="s">
        <v>108</v>
      </c>
      <c r="P14" s="3">
        <f>IF(AND(G14&lt;&gt;"LIBSETS_SETTYPE_BATTLEGROUND",G14&lt;&gt;"LIBSETS_SETTYPE_SPECIAL"), IF(Q14&lt;&gt;"",VLOOKUP(Q14,'ESO zone constants'!$D$3:$H$10001,5,FALSE),""),"")</f>
        <v>58</v>
      </c>
      <c r="Q14" t="str">
        <f>IF(AND(O14&lt;&gt;"",NOT(ISERROR(O14))),O14, IF(AND(K14&lt;&gt;"",K14&gt;0,NOT(ISERROR(K14))),VLOOKUP(K14,'ESO dumped WayshrineInfo'!$K$3:$N$9987,4,FALSE),""))</f>
        <v>Malabal Tor</v>
      </c>
      <c r="R14" s="65"/>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WayshrineInfo'!$K$3:$N$9987,4,FALSE),""))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WayshrineInfo'!$K$3:$N$9987,4,FALSE),""))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5" t="s">
        <v>2677</v>
      </c>
      <c r="AY14" s="21" t="str">
        <f>IF(A14="???","--","")&amp;IF(F14&lt;&gt;"Not in the game (anymore)",IF(A14&lt;&gt;"",CONCATENATE("[",A14,"] = {wayshrines={")&amp;IF(K14&lt;&gt;"",CONCATENATE(K14,","),"")&amp;IF(L14&lt;&gt;"",CONCATENATE(L14,","),"")&amp;IF(M14&lt;&gt;"",CONCATENATE(M14,","),"")&amp;CONCATENATE("}")&amp;IF(VALUE(N14)&gt;0,CONCATENATE(", traitsNeeded=",N14),"")&amp;CONCATENATE(", dlcId=",IF(S14&lt;&gt;"",S14,"DLC_BASE_GAME")),""),"")</f>
        <v>[30] = {wayshrines={102,102,102,}, dlcId=DLC_BASE_GAME</v>
      </c>
      <c r="AZ14" s="21" t="str">
        <f>IF(F14&lt;&gt;"Not in the game (anymore)",IF(A14&lt;&gt;"",IF(P14&lt;&gt;"",CONCATENATE(", zoneIds={",P14),"")&amp;IF(Y14&lt;&gt;"",CONCATENATE(",",Y14),"")&amp;IF(AD14&lt;&gt;"",CONCATENATE(",",AD14),"")&amp;IF(AI14&lt;&gt;"",CONCATENATE(",",AI14),"")&amp;IF(AN14&lt;&gt;"",CONCATENATE(",",AN14),"")&amp;IF(AS14&lt;&gt;"",CONCATENATE(",",AS14),"")&amp;IF(P14&lt;&gt;"",CONCATENATE("}",""),"")&amp;IF(OR(I14="true",I14="false",I14&lt;&gt;""), CONCATENATE(", veteran=", I14), ""),""),"")</f>
        <v>, zoneIds={58}, veteran=false</v>
      </c>
      <c r="BA14" s="21" t="str">
        <f>IF(F14&lt;&gt;"Not in the game (anymore)",IF(A14&lt;&gt;"",", setType="&amp;G14,"")&amp;IF(J14="true",", multiTrialSet=true",""),"")</f>
        <v>, setType=LIBSETS_SETTYPE_OVERLAND</v>
      </c>
      <c r="BB14" s="21" t="str">
        <f>IF(AX14&lt;&gt;"",", isProcSetAllowedInPvP="&amp; AX14,"") &amp; IF(F14&lt;&gt;"Not in the game (anymore)",IF(U14&lt;&gt;"",", dropMechanic={"&amp;U14&amp;IF(AA14&lt;&gt;"",","&amp;AA14,"")&amp;IF(AF14&lt;&gt;"",","&amp;AF14,"")&amp;IF(AK14&lt;&gt;"",","&amp;AK14,"")&amp;IF(AP14&lt;&gt;"",","&amp;AP14,"")&amp;IF(AU14&lt;&gt;"",","&amp;AU14,"")&amp;"}"&amp;IF(U14="LIBSETS_DROP_MECHANIC_MONSTER_NAME",",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C14" s="21" t="str">
        <f>IF(F14&lt;&gt;"Not in the game (anymore)",IF(C14&lt;&gt;"",CONCATENATE(" --",C14," / ",B14,"   [",IF(Q14&lt;&gt;"",Q14,""),IF(Z14&lt;&gt;"",", "&amp;Z14,""),IF(AE14&lt;&gt;"",", "&amp;AE14,""),IF(AJ14&lt;&gt;"",", "&amp;AJ14,""),IF(AO14&lt;&gt;"",", "&amp;AO14,""),IF(AT14&lt;&gt;"",", "&amp;AT14,""),"]")),"")</f>
        <v xml:space="preserve"> --Thunderbug\'s Carapace / Donnerkäferpanzer   [Malabal Tor]</v>
      </c>
    </row>
    <row r="15" spans="1:55" x14ac:dyDescent="0.25">
      <c r="A15" s="12">
        <v>31</v>
      </c>
      <c r="B15" t="s">
        <v>748</v>
      </c>
      <c r="C15" t="s">
        <v>749</v>
      </c>
      <c r="D15" s="3">
        <f>A15</f>
        <v>31</v>
      </c>
      <c r="E15" s="42"/>
      <c r="G15" s="8" t="s">
        <v>1485</v>
      </c>
      <c r="I15" t="s">
        <v>91</v>
      </c>
      <c r="J15" t="s">
        <v>91</v>
      </c>
      <c r="K15">
        <v>65</v>
      </c>
      <c r="L15">
        <v>65</v>
      </c>
      <c r="M15">
        <v>65</v>
      </c>
      <c r="O15" s="65" t="s">
        <v>106</v>
      </c>
      <c r="P15" s="3">
        <f>IF(AND(G15&lt;&gt;"LIBSETS_SETTYPE_BATTLEGROUND",G15&lt;&gt;"LIBSETS_SETTYPE_SPECIAL"), IF(Q15&lt;&gt;"",VLOOKUP(Q15,'ESO zone constants'!$D$3:$H$10001,5,FALSE),""),"")</f>
        <v>41</v>
      </c>
      <c r="Q15" t="str">
        <f>IF(AND(O15&lt;&gt;"",NOT(ISERROR(O15))),O15, IF(AND(K15&lt;&gt;"",K15&gt;0,NOT(ISERROR(K15))),VLOOKUP(K15,'ESO dumped WayshrineInfo'!$K$3:$N$9987,4,FALSE),""))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WayshrineInfo'!$K$3:$N$9987,4,FALSE),""))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WayshrineInfo'!$K$3:$N$9987,4,FALSE),""))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5" t="s">
        <v>2678</v>
      </c>
      <c r="AY15" s="21" t="str">
        <f>IF(A15="???","--","")&amp;IF(F15&lt;&gt;"Not in the game (anymore)",IF(A15&lt;&gt;"",CONCATENATE("[",A15,"] = {wayshrines={")&amp;IF(K15&lt;&gt;"",CONCATENATE(K15,","),"")&amp;IF(L15&lt;&gt;"",CONCATENATE(L15,","),"")&amp;IF(M15&lt;&gt;"",CONCATENATE(M15,","),"")&amp;CONCATENATE("}")&amp;IF(VALUE(N15)&gt;0,CONCATENATE(", traitsNeeded=",N15),"")&amp;CONCATENATE(", dlcId=",IF(S15&lt;&gt;"",S15,"DLC_BASE_GAME")),""),"")</f>
        <v>[31] = {wayshrines={65,65,65,}, dlcId=DLC_BASE_GAME</v>
      </c>
      <c r="AZ15" s="21" t="str">
        <f>IF(F15&lt;&gt;"Not in the game (anymore)",IF(A15&lt;&gt;"",IF(P15&lt;&gt;"",CONCATENATE(", zoneIds={",P15),"")&amp;IF(Y15&lt;&gt;"",CONCATENATE(",",Y15),"")&amp;IF(AD15&lt;&gt;"",CONCATENATE(",",AD15),"")&amp;IF(AI15&lt;&gt;"",CONCATENATE(",",AI15),"")&amp;IF(AN15&lt;&gt;"",CONCATENATE(",",AN15),"")&amp;IF(AS15&lt;&gt;"",CONCATENATE(",",AS15),"")&amp;IF(P15&lt;&gt;"",CONCATENATE("}",""),"")&amp;IF(OR(I15="true",I15="false",I15&lt;&gt;""), CONCATENATE(", veteran=", I15), ""),""),"")</f>
        <v>, zoneIds={41}, veteran=false</v>
      </c>
      <c r="BA15" s="21" t="str">
        <f>IF(F15&lt;&gt;"Not in the game (anymore)",IF(A15&lt;&gt;"",", setType="&amp;G15,"")&amp;IF(J15="true",", multiTrialSet=true",""),"")</f>
        <v>, setType=LIBSETS_SETTYPE_OVERLAND</v>
      </c>
      <c r="BB15" s="21" t="str">
        <f>IF(AX15&lt;&gt;"",", isProcSetAllowedInPvP="&amp; AX15,"") &amp; IF(F15&lt;&gt;"Not in the game (anymore)",IF(U15&lt;&gt;"",", dropMechanic={"&amp;U15&amp;IF(AA15&lt;&gt;"",","&amp;AA15,"")&amp;IF(AF15&lt;&gt;"",","&amp;AF15,"")&amp;IF(AK15&lt;&gt;"",","&amp;AK15,"")&amp;IF(AP15&lt;&gt;"",","&amp;AP15,"")&amp;IF(AU15&lt;&gt;"",","&amp;AU15,"")&amp;"}"&amp;IF(U15="LIBSETS_DROP_MECHANIC_MONSTER_NAME",", dropMechanicNames={" &amp; IF(V15&lt;&gt;"","['en']='"&amp;V15&amp;"'","") &amp; IF(W15&lt;&gt;"",", ['de']='" &amp; W15&amp;"'","") &amp; "}",""),"")&amp;"},","")</f>
        <v>, isProcSetAllowedInPvP=1, dropMechanic={LIBSETS_DROP_MECHANIC_OVERLAND_BOSS_DELVE,LIBSETS_DROP_MECHANIC_OVERLAND_WORLDBOSS,LIBSETS_DROP_MECHANIC_OVERLAND_BOSS_PUBLIC_DUNGEON,LIBSETS_DROP_MECHANIC_OVERLAND_CHEST}},</v>
      </c>
      <c r="BC15" s="21" t="str">
        <f>IF(F15&lt;&gt;"Not in the game (anymore)",IF(C15&lt;&gt;"",CONCATENATE(" --",C15," / ",B15,"   [",IF(Q15&lt;&gt;"",Q15,""),IF(Z15&lt;&gt;"",", "&amp;Z15,""),IF(AE15&lt;&gt;"",", "&amp;AE15,""),IF(AJ15&lt;&gt;"",", "&amp;AJ15,""),IF(AO15&lt;&gt;"",", "&amp;AO15,""),IF(AT15&lt;&gt;"",", "&amp;AT15,""),"]")),"")</f>
        <v xml:space="preserve"> --Silks of the Sun / Sonnenseide   [Stonefalls]</v>
      </c>
    </row>
    <row r="16" spans="1:55" x14ac:dyDescent="0.25">
      <c r="A16" s="12">
        <v>32</v>
      </c>
      <c r="B16" t="s">
        <v>750</v>
      </c>
      <c r="C16" t="s">
        <v>2563</v>
      </c>
      <c r="D16" s="3">
        <f>A16</f>
        <v>32</v>
      </c>
      <c r="G16" s="8" t="s">
        <v>1477</v>
      </c>
      <c r="I16" t="s">
        <v>91</v>
      </c>
      <c r="J16" t="s">
        <v>91</v>
      </c>
      <c r="K16">
        <v>270</v>
      </c>
      <c r="L16">
        <v>270</v>
      </c>
      <c r="M16">
        <v>270</v>
      </c>
      <c r="O16" s="65" t="s">
        <v>441</v>
      </c>
      <c r="P16" s="3">
        <f>IF(AND(G16&lt;&gt;"LIBSETS_SETTYPE_BATTLEGROUND",G16&lt;&gt;"LIBSETS_SETTYPE_SPECIAL"), IF(Q16&lt;&gt;"",VLOOKUP(Q16,'ESO zone constants'!$D$3:$H$10001,5,FALSE),""),"")</f>
        <v>635</v>
      </c>
      <c r="Q16" t="str">
        <f>IF(AND(O16&lt;&gt;"",NOT(ISERROR(O16))),O16, IF(AND(K16&lt;&gt;"",K16&gt;0,NOT(ISERROR(K16))),VLOOKUP(K16,'ESO dumped WayshrineInfo'!$K$3:$N$9987,4,FALSE),""))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WayshrineInfo'!$K$3:$N$9987,4,FALSE),""))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WayshrineInfo'!$K$3:$N$9987,4,FALSE),""))</f>
        <v/>
      </c>
      <c r="AF16" s="44"/>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K16" s="44"/>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P16" s="44"/>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U16" s="44"/>
      <c r="AV16" s="3" t="str">
        <f>IF(AU16&lt;&gt;"",IF(AU16&lt;&gt;"LIBSETS_DROP_MECHANIC_MONSTER_NAME",VLOOKUP(AU16,'LibSets constants'!$I$4:$L$1003,3,FALSE),""),"")</f>
        <v/>
      </c>
      <c r="AW16" s="3" t="str">
        <f>IF(AU16&lt;&gt;"",IF(AU16&lt;&gt;"LIBSETS_DROP_MECHANIC_MONSTER_NAME",VLOOKUP(AU16,'LibSets constants'!$I$4:$L$1003,4,FALSE),""),"")</f>
        <v/>
      </c>
      <c r="AX16" s="85" t="s">
        <v>2677</v>
      </c>
      <c r="AY16" s="21" t="str">
        <f>IF(A16="???","--","")&amp;IF(F16&lt;&gt;"Not in the game (anymore)",IF(A16&lt;&gt;"",CONCATENATE("[",A16,"] = {wayshrines={")&amp;IF(K16&lt;&gt;"",CONCATENATE(K16,","),"")&amp;IF(L16&lt;&gt;"",CONCATENATE(L16,","),"")&amp;IF(M16&lt;&gt;"",CONCATENATE(M16,","),"")&amp;CONCATENATE("}")&amp;IF(VALUE(N16)&gt;0,CONCATENATE(", traitsNeeded=",N16),"")&amp;CONCATENATE(", dlcId=",IF(S16&lt;&gt;"",S16,"DLC_BASE_GAME")),""),"")</f>
        <v>[32] = {wayshrines={270,270,270,}, dlcId=DLC_BASE_GAME</v>
      </c>
      <c r="AZ16" s="21" t="str">
        <f>IF(F16&lt;&gt;"Not in the game (anymore)",IF(A16&lt;&gt;"",IF(P16&lt;&gt;"",CONCATENATE(", zoneIds={",P16),"")&amp;IF(Y16&lt;&gt;"",CONCATENATE(",",Y16),"")&amp;IF(AD16&lt;&gt;"",CONCATENATE(",",AD16),"")&amp;IF(AI16&lt;&gt;"",CONCATENATE(",",AI16),"")&amp;IF(AN16&lt;&gt;"",CONCATENATE(",",AN16),"")&amp;IF(AS16&lt;&gt;"",CONCATENATE(",",AS16),"")&amp;IF(P16&lt;&gt;"",CONCATENATE("}",""),"")&amp;IF(OR(I16="true",I16="false",I16&lt;&gt;""), CONCATENATE(", veteran=", I16), ""),""),"")</f>
        <v>, zoneIds={635}, veteran=false</v>
      </c>
      <c r="BA16" s="21" t="str">
        <f>IF(F16&lt;&gt;"Not in the game (anymore)",IF(A16&lt;&gt;"",", setType="&amp;G16,"")&amp;IF(J16="true",", multiTrialSet=true",""),"")</f>
        <v>, setType=LIBSETS_SETTYPE_ARENA</v>
      </c>
      <c r="BB16" s="21" t="str">
        <f>IF(AX16&lt;&gt;"",", isProcSetAllowedInPvP="&amp; AX16,"") &amp; IF(F16&lt;&gt;"Not in the game (anymore)",IF(U16&lt;&gt;"",", dropMechanic={"&amp;U16&amp;IF(AA16&lt;&gt;"",","&amp;AA16,"")&amp;IF(AF16&lt;&gt;"",","&amp;AF16,"")&amp;IF(AK16&lt;&gt;"",","&amp;AK16,"")&amp;IF(AP16&lt;&gt;"",","&amp;AP16,"")&amp;IF(AU16&lt;&gt;"",","&amp;AU16,"")&amp;"}"&amp;IF(U16="LIBSETS_DROP_MECHANIC_MONSTER_NAME",", dropMechanicNames={" &amp; IF(V16&lt;&gt;"","['en']='"&amp;V16&amp;"'","") &amp; IF(W16&lt;&gt;"",", ['de']='" &amp; W16&amp;"'","") &amp; "}",""),"")&amp;"},","")</f>
        <v>, dropMechanic={LIBSETS_DROP_MECHANIC_ARENA_STAGE_CHEST}},</v>
      </c>
      <c r="BC16" s="21" t="str">
        <f>IF(F16&lt;&gt;"Not in the game (anymore)",IF(C16&lt;&gt;"",CONCATENATE(" --",C16," / ",B16,"   [",IF(Q16&lt;&gt;"",Q16,""),IF(Z16&lt;&gt;"",", "&amp;Z16,""),IF(AE16&lt;&gt;"",", "&amp;AE16,""),IF(AJ16&lt;&gt;"",", "&amp;AJ16,""),IF(AO16&lt;&gt;"",", "&amp;AO16,""),IF(AT16&lt;&gt;"",", "&amp;AT16,""),"]")),"")</f>
        <v xml:space="preserve"> --Healer\'s Habit / Bräuche des Heilers   [Dragonstar Arena]</v>
      </c>
    </row>
    <row r="17" spans="1:55" x14ac:dyDescent="0.25">
      <c r="A17" s="12">
        <v>33</v>
      </c>
      <c r="B17" t="s">
        <v>751</v>
      </c>
      <c r="C17" t="s">
        <v>2564</v>
      </c>
      <c r="D17" s="3">
        <f>A17</f>
        <v>33</v>
      </c>
      <c r="G17" s="8" t="s">
        <v>1482</v>
      </c>
      <c r="I17" t="s">
        <v>91</v>
      </c>
      <c r="J17" t="s">
        <v>91</v>
      </c>
      <c r="K17">
        <v>98</v>
      </c>
      <c r="L17">
        <v>98</v>
      </c>
      <c r="M17">
        <v>98</v>
      </c>
      <c r="O17" s="65" t="s">
        <v>51</v>
      </c>
      <c r="P17" s="3">
        <f>IF(AND(G17&lt;&gt;"LIBSETS_SETTYPE_BATTLEGROUND",G17&lt;&gt;"LIBSETS_SETTYPE_SPECIAL"), IF(Q17&lt;&gt;"",VLOOKUP(Q17,'ESO zone constants'!$D$3:$H$10001,5,FALSE),""),"")</f>
        <v>283</v>
      </c>
      <c r="Q17" t="str">
        <f>IF(AND(O17&lt;&gt;"",NOT(ISERROR(O17))),O17, IF(AND(K17&lt;&gt;"",K17&gt;0,NOT(ISERROR(K17))),VLOOKUP(K17,'ESO dumped WayshrineInfo'!$K$3:$N$9987,4,FALSE),""))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WayshrineInfo'!$K$3:$N$9987,4,FALSE),""))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WayshrineInfo'!$K$3:$N$9987,4,FALSE),""))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5" t="s">
        <v>2677</v>
      </c>
      <c r="AY17" s="21" t="str">
        <f>IF(A17="???","--","")&amp;IF(F17&lt;&gt;"Not in the game (anymore)",IF(A17&lt;&gt;"",CONCATENATE("[",A17,"] = {wayshrines={")&amp;IF(K17&lt;&gt;"",CONCATENATE(K17,","),"")&amp;IF(L17&lt;&gt;"",CONCATENATE(L17,","),"")&amp;IF(M17&lt;&gt;"",CONCATENATE(M17,","),"")&amp;CONCATENATE("}")&amp;IF(VALUE(N17)&gt;0,CONCATENATE(", traitsNeeded=",N17),"")&amp;CONCATENATE(", dlcId=",IF(S17&lt;&gt;"",S17,"DLC_BASE_GAME")),""),"")</f>
        <v>[33] = {wayshrines={98,98,98,}, dlcId=DLC_BASE_GAME</v>
      </c>
      <c r="AZ17" s="21" t="str">
        <f>IF(F17&lt;&gt;"Not in the game (anymore)",IF(A17&lt;&gt;"",IF(P17&lt;&gt;"",CONCATENATE(", zoneIds={",P17),"")&amp;IF(Y17&lt;&gt;"",CONCATENATE(",",Y17),"")&amp;IF(AD17&lt;&gt;"",CONCATENATE(",",AD17),"")&amp;IF(AI17&lt;&gt;"",CONCATENATE(",",AI17),"")&amp;IF(AN17&lt;&gt;"",CONCATENATE(",",AN17),"")&amp;IF(AS17&lt;&gt;"",CONCATENATE(",",AS17),"")&amp;IF(P17&lt;&gt;"",CONCATENATE("}",""),"")&amp;IF(OR(I17="true",I17="false",I17&lt;&gt;""), CONCATENATE(", veteran=", I17), ""),""),"")</f>
        <v>, zoneIds={283,934}, veteran=false</v>
      </c>
      <c r="BA17" s="21" t="str">
        <f>IF(F17&lt;&gt;"Not in the game (anymore)",IF(A17&lt;&gt;"",", setType="&amp;G17,"")&amp;IF(J17="true",", multiTrialSet=true",""),"")</f>
        <v>, setType=LIBSETS_SETTYPE_DUNGEON</v>
      </c>
      <c r="BB17" s="21" t="str">
        <f>IF(AX17&lt;&gt;"",", isProcSetAllowedInPvP="&amp; AX17,"") &amp; IF(F17&lt;&gt;"Not in the game (anymore)",IF(U17&lt;&gt;"",", dropMechanic={"&amp;U17&amp;IF(AA17&lt;&gt;"",","&amp;AA17,"")&amp;IF(AF17&lt;&gt;"",","&amp;AF17,"")&amp;IF(AK17&lt;&gt;"",","&amp;AK17,"")&amp;IF(AP17&lt;&gt;"",","&amp;AP17,"")&amp;IF(AU17&lt;&gt;"",","&amp;AU17,"")&amp;"}"&amp;IF(U17="LIBSETS_DROP_MECHANIC_MONSTER_NAME",", dropMechanicNames={" &amp; IF(V17&lt;&gt;"","['en']='"&amp;V17&amp;"'","") &amp; IF(W17&lt;&gt;"",", ['de']='" &amp; W17&amp;"'","") &amp; "}",""),"")&amp;"},","")</f>
        <v>},</v>
      </c>
      <c r="BC17" s="21" t="str">
        <f>IF(F17&lt;&gt;"Not in the game (anymore)",IF(C17&lt;&gt;"",CONCATENATE(" --",C17," / ",B17,"   [",IF(Q17&lt;&gt;"",Q17,""),IF(Z17&lt;&gt;"",", "&amp;Z17,""),IF(AE17&lt;&gt;"",", "&amp;AE17,""),IF(AJ17&lt;&gt;"",", "&amp;AJ17,""),IF(AO17&lt;&gt;"",", "&amp;AO17,""),IF(AT17&lt;&gt;"",", "&amp;AT17,""),"]")),"")</f>
        <v xml:space="preserve"> --Viper\'s Sting / Vipernbiss   [Fungal Grotto I]</v>
      </c>
    </row>
    <row r="18" spans="1:55" x14ac:dyDescent="0.25">
      <c r="A18" s="12">
        <v>34</v>
      </c>
      <c r="B18" t="s">
        <v>752</v>
      </c>
      <c r="C18" t="s">
        <v>2565</v>
      </c>
      <c r="D18" s="3">
        <f>A18</f>
        <v>34</v>
      </c>
      <c r="E18" s="42"/>
      <c r="G18" s="8" t="s">
        <v>1485</v>
      </c>
      <c r="I18" t="s">
        <v>91</v>
      </c>
      <c r="J18" t="s">
        <v>91</v>
      </c>
      <c r="K18">
        <v>28</v>
      </c>
      <c r="L18">
        <v>28</v>
      </c>
      <c r="M18">
        <v>28</v>
      </c>
      <c r="O18" s="65" t="s">
        <v>107</v>
      </c>
      <c r="P18" s="3">
        <f>IF(AND(G18&lt;&gt;"LIBSETS_SETTYPE_BATTLEGROUND",G18&lt;&gt;"LIBSETS_SETTYPE_SPECIAL"), IF(Q18&lt;&gt;"",VLOOKUP(Q18,'ESO zone constants'!$D$3:$H$10001,5,FALSE),""),"")</f>
        <v>57</v>
      </c>
      <c r="Q18" t="str">
        <f>IF(AND(O18&lt;&gt;"",NOT(ISERROR(O18))),O18, IF(AND(K18&lt;&gt;"",K18&gt;0,NOT(ISERROR(K18))),VLOOKUP(K18,'ESO dumped WayshrineInfo'!$K$3:$N$9987,4,FALSE),""))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WayshrineInfo'!$K$3:$N$9987,4,FALSE),""))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WayshrineInfo'!$K$3:$N$9987,4,FALSE),""))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5" t="s">
        <v>2678</v>
      </c>
      <c r="AY18" s="21" t="str">
        <f>IF(A18="???","--","")&amp;IF(F18&lt;&gt;"Not in the game (anymore)",IF(A18&lt;&gt;"",CONCATENATE("[",A18,"] = {wayshrines={")&amp;IF(K18&lt;&gt;"",CONCATENATE(K18,","),"")&amp;IF(L18&lt;&gt;"",CONCATENATE(L18,","),"")&amp;IF(M18&lt;&gt;"",CONCATENATE(M18,","),"")&amp;CONCATENATE("}")&amp;IF(VALUE(N18)&gt;0,CONCATENATE(", traitsNeeded=",N18),"")&amp;CONCATENATE(", dlcId=",IF(S18&lt;&gt;"",S18,"DLC_BASE_GAME")),""),"")</f>
        <v>[34] = {wayshrines={28,28,28,}, dlcId=DLC_BASE_GAME</v>
      </c>
      <c r="AZ18" s="21" t="str">
        <f>IF(F18&lt;&gt;"Not in the game (anymore)",IF(A18&lt;&gt;"",IF(P18&lt;&gt;"",CONCATENATE(", zoneIds={",P18),"")&amp;IF(Y18&lt;&gt;"",CONCATENATE(",",Y18),"")&amp;IF(AD18&lt;&gt;"",CONCATENATE(",",AD18),"")&amp;IF(AI18&lt;&gt;"",CONCATENATE(",",AI18),"")&amp;IF(AN18&lt;&gt;"",CONCATENATE(",",AN18),"")&amp;IF(AS18&lt;&gt;"",CONCATENATE(",",AS18),"")&amp;IF(P18&lt;&gt;"",CONCATENATE("}",""),"")&amp;IF(OR(I18="true",I18="false",I18&lt;&gt;""), CONCATENATE(", veteran=", I18), ""),""),"")</f>
        <v>, zoneIds={57}, veteran=false</v>
      </c>
      <c r="BA18" s="21" t="str">
        <f>IF(F18&lt;&gt;"Not in the game (anymore)",IF(A18&lt;&gt;"",", setType="&amp;G18,"")&amp;IF(J18="true",", multiTrialSet=true",""),"")</f>
        <v>, setType=LIBSETS_SETTYPE_OVERLAND</v>
      </c>
      <c r="BB18" s="21" t="str">
        <f>IF(AX18&lt;&gt;"",", isProcSetAllowedInPvP="&amp; AX18,"") &amp; IF(F18&lt;&gt;"Not in the game (anymore)",IF(U18&lt;&gt;"",", dropMechanic={"&amp;U18&amp;IF(AA18&lt;&gt;"",","&amp;AA18,"")&amp;IF(AF18&lt;&gt;"",","&amp;AF18,"")&amp;IF(AK18&lt;&gt;"",","&amp;AK18,"")&amp;IF(AP18&lt;&gt;"",","&amp;AP18,"")&amp;IF(AU18&lt;&gt;"",","&amp;AU18,"")&amp;"}"&amp;IF(U18="LIBSETS_DROP_MECHANIC_MONSTER_NAME",", dropMechanicNames={" &amp; IF(V18&lt;&gt;"","['en']='"&amp;V18&amp;"'","") &amp; IF(W18&lt;&gt;"",", ['de']='" &amp; W18&amp;"'","") &amp; "}",""),"")&amp;"},","")</f>
        <v>, isProcSetAllowedInPvP=1, dropMechanic={LIBSETS_DROP_MECHANIC_OVERLAND_BOSS_DELVE,LIBSETS_DROP_MECHANIC_OVERLAND_WORLDBOSS,LIBSETS_DROP_MECHANIC_OVERLAND_BOSS_PUBLIC_DUNGEON,LIBSETS_DROP_MECHANIC_OVERLAND_CHEST}},</v>
      </c>
      <c r="BC18" s="21" t="str">
        <f>IF(F18&lt;&gt;"Not in the game (anymore)",IF(C18&lt;&gt;"",CONCATENATE(" --",C18," / ",B18,"   [",IF(Q18&lt;&gt;"",Q18,""),IF(Z18&lt;&gt;"",", "&amp;Z18,""),IF(AE18&lt;&gt;"",", "&amp;AE18,""),IF(AJ18&lt;&gt;"",", "&amp;AJ18,""),IF(AO18&lt;&gt;"",", "&amp;AO18,""),IF(AT18&lt;&gt;"",", "&amp;AT18,""),"]")),"")</f>
        <v xml:space="preserve"> --Night Mother\'s Embrace / Umarmung der Mutter der Nacht   [Deshaan]</v>
      </c>
    </row>
    <row r="19" spans="1:55" x14ac:dyDescent="0.25">
      <c r="A19" s="12">
        <v>35</v>
      </c>
      <c r="B19" t="s">
        <v>753</v>
      </c>
      <c r="C19" t="s">
        <v>754</v>
      </c>
      <c r="D19" s="3">
        <f>A19</f>
        <v>35</v>
      </c>
      <c r="G19" s="8" t="s">
        <v>1482</v>
      </c>
      <c r="I19" t="s">
        <v>91</v>
      </c>
      <c r="J19" t="s">
        <v>91</v>
      </c>
      <c r="K19">
        <v>193</v>
      </c>
      <c r="L19">
        <v>193</v>
      </c>
      <c r="M19">
        <v>193</v>
      </c>
      <c r="O19" s="65" t="s">
        <v>66</v>
      </c>
      <c r="P19" s="3">
        <f>IF(AND(G19&lt;&gt;"LIBSETS_SETTYPE_BATTLEGROUND",G19&lt;&gt;"LIBSETS_SETTYPE_SPECIAL"), IF(Q19&lt;&gt;"",VLOOKUP(Q19,'ESO zone constants'!$D$3:$H$10001,5,FALSE),""),"")</f>
        <v>144</v>
      </c>
      <c r="Q19" t="str">
        <f>IF(AND(O19&lt;&gt;"",NOT(ISERROR(O19))),O19, IF(AND(K19&lt;&gt;"",K19&gt;0,NOT(ISERROR(K19))),VLOOKUP(K19,'ESO dumped WayshrineInfo'!$K$3:$N$9987,4,FALSE),""))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WayshrineInfo'!$K$3:$N$9987,4,FALSE),""))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WayshrineInfo'!$K$3:$N$9987,4,FALSE),""))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5" t="s">
        <v>2677</v>
      </c>
      <c r="AY19" s="21" t="str">
        <f>IF(A19="???","--","")&amp;IF(F19&lt;&gt;"Not in the game (anymore)",IF(A19&lt;&gt;"",CONCATENATE("[",A19,"] = {wayshrines={")&amp;IF(K19&lt;&gt;"",CONCATENATE(K19,","),"")&amp;IF(L19&lt;&gt;"",CONCATENATE(L19,","),"")&amp;IF(M19&lt;&gt;"",CONCATENATE(M19,","),"")&amp;CONCATENATE("}")&amp;IF(VALUE(N19)&gt;0,CONCATENATE(", traitsNeeded=",N19),"")&amp;CONCATENATE(", dlcId=",IF(S19&lt;&gt;"",S19,"DLC_BASE_GAME")),""),"")</f>
        <v>[35] = {wayshrines={193,193,193,}, dlcId=DLC_BASE_GAME</v>
      </c>
      <c r="AZ19" s="21" t="str">
        <f>IF(F19&lt;&gt;"Not in the game (anymore)",IF(A19&lt;&gt;"",IF(P19&lt;&gt;"",CONCATENATE(", zoneIds={",P19),"")&amp;IF(Y19&lt;&gt;"",CONCATENATE(",",Y19),"")&amp;IF(AD19&lt;&gt;"",CONCATENATE(",",AD19),"")&amp;IF(AI19&lt;&gt;"",CONCATENATE(",",AI19),"")&amp;IF(AN19&lt;&gt;"",CONCATENATE(",",AN19),"")&amp;IF(AS19&lt;&gt;"",CONCATENATE(",",AS19),"")&amp;IF(P19&lt;&gt;"",CONCATENATE("}",""),"")&amp;IF(OR(I19="true",I19="false",I19&lt;&gt;""), CONCATENATE(", veteran=", I19), ""),""),"")</f>
        <v>, zoneIds={144,936}, veteran=false</v>
      </c>
      <c r="BA19" s="21" t="str">
        <f>IF(F19&lt;&gt;"Not in the game (anymore)",IF(A19&lt;&gt;"",", setType="&amp;G19,"")&amp;IF(J19="true",", multiTrialSet=true",""),"")</f>
        <v>, setType=LIBSETS_SETTYPE_DUNGEON</v>
      </c>
      <c r="BB19" s="21" t="str">
        <f>IF(AX19&lt;&gt;"",", isProcSetAllowedInPvP="&amp; AX19,"") &amp; IF(F19&lt;&gt;"Not in the game (anymore)",IF(U19&lt;&gt;"",", dropMechanic={"&amp;U19&amp;IF(AA19&lt;&gt;"",","&amp;AA19,"")&amp;IF(AF19&lt;&gt;"",","&amp;AF19,"")&amp;IF(AK19&lt;&gt;"",","&amp;AK19,"")&amp;IF(AP19&lt;&gt;"",","&amp;AP19,"")&amp;IF(AU19&lt;&gt;"",","&amp;AU19,"")&amp;"}"&amp;IF(U19="LIBSETS_DROP_MECHANIC_MONSTER_NAME",", dropMechanicNames={" &amp; IF(V19&lt;&gt;"","['en']='"&amp;V19&amp;"'","") &amp; IF(W19&lt;&gt;"",", ['de']='" &amp; W19&amp;"'","") &amp; "}",""),"")&amp;"},","")</f>
        <v>},</v>
      </c>
      <c r="BC19" s="21" t="str">
        <f>IF(F19&lt;&gt;"Not in the game (anymore)",IF(C19&lt;&gt;"",CONCATENATE(" --",C19," / ",B19,"   [",IF(Q19&lt;&gt;"",Q19,""),IF(Z19&lt;&gt;"",", "&amp;Z19,""),IF(AE19&lt;&gt;"",", "&amp;AE19,""),IF(AJ19&lt;&gt;"",", "&amp;AJ19,""),IF(AO19&lt;&gt;"",", "&amp;AO19,""),IF(AT19&lt;&gt;"",", "&amp;AT19,""),"]")),"")</f>
        <v xml:space="preserve"> --Knightmare / Albtraumritter   [Spindleclutch I]</v>
      </c>
    </row>
    <row r="20" spans="1:55" x14ac:dyDescent="0.25">
      <c r="A20" s="12">
        <v>36</v>
      </c>
      <c r="B20" t="s">
        <v>755</v>
      </c>
      <c r="C20" t="s">
        <v>756</v>
      </c>
      <c r="D20" s="3">
        <f>A20</f>
        <v>36</v>
      </c>
      <c r="E20" s="42"/>
      <c r="G20" s="8" t="s">
        <v>1485</v>
      </c>
      <c r="I20" t="s">
        <v>91</v>
      </c>
      <c r="J20" t="s">
        <v>91</v>
      </c>
      <c r="K20">
        <v>121</v>
      </c>
      <c r="L20">
        <v>121</v>
      </c>
      <c r="M20">
        <v>121</v>
      </c>
      <c r="O20" s="65" t="s">
        <v>264</v>
      </c>
      <c r="P20" s="3">
        <f>IF(AND(G20&lt;&gt;"LIBSETS_SETTYPE_BATTLEGROUND",G20&lt;&gt;"LIBSETS_SETTYPE_SPECIAL"), IF(Q20&lt;&gt;"",VLOOKUP(Q20,'ESO zone constants'!$D$3:$H$10001,5,FALSE),""),"")</f>
        <v>381</v>
      </c>
      <c r="Q20" t="str">
        <f>IF(AND(O20&lt;&gt;"",NOT(ISERROR(O20))),O20, IF(AND(K20&lt;&gt;"",K20&gt;0,NOT(ISERROR(K20))),VLOOKUP(K20,'ESO dumped WayshrineInfo'!$K$3:$N$9987,4,FALSE),""))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WayshrineInfo'!$K$3:$N$9987,4,FALSE),""))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WayshrineInfo'!$K$3:$N$9987,4,FALSE),""))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5" t="s">
        <v>2677</v>
      </c>
      <c r="AY20" s="21" t="str">
        <f>IF(A20="???","--","")&amp;IF(F20&lt;&gt;"Not in the game (anymore)",IF(A20&lt;&gt;"",CONCATENATE("[",A20,"] = {wayshrines={")&amp;IF(K20&lt;&gt;"",CONCATENATE(K20,","),"")&amp;IF(L20&lt;&gt;"",CONCATENATE(L20,","),"")&amp;IF(M20&lt;&gt;"",CONCATENATE(M20,","),"")&amp;CONCATENATE("}")&amp;IF(VALUE(N20)&gt;0,CONCATENATE(", traitsNeeded=",N20),"")&amp;CONCATENATE(", dlcId=",IF(S20&lt;&gt;"",S20,"DLC_BASE_GAME")),""),"")</f>
        <v>[36] = {wayshrines={121,121,121,}, dlcId=DLC_BASE_GAME</v>
      </c>
      <c r="AZ20" s="21" t="str">
        <f>IF(F20&lt;&gt;"Not in the game (anymore)",IF(A20&lt;&gt;"",IF(P20&lt;&gt;"",CONCATENATE(", zoneIds={",P20),"")&amp;IF(Y20&lt;&gt;"",CONCATENATE(",",Y20),"")&amp;IF(AD20&lt;&gt;"",CONCATENATE(",",AD20),"")&amp;IF(AI20&lt;&gt;"",CONCATENATE(",",AI20),"")&amp;IF(AN20&lt;&gt;"",CONCATENATE(",",AN20),"")&amp;IF(AS20&lt;&gt;"",CONCATENATE(",",AS20),"")&amp;IF(P20&lt;&gt;"",CONCATENATE("}",""),"")&amp;IF(OR(I20="true",I20="false",I20&lt;&gt;""), CONCATENATE(", veteran=", I20), ""),""),"")</f>
        <v>, zoneIds={381}, veteran=false</v>
      </c>
      <c r="BA20" s="21" t="str">
        <f>IF(F20&lt;&gt;"Not in the game (anymore)",IF(A20&lt;&gt;"",", setType="&amp;G20,"")&amp;IF(J20="true",", multiTrialSet=true",""),"")</f>
        <v>, setType=LIBSETS_SETTYPE_OVERLAND</v>
      </c>
      <c r="BB20" s="21" t="str">
        <f>IF(AX20&lt;&gt;"",", isProcSetAllowedInPvP="&amp; AX20,"") &amp; IF(F20&lt;&gt;"Not in the game (anymore)",IF(U20&lt;&gt;"",", dropMechanic={"&amp;U20&amp;IF(AA20&lt;&gt;"",","&amp;AA20,"")&amp;IF(AF20&lt;&gt;"",","&amp;AF20,"")&amp;IF(AK20&lt;&gt;"",","&amp;AK20,"")&amp;IF(AP20&lt;&gt;"",","&amp;AP20,"")&amp;IF(AU20&lt;&gt;"",","&amp;AU20,"")&amp;"}"&amp;IF(U20="LIBSETS_DROP_MECHANIC_MONSTER_NAME",",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C20" s="21" t="str">
        <f>IF(F20&lt;&gt;"Not in the game (anymore)",IF(C20&lt;&gt;"",CONCATENATE(" --",C20," / ",B20,"   [",IF(Q20&lt;&gt;"",Q20,""),IF(Z20&lt;&gt;"",", "&amp;Z20,""),IF(AE20&lt;&gt;"",", "&amp;AE20,""),IF(AJ20&lt;&gt;"",", "&amp;AJ20,""),IF(AO20&lt;&gt;"",", "&amp;AO20,""),IF(AT20&lt;&gt;"",", "&amp;AT20,""),"]")),"")</f>
        <v xml:space="preserve"> --Armor of the Veiled Heritance / Rüstung des Schleiererbes   [Auridon]</v>
      </c>
    </row>
    <row r="21" spans="1:55" x14ac:dyDescent="0.25">
      <c r="A21" s="5">
        <v>37</v>
      </c>
      <c r="B21" t="s">
        <v>2822</v>
      </c>
      <c r="C21" t="s">
        <v>2566</v>
      </c>
      <c r="D21" s="3">
        <f>A21</f>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WayshrineInfo'!$K$3:$N$9987,4,FALSE),""))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WayshrineInfo'!$K$3:$N$9987,4,FALSE),""))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WayshrineInfo'!$K$3:$N$9987,4,FALSE),""))</f>
        <v>Stonefalls</v>
      </c>
      <c r="AF21" s="44"/>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K21" s="44"/>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P21" s="44"/>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U21" s="44"/>
      <c r="AV21" s="3" t="str">
        <f>IF(AU21&lt;&gt;"",IF(AU21&lt;&gt;"LIBSETS_DROP_MECHANIC_MONSTER_NAME",VLOOKUP(AU21,'LibSets constants'!$I$4:$L$1003,3,FALSE),""),"")</f>
        <v/>
      </c>
      <c r="AW21" s="3" t="str">
        <f>IF(AU21&lt;&gt;"",IF(AU21&lt;&gt;"LIBSETS_DROP_MECHANIC_MONSTER_NAME",VLOOKUP(AU21,'LibSets constants'!$I$4:$L$1003,4,FALSE),""),"")</f>
        <v/>
      </c>
      <c r="AX21" s="85" t="s">
        <v>2677</v>
      </c>
      <c r="AY21" s="21" t="str">
        <f>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Z21" s="21" t="str">
        <f>IF(F21&lt;&gt;"Not in the game (anymore)",IF(A21&lt;&gt;"",IF(P21&lt;&gt;"",CONCATENATE(", zoneIds={",P21),"")&amp;IF(Y21&lt;&gt;"",CONCATENATE(",",Y21),"")&amp;IF(AD21&lt;&gt;"",CONCATENATE(",",AD21),"")&amp;IF(AI21&lt;&gt;"",CONCATENATE(",",AI21),"")&amp;IF(AN21&lt;&gt;"",CONCATENATE(",",AN21),"")&amp;IF(AS21&lt;&gt;"",CONCATENATE(",",AS21),"")&amp;IF(P21&lt;&gt;"",CONCATENATE("}",""),"")&amp;IF(OR(I21="true",I21="false",I21&lt;&gt;""), CONCATENATE(", veteran=", I21), ""),""),"")</f>
        <v>, zoneIds={3,381,41}, veteran=false</v>
      </c>
      <c r="BA21" s="21" t="str">
        <f>IF(F21&lt;&gt;"Not in the game (anymore)",IF(A21&lt;&gt;"",", setType="&amp;G21,"")&amp;IF(J21="true",", multiTrialSet=true",""),"")</f>
        <v>, setType=LIBSETS_SETTYPE_CRAFTED</v>
      </c>
      <c r="BB21" s="21" t="str">
        <f>IF(AX21&lt;&gt;"",", isProcSetAllowedInPvP="&amp; AX21,"") &amp; IF(F21&lt;&gt;"Not in the game (anymore)",IF(U21&lt;&gt;"",", dropMechanic={"&amp;U21&amp;IF(AA21&lt;&gt;"",","&amp;AA21,"")&amp;IF(AF21&lt;&gt;"",","&amp;AF21,"")&amp;IF(AK21&lt;&gt;"",","&amp;AK21,"")&amp;IF(AP21&lt;&gt;"",","&amp;AP21,"")&amp;IF(AU21&lt;&gt;"",","&amp;AU21,"")&amp;"}"&amp;IF(U21="LIBSETS_DROP_MECHANIC_MONSTER_NAME",", dropMechanicNames={" &amp; IF(V21&lt;&gt;"","['en']='"&amp;V21&amp;"'","") &amp; IF(W21&lt;&gt;"",", ['de']='" &amp; W21&amp;"'","") &amp; "}",""),"")&amp;"},","")</f>
        <v>},</v>
      </c>
      <c r="BC21" s="21" t="str">
        <f>IF(F21&lt;&gt;"Not in the game (anymore)",IF(C21&lt;&gt;"",CONCATENATE(" --",C21," / ",B21,"   [",IF(Q21&lt;&gt;"",Q21,""),IF(Z21&lt;&gt;"",", "&amp;Z21,""),IF(AE21&lt;&gt;"",", "&amp;AE21,""),IF(AJ21&lt;&gt;"",", "&amp;AJ21,""),IF(AO21&lt;&gt;"",", "&amp;AO21,""),IF(AT21&lt;&gt;"",", "&amp;AT21,""),"]")),"")</f>
        <v xml:space="preserve"> --Death\'s Wind / Todeswind   [Glenumbra, Auridon, Stonefalls]</v>
      </c>
    </row>
    <row r="22" spans="1:55" x14ac:dyDescent="0.25">
      <c r="A22" s="5">
        <v>38</v>
      </c>
      <c r="B22" t="s">
        <v>2823</v>
      </c>
      <c r="C22" t="s">
        <v>2567</v>
      </c>
      <c r="D22" s="3">
        <f>A22</f>
        <v>38</v>
      </c>
      <c r="G22" s="8" t="s">
        <v>1479</v>
      </c>
      <c r="I22" t="s">
        <v>91</v>
      </c>
      <c r="J22" t="s">
        <v>91</v>
      </c>
      <c r="K22">
        <v>15</v>
      </c>
      <c r="L22">
        <v>169</v>
      </c>
      <c r="M22">
        <v>205</v>
      </c>
      <c r="N22">
        <v>3</v>
      </c>
      <c r="P22" s="3">
        <f>IF(AND(G22&lt;&gt;"LIBSETS_SETTYPE_BATTLEGROUND",G22&lt;&gt;"LIBSETS_SETTYPE_SPECIAL"), IF(Q22&lt;&gt;"",VLOOKUP(Q22,'ESO zone constants'!$D$3:$H$10001,5,FALSE),""),"")</f>
        <v>19</v>
      </c>
      <c r="Q22" t="str">
        <f>IF(AND(O22&lt;&gt;"",NOT(ISERROR(O22))),O22, IF(AND(K22&lt;&gt;"",K22&gt;0,NOT(ISERROR(K22))),VLOOKUP(K22,'ESO dumped WayshrineInfo'!$K$3:$N$9987,4,FALSE),""))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WayshrineInfo'!$K$3:$N$9987,4,FALSE),""))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WayshrineInfo'!$K$3:$N$9987,4,FALSE),""))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5" t="s">
        <v>2678</v>
      </c>
      <c r="AY22" s="21" t="str">
        <f>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Z22" s="21" t="str">
        <f>IF(F22&lt;&gt;"Not in the game (anymore)",IF(A22&lt;&gt;"",IF(P22&lt;&gt;"",CONCATENATE(", zoneIds={",P22),"")&amp;IF(Y22&lt;&gt;"",CONCATENATE(",",Y22),"")&amp;IF(AD22&lt;&gt;"",CONCATENATE(",",AD22),"")&amp;IF(AI22&lt;&gt;"",CONCATENATE(",",AI22),"")&amp;IF(AN22&lt;&gt;"",CONCATENATE(",",AN22),"")&amp;IF(AS22&lt;&gt;"",CONCATENATE(",",AS22),"")&amp;IF(P22&lt;&gt;"",CONCATENATE("}",""),"")&amp;IF(OR(I22="true",I22="false",I22&lt;&gt;""), CONCATENATE(", veteran=", I22), ""),""),"")</f>
        <v>, zoneIds={19,383,57}, veteran=false</v>
      </c>
      <c r="BA22" s="21" t="str">
        <f>IF(F22&lt;&gt;"Not in the game (anymore)",IF(A22&lt;&gt;"",", setType="&amp;G22,"")&amp;IF(J22="true",", multiTrialSet=true",""),"")</f>
        <v>, setType=LIBSETS_SETTYPE_CRAFTED</v>
      </c>
      <c r="BB22" s="21" t="str">
        <f>IF(AX22&lt;&gt;"",", isProcSetAllowedInPvP="&amp; AX22,"") &amp; IF(F22&lt;&gt;"Not in the game (anymore)",IF(U22&lt;&gt;"",", dropMechanic={"&amp;U22&amp;IF(AA22&lt;&gt;"",","&amp;AA22,"")&amp;IF(AF22&lt;&gt;"",","&amp;AF22,"")&amp;IF(AK22&lt;&gt;"",","&amp;AK22,"")&amp;IF(AP22&lt;&gt;"",","&amp;AP22,"")&amp;IF(AU22&lt;&gt;"",","&amp;AU22,"")&amp;"}"&amp;IF(U22="LIBSETS_DROP_MECHANIC_MONSTER_NAME",", dropMechanicNames={" &amp; IF(V22&lt;&gt;"","['en']='"&amp;V22&amp;"'","") &amp; IF(W22&lt;&gt;"",", ['de']='" &amp; W22&amp;"'","") &amp; "}",""),"")&amp;"},","")</f>
        <v>, isProcSetAllowedInPvP=1},</v>
      </c>
      <c r="BC22" s="21" t="str">
        <f>IF(F22&lt;&gt;"Not in the game (anymore)",IF(C22&lt;&gt;"",CONCATENATE(" --",C22," / ",B22,"   [",IF(Q22&lt;&gt;"",Q22,""),IF(Z22&lt;&gt;"",", "&amp;Z22,""),IF(AE22&lt;&gt;"",", "&amp;AE22,""),IF(AJ22&lt;&gt;"",", "&amp;AJ22,""),IF(AO22&lt;&gt;"",", "&amp;AO22,""),IF(AT22&lt;&gt;"",", "&amp;AT22,""),"]")),"")</f>
        <v xml:space="preserve"> --Twilight\'s Embrace / Zwielichtkuss   [Stormhaven, Grahtwood, Deshaan]</v>
      </c>
    </row>
    <row r="23" spans="1:55" x14ac:dyDescent="0.25">
      <c r="A23" s="12">
        <v>39</v>
      </c>
      <c r="B23" t="s">
        <v>757</v>
      </c>
      <c r="C23" t="s">
        <v>758</v>
      </c>
      <c r="D23" s="3">
        <f>A23</f>
        <v>39</v>
      </c>
      <c r="E23" s="42"/>
      <c r="G23" s="8" t="s">
        <v>1480</v>
      </c>
      <c r="I23" t="s">
        <v>91</v>
      </c>
      <c r="J23" t="s">
        <v>91</v>
      </c>
      <c r="K23">
        <v>-1</v>
      </c>
      <c r="L23">
        <v>-1</v>
      </c>
      <c r="M23">
        <v>-1</v>
      </c>
      <c r="O23" s="65" t="s">
        <v>125</v>
      </c>
      <c r="P23" s="3">
        <f>IF(AND(G23&lt;&gt;"LIBSETS_SETTYPE_BATTLEGROUND",G23&lt;&gt;"LIBSETS_SETTYPE_SPECIAL"), IF(Q23&lt;&gt;"",VLOOKUP(Q23,'ESO zone constants'!$D$3:$H$10001,5,FALSE),""),"")</f>
        <v>181</v>
      </c>
      <c r="Q23" t="str">
        <f>IF(AND(O23&lt;&gt;"",NOT(ISERROR(O23))),O23, IF(AND(K23&lt;&gt;"",K23&gt;0,NOT(ISERROR(K23))),VLOOKUP(K23,'ESO dumped WayshrineInfo'!$K$3:$N$9987,4,FALSE),""))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WayshrineInfo'!$K$3:$N$9987,4,FALSE),""))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WayshrineInfo'!$K$3:$N$9987,4,FALSE),""))</f>
        <v/>
      </c>
      <c r="AF23" s="44"/>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K23" s="44"/>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P23" s="44"/>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U23" s="44"/>
      <c r="AV23" s="3" t="str">
        <f>IF(AU23&lt;&gt;"",IF(AU23&lt;&gt;"LIBSETS_DROP_MECHANIC_MONSTER_NAME",VLOOKUP(AU23,'LibSets constants'!$I$4:$L$1003,3,FALSE),""),"")</f>
        <v/>
      </c>
      <c r="AW23" s="3" t="str">
        <f>IF(AU23&lt;&gt;"",IF(AU23&lt;&gt;"LIBSETS_DROP_MECHANIC_MONSTER_NAME",VLOOKUP(AU23,'LibSets constants'!$I$4:$L$1003,4,FALSE),""),"")</f>
        <v/>
      </c>
      <c r="AX23" s="85" t="s">
        <v>2677</v>
      </c>
      <c r="AY23" s="21" t="str">
        <f>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Z23" s="21" t="str">
        <f>IF(F23&lt;&gt;"Not in the game (anymore)",IF(A23&lt;&gt;"",IF(P23&lt;&gt;"",CONCATENATE(", zoneIds={",P23),"")&amp;IF(Y23&lt;&gt;"",CONCATENATE(",",Y23),"")&amp;IF(AD23&lt;&gt;"",CONCATENATE(",",AD23),"")&amp;IF(AI23&lt;&gt;"",CONCATENATE(",",AI23),"")&amp;IF(AN23&lt;&gt;"",CONCATENATE(",",AN23),"")&amp;IF(AS23&lt;&gt;"",CONCATENATE(",",AS23),"")&amp;IF(P23&lt;&gt;"",CONCATENATE("}",""),"")&amp;IF(OR(I23="true",I23="false",I23&lt;&gt;""), CONCATENATE(", veteran=", I23), ""),""),"")</f>
        <v>, zoneIds={181}, veteran=false</v>
      </c>
      <c r="BA23" s="21" t="str">
        <f>IF(F23&lt;&gt;"Not in the game (anymore)",IF(A23&lt;&gt;"",", setType="&amp;G23,"")&amp;IF(J23="true",", multiTrialSet=true",""),"")</f>
        <v>, setType=LIBSETS_SETTYPE_CYRODIIL</v>
      </c>
      <c r="BB23" s="21" t="str">
        <f>IF(AX23&lt;&gt;"",", isProcSetAllowedInPvP="&amp; AX23,"") &amp; IF(F23&lt;&gt;"Not in the game (anymore)",IF(U23&lt;&gt;"",", dropMechanic={"&amp;U23&amp;IF(AA23&lt;&gt;"",","&amp;AA23,"")&amp;IF(AF23&lt;&gt;"",","&amp;AF23,"")&amp;IF(AK23&lt;&gt;"",","&amp;AK23,"")&amp;IF(AP23&lt;&gt;"",","&amp;AP23,"")&amp;IF(AU23&lt;&gt;"",","&amp;AU23,"")&amp;"}"&amp;IF(U23="LIBSETS_DROP_MECHANIC_MONSTER_NAME",", dropMechanicNames={" &amp; IF(V23&lt;&gt;"","['en']='"&amp;V23&amp;"'","") &amp; IF(W23&lt;&gt;"",", ['de']='" &amp; W23&amp;"'","") &amp; "}",""),"")&amp;"},","")</f>
        <v>, dropMechanic={LIBSETS_DROP_MECHANIC_CITY_CYRODIIL_VLASTARUS}},</v>
      </c>
      <c r="BC23" s="21" t="str">
        <f>IF(F23&lt;&gt;"Not in the game (anymore)",IF(C23&lt;&gt;"",CONCATENATE(" --",C23," / ",B23,"   [",IF(Q23&lt;&gt;"",Q23,""),IF(Z23&lt;&gt;"",", "&amp;Z23,""),IF(AE23&lt;&gt;"",", "&amp;AE23,""),IF(AJ23&lt;&gt;"",", "&amp;AJ23,""),IF(AO23&lt;&gt;"",", "&amp;AO23,""),IF(AT23&lt;&gt;"",", "&amp;AT23,""),"]")),"")</f>
        <v xml:space="preserve"> --Alessian Order / Alessianischer Orden   [Cyrodiil]</v>
      </c>
    </row>
    <row r="24" spans="1:55" x14ac:dyDescent="0.25">
      <c r="A24" s="5">
        <v>40</v>
      </c>
      <c r="B24" t="s">
        <v>2824</v>
      </c>
      <c r="C24" t="s">
        <v>2568</v>
      </c>
      <c r="D24" s="3">
        <f>A24</f>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WayshrineInfo'!$K$3:$N$9987,4,FALSE),""))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WayshrineInfo'!$K$3:$N$9987,4,FALSE),""))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WayshrineInfo'!$K$3:$N$9987,4,FALSE),""))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5" t="s">
        <v>2677</v>
      </c>
      <c r="AY24" s="21" t="str">
        <f>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Z24" s="21" t="str">
        <f>IF(F24&lt;&gt;"Not in the game (anymore)",IF(A24&lt;&gt;"",IF(P24&lt;&gt;"",CONCATENATE(", zoneIds={",P24),"")&amp;IF(Y24&lt;&gt;"",CONCATENATE(",",Y24),"")&amp;IF(AD24&lt;&gt;"",CONCATENATE(",",AD24),"")&amp;IF(AI24&lt;&gt;"",CONCATENATE(",",AI24),"")&amp;IF(AN24&lt;&gt;"",CONCATENATE(",",AN24),"")&amp;IF(AS24&lt;&gt;"",CONCATENATE(",",AS24),"")&amp;IF(P24&lt;&gt;"",CONCATENATE("}",""),"")&amp;IF(OR(I24="true",I24="false",I24&lt;&gt;""), CONCATENATE(", veteran=", I24), ""),""),"")</f>
        <v>, zoneIds={3,381,41}, veteran=false</v>
      </c>
      <c r="BA24" s="21" t="str">
        <f>IF(F24&lt;&gt;"Not in the game (anymore)",IF(A24&lt;&gt;"",", setType="&amp;G24,"")&amp;IF(J24="true",", multiTrialSet=true",""),"")</f>
        <v>, setType=LIBSETS_SETTYPE_CRAFTED</v>
      </c>
      <c r="BB24" s="21" t="str">
        <f>IF(AX24&lt;&gt;"",", isProcSetAllowedInPvP="&amp; AX24,"") &amp; IF(F24&lt;&gt;"Not in the game (anymore)",IF(U24&lt;&gt;"",", dropMechanic={"&amp;U24&amp;IF(AA24&lt;&gt;"",","&amp;AA24,"")&amp;IF(AF24&lt;&gt;"",","&amp;AF24,"")&amp;IF(AK24&lt;&gt;"",","&amp;AK24,"")&amp;IF(AP24&lt;&gt;"",","&amp;AP24,"")&amp;IF(AU24&lt;&gt;"",","&amp;AU24,"")&amp;"}"&amp;IF(U24="LIBSETS_DROP_MECHANIC_MONSTER_NAME",", dropMechanicNames={" &amp; IF(V24&lt;&gt;"","['en']='"&amp;V24&amp;"'","") &amp; IF(W24&lt;&gt;"",", ['de']='" &amp; W24&amp;"'","") &amp; "}",""),"")&amp;"},","")</f>
        <v>},</v>
      </c>
      <c r="BC24" s="21" t="str">
        <f>IF(F24&lt;&gt;"Not in the game (anymore)",IF(C24&lt;&gt;"",CONCATENATE(" --",C24," / ",B24,"   [",IF(Q24&lt;&gt;"",Q24,""),IF(Z24&lt;&gt;"",", "&amp;Z24,""),IF(AE24&lt;&gt;"",", "&amp;AE24,""),IF(AJ24&lt;&gt;"",", "&amp;AJ24,""),IF(AO24&lt;&gt;"",", "&amp;AO24,""),IF(AT24&lt;&gt;"",", "&amp;AT24,""),"]")),"")</f>
        <v xml:space="preserve"> --Night\'s Silence / Stille der Nacht   [Glenumbra, Auridon, Stonefalls]</v>
      </c>
    </row>
    <row r="25" spans="1:55" x14ac:dyDescent="0.25">
      <c r="A25" s="5">
        <v>41</v>
      </c>
      <c r="B25" t="s">
        <v>2825</v>
      </c>
      <c r="C25" t="s">
        <v>2569</v>
      </c>
      <c r="D25" s="3">
        <f>A25</f>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WayshrineInfo'!$K$3:$N$9987,4,FALSE),""))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WayshrineInfo'!$K$3:$N$9987,4,FALSE),""))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WayshrineInfo'!$K$3:$N$9987,4,FALSE),""))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5" t="s">
        <v>2677</v>
      </c>
      <c r="AY25" s="21" t="str">
        <f>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Z25" s="21" t="str">
        <f>IF(F25&lt;&gt;"Not in the game (anymore)",IF(A25&lt;&gt;"",IF(P25&lt;&gt;"",CONCATENATE(", zoneIds={",P25),"")&amp;IF(Y25&lt;&gt;"",CONCATENATE(",",Y25),"")&amp;IF(AD25&lt;&gt;"",CONCATENATE(",",AD25),"")&amp;IF(AI25&lt;&gt;"",CONCATENATE(",",AI25),"")&amp;IF(AN25&lt;&gt;"",CONCATENATE(",",AN25),"")&amp;IF(AS25&lt;&gt;"",CONCATENATE(",",AS25),"")&amp;IF(P25&lt;&gt;"",CONCATENATE("}",""),"")&amp;IF(OR(I25="true",I25="false",I25&lt;&gt;""), CONCATENATE(", veteran=", I25), ""),""),"")</f>
        <v>, zoneIds={20,108,117}, veteran=false</v>
      </c>
      <c r="BA25" s="21" t="str">
        <f>IF(F25&lt;&gt;"Not in the game (anymore)",IF(A25&lt;&gt;"",", setType="&amp;G25,"")&amp;IF(J25="true",", multiTrialSet=true",""),"")</f>
        <v>, setType=LIBSETS_SETTYPE_CRAFTED</v>
      </c>
      <c r="BB25" s="21" t="str">
        <f>IF(AX25&lt;&gt;"",", isProcSetAllowedInPvP="&amp; AX25,"") &amp; IF(F25&lt;&gt;"Not in the game (anymore)",IF(U25&lt;&gt;"",", dropMechanic={"&amp;U25&amp;IF(AA25&lt;&gt;"",","&amp;AA25,"")&amp;IF(AF25&lt;&gt;"",","&amp;AF25,"")&amp;IF(AK25&lt;&gt;"",","&amp;AK25,"")&amp;IF(AP25&lt;&gt;"",","&amp;AP25,"")&amp;IF(AU25&lt;&gt;"",","&amp;AU25,"")&amp;"}"&amp;IF(U25="LIBSETS_DROP_MECHANIC_MONSTER_NAME",", dropMechanicNames={" &amp; IF(V25&lt;&gt;"","['en']='"&amp;V25&amp;"'","") &amp; IF(W25&lt;&gt;"",", ['de']='" &amp; W25&amp;"'","") &amp; "}",""),"")&amp;"},","")</f>
        <v>},</v>
      </c>
      <c r="BC25" s="21" t="str">
        <f>IF(F25&lt;&gt;"Not in the game (anymore)",IF(C25&lt;&gt;"",CONCATENATE(" --",C25," / ",B25,"   [",IF(Q25&lt;&gt;"",Q25,""),IF(Z25&lt;&gt;"",", "&amp;Z25,""),IF(AE25&lt;&gt;"",", "&amp;AE25,""),IF(AJ25&lt;&gt;"",", "&amp;AJ25,""),IF(AO25&lt;&gt;"",", "&amp;AO25,""),IF(AT25&lt;&gt;"",", "&amp;AT25,""),"]")),"")</f>
        <v xml:space="preserve"> --Whitestrake\'s Retribution / Weißplankes Vergeltung   [Rivenspire, Greenshade, Shadowfen]</v>
      </c>
    </row>
    <row r="26" spans="1:55" x14ac:dyDescent="0.25">
      <c r="A26" s="5">
        <v>43</v>
      </c>
      <c r="B26" t="s">
        <v>2826</v>
      </c>
      <c r="C26" t="s">
        <v>759</v>
      </c>
      <c r="D26" s="3">
        <f>A26</f>
        <v>43</v>
      </c>
      <c r="G26" s="8" t="s">
        <v>1479</v>
      </c>
      <c r="I26" t="s">
        <v>91</v>
      </c>
      <c r="J26" t="s">
        <v>91</v>
      </c>
      <c r="K26">
        <v>23</v>
      </c>
      <c r="L26">
        <v>164</v>
      </c>
      <c r="M26">
        <v>32</v>
      </c>
      <c r="N26">
        <v>3</v>
      </c>
      <c r="P26" s="3">
        <f>IF(AND(G26&lt;&gt;"LIBSETS_SETTYPE_BATTLEGROUND",G26&lt;&gt;"LIBSETS_SETTYPE_SPECIAL"), IF(Q26&lt;&gt;"",VLOOKUP(Q26,'ESO zone constants'!$D$3:$H$10001,5,FALSE),""),"")</f>
        <v>19</v>
      </c>
      <c r="Q26" t="str">
        <f>IF(AND(O26&lt;&gt;"",NOT(ISERROR(O26))),O26, IF(AND(K26&lt;&gt;"",K26&gt;0,NOT(ISERROR(K26))),VLOOKUP(K26,'ESO dumped WayshrineInfo'!$K$3:$N$9987,4,FALSE),""))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WayshrineInfo'!$K$3:$N$9987,4,FALSE),""))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WayshrineInfo'!$K$3:$N$9987,4,FALSE),""))</f>
        <v>Deshaan</v>
      </c>
      <c r="AF26" s="44"/>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K26" s="44"/>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P26" s="44"/>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U26" s="44"/>
      <c r="AV26" s="3" t="str">
        <f>IF(AU26&lt;&gt;"",IF(AU26&lt;&gt;"LIBSETS_DROP_MECHANIC_MONSTER_NAME",VLOOKUP(AU26,'LibSets constants'!$I$4:$L$1003,3,FALSE),""),"")</f>
        <v/>
      </c>
      <c r="AW26" s="3" t="str">
        <f>IF(AU26&lt;&gt;"",IF(AU26&lt;&gt;"LIBSETS_DROP_MECHANIC_MONSTER_NAME",VLOOKUP(AU26,'LibSets constants'!$I$4:$L$1003,4,FALSE),""),"")</f>
        <v/>
      </c>
      <c r="AX26" s="85" t="s">
        <v>2678</v>
      </c>
      <c r="AY26" s="21" t="str">
        <f>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Z26" s="21" t="str">
        <f>IF(F26&lt;&gt;"Not in the game (anymore)",IF(A26&lt;&gt;"",IF(P26&lt;&gt;"",CONCATENATE(", zoneIds={",P26),"")&amp;IF(Y26&lt;&gt;"",CONCATENATE(",",Y26),"")&amp;IF(AD26&lt;&gt;"",CONCATENATE(",",AD26),"")&amp;IF(AI26&lt;&gt;"",CONCATENATE(",",AI26),"")&amp;IF(AN26&lt;&gt;"",CONCATENATE(",",AN26),"")&amp;IF(AS26&lt;&gt;"",CONCATENATE(",",AS26),"")&amp;IF(P26&lt;&gt;"",CONCATENATE("}",""),"")&amp;IF(OR(I26="true",I26="false",I26&lt;&gt;""), CONCATENATE(", veteran=", I26), ""),""),"")</f>
        <v>, zoneIds={19,383,57}, veteran=false</v>
      </c>
      <c r="BA26" s="21" t="str">
        <f>IF(F26&lt;&gt;"Not in the game (anymore)",IF(A26&lt;&gt;"",", setType="&amp;G26,"")&amp;IF(J26="true",", multiTrialSet=true",""),"")</f>
        <v>, setType=LIBSETS_SETTYPE_CRAFTED</v>
      </c>
      <c r="BB26" s="21" t="str">
        <f>IF(AX26&lt;&gt;"",", isProcSetAllowedInPvP="&amp; AX26,"") &amp; IF(F26&lt;&gt;"Not in the game (anymore)",IF(U26&lt;&gt;"",", dropMechanic={"&amp;U26&amp;IF(AA26&lt;&gt;"",","&amp;AA26,"")&amp;IF(AF26&lt;&gt;"",","&amp;AF26,"")&amp;IF(AK26&lt;&gt;"",","&amp;AK26,"")&amp;IF(AP26&lt;&gt;"",","&amp;AP26,"")&amp;IF(AU26&lt;&gt;"",","&amp;AU26,"")&amp;"}"&amp;IF(U26="LIBSETS_DROP_MECHANIC_MONSTER_NAME",", dropMechanicNames={" &amp; IF(V26&lt;&gt;"","['en']='"&amp;V26&amp;"'","") &amp; IF(W26&lt;&gt;"",", ['de']='" &amp; W26&amp;"'","") &amp; "}",""),"")&amp;"},","")</f>
        <v>, isProcSetAllowedInPvP=1},</v>
      </c>
      <c r="BC26" s="21" t="str">
        <f>IF(F26&lt;&gt;"Not in the game (anymore)",IF(C26&lt;&gt;"",CONCATENATE(" --",C26," / ",B26,"   [",IF(Q26&lt;&gt;"",Q26,""),IF(Z26&lt;&gt;"",", "&amp;Z26,""),IF(AE26&lt;&gt;"",", "&amp;AE26,""),IF(AJ26&lt;&gt;"",", "&amp;AJ26,""),IF(AO26&lt;&gt;"",", "&amp;AO26,""),IF(AT26&lt;&gt;"",", "&amp;AT26,""),"]")),"")</f>
        <v xml:space="preserve"> --Armor of the Seducer / Rüstung der Verführung   [Stormhaven, Grahtwood, Deshaan]</v>
      </c>
    </row>
    <row r="27" spans="1:55" x14ac:dyDescent="0.25">
      <c r="A27" s="5">
        <v>44</v>
      </c>
      <c r="B27" t="s">
        <v>2827</v>
      </c>
      <c r="C27" t="s">
        <v>2570</v>
      </c>
      <c r="D27" s="3">
        <f>A27</f>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WayshrineInfo'!$K$3:$N$9987,4,FALSE),""))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WayshrineInfo'!$K$3:$N$9987,4,FALSE),""))</f>
        <v>Malabal Tor</v>
      </c>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WayshrineInfo'!$K$3:$N$9987,4,FALSE),""))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5" t="s">
        <v>2677</v>
      </c>
      <c r="AY27" s="21" t="str">
        <f>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Z27" s="21" t="str">
        <f>IF(F27&lt;&gt;"Not in the game (anymore)",IF(A27&lt;&gt;"",IF(P27&lt;&gt;"",CONCATENATE(", zoneIds={",P27),"")&amp;IF(Y27&lt;&gt;"",CONCATENATE(",",Y27),"")&amp;IF(AD27&lt;&gt;"",CONCATENATE(",",AD27),"")&amp;IF(AI27&lt;&gt;"",CONCATENATE(",",AI27),"")&amp;IF(AN27&lt;&gt;"",CONCATENATE(",",AN27),"")&amp;IF(AS27&lt;&gt;"",CONCATENATE(",",AS27),"")&amp;IF(P27&lt;&gt;"",CONCATENATE("}",""),"")&amp;IF(OR(I27="true",I27="false",I27&lt;&gt;""), CONCATENATE(", veteran=", I27), ""),""),"")</f>
        <v>, zoneIds={104,58,101}, veteran=false</v>
      </c>
      <c r="BA27" s="21" t="str">
        <f>IF(F27&lt;&gt;"Not in the game (anymore)",IF(A27&lt;&gt;"",", setType="&amp;G27,"")&amp;IF(J27="true",", multiTrialSet=true",""),"")</f>
        <v>, setType=LIBSETS_SETTYPE_CRAFTED</v>
      </c>
      <c r="BB27" s="21" t="str">
        <f>IF(AX27&lt;&gt;"",", isProcSetAllowedInPvP="&amp; AX27,"") &amp; IF(F27&lt;&gt;"Not in the game (anymore)",IF(U27&lt;&gt;"",", dropMechanic={"&amp;U27&amp;IF(AA27&lt;&gt;"",","&amp;AA27,"")&amp;IF(AF27&lt;&gt;"",","&amp;AF27,"")&amp;IF(AK27&lt;&gt;"",","&amp;AK27,"")&amp;IF(AP27&lt;&gt;"",","&amp;AP27,"")&amp;IF(AU27&lt;&gt;"",","&amp;AU27,"")&amp;"}"&amp;IF(U27="LIBSETS_DROP_MECHANIC_MONSTER_NAME",", dropMechanicNames={" &amp; IF(V27&lt;&gt;"","['en']='"&amp;V27&amp;"'","") &amp; IF(W27&lt;&gt;"",", ['de']='" &amp; W27&amp;"'","") &amp; "}",""),"")&amp;"},","")</f>
        <v>},</v>
      </c>
      <c r="BC27" s="21" t="str">
        <f>IF(F27&lt;&gt;"Not in the game (anymore)",IF(C27&lt;&gt;"",CONCATENATE(" --",C27," / ",B27,"   [",IF(Q27&lt;&gt;"",Q27,""),IF(Z27&lt;&gt;"",", "&amp;Z27,""),IF(AE27&lt;&gt;"",", "&amp;AE27,""),IF(AJ27&lt;&gt;"",", "&amp;AJ27,""),IF(AO27&lt;&gt;"",", "&amp;AO27,""),IF(AT27&lt;&gt;"",", "&amp;AT27,""),"]")),"")</f>
        <v xml:space="preserve"> --Vampire\'s Kiss / Kuss des Vampirs   [Alik'r Desert, Malabal Tor, Eastmarch]</v>
      </c>
    </row>
    <row r="28" spans="1:55" x14ac:dyDescent="0.25">
      <c r="A28" s="12">
        <v>46</v>
      </c>
      <c r="B28" t="s">
        <v>760</v>
      </c>
      <c r="C28" t="s">
        <v>2571</v>
      </c>
      <c r="D28" s="3">
        <f>A28</f>
        <v>46</v>
      </c>
      <c r="E28" s="42"/>
      <c r="G28" s="8" t="s">
        <v>1482</v>
      </c>
      <c r="I28" t="s">
        <v>91</v>
      </c>
      <c r="J28" t="s">
        <v>91</v>
      </c>
      <c r="K28">
        <v>187</v>
      </c>
      <c r="L28">
        <v>187</v>
      </c>
      <c r="M28">
        <v>187</v>
      </c>
      <c r="O28" s="65" t="s">
        <v>70</v>
      </c>
      <c r="P28" s="3">
        <f>IF(AND(G28&lt;&gt;"LIBSETS_SETTYPE_BATTLEGROUND",G28&lt;&gt;"LIBSETS_SETTYPE_SPECIAL"), IF(Q28&lt;&gt;"",VLOOKUP(Q28,'ESO zone constants'!$D$3:$H$10001,5,FALSE),""),"")</f>
        <v>64</v>
      </c>
      <c r="Q28" t="str">
        <f>IF(AND(O28&lt;&gt;"",NOT(ISERROR(O28))),O28, IF(AND(K28&lt;&gt;"",K28&gt;0,NOT(ISERROR(K28))),VLOOKUP(K28,'ESO dumped WayshrineInfo'!$K$3:$N$9987,4,FALSE),""))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WayshrineInfo'!$K$3:$N$9987,4,FALSE),""))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WayshrineInfo'!$K$3:$N$9987,4,FALSE),""))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5" t="s">
        <v>2677</v>
      </c>
      <c r="AY28" s="21" t="str">
        <f>IF(A28="???","--","")&amp;IF(F28&lt;&gt;"Not in the game (anymore)",IF(A28&lt;&gt;"",CONCATENATE("[",A28,"] = {wayshrines={")&amp;IF(K28&lt;&gt;"",CONCATENATE(K28,","),"")&amp;IF(L28&lt;&gt;"",CONCATENATE(L28,","),"")&amp;IF(M28&lt;&gt;"",CONCATENATE(M28,","),"")&amp;CONCATENATE("}")&amp;IF(VALUE(N28)&gt;0,CONCATENATE(", traitsNeeded=",N28),"")&amp;CONCATENATE(", dlcId=",IF(S28&lt;&gt;"",S28,"DLC_BASE_GAME")),""),"")</f>
        <v>[46] = {wayshrines={187,187,187,}, dlcId=DLC_BASE_GAME</v>
      </c>
      <c r="AZ28" s="21" t="str">
        <f>IF(F28&lt;&gt;"Not in the game (anymore)",IF(A28&lt;&gt;"",IF(P28&lt;&gt;"",CONCATENATE(", zoneIds={",P28),"")&amp;IF(Y28&lt;&gt;"",CONCATENATE(",",Y28),"")&amp;IF(AD28&lt;&gt;"",CONCATENATE(",",AD28),"")&amp;IF(AI28&lt;&gt;"",CONCATENATE(",",AI28),"")&amp;IF(AN28&lt;&gt;"",CONCATENATE(",",AN28),"")&amp;IF(AS28&lt;&gt;"",CONCATENATE(",",AS28),"")&amp;IF(P28&lt;&gt;"",CONCATENATE("}",""),"")&amp;IF(OR(I28="true",I28="false",I28&lt;&gt;""), CONCATENATE(", veteran=", I28), ""),""),"")</f>
        <v>, zoneIds={64}, veteran=false</v>
      </c>
      <c r="BA28" s="21" t="str">
        <f>IF(F28&lt;&gt;"Not in the game (anymore)",IF(A28&lt;&gt;"",", setType="&amp;G28,"")&amp;IF(J28="true",", multiTrialSet=true",""),"")</f>
        <v>, setType=LIBSETS_SETTYPE_DUNGEON</v>
      </c>
      <c r="BB28" s="21" t="str">
        <f>IF(AX28&lt;&gt;"",", isProcSetAllowedInPvP="&amp; AX28,"") &amp; IF(F28&lt;&gt;"Not in the game (anymore)",IF(U28&lt;&gt;"",", dropMechanic={"&amp;U28&amp;IF(AA28&lt;&gt;"",","&amp;AA28,"")&amp;IF(AF28&lt;&gt;"",","&amp;AF28,"")&amp;IF(AK28&lt;&gt;"",","&amp;AK28,"")&amp;IF(AP28&lt;&gt;"",","&amp;AP28,"")&amp;IF(AU28&lt;&gt;"",","&amp;AU28,"")&amp;"}"&amp;IF(U28="LIBSETS_DROP_MECHANIC_MONSTER_NAME",", dropMechanicNames={" &amp; IF(V28&lt;&gt;"","['en']='"&amp;V28&amp;"'","") &amp; IF(W28&lt;&gt;"",", ['de']='" &amp; W28&amp;"'","") &amp; "}",""),"")&amp;"},","")</f>
        <v>},</v>
      </c>
      <c r="BC28" s="21" t="str">
        <f>IF(F28&lt;&gt;"Not in the game (anymore)",IF(C28&lt;&gt;"",CONCATENATE(" --",C28," / ",B28,"   [",IF(Q28&lt;&gt;"",Q28,""),IF(Z28&lt;&gt;"",", "&amp;Z28,""),IF(AE28&lt;&gt;"",", "&amp;AE28,""),IF(AJ28&lt;&gt;"",", "&amp;AJ28,""),IF(AO28&lt;&gt;"",", "&amp;AO28,""),IF(AT28&lt;&gt;"",", "&amp;AT28,""),"]")),"")</f>
        <v xml:space="preserve"> --Noble Duelist\'s Silks / Seide des edlen Duellanten   [Blessed Crucible]</v>
      </c>
    </row>
    <row r="29" spans="1:55" x14ac:dyDescent="0.25">
      <c r="A29" s="12">
        <v>47</v>
      </c>
      <c r="B29" t="s">
        <v>761</v>
      </c>
      <c r="C29" t="s">
        <v>762</v>
      </c>
      <c r="D29" s="3">
        <f>A29</f>
        <v>47</v>
      </c>
      <c r="E29" s="42"/>
      <c r="G29" s="8" t="s">
        <v>1485</v>
      </c>
      <c r="I29" t="s">
        <v>91</v>
      </c>
      <c r="J29" t="s">
        <v>91</v>
      </c>
      <c r="K29">
        <v>61</v>
      </c>
      <c r="L29">
        <v>61</v>
      </c>
      <c r="M29">
        <v>61</v>
      </c>
      <c r="O29" s="65" t="s">
        <v>112</v>
      </c>
      <c r="P29" s="3">
        <f>IF(AND(G29&lt;&gt;"LIBSETS_SETTYPE_BATTLEGROUND",G29&lt;&gt;"LIBSETS_SETTYPE_SPECIAL"), IF(Q29&lt;&gt;"",VLOOKUP(Q29,'ESO zone constants'!$D$3:$H$10001,5,FALSE),""),"")</f>
        <v>104</v>
      </c>
      <c r="Q29" t="str">
        <f>IF(AND(O29&lt;&gt;"",NOT(ISERROR(O29))),O29, IF(AND(K29&lt;&gt;"",K29&gt;0,NOT(ISERROR(K29))),VLOOKUP(K29,'ESO dumped WayshrineInfo'!$K$3:$N$9987,4,FALSE),""))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WayshrineInfo'!$K$3:$N$9987,4,FALSE),""))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WayshrineInfo'!$K$3:$N$9987,4,FALSE),""))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5" t="s">
        <v>2677</v>
      </c>
      <c r="AY29" s="21" t="str">
        <f>IF(A29="???","--","")&amp;IF(F29&lt;&gt;"Not in the game (anymore)",IF(A29&lt;&gt;"",CONCATENATE("[",A29,"] = {wayshrines={")&amp;IF(K29&lt;&gt;"",CONCATENATE(K29,","),"")&amp;IF(L29&lt;&gt;"",CONCATENATE(L29,","),"")&amp;IF(M29&lt;&gt;"",CONCATENATE(M29,","),"")&amp;CONCATENATE("}")&amp;IF(VALUE(N29)&gt;0,CONCATENATE(", traitsNeeded=",N29),"")&amp;CONCATENATE(", dlcId=",IF(S29&lt;&gt;"",S29,"DLC_BASE_GAME")),""),"")</f>
        <v>[47] = {wayshrines={61,61,61,}, dlcId=DLC_BASE_GAME</v>
      </c>
      <c r="AZ29" s="21" t="str">
        <f>IF(F29&lt;&gt;"Not in the game (anymore)",IF(A29&lt;&gt;"",IF(P29&lt;&gt;"",CONCATENATE(", zoneIds={",P29),"")&amp;IF(Y29&lt;&gt;"",CONCATENATE(",",Y29),"")&amp;IF(AD29&lt;&gt;"",CONCATENATE(",",AD29),"")&amp;IF(AI29&lt;&gt;"",CONCATENATE(",",AI29),"")&amp;IF(AN29&lt;&gt;"",CONCATENATE(",",AN29),"")&amp;IF(AS29&lt;&gt;"",CONCATENATE(",",AS29),"")&amp;IF(P29&lt;&gt;"",CONCATENATE("}",""),"")&amp;IF(OR(I29="true",I29="false",I29&lt;&gt;""), CONCATENATE(", veteran=", I29), ""),""),"")</f>
        <v>, zoneIds={104}, veteran=false</v>
      </c>
      <c r="BA29" s="21" t="str">
        <f>IF(F29&lt;&gt;"Not in the game (anymore)",IF(A29&lt;&gt;"",", setType="&amp;G29,"")&amp;IF(J29="true",", multiTrialSet=true",""),"")</f>
        <v>, setType=LIBSETS_SETTYPE_OVERLAND</v>
      </c>
      <c r="BB29" s="21" t="str">
        <f>IF(AX29&lt;&gt;"",", isProcSetAllowedInPvP="&amp; AX29,"") &amp; IF(F29&lt;&gt;"Not in the game (anymore)",IF(U29&lt;&gt;"",", dropMechanic={"&amp;U29&amp;IF(AA29&lt;&gt;"",","&amp;AA29,"")&amp;IF(AF29&lt;&gt;"",","&amp;AF29,"")&amp;IF(AK29&lt;&gt;"",","&amp;AK29,"")&amp;IF(AP29&lt;&gt;"",","&amp;AP29,"")&amp;IF(AU29&lt;&gt;"",","&amp;AU29,"")&amp;"}"&amp;IF(U29="LIBSETS_DROP_MECHANIC_MONSTER_NAME",",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C29" s="21" t="str">
        <f>IF(F29&lt;&gt;"Not in the game (anymore)",IF(C29&lt;&gt;"",CONCATENATE(" --",C29," / ",B29,"   [",IF(Q29&lt;&gt;"",Q29,""),IF(Z29&lt;&gt;"",", "&amp;Z29,""),IF(AE29&lt;&gt;"",", "&amp;AE29,""),IF(AJ29&lt;&gt;"",", "&amp;AJ29,""),IF(AO29&lt;&gt;"",", "&amp;AO29,""),IF(AT29&lt;&gt;"",", "&amp;AT29,""),"]")),"")</f>
        <v xml:space="preserve"> --Robes of the Withered Hand / Roben der Verdorrten Hand   [Alik'r Desert]</v>
      </c>
    </row>
    <row r="30" spans="1:55" x14ac:dyDescent="0.25">
      <c r="A30" s="5">
        <v>48</v>
      </c>
      <c r="B30" t="s">
        <v>763</v>
      </c>
      <c r="C30" t="s">
        <v>2572</v>
      </c>
      <c r="D30" s="3">
        <f>A30</f>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WayshrineInfo'!$K$3:$N$9987,4,FALSE),""))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WayshrineInfo'!$K$3:$N$9987,4,FALSE),""))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WayshrineInfo'!$K$3:$N$9987,4,FALSE),""))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5" t="s">
        <v>2677</v>
      </c>
      <c r="AY30" s="21" t="str">
        <f>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Z30" s="21" t="str">
        <f>IF(F30&lt;&gt;"Not in the game (anymore)",IF(A30&lt;&gt;"",IF(P30&lt;&gt;"",CONCATENATE(", zoneIds={",P30),"")&amp;IF(Y30&lt;&gt;"",CONCATENATE(",",Y30),"")&amp;IF(AD30&lt;&gt;"",CONCATENATE(",",AD30),"")&amp;IF(AI30&lt;&gt;"",CONCATENATE(",",AI30),"")&amp;IF(AN30&lt;&gt;"",CONCATENATE(",",AN30),"")&amp;IF(AS30&lt;&gt;"",CONCATENATE(",",AS30),"")&amp;IF(P30&lt;&gt;"",CONCATENATE("}",""),"")&amp;IF(OR(I30="true",I30="false",I30&lt;&gt;""), CONCATENATE(", veteran=", I30), ""),""),"")</f>
        <v>, zoneIds={20,108,117}, veteran=false</v>
      </c>
      <c r="BA30" s="21" t="str">
        <f>IF(F30&lt;&gt;"Not in the game (anymore)",IF(A30&lt;&gt;"",", setType="&amp;G30,"")&amp;IF(J30="true",", multiTrialSet=true",""),"")</f>
        <v>, setType=LIBSETS_SETTYPE_CRAFTED</v>
      </c>
      <c r="BB30" s="21" t="str">
        <f>IF(AX30&lt;&gt;"",", isProcSetAllowedInPvP="&amp; AX30,"") &amp; IF(F30&lt;&gt;"Not in the game (anymore)",IF(U30&lt;&gt;"",", dropMechanic={"&amp;U30&amp;IF(AA30&lt;&gt;"",","&amp;AA30,"")&amp;IF(AF30&lt;&gt;"",","&amp;AF30,"")&amp;IF(AK30&lt;&gt;"",","&amp;AK30,"")&amp;IF(AP30&lt;&gt;"",","&amp;AP30,"")&amp;IF(AU30&lt;&gt;"",","&amp;AU30,"")&amp;"}"&amp;IF(U30="LIBSETS_DROP_MECHANIC_MONSTER_NAME",", dropMechanicNames={" &amp; IF(V30&lt;&gt;"","['en']='"&amp;V30&amp;"'","") &amp; IF(W30&lt;&gt;"",", ['de']='" &amp; W30&amp;"'","") &amp; "}",""),"")&amp;"},","")</f>
        <v>},</v>
      </c>
      <c r="BC30" s="21" t="str">
        <f>IF(F30&lt;&gt;"Not in the game (anymore)",IF(C30&lt;&gt;"",CONCATENATE(" --",C30," / ",B30,"   [",IF(Q30&lt;&gt;"",Q30,""),IF(Z30&lt;&gt;"",", "&amp;Z30,""),IF(AE30&lt;&gt;"",", "&amp;AE30,""),IF(AJ30&lt;&gt;"",", "&amp;AJ30,""),IF(AO30&lt;&gt;"",", "&amp;AO30,""),IF(AT30&lt;&gt;"",", "&amp;AT30,""),"]")),"")</f>
        <v xml:space="preserve"> --Magnus\' Gift / Magnus' Gabe   [Rivenspire, Greenshade, Shadowfen]</v>
      </c>
    </row>
    <row r="31" spans="1:55" x14ac:dyDescent="0.25">
      <c r="A31" s="12">
        <v>49</v>
      </c>
      <c r="B31" t="s">
        <v>764</v>
      </c>
      <c r="C31" t="s">
        <v>765</v>
      </c>
      <c r="D31" s="3">
        <f>A31</f>
        <v>49</v>
      </c>
      <c r="G31" s="8" t="s">
        <v>1485</v>
      </c>
      <c r="I31" t="s">
        <v>91</v>
      </c>
      <c r="J31" t="s">
        <v>91</v>
      </c>
      <c r="K31">
        <v>65</v>
      </c>
      <c r="L31">
        <v>65</v>
      </c>
      <c r="M31">
        <v>65</v>
      </c>
      <c r="O31" s="65" t="s">
        <v>106</v>
      </c>
      <c r="P31" s="3">
        <f>IF(AND(G31&lt;&gt;"LIBSETS_SETTYPE_BATTLEGROUND",G31&lt;&gt;"LIBSETS_SETTYPE_SPECIAL"), IF(Q31&lt;&gt;"",VLOOKUP(Q31,'ESO zone constants'!$D$3:$H$10001,5,FALSE),""),"")</f>
        <v>41</v>
      </c>
      <c r="Q31" t="str">
        <f>IF(AND(O31&lt;&gt;"",NOT(ISERROR(O31))),O31, IF(AND(K31&lt;&gt;"",K31&gt;0,NOT(ISERROR(K31))),VLOOKUP(K31,'ESO dumped WayshrineInfo'!$K$3:$N$9987,4,FALSE),""))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WayshrineInfo'!$K$3:$N$9987,4,FALSE),""))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WayshrineInfo'!$K$3:$N$9987,4,FALSE),""))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5" t="s">
        <v>2677</v>
      </c>
      <c r="AY31" s="21" t="str">
        <f>IF(A31="???","--","")&amp;IF(F31&lt;&gt;"Not in the game (anymore)",IF(A31&lt;&gt;"",CONCATENATE("[",A31,"] = {wayshrines={")&amp;IF(K31&lt;&gt;"",CONCATENATE(K31,","),"")&amp;IF(L31&lt;&gt;"",CONCATENATE(L31,","),"")&amp;IF(M31&lt;&gt;"",CONCATENATE(M31,","),"")&amp;CONCATENATE("}")&amp;IF(VALUE(N31)&gt;0,CONCATENATE(", traitsNeeded=",N31),"")&amp;CONCATENATE(", dlcId=",IF(S31&lt;&gt;"",S31,"DLC_BASE_GAME")),""),"")</f>
        <v>[49] = {wayshrines={65,65,65,}, dlcId=DLC_BASE_GAME</v>
      </c>
      <c r="AZ31" s="21" t="str">
        <f>IF(F31&lt;&gt;"Not in the game (anymore)",IF(A31&lt;&gt;"",IF(P31&lt;&gt;"",CONCATENATE(", zoneIds={",P31),"")&amp;IF(Y31&lt;&gt;"",CONCATENATE(",",Y31),"")&amp;IF(AD31&lt;&gt;"",CONCATENATE(",",AD31),"")&amp;IF(AI31&lt;&gt;"",CONCATENATE(",",AI31),"")&amp;IF(AN31&lt;&gt;"",CONCATENATE(",",AN31),"")&amp;IF(AS31&lt;&gt;"",CONCATENATE(",",AS31),"")&amp;IF(P31&lt;&gt;"",CONCATENATE("}",""),"")&amp;IF(OR(I31="true",I31="false",I31&lt;&gt;""), CONCATENATE(", veteran=", I31), ""),""),"")</f>
        <v>, zoneIds={41}, veteran=false</v>
      </c>
      <c r="BA31" s="21" t="str">
        <f>IF(F31&lt;&gt;"Not in the game (anymore)",IF(A31&lt;&gt;"",", setType="&amp;G31,"")&amp;IF(J31="true",", multiTrialSet=true",""),"")</f>
        <v>, setType=LIBSETS_SETTYPE_OVERLAND</v>
      </c>
      <c r="BB31" s="21" t="str">
        <f>IF(AX31&lt;&gt;"",", isProcSetAllowedInPvP="&amp; AX31,"") &amp; IF(F31&lt;&gt;"Not in the game (anymore)",IF(U31&lt;&gt;"",", dropMechanic={"&amp;U31&amp;IF(AA31&lt;&gt;"",","&amp;AA31,"")&amp;IF(AF31&lt;&gt;"",","&amp;AF31,"")&amp;IF(AK31&lt;&gt;"",","&amp;AK31,"")&amp;IF(AP31&lt;&gt;"",","&amp;AP31,"")&amp;IF(AU31&lt;&gt;"",","&amp;AU31,"")&amp;"}"&amp;IF(U31="LIBSETS_DROP_MECHANIC_MONSTER_NAME",",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C31" s="21" t="str">
        <f>IF(F31&lt;&gt;"Not in the game (anymore)",IF(C31&lt;&gt;"",CONCATENATE(" --",C31," / ",B31,"   [",IF(Q31&lt;&gt;"",Q31,""),IF(Z31&lt;&gt;"",", "&amp;Z31,""),IF(AE31&lt;&gt;"",", "&amp;AE31,""),IF(AJ31&lt;&gt;"",", "&amp;AJ31,""),IF(AO31&lt;&gt;"",", "&amp;AO31,""),IF(AT31&lt;&gt;"",", "&amp;AT31,""),"]")),"")</f>
        <v xml:space="preserve"> --Shadow of the Red Mountain / Schatten des Roten Berges   [Stonefalls]</v>
      </c>
    </row>
    <row r="32" spans="1:55" x14ac:dyDescent="0.25">
      <c r="A32" s="12">
        <v>50</v>
      </c>
      <c r="B32" t="s">
        <v>766</v>
      </c>
      <c r="C32" t="s">
        <v>767</v>
      </c>
      <c r="D32" s="3">
        <f>A32</f>
        <v>50</v>
      </c>
      <c r="E32" s="42"/>
      <c r="G32" s="8" t="s">
        <v>1480</v>
      </c>
      <c r="I32" t="s">
        <v>91</v>
      </c>
      <c r="J32" t="s">
        <v>91</v>
      </c>
      <c r="K32">
        <v>-1</v>
      </c>
      <c r="L32">
        <v>-1</v>
      </c>
      <c r="M32">
        <v>-1</v>
      </c>
      <c r="O32" s="65" t="s">
        <v>125</v>
      </c>
      <c r="P32" s="3">
        <f>IF(AND(G32&lt;&gt;"LIBSETS_SETTYPE_BATTLEGROUND",G32&lt;&gt;"LIBSETS_SETTYPE_SPECIAL"), IF(Q32&lt;&gt;"",VLOOKUP(Q32,'ESO zone constants'!$D$3:$H$10001,5,FALSE),""),"")</f>
        <v>181</v>
      </c>
      <c r="Q32" t="str">
        <f>IF(AND(O32&lt;&gt;"",NOT(ISERROR(O32))),O32, IF(AND(K32&lt;&gt;"",K32&gt;0,NOT(ISERROR(K32))),VLOOKUP(K32,'ESO dumped WayshrineInfo'!$K$3:$N$9987,4,FALSE),""))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WayshrineInfo'!$K$3:$N$9987,4,FALSE),""))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WayshrineInfo'!$K$3:$N$9987,4,FALSE),""))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5" t="s">
        <v>2677</v>
      </c>
      <c r="AY32" s="21" t="str">
        <f>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Z32" s="21" t="str">
        <f>IF(F32&lt;&gt;"Not in the game (anymore)",IF(A32&lt;&gt;"",IF(P32&lt;&gt;"",CONCATENATE(", zoneIds={",P32),"")&amp;IF(Y32&lt;&gt;"",CONCATENATE(",",Y32),"")&amp;IF(AD32&lt;&gt;"",CONCATENATE(",",AD32),"")&amp;IF(AI32&lt;&gt;"",CONCATENATE(",",AI32),"")&amp;IF(AN32&lt;&gt;"",CONCATENATE(",",AN32),"")&amp;IF(AS32&lt;&gt;"",CONCATENATE(",",AS32),"")&amp;IF(P32&lt;&gt;"",CONCATENATE("}",""),"")&amp;IF(OR(I32="true",I32="false",I32&lt;&gt;""), CONCATENATE(", veteran=", I32), ""),""),"")</f>
        <v>, zoneIds={181}, veteran=false</v>
      </c>
      <c r="BA32" s="21" t="str">
        <f>IF(F32&lt;&gt;"Not in the game (anymore)",IF(A32&lt;&gt;"",", setType="&amp;G32,"")&amp;IF(J32="true",", multiTrialSet=true",""),"")</f>
        <v>, setType=LIBSETS_SETTYPE_CYRODIIL</v>
      </c>
      <c r="BB32" s="21" t="str">
        <f>IF(AX32&lt;&gt;"",", isProcSetAllowedInPvP="&amp; AX32,"") &amp; IF(F32&lt;&gt;"Not in the game (anymore)",IF(U32&lt;&gt;"",", dropMechanic={"&amp;U32&amp;IF(AA32&lt;&gt;"",","&amp;AA32,"")&amp;IF(AF32&lt;&gt;"",","&amp;AF32,"")&amp;IF(AK32&lt;&gt;"",","&amp;AK32,"")&amp;IF(AP32&lt;&gt;"",","&amp;AP32,"")&amp;IF(AU32&lt;&gt;"",","&amp;AU32,"")&amp;"}"&amp;IF(U32="LIBSETS_DROP_MECHANIC_MONSTER_NAME",", dropMechanicNames={" &amp; IF(V32&lt;&gt;"","['en']='"&amp;V32&amp;"'","") &amp; IF(W32&lt;&gt;"",", ['de']='" &amp; W32&amp;"'","") &amp; "}",""),"")&amp;"},","")</f>
        <v>, dropMechanic={LIBSETS_DROP_MECHANIC_CITY_CYRODIIL_BRUMA}},</v>
      </c>
      <c r="BC32" s="21" t="str">
        <f>IF(F32&lt;&gt;"Not in the game (anymore)",IF(C32&lt;&gt;"",CONCATENATE(" --",C32," / ",B32,"   [",IF(Q32&lt;&gt;"",Q32,""),IF(Z32&lt;&gt;"",", "&amp;Z32,""),IF(AE32&lt;&gt;"",", "&amp;AE32,""),IF(AJ32&lt;&gt;"",", "&amp;AJ32,""),IF(AO32&lt;&gt;"",", "&amp;AO32,""),IF(AT32&lt;&gt;"",", "&amp;AT32,""),"]")),"")</f>
        <v xml:space="preserve"> --The Morag Tong / Morag Tong   [Cyrodiil]</v>
      </c>
    </row>
    <row r="33" spans="1:55" x14ac:dyDescent="0.25">
      <c r="A33" s="5">
        <v>51</v>
      </c>
      <c r="B33" t="s">
        <v>768</v>
      </c>
      <c r="C33" t="s">
        <v>2573</v>
      </c>
      <c r="D33" s="3">
        <f>A33</f>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WayshrineInfo'!$K$3:$N$9987,4,FALSE),""))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WayshrineInfo'!$K$3:$N$9987,4,FALSE),""))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WayshrineInfo'!$K$3:$N$9987,4,FALSE),""))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5" t="s">
        <v>2677</v>
      </c>
      <c r="AY33" s="21" t="str">
        <f>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Z33" s="21" t="str">
        <f>IF(F33&lt;&gt;"Not in the game (anymore)",IF(A33&lt;&gt;"",IF(P33&lt;&gt;"",CONCATENATE(", zoneIds={",P33),"")&amp;IF(Y33&lt;&gt;"",CONCATENATE(",",Y33),"")&amp;IF(AD33&lt;&gt;"",CONCATENATE(",",AD33),"")&amp;IF(AI33&lt;&gt;"",CONCATENATE(",",AI33),"")&amp;IF(AN33&lt;&gt;"",CONCATENATE(",",AN33),"")&amp;IF(AS33&lt;&gt;"",CONCATENATE(",",AS33),"")&amp;IF(P33&lt;&gt;"",CONCATENATE("}",""),"")&amp;IF(OR(I33="true",I33="false",I33&lt;&gt;""), CONCATENATE(", veteran=", I33), ""),""),"")</f>
        <v>, zoneIds={92,382,103}, veteran=false</v>
      </c>
      <c r="BA33" s="21" t="str">
        <f>IF(F33&lt;&gt;"Not in the game (anymore)",IF(A33&lt;&gt;"",", setType="&amp;G33,"")&amp;IF(J33="true",", multiTrialSet=true",""),"")</f>
        <v>, setType=LIBSETS_SETTYPE_CRAFTED</v>
      </c>
      <c r="BB33" s="21" t="str">
        <f>IF(AX33&lt;&gt;"",", isProcSetAllowedInPvP="&amp; AX33,"") &amp; IF(F33&lt;&gt;"Not in the game (anymore)",IF(U33&lt;&gt;"",", dropMechanic={"&amp;U33&amp;IF(AA33&lt;&gt;"",","&amp;AA33,"")&amp;IF(AF33&lt;&gt;"",","&amp;AF33,"")&amp;IF(AK33&lt;&gt;"",","&amp;AK33,"")&amp;IF(AP33&lt;&gt;"",","&amp;AP33,"")&amp;IF(AU33&lt;&gt;"",","&amp;AU33,"")&amp;"}"&amp;IF(U33="LIBSETS_DROP_MECHANIC_MONSTER_NAME",", dropMechanicNames={" &amp; IF(V33&lt;&gt;"","['en']='"&amp;V33&amp;"'","") &amp; IF(W33&lt;&gt;"",", ['de']='" &amp; W33&amp;"'","") &amp; "}",""),"")&amp;"},","")</f>
        <v>},</v>
      </c>
      <c r="BC33" s="21" t="str">
        <f>IF(F33&lt;&gt;"Not in the game (anymore)",IF(C33&lt;&gt;"",CONCATENATE(" --",C33," / ",B33,"   [",IF(Q33&lt;&gt;"",Q33,""),IF(Z33&lt;&gt;"",", "&amp;Z33,""),IF(AE33&lt;&gt;"",", "&amp;AE33,""),IF(AJ33&lt;&gt;"",", "&amp;AJ33,""),IF(AO33&lt;&gt;"",", "&amp;AO33,""),IF(AT33&lt;&gt;"",", "&amp;AT33,""),"]")),"")</f>
        <v xml:space="preserve"> --Night Mother\'s Gaze / Blick der Mutter der Nacht   [Bangkorai, Reaper's March, The Rift]</v>
      </c>
    </row>
    <row r="34" spans="1:55" x14ac:dyDescent="0.25">
      <c r="A34" s="12">
        <v>52</v>
      </c>
      <c r="B34" t="s">
        <v>769</v>
      </c>
      <c r="C34" t="s">
        <v>770</v>
      </c>
      <c r="D34" s="3">
        <f>A34</f>
        <v>52</v>
      </c>
      <c r="E34" s="42"/>
      <c r="G34" s="8" t="s">
        <v>1480</v>
      </c>
      <c r="I34" t="s">
        <v>91</v>
      </c>
      <c r="J34" t="s">
        <v>91</v>
      </c>
      <c r="K34">
        <v>-1</v>
      </c>
      <c r="L34">
        <v>-1</v>
      </c>
      <c r="M34">
        <v>-1</v>
      </c>
      <c r="O34" s="65" t="s">
        <v>125</v>
      </c>
      <c r="P34" s="3">
        <f>IF(AND(G34&lt;&gt;"LIBSETS_SETTYPE_BATTLEGROUND",G34&lt;&gt;"LIBSETS_SETTYPE_SPECIAL"), IF(Q34&lt;&gt;"",VLOOKUP(Q34,'ESO zone constants'!$D$3:$H$10001,5,FALSE),""),"")</f>
        <v>181</v>
      </c>
      <c r="Q34" t="str">
        <f>IF(AND(O34&lt;&gt;"",NOT(ISERROR(O34))),O34, IF(AND(K34&lt;&gt;"",K34&gt;0,NOT(ISERROR(K34))),VLOOKUP(K34,'ESO dumped WayshrineInfo'!$K$3:$N$9987,4,FALSE),""))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WayshrineInfo'!$K$3:$N$9987,4,FALSE),""))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WayshrineInfo'!$K$3:$N$9987,4,FALSE),""))</f>
        <v/>
      </c>
      <c r="AF34" s="44"/>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K34" s="44"/>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P34" s="44"/>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U34" s="44"/>
      <c r="AV34" s="3" t="str">
        <f>IF(AU34&lt;&gt;"",IF(AU34&lt;&gt;"LIBSETS_DROP_MECHANIC_MONSTER_NAME",VLOOKUP(AU34,'LibSets constants'!$I$4:$L$1003,3,FALSE),""),"")</f>
        <v/>
      </c>
      <c r="AW34" s="3" t="str">
        <f>IF(AU34&lt;&gt;"",IF(AU34&lt;&gt;"LIBSETS_DROP_MECHANIC_MONSTER_NAME",VLOOKUP(AU34,'LibSets constants'!$I$4:$L$1003,4,FALSE),""),"")</f>
        <v/>
      </c>
      <c r="AX34" s="85" t="s">
        <v>2677</v>
      </c>
      <c r="AY34" s="21" t="str">
        <f>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Z34" s="21" t="str">
        <f>IF(F34&lt;&gt;"Not in the game (anymore)",IF(A34&lt;&gt;"",IF(P34&lt;&gt;"",CONCATENATE(", zoneIds={",P34),"")&amp;IF(Y34&lt;&gt;"",CONCATENATE(",",Y34),"")&amp;IF(AD34&lt;&gt;"",CONCATENATE(",",AD34),"")&amp;IF(AI34&lt;&gt;"",CONCATENATE(",",AI34),"")&amp;IF(AN34&lt;&gt;"",CONCATENATE(",",AN34),"")&amp;IF(AS34&lt;&gt;"",CONCATENATE(",",AS34),"")&amp;IF(P34&lt;&gt;"",CONCATENATE("}",""),"")&amp;IF(OR(I34="true",I34="false",I34&lt;&gt;""), CONCATENATE(", veteran=", I34), ""),""),"")</f>
        <v>, zoneIds={181}, veteran=false</v>
      </c>
      <c r="BA34" s="21" t="str">
        <f>IF(F34&lt;&gt;"Not in the game (anymore)",IF(A34&lt;&gt;"",", setType="&amp;G34,"")&amp;IF(J34="true",", multiTrialSet=true",""),"")</f>
        <v>, setType=LIBSETS_SETTYPE_CYRODIIL</v>
      </c>
      <c r="BB34" s="21" t="str">
        <f>IF(AX34&lt;&gt;"",", isProcSetAllowedInPvP="&amp; AX34,"") &amp; IF(F34&lt;&gt;"Not in the game (anymore)",IF(U34&lt;&gt;"",", dropMechanic={"&amp;U34&amp;IF(AA34&lt;&gt;"",","&amp;AA34,"")&amp;IF(AF34&lt;&gt;"",","&amp;AF34,"")&amp;IF(AK34&lt;&gt;"",","&amp;AK34,"")&amp;IF(AP34&lt;&gt;"",","&amp;AP34,"")&amp;IF(AU34&lt;&gt;"",","&amp;AU34,"")&amp;"}"&amp;IF(U34="LIBSETS_DROP_MECHANIC_MONSTER_NAME",", dropMechanicNames={" &amp; IF(V34&lt;&gt;"","['en']='"&amp;V34&amp;"'","") &amp; IF(W34&lt;&gt;"",", ['de']='" &amp; W34&amp;"'","") &amp; "}",""),"")&amp;"},","")</f>
        <v>, dropMechanic={LIBSETS_DROP_MECHANIC_CITY_CYRODIIL_VLASTARUS}},</v>
      </c>
      <c r="BC34" s="21" t="str">
        <f>IF(F34&lt;&gt;"Not in the game (anymore)",IF(C34&lt;&gt;"",CONCATENATE(" --",C34," / ",B34,"   [",IF(Q34&lt;&gt;"",Q34,""),IF(Z34&lt;&gt;"",", "&amp;Z34,""),IF(AE34&lt;&gt;"",", "&amp;AE34,""),IF(AJ34&lt;&gt;"",", "&amp;AJ34,""),IF(AO34&lt;&gt;"",", "&amp;AO34,""),IF(AT34&lt;&gt;"",", "&amp;AT34,""),"]")),"")</f>
        <v xml:space="preserve"> --Beckoning Steel / Klingender Stahl   [Cyrodiil]</v>
      </c>
    </row>
    <row r="35" spans="1:55" x14ac:dyDescent="0.25">
      <c r="A35" s="12">
        <v>53</v>
      </c>
      <c r="B35" t="s">
        <v>771</v>
      </c>
      <c r="C35" t="s">
        <v>772</v>
      </c>
      <c r="D35" s="3">
        <f>A35</f>
        <v>53</v>
      </c>
      <c r="G35" s="8" t="s">
        <v>1482</v>
      </c>
      <c r="I35" t="s">
        <v>91</v>
      </c>
      <c r="J35" t="s">
        <v>91</v>
      </c>
      <c r="K35">
        <v>195</v>
      </c>
      <c r="L35">
        <v>195</v>
      </c>
      <c r="M35">
        <v>195</v>
      </c>
      <c r="O35" s="65" t="s">
        <v>48</v>
      </c>
      <c r="P35" s="3">
        <f>IF(AND(G35&lt;&gt;"LIBSETS_SETTYPE_BATTLEGROUND",G35&lt;&gt;"LIBSETS_SETTYPE_SPECIAL"), IF(Q35&lt;&gt;"",VLOOKUP(Q35,'ESO zone constants'!$D$3:$H$10001,5,FALSE),""),"")</f>
        <v>449</v>
      </c>
      <c r="Q35" t="str">
        <f>IF(AND(O35&lt;&gt;"",NOT(ISERROR(O35))),O35, IF(AND(K35&lt;&gt;"",K35&gt;0,NOT(ISERROR(K35))),VLOOKUP(K35,'ESO dumped WayshrineInfo'!$K$3:$N$9987,4,FALSE),""))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WayshrineInfo'!$K$3:$N$9987,4,FALSE),""))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WayshrineInfo'!$K$3:$N$9987,4,FALSE),""))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5" t="s">
        <v>2677</v>
      </c>
      <c r="AY35" s="21" t="str">
        <f>IF(A35="???","--","")&amp;IF(F35&lt;&gt;"Not in the game (anymore)",IF(A35&lt;&gt;"",CONCATENATE("[",A35,"] = {wayshrines={")&amp;IF(K35&lt;&gt;"",CONCATENATE(K35,","),"")&amp;IF(L35&lt;&gt;"",CONCATENATE(L35,","),"")&amp;IF(M35&lt;&gt;"",CONCATENATE(M35,","),"")&amp;CONCATENATE("}")&amp;IF(VALUE(N35)&gt;0,CONCATENATE(", traitsNeeded=",N35),"")&amp;CONCATENATE(", dlcId=",IF(S35&lt;&gt;"",S35,"DLC_BASE_GAME")),""),"")</f>
        <v>[53] = {wayshrines={195,195,195,}, dlcId=DLC_BASE_GAME</v>
      </c>
      <c r="AZ35" s="21" t="str">
        <f>IF(F35&lt;&gt;"Not in the game (anymore)",IF(A35&lt;&gt;"",IF(P35&lt;&gt;"",CONCATENATE(", zoneIds={",P35),"")&amp;IF(Y35&lt;&gt;"",CONCATENATE(",",Y35),"")&amp;IF(AD35&lt;&gt;"",CONCATENATE(",",AD35),"")&amp;IF(AI35&lt;&gt;"",CONCATENATE(",",AI35),"")&amp;IF(AN35&lt;&gt;"",CONCATENATE(",",AN35),"")&amp;IF(AS35&lt;&gt;"",CONCATENATE(",",AS35),"")&amp;IF(P35&lt;&gt;"",CONCATENATE("}",""),"")&amp;IF(OR(I35="true",I35="false",I35&lt;&gt;""), CONCATENATE(", veteran=", I35), ""),""),"")</f>
        <v>, zoneIds={449}, veteran=false</v>
      </c>
      <c r="BA35" s="21" t="str">
        <f>IF(F35&lt;&gt;"Not in the game (anymore)",IF(A35&lt;&gt;"",", setType="&amp;G35,"")&amp;IF(J35="true",", multiTrialSet=true",""),"")</f>
        <v>, setType=LIBSETS_SETTYPE_DUNGEON</v>
      </c>
      <c r="BB35" s="21" t="str">
        <f>IF(AX35&lt;&gt;"",", isProcSetAllowedInPvP="&amp; AX35,"") &amp; IF(F35&lt;&gt;"Not in the game (anymore)",IF(U35&lt;&gt;"",", dropMechanic={"&amp;U35&amp;IF(AA35&lt;&gt;"",","&amp;AA35,"")&amp;IF(AF35&lt;&gt;"",","&amp;AF35,"")&amp;IF(AK35&lt;&gt;"",","&amp;AK35,"")&amp;IF(AP35&lt;&gt;"",","&amp;AP35,"")&amp;IF(AU35&lt;&gt;"",","&amp;AU35,"")&amp;"}"&amp;IF(U35="LIBSETS_DROP_MECHANIC_MONSTER_NAME",", dropMechanicNames={" &amp; IF(V35&lt;&gt;"","['en']='"&amp;V35&amp;"'","") &amp; IF(W35&lt;&gt;"",", ['de']='" &amp; W35&amp;"'","") &amp; "}",""),"")&amp;"},","")</f>
        <v>},</v>
      </c>
      <c r="BC35" s="21" t="str">
        <f>IF(F35&lt;&gt;"Not in the game (anymore)",IF(C35&lt;&gt;"",CONCATENATE(" --",C35," / ",B35,"   [",IF(Q35&lt;&gt;"",Q35,""),IF(Z35&lt;&gt;"",", "&amp;Z35,""),IF(AE35&lt;&gt;"",", "&amp;AE35,""),IF(AJ35&lt;&gt;"",", "&amp;AJ35,""),IF(AO35&lt;&gt;"",", "&amp;AO35,""),IF(AT35&lt;&gt;"",", "&amp;AT35,""),"]")),"")</f>
        <v xml:space="preserve"> --The Ice Furnace / Eisschmiede   [Direfrost Keep]</v>
      </c>
    </row>
    <row r="36" spans="1:55" x14ac:dyDescent="0.25">
      <c r="A36" s="5">
        <v>54</v>
      </c>
      <c r="B36" t="s">
        <v>773</v>
      </c>
      <c r="C36" t="s">
        <v>774</v>
      </c>
      <c r="D36" s="3">
        <f>A36</f>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WayshrineInfo'!$K$3:$N$9987,4,FALSE),""))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WayshrineInfo'!$K$3:$N$9987,4,FALSE),""))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WayshrineInfo'!$K$3:$N$9987,4,FALSE),""))</f>
        <v>Stonefalls</v>
      </c>
      <c r="AF36" s="44"/>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K36" s="44"/>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P36" s="44"/>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U36" s="44"/>
      <c r="AV36" s="3" t="str">
        <f>IF(AU36&lt;&gt;"",IF(AU36&lt;&gt;"LIBSETS_DROP_MECHANIC_MONSTER_NAME",VLOOKUP(AU36,'LibSets constants'!$I$4:$L$1003,3,FALSE),""),"")</f>
        <v/>
      </c>
      <c r="AW36" s="3" t="str">
        <f>IF(AU36&lt;&gt;"",IF(AU36&lt;&gt;"LIBSETS_DROP_MECHANIC_MONSTER_NAME",VLOOKUP(AU36,'LibSets constants'!$I$4:$L$1003,4,FALSE),""),"")</f>
        <v/>
      </c>
      <c r="AX36" s="85" t="s">
        <v>2677</v>
      </c>
      <c r="AY36" s="21" t="str">
        <f>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Z36" s="21" t="str">
        <f>IF(F36&lt;&gt;"Not in the game (anymore)",IF(A36&lt;&gt;"",IF(P36&lt;&gt;"",CONCATENATE(", zoneIds={",P36),"")&amp;IF(Y36&lt;&gt;"",CONCATENATE(",",Y36),"")&amp;IF(AD36&lt;&gt;"",CONCATENATE(",",AD36),"")&amp;IF(AI36&lt;&gt;"",CONCATENATE(",",AI36),"")&amp;IF(AN36&lt;&gt;"",CONCATENATE(",",AN36),"")&amp;IF(AS36&lt;&gt;"",CONCATENATE(",",AS36),"")&amp;IF(P36&lt;&gt;"",CONCATENATE("}",""),"")&amp;IF(OR(I36="true",I36="false",I36&lt;&gt;""), CONCATENATE(", veteran=", I36), ""),""),"")</f>
        <v>, zoneIds={3,381,41}, veteran=false</v>
      </c>
      <c r="BA36" s="21" t="str">
        <f>IF(F36&lt;&gt;"Not in the game (anymore)",IF(A36&lt;&gt;"",", setType="&amp;G36,"")&amp;IF(J36="true",", multiTrialSet=true",""),"")</f>
        <v>, setType=LIBSETS_SETTYPE_CRAFTED</v>
      </c>
      <c r="BB36" s="21" t="str">
        <f>IF(AX36&lt;&gt;"",", isProcSetAllowedInPvP="&amp; AX36,"") &amp; IF(F36&lt;&gt;"Not in the game (anymore)",IF(U36&lt;&gt;"",", dropMechanic={"&amp;U36&amp;IF(AA36&lt;&gt;"",","&amp;AA36,"")&amp;IF(AF36&lt;&gt;"",","&amp;AF36,"")&amp;IF(AK36&lt;&gt;"",","&amp;AK36,"")&amp;IF(AP36&lt;&gt;"",","&amp;AP36,"")&amp;IF(AU36&lt;&gt;"",","&amp;AU36,"")&amp;"}"&amp;IF(U36="LIBSETS_DROP_MECHANIC_MONSTER_NAME",", dropMechanicNames={" &amp; IF(V36&lt;&gt;"","['en']='"&amp;V36&amp;"'","") &amp; IF(W36&lt;&gt;"",", ['de']='" &amp; W36&amp;"'","") &amp; "}",""),"")&amp;"},","")</f>
        <v>},</v>
      </c>
      <c r="BC36" s="21" t="str">
        <f>IF(F36&lt;&gt;"Not in the game (anymore)",IF(C36&lt;&gt;"",CONCATENATE(" --",C36," / ",B36,"   [",IF(Q36&lt;&gt;"",Q36,""),IF(Z36&lt;&gt;"",", "&amp;Z36,""),IF(AE36&lt;&gt;"",", "&amp;AE36,""),IF(AJ36&lt;&gt;"",", "&amp;AJ36,""),IF(AO36&lt;&gt;"",", "&amp;AO36,""),IF(AT36&lt;&gt;"",", "&amp;AT36,""),"]")),"")</f>
        <v xml:space="preserve"> --Ashen Grip / Aschengriff   [Glenumbra, Auridon, Stonefalls]</v>
      </c>
    </row>
    <row r="37" spans="1:55" x14ac:dyDescent="0.25">
      <c r="A37" s="12">
        <v>55</v>
      </c>
      <c r="B37" t="s">
        <v>775</v>
      </c>
      <c r="C37" t="s">
        <v>776</v>
      </c>
      <c r="D37" s="3">
        <f>A37</f>
        <v>55</v>
      </c>
      <c r="E37" s="60"/>
      <c r="G37" s="8" t="s">
        <v>1482</v>
      </c>
      <c r="I37" t="s">
        <v>91</v>
      </c>
      <c r="J37" t="s">
        <v>91</v>
      </c>
      <c r="K37">
        <v>193</v>
      </c>
      <c r="L37">
        <v>193</v>
      </c>
      <c r="M37">
        <v>193</v>
      </c>
      <c r="O37" s="65" t="s">
        <v>66</v>
      </c>
      <c r="P37" s="3">
        <f>IF(AND(G37&lt;&gt;"LIBSETS_SETTYPE_BATTLEGROUND",G37&lt;&gt;"LIBSETS_SETTYPE_SPECIAL"), IF(Q37&lt;&gt;"",VLOOKUP(Q37,'ESO zone constants'!$D$3:$H$10001,5,FALSE),""),"")</f>
        <v>144</v>
      </c>
      <c r="Q37" t="str">
        <f>IF(AND(O37&lt;&gt;"",NOT(ISERROR(O37))),O37, IF(AND(K37&lt;&gt;"",K37&gt;0,NOT(ISERROR(K37))),VLOOKUP(K37,'ESO dumped WayshrineInfo'!$K$3:$N$9987,4,FALSE),""))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WayshrineInfo'!$K$3:$N$9987,4,FALSE),""))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WayshrineInfo'!$K$3:$N$9987,4,FALSE),""))</f>
        <v/>
      </c>
      <c r="AF37" s="44"/>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K37" s="44"/>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P37" s="44"/>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U37" s="44"/>
      <c r="AV37" s="3" t="str">
        <f>IF(AU37&lt;&gt;"",IF(AU37&lt;&gt;"LIBSETS_DROP_MECHANIC_MONSTER_NAME",VLOOKUP(AU37,'LibSets constants'!$I$4:$L$1003,3,FALSE),""),"")</f>
        <v/>
      </c>
      <c r="AW37" s="3" t="str">
        <f>IF(AU37&lt;&gt;"",IF(AU37&lt;&gt;"LIBSETS_DROP_MECHANIC_MONSTER_NAME",VLOOKUP(AU37,'LibSets constants'!$I$4:$L$1003,4,FALSE),""),"")</f>
        <v/>
      </c>
      <c r="AX37" s="85" t="s">
        <v>2677</v>
      </c>
      <c r="AY37" s="21" t="str">
        <f>IF(A37="???","--","")&amp;IF(F37&lt;&gt;"Not in the game (anymore)",IF(A37&lt;&gt;"",CONCATENATE("[",A37,"] = {wayshrines={")&amp;IF(K37&lt;&gt;"",CONCATENATE(K37,","),"")&amp;IF(L37&lt;&gt;"",CONCATENATE(L37,","),"")&amp;IF(M37&lt;&gt;"",CONCATENATE(M37,","),"")&amp;CONCATENATE("}")&amp;IF(VALUE(N37)&gt;0,CONCATENATE(", traitsNeeded=",N37),"")&amp;CONCATENATE(", dlcId=",IF(S37&lt;&gt;"",S37,"DLC_BASE_GAME")),""),"")</f>
        <v>[55] = {wayshrines={193,193,193,}, dlcId=DLC_BASE_GAME</v>
      </c>
      <c r="AZ37" s="21" t="str">
        <f>IF(F37&lt;&gt;"Not in the game (anymore)",IF(A37&lt;&gt;"",IF(P37&lt;&gt;"",CONCATENATE(", zoneIds={",P37),"")&amp;IF(Y37&lt;&gt;"",CONCATENATE(",",Y37),"")&amp;IF(AD37&lt;&gt;"",CONCATENATE(",",AD37),"")&amp;IF(AI37&lt;&gt;"",CONCATENATE(",",AI37),"")&amp;IF(AN37&lt;&gt;"",CONCATENATE(",",AN37),"")&amp;IF(AS37&lt;&gt;"",CONCATENATE(",",AS37),"")&amp;IF(P37&lt;&gt;"",CONCATENATE("}",""),"")&amp;IF(OR(I37="true",I37="false",I37&lt;&gt;""), CONCATENATE(", veteran=", I37), ""),""),"")</f>
        <v>, zoneIds={144,936}, veteran=false</v>
      </c>
      <c r="BA37" s="21" t="str">
        <f>IF(F37&lt;&gt;"Not in the game (anymore)",IF(A37&lt;&gt;"",", setType="&amp;G37,"")&amp;IF(J37="true",", multiTrialSet=true",""),"")</f>
        <v>, setType=LIBSETS_SETTYPE_DUNGEON</v>
      </c>
      <c r="BB37" s="21" t="str">
        <f>IF(AX37&lt;&gt;"",", isProcSetAllowedInPvP="&amp; AX37,"") &amp; IF(F37&lt;&gt;"Not in the game (anymore)",IF(U37&lt;&gt;"",", dropMechanic={"&amp;U37&amp;IF(AA37&lt;&gt;"",","&amp;AA37,"")&amp;IF(AF37&lt;&gt;"",","&amp;AF37,"")&amp;IF(AK37&lt;&gt;"",","&amp;AK37,"")&amp;IF(AP37&lt;&gt;"",","&amp;AP37,"")&amp;IF(AU37&lt;&gt;"",","&amp;AU37,"")&amp;"}"&amp;IF(U37="LIBSETS_DROP_MECHANIC_MONSTER_NAME",", dropMechanicNames={" &amp; IF(V37&lt;&gt;"","['en']='"&amp;V37&amp;"'","") &amp; IF(W37&lt;&gt;"",", ['de']='" &amp; W37&amp;"'","") &amp; "}",""),"")&amp;"},","")</f>
        <v>},</v>
      </c>
      <c r="BC37" s="21" t="str">
        <f>IF(F37&lt;&gt;"Not in the game (anymore)",IF(C37&lt;&gt;"",CONCATENATE(" --",C37," / ",B37,"   [",IF(Q37&lt;&gt;"",Q37,""),IF(Z37&lt;&gt;"",", "&amp;Z37,""),IF(AE37&lt;&gt;"",", "&amp;AE37,""),IF(AJ37&lt;&gt;"",", "&amp;AJ37,""),IF(AO37&lt;&gt;"",", "&amp;AO37,""),IF(AT37&lt;&gt;"",", "&amp;AT37,""),"]")),"")</f>
        <v xml:space="preserve"> --Prayer Shawl / Gebetstuch   [Spindleclutch I]</v>
      </c>
    </row>
    <row r="38" spans="1:55" x14ac:dyDescent="0.25">
      <c r="A38" s="12">
        <v>56</v>
      </c>
      <c r="B38" t="s">
        <v>777</v>
      </c>
      <c r="C38" t="s">
        <v>2574</v>
      </c>
      <c r="D38" s="3">
        <f>A38</f>
        <v>56</v>
      </c>
      <c r="E38" s="60"/>
      <c r="G38" s="8" t="s">
        <v>1485</v>
      </c>
      <c r="I38" t="s">
        <v>91</v>
      </c>
      <c r="J38" t="s">
        <v>91</v>
      </c>
      <c r="K38">
        <v>93</v>
      </c>
      <c r="L38">
        <v>93</v>
      </c>
      <c r="M38">
        <v>93</v>
      </c>
      <c r="O38" s="65" t="s">
        <v>110</v>
      </c>
      <c r="P38" s="3">
        <f>IF(AND(G38&lt;&gt;"LIBSETS_SETTYPE_BATTLEGROUND",G38&lt;&gt;"LIBSETS_SETTYPE_SPECIAL"), IF(Q38&lt;&gt;"",VLOOKUP(Q38,'ESO zone constants'!$D$3:$H$10001,5,FALSE),""),"")</f>
        <v>101</v>
      </c>
      <c r="Q38" t="str">
        <f>IF(AND(O38&lt;&gt;"",NOT(ISERROR(O38))),O38, IF(AND(K38&lt;&gt;"",K38&gt;0,NOT(ISERROR(K38))),VLOOKUP(K38,'ESO dumped WayshrineInfo'!$K$3:$N$9987,4,FALSE),""))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WayshrineInfo'!$K$3:$N$9987,4,FALSE),""))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WayshrineInfo'!$K$3:$N$9987,4,FALSE),""))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5" t="s">
        <v>2677</v>
      </c>
      <c r="AY38" s="21" t="str">
        <f>IF(A38="???","--","")&amp;IF(F38&lt;&gt;"Not in the game (anymore)",IF(A38&lt;&gt;"",CONCATENATE("[",A38,"] = {wayshrines={")&amp;IF(K38&lt;&gt;"",CONCATENATE(K38,","),"")&amp;IF(L38&lt;&gt;"",CONCATENATE(L38,","),"")&amp;IF(M38&lt;&gt;"",CONCATENATE(M38,","),"")&amp;CONCATENATE("}")&amp;IF(VALUE(N38)&gt;0,CONCATENATE(", traitsNeeded=",N38),"")&amp;CONCATENATE(", dlcId=",IF(S38&lt;&gt;"",S38,"DLC_BASE_GAME")),""),"")</f>
        <v>[56] = {wayshrines={93,93,93,}, dlcId=DLC_BASE_GAME</v>
      </c>
      <c r="AZ38" s="21" t="str">
        <f>IF(F38&lt;&gt;"Not in the game (anymore)",IF(A38&lt;&gt;"",IF(P38&lt;&gt;"",CONCATENATE(", zoneIds={",P38),"")&amp;IF(Y38&lt;&gt;"",CONCATENATE(",",Y38),"")&amp;IF(AD38&lt;&gt;"",CONCATENATE(",",AD38),"")&amp;IF(AI38&lt;&gt;"",CONCATENATE(",",AI38),"")&amp;IF(AN38&lt;&gt;"",CONCATENATE(",",AN38),"")&amp;IF(AS38&lt;&gt;"",CONCATENATE(",",AS38),"")&amp;IF(P38&lt;&gt;"",CONCATENATE("}",""),"")&amp;IF(OR(I38="true",I38="false",I38&lt;&gt;""), CONCATENATE(", veteran=", I38), ""),""),"")</f>
        <v>, zoneIds={101}, veteran=false</v>
      </c>
      <c r="BA38" s="21" t="str">
        <f>IF(F38&lt;&gt;"Not in the game (anymore)",IF(A38&lt;&gt;"",", setType="&amp;G38,"")&amp;IF(J38="true",", multiTrialSet=true",""),"")</f>
        <v>, setType=LIBSETS_SETTYPE_OVERLAND</v>
      </c>
      <c r="BB38" s="21" t="str">
        <f>IF(AX38&lt;&gt;"",", isProcSetAllowedInPvP="&amp; AX38,"") &amp; IF(F38&lt;&gt;"Not in the game (anymore)",IF(U38&lt;&gt;"",", dropMechanic={"&amp;U38&amp;IF(AA38&lt;&gt;"",","&amp;AA38,"")&amp;IF(AF38&lt;&gt;"",","&amp;AF38,"")&amp;IF(AK38&lt;&gt;"",","&amp;AK38,"")&amp;IF(AP38&lt;&gt;"",","&amp;AP38,"")&amp;IF(AU38&lt;&gt;"",","&amp;AU38,"")&amp;"}"&amp;IF(U38="LIBSETS_DROP_MECHANIC_MONSTER_NAME",",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C38" s="21" t="str">
        <f>IF(F38&lt;&gt;"Not in the game (anymore)",IF(C38&lt;&gt;"",CONCATENATE(" --",C38," / ",B38,"   [",IF(Q38&lt;&gt;"",Q38,""),IF(Z38&lt;&gt;"",", "&amp;Z38,""),IF(AE38&lt;&gt;"",", "&amp;AE38,""),IF(AJ38&lt;&gt;"",", "&amp;AJ38,""),IF(AO38&lt;&gt;"",", "&amp;AO38,""),IF(AT38&lt;&gt;"",", "&amp;AT38,""),"]")),"")</f>
        <v xml:space="preserve"> --Stendarr\'s Embrace / Stendarrs Umarmung   [Eastmarch]</v>
      </c>
    </row>
    <row r="39" spans="1:55" x14ac:dyDescent="0.25">
      <c r="A39" s="12">
        <v>57</v>
      </c>
      <c r="B39" t="s">
        <v>778</v>
      </c>
      <c r="C39" t="s">
        <v>2575</v>
      </c>
      <c r="D39" s="3">
        <f>A39</f>
        <v>57</v>
      </c>
      <c r="E39" s="60"/>
      <c r="G39" s="8" t="s">
        <v>1485</v>
      </c>
      <c r="I39" t="s">
        <v>91</v>
      </c>
      <c r="J39" t="s">
        <v>91</v>
      </c>
      <c r="K39">
        <v>214</v>
      </c>
      <c r="L39">
        <v>214</v>
      </c>
      <c r="M39">
        <v>214</v>
      </c>
      <c r="O39" s="65" t="s">
        <v>266</v>
      </c>
      <c r="P39" s="3">
        <f>IF(AND(G39&lt;&gt;"LIBSETS_SETTYPE_BATTLEGROUND",G39&lt;&gt;"LIBSETS_SETTYPE_SPECIAL"), IF(Q39&lt;&gt;"",VLOOKUP(Q39,'ESO zone constants'!$D$3:$H$10001,5,FALSE),""),"")</f>
        <v>383</v>
      </c>
      <c r="Q39" t="str">
        <f>IF(AND(O39&lt;&gt;"",NOT(ISERROR(O39))),O39, IF(AND(K39&lt;&gt;"",K39&gt;0,NOT(ISERROR(K39))),VLOOKUP(K39,'ESO dumped WayshrineInfo'!$K$3:$N$9987,4,FALSE),""))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WayshrineInfo'!$K$3:$N$9987,4,FALSE),""))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WayshrineInfo'!$K$3:$N$9987,4,FALSE),""))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5" t="s">
        <v>2677</v>
      </c>
      <c r="AY39" s="21" t="str">
        <f>IF(A39="???","--","")&amp;IF(F39&lt;&gt;"Not in the game (anymore)",IF(A39&lt;&gt;"",CONCATENATE("[",A39,"] = {wayshrines={")&amp;IF(K39&lt;&gt;"",CONCATENATE(K39,","),"")&amp;IF(L39&lt;&gt;"",CONCATENATE(L39,","),"")&amp;IF(M39&lt;&gt;"",CONCATENATE(M39,","),"")&amp;CONCATENATE("}")&amp;IF(VALUE(N39)&gt;0,CONCATENATE(", traitsNeeded=",N39),"")&amp;CONCATENATE(", dlcId=",IF(S39&lt;&gt;"",S39,"DLC_BASE_GAME")),""),"")</f>
        <v>[57] = {wayshrines={214,214,214,}, dlcId=DLC_BASE_GAME</v>
      </c>
      <c r="AZ39" s="21" t="str">
        <f>IF(F39&lt;&gt;"Not in the game (anymore)",IF(A39&lt;&gt;"",IF(P39&lt;&gt;"",CONCATENATE(", zoneIds={",P39),"")&amp;IF(Y39&lt;&gt;"",CONCATENATE(",",Y39),"")&amp;IF(AD39&lt;&gt;"",CONCATENATE(",",AD39),"")&amp;IF(AI39&lt;&gt;"",CONCATENATE(",",AI39),"")&amp;IF(AN39&lt;&gt;"",CONCATENATE(",",AN39),"")&amp;IF(AS39&lt;&gt;"",CONCATENATE(",",AS39),"")&amp;IF(P39&lt;&gt;"",CONCATENATE("}",""),"")&amp;IF(OR(I39="true",I39="false",I39&lt;&gt;""), CONCATENATE(", veteran=", I39), ""),""),"")</f>
        <v>, zoneIds={383}, veteran=false</v>
      </c>
      <c r="BA39" s="21" t="str">
        <f>IF(F39&lt;&gt;"Not in the game (anymore)",IF(A39&lt;&gt;"",", setType="&amp;G39,"")&amp;IF(J39="true",", multiTrialSet=true",""),"")</f>
        <v>, setType=LIBSETS_SETTYPE_OVERLAND</v>
      </c>
      <c r="BB39" s="21" t="str">
        <f>IF(AX39&lt;&gt;"",", isProcSetAllowedInPvP="&amp; AX39,"") &amp; IF(F39&lt;&gt;"Not in the game (anymore)",IF(U39&lt;&gt;"",", dropMechanic={"&amp;U39&amp;IF(AA39&lt;&gt;"",","&amp;AA39,"")&amp;IF(AF39&lt;&gt;"",","&amp;AF39,"")&amp;IF(AK39&lt;&gt;"",","&amp;AK39,"")&amp;IF(AP39&lt;&gt;"",","&amp;AP39,"")&amp;IF(AU39&lt;&gt;"",","&amp;AU39,"")&amp;"}"&amp;IF(U39="LIBSETS_DROP_MECHANIC_MONSTER_NAME",",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C39" s="21" t="str">
        <f>IF(F39&lt;&gt;"Not in the game (anymore)",IF(C39&lt;&gt;"",CONCATENATE(" --",C39," / ",B39,"   [",IF(Q39&lt;&gt;"",Q39,""),IF(Z39&lt;&gt;"",", "&amp;Z39,""),IF(AE39&lt;&gt;"",", "&amp;AE39,""),IF(AJ39&lt;&gt;"",", "&amp;AJ39,""),IF(AO39&lt;&gt;"",", "&amp;AO39,""),IF(AT39&lt;&gt;"",", "&amp;AT39,""),"]")),"")</f>
        <v xml:space="preserve"> --Syrabane\'s Grip / Syrabanns Griff   [Grahtwood]</v>
      </c>
    </row>
    <row r="40" spans="1:55" x14ac:dyDescent="0.25">
      <c r="A40" s="12">
        <v>58</v>
      </c>
      <c r="B40" t="s">
        <v>779</v>
      </c>
      <c r="C40" t="s">
        <v>780</v>
      </c>
      <c r="D40" s="3">
        <f>A40</f>
        <v>58</v>
      </c>
      <c r="E40" s="60"/>
      <c r="G40" s="8" t="s">
        <v>1485</v>
      </c>
      <c r="I40" t="s">
        <v>91</v>
      </c>
      <c r="J40" t="s">
        <v>91</v>
      </c>
      <c r="K40">
        <v>62</v>
      </c>
      <c r="L40">
        <v>62</v>
      </c>
      <c r="M40">
        <v>62</v>
      </c>
      <c r="O40" s="65" t="s">
        <v>103</v>
      </c>
      <c r="P40" s="3">
        <f>IF(AND(G40&lt;&gt;"LIBSETS_SETTYPE_BATTLEGROUND",G40&lt;&gt;"LIBSETS_SETTYPE_SPECIAL"), IF(Q40&lt;&gt;"",VLOOKUP(Q40,'ESO zone constants'!$D$3:$H$10001,5,FALSE),""),"")</f>
        <v>3</v>
      </c>
      <c r="Q40" t="str">
        <f>IF(AND(O40&lt;&gt;"",NOT(ISERROR(O40))),O40, IF(AND(K40&lt;&gt;"",K40&gt;0,NOT(ISERROR(K40))),VLOOKUP(K40,'ESO dumped WayshrineInfo'!$K$3:$N$9987,4,FALSE),""))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WayshrineInfo'!$K$3:$N$9987,4,FALSE),""))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WayshrineInfo'!$K$3:$N$9987,4,FALSE),""))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5" t="s">
        <v>2677</v>
      </c>
      <c r="AY40" s="21" t="str">
        <f>IF(A40="???","--","")&amp;IF(F40&lt;&gt;"Not in the game (anymore)",IF(A40&lt;&gt;"",CONCATENATE("[",A40,"] = {wayshrines={")&amp;IF(K40&lt;&gt;"",CONCATENATE(K40,","),"")&amp;IF(L40&lt;&gt;"",CONCATENATE(L40,","),"")&amp;IF(M40&lt;&gt;"",CONCATENATE(M40,","),"")&amp;CONCATENATE("}")&amp;IF(VALUE(N40)&gt;0,CONCATENATE(", traitsNeeded=",N40),"")&amp;CONCATENATE(", dlcId=",IF(S40&lt;&gt;"",S40,"DLC_BASE_GAME")),""),"")</f>
        <v>[58] = {wayshrines={62,62,62,}, dlcId=DLC_BASE_GAME</v>
      </c>
      <c r="AZ40" s="21" t="str">
        <f>IF(F40&lt;&gt;"Not in the game (anymore)",IF(A40&lt;&gt;"",IF(P40&lt;&gt;"",CONCATENATE(", zoneIds={",P40),"")&amp;IF(Y40&lt;&gt;"",CONCATENATE(",",Y40),"")&amp;IF(AD40&lt;&gt;"",CONCATENATE(",",AD40),"")&amp;IF(AI40&lt;&gt;"",CONCATENATE(",",AI40),"")&amp;IF(AN40&lt;&gt;"",CONCATENATE(",",AN40),"")&amp;IF(AS40&lt;&gt;"",CONCATENATE(",",AS40),"")&amp;IF(P40&lt;&gt;"",CONCATENATE("}",""),"")&amp;IF(OR(I40="true",I40="false",I40&lt;&gt;""), CONCATENATE(", veteran=", I40), ""),""),"")</f>
        <v>, zoneIds={3}, veteran=false</v>
      </c>
      <c r="BA40" s="21" t="str">
        <f>IF(F40&lt;&gt;"Not in the game (anymore)",IF(A40&lt;&gt;"",", setType="&amp;G40,"")&amp;IF(J40="true",", multiTrialSet=true",""),"")</f>
        <v>, setType=LIBSETS_SETTYPE_OVERLAND</v>
      </c>
      <c r="BB40" s="21" t="str">
        <f>IF(AX40&lt;&gt;"",", isProcSetAllowedInPvP="&amp; AX40,"") &amp; IF(F40&lt;&gt;"Not in the game (anymore)",IF(U40&lt;&gt;"",", dropMechanic={"&amp;U40&amp;IF(AA40&lt;&gt;"",","&amp;AA40,"")&amp;IF(AF40&lt;&gt;"",","&amp;AF40,"")&amp;IF(AK40&lt;&gt;"",","&amp;AK40,"")&amp;IF(AP40&lt;&gt;"",","&amp;AP40,"")&amp;IF(AU40&lt;&gt;"",","&amp;AU40,"")&amp;"}"&amp;IF(U40="LIBSETS_DROP_MECHANIC_MONSTER_NAME",",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C40" s="21" t="str">
        <f>IF(F40&lt;&gt;"Not in the game (anymore)",IF(C40&lt;&gt;"",CONCATENATE(" --",C40," / ",B40,"   [",IF(Q40&lt;&gt;"",Q40,""),IF(Z40&lt;&gt;"",", "&amp;Z40,""),IF(AE40&lt;&gt;"",", "&amp;AE40,""),IF(AJ40&lt;&gt;"",", "&amp;AJ40,""),IF(AO40&lt;&gt;"",", "&amp;AO40,""),IF(AT40&lt;&gt;"",", "&amp;AT40,""),"]")),"")</f>
        <v xml:space="preserve"> --Hide of the Werewolf / Fell des Werwolfs   [Glenumbra]</v>
      </c>
    </row>
    <row r="41" spans="1:55" x14ac:dyDescent="0.25">
      <c r="A41" s="12">
        <v>59</v>
      </c>
      <c r="B41" t="s">
        <v>781</v>
      </c>
      <c r="C41" t="s">
        <v>2576</v>
      </c>
      <c r="D41" s="3">
        <f>A41</f>
        <v>59</v>
      </c>
      <c r="E41" s="60"/>
      <c r="G41" s="8" t="s">
        <v>1480</v>
      </c>
      <c r="I41" t="s">
        <v>91</v>
      </c>
      <c r="J41" t="s">
        <v>91</v>
      </c>
      <c r="K41">
        <v>-1</v>
      </c>
      <c r="L41">
        <v>-1</v>
      </c>
      <c r="M41">
        <v>-1</v>
      </c>
      <c r="O41" s="65" t="s">
        <v>125</v>
      </c>
      <c r="P41" s="3">
        <f>IF(AND(G41&lt;&gt;"LIBSETS_SETTYPE_BATTLEGROUND",G41&lt;&gt;"LIBSETS_SETTYPE_SPECIAL"), IF(Q41&lt;&gt;"",VLOOKUP(Q41,'ESO zone constants'!$D$3:$H$10001,5,FALSE),""),"")</f>
        <v>181</v>
      </c>
      <c r="Q41" t="str">
        <f>IF(AND(O41&lt;&gt;"",NOT(ISERROR(O41))),O41, IF(AND(K41&lt;&gt;"",K41&gt;0,NOT(ISERROR(K41))),VLOOKUP(K41,'ESO dumped WayshrineInfo'!$K$3:$N$9987,4,FALSE),""))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WayshrineInfo'!$K$3:$N$9987,4,FALSE),""))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WayshrineInfo'!$K$3:$N$9987,4,FALSE),""))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5" t="s">
        <v>2677</v>
      </c>
      <c r="AY41" s="21" t="str">
        <f>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Z41" s="21" t="str">
        <f>IF(F41&lt;&gt;"Not in the game (anymore)",IF(A41&lt;&gt;"",IF(P41&lt;&gt;"",CONCATENATE(", zoneIds={",P41),"")&amp;IF(Y41&lt;&gt;"",CONCATENATE(",",Y41),"")&amp;IF(AD41&lt;&gt;"",CONCATENATE(",",AD41),"")&amp;IF(AI41&lt;&gt;"",CONCATENATE(",",AI41),"")&amp;IF(AN41&lt;&gt;"",CONCATENATE(",",AN41),"")&amp;IF(AS41&lt;&gt;"",CONCATENATE(",",AS41),"")&amp;IF(P41&lt;&gt;"",CONCATENATE("}",""),"")&amp;IF(OR(I41="true",I41="false",I41&lt;&gt;""), CONCATENATE(", veteran=", I41), ""),""),"")</f>
        <v>, zoneIds={181}, veteran=false</v>
      </c>
      <c r="BA41" s="21" t="str">
        <f>IF(F41&lt;&gt;"Not in the game (anymore)",IF(A41&lt;&gt;"",", setType="&amp;G41,"")&amp;IF(J41="true",", multiTrialSet=true",""),"")</f>
        <v>, setType=LIBSETS_SETTYPE_CYRODIIL</v>
      </c>
      <c r="BB41" s="21" t="str">
        <f>IF(AX41&lt;&gt;"",", isProcSetAllowedInPvP="&amp; AX41,"") &amp; IF(F41&lt;&gt;"Not in the game (anymore)",IF(U41&lt;&gt;"",", dropMechanic={"&amp;U41&amp;IF(AA41&lt;&gt;"",","&amp;AA41,"")&amp;IF(AF41&lt;&gt;"",","&amp;AF41,"")&amp;IF(AK41&lt;&gt;"",","&amp;AK41,"")&amp;IF(AP41&lt;&gt;"",","&amp;AP41,"")&amp;IF(AU41&lt;&gt;"",","&amp;AU41,"")&amp;"}"&amp;IF(U41="LIBSETS_DROP_MECHANIC_MONSTER_NAME",", dropMechanicNames={" &amp; IF(V41&lt;&gt;"","['en']='"&amp;V41&amp;"'","") &amp; IF(W41&lt;&gt;"",", ['de']='" &amp; W41&amp;"'","") &amp; "}",""),"")&amp;"},","")</f>
        <v>, dropMechanic={LIBSETS_DROP_MECHANIC_CITY_CYRODIIL_BRUMA}},</v>
      </c>
      <c r="BC41" s="21" t="str">
        <f>IF(F41&lt;&gt;"Not in the game (anymore)",IF(C41&lt;&gt;"",CONCATENATE(" --",C41," / ",B41,"   [",IF(Q41&lt;&gt;"",Q41,""),IF(Z41&lt;&gt;"",", "&amp;Z41,""),IF(AE41&lt;&gt;"",", "&amp;AE41,""),IF(AJ41&lt;&gt;"",", "&amp;AJ41,""),IF(AO41&lt;&gt;"",", "&amp;AO41,""),IF(AT41&lt;&gt;"",", "&amp;AT41,""),"]")),"")</f>
        <v xml:space="preserve"> --Kyne\'s Kiss / Kynes Kuss   [Cyrodiil]</v>
      </c>
    </row>
    <row r="42" spans="1:55" x14ac:dyDescent="0.25">
      <c r="A42" s="12">
        <v>60</v>
      </c>
      <c r="B42" t="s">
        <v>782</v>
      </c>
      <c r="C42" t="s">
        <v>783</v>
      </c>
      <c r="D42" s="3">
        <f>A42</f>
        <v>60</v>
      </c>
      <c r="E42" s="60"/>
      <c r="G42" s="8" t="s">
        <v>1485</v>
      </c>
      <c r="I42" t="s">
        <v>91</v>
      </c>
      <c r="J42" t="s">
        <v>91</v>
      </c>
      <c r="K42">
        <v>55</v>
      </c>
      <c r="L42">
        <v>55</v>
      </c>
      <c r="M42">
        <v>55</v>
      </c>
      <c r="O42" s="65" t="s">
        <v>105</v>
      </c>
      <c r="P42" s="3">
        <f>IF(AND(G42&lt;&gt;"LIBSETS_SETTYPE_BATTLEGROUND",G42&lt;&gt;"LIBSETS_SETTYPE_SPECIAL"), IF(Q42&lt;&gt;"",VLOOKUP(Q42,'ESO zone constants'!$D$3:$H$10001,5,FALSE),""),"")</f>
        <v>20</v>
      </c>
      <c r="Q42" t="str">
        <f>IF(AND(O42&lt;&gt;"",NOT(ISERROR(O42))),O42, IF(AND(K42&lt;&gt;"",K42&gt;0,NOT(ISERROR(K42))),VLOOKUP(K42,'ESO dumped WayshrineInfo'!$K$3:$N$9987,4,FALSE),""))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WayshrineInfo'!$K$3:$N$9987,4,FALSE),""))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WayshrineInfo'!$K$3:$N$9987,4,FALSE),""))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5" t="s">
        <v>2678</v>
      </c>
      <c r="AY42" s="21" t="str">
        <f>IF(A42="???","--","")&amp;IF(F42&lt;&gt;"Not in the game (anymore)",IF(A42&lt;&gt;"",CONCATENATE("[",A42,"] = {wayshrines={")&amp;IF(K42&lt;&gt;"",CONCATENATE(K42,","),"")&amp;IF(L42&lt;&gt;"",CONCATENATE(L42,","),"")&amp;IF(M42&lt;&gt;"",CONCATENATE(M42,","),"")&amp;CONCATENATE("}")&amp;IF(VALUE(N42)&gt;0,CONCATENATE(", traitsNeeded=",N42),"")&amp;CONCATENATE(", dlcId=",IF(S42&lt;&gt;"",S42,"DLC_BASE_GAME")),""),"")</f>
        <v>[60] = {wayshrines={55,55,55,}, dlcId=DLC_BASE_GAME</v>
      </c>
      <c r="AZ42" s="21" t="str">
        <f>IF(F42&lt;&gt;"Not in the game (anymore)",IF(A42&lt;&gt;"",IF(P42&lt;&gt;"",CONCATENATE(", zoneIds={",P42),"")&amp;IF(Y42&lt;&gt;"",CONCATENATE(",",Y42),"")&amp;IF(AD42&lt;&gt;"",CONCATENATE(",",AD42),"")&amp;IF(AI42&lt;&gt;"",CONCATENATE(",",AI42),"")&amp;IF(AN42&lt;&gt;"",CONCATENATE(",",AN42),"")&amp;IF(AS42&lt;&gt;"",CONCATENATE(",",AS42),"")&amp;IF(P42&lt;&gt;"",CONCATENATE("}",""),"")&amp;IF(OR(I42="true",I42="false",I42&lt;&gt;""), CONCATENATE(", veteran=", I42), ""),""),"")</f>
        <v>, zoneIds={20}, veteran=false</v>
      </c>
      <c r="BA42" s="21" t="str">
        <f>IF(F42&lt;&gt;"Not in the game (anymore)",IF(A42&lt;&gt;"",", setType="&amp;G42,"")&amp;IF(J42="true",", multiTrialSet=true",""),"")</f>
        <v>, setType=LIBSETS_SETTYPE_OVERLAND</v>
      </c>
      <c r="BB42" s="21" t="str">
        <f>IF(AX42&lt;&gt;"",", isProcSetAllowedInPvP="&amp; AX42,"") &amp; IF(F42&lt;&gt;"Not in the game (anymore)",IF(U42&lt;&gt;"",", dropMechanic={"&amp;U42&amp;IF(AA42&lt;&gt;"",","&amp;AA42,"")&amp;IF(AF42&lt;&gt;"",","&amp;AF42,"")&amp;IF(AK42&lt;&gt;"",","&amp;AK42,"")&amp;IF(AP42&lt;&gt;"",","&amp;AP42,"")&amp;IF(AU42&lt;&gt;"",","&amp;AU42,"")&amp;"}"&amp;IF(U42="LIBSETS_DROP_MECHANIC_MONSTER_NAME",", dropMechanicNames={" &amp; IF(V42&lt;&gt;"","['en']='"&amp;V42&amp;"'","") &amp; IF(W42&lt;&gt;"",", ['de']='" &amp; W42&amp;"'","") &amp; "}",""),"")&amp;"},","")</f>
        <v>, isProcSetAllowedInPvP=1, dropMechanic={LIBSETS_DROP_MECHANIC_OVERLAND_BOSS_DELVE,LIBSETS_DROP_MECHANIC_OVERLAND_WORLDBOSS,LIBSETS_DROP_MECHANIC_OVERLAND_BOSS_PUBLIC_DUNGEON,LIBSETS_DROP_MECHANIC_OVERLAND_CHEST}},</v>
      </c>
      <c r="BC42" s="21" t="str">
        <f>IF(F42&lt;&gt;"Not in the game (anymore)",IF(C42&lt;&gt;"",CONCATENATE(" --",C42," / ",B42,"   [",IF(Q42&lt;&gt;"",Q42,""),IF(Z42&lt;&gt;"",", "&amp;Z42,""),IF(AE42&lt;&gt;"",", "&amp;AE42,""),IF(AJ42&lt;&gt;"",", "&amp;AJ42,""),IF(AO42&lt;&gt;"",", "&amp;AO42,""),IF(AT42&lt;&gt;"",", "&amp;AT42,""),"]")),"")</f>
        <v xml:space="preserve"> --Darkstride / Dunkelschritt   [Rivenspire]</v>
      </c>
    </row>
    <row r="43" spans="1:55" x14ac:dyDescent="0.25">
      <c r="A43" s="12">
        <v>61</v>
      </c>
      <c r="B43" t="s">
        <v>784</v>
      </c>
      <c r="C43" t="s">
        <v>785</v>
      </c>
      <c r="D43" s="3">
        <f>A43</f>
        <v>61</v>
      </c>
      <c r="E43" s="60"/>
      <c r="G43" s="8" t="s">
        <v>1482</v>
      </c>
      <c r="I43" t="s">
        <v>91</v>
      </c>
      <c r="J43" t="s">
        <v>91</v>
      </c>
      <c r="K43">
        <v>98</v>
      </c>
      <c r="L43">
        <v>98</v>
      </c>
      <c r="M43">
        <v>98</v>
      </c>
      <c r="O43" s="65" t="s">
        <v>51</v>
      </c>
      <c r="P43" s="3">
        <f>IF(AND(G43&lt;&gt;"LIBSETS_SETTYPE_BATTLEGROUND",G43&lt;&gt;"LIBSETS_SETTYPE_SPECIAL"), IF(Q43&lt;&gt;"",VLOOKUP(Q43,'ESO zone constants'!$D$3:$H$10001,5,FALSE),""),"")</f>
        <v>283</v>
      </c>
      <c r="Q43" t="str">
        <f>IF(AND(O43&lt;&gt;"",NOT(ISERROR(O43))),O43, IF(AND(K43&lt;&gt;"",K43&gt;0,NOT(ISERROR(K43))),VLOOKUP(K43,'ESO dumped WayshrineInfo'!$K$3:$N$9987,4,FALSE),""))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WayshrineInfo'!$K$3:$N$9987,4,FALSE),""))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WayshrineInfo'!$K$3:$N$9987,4,FALSE),""))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5" t="s">
        <v>2677</v>
      </c>
      <c r="AY43" s="21" t="str">
        <f>IF(A43="???","--","")&amp;IF(F43&lt;&gt;"Not in the game (anymore)",IF(A43&lt;&gt;"",CONCATENATE("[",A43,"] = {wayshrines={")&amp;IF(K43&lt;&gt;"",CONCATENATE(K43,","),"")&amp;IF(L43&lt;&gt;"",CONCATENATE(L43,","),"")&amp;IF(M43&lt;&gt;"",CONCATENATE(M43,","),"")&amp;CONCATENATE("}")&amp;IF(VALUE(N43)&gt;0,CONCATENATE(", traitsNeeded=",N43),"")&amp;CONCATENATE(", dlcId=",IF(S43&lt;&gt;"",S43,"DLC_BASE_GAME")),""),"")</f>
        <v>[61] = {wayshrines={98,98,98,}, dlcId=DLC_BASE_GAME</v>
      </c>
      <c r="AZ43" s="21" t="str">
        <f>IF(F43&lt;&gt;"Not in the game (anymore)",IF(A43&lt;&gt;"",IF(P43&lt;&gt;"",CONCATENATE(", zoneIds={",P43),"")&amp;IF(Y43&lt;&gt;"",CONCATENATE(",",Y43),"")&amp;IF(AD43&lt;&gt;"",CONCATENATE(",",AD43),"")&amp;IF(AI43&lt;&gt;"",CONCATENATE(",",AI43),"")&amp;IF(AN43&lt;&gt;"",CONCATENATE(",",AN43),"")&amp;IF(AS43&lt;&gt;"",CONCATENATE(",",AS43),"")&amp;IF(P43&lt;&gt;"",CONCATENATE("}",""),"")&amp;IF(OR(I43="true",I43="false",I43&lt;&gt;""), CONCATENATE(", veteran=", I43), ""),""),"")</f>
        <v>, zoneIds={283,934}, veteran=false</v>
      </c>
      <c r="BA43" s="21" t="str">
        <f>IF(F43&lt;&gt;"Not in the game (anymore)",IF(A43&lt;&gt;"",", setType="&amp;G43,"")&amp;IF(J43="true",", multiTrialSet=true",""),"")</f>
        <v>, setType=LIBSETS_SETTYPE_DUNGEON</v>
      </c>
      <c r="BB43" s="21" t="str">
        <f>IF(AX43&lt;&gt;"",", isProcSetAllowedInPvP="&amp; AX43,"") &amp; IF(F43&lt;&gt;"Not in the game (anymore)",IF(U43&lt;&gt;"",", dropMechanic={"&amp;U43&amp;IF(AA43&lt;&gt;"",","&amp;AA43,"")&amp;IF(AF43&lt;&gt;"",","&amp;AF43,"")&amp;IF(AK43&lt;&gt;"",","&amp;AK43,"")&amp;IF(AP43&lt;&gt;"",","&amp;AP43,"")&amp;IF(AU43&lt;&gt;"",","&amp;AU43,"")&amp;"}"&amp;IF(U43="LIBSETS_DROP_MECHANIC_MONSTER_NAME",", dropMechanicNames={" &amp; IF(V43&lt;&gt;"","['en']='"&amp;V43&amp;"'","") &amp; IF(W43&lt;&gt;"",", ['de']='" &amp; W43&amp;"'","") &amp; "}",""),"")&amp;"},","")</f>
        <v>},</v>
      </c>
      <c r="BC43" s="21" t="str">
        <f>IF(F43&lt;&gt;"Not in the game (anymore)",IF(C43&lt;&gt;"",CONCATENATE(" --",C43," / ",B43,"   [",IF(Q43&lt;&gt;"",Q43,""),IF(Z43&lt;&gt;"",", "&amp;Z43,""),IF(AE43&lt;&gt;"",", "&amp;AE43,""),IF(AJ43&lt;&gt;"",", "&amp;AJ43,""),IF(AO43&lt;&gt;"",", "&amp;AO43,""),IF(AT43&lt;&gt;"",", "&amp;AT43,""),"]")),"")</f>
        <v xml:space="preserve"> --Dreugh King Slayer / Dreughkönigsschlächter   [Fungal Grotto I]</v>
      </c>
    </row>
    <row r="44" spans="1:55" x14ac:dyDescent="0.25">
      <c r="A44" s="12">
        <v>62</v>
      </c>
      <c r="B44" t="s">
        <v>786</v>
      </c>
      <c r="C44" t="s">
        <v>2577</v>
      </c>
      <c r="D44" s="3">
        <f>A44</f>
        <v>62</v>
      </c>
      <c r="E44" s="60"/>
      <c r="G44" s="8" t="s">
        <v>1485</v>
      </c>
      <c r="I44" t="s">
        <v>91</v>
      </c>
      <c r="J44" t="s">
        <v>91</v>
      </c>
      <c r="K44">
        <v>48</v>
      </c>
      <c r="L44">
        <v>48</v>
      </c>
      <c r="M44">
        <v>48</v>
      </c>
      <c r="O44" s="65" t="s">
        <v>114</v>
      </c>
      <c r="P44" s="3">
        <f>IF(AND(G44&lt;&gt;"LIBSETS_SETTYPE_BATTLEGROUND",G44&lt;&gt;"LIBSETS_SETTYPE_SPECIAL"), IF(Q44&lt;&gt;"",VLOOKUP(Q44,'ESO zone constants'!$D$3:$H$10001,5,FALSE),""),"")</f>
        <v>117</v>
      </c>
      <c r="Q44" t="str">
        <f>IF(AND(O44&lt;&gt;"",NOT(ISERROR(O44))),O44, IF(AND(K44&lt;&gt;"",K44&gt;0,NOT(ISERROR(K44))),VLOOKUP(K44,'ESO dumped WayshrineInfo'!$K$3:$N$9987,4,FALSE),""))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WayshrineInfo'!$K$3:$N$9987,4,FALSE),""))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WayshrineInfo'!$K$3:$N$9987,4,FALSE),""))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5" t="s">
        <v>2677</v>
      </c>
      <c r="AY44" s="21" t="str">
        <f>IF(A44="???","--","")&amp;IF(F44&lt;&gt;"Not in the game (anymore)",IF(A44&lt;&gt;"",CONCATENATE("[",A44,"] = {wayshrines={")&amp;IF(K44&lt;&gt;"",CONCATENATE(K44,","),"")&amp;IF(L44&lt;&gt;"",CONCATENATE(L44,","),"")&amp;IF(M44&lt;&gt;"",CONCATENATE(M44,","),"")&amp;CONCATENATE("}")&amp;IF(VALUE(N44)&gt;0,CONCATENATE(", traitsNeeded=",N44),"")&amp;CONCATENATE(", dlcId=",IF(S44&lt;&gt;"",S44,"DLC_BASE_GAME")),""),"")</f>
        <v>[62] = {wayshrines={48,48,48,}, dlcId=DLC_BASE_GAME</v>
      </c>
      <c r="AZ44" s="21" t="str">
        <f>IF(F44&lt;&gt;"Not in the game (anymore)",IF(A44&lt;&gt;"",IF(P44&lt;&gt;"",CONCATENATE(", zoneIds={",P44),"")&amp;IF(Y44&lt;&gt;"",CONCATENATE(",",Y44),"")&amp;IF(AD44&lt;&gt;"",CONCATENATE(",",AD44),"")&amp;IF(AI44&lt;&gt;"",CONCATENATE(",",AI44),"")&amp;IF(AN44&lt;&gt;"",CONCATENATE(",",AN44),"")&amp;IF(AS44&lt;&gt;"",CONCATENATE(",",AS44),"")&amp;IF(P44&lt;&gt;"",CONCATENATE("}",""),"")&amp;IF(OR(I44="true",I44="false",I44&lt;&gt;""), CONCATENATE(", veteran=", I44), ""),""),"")</f>
        <v>, zoneIds={117}, veteran=false</v>
      </c>
      <c r="BA44" s="21" t="str">
        <f>IF(F44&lt;&gt;"Not in the game (anymore)",IF(A44&lt;&gt;"",", setType="&amp;G44,"")&amp;IF(J44="true",", multiTrialSet=true",""),"")</f>
        <v>, setType=LIBSETS_SETTYPE_OVERLAND</v>
      </c>
      <c r="BB44" s="21" t="str">
        <f>IF(AX44&lt;&gt;"",", isProcSetAllowedInPvP="&amp; AX44,"") &amp; IF(F44&lt;&gt;"Not in the game (anymore)",IF(U44&lt;&gt;"",", dropMechanic={"&amp;U44&amp;IF(AA44&lt;&gt;"",","&amp;AA44,"")&amp;IF(AF44&lt;&gt;"",","&amp;AF44,"")&amp;IF(AK44&lt;&gt;"",","&amp;AK44,"")&amp;IF(AP44&lt;&gt;"",","&amp;AP44,"")&amp;IF(AU44&lt;&gt;"",","&amp;AU44,"")&amp;"}"&amp;IF(U44="LIBSETS_DROP_MECHANIC_MONSTER_NAME",",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C44" s="21" t="str">
        <f>IF(F44&lt;&gt;"Not in the game (anymore)",IF(C44&lt;&gt;"",CONCATENATE(" --",C44," / ",B44,"   [",IF(Q44&lt;&gt;"",Q44,""),IF(Z44&lt;&gt;"",", "&amp;Z44,""),IF(AE44&lt;&gt;"",", "&amp;AE44,""),IF(AJ44&lt;&gt;"",", "&amp;AJ44,""),IF(AO44&lt;&gt;"",", "&amp;AO44,""),IF(AT44&lt;&gt;"",", "&amp;AT44,""),"]")),"")</f>
        <v xml:space="preserve"> --Hatchling\'s Shell / Schlüpflingspanzer   [Shadowfen]</v>
      </c>
    </row>
    <row r="45" spans="1:55" x14ac:dyDescent="0.25">
      <c r="A45" s="12">
        <v>63</v>
      </c>
      <c r="B45" t="s">
        <v>787</v>
      </c>
      <c r="C45" t="s">
        <v>788</v>
      </c>
      <c r="D45" s="3">
        <f>A45</f>
        <v>63</v>
      </c>
      <c r="E45" s="60"/>
      <c r="G45" s="8" t="s">
        <v>1480</v>
      </c>
      <c r="I45" t="s">
        <v>91</v>
      </c>
      <c r="J45" t="s">
        <v>91</v>
      </c>
      <c r="K45">
        <v>-1</v>
      </c>
      <c r="L45">
        <v>-1</v>
      </c>
      <c r="M45">
        <v>-1</v>
      </c>
      <c r="O45" s="65" t="s">
        <v>125</v>
      </c>
      <c r="P45" s="3">
        <f>IF(AND(G45&lt;&gt;"LIBSETS_SETTYPE_BATTLEGROUND",G45&lt;&gt;"LIBSETS_SETTYPE_SPECIAL"), IF(Q45&lt;&gt;"",VLOOKUP(Q45,'ESO zone constants'!$D$3:$H$10001,5,FALSE),""),"")</f>
        <v>181</v>
      </c>
      <c r="Q45" t="str">
        <f>IF(AND(O45&lt;&gt;"",NOT(ISERROR(O45))),O45, IF(AND(K45&lt;&gt;"",K45&gt;0,NOT(ISERROR(K45))),VLOOKUP(K45,'ESO dumped WayshrineInfo'!$K$3:$N$9987,4,FALSE),""))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WayshrineInfo'!$K$3:$N$9987,4,FALSE),""))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WayshrineInfo'!$K$3:$N$9987,4,FALSE),""))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5" t="s">
        <v>2677</v>
      </c>
      <c r="AY45" s="21" t="str">
        <f>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Z45" s="21" t="str">
        <f>IF(F45&lt;&gt;"Not in the game (anymore)",IF(A45&lt;&gt;"",IF(P45&lt;&gt;"",CONCATENATE(", zoneIds={",P45),"")&amp;IF(Y45&lt;&gt;"",CONCATENATE(",",Y45),"")&amp;IF(AD45&lt;&gt;"",CONCATENATE(",",AD45),"")&amp;IF(AI45&lt;&gt;"",CONCATENATE(",",AI45),"")&amp;IF(AN45&lt;&gt;"",CONCATENATE(",",AN45),"")&amp;IF(AS45&lt;&gt;"",CONCATENATE(",",AS45),"")&amp;IF(P45&lt;&gt;"",CONCATENATE("}",""),"")&amp;IF(OR(I45="true",I45="false",I45&lt;&gt;""), CONCATENATE(", veteran=", I45), ""),""),"")</f>
        <v>, zoneIds={181}, veteran=false</v>
      </c>
      <c r="BA45" s="21" t="str">
        <f>IF(F45&lt;&gt;"Not in the game (anymore)",IF(A45&lt;&gt;"",", setType="&amp;G45,"")&amp;IF(J45="true",", multiTrialSet=true",""),"")</f>
        <v>, setType=LIBSETS_SETTYPE_CYRODIIL</v>
      </c>
      <c r="BB45" s="21" t="str">
        <f>IF(AX45&lt;&gt;"",", isProcSetAllowedInPvP="&amp; AX45,"") &amp; IF(F45&lt;&gt;"Not in the game (anymore)",IF(U45&lt;&gt;"",", dropMechanic={"&amp;U45&amp;IF(AA45&lt;&gt;"",","&amp;AA45,"")&amp;IF(AF45&lt;&gt;"",","&amp;AF45,"")&amp;IF(AK45&lt;&gt;"",","&amp;AK45,"")&amp;IF(AP45&lt;&gt;"",","&amp;AP45,"")&amp;IF(AU45&lt;&gt;"",","&amp;AU45,"")&amp;"}"&amp;IF(U45="LIBSETS_DROP_MECHANIC_MONSTER_NAME",", dropMechanicNames={" &amp; IF(V45&lt;&gt;"","['en']='"&amp;V45&amp;"'","") &amp; IF(W45&lt;&gt;"",", ['de']='" &amp; W45&amp;"'","") &amp; "}",""),"")&amp;"},","")</f>
        <v>, dropMechanic={LIBSETS_DROP_MECHANIC_CITY_CYRODIIL_VLASTARUS}},</v>
      </c>
      <c r="BC45" s="21" t="str">
        <f>IF(F45&lt;&gt;"Not in the game (anymore)",IF(C45&lt;&gt;"",CONCATENATE(" --",C45," / ",B45,"   [",IF(Q45&lt;&gt;"",Q45,""),IF(Z45&lt;&gt;"",", "&amp;Z45,""),IF(AE45&lt;&gt;"",", "&amp;AE45,""),IF(AJ45&lt;&gt;"",", "&amp;AJ45,""),IF(AO45&lt;&gt;"",", "&amp;AO45,""),IF(AT45&lt;&gt;"",", "&amp;AT45,""),"]")),"")</f>
        <v xml:space="preserve"> --The Juggernaut / Koloss   [Cyrodiil]</v>
      </c>
    </row>
    <row r="46" spans="1:55" x14ac:dyDescent="0.25">
      <c r="A46" s="12">
        <v>64</v>
      </c>
      <c r="B46" t="s">
        <v>789</v>
      </c>
      <c r="C46" t="s">
        <v>2578</v>
      </c>
      <c r="D46" s="3">
        <f>A46</f>
        <v>64</v>
      </c>
      <c r="E46" s="60"/>
      <c r="G46" s="8" t="s">
        <v>1485</v>
      </c>
      <c r="I46" t="s">
        <v>91</v>
      </c>
      <c r="J46" t="s">
        <v>91</v>
      </c>
      <c r="K46">
        <v>143</v>
      </c>
      <c r="L46">
        <v>143</v>
      </c>
      <c r="M46">
        <v>143</v>
      </c>
      <c r="O46" s="65" t="s">
        <v>113</v>
      </c>
      <c r="P46" s="3">
        <f>IF(AND(G46&lt;&gt;"LIBSETS_SETTYPE_BATTLEGROUND",G46&lt;&gt;"LIBSETS_SETTYPE_SPECIAL"), IF(Q46&lt;&gt;"",VLOOKUP(Q46,'ESO zone constants'!$D$3:$H$10001,5,FALSE),""),"")</f>
        <v>108</v>
      </c>
      <c r="Q46" t="str">
        <f>IF(AND(O46&lt;&gt;"",NOT(ISERROR(O46))),O46, IF(AND(K46&lt;&gt;"",K46&gt;0,NOT(ISERROR(K46))),VLOOKUP(K46,'ESO dumped WayshrineInfo'!$K$3:$N$9987,4,FALSE),""))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WayshrineInfo'!$K$3:$N$9987,4,FALSE),""))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WayshrineInfo'!$K$3:$N$9987,4,FALSE),""))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5" t="s">
        <v>2677</v>
      </c>
      <c r="AY46" s="21" t="str">
        <f>IF(A46="???","--","")&amp;IF(F46&lt;&gt;"Not in the game (anymore)",IF(A46&lt;&gt;"",CONCATENATE("[",A46,"] = {wayshrines={")&amp;IF(K46&lt;&gt;"",CONCATENATE(K46,","),"")&amp;IF(L46&lt;&gt;"",CONCATENATE(L46,","),"")&amp;IF(M46&lt;&gt;"",CONCATENATE(M46,","),"")&amp;CONCATENATE("}")&amp;IF(VALUE(N46)&gt;0,CONCATENATE(", traitsNeeded=",N46),"")&amp;CONCATENATE(", dlcId=",IF(S46&lt;&gt;"",S46,"DLC_BASE_GAME")),""),"")</f>
        <v>[64] = {wayshrines={143,143,143,}, dlcId=DLC_BASE_GAME</v>
      </c>
      <c r="AZ46" s="21" t="str">
        <f>IF(F46&lt;&gt;"Not in the game (anymore)",IF(A46&lt;&gt;"",IF(P46&lt;&gt;"",CONCATENATE(", zoneIds={",P46),"")&amp;IF(Y46&lt;&gt;"",CONCATENATE(",",Y46),"")&amp;IF(AD46&lt;&gt;"",CONCATENATE(",",AD46),"")&amp;IF(AI46&lt;&gt;"",CONCATENATE(",",AI46),"")&amp;IF(AN46&lt;&gt;"",CONCATENATE(",",AN46),"")&amp;IF(AS46&lt;&gt;"",CONCATENATE(",",AS46),"")&amp;IF(P46&lt;&gt;"",CONCATENATE("}",""),"")&amp;IF(OR(I46="true",I46="false",I46&lt;&gt;""), CONCATENATE(", veteran=", I46), ""),""),"")</f>
        <v>, zoneIds={108}, veteran=false</v>
      </c>
      <c r="BA46" s="21" t="str">
        <f>IF(F46&lt;&gt;"Not in the game (anymore)",IF(A46&lt;&gt;"",", setType="&amp;G46,"")&amp;IF(J46="true",", multiTrialSet=true",""),"")</f>
        <v>, setType=LIBSETS_SETTYPE_OVERLAND</v>
      </c>
      <c r="BB46" s="21" t="str">
        <f>IF(AX46&lt;&gt;"",", isProcSetAllowedInPvP="&amp; AX46,"") &amp; IF(F46&lt;&gt;"Not in the game (anymore)",IF(U46&lt;&gt;"",", dropMechanic={"&amp;U46&amp;IF(AA46&lt;&gt;"",","&amp;AA46,"")&amp;IF(AF46&lt;&gt;"",","&amp;AF46,"")&amp;IF(AK46&lt;&gt;"",","&amp;AK46,"")&amp;IF(AP46&lt;&gt;"",","&amp;AP46,"")&amp;IF(AU46&lt;&gt;"",","&amp;AU46,"")&amp;"}"&amp;IF(U46="LIBSETS_DROP_MECHANIC_MONSTER_NAME",",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C46" s="21" t="str">
        <f>IF(F46&lt;&gt;"Not in the game (anymore)",IF(C46&lt;&gt;"",CONCATENATE(" --",C46," / ",B46,"   [",IF(Q46&lt;&gt;"",Q46,""),IF(Z46&lt;&gt;"",", "&amp;Z46,""),IF(AE46&lt;&gt;"",", "&amp;AE46,""),IF(AJ46&lt;&gt;"",", "&amp;AJ46,""),IF(AO46&lt;&gt;"",", "&amp;AO46,""),IF(AT46&lt;&gt;"",", "&amp;AT46,""),"]")),"")</f>
        <v xml:space="preserve"> --Shadow Dancer\'s Raiment / Kleidung des Schattentänzers   [Greenshade]</v>
      </c>
    </row>
    <row r="47" spans="1:55" x14ac:dyDescent="0.25">
      <c r="A47" s="12">
        <v>65</v>
      </c>
      <c r="B47" t="s">
        <v>790</v>
      </c>
      <c r="C47" t="s">
        <v>2579</v>
      </c>
      <c r="D47" s="3">
        <f>A47</f>
        <v>65</v>
      </c>
      <c r="E47" s="60"/>
      <c r="G47" s="8" t="s">
        <v>1485</v>
      </c>
      <c r="I47" t="s">
        <v>91</v>
      </c>
      <c r="J47" t="s">
        <v>91</v>
      </c>
      <c r="K47">
        <v>62</v>
      </c>
      <c r="L47">
        <v>62</v>
      </c>
      <c r="M47">
        <v>62</v>
      </c>
      <c r="O47" s="65" t="s">
        <v>103</v>
      </c>
      <c r="P47" s="3">
        <f>IF(AND(G47&lt;&gt;"LIBSETS_SETTYPE_BATTLEGROUND",G47&lt;&gt;"LIBSETS_SETTYPE_SPECIAL"), IF(Q47&lt;&gt;"",VLOOKUP(Q47,'ESO zone constants'!$D$3:$H$10001,5,FALSE),""),"")</f>
        <v>3</v>
      </c>
      <c r="Q47" t="str">
        <f>IF(AND(O47&lt;&gt;"",NOT(ISERROR(O47))),O47, IF(AND(K47&lt;&gt;"",K47&gt;0,NOT(ISERROR(K47))),VLOOKUP(K47,'ESO dumped WayshrineInfo'!$K$3:$N$9987,4,FALSE),""))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WayshrineInfo'!$K$3:$N$9987,4,FALSE),""))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WayshrineInfo'!$K$3:$N$9987,4,FALSE),""))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5" t="s">
        <v>2677</v>
      </c>
      <c r="AY47" s="21" t="str">
        <f>IF(A47="???","--","")&amp;IF(F47&lt;&gt;"Not in the game (anymore)",IF(A47&lt;&gt;"",CONCATENATE("[",A47,"] = {wayshrines={")&amp;IF(K47&lt;&gt;"",CONCATENATE(K47,","),"")&amp;IF(L47&lt;&gt;"",CONCATENATE(L47,","),"")&amp;IF(M47&lt;&gt;"",CONCATENATE(M47,","),"")&amp;CONCATENATE("}")&amp;IF(VALUE(N47)&gt;0,CONCATENATE(", traitsNeeded=",N47),"")&amp;CONCATENATE(", dlcId=",IF(S47&lt;&gt;"",S47,"DLC_BASE_GAME")),""),"")</f>
        <v>[65] = {wayshrines={62,62,62,}, dlcId=DLC_BASE_GAME</v>
      </c>
      <c r="AZ47" s="21" t="str">
        <f>IF(F47&lt;&gt;"Not in the game (anymore)",IF(A47&lt;&gt;"",IF(P47&lt;&gt;"",CONCATENATE(", zoneIds={",P47),"")&amp;IF(Y47&lt;&gt;"",CONCATENATE(",",Y47),"")&amp;IF(AD47&lt;&gt;"",CONCATENATE(",",AD47),"")&amp;IF(AI47&lt;&gt;"",CONCATENATE(",",AI47),"")&amp;IF(AN47&lt;&gt;"",CONCATENATE(",",AN47),"")&amp;IF(AS47&lt;&gt;"",CONCATENATE(",",AS47),"")&amp;IF(P47&lt;&gt;"",CONCATENATE("}",""),"")&amp;IF(OR(I47="true",I47="false",I47&lt;&gt;""), CONCATENATE(", veteran=", I47), ""),""),"")</f>
        <v>, zoneIds={3}, veteran=false</v>
      </c>
      <c r="BA47" s="21" t="str">
        <f>IF(F47&lt;&gt;"Not in the game (anymore)",IF(A47&lt;&gt;"",", setType="&amp;G47,"")&amp;IF(J47="true",", multiTrialSet=true",""),"")</f>
        <v>, setType=LIBSETS_SETTYPE_OVERLAND</v>
      </c>
      <c r="BB47" s="21" t="str">
        <f>IF(AX47&lt;&gt;"",", isProcSetAllowedInPvP="&amp; AX47,"") &amp; IF(F47&lt;&gt;"Not in the game (anymore)",IF(U47&lt;&gt;"",", dropMechanic={"&amp;U47&amp;IF(AA47&lt;&gt;"",","&amp;AA47,"")&amp;IF(AF47&lt;&gt;"",","&amp;AF47,"")&amp;IF(AK47&lt;&gt;"",","&amp;AK47,"")&amp;IF(AP47&lt;&gt;"",","&amp;AP47,"")&amp;IF(AU47&lt;&gt;"",","&amp;AU47,"")&amp;"}"&amp;IF(U47="LIBSETS_DROP_MECHANIC_MONSTER_NAME",",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C47" s="21" t="str">
        <f>IF(F47&lt;&gt;"Not in the game (anymore)",IF(C47&lt;&gt;"",CONCATENATE(" --",C47," / ",B47,"   [",IF(Q47&lt;&gt;"",Q47,""),IF(Z47&lt;&gt;"",", "&amp;Z47,""),IF(AE47&lt;&gt;"",", "&amp;AE47,""),IF(AJ47&lt;&gt;"",", "&amp;AJ47,""),IF(AO47&lt;&gt;"",", "&amp;AO47,""),IF(AT47&lt;&gt;"",", "&amp;AT47,""),"]")),"")</f>
        <v xml:space="preserve"> --Bloodthorn\'s Touch / Spur eines Blutdorns   [Glenumbra]</v>
      </c>
    </row>
    <row r="48" spans="1:55" x14ac:dyDescent="0.25">
      <c r="A48" s="12">
        <v>66</v>
      </c>
      <c r="B48" t="s">
        <v>791</v>
      </c>
      <c r="C48" t="s">
        <v>792</v>
      </c>
      <c r="D48" s="3">
        <f>A48</f>
        <v>66</v>
      </c>
      <c r="E48" s="60"/>
      <c r="G48" s="8" t="s">
        <v>1485</v>
      </c>
      <c r="I48" t="s">
        <v>91</v>
      </c>
      <c r="J48" t="s">
        <v>91</v>
      </c>
      <c r="K48">
        <v>48</v>
      </c>
      <c r="L48">
        <v>48</v>
      </c>
      <c r="M48">
        <v>48</v>
      </c>
      <c r="O48" s="65" t="s">
        <v>114</v>
      </c>
      <c r="P48" s="3">
        <f>IF(AND(G48&lt;&gt;"LIBSETS_SETTYPE_BATTLEGROUND",G48&lt;&gt;"LIBSETS_SETTYPE_SPECIAL"), IF(Q48&lt;&gt;"",VLOOKUP(Q48,'ESO zone constants'!$D$3:$H$10001,5,FALSE),""),"")</f>
        <v>117</v>
      </c>
      <c r="Q48" t="str">
        <f>IF(AND(O48&lt;&gt;"",NOT(ISERROR(O48))),O48, IF(AND(K48&lt;&gt;"",K48&gt;0,NOT(ISERROR(K48))),VLOOKUP(K48,'ESO dumped WayshrineInfo'!$K$3:$N$9987,4,FALSE),""))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WayshrineInfo'!$K$3:$N$9987,4,FALSE),""))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WayshrineInfo'!$K$3:$N$9987,4,FALSE),""))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5" t="s">
        <v>2677</v>
      </c>
      <c r="AY48" s="21" t="str">
        <f>IF(A48="???","--","")&amp;IF(F48&lt;&gt;"Not in the game (anymore)",IF(A48&lt;&gt;"",CONCATENATE("[",A48,"] = {wayshrines={")&amp;IF(K48&lt;&gt;"",CONCATENATE(K48,","),"")&amp;IF(L48&lt;&gt;"",CONCATENATE(L48,","),"")&amp;IF(M48&lt;&gt;"",CONCATENATE(M48,","),"")&amp;CONCATENATE("}")&amp;IF(VALUE(N48)&gt;0,CONCATENATE(", traitsNeeded=",N48),"")&amp;CONCATENATE(", dlcId=",IF(S48&lt;&gt;"",S48,"DLC_BASE_GAME")),""),"")</f>
        <v>[66] = {wayshrines={48,48,48,}, dlcId=DLC_BASE_GAME</v>
      </c>
      <c r="AZ48" s="21" t="str">
        <f>IF(F48&lt;&gt;"Not in the game (anymore)",IF(A48&lt;&gt;"",IF(P48&lt;&gt;"",CONCATENATE(", zoneIds={",P48),"")&amp;IF(Y48&lt;&gt;"",CONCATENATE(",",Y48),"")&amp;IF(AD48&lt;&gt;"",CONCATENATE(",",AD48),"")&amp;IF(AI48&lt;&gt;"",CONCATENATE(",",AI48),"")&amp;IF(AN48&lt;&gt;"",CONCATENATE(",",AN48),"")&amp;IF(AS48&lt;&gt;"",CONCATENATE(",",AS48),"")&amp;IF(P48&lt;&gt;"",CONCATENATE("}",""),"")&amp;IF(OR(I48="true",I48="false",I48&lt;&gt;""), CONCATENATE(", veteran=", I48), ""),""),"")</f>
        <v>, zoneIds={117}, veteran=false</v>
      </c>
      <c r="BA48" s="21" t="str">
        <f>IF(F48&lt;&gt;"Not in the game (anymore)",IF(A48&lt;&gt;"",", setType="&amp;G48,"")&amp;IF(J48="true",", multiTrialSet=true",""),"")</f>
        <v>, setType=LIBSETS_SETTYPE_OVERLAND</v>
      </c>
      <c r="BB48" s="21" t="str">
        <f>IF(AX48&lt;&gt;"",", isProcSetAllowedInPvP="&amp; AX48,"") &amp; IF(F48&lt;&gt;"Not in the game (anymore)",IF(U48&lt;&gt;"",", dropMechanic={"&amp;U48&amp;IF(AA48&lt;&gt;"",","&amp;AA48,"")&amp;IF(AF48&lt;&gt;"",","&amp;AF48,"")&amp;IF(AK48&lt;&gt;"",","&amp;AK48,"")&amp;IF(AP48&lt;&gt;"",","&amp;AP48,"")&amp;IF(AU48&lt;&gt;"",","&amp;AU48,"")&amp;"}"&amp;IF(U48="LIBSETS_DROP_MECHANIC_MONSTER_NAME",",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C48" s="21" t="str">
        <f>IF(F48&lt;&gt;"Not in the game (anymore)",IF(C48&lt;&gt;"",CONCATENATE(" --",C48," / ",B48,"   [",IF(Q48&lt;&gt;"",Q48,""),IF(Z48&lt;&gt;"",", "&amp;Z48,""),IF(AE48&lt;&gt;"",", "&amp;AE48,""),IF(AJ48&lt;&gt;"",", "&amp;AJ48,""),IF(AO48&lt;&gt;"",", "&amp;AO48,""),IF(AT48&lt;&gt;"",", "&amp;AT48,""),"]")),"")</f>
        <v xml:space="preserve"> --Robes of the Hist / Roben des Hist   [Shadowfen]</v>
      </c>
    </row>
    <row r="49" spans="1:55" x14ac:dyDescent="0.25">
      <c r="A49" s="12">
        <v>67</v>
      </c>
      <c r="B49" t="s">
        <v>793</v>
      </c>
      <c r="C49" t="s">
        <v>794</v>
      </c>
      <c r="D49" s="3">
        <f>A49</f>
        <v>67</v>
      </c>
      <c r="E49" s="60"/>
      <c r="G49" s="8" t="s">
        <v>1480</v>
      </c>
      <c r="I49" t="s">
        <v>91</v>
      </c>
      <c r="J49" t="s">
        <v>91</v>
      </c>
      <c r="K49">
        <v>-1</v>
      </c>
      <c r="L49">
        <v>-1</v>
      </c>
      <c r="M49">
        <v>-1</v>
      </c>
      <c r="O49" s="65" t="s">
        <v>125</v>
      </c>
      <c r="P49" s="3">
        <f>IF(AND(G49&lt;&gt;"LIBSETS_SETTYPE_BATTLEGROUND",G49&lt;&gt;"LIBSETS_SETTYPE_SPECIAL"), IF(Q49&lt;&gt;"",VLOOKUP(Q49,'ESO zone constants'!$D$3:$H$10001,5,FALSE),""),"")</f>
        <v>181</v>
      </c>
      <c r="Q49" t="str">
        <f>IF(AND(O49&lt;&gt;"",NOT(ISERROR(O49))),O49, IF(AND(K49&lt;&gt;"",K49&gt;0,NOT(ISERROR(K49))),VLOOKUP(K49,'ESO dumped WayshrineInfo'!$K$3:$N$9987,4,FALSE),""))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WayshrineInfo'!$K$3:$N$9987,4,FALSE),""))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WayshrineInfo'!$K$3:$N$9987,4,FALSE),""))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5" t="s">
        <v>2677</v>
      </c>
      <c r="AY49" s="21" t="str">
        <f>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Z49" s="21" t="str">
        <f>IF(F49&lt;&gt;"Not in the game (anymore)",IF(A49&lt;&gt;"",IF(P49&lt;&gt;"",CONCATENATE(", zoneIds={",P49),"")&amp;IF(Y49&lt;&gt;"",CONCATENATE(",",Y49),"")&amp;IF(AD49&lt;&gt;"",CONCATENATE(",",AD49),"")&amp;IF(AI49&lt;&gt;"",CONCATENATE(",",AI49),"")&amp;IF(AN49&lt;&gt;"",CONCATENATE(",",AN49),"")&amp;IF(AS49&lt;&gt;"",CONCATENATE(",",AS49),"")&amp;IF(P49&lt;&gt;"",CONCATENATE("}",""),"")&amp;IF(OR(I49="true",I49="false",I49&lt;&gt;""), CONCATENATE(", veteran=", I49), ""),""),"")</f>
        <v>, zoneIds={181}, veteran=false</v>
      </c>
      <c r="BA49" s="21" t="str">
        <f>IF(F49&lt;&gt;"Not in the game (anymore)",IF(A49&lt;&gt;"",", setType="&amp;G49,"")&amp;IF(J49="true",", multiTrialSet=true",""),"")</f>
        <v>, setType=LIBSETS_SETTYPE_CYRODIIL</v>
      </c>
      <c r="BB49" s="21" t="str">
        <f>IF(AX49&lt;&gt;"",", isProcSetAllowedInPvP="&amp; AX49,"") &amp; IF(F49&lt;&gt;"Not in the game (anymore)",IF(U49&lt;&gt;"",", dropMechanic={"&amp;U49&amp;IF(AA49&lt;&gt;"",","&amp;AA49,"")&amp;IF(AF49&lt;&gt;"",","&amp;AF49,"")&amp;IF(AK49&lt;&gt;"",","&amp;AK49,"")&amp;IF(AP49&lt;&gt;"",","&amp;AP49,"")&amp;IF(AU49&lt;&gt;"",","&amp;AU49,"")&amp;"}"&amp;IF(U49="LIBSETS_DROP_MECHANIC_MONSTER_NAME",", dropMechanicNames={" &amp; IF(V49&lt;&gt;"","['en']='"&amp;V49&amp;"'","") &amp; IF(W49&lt;&gt;"",", ['de']='" &amp; W49&amp;"'","") &amp; "}",""),"")&amp;"},","")</f>
        <v>, dropMechanic={LIBSETS_DROP_MECHANIC_CITY_CYRODIIL_BRUMA}},</v>
      </c>
      <c r="BC49" s="21" t="str">
        <f>IF(F49&lt;&gt;"Not in the game (anymore)",IF(C49&lt;&gt;"",CONCATENATE(" --",C49," / ",B49,"   [",IF(Q49&lt;&gt;"",Q49,""),IF(Z49&lt;&gt;"",", "&amp;Z49,""),IF(AE49&lt;&gt;"",", "&amp;AE49,""),IF(AJ49&lt;&gt;"",", "&amp;AJ49,""),IF(AO49&lt;&gt;"",", "&amp;AO49,""),IF(AT49&lt;&gt;"",", "&amp;AT49,""),"]")),"")</f>
        <v xml:space="preserve"> --Shadow Walker / Schattengänger   [Cyrodiil]</v>
      </c>
    </row>
    <row r="50" spans="1:55" x14ac:dyDescent="0.25">
      <c r="A50" s="12">
        <v>68</v>
      </c>
      <c r="B50" t="s">
        <v>795</v>
      </c>
      <c r="C50" t="s">
        <v>796</v>
      </c>
      <c r="D50" s="3">
        <f>A50</f>
        <v>68</v>
      </c>
      <c r="E50" s="60"/>
      <c r="G50" s="8" t="s">
        <v>1485</v>
      </c>
      <c r="I50" t="s">
        <v>91</v>
      </c>
      <c r="J50" t="s">
        <v>91</v>
      </c>
      <c r="K50">
        <v>131</v>
      </c>
      <c r="L50">
        <v>131</v>
      </c>
      <c r="M50">
        <v>131</v>
      </c>
      <c r="O50" s="65" t="s">
        <v>241</v>
      </c>
      <c r="P50" s="3">
        <f>IF(AND(G50&lt;&gt;"LIBSETS_SETTYPE_BATTLEGROUND",G50&lt;&gt;"LIBSETS_SETTYPE_SPECIAL"), IF(Q50&lt;&gt;"",VLOOKUP(Q50,'ESO zone constants'!$D$3:$H$10001,5,FALSE),""),"")</f>
        <v>347</v>
      </c>
      <c r="Q50" t="str">
        <f>IF(AND(O50&lt;&gt;"",NOT(ISERROR(O50))),O50, IF(AND(K50&lt;&gt;"",K50&gt;0,NOT(ISERROR(K50))),VLOOKUP(K50,'ESO dumped WayshrineInfo'!$K$3:$N$9987,4,FALSE),""))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WayshrineInfo'!$K$3:$N$9987,4,FALSE),""))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WayshrineInfo'!$K$3:$N$9987,4,FALSE),""))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5" t="s">
        <v>2677</v>
      </c>
      <c r="AY50" s="21" t="str">
        <f>IF(A50="???","--","")&amp;IF(F50&lt;&gt;"Not in the game (anymore)",IF(A50&lt;&gt;"",CONCATENATE("[",A50,"] = {wayshrines={")&amp;IF(K50&lt;&gt;"",CONCATENATE(K50,","),"")&amp;IF(L50&lt;&gt;"",CONCATENATE(L50,","),"")&amp;IF(M50&lt;&gt;"",CONCATENATE(M50,","),"")&amp;CONCATENATE("}")&amp;IF(VALUE(N50)&gt;0,CONCATENATE(", traitsNeeded=",N50),"")&amp;CONCATENATE(", dlcId=",IF(S50&lt;&gt;"",S50,"DLC_BASE_GAME")),""),"")</f>
        <v>[68] = {wayshrines={131,131,131,}, dlcId=DLC_BASE_GAME</v>
      </c>
      <c r="AZ50" s="21" t="str">
        <f>IF(F50&lt;&gt;"Not in the game (anymore)",IF(A50&lt;&gt;"",IF(P50&lt;&gt;"",CONCATENATE(", zoneIds={",P50),"")&amp;IF(Y50&lt;&gt;"",CONCATENATE(",",Y50),"")&amp;IF(AD50&lt;&gt;"",CONCATENATE(",",AD50),"")&amp;IF(AI50&lt;&gt;"",CONCATENATE(",",AI50),"")&amp;IF(AN50&lt;&gt;"",CONCATENATE(",",AN50),"")&amp;IF(AS50&lt;&gt;"",CONCATENATE(",",AS50),"")&amp;IF(P50&lt;&gt;"",CONCATENATE("}",""),"")&amp;IF(OR(I50="true",I50="false",I50&lt;&gt;""), CONCATENATE(", veteran=", I50), ""),""),"")</f>
        <v>, zoneIds={347}, veteran=false</v>
      </c>
      <c r="BA50" s="21" t="str">
        <f>IF(F50&lt;&gt;"Not in the game (anymore)",IF(A50&lt;&gt;"",", setType="&amp;G50,"")&amp;IF(J50="true",", multiTrialSet=true",""),"")</f>
        <v>, setType=LIBSETS_SETTYPE_OVERLAND</v>
      </c>
      <c r="BB50" s="21" t="str">
        <f>IF(AX50&lt;&gt;"",", isProcSetAllowedInPvP="&amp; AX50,"") &amp; IF(F50&lt;&gt;"Not in the game (anymore)",IF(U50&lt;&gt;"",", dropMechanic={"&amp;U50&amp;IF(AA50&lt;&gt;"",","&amp;AA50,"")&amp;IF(AF50&lt;&gt;"",","&amp;AF50,"")&amp;IF(AK50&lt;&gt;"",","&amp;AK50,"")&amp;IF(AP50&lt;&gt;"",","&amp;AP50,"")&amp;IF(AU50&lt;&gt;"",","&amp;AU50,"")&amp;"}"&amp;IF(U50="LIBSETS_DROP_MECHANIC_MONSTER_NAME",",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C50" s="21" t="str">
        <f>IF(F50&lt;&gt;"Not in the game (anymore)",IF(C50&lt;&gt;"",CONCATENATE(" --",C50," / ",B50,"   [",IF(Q50&lt;&gt;"",Q50,""),IF(Z50&lt;&gt;"",", "&amp;Z50,""),IF(AE50&lt;&gt;"",", "&amp;AE50,""),IF(AJ50&lt;&gt;"",", "&amp;AJ50,""),IF(AO50&lt;&gt;"",", "&amp;AO50,""),IF(AT50&lt;&gt;"",", "&amp;AT50,""),"]")),"")</f>
        <v xml:space="preserve"> --Stygian / Stygier   [Coldharbour]</v>
      </c>
    </row>
    <row r="51" spans="1:55" x14ac:dyDescent="0.25">
      <c r="A51" s="12">
        <v>69</v>
      </c>
      <c r="B51" t="s">
        <v>797</v>
      </c>
      <c r="C51" t="s">
        <v>2580</v>
      </c>
      <c r="D51" s="3">
        <f>A51</f>
        <v>69</v>
      </c>
      <c r="E51" s="60"/>
      <c r="G51" s="8" t="s">
        <v>1485</v>
      </c>
      <c r="I51" t="s">
        <v>91</v>
      </c>
      <c r="J51" t="s">
        <v>91</v>
      </c>
      <c r="K51">
        <v>214</v>
      </c>
      <c r="L51">
        <v>214</v>
      </c>
      <c r="M51">
        <v>214</v>
      </c>
      <c r="O51" s="65" t="s">
        <v>266</v>
      </c>
      <c r="P51" s="3">
        <f>IF(AND(G51&lt;&gt;"LIBSETS_SETTYPE_BATTLEGROUND",G51&lt;&gt;"LIBSETS_SETTYPE_SPECIAL"), IF(Q51&lt;&gt;"",VLOOKUP(Q51,'ESO zone constants'!$D$3:$H$10001,5,FALSE),""),"")</f>
        <v>383</v>
      </c>
      <c r="Q51" t="str">
        <f>IF(AND(O51&lt;&gt;"",NOT(ISERROR(O51))),O51, IF(AND(K51&lt;&gt;"",K51&gt;0,NOT(ISERROR(K51))),VLOOKUP(K51,'ESO dumped WayshrineInfo'!$K$3:$N$9987,4,FALSE),""))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WayshrineInfo'!$K$3:$N$9987,4,FALSE),""))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WayshrineInfo'!$K$3:$N$9987,4,FALSE),""))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5" t="s">
        <v>2678</v>
      </c>
      <c r="AY51" s="21" t="str">
        <f>IF(A51="???","--","")&amp;IF(F51&lt;&gt;"Not in the game (anymore)",IF(A51&lt;&gt;"",CONCATENATE("[",A51,"] = {wayshrines={")&amp;IF(K51&lt;&gt;"",CONCATENATE(K51,","),"")&amp;IF(L51&lt;&gt;"",CONCATENATE(L51,","),"")&amp;IF(M51&lt;&gt;"",CONCATENATE(M51,","),"")&amp;CONCATENATE("}")&amp;IF(VALUE(N51)&gt;0,CONCATENATE(", traitsNeeded=",N51),"")&amp;CONCATENATE(", dlcId=",IF(S51&lt;&gt;"",S51,"DLC_BASE_GAME")),""),"")</f>
        <v>[69] = {wayshrines={214,214,214,}, dlcId=DLC_BASE_GAME</v>
      </c>
      <c r="AZ51" s="21" t="str">
        <f>IF(F51&lt;&gt;"Not in the game (anymore)",IF(A51&lt;&gt;"",IF(P51&lt;&gt;"",CONCATENATE(", zoneIds={",P51),"")&amp;IF(Y51&lt;&gt;"",CONCATENATE(",",Y51),"")&amp;IF(AD51&lt;&gt;"",CONCATENATE(",",AD51),"")&amp;IF(AI51&lt;&gt;"",CONCATENATE(",",AI51),"")&amp;IF(AN51&lt;&gt;"",CONCATENATE(",",AN51),"")&amp;IF(AS51&lt;&gt;"",CONCATENATE(",",AS51),"")&amp;IF(P51&lt;&gt;"",CONCATENATE("}",""),"")&amp;IF(OR(I51="true",I51="false",I51&lt;&gt;""), CONCATENATE(", veteran=", I51), ""),""),"")</f>
        <v>, zoneIds={383}, veteran=false</v>
      </c>
      <c r="BA51" s="21" t="str">
        <f>IF(F51&lt;&gt;"Not in the game (anymore)",IF(A51&lt;&gt;"",", setType="&amp;G51,"")&amp;IF(J51="true",", multiTrialSet=true",""),"")</f>
        <v>, setType=LIBSETS_SETTYPE_OVERLAND</v>
      </c>
      <c r="BB51" s="21" t="str">
        <f>IF(AX51&lt;&gt;"",", isProcSetAllowedInPvP="&amp; AX51,"") &amp; IF(F51&lt;&gt;"Not in the game (anymore)",IF(U51&lt;&gt;"",", dropMechanic={"&amp;U51&amp;IF(AA51&lt;&gt;"",","&amp;AA51,"")&amp;IF(AF51&lt;&gt;"",","&amp;AF51,"")&amp;IF(AK51&lt;&gt;"",","&amp;AK51,"")&amp;IF(AP51&lt;&gt;"",","&amp;AP51,"")&amp;IF(AU51&lt;&gt;"",","&amp;AU51,"")&amp;"}"&amp;IF(U51="LIBSETS_DROP_MECHANIC_MONSTER_NAME",", dropMechanicNames={" &amp; IF(V51&lt;&gt;"","['en']='"&amp;V51&amp;"'","") &amp; IF(W51&lt;&gt;"",", ['de']='" &amp; W51&amp;"'","") &amp; "}",""),"")&amp;"},","")</f>
        <v>, isProcSetAllowedInPvP=1, dropMechanic={LIBSETS_DROP_MECHANIC_OVERLAND_BOSS_DELVE,LIBSETS_DROP_MECHANIC_OVERLAND_WORLDBOSS,LIBSETS_DROP_MECHANIC_OVERLAND_BOSS_PUBLIC_DUNGEON,LIBSETS_DROP_MECHANIC_OVERLAND_CHEST}},</v>
      </c>
      <c r="BC51" s="21" t="str">
        <f>IF(F51&lt;&gt;"Not in the game (anymore)",IF(C51&lt;&gt;"",CONCATENATE(" --",C51," / ",B51,"   [",IF(Q51&lt;&gt;"",Q51,""),IF(Z51&lt;&gt;"",", "&amp;Z51,""),IF(AE51&lt;&gt;"",", "&amp;AE51,""),IF(AJ51&lt;&gt;"",", "&amp;AJ51,""),IF(AO51&lt;&gt;"",", "&amp;AO51,""),IF(AT51&lt;&gt;"",", "&amp;AT51,""),"]")),"")</f>
        <v xml:space="preserve"> --Ranger\'s Gait / Laufstil des Waldläufers   [Grahtwood]</v>
      </c>
    </row>
    <row r="52" spans="1:55" x14ac:dyDescent="0.25">
      <c r="A52" s="12">
        <v>70</v>
      </c>
      <c r="B52" t="s">
        <v>798</v>
      </c>
      <c r="C52" t="s">
        <v>799</v>
      </c>
      <c r="D52" s="3">
        <f>A52</f>
        <v>70</v>
      </c>
      <c r="E52" s="60"/>
      <c r="G52" s="8" t="s">
        <v>1485</v>
      </c>
      <c r="I52" t="s">
        <v>91</v>
      </c>
      <c r="J52" t="s">
        <v>91</v>
      </c>
      <c r="K52">
        <v>36</v>
      </c>
      <c r="L52">
        <v>36</v>
      </c>
      <c r="M52">
        <v>36</v>
      </c>
      <c r="O52" s="65" t="s">
        <v>109</v>
      </c>
      <c r="P52" s="3">
        <f>IF(AND(G52&lt;&gt;"LIBSETS_SETTYPE_BATTLEGROUND",G52&lt;&gt;"LIBSETS_SETTYPE_SPECIAL"), IF(Q52&lt;&gt;"",VLOOKUP(Q52,'ESO zone constants'!$D$3:$H$10001,5,FALSE),""),"")</f>
        <v>92</v>
      </c>
      <c r="Q52" t="str">
        <f>IF(AND(O52&lt;&gt;"",NOT(ISERROR(O52))),O52, IF(AND(K52&lt;&gt;"",K52&gt;0,NOT(ISERROR(K52))),VLOOKUP(K52,'ESO dumped WayshrineInfo'!$K$3:$N$9987,4,FALSE),""))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WayshrineInfo'!$K$3:$N$9987,4,FALSE),""))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WayshrineInfo'!$K$3:$N$9987,4,FALSE),""))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5" t="s">
        <v>2677</v>
      </c>
      <c r="AY52" s="21" t="str">
        <f>IF(A52="???","--","")&amp;IF(F52&lt;&gt;"Not in the game (anymore)",IF(A52&lt;&gt;"",CONCATENATE("[",A52,"] = {wayshrines={")&amp;IF(K52&lt;&gt;"",CONCATENATE(K52,","),"")&amp;IF(L52&lt;&gt;"",CONCATENATE(L52,","),"")&amp;IF(M52&lt;&gt;"",CONCATENATE(M52,","),"")&amp;CONCATENATE("}")&amp;IF(VALUE(N52)&gt;0,CONCATENATE(", traitsNeeded=",N52),"")&amp;CONCATENATE(", dlcId=",IF(S52&lt;&gt;"",S52,"DLC_BASE_GAME")),""),"")</f>
        <v>[70] = {wayshrines={36,36,36,}, dlcId=DLC_BASE_GAME</v>
      </c>
      <c r="AZ52" s="21" t="str">
        <f>IF(F52&lt;&gt;"Not in the game (anymore)",IF(A52&lt;&gt;"",IF(P52&lt;&gt;"",CONCATENATE(", zoneIds={",P52),"")&amp;IF(Y52&lt;&gt;"",CONCATENATE(",",Y52),"")&amp;IF(AD52&lt;&gt;"",CONCATENATE(",",AD52),"")&amp;IF(AI52&lt;&gt;"",CONCATENATE(",",AI52),"")&amp;IF(AN52&lt;&gt;"",CONCATENATE(",",AN52),"")&amp;IF(AS52&lt;&gt;"",CONCATENATE(",",AS52),"")&amp;IF(P52&lt;&gt;"",CONCATENATE("}",""),"")&amp;IF(OR(I52="true",I52="false",I52&lt;&gt;""), CONCATENATE(", veteran=", I52), ""),""),"")</f>
        <v>, zoneIds={92}, veteran=false</v>
      </c>
      <c r="BA52" s="21" t="str">
        <f>IF(F52&lt;&gt;"Not in the game (anymore)",IF(A52&lt;&gt;"",", setType="&amp;G52,"")&amp;IF(J52="true",", multiTrialSet=true",""),"")</f>
        <v>, setType=LIBSETS_SETTYPE_OVERLAND</v>
      </c>
      <c r="BB52" s="21" t="str">
        <f>IF(AX52&lt;&gt;"",", isProcSetAllowedInPvP="&amp; AX52,"") &amp; IF(F52&lt;&gt;"Not in the game (anymore)",IF(U52&lt;&gt;"",", dropMechanic={"&amp;U52&amp;IF(AA52&lt;&gt;"",","&amp;AA52,"")&amp;IF(AF52&lt;&gt;"",","&amp;AF52,"")&amp;IF(AK52&lt;&gt;"",","&amp;AK52,"")&amp;IF(AP52&lt;&gt;"",","&amp;AP52,"")&amp;IF(AU52&lt;&gt;"",","&amp;AU52,"")&amp;"}"&amp;IF(U52="LIBSETS_DROP_MECHANIC_MONSTER_NAME",",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C52" s="21" t="str">
        <f>IF(F52&lt;&gt;"Not in the game (anymore)",IF(C52&lt;&gt;"",CONCATENATE(" --",C52," / ",B52,"   [",IF(Q52&lt;&gt;"",Q52,""),IF(Z52&lt;&gt;"",", "&amp;Z52,""),IF(AE52&lt;&gt;"",", "&amp;AE52,""),IF(AJ52&lt;&gt;"",", "&amp;AJ52,""),IF(AO52&lt;&gt;"",", "&amp;AO52,""),IF(AT52&lt;&gt;"",", "&amp;AT52,""),"]")),"")</f>
        <v xml:space="preserve"> --Seventh Legion Brute / Rohling der siebten Legion   [Bangkorai]</v>
      </c>
    </row>
    <row r="53" spans="1:55" x14ac:dyDescent="0.25">
      <c r="A53" s="12">
        <v>71</v>
      </c>
      <c r="B53" t="s">
        <v>800</v>
      </c>
      <c r="C53" t="s">
        <v>2581</v>
      </c>
      <c r="D53" s="3">
        <f>A53</f>
        <v>71</v>
      </c>
      <c r="E53" s="60"/>
      <c r="G53" s="8" t="s">
        <v>1482</v>
      </c>
      <c r="I53" t="s">
        <v>91</v>
      </c>
      <c r="J53" t="s">
        <v>91</v>
      </c>
      <c r="K53">
        <v>185</v>
      </c>
      <c r="L53">
        <v>185</v>
      </c>
      <c r="M53">
        <v>185</v>
      </c>
      <c r="O53" s="65" t="s">
        <v>59</v>
      </c>
      <c r="P53" s="3">
        <f>IF(AND(G53&lt;&gt;"LIBSETS_SETTYPE_BATTLEGROUND",G53&lt;&gt;"LIBSETS_SETTYPE_SPECIAL"), IF(Q53&lt;&gt;"",VLOOKUP(Q53,'ESO zone constants'!$D$3:$H$10001,5,FALSE),""),"")</f>
        <v>31</v>
      </c>
      <c r="Q53" t="str">
        <f>IF(AND(O53&lt;&gt;"",NOT(ISERROR(O53))),O53, IF(AND(K53&lt;&gt;"",K53&gt;0,NOT(ISERROR(K53))),VLOOKUP(K53,'ESO dumped WayshrineInfo'!$K$3:$N$9987,4,FALSE),""))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WayshrineInfo'!$K$3:$N$9987,4,FALSE),""))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WayshrineInfo'!$K$3:$N$9987,4,FALSE),""))</f>
        <v/>
      </c>
      <c r="AF53" s="44"/>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K53" s="44"/>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P53" s="44"/>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U53" s="44"/>
      <c r="AV53" s="3" t="str">
        <f>IF(AU53&lt;&gt;"",IF(AU53&lt;&gt;"LIBSETS_DROP_MECHANIC_MONSTER_NAME",VLOOKUP(AU53,'LibSets constants'!$I$4:$L$1003,3,FALSE),""),"")</f>
        <v/>
      </c>
      <c r="AW53" s="3" t="str">
        <f>IF(AU53&lt;&gt;"",IF(AU53&lt;&gt;"LIBSETS_DROP_MECHANIC_MONSTER_NAME",VLOOKUP(AU53,'LibSets constants'!$I$4:$L$1003,4,FALSE),""),"")</f>
        <v/>
      </c>
      <c r="AX53" s="85" t="s">
        <v>2677</v>
      </c>
      <c r="AY53" s="21" t="str">
        <f>IF(A53="???","--","")&amp;IF(F53&lt;&gt;"Not in the game (anymore)",IF(A53&lt;&gt;"",CONCATENATE("[",A53,"] = {wayshrines={")&amp;IF(K53&lt;&gt;"",CONCATENATE(K53,","),"")&amp;IF(L53&lt;&gt;"",CONCATENATE(L53,","),"")&amp;IF(M53&lt;&gt;"",CONCATENATE(M53,","),"")&amp;CONCATENATE("}")&amp;IF(VALUE(N53)&gt;0,CONCATENATE(", traitsNeeded=",N53),"")&amp;CONCATENATE(", dlcId=",IF(S53&lt;&gt;"",S53,"DLC_BASE_GAME")),""),"")</f>
        <v>[71] = {wayshrines={185,185,185,}, dlcId=DLC_BASE_GAME</v>
      </c>
      <c r="AZ53" s="21" t="str">
        <f>IF(F53&lt;&gt;"Not in the game (anymore)",IF(A53&lt;&gt;"",IF(P53&lt;&gt;"",CONCATENATE(", zoneIds={",P53),"")&amp;IF(Y53&lt;&gt;"",CONCATENATE(",",Y53),"")&amp;IF(AD53&lt;&gt;"",CONCATENATE(",",AD53),"")&amp;IF(AI53&lt;&gt;"",CONCATENATE(",",AI53),"")&amp;IF(AN53&lt;&gt;"",CONCATENATE(",",AN53),"")&amp;IF(AS53&lt;&gt;"",CONCATENATE(",",AS53),"")&amp;IF(P53&lt;&gt;"",CONCATENATE("}",""),"")&amp;IF(OR(I53="true",I53="false",I53&lt;&gt;""), CONCATENATE(", veteran=", I53), ""),""),"")</f>
        <v>, zoneIds={31}, veteran=false</v>
      </c>
      <c r="BA53" s="21" t="str">
        <f>IF(F53&lt;&gt;"Not in the game (anymore)",IF(A53&lt;&gt;"",", setType="&amp;G53,"")&amp;IF(J53="true",", multiTrialSet=true",""),"")</f>
        <v>, setType=LIBSETS_SETTYPE_DUNGEON</v>
      </c>
      <c r="BB53" s="21" t="str">
        <f>IF(AX53&lt;&gt;"",", isProcSetAllowedInPvP="&amp; AX53,"") &amp; IF(F53&lt;&gt;"Not in the game (anymore)",IF(U53&lt;&gt;"",", dropMechanic={"&amp;U53&amp;IF(AA53&lt;&gt;"",","&amp;AA53,"")&amp;IF(AF53&lt;&gt;"",","&amp;AF53,"")&amp;IF(AK53&lt;&gt;"",","&amp;AK53,"")&amp;IF(AP53&lt;&gt;"",","&amp;AP53,"")&amp;IF(AU53&lt;&gt;"",","&amp;AU53,"")&amp;"}"&amp;IF(U53="LIBSETS_DROP_MECHANIC_MONSTER_NAME",", dropMechanicNames={" &amp; IF(V53&lt;&gt;"","['en']='"&amp;V53&amp;"'","") &amp; IF(W53&lt;&gt;"",", ['de']='" &amp; W53&amp;"'","") &amp; "}",""),"")&amp;"},","")</f>
        <v>},</v>
      </c>
      <c r="BC53" s="21" t="str">
        <f>IF(F53&lt;&gt;"Not in the game (anymore)",IF(C53&lt;&gt;"",CONCATENATE(" --",C53," / ",B53,"   [",IF(Q53&lt;&gt;"",Q53,""),IF(Z53&lt;&gt;"",", "&amp;Z53,""),IF(AE53&lt;&gt;"",", "&amp;AE53,""),IF(AJ53&lt;&gt;"",", "&amp;AJ53,""),IF(AO53&lt;&gt;"",", "&amp;AO53,""),IF(AT53&lt;&gt;"",", "&amp;AT53,""),"]")),"")</f>
        <v xml:space="preserve"> --Durok\'s Bane / Duroks Fluch   [Selene's Web]</v>
      </c>
    </row>
    <row r="54" spans="1:55" x14ac:dyDescent="0.25">
      <c r="A54" s="12">
        <v>72</v>
      </c>
      <c r="B54" t="s">
        <v>801</v>
      </c>
      <c r="C54" t="s">
        <v>2582</v>
      </c>
      <c r="D54" s="3">
        <f>A54</f>
        <v>72</v>
      </c>
      <c r="E54" s="60"/>
      <c r="G54" s="8" t="s">
        <v>1482</v>
      </c>
      <c r="I54" t="s">
        <v>91</v>
      </c>
      <c r="J54" t="s">
        <v>91</v>
      </c>
      <c r="K54">
        <v>187</v>
      </c>
      <c r="L54">
        <v>187</v>
      </c>
      <c r="M54">
        <v>187</v>
      </c>
      <c r="O54" s="65" t="s">
        <v>70</v>
      </c>
      <c r="P54" s="3">
        <f>IF(AND(G54&lt;&gt;"LIBSETS_SETTYPE_BATTLEGROUND",G54&lt;&gt;"LIBSETS_SETTYPE_SPECIAL"), IF(Q54&lt;&gt;"",VLOOKUP(Q54,'ESO zone constants'!$D$3:$H$10001,5,FALSE),""),"")</f>
        <v>64</v>
      </c>
      <c r="Q54" t="str">
        <f>IF(AND(O54&lt;&gt;"",NOT(ISERROR(O54))),O54, IF(AND(K54&lt;&gt;"",K54&gt;0,NOT(ISERROR(K54))),VLOOKUP(K54,'ESO dumped WayshrineInfo'!$K$3:$N$9987,4,FALSE),""))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WayshrineInfo'!$K$3:$N$9987,4,FALSE),""))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WayshrineInfo'!$K$3:$N$9987,4,FALSE),""))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5" t="s">
        <v>2677</v>
      </c>
      <c r="AY54" s="21" t="str">
        <f>IF(A54="???","--","")&amp;IF(F54&lt;&gt;"Not in the game (anymore)",IF(A54&lt;&gt;"",CONCATENATE("[",A54,"] = {wayshrines={")&amp;IF(K54&lt;&gt;"",CONCATENATE(K54,","),"")&amp;IF(L54&lt;&gt;"",CONCATENATE(L54,","),"")&amp;IF(M54&lt;&gt;"",CONCATENATE(M54,","),"")&amp;CONCATENATE("}")&amp;IF(VALUE(N54)&gt;0,CONCATENATE(", traitsNeeded=",N54),"")&amp;CONCATENATE(", dlcId=",IF(S54&lt;&gt;"",S54,"DLC_BASE_GAME")),""),"")</f>
        <v>[72] = {wayshrines={187,187,187,}, dlcId=DLC_BASE_GAME</v>
      </c>
      <c r="AZ54" s="21" t="str">
        <f>IF(F54&lt;&gt;"Not in the game (anymore)",IF(A54&lt;&gt;"",IF(P54&lt;&gt;"",CONCATENATE(", zoneIds={",P54),"")&amp;IF(Y54&lt;&gt;"",CONCATENATE(",",Y54),"")&amp;IF(AD54&lt;&gt;"",CONCATENATE(",",AD54),"")&amp;IF(AI54&lt;&gt;"",CONCATENATE(",",AI54),"")&amp;IF(AN54&lt;&gt;"",CONCATENATE(",",AN54),"")&amp;IF(AS54&lt;&gt;"",CONCATENATE(",",AS54),"")&amp;IF(P54&lt;&gt;"",CONCATENATE("}",""),"")&amp;IF(OR(I54="true",I54="false",I54&lt;&gt;""), CONCATENATE(", veteran=", I54), ""),""),"")</f>
        <v>, zoneIds={64}, veteran=false</v>
      </c>
      <c r="BA54" s="21" t="str">
        <f>IF(F54&lt;&gt;"Not in the game (anymore)",IF(A54&lt;&gt;"",", setType="&amp;G54,"")&amp;IF(J54="true",", multiTrialSet=true",""),"")</f>
        <v>, setType=LIBSETS_SETTYPE_DUNGEON</v>
      </c>
      <c r="BB54" s="21" t="str">
        <f>IF(AX54&lt;&gt;"",", isProcSetAllowedInPvP="&amp; AX54,"") &amp; IF(F54&lt;&gt;"Not in the game (anymore)",IF(U54&lt;&gt;"",", dropMechanic={"&amp;U54&amp;IF(AA54&lt;&gt;"",","&amp;AA54,"")&amp;IF(AF54&lt;&gt;"",","&amp;AF54,"")&amp;IF(AK54&lt;&gt;"",","&amp;AK54,"")&amp;IF(AP54&lt;&gt;"",","&amp;AP54,"")&amp;IF(AU54&lt;&gt;"",","&amp;AU54,"")&amp;"}"&amp;IF(U54="LIBSETS_DROP_MECHANIC_MONSTER_NAME",", dropMechanicNames={" &amp; IF(V54&lt;&gt;"","['en']='"&amp;V54&amp;"'","") &amp; IF(W54&lt;&gt;"",", ['de']='" &amp; W54&amp;"'","") &amp; "}",""),"")&amp;"},","")</f>
        <v>},</v>
      </c>
      <c r="BC54" s="21" t="str">
        <f>IF(F54&lt;&gt;"Not in the game (anymore)",IF(C54&lt;&gt;"",CONCATENATE(" --",C54," / ",B54,"   [",IF(Q54&lt;&gt;"",Q54,""),IF(Z54&lt;&gt;"",", "&amp;Z54,""),IF(AE54&lt;&gt;"",", "&amp;AE54,""),IF(AJ54&lt;&gt;"",", "&amp;AJ54,""),IF(AO54&lt;&gt;"",", "&amp;AO54,""),IF(AT54&lt;&gt;"",", "&amp;AT54,""),"]")),"")</f>
        <v xml:space="preserve"> --Nikulas\' Heavy Armor / Nikulas' schwere Rüstung   [Blessed Crucible]</v>
      </c>
    </row>
    <row r="55" spans="1:55" x14ac:dyDescent="0.25">
      <c r="A55" s="5">
        <v>73</v>
      </c>
      <c r="B55" t="s">
        <v>802</v>
      </c>
      <c r="C55" t="s">
        <v>2583</v>
      </c>
      <c r="D55" s="3">
        <f>A55</f>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WayshrineInfo'!$K$3:$N$9987,4,FALSE),""))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WayshrineInfo'!$K$3:$N$9987,4,FALSE),""))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WayshrineInfo'!$K$3:$N$9987,4,FALSE),""))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5" t="s">
        <v>2677</v>
      </c>
      <c r="AY55" s="21" t="str">
        <f>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Z55" s="21" t="str">
        <f>IF(F55&lt;&gt;"Not in the game (anymore)",IF(A55&lt;&gt;"",IF(P55&lt;&gt;"",CONCATENATE(", zoneIds={",P55),"")&amp;IF(Y55&lt;&gt;"",CONCATENATE(",",Y55),"")&amp;IF(AD55&lt;&gt;"",CONCATENATE(",",AD55),"")&amp;IF(AI55&lt;&gt;"",CONCATENATE(",",AI55),"")&amp;IF(AN55&lt;&gt;"",CONCATENATE(",",AN55),"")&amp;IF(AS55&lt;&gt;"",CONCATENATE(",",AS55),"")&amp;IF(P55&lt;&gt;"",CONCATENATE("}",""),"")&amp;IF(OR(I55="true",I55="false",I55&lt;&gt;""), CONCATENATE(", veteran=", I55), ""),""),"")</f>
        <v>, zoneIds={347,347,347}, veteran=false</v>
      </c>
      <c r="BA55" s="21" t="str">
        <f>IF(F55&lt;&gt;"Not in the game (anymore)",IF(A55&lt;&gt;"",", setType="&amp;G55,"")&amp;IF(J55="true",", multiTrialSet=true",""),"")</f>
        <v>, setType=LIBSETS_SETTYPE_CRAFTED</v>
      </c>
      <c r="BB55" s="21" t="str">
        <f>IF(AX55&lt;&gt;"",", isProcSetAllowedInPvP="&amp; AX55,"") &amp; IF(F55&lt;&gt;"Not in the game (anymore)",IF(U55&lt;&gt;"",", dropMechanic={"&amp;U55&amp;IF(AA55&lt;&gt;"",","&amp;AA55,"")&amp;IF(AF55&lt;&gt;"",","&amp;AF55,"")&amp;IF(AK55&lt;&gt;"",","&amp;AK55,"")&amp;IF(AP55&lt;&gt;"",","&amp;AP55,"")&amp;IF(AU55&lt;&gt;"",","&amp;AU55,"")&amp;"}"&amp;IF(U55="LIBSETS_DROP_MECHANIC_MONSTER_NAME",", dropMechanicNames={" &amp; IF(V55&lt;&gt;"","['en']='"&amp;V55&amp;"'","") &amp; IF(W55&lt;&gt;"",", ['de']='" &amp; W55&amp;"'","") &amp; "}",""),"")&amp;"},","")</f>
        <v>},</v>
      </c>
      <c r="BC55" s="21" t="str">
        <f>IF(F55&lt;&gt;"Not in the game (anymore)",IF(C55&lt;&gt;"",CONCATENATE(" --",C55," / ",B55,"   [",IF(Q55&lt;&gt;"",Q55,""),IF(Z55&lt;&gt;"",", "&amp;Z55,""),IF(AE55&lt;&gt;"",", "&amp;AE55,""),IF(AJ55&lt;&gt;"",", "&amp;AJ55,""),IF(AO55&lt;&gt;"",", "&amp;AO55,""),IF(AT55&lt;&gt;"",", "&amp;AT55,""),"]")),"")</f>
        <v xml:space="preserve"> --Oblivion\'s Foe / Erinnerung   [Coldharbour, Coldharbour, Coldharbour]</v>
      </c>
    </row>
    <row r="56" spans="1:55" x14ac:dyDescent="0.25">
      <c r="A56" s="5">
        <v>74</v>
      </c>
      <c r="B56" t="s">
        <v>803</v>
      </c>
      <c r="C56" t="s">
        <v>2584</v>
      </c>
      <c r="D56" s="3">
        <f>A56</f>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WayshrineInfo'!$K$3:$N$9987,4,FALSE),""))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WayshrineInfo'!$K$3:$N$9987,4,FALSE),""))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WayshrineInfo'!$K$3:$N$9987,4,FALSE),""))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5" t="s">
        <v>2677</v>
      </c>
      <c r="AY56" s="21" t="str">
        <f>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Z56" s="21" t="str">
        <f>IF(F56&lt;&gt;"Not in the game (anymore)",IF(A56&lt;&gt;"",IF(P56&lt;&gt;"",CONCATENATE(", zoneIds={",P56),"")&amp;IF(Y56&lt;&gt;"",CONCATENATE(",",Y56),"")&amp;IF(AD56&lt;&gt;"",CONCATENATE(",",AD56),"")&amp;IF(AI56&lt;&gt;"",CONCATENATE(",",AI56),"")&amp;IF(AN56&lt;&gt;"",CONCATENATE(",",AN56),"")&amp;IF(AS56&lt;&gt;"",CONCATENATE(",",AS56),"")&amp;IF(P56&lt;&gt;"",CONCATENATE("}",""),"")&amp;IF(OR(I56="true",I56="false",I56&lt;&gt;""), CONCATENATE(", veteran=", I56), ""),""),"")</f>
        <v>, zoneIds={347,347,347}, veteran=false</v>
      </c>
      <c r="BA56" s="21" t="str">
        <f>IF(F56&lt;&gt;"Not in the game (anymore)",IF(A56&lt;&gt;"",", setType="&amp;G56,"")&amp;IF(J56="true",", multiTrialSet=true",""),"")</f>
        <v>, setType=LIBSETS_SETTYPE_CRAFTED</v>
      </c>
      <c r="BB56" s="21" t="str">
        <f>IF(AX56&lt;&gt;"",", isProcSetAllowedInPvP="&amp; AX56,"") &amp; IF(F56&lt;&gt;"Not in the game (anymore)",IF(U56&lt;&gt;"",", dropMechanic={"&amp;U56&amp;IF(AA56&lt;&gt;"",","&amp;AA56,"")&amp;IF(AF56&lt;&gt;"",","&amp;AF56,"")&amp;IF(AK56&lt;&gt;"",","&amp;AK56,"")&amp;IF(AP56&lt;&gt;"",","&amp;AP56,"")&amp;IF(AU56&lt;&gt;"",","&amp;AU56,"")&amp;"}"&amp;IF(U56="LIBSETS_DROP_MECHANIC_MONSTER_NAME",", dropMechanicNames={" &amp; IF(V56&lt;&gt;"","['en']='"&amp;V56&amp;"'","") &amp; IF(W56&lt;&gt;"",", ['de']='" &amp; W56&amp;"'","") &amp; "}",""),"")&amp;"},","")</f>
        <v>},</v>
      </c>
      <c r="BC56" s="21" t="str">
        <f>IF(F56&lt;&gt;"Not in the game (anymore)",IF(C56&lt;&gt;"",CONCATENATE(" --",C56," / ",B56,"   [",IF(Q56&lt;&gt;"",Q56,""),IF(Z56&lt;&gt;"",", "&amp;Z56,""),IF(AE56&lt;&gt;"",", "&amp;AE56,""),IF(AJ56&lt;&gt;"",", "&amp;AJ56,""),IF(AO56&lt;&gt;"",", "&amp;AO56,""),IF(AT56&lt;&gt;"",", "&amp;AT56,""),"]")),"")</f>
        <v xml:space="preserve"> --Spectre\'s Eye / Schemenauge   [Coldharbour, Coldharbour, Coldharbour]</v>
      </c>
    </row>
    <row r="57" spans="1:55" x14ac:dyDescent="0.25">
      <c r="A57" s="5">
        <v>75</v>
      </c>
      <c r="B57" t="s">
        <v>804</v>
      </c>
      <c r="C57" t="s">
        <v>2585</v>
      </c>
      <c r="D57" s="3">
        <f>A57</f>
        <v>75</v>
      </c>
      <c r="E57" s="60"/>
      <c r="G57" s="8" t="s">
        <v>1479</v>
      </c>
      <c r="I57" t="s">
        <v>91</v>
      </c>
      <c r="J57" t="s">
        <v>91</v>
      </c>
      <c r="K57">
        <v>19</v>
      </c>
      <c r="L57">
        <v>165</v>
      </c>
      <c r="M57">
        <v>24</v>
      </c>
      <c r="N57">
        <v>3</v>
      </c>
      <c r="P57" s="3">
        <f>IF(AND(G57&lt;&gt;"LIBSETS_SETTYPE_BATTLEGROUND",G57&lt;&gt;"LIBSETS_SETTYPE_SPECIAL"), IF(Q57&lt;&gt;"",VLOOKUP(Q57,'ESO zone constants'!$D$3:$H$10001,5,FALSE),""),"")</f>
        <v>19</v>
      </c>
      <c r="Q57" t="str">
        <f>IF(AND(O57&lt;&gt;"",NOT(ISERROR(O57))),O57, IF(AND(K57&lt;&gt;"",K57&gt;0,NOT(ISERROR(K57))),VLOOKUP(K57,'ESO dumped WayshrineInfo'!$K$3:$N$9987,4,FALSE),""))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WayshrineInfo'!$K$3:$N$9987,4,FALSE),""))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WayshrineInfo'!$K$3:$N$9987,4,FALSE),""))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5" t="s">
        <v>2678</v>
      </c>
      <c r="AY57" s="21" t="str">
        <f>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Z57" s="21" t="str">
        <f>IF(F57&lt;&gt;"Not in the game (anymore)",IF(A57&lt;&gt;"",IF(P57&lt;&gt;"",CONCATENATE(", zoneIds={",P57),"")&amp;IF(Y57&lt;&gt;"",CONCATENATE(",",Y57),"")&amp;IF(AD57&lt;&gt;"",CONCATENATE(",",AD57),"")&amp;IF(AI57&lt;&gt;"",CONCATENATE(",",AI57),"")&amp;IF(AN57&lt;&gt;"",CONCATENATE(",",AN57),"")&amp;IF(AS57&lt;&gt;"",CONCATENATE(",",AS57),"")&amp;IF(P57&lt;&gt;"",CONCATENATE("}",""),"")&amp;IF(OR(I57="true",I57="false",I57&lt;&gt;""), CONCATENATE(", veteran=", I57), ""),""),"")</f>
        <v>, zoneIds={19,383,57}, veteran=false</v>
      </c>
      <c r="BA57" s="21" t="str">
        <f>IF(F57&lt;&gt;"Not in the game (anymore)",IF(A57&lt;&gt;"",", setType="&amp;G57,"")&amp;IF(J57="true",", multiTrialSet=true",""),"")</f>
        <v>, setType=LIBSETS_SETTYPE_CRAFTED</v>
      </c>
      <c r="BB57" s="21" t="str">
        <f>IF(AX57&lt;&gt;"",", isProcSetAllowedInPvP="&amp; AX57,"") &amp; IF(F57&lt;&gt;"Not in the game (anymore)",IF(U57&lt;&gt;"",", dropMechanic={"&amp;U57&amp;IF(AA57&lt;&gt;"",","&amp;AA57,"")&amp;IF(AF57&lt;&gt;"",","&amp;AF57,"")&amp;IF(AK57&lt;&gt;"",","&amp;AK57,"")&amp;IF(AP57&lt;&gt;"",","&amp;AP57,"")&amp;IF(AU57&lt;&gt;"",","&amp;AU57,"")&amp;"}"&amp;IF(U57="LIBSETS_DROP_MECHANIC_MONSTER_NAME",", dropMechanicNames={" &amp; IF(V57&lt;&gt;"","['en']='"&amp;V57&amp;"'","") &amp; IF(W57&lt;&gt;"",", ['de']='" &amp; W57&amp;"'","") &amp; "}",""),"")&amp;"},","")</f>
        <v>, isProcSetAllowedInPvP=1},</v>
      </c>
      <c r="BC57" s="21" t="str">
        <f>IF(F57&lt;&gt;"Not in the game (anymore)",IF(C57&lt;&gt;"",CONCATENATE(" --",C57," / ",B57,"   [",IF(Q57&lt;&gt;"",Q57,""),IF(Z57&lt;&gt;"",", "&amp;Z57,""),IF(AE57&lt;&gt;"",", "&amp;AE57,""),IF(AJ57&lt;&gt;"",", "&amp;AJ57,""),IF(AO57&lt;&gt;"",", "&amp;AO57,""),IF(AT57&lt;&gt;"",", "&amp;AT57,""),"]")),"")</f>
        <v xml:space="preserve"> --Torug\'s Pact / Torugs Pakt   [Stormhaven, Grahtwood, Deshaan]</v>
      </c>
    </row>
    <row r="58" spans="1:55" x14ac:dyDescent="0.25">
      <c r="A58" s="12">
        <v>76</v>
      </c>
      <c r="B58" t="s">
        <v>805</v>
      </c>
      <c r="C58" t="s">
        <v>806</v>
      </c>
      <c r="D58" s="3">
        <f>A58</f>
        <v>76</v>
      </c>
      <c r="E58" s="60"/>
      <c r="G58" s="8" t="s">
        <v>1480</v>
      </c>
      <c r="I58" t="s">
        <v>91</v>
      </c>
      <c r="J58" t="s">
        <v>91</v>
      </c>
      <c r="K58">
        <v>-1</v>
      </c>
      <c r="L58">
        <v>-1</v>
      </c>
      <c r="M58">
        <v>-1</v>
      </c>
      <c r="O58" s="65" t="s">
        <v>125</v>
      </c>
      <c r="P58" s="3">
        <f>IF(AND(G58&lt;&gt;"LIBSETS_SETTYPE_BATTLEGROUND",G58&lt;&gt;"LIBSETS_SETTYPE_SPECIAL"), IF(Q58&lt;&gt;"",VLOOKUP(Q58,'ESO zone constants'!$D$3:$H$10001,5,FALSE),""),"")</f>
        <v>181</v>
      </c>
      <c r="Q58" t="str">
        <f>IF(AND(O58&lt;&gt;"",NOT(ISERROR(O58))),O58, IF(AND(K58&lt;&gt;"",K58&gt;0,NOT(ISERROR(K58))),VLOOKUP(K58,'ESO dumped WayshrineInfo'!$K$3:$N$9987,4,FALSE),""))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WayshrineInfo'!$K$3:$N$9987,4,FALSE),""))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WayshrineInfo'!$K$3:$N$9987,4,FALSE),""))</f>
        <v/>
      </c>
      <c r="AF58" s="44"/>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K58" s="44"/>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P58" s="44"/>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U58" s="44"/>
      <c r="AV58" s="3" t="str">
        <f>IF(AU58&lt;&gt;"",IF(AU58&lt;&gt;"LIBSETS_DROP_MECHANIC_MONSTER_NAME",VLOOKUP(AU58,'LibSets constants'!$I$4:$L$1003,3,FALSE),""),"")</f>
        <v/>
      </c>
      <c r="AW58" s="3" t="str">
        <f>IF(AU58&lt;&gt;"",IF(AU58&lt;&gt;"LIBSETS_DROP_MECHANIC_MONSTER_NAME",VLOOKUP(AU58,'LibSets constants'!$I$4:$L$1003,4,FALSE),""),"")</f>
        <v/>
      </c>
      <c r="AX58" s="85" t="s">
        <v>2678</v>
      </c>
      <c r="AY58" s="21" t="str">
        <f>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Z58" s="21" t="str">
        <f>IF(F58&lt;&gt;"Not in the game (anymore)",IF(A58&lt;&gt;"",IF(P58&lt;&gt;"",CONCATENATE(", zoneIds={",P58),"")&amp;IF(Y58&lt;&gt;"",CONCATENATE(",",Y58),"")&amp;IF(AD58&lt;&gt;"",CONCATENATE(",",AD58),"")&amp;IF(AI58&lt;&gt;"",CONCATENATE(",",AI58),"")&amp;IF(AN58&lt;&gt;"",CONCATENATE(",",AN58),"")&amp;IF(AS58&lt;&gt;"",CONCATENATE(",",AS58),"")&amp;IF(P58&lt;&gt;"",CONCATENATE("}",""),"")&amp;IF(OR(I58="true",I58="false",I58&lt;&gt;""), CONCATENATE(", veteran=", I58), ""),""),"")</f>
        <v>, zoneIds={181}, veteran=false</v>
      </c>
      <c r="BA58" s="21" t="str">
        <f>IF(F58&lt;&gt;"Not in the game (anymore)",IF(A58&lt;&gt;"",", setType="&amp;G58,"")&amp;IF(J58="true",", multiTrialSet=true",""),"")</f>
        <v>, setType=LIBSETS_SETTYPE_CYRODIIL</v>
      </c>
      <c r="BB58" s="21" t="str">
        <f>IF(AX58&lt;&gt;"",", isProcSetAllowedInPvP="&amp; AX58,"") &amp; IF(F58&lt;&gt;"Not in the game (anymore)",IF(U58&lt;&gt;"",", dropMechanic={"&amp;U58&amp;IF(AA58&lt;&gt;"",","&amp;AA58,"")&amp;IF(AF58&lt;&gt;"",","&amp;AF58,"")&amp;IF(AK58&lt;&gt;"",","&amp;AK58,"")&amp;IF(AP58&lt;&gt;"",","&amp;AP58,"")&amp;IF(AU58&lt;&gt;"",","&amp;AU58,"")&amp;"}"&amp;IF(U58="LIBSETS_DROP_MECHANIC_MONSTER_NAME",", dropMechanicNames={" &amp; IF(V58&lt;&gt;"","['en']='"&amp;V58&amp;"'","") &amp; IF(W58&lt;&gt;"",", ['de']='" &amp; W58&amp;"'","") &amp; "}",""),"")&amp;"},","")</f>
        <v>, isProcSetAllowedInPvP=1, dropMechanic={LIBSETS_DROP_MECHANIC_CITY_CYRODIIL_CROPSFORD}},</v>
      </c>
      <c r="BC58" s="21" t="str">
        <f>IF(F58&lt;&gt;"Not in the game (anymore)",IF(C58&lt;&gt;"",CONCATENATE(" --",C58," / ",B58,"   [",IF(Q58&lt;&gt;"",Q58,""),IF(Z58&lt;&gt;"",", "&amp;Z58,""),IF(AE58&lt;&gt;"",", "&amp;AE58,""),IF(AJ58&lt;&gt;"",", "&amp;AJ58,""),IF(AO58&lt;&gt;"",", "&amp;AO58,""),IF(AT58&lt;&gt;"",", "&amp;AT58,""),"]")),"")</f>
        <v xml:space="preserve"> --Robes of Alteration Mastery / Roben der Veränderungsbeherrschung   [Cyrodiil]</v>
      </c>
    </row>
    <row r="59" spans="1:55" x14ac:dyDescent="0.25">
      <c r="A59" s="12">
        <v>77</v>
      </c>
      <c r="B59" t="s">
        <v>807</v>
      </c>
      <c r="C59" t="s">
        <v>808</v>
      </c>
      <c r="D59" s="3">
        <f>A59</f>
        <v>77</v>
      </c>
      <c r="E59" s="60"/>
      <c r="G59" s="8" t="s">
        <v>1482</v>
      </c>
      <c r="I59" t="s">
        <v>91</v>
      </c>
      <c r="J59" t="s">
        <v>91</v>
      </c>
      <c r="K59">
        <v>196</v>
      </c>
      <c r="L59">
        <v>196</v>
      </c>
      <c r="M59">
        <v>196</v>
      </c>
      <c r="O59" s="65" t="s">
        <v>68</v>
      </c>
      <c r="P59" s="3">
        <f>IF(AND(G59&lt;&gt;"LIBSETS_SETTYPE_BATTLEGROUND",G59&lt;&gt;"LIBSETS_SETTYPE_SPECIAL"), IF(Q59&lt;&gt;"",VLOOKUP(Q59,'ESO zone constants'!$D$3:$H$10001,5,FALSE),""),"")</f>
        <v>22</v>
      </c>
      <c r="Q59" t="str">
        <f>IF(AND(O59&lt;&gt;"",NOT(ISERROR(O59))),O59, IF(AND(K59&lt;&gt;"",K59&gt;0,NOT(ISERROR(K59))),VLOOKUP(K59,'ESO dumped WayshrineInfo'!$K$3:$N$9987,4,FALSE),""))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WayshrineInfo'!$K$3:$N$9987,4,FALSE),""))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WayshrineInfo'!$K$3:$N$9987,4,FALSE),""))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5" t="s">
        <v>2677</v>
      </c>
      <c r="AY59" s="21" t="str">
        <f>IF(A59="???","--","")&amp;IF(F59&lt;&gt;"Not in the game (anymore)",IF(A59&lt;&gt;"",CONCATENATE("[",A59,"] = {wayshrines={")&amp;IF(K59&lt;&gt;"",CONCATENATE(K59,","),"")&amp;IF(L59&lt;&gt;"",CONCATENATE(L59,","),"")&amp;IF(M59&lt;&gt;"",CONCATENATE(M59,","),"")&amp;CONCATENATE("}")&amp;IF(VALUE(N59)&gt;0,CONCATENATE(", traitsNeeded=",N59),"")&amp;CONCATENATE(", dlcId=",IF(S59&lt;&gt;"",S59,"DLC_BASE_GAME")),""),"")</f>
        <v>[77] = {wayshrines={196,196,196,}, dlcId=DLC_BASE_GAME</v>
      </c>
      <c r="AZ59" s="21" t="str">
        <f>IF(F59&lt;&gt;"Not in the game (anymore)",IF(A59&lt;&gt;"",IF(P59&lt;&gt;"",CONCATENATE(", zoneIds={",P59),"")&amp;IF(Y59&lt;&gt;"",CONCATENATE(",",Y59),"")&amp;IF(AD59&lt;&gt;"",CONCATENATE(",",AD59),"")&amp;IF(AI59&lt;&gt;"",CONCATENATE(",",AI59),"")&amp;IF(AN59&lt;&gt;"",CONCATENATE(",",AN59),"")&amp;IF(AS59&lt;&gt;"",CONCATENATE(",",AS59),"")&amp;IF(P59&lt;&gt;"",CONCATENATE("}",""),"")&amp;IF(OR(I59="true",I59="false",I59&lt;&gt;""), CONCATENATE(", veteran=", I59), ""),""),"")</f>
        <v>, zoneIds={22}, veteran=false</v>
      </c>
      <c r="BA59" s="21" t="str">
        <f>IF(F59&lt;&gt;"Not in the game (anymore)",IF(A59&lt;&gt;"",", setType="&amp;G59,"")&amp;IF(J59="true",", multiTrialSet=true",""),"")</f>
        <v>, setType=LIBSETS_SETTYPE_DUNGEON</v>
      </c>
      <c r="BB59" s="21" t="str">
        <f>IF(AX59&lt;&gt;"",", isProcSetAllowedInPvP="&amp; AX59,"") &amp; IF(F59&lt;&gt;"Not in the game (anymore)",IF(U59&lt;&gt;"",", dropMechanic={"&amp;U59&amp;IF(AA59&lt;&gt;"",","&amp;AA59,"")&amp;IF(AF59&lt;&gt;"",","&amp;AF59,"")&amp;IF(AK59&lt;&gt;"",","&amp;AK59,"")&amp;IF(AP59&lt;&gt;"",","&amp;AP59,"")&amp;IF(AU59&lt;&gt;"",","&amp;AU59,"")&amp;"}"&amp;IF(U59="LIBSETS_DROP_MECHANIC_MONSTER_NAME",", dropMechanicNames={" &amp; IF(V59&lt;&gt;"","['en']='"&amp;V59&amp;"'","") &amp; IF(W59&lt;&gt;"",", ['de']='" &amp; W59&amp;"'","") &amp; "}",""),"")&amp;"},","")</f>
        <v>},</v>
      </c>
      <c r="BC59" s="21" t="str">
        <f>IF(F59&lt;&gt;"Not in the game (anymore)",IF(C59&lt;&gt;"",CONCATENATE(" --",C59," / ",B59,"   [",IF(Q59&lt;&gt;"",Q59,""),IF(Z59&lt;&gt;"",", "&amp;Z59,""),IF(AE59&lt;&gt;"",", "&amp;AE59,""),IF(AJ59&lt;&gt;"",", "&amp;AJ59,""),IF(AO59&lt;&gt;"",", "&amp;AO59,""),IF(AT59&lt;&gt;"",", "&amp;AT59,""),"]")),"")</f>
        <v xml:space="preserve"> --Crusader / Glaubenskrieger   [Volenfell]</v>
      </c>
    </row>
    <row r="60" spans="1:55" x14ac:dyDescent="0.25">
      <c r="A60" s="5">
        <v>78</v>
      </c>
      <c r="B60" t="s">
        <v>809</v>
      </c>
      <c r="C60" t="s">
        <v>810</v>
      </c>
      <c r="D60" s="3">
        <f>A60</f>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WayshrineInfo'!$K$3:$N$9987,4,FALSE),""))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WayshrineInfo'!$K$3:$N$9987,4,FALSE),""))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WayshrineInfo'!$K$3:$N$9987,4,FALSE),""))</f>
        <v>Shadowfen</v>
      </c>
      <c r="AF60" s="44"/>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K60" s="44"/>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P60" s="44"/>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U60" s="44"/>
      <c r="AV60" s="3" t="str">
        <f>IF(AU60&lt;&gt;"",IF(AU60&lt;&gt;"LIBSETS_DROP_MECHANIC_MONSTER_NAME",VLOOKUP(AU60,'LibSets constants'!$I$4:$L$1003,3,FALSE),""),"")</f>
        <v/>
      </c>
      <c r="AW60" s="3" t="str">
        <f>IF(AU60&lt;&gt;"",IF(AU60&lt;&gt;"LIBSETS_DROP_MECHANIC_MONSTER_NAME",VLOOKUP(AU60,'LibSets constants'!$I$4:$L$1003,4,FALSE),""),"")</f>
        <v/>
      </c>
      <c r="AX60" s="85" t="s">
        <v>2677</v>
      </c>
      <c r="AY60" s="21" t="str">
        <f>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Z60" s="21" t="str">
        <f>IF(F60&lt;&gt;"Not in the game (anymore)",IF(A60&lt;&gt;"",IF(P60&lt;&gt;"",CONCATENATE(", zoneIds={",P60),"")&amp;IF(Y60&lt;&gt;"",CONCATENATE(",",Y60),"")&amp;IF(AD60&lt;&gt;"",CONCATENATE(",",AD60),"")&amp;IF(AI60&lt;&gt;"",CONCATENATE(",",AI60),"")&amp;IF(AN60&lt;&gt;"",CONCATENATE(",",AN60),"")&amp;IF(AS60&lt;&gt;"",CONCATENATE(",",AS60),"")&amp;IF(P60&lt;&gt;"",CONCATENATE("}",""),"")&amp;IF(OR(I60="true",I60="false",I60&lt;&gt;""), CONCATENATE(", veteran=", I60), ""),""),"")</f>
        <v>, zoneIds={20,108,117}, veteran=false</v>
      </c>
      <c r="BA60" s="21" t="str">
        <f>IF(F60&lt;&gt;"Not in the game (anymore)",IF(A60&lt;&gt;"",", setType="&amp;G60,"")&amp;IF(J60="true",", multiTrialSet=true",""),"")</f>
        <v>, setType=LIBSETS_SETTYPE_CRAFTED</v>
      </c>
      <c r="BB60" s="21" t="str">
        <f>IF(AX60&lt;&gt;"",", isProcSetAllowedInPvP="&amp; AX60,"") &amp; IF(F60&lt;&gt;"Not in the game (anymore)",IF(U60&lt;&gt;"",", dropMechanic={"&amp;U60&amp;IF(AA60&lt;&gt;"",","&amp;AA60,"")&amp;IF(AF60&lt;&gt;"",","&amp;AF60,"")&amp;IF(AK60&lt;&gt;"",","&amp;AK60,"")&amp;IF(AP60&lt;&gt;"",","&amp;AP60,"")&amp;IF(AU60&lt;&gt;"",","&amp;AU60,"")&amp;"}"&amp;IF(U60="LIBSETS_DROP_MECHANIC_MONSTER_NAME",", dropMechanicNames={" &amp; IF(V60&lt;&gt;"","['en']='"&amp;V60&amp;"'","") &amp; IF(W60&lt;&gt;"",", ['de']='" &amp; W60&amp;"'","") &amp; "}",""),"")&amp;"},","")</f>
        <v>},</v>
      </c>
      <c r="BC60" s="21" t="str">
        <f>IF(F60&lt;&gt;"Not in the game (anymore)",IF(C60&lt;&gt;"",CONCATENATE(" --",C60," / ",B60,"   [",IF(Q60&lt;&gt;"",Q60,""),IF(Z60&lt;&gt;"",", "&amp;Z60,""),IF(AE60&lt;&gt;"",", "&amp;AE60,""),IF(AJ60&lt;&gt;"",", "&amp;AJ60,""),IF(AO60&lt;&gt;"",", "&amp;AO60,""),IF(AT60&lt;&gt;"",", "&amp;AT60,""),"]")),"")</f>
        <v xml:space="preserve"> --Hist Bark / Histrinde   [Rivenspire, Greenshade, Shadowfen]</v>
      </c>
    </row>
    <row r="61" spans="1:55" x14ac:dyDescent="0.25">
      <c r="A61" s="5">
        <v>79</v>
      </c>
      <c r="B61" t="s">
        <v>811</v>
      </c>
      <c r="C61" t="s">
        <v>2586</v>
      </c>
      <c r="D61" s="3">
        <f>A61</f>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WayshrineInfo'!$K$3:$N$9987,4,FALSE),""))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WayshrineInfo'!$K$3:$N$9987,4,FALSE),""))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WayshrineInfo'!$K$3:$N$9987,4,FALSE),""))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P61" s="44"/>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U61" s="44"/>
      <c r="AV61" s="3" t="str">
        <f>IF(AU61&lt;&gt;"",IF(AU61&lt;&gt;"LIBSETS_DROP_MECHANIC_MONSTER_NAME",VLOOKUP(AU61,'LibSets constants'!$I$4:$L$1003,3,FALSE),""),"")</f>
        <v/>
      </c>
      <c r="AW61" s="3" t="str">
        <f>IF(AU61&lt;&gt;"",IF(AU61&lt;&gt;"LIBSETS_DROP_MECHANIC_MONSTER_NAME",VLOOKUP(AU61,'LibSets constants'!$I$4:$L$1003,4,FALSE),""),"")</f>
        <v/>
      </c>
      <c r="AX61" s="85" t="s">
        <v>2678</v>
      </c>
      <c r="AY61" s="21" t="str">
        <f>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Z61" s="21" t="str">
        <f>IF(F61&lt;&gt;"Not in the game (anymore)",IF(A61&lt;&gt;"",IF(P61&lt;&gt;"",CONCATENATE(", zoneIds={",P61),"")&amp;IF(Y61&lt;&gt;"",CONCATENATE(",",Y61),"")&amp;IF(AD61&lt;&gt;"",CONCATENATE(",",AD61),"")&amp;IF(AI61&lt;&gt;"",CONCATENATE(",",AI61),"")&amp;IF(AN61&lt;&gt;"",CONCATENATE(",",AN61),"")&amp;IF(AS61&lt;&gt;"",CONCATENATE(",",AS61),"")&amp;IF(P61&lt;&gt;"",CONCATENATE("}",""),"")&amp;IF(OR(I61="true",I61="false",I61&lt;&gt;""), CONCATENATE(", veteran=", I61), ""),""),"")</f>
        <v>, zoneIds={92,382,103}, veteran=false</v>
      </c>
      <c r="BA61" s="21" t="str">
        <f>IF(F61&lt;&gt;"Not in the game (anymore)",IF(A61&lt;&gt;"",", setType="&amp;G61,"")&amp;IF(J61="true",", multiTrialSet=true",""),"")</f>
        <v>, setType=LIBSETS_SETTYPE_CRAFTED</v>
      </c>
      <c r="BB61" s="21" t="str">
        <f>IF(AX61&lt;&gt;"",", isProcSetAllowedInPvP="&amp; AX61,"") &amp; IF(F61&lt;&gt;"Not in the game (anymore)",IF(U61&lt;&gt;"",", dropMechanic={"&amp;U61&amp;IF(AA61&lt;&gt;"",","&amp;AA61,"")&amp;IF(AF61&lt;&gt;"",","&amp;AF61,"")&amp;IF(AK61&lt;&gt;"",","&amp;AK61,"")&amp;IF(AP61&lt;&gt;"",","&amp;AP61,"")&amp;IF(AU61&lt;&gt;"",","&amp;AU61,"")&amp;"}"&amp;IF(U61="LIBSETS_DROP_MECHANIC_MONSTER_NAME",", dropMechanicNames={" &amp; IF(V61&lt;&gt;"","['en']='"&amp;V61&amp;"'","") &amp; IF(W61&lt;&gt;"",", ['de']='" &amp; W61&amp;"'","") &amp; "}",""),"")&amp;"},","")</f>
        <v>, isProcSetAllowedInPvP=1},</v>
      </c>
      <c r="BC61" s="21" t="str">
        <f>IF(F61&lt;&gt;"Not in the game (anymore)",IF(C61&lt;&gt;"",CONCATENATE(" --",C61," / ",B61,"   [",IF(Q61&lt;&gt;"",Q61,""),IF(Z61&lt;&gt;"",", "&amp;Z61,""),IF(AE61&lt;&gt;"",", "&amp;AE61,""),IF(AJ61&lt;&gt;"",", "&amp;AJ61,""),IF(AO61&lt;&gt;"",", "&amp;AO61,""),IF(AT61&lt;&gt;"",", "&amp;AT61,""),"]")),"")</f>
        <v xml:space="preserve"> --Willow\'s Path / Weidenpfad   [Bangkorai, Reaper's March, The Rift]</v>
      </c>
    </row>
    <row r="62" spans="1:55" x14ac:dyDescent="0.25">
      <c r="A62" s="5">
        <v>80</v>
      </c>
      <c r="B62" t="s">
        <v>812</v>
      </c>
      <c r="C62" t="s">
        <v>2587</v>
      </c>
      <c r="D62" s="3">
        <f>A62</f>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WayshrineInfo'!$K$3:$N$9987,4,FALSE),""))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WayshrineInfo'!$K$3:$N$9987,4,FALSE),""))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WayshrineInfo'!$K$3:$N$9987,4,FALSE),""))</f>
        <v>The Rift</v>
      </c>
      <c r="AF62" s="44"/>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K62" s="44"/>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P62" s="44"/>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U62" s="44"/>
      <c r="AV62" s="3" t="str">
        <f>IF(AU62&lt;&gt;"",IF(AU62&lt;&gt;"LIBSETS_DROP_MECHANIC_MONSTER_NAME",VLOOKUP(AU62,'LibSets constants'!$I$4:$L$1003,3,FALSE),""),"")</f>
        <v/>
      </c>
      <c r="AW62" s="3" t="str">
        <f>IF(AU62&lt;&gt;"",IF(AU62&lt;&gt;"LIBSETS_DROP_MECHANIC_MONSTER_NAME",VLOOKUP(AU62,'LibSets constants'!$I$4:$L$1003,4,FALSE),""),"")</f>
        <v/>
      </c>
      <c r="AX62" s="85" t="s">
        <v>2677</v>
      </c>
      <c r="AY62" s="21" t="str">
        <f>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Z62" s="21" t="str">
        <f>IF(F62&lt;&gt;"Not in the game (anymore)",IF(A62&lt;&gt;"",IF(P62&lt;&gt;"",CONCATENATE(", zoneIds={",P62),"")&amp;IF(Y62&lt;&gt;"",CONCATENATE(",",Y62),"")&amp;IF(AD62&lt;&gt;"",CONCATENATE(",",AD62),"")&amp;IF(AI62&lt;&gt;"",CONCATENATE(",",AI62),"")&amp;IF(AN62&lt;&gt;"",CONCATENATE(",",AN62),"")&amp;IF(AS62&lt;&gt;"",CONCATENATE(",",AS62),"")&amp;IF(P62&lt;&gt;"",CONCATENATE("}",""),"")&amp;IF(OR(I62="true",I62="false",I62&lt;&gt;""), CONCATENATE(", veteran=", I62), ""),""),"")</f>
        <v>, zoneIds={92,382,103}, veteran=false</v>
      </c>
      <c r="BA62" s="21" t="str">
        <f>IF(F62&lt;&gt;"Not in the game (anymore)",IF(A62&lt;&gt;"",", setType="&amp;G62,"")&amp;IF(J62="true",", multiTrialSet=true",""),"")</f>
        <v>, setType=LIBSETS_SETTYPE_CRAFTED</v>
      </c>
      <c r="BB62" s="21" t="str">
        <f>IF(AX62&lt;&gt;"",", isProcSetAllowedInPvP="&amp; AX62,"") &amp; IF(F62&lt;&gt;"Not in the game (anymore)",IF(U62&lt;&gt;"",", dropMechanic={"&amp;U62&amp;IF(AA62&lt;&gt;"",","&amp;AA62,"")&amp;IF(AF62&lt;&gt;"",","&amp;AF62,"")&amp;IF(AK62&lt;&gt;"",","&amp;AK62,"")&amp;IF(AP62&lt;&gt;"",","&amp;AP62,"")&amp;IF(AU62&lt;&gt;"",","&amp;AU62,"")&amp;"}"&amp;IF(U62="LIBSETS_DROP_MECHANIC_MONSTER_NAME",", dropMechanicNames={" &amp; IF(V62&lt;&gt;"","['en']='"&amp;V62&amp;"'","") &amp; IF(W62&lt;&gt;"",", ['de']='" &amp; W62&amp;"'","") &amp; "}",""),"")&amp;"},","")</f>
        <v>},</v>
      </c>
      <c r="BC62" s="21" t="str">
        <f>IF(F62&lt;&gt;"Not in the game (anymore)",IF(C62&lt;&gt;"",CONCATENATE(" --",C62," / ",B62,"   [",IF(Q62&lt;&gt;"",Q62,""),IF(Z62&lt;&gt;"",", "&amp;Z62,""),IF(AE62&lt;&gt;"",", "&amp;AE62,""),IF(AJ62&lt;&gt;"",", "&amp;AJ62,""),IF(AO62&lt;&gt;"",", "&amp;AO62,""),IF(AT62&lt;&gt;"",", "&amp;AT62,""),"]")),"")</f>
        <v xml:space="preserve"> --Hunding\'s Rage / Hundings Zorn   [Bangkorai, Reaper's March, The Rift]</v>
      </c>
    </row>
    <row r="63" spans="1:55" x14ac:dyDescent="0.25">
      <c r="A63" s="5">
        <v>81</v>
      </c>
      <c r="B63" t="s">
        <v>813</v>
      </c>
      <c r="C63" t="s">
        <v>814</v>
      </c>
      <c r="D63" s="3">
        <f>A63</f>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WayshrineInfo'!$K$3:$N$9987,4,FALSE),""))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WayshrineInfo'!$K$3:$N$9987,4,FALSE),""))</f>
        <v>Malabal Tor</v>
      </c>
      <c r="AB63" s="43" t="str">
        <f>IF(AA63&lt;&gt;"",IF(AA63&lt;&gt;"LIBSETS_DROP_MECHANIC_MONSTER_NAME",VLOOKUP(AA63,'LibSets constants'!$I$4:$L$1003,3,FALSE),""),"")</f>
        <v/>
      </c>
      <c r="AC63" s="4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WayshrineInfo'!$K$3:$N$9987,4,FALSE),""))</f>
        <v>Eastmarch</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5" t="s">
        <v>2677</v>
      </c>
      <c r="AY63" s="21" t="str">
        <f>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Z63" s="21" t="str">
        <f>IF(F63&lt;&gt;"Not in the game (anymore)",IF(A63&lt;&gt;"",IF(P63&lt;&gt;"",CONCATENATE(", zoneIds={",P63),"")&amp;IF(Y63&lt;&gt;"",CONCATENATE(",",Y63),"")&amp;IF(AD63&lt;&gt;"",CONCATENATE(",",AD63),"")&amp;IF(AI63&lt;&gt;"",CONCATENATE(",",AI63),"")&amp;IF(AN63&lt;&gt;"",CONCATENATE(",",AN63),"")&amp;IF(AS63&lt;&gt;"",CONCATENATE(",",AS63),"")&amp;IF(P63&lt;&gt;"",CONCATENATE("}",""),"")&amp;IF(OR(I63="true",I63="false",I63&lt;&gt;""), CONCATENATE(", veteran=", I63), ""),""),"")</f>
        <v>, zoneIds={104,58,101}, veteran=false</v>
      </c>
      <c r="BA63" s="21" t="str">
        <f>IF(F63&lt;&gt;"Not in the game (anymore)",IF(A63&lt;&gt;"",", setType="&amp;G63,"")&amp;IF(J63="true",", multiTrialSet=true",""),"")</f>
        <v>, setType=LIBSETS_SETTYPE_CRAFTED</v>
      </c>
      <c r="BB63" s="21" t="str">
        <f>IF(AX63&lt;&gt;"",", isProcSetAllowedInPvP="&amp; AX63,"") &amp; IF(F63&lt;&gt;"Not in the game (anymore)",IF(U63&lt;&gt;"",", dropMechanic={"&amp;U63&amp;IF(AA63&lt;&gt;"",","&amp;AA63,"")&amp;IF(AF63&lt;&gt;"",","&amp;AF63,"")&amp;IF(AK63&lt;&gt;"",","&amp;AK63,"")&amp;IF(AP63&lt;&gt;"",","&amp;AP63,"")&amp;IF(AU63&lt;&gt;"",","&amp;AU63,"")&amp;"}"&amp;IF(U63="LIBSETS_DROP_MECHANIC_MONSTER_NAME",", dropMechanicNames={" &amp; IF(V63&lt;&gt;"","['en']='"&amp;V63&amp;"'","") &amp; IF(W63&lt;&gt;"",", ['de']='" &amp; W63&amp;"'","") &amp; "}",""),"")&amp;"},","")</f>
        <v>},</v>
      </c>
      <c r="BC63" s="21" t="str">
        <f>IF(F63&lt;&gt;"Not in the game (anymore)",IF(C63&lt;&gt;"",CONCATENATE(" --",C63," / ",B63,"   [",IF(Q63&lt;&gt;"",Q63,""),IF(Z63&lt;&gt;"",", "&amp;Z63,""),IF(AE63&lt;&gt;"",", "&amp;AE63,""),IF(AJ63&lt;&gt;"",", "&amp;AJ63,""),IF(AO63&lt;&gt;"",", "&amp;AO63,""),IF(AT63&lt;&gt;"",", "&amp;AT63,""),"]")),"")</f>
        <v xml:space="preserve"> --Song of Lamae / Lied der Lamien   [Alik'r Desert, Malabal Tor, Eastmarch]</v>
      </c>
    </row>
    <row r="64" spans="1:55" x14ac:dyDescent="0.25">
      <c r="A64" s="5">
        <v>82</v>
      </c>
      <c r="B64" t="s">
        <v>815</v>
      </c>
      <c r="C64" t="s">
        <v>2588</v>
      </c>
      <c r="D64" s="3">
        <f>A64</f>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WayshrineInfo'!$K$3:$N$9987,4,FALSE),""))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5"/>
      <c r="Y64" s="3">
        <f>IF(G64&lt;&gt;"LIBSETS_SETTYPE_BATTLEGROUND",IF(G64&lt;&gt;"LIBSETS_SETTYPE_SPECIAL",IF(X64&lt;&gt;"",X64,IF(Z64&lt;&gt;"",VLOOKUP(Z64,'ESO zone constants'!$D$3:$H$4953,5,FALSE),"")),""),"")</f>
        <v>58</v>
      </c>
      <c r="Z64" t="str">
        <f>IF(AND(O64&lt;&gt;"",NOT(ISERROR(O64))),"",IF(AND(L64&lt;&gt;"",L64&gt;0,NOT(ISERROR(L64))),VLOOKUP(L64,'ESO dumped WayshrineInfo'!$K$3:$N$9987,4,FALSE),""))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WayshrineInfo'!$K$3:$N$9987,4,FALSE),""))</f>
        <v>Eastmarch</v>
      </c>
      <c r="AF64" s="44"/>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K64" s="44"/>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P64" s="44"/>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U64" s="44"/>
      <c r="AV64" s="3" t="str">
        <f>IF(AU64&lt;&gt;"",IF(AU64&lt;&gt;"LIBSETS_DROP_MECHANIC_MONSTER_NAME",VLOOKUP(AU64,'LibSets constants'!$I$4:$L$1003,3,FALSE),""),"")</f>
        <v/>
      </c>
      <c r="AW64" s="3" t="str">
        <f>IF(AU64&lt;&gt;"",IF(AU64&lt;&gt;"LIBSETS_DROP_MECHANIC_MONSTER_NAME",VLOOKUP(AU64,'LibSets constants'!$I$4:$L$1003,4,FALSE),""),"")</f>
        <v/>
      </c>
      <c r="AX64" s="85" t="s">
        <v>2677</v>
      </c>
      <c r="AY64" s="21" t="str">
        <f>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Z64" s="21" t="str">
        <f>IF(F64&lt;&gt;"Not in the game (anymore)",IF(A64&lt;&gt;"",IF(P64&lt;&gt;"",CONCATENATE(", zoneIds={",P64),"")&amp;IF(Y64&lt;&gt;"",CONCATENATE(",",Y64),"")&amp;IF(AD64&lt;&gt;"",CONCATENATE(",",AD64),"")&amp;IF(AI64&lt;&gt;"",CONCATENATE(",",AI64),"")&amp;IF(AN64&lt;&gt;"",CONCATENATE(",",AN64),"")&amp;IF(AS64&lt;&gt;"",CONCATENATE(",",AS64),"")&amp;IF(P64&lt;&gt;"",CONCATENATE("}",""),"")&amp;IF(OR(I64="true",I64="false",I64&lt;&gt;""), CONCATENATE(", veteran=", I64), ""),""),"")</f>
        <v>, zoneIds={104,58,101}, veteran=false</v>
      </c>
      <c r="BA64" s="21" t="str">
        <f>IF(F64&lt;&gt;"Not in the game (anymore)",IF(A64&lt;&gt;"",", setType="&amp;G64,"")&amp;IF(J64="true",", multiTrialSet=true",""),"")</f>
        <v>, setType=LIBSETS_SETTYPE_CRAFTED</v>
      </c>
      <c r="BB64" s="21" t="str">
        <f>IF(AX64&lt;&gt;"",", isProcSetAllowedInPvP="&amp; AX64,"") &amp; IF(F64&lt;&gt;"Not in the game (anymore)",IF(U64&lt;&gt;"",", dropMechanic={"&amp;U64&amp;IF(AA64&lt;&gt;"",","&amp;AA64,"")&amp;IF(AF64&lt;&gt;"",","&amp;AF64,"")&amp;IF(AK64&lt;&gt;"",","&amp;AK64,"")&amp;IF(AP64&lt;&gt;"",","&amp;AP64,"")&amp;IF(AU64&lt;&gt;"",","&amp;AU64,"")&amp;"}"&amp;IF(U64="LIBSETS_DROP_MECHANIC_MONSTER_NAME",", dropMechanicNames={" &amp; IF(V64&lt;&gt;"","['en']='"&amp;V64&amp;"'","") &amp; IF(W64&lt;&gt;"",", ['de']='" &amp; W64&amp;"'","") &amp; "}",""),"")&amp;"},","")</f>
        <v>},</v>
      </c>
      <c r="BC64" s="21" t="str">
        <f>IF(F64&lt;&gt;"Not in the game (anymore)",IF(C64&lt;&gt;"",CONCATENATE(" --",C64," / ",B64,"   [",IF(Q64&lt;&gt;"",Q64,""),IF(Z64&lt;&gt;"",", "&amp;Z64,""),IF(AE64&lt;&gt;"",", "&amp;AE64,""),IF(AJ64&lt;&gt;"",", "&amp;AJ64,""),IF(AO64&lt;&gt;"",", "&amp;AO64,""),IF(AT64&lt;&gt;"",", "&amp;AT64,""),"]")),"")</f>
        <v xml:space="preserve"> --Alessia\'s Bulwark / Alessias Bollwerk   [Alik'r Desert, Malabal Tor, Eastmarch]</v>
      </c>
    </row>
    <row r="65" spans="1:55" x14ac:dyDescent="0.25">
      <c r="A65" s="12">
        <v>83</v>
      </c>
      <c r="B65" t="s">
        <v>816</v>
      </c>
      <c r="C65" t="s">
        <v>817</v>
      </c>
      <c r="D65" s="3">
        <f>A65</f>
        <v>83</v>
      </c>
      <c r="E65" s="42"/>
      <c r="G65" s="8" t="s">
        <v>1480</v>
      </c>
      <c r="I65" t="s">
        <v>91</v>
      </c>
      <c r="J65" t="s">
        <v>91</v>
      </c>
      <c r="K65">
        <v>-1</v>
      </c>
      <c r="L65">
        <v>-1</v>
      </c>
      <c r="M65">
        <v>-1</v>
      </c>
      <c r="O65" s="65" t="s">
        <v>125</v>
      </c>
      <c r="P65" s="3">
        <f>IF(AND(G65&lt;&gt;"LIBSETS_SETTYPE_BATTLEGROUND",G65&lt;&gt;"LIBSETS_SETTYPE_SPECIAL"), IF(Q65&lt;&gt;"",VLOOKUP(Q65,'ESO zone constants'!$D$3:$H$10001,5,FALSE),""),"")</f>
        <v>181</v>
      </c>
      <c r="Q65" t="str">
        <f>IF(AND(O65&lt;&gt;"",NOT(ISERROR(O65))),O65, IF(AND(K65&lt;&gt;"",K65&gt;0,NOT(ISERROR(K65))),VLOOKUP(K65,'ESO dumped WayshrineInfo'!$K$3:$N$9987,4,FALSE),""))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WayshrineInfo'!$K$3:$N$9987,4,FALSE),""))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WayshrineInfo'!$K$3:$N$9987,4,FALSE),""))</f>
        <v/>
      </c>
      <c r="AF65" s="44"/>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K65" s="44"/>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P65" s="44"/>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U65" s="44"/>
      <c r="AV65" s="3" t="str">
        <f>IF(AU65&lt;&gt;"",IF(AU65&lt;&gt;"LIBSETS_DROP_MECHANIC_MONSTER_NAME",VLOOKUP(AU65,'LibSets constants'!$I$4:$L$1003,3,FALSE),""),"")</f>
        <v/>
      </c>
      <c r="AW65" s="3" t="str">
        <f>IF(AU65&lt;&gt;"",IF(AU65&lt;&gt;"LIBSETS_DROP_MECHANIC_MONSTER_NAME",VLOOKUP(AU65,'LibSets constants'!$I$4:$L$1003,4,FALSE),""),"")</f>
        <v/>
      </c>
      <c r="AX65" s="85" t="s">
        <v>2678</v>
      </c>
      <c r="AY65" s="21" t="str">
        <f>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Z65" s="21" t="str">
        <f>IF(F65&lt;&gt;"Not in the game (anymore)",IF(A65&lt;&gt;"",IF(P65&lt;&gt;"",CONCATENATE(", zoneIds={",P65),"")&amp;IF(Y65&lt;&gt;"",CONCATENATE(",",Y65),"")&amp;IF(AD65&lt;&gt;"",CONCATENATE(",",AD65),"")&amp;IF(AI65&lt;&gt;"",CONCATENATE(",",AI65),"")&amp;IF(AN65&lt;&gt;"",CONCATENATE(",",AN65),"")&amp;IF(AS65&lt;&gt;"",CONCATENATE(",",AS65),"")&amp;IF(P65&lt;&gt;"",CONCATENATE("}",""),"")&amp;IF(OR(I65="true",I65="false",I65&lt;&gt;""), CONCATENATE(", veteran=", I65), ""),""),"")</f>
        <v>, zoneIds={181}, veteran=false</v>
      </c>
      <c r="BA65" s="21" t="str">
        <f>IF(F65&lt;&gt;"Not in the game (anymore)",IF(A65&lt;&gt;"",", setType="&amp;G65,"")&amp;IF(J65="true",", multiTrialSet=true",""),"")</f>
        <v>, setType=LIBSETS_SETTYPE_CYRODIIL</v>
      </c>
      <c r="BB65" s="21" t="str">
        <f>IF(AX65&lt;&gt;"",", isProcSetAllowedInPvP="&amp; AX65,"") &amp; IF(F65&lt;&gt;"Not in the game (anymore)",IF(U65&lt;&gt;"",", dropMechanic={"&amp;U65&amp;IF(AA65&lt;&gt;"",","&amp;AA65,"")&amp;IF(AF65&lt;&gt;"",","&amp;AF65,"")&amp;IF(AK65&lt;&gt;"",","&amp;AK65,"")&amp;IF(AP65&lt;&gt;"",","&amp;AP65,"")&amp;IF(AU65&lt;&gt;"",","&amp;AU65,"")&amp;"}"&amp;IF(U65="LIBSETS_DROP_MECHANIC_MONSTER_NAME",", dropMechanicNames={" &amp; IF(V65&lt;&gt;"","['en']='"&amp;V65&amp;"'","") &amp; IF(W65&lt;&gt;"",", ['de']='" &amp; W65&amp;"'","") &amp; "}",""),"")&amp;"},","")</f>
        <v>, isProcSetAllowedInPvP=1, dropMechanic={LIBSETS_DROP_MECHANIC_CITY_CYRODIIL_VLASTARUS}},</v>
      </c>
      <c r="BC65" s="21" t="str">
        <f>IF(F65&lt;&gt;"Not in the game (anymore)",IF(C65&lt;&gt;"",CONCATENATE(" --",C65," / ",B65,"   [",IF(Q65&lt;&gt;"",Q65,""),IF(Z65&lt;&gt;"",", "&amp;Z65,""),IF(AE65&lt;&gt;"",", "&amp;AE65,""),IF(AJ65&lt;&gt;"",", "&amp;AJ65,""),IF(AO65&lt;&gt;"",", "&amp;AO65,""),IF(AT65&lt;&gt;"",", "&amp;AT65,""),"]")),"")</f>
        <v xml:space="preserve"> --Elf Bane / Elfenfluch   [Cyrodiil]</v>
      </c>
    </row>
    <row r="66" spans="1:55" x14ac:dyDescent="0.25">
      <c r="A66" s="5">
        <v>84</v>
      </c>
      <c r="B66" t="s">
        <v>818</v>
      </c>
      <c r="C66" t="s">
        <v>2589</v>
      </c>
      <c r="D66" s="3">
        <f>A66</f>
        <v>84</v>
      </c>
      <c r="G66" s="8" t="s">
        <v>1479</v>
      </c>
      <c r="I66" t="s">
        <v>91</v>
      </c>
      <c r="J66" t="s">
        <v>91</v>
      </c>
      <c r="K66">
        <v>-2</v>
      </c>
      <c r="L66">
        <v>-2</v>
      </c>
      <c r="M66">
        <v>-2</v>
      </c>
      <c r="N66">
        <v>8</v>
      </c>
      <c r="O66" s="65" t="s">
        <v>138</v>
      </c>
      <c r="P66" s="3">
        <f>IF(AND(G66&lt;&gt;"LIBSETS_SETTYPE_BATTLEGROUND",G66&lt;&gt;"LIBSETS_SETTYPE_SPECIAL"), IF(Q66&lt;&gt;"",VLOOKUP(Q66,'ESO zone constants'!$D$3:$H$10001,5,FALSE),""),"")</f>
        <v>208</v>
      </c>
      <c r="Q66" t="str">
        <f>IF(AND(O66&lt;&gt;"",NOT(ISERROR(O66))),O66, IF(AND(K66&lt;&gt;"",K66&gt;0,NOT(ISERROR(K66))),VLOOKUP(K66,'ESO dumped WayshrineInfo'!$K$3:$N$9987,4,FALSE),""))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WayshrineInfo'!$K$3:$N$9987,4,FALSE),""))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WayshrineInfo'!$K$3:$N$9987,4,FALSE),""))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5" t="s">
        <v>2678</v>
      </c>
      <c r="AY66" s="21" t="str">
        <f>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Z66" s="21" t="str">
        <f>IF(F66&lt;&gt;"Not in the game (anymore)",IF(A66&lt;&gt;"",IF(P66&lt;&gt;"",CONCATENATE(", zoneIds={",P66),"")&amp;IF(Y66&lt;&gt;"",CONCATENATE(",",Y66),"")&amp;IF(AD66&lt;&gt;"",CONCATENATE(",",AD66),"")&amp;IF(AI66&lt;&gt;"",CONCATENATE(",",AI66),"")&amp;IF(AN66&lt;&gt;"",CONCATENATE(",",AN66),"")&amp;IF(AS66&lt;&gt;"",CONCATENATE(",",AS66),"")&amp;IF(P66&lt;&gt;"",CONCATENATE("}",""),"")&amp;IF(OR(I66="true",I66="false",I66&lt;&gt;""), CONCATENATE(", veteran=", I66), ""),""),"")</f>
        <v>, zoneIds={208}, veteran=false</v>
      </c>
      <c r="BA66" s="21" t="str">
        <f>IF(F66&lt;&gt;"Not in the game (anymore)",IF(A66&lt;&gt;"",", setType="&amp;G66,"")&amp;IF(J66="true",", multiTrialSet=true",""),"")</f>
        <v>, setType=LIBSETS_SETTYPE_CRAFTED</v>
      </c>
      <c r="BB66" s="21" t="str">
        <f>IF(AX66&lt;&gt;"",", isProcSetAllowedInPvP="&amp; AX66,"") &amp; IF(F66&lt;&gt;"Not in the game (anymore)",IF(U66&lt;&gt;"",", dropMechanic={"&amp;U66&amp;IF(AA66&lt;&gt;"",","&amp;AA66,"")&amp;IF(AF66&lt;&gt;"",","&amp;AF66,"")&amp;IF(AK66&lt;&gt;"",","&amp;AK66,"")&amp;IF(AP66&lt;&gt;"",","&amp;AP66,"")&amp;IF(AU66&lt;&gt;"",","&amp;AU66,"")&amp;"}"&amp;IF(U66="LIBSETS_DROP_MECHANIC_MONSTER_NAME",", dropMechanicNames={" &amp; IF(V66&lt;&gt;"","['en']='"&amp;V66&amp;"'","") &amp; IF(W66&lt;&gt;"",", ['de']='" &amp; W66&amp;"'","") &amp; "}",""),"")&amp;"},","")</f>
        <v>, isProcSetAllowedInPvP=1},</v>
      </c>
      <c r="BC66" s="21" t="str">
        <f>IF(F66&lt;&gt;"Not in the game (anymore)",IF(C66&lt;&gt;"",CONCATENATE(" --",C66," / ",B66,"   [",IF(Q66&lt;&gt;"",Q66,""),IF(Z66&lt;&gt;"",", "&amp;Z66,""),IF(AE66&lt;&gt;"",", "&amp;AE66,""),IF(AJ66&lt;&gt;"",", "&amp;AJ66,""),IF(AO66&lt;&gt;"",", "&amp;AO66,""),IF(AT66&lt;&gt;"",", "&amp;AT66,""),"]")),"")</f>
        <v xml:space="preserve"> --Orgnum\'s Scales / Orgnums Schuppen   [The Earth Forge]</v>
      </c>
    </row>
    <row r="67" spans="1:55" x14ac:dyDescent="0.25">
      <c r="A67" s="12">
        <v>85</v>
      </c>
      <c r="B67" t="s">
        <v>819</v>
      </c>
      <c r="C67" t="s">
        <v>2590</v>
      </c>
      <c r="D67" s="3">
        <f>A67</f>
        <v>85</v>
      </c>
      <c r="G67" s="8" t="s">
        <v>1480</v>
      </c>
      <c r="I67" t="s">
        <v>91</v>
      </c>
      <c r="J67" t="s">
        <v>91</v>
      </c>
      <c r="K67">
        <v>-1</v>
      </c>
      <c r="L67">
        <v>-1</v>
      </c>
      <c r="M67">
        <v>-1</v>
      </c>
      <c r="O67" s="65" t="s">
        <v>125</v>
      </c>
      <c r="P67" s="3">
        <f>IF(AND(G67&lt;&gt;"LIBSETS_SETTYPE_BATTLEGROUND",G67&lt;&gt;"LIBSETS_SETTYPE_SPECIAL"), IF(Q67&lt;&gt;"",VLOOKUP(Q67,'ESO zone constants'!$D$3:$H$10001,5,FALSE),""),"")</f>
        <v>181</v>
      </c>
      <c r="Q67" t="str">
        <f>IF(AND(O67&lt;&gt;"",NOT(ISERROR(O67))),O67, IF(AND(K67&lt;&gt;"",K67&gt;0,NOT(ISERROR(K67))),VLOOKUP(K67,'ESO dumped WayshrineInfo'!$K$3:$N$9987,4,FALSE),""))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WayshrineInfo'!$K$3:$N$9987,4,FALSE),""))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WayshrineInfo'!$K$3:$N$9987,4,FALSE),""))</f>
        <v/>
      </c>
      <c r="AF67" s="44"/>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K67" s="44"/>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P67" s="44"/>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U67" s="44"/>
      <c r="AV67" s="3" t="str">
        <f>IF(AU67&lt;&gt;"",IF(AU67&lt;&gt;"LIBSETS_DROP_MECHANIC_MONSTER_NAME",VLOOKUP(AU67,'LibSets constants'!$I$4:$L$1003,3,FALSE),""),"")</f>
        <v/>
      </c>
      <c r="AW67" s="3" t="str">
        <f>IF(AU67&lt;&gt;"",IF(AU67&lt;&gt;"LIBSETS_DROP_MECHANIC_MONSTER_NAME",VLOOKUP(AU67,'LibSets constants'!$I$4:$L$1003,4,FALSE),""),"")</f>
        <v/>
      </c>
      <c r="AX67" s="85" t="s">
        <v>2677</v>
      </c>
      <c r="AY67" s="21" t="str">
        <f>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Z67" s="21" t="str">
        <f>IF(F67&lt;&gt;"Not in the game (anymore)",IF(A67&lt;&gt;"",IF(P67&lt;&gt;"",CONCATENATE(", zoneIds={",P67),"")&amp;IF(Y67&lt;&gt;"",CONCATENATE(",",Y67),"")&amp;IF(AD67&lt;&gt;"",CONCATENATE(",",AD67),"")&amp;IF(AI67&lt;&gt;"",CONCATENATE(",",AI67),"")&amp;IF(AN67&lt;&gt;"",CONCATENATE(",",AN67),"")&amp;IF(AS67&lt;&gt;"",CONCATENATE(",",AS67),"")&amp;IF(P67&lt;&gt;"",CONCATENATE("}",""),"")&amp;IF(OR(I67="true",I67="false",I67&lt;&gt;""), CONCATENATE(", veteran=", I67), ""),""),"")</f>
        <v>, zoneIds={181}, veteran=false</v>
      </c>
      <c r="BA67" s="21" t="str">
        <f>IF(F67&lt;&gt;"Not in the game (anymore)",IF(A67&lt;&gt;"",", setType="&amp;G67,"")&amp;IF(J67="true",", multiTrialSet=true",""),"")</f>
        <v>, setType=LIBSETS_SETTYPE_CYRODIIL</v>
      </c>
      <c r="BB67" s="21" t="str">
        <f>IF(AX67&lt;&gt;"",", isProcSetAllowedInPvP="&amp; AX67,"") &amp; IF(F67&lt;&gt;"Not in the game (anymore)",IF(U67&lt;&gt;"",", dropMechanic={"&amp;U67&amp;IF(AA67&lt;&gt;"",","&amp;AA67,"")&amp;IF(AF67&lt;&gt;"",","&amp;AF67,"")&amp;IF(AK67&lt;&gt;"",","&amp;AK67,"")&amp;IF(AP67&lt;&gt;"",","&amp;AP67,"")&amp;IF(AU67&lt;&gt;"",","&amp;AU67,"")&amp;"}"&amp;IF(U67="LIBSETS_DROP_MECHANIC_MONSTER_NAME",", dropMechanicNames={" &amp; IF(V67&lt;&gt;"","['en']='"&amp;V67&amp;"'","") &amp; IF(W67&lt;&gt;"",", ['de']='" &amp; W67&amp;"'","") &amp; "}",""),"")&amp;"},","")</f>
        <v>, dropMechanic={LIBSETS_DROP_MECHANIC_CITY_CYRODIIL_CROPSFORD}},</v>
      </c>
      <c r="BC67" s="21" t="str">
        <f>IF(F67&lt;&gt;"Not in the game (anymore)",IF(C67&lt;&gt;"",CONCATENATE(" --",C67," / ",B67,"   [",IF(Q67&lt;&gt;"",Q67,""),IF(Z67&lt;&gt;"",", "&amp;Z67,""),IF(AE67&lt;&gt;"",", "&amp;AE67,""),IF(AJ67&lt;&gt;"",", "&amp;AJ67,""),IF(AO67&lt;&gt;"",", "&amp;AO67,""),IF(AT67&lt;&gt;"",", "&amp;AT67,""),"]")),"")</f>
        <v xml:space="preserve"> --Almalexia\'s Mercy / Almalexias Gnade   [Cyrodiil]</v>
      </c>
    </row>
    <row r="68" spans="1:55" x14ac:dyDescent="0.25">
      <c r="A68" s="12">
        <v>86</v>
      </c>
      <c r="B68" t="s">
        <v>820</v>
      </c>
      <c r="C68" t="s">
        <v>2591</v>
      </c>
      <c r="D68" s="3">
        <f>A68</f>
        <v>86</v>
      </c>
      <c r="G68" s="8" t="s">
        <v>1485</v>
      </c>
      <c r="I68" t="s">
        <v>91</v>
      </c>
      <c r="J68" t="s">
        <v>91</v>
      </c>
      <c r="K68">
        <v>121</v>
      </c>
      <c r="L68">
        <v>121</v>
      </c>
      <c r="M68">
        <v>121</v>
      </c>
      <c r="O68" s="65" t="s">
        <v>264</v>
      </c>
      <c r="P68" s="3">
        <f>IF(AND(G68&lt;&gt;"LIBSETS_SETTYPE_BATTLEGROUND",G68&lt;&gt;"LIBSETS_SETTYPE_SPECIAL"), IF(Q68&lt;&gt;"",VLOOKUP(Q68,'ESO zone constants'!$D$3:$H$10001,5,FALSE),""),"")</f>
        <v>381</v>
      </c>
      <c r="Q68" t="str">
        <f>IF(AND(O68&lt;&gt;"",NOT(ISERROR(O68))),O68, IF(AND(K68&lt;&gt;"",K68&gt;0,NOT(ISERROR(K68))),VLOOKUP(K68,'ESO dumped WayshrineInfo'!$K$3:$N$9987,4,FALSE),""))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WayshrineInfo'!$K$3:$N$9987,4,FALSE),""))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WayshrineInfo'!$K$3:$N$9987,4,FALSE),""))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5" t="s">
        <v>2677</v>
      </c>
      <c r="AY68" s="21" t="str">
        <f>IF(A68="???","--","")&amp;IF(F68&lt;&gt;"Not in the game (anymore)",IF(A68&lt;&gt;"",CONCATENATE("[",A68,"] = {wayshrines={")&amp;IF(K68&lt;&gt;"",CONCATENATE(K68,","),"")&amp;IF(L68&lt;&gt;"",CONCATENATE(L68,","),"")&amp;IF(M68&lt;&gt;"",CONCATENATE(M68,","),"")&amp;CONCATENATE("}")&amp;IF(VALUE(N68)&gt;0,CONCATENATE(", traitsNeeded=",N68),"")&amp;CONCATENATE(", dlcId=",IF(S68&lt;&gt;"",S68,"DLC_BASE_GAME")),""),"")</f>
        <v>[86] = {wayshrines={121,121,121,}, dlcId=DLC_BASE_GAME</v>
      </c>
      <c r="AZ68" s="21" t="str">
        <f>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IF(F68&lt;&gt;"Not in the game (anymore)",IF(A68&lt;&gt;"",", setType="&amp;G68,"")&amp;IF(J68="true",", multiTrialSet=true",""),"")</f>
        <v>, setType=LIBSETS_SETTYPE_OVERLAND</v>
      </c>
      <c r="BB68" s="21" t="str">
        <f>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A69</f>
        <v>87</v>
      </c>
      <c r="G69" s="8" t="s">
        <v>1479</v>
      </c>
      <c r="I69" t="s">
        <v>91</v>
      </c>
      <c r="J69" t="s">
        <v>91</v>
      </c>
      <c r="K69">
        <v>-2</v>
      </c>
      <c r="L69">
        <v>-2</v>
      </c>
      <c r="M69">
        <v>-2</v>
      </c>
      <c r="N69">
        <v>8</v>
      </c>
      <c r="O69" s="65" t="s">
        <v>187</v>
      </c>
      <c r="P69" s="3">
        <f>IF(AND(G69&lt;&gt;"LIBSETS_SETTYPE_BATTLEGROUND",G69&lt;&gt;"LIBSETS_SETTYPE_SPECIAL"), IF(Q69&lt;&gt;"",VLOOKUP(Q69,'ESO zone constants'!$D$3:$H$10001,5,FALSE),""),"")</f>
        <v>267</v>
      </c>
      <c r="Q69" t="str">
        <f>IF(AND(O69&lt;&gt;"",NOT(ISERROR(O69))),O69, IF(AND(K69&lt;&gt;"",K69&gt;0,NOT(ISERROR(K69))),VLOOKUP(K69,'ESO dumped WayshrineInfo'!$K$3:$N$9987,4,FALSE),""))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WayshrineInfo'!$K$3:$N$9987,4,FALSE),""))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WayshrineInfo'!$K$3:$N$9987,4,FALSE),""))</f>
        <v/>
      </c>
      <c r="AF69" s="44"/>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K69" s="44"/>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P69" s="44"/>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U69" s="44"/>
      <c r="AV69" s="3" t="str">
        <f>IF(AU69&lt;&gt;"",IF(AU69&lt;&gt;"LIBSETS_DROP_MECHANIC_MONSTER_NAME",VLOOKUP(AU69,'LibSets constants'!$I$4:$L$1003,3,FALSE),""),"")</f>
        <v/>
      </c>
      <c r="AW69" s="3" t="str">
        <f>IF(AU69&lt;&gt;"",IF(AU69&lt;&gt;"LIBSETS_DROP_MECHANIC_MONSTER_NAME",VLOOKUP(AU69,'LibSets constants'!$I$4:$L$1003,4,FALSE),""),"")</f>
        <v/>
      </c>
      <c r="AX69" s="85" t="s">
        <v>2678</v>
      </c>
      <c r="AY69" s="21" t="str">
        <f>IF(A69="???","--","")&amp;IF(F69&lt;&gt;"Not in the game (anymore)",IF(A69&lt;&gt;"",CONCATENATE("[",A69,"] = {wayshrines={")&amp;IF(K69&lt;&gt;"",CONCATENATE(K69,","),"")&amp;IF(L69&lt;&gt;"",CONCATENATE(L69,","),"")&amp;IF(M69&lt;&gt;"",CONCATENATE(M69,","),"")&amp;CONCATENATE("}")&amp;IF(VALUE(N69)&gt;0,CONCATENATE(", traitsNeeded=",N69),"")&amp;CONCATENATE(", dlcId=",IF(S69&lt;&gt;"",S69,"DLC_BASE_GAME")),""),"")</f>
        <v>[87] = {wayshrines={-2,-2,-2,}, traitsNeeded=8, dlcId=DLC_BASE_GAME</v>
      </c>
      <c r="AZ69" s="21" t="str">
        <f>IF(F69&lt;&gt;"Not in the game (anymore)",IF(A69&lt;&gt;"",IF(P69&lt;&gt;"",CONCATENATE(", zoneIds={",P69),"")&amp;IF(Y69&lt;&gt;"",CONCATENATE(",",Y69),"")&amp;IF(AD69&lt;&gt;"",CONCATENATE(",",AD69),"")&amp;IF(AI69&lt;&gt;"",CONCATENATE(",",AI69),"")&amp;IF(AN69&lt;&gt;"",CONCATENATE(",",AN69),"")&amp;IF(AS69&lt;&gt;"",CONCATENATE(",",AS69),"")&amp;IF(P69&lt;&gt;"",CONCATENATE("}",""),"")&amp;IF(OR(I69="true",I69="false",I69&lt;&gt;""), CONCATENATE(", veteran=", I69), ""),""),"")</f>
        <v>, zoneIds={267}, veteran=false</v>
      </c>
      <c r="BA69" s="21" t="str">
        <f>IF(F69&lt;&gt;"Not in the game (anymore)",IF(A69&lt;&gt;"",", setType="&amp;G69,"")&amp;IF(J69="true",", multiTrialSet=true",""),"")</f>
        <v>, setType=LIBSETS_SETTYPE_CRAFTED</v>
      </c>
      <c r="BB69" s="21" t="str">
        <f>IF(AX69&lt;&gt;"",", isProcSetAllowedInPvP="&amp; AX69,"") &amp; IF(F69&lt;&gt;"Not in the game (anymore)",IF(U69&lt;&gt;"",", dropMechanic={"&amp;U69&amp;IF(AA69&lt;&gt;"",","&amp;AA69,"")&amp;IF(AF69&lt;&gt;"",","&amp;AF69,"")&amp;IF(AK69&lt;&gt;"",","&amp;AK69,"")&amp;IF(AP69&lt;&gt;"",","&amp;AP69,"")&amp;IF(AU69&lt;&gt;"",","&amp;AU69,"")&amp;"}"&amp;IF(U69="LIBSETS_DROP_MECHANIC_MONSTER_NAME",", dropMechanicNames={" &amp; IF(V69&lt;&gt;"","['en']='"&amp;V69&amp;"'","") &amp; IF(W69&lt;&gt;"",", ['de']='" &amp; W69&amp;"'","") &amp; "}",""),"")&amp;"},","")</f>
        <v>, isProcSetAllowedInPvP=1},</v>
      </c>
      <c r="BC69" s="21" t="str">
        <f>IF(F69&lt;&gt;"Not in the game (anymore)",IF(C69&lt;&gt;"",CONCATENATE(" --",C69," / ",B69,"   [",IF(Q69&lt;&gt;"",Q69,""),IF(Z69&lt;&gt;"",", "&amp;Z69,""),IF(AE69&lt;&gt;"",", "&amp;AE69,""),IF(AJ69&lt;&gt;"",", "&amp;AJ69,""),IF(AO69&lt;&gt;"",", "&amp;AO69,""),IF(AT69&lt;&gt;"",", "&amp;AT69,""),"]")),"")</f>
        <v xml:space="preserve"> --Eyes of Mara / Augen von Mara   [Eyevea]</v>
      </c>
    </row>
    <row r="70" spans="1:55" x14ac:dyDescent="0.25">
      <c r="A70" s="12">
        <v>88</v>
      </c>
      <c r="B70" t="s">
        <v>823</v>
      </c>
      <c r="C70" t="s">
        <v>824</v>
      </c>
      <c r="D70" s="3">
        <f>A70</f>
        <v>88</v>
      </c>
      <c r="G70" s="8" t="s">
        <v>1477</v>
      </c>
      <c r="I70" t="s">
        <v>91</v>
      </c>
      <c r="J70" t="s">
        <v>91</v>
      </c>
      <c r="K70">
        <v>270</v>
      </c>
      <c r="L70">
        <v>270</v>
      </c>
      <c r="M70">
        <v>270</v>
      </c>
      <c r="O70" s="65" t="s">
        <v>441</v>
      </c>
      <c r="P70" s="3">
        <f>IF(AND(G70&lt;&gt;"LIBSETS_SETTYPE_BATTLEGROUND",G70&lt;&gt;"LIBSETS_SETTYPE_SPECIAL"), IF(Q70&lt;&gt;"",VLOOKUP(Q70,'ESO zone constants'!$D$3:$H$10001,5,FALSE),""),"")</f>
        <v>635</v>
      </c>
      <c r="Q70" t="str">
        <f>IF(AND(O70&lt;&gt;"",NOT(ISERROR(O70))),O70, IF(AND(K70&lt;&gt;"",K70&gt;0,NOT(ISERROR(K70))),VLOOKUP(K70,'ESO dumped WayshrineInfo'!$K$3:$N$9987,4,FALSE),""))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WayshrineInfo'!$K$3:$N$9987,4,FALSE),""))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WayshrineInfo'!$K$3:$N$9987,4,FALSE),""))</f>
        <v/>
      </c>
      <c r="AF70" s="44"/>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K70" s="44"/>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P70" s="44"/>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U70" s="44"/>
      <c r="AV70" s="3" t="str">
        <f>IF(AU70&lt;&gt;"",IF(AU70&lt;&gt;"LIBSETS_DROP_MECHANIC_MONSTER_NAME",VLOOKUP(AU70,'LibSets constants'!$I$4:$L$1003,3,FALSE),""),"")</f>
        <v/>
      </c>
      <c r="AW70" s="43" t="str">
        <f>IF(AU70&lt;&gt;"",IF(AU70&lt;&gt;"LIBSETS_DROP_MECHANIC_MONSTER_NAME",VLOOKUP(AU70,'LibSets constants'!$I$4:$L$1003,4,FALSE),""),"")</f>
        <v/>
      </c>
      <c r="AX70" s="85" t="s">
        <v>2678</v>
      </c>
      <c r="AY70" s="21" t="str">
        <f>IF(A70="???","--","")&amp;IF(F70&lt;&gt;"Not in the game (anymore)",IF(A70&lt;&gt;"",CONCATENATE("[",A70,"] = {wayshrines={")&amp;IF(K70&lt;&gt;"",CONCATENATE(K70,","),"")&amp;IF(L70&lt;&gt;"",CONCATENATE(L70,","),"")&amp;IF(M70&lt;&gt;"",CONCATENATE(M70,","),"")&amp;CONCATENATE("}")&amp;IF(VALUE(N70)&gt;0,CONCATENATE(", traitsNeeded=",N70),"")&amp;CONCATENATE(", dlcId=",IF(S70&lt;&gt;"",S70,"DLC_BASE_GAME")),""),"")</f>
        <v>[88] = {wayshrines={270,270,270,}, dlcId=DLC_BASE_GAME</v>
      </c>
      <c r="AZ70" s="21" t="str">
        <f>IF(F70&lt;&gt;"Not in the game (anymore)",IF(A70&lt;&gt;"",IF(P70&lt;&gt;"",CONCATENATE(", zoneIds={",P70),"")&amp;IF(Y70&lt;&gt;"",CONCATENATE(",",Y70),"")&amp;IF(AD70&lt;&gt;"",CONCATENATE(",",AD70),"")&amp;IF(AI70&lt;&gt;"",CONCATENATE(",",AI70),"")&amp;IF(AN70&lt;&gt;"",CONCATENATE(",",AN70),"")&amp;IF(AS70&lt;&gt;"",CONCATENATE(",",AS70),"")&amp;IF(P70&lt;&gt;"",CONCATENATE("}",""),"")&amp;IF(OR(I70="true",I70="false",I70&lt;&gt;""), CONCATENATE(", veteran=", I70), ""),""),"")</f>
        <v>, zoneIds={635}, veteran=false</v>
      </c>
      <c r="BA70" s="21" t="str">
        <f>IF(F70&lt;&gt;"Not in the game (anymore)",IF(A70&lt;&gt;"",", setType="&amp;G70,"")&amp;IF(J70="true",", multiTrialSet=true",""),"")</f>
        <v>, setType=LIBSETS_SETTYPE_ARENA</v>
      </c>
      <c r="BB70" s="21" t="str">
        <f>IF(AX70&lt;&gt;"",", isProcSetAllowedInPvP="&amp; AX70,"") &amp; IF(F70&lt;&gt;"Not in the game (anymore)",IF(U70&lt;&gt;"",", dropMechanic={"&amp;U70&amp;IF(AA70&lt;&gt;"",","&amp;AA70,"")&amp;IF(AF70&lt;&gt;"",","&amp;AF70,"")&amp;IF(AK70&lt;&gt;"",","&amp;AK70,"")&amp;IF(AP70&lt;&gt;"",","&amp;AP70,"")&amp;IF(AU70&lt;&gt;"",","&amp;AU70,"")&amp;"}"&amp;IF(U70="LIBSETS_DROP_MECHANIC_MONSTER_NAME",", dropMechanicNames={" &amp; IF(V70&lt;&gt;"","['en']='"&amp;V70&amp;"'","") &amp; IF(W70&lt;&gt;"",", ['de']='" &amp; W70&amp;"'","") &amp; "}",""),"")&amp;"},","")</f>
        <v>, isProcSetAllowedInPvP=1, dropMechanic={LIBSETS_DROP_MECHANIC_ARENA_STAGE_CHEST}},</v>
      </c>
      <c r="BC70" s="21" t="str">
        <f>IF(F70&lt;&gt;"Not in the game (anymore)",IF(C70&lt;&gt;"",CONCATENATE(" --",C70," / ",B70,"   [",IF(Q70&lt;&gt;"",Q70,""),IF(Z70&lt;&gt;"",", "&amp;Z70,""),IF(AE70&lt;&gt;"",", "&amp;AE70,""),IF(AJ70&lt;&gt;"",", "&amp;AJ70,""),IF(AO70&lt;&gt;"",", "&amp;AO70,""),IF(AT70&lt;&gt;"",", "&amp;AT70,""),"]")),"")</f>
        <v xml:space="preserve"> --Robes of Destruction Mastery / Roben der Zerstörungsbeherrschung   [Dragonstar Arena]</v>
      </c>
    </row>
    <row r="71" spans="1:55" x14ac:dyDescent="0.25">
      <c r="A71" s="12">
        <v>89</v>
      </c>
      <c r="B71" t="s">
        <v>825</v>
      </c>
      <c r="C71" t="s">
        <v>826</v>
      </c>
      <c r="D71" s="3">
        <f>A71</f>
        <v>89</v>
      </c>
      <c r="G71" s="8" t="s">
        <v>1480</v>
      </c>
      <c r="I71" t="s">
        <v>91</v>
      </c>
      <c r="J71" t="s">
        <v>91</v>
      </c>
      <c r="K71">
        <v>-1</v>
      </c>
      <c r="L71">
        <v>-1</v>
      </c>
      <c r="M71">
        <v>-1</v>
      </c>
      <c r="O71" s="65" t="s">
        <v>125</v>
      </c>
      <c r="P71" s="3">
        <f>IF(AND(G71&lt;&gt;"LIBSETS_SETTYPE_BATTLEGROUND",G71&lt;&gt;"LIBSETS_SETTYPE_SPECIAL"), IF(Q71&lt;&gt;"",VLOOKUP(Q71,'ESO zone constants'!$D$3:$H$10001,5,FALSE),""),"")</f>
        <v>181</v>
      </c>
      <c r="Q71" t="str">
        <f>IF(AND(O71&lt;&gt;"",NOT(ISERROR(O71))),O71, IF(AND(K71&lt;&gt;"",K71&gt;0,NOT(ISERROR(K71))),VLOOKUP(K71,'ESO dumped WayshrineInfo'!$K$3:$N$9987,4,FALSE),""))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WayshrineInfo'!$K$3:$N$9987,4,FALSE),""))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WayshrineInfo'!$K$3:$N$9987,4,FALSE),""))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5" t="s">
        <v>2677</v>
      </c>
      <c r="AY71" s="21" t="str">
        <f>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Z71" s="21" t="str">
        <f>IF(F71&lt;&gt;"Not in the game (anymore)",IF(A71&lt;&gt;"",IF(P71&lt;&gt;"",CONCATENATE(", zoneIds={",P71),"")&amp;IF(Y71&lt;&gt;"",CONCATENATE(",",Y71),"")&amp;IF(AD71&lt;&gt;"",CONCATENATE(",",AD71),"")&amp;IF(AI71&lt;&gt;"",CONCATENATE(",",AI71),"")&amp;IF(AN71&lt;&gt;"",CONCATENATE(",",AN71),"")&amp;IF(AS71&lt;&gt;"",CONCATENATE(",",AS71),"")&amp;IF(P71&lt;&gt;"",CONCATENATE("}",""),"")&amp;IF(OR(I71="true",I71="false",I71&lt;&gt;""), CONCATENATE(", veteran=", I71), ""),""),"")</f>
        <v>, zoneIds={181}, veteran=false</v>
      </c>
      <c r="BA71" s="21" t="str">
        <f>IF(F71&lt;&gt;"Not in the game (anymore)",IF(A71&lt;&gt;"",", setType="&amp;G71,"")&amp;IF(J71="true",", multiTrialSet=true",""),"")</f>
        <v>, setType=LIBSETS_SETTYPE_CYRODIIL</v>
      </c>
      <c r="BB71" s="21" t="str">
        <f>IF(AX71&lt;&gt;"",", isProcSetAllowedInPvP="&amp; AX71,"") &amp; IF(F71&lt;&gt;"Not in the game (anymore)",IF(U71&lt;&gt;"",", dropMechanic={"&amp;U71&amp;IF(AA71&lt;&gt;"",","&amp;AA71,"")&amp;IF(AF71&lt;&gt;"",","&amp;AF71,"")&amp;IF(AK71&lt;&gt;"",","&amp;AK71,"")&amp;IF(AP71&lt;&gt;"",","&amp;AP71,"")&amp;IF(AU71&lt;&gt;"",","&amp;AU71,"")&amp;"}"&amp;IF(U71="LIBSETS_DROP_MECHANIC_MONSTER_NAME",", dropMechanicNames={" &amp; IF(V71&lt;&gt;"","['en']='"&amp;V71&amp;"'","") &amp; IF(W71&lt;&gt;"",", ['de']='" &amp; W71&amp;"'","") &amp; "}",""),"")&amp;"},","")</f>
        <v>, dropMechanic={LIBSETS_DROP_MECHANIC_CITY_CYRODIIL_BRUMA}},</v>
      </c>
      <c r="BC71" s="21" t="str">
        <f>IF(F71&lt;&gt;"Not in the game (anymore)",IF(C71&lt;&gt;"",CONCATENATE(" --",C71," / ",B71,"   [",IF(Q71&lt;&gt;"",Q71,""),IF(Z71&lt;&gt;"",", "&amp;Z71,""),IF(AE71&lt;&gt;"",", "&amp;AE71,""),IF(AJ71&lt;&gt;"",", "&amp;AJ71,""),IF(AO71&lt;&gt;"",", "&amp;AO71,""),IF(AT71&lt;&gt;"",", "&amp;AT71,""),"]")),"")</f>
        <v xml:space="preserve"> --Sentry / Wachposten   [Cyrodiil]</v>
      </c>
    </row>
    <row r="72" spans="1:55" x14ac:dyDescent="0.25">
      <c r="A72" s="12">
        <v>90</v>
      </c>
      <c r="B72" t="s">
        <v>827</v>
      </c>
      <c r="C72" t="s">
        <v>2592</v>
      </c>
      <c r="D72" s="3">
        <f>A72</f>
        <v>90</v>
      </c>
      <c r="G72" s="8" t="s">
        <v>1485</v>
      </c>
      <c r="I72" t="s">
        <v>91</v>
      </c>
      <c r="J72" t="s">
        <v>91</v>
      </c>
      <c r="K72">
        <v>162</v>
      </c>
      <c r="L72">
        <v>162</v>
      </c>
      <c r="M72">
        <v>162</v>
      </c>
      <c r="O72" s="65" t="s">
        <v>265</v>
      </c>
      <c r="P72" s="3">
        <f>IF(AND(G72&lt;&gt;"LIBSETS_SETTYPE_BATTLEGROUND",G72&lt;&gt;"LIBSETS_SETTYPE_SPECIAL"), IF(Q72&lt;&gt;"",VLOOKUP(Q72,'ESO zone constants'!$D$3:$H$10001,5,FALSE),""),"")</f>
        <v>382</v>
      </c>
      <c r="Q72" t="str">
        <f>IF(AND(O72&lt;&gt;"",NOT(ISERROR(O72))),O72, IF(AND(K72&lt;&gt;"",K72&gt;0,NOT(ISERROR(K72))),VLOOKUP(K72,'ESO dumped WayshrineInfo'!$K$3:$N$9987,4,FALSE),""))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WayshrineInfo'!$K$3:$N$9987,4,FALSE),""))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WayshrineInfo'!$K$3:$N$9987,4,FALSE),""))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5" t="s">
        <v>2677</v>
      </c>
      <c r="AY72" s="21" t="str">
        <f>IF(A72="???","--","")&amp;IF(F72&lt;&gt;"Not in the game (anymore)",IF(A72&lt;&gt;"",CONCATENATE("[",A72,"] = {wayshrines={")&amp;IF(K72&lt;&gt;"",CONCATENATE(K72,","),"")&amp;IF(L72&lt;&gt;"",CONCATENATE(L72,","),"")&amp;IF(M72&lt;&gt;"",CONCATENATE(M72,","),"")&amp;CONCATENATE("}")&amp;IF(VALUE(N72)&gt;0,CONCATENATE(", traitsNeeded=",N72),"")&amp;CONCATENATE(", dlcId=",IF(S72&lt;&gt;"",S72,"DLC_BASE_GAME")),""),"")</f>
        <v>[90] = {wayshrines={162,162,162,}, dlcId=DLC_BASE_GAME</v>
      </c>
      <c r="AZ72" s="21" t="str">
        <f>IF(F72&lt;&gt;"Not in the game (anymore)",IF(A72&lt;&gt;"",IF(P72&lt;&gt;"",CONCATENATE(", zoneIds={",P72),"")&amp;IF(Y72&lt;&gt;"",CONCATENATE(",",Y72),"")&amp;IF(AD72&lt;&gt;"",CONCATENATE(",",AD72),"")&amp;IF(AI72&lt;&gt;"",CONCATENATE(",",AI72),"")&amp;IF(AN72&lt;&gt;"",CONCATENATE(",",AN72),"")&amp;IF(AS72&lt;&gt;"",CONCATENATE(",",AS72),"")&amp;IF(P72&lt;&gt;"",CONCATENATE("}",""),"")&amp;IF(OR(I72="true",I72="false",I72&lt;&gt;""), CONCATENATE(", veteran=", I72), ""),""),"")</f>
        <v>, zoneIds={382}, veteran=false</v>
      </c>
      <c r="BA72" s="21" t="str">
        <f>IF(F72&lt;&gt;"Not in the game (anymore)",IF(A72&lt;&gt;"",", setType="&amp;G72,"")&amp;IF(J72="true",", multiTrialSet=true",""),"")</f>
        <v>, setType=LIBSETS_SETTYPE_OVERLAND</v>
      </c>
      <c r="BB72" s="21" t="str">
        <f>IF(AX72&lt;&gt;"",", isProcSetAllowedInPvP="&amp; AX72,"") &amp; IF(F72&lt;&gt;"Not in the game (anymore)",IF(U72&lt;&gt;"",", dropMechanic={"&amp;U72&amp;IF(AA72&lt;&gt;"",","&amp;AA72,"")&amp;IF(AF72&lt;&gt;"",","&amp;AF72,"")&amp;IF(AK72&lt;&gt;"",","&amp;AK72,"")&amp;IF(AP72&lt;&gt;"",","&amp;AP72,"")&amp;IF(AU72&lt;&gt;"",","&amp;AU72,"")&amp;"}"&amp;IF(U72="LIBSETS_DROP_MECHANIC_MONSTER_NAME",",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C72" s="21" t="str">
        <f>IF(F72&lt;&gt;"Not in the game (anymore)",IF(C72&lt;&gt;"",CONCATENATE(" --",C72," / ",B72,"   [",IF(Q72&lt;&gt;"",Q72,""),IF(Z72&lt;&gt;"",", "&amp;Z72,""),IF(AE72&lt;&gt;"",", "&amp;AE72,""),IF(AJ72&lt;&gt;"",", "&amp;AJ72,""),IF(AO72&lt;&gt;"",", "&amp;AO72,""),IF(AT72&lt;&gt;"",", "&amp;AT72,""),"]")),"")</f>
        <v xml:space="preserve"> --Senche\'s Bite / Biss des Senche   [Reaper's March]</v>
      </c>
    </row>
    <row r="73" spans="1:55" x14ac:dyDescent="0.25">
      <c r="A73" s="12">
        <v>91</v>
      </c>
      <c r="B73" t="s">
        <v>828</v>
      </c>
      <c r="C73" t="s">
        <v>2593</v>
      </c>
      <c r="D73" s="3">
        <f>A73</f>
        <v>91</v>
      </c>
      <c r="G73" s="8" t="s">
        <v>1482</v>
      </c>
      <c r="I73" t="s">
        <v>91</v>
      </c>
      <c r="J73" t="s">
        <v>91</v>
      </c>
      <c r="K73">
        <v>184</v>
      </c>
      <c r="L73">
        <v>184</v>
      </c>
      <c r="M73">
        <v>184</v>
      </c>
      <c r="O73" s="65" t="s">
        <v>47</v>
      </c>
      <c r="P73" s="3">
        <f>IF(AND(G73&lt;&gt;"LIBSETS_SETTYPE_BATTLEGROUND",G73&lt;&gt;"LIBSETS_SETTYPE_SPECIAL"), IF(Q73&lt;&gt;"",VLOOKUP(Q73,'ESO zone constants'!$D$3:$H$10001,5,FALSE),""),"")</f>
        <v>11</v>
      </c>
      <c r="Q73" t="str">
        <f>IF(AND(O73&lt;&gt;"",NOT(ISERROR(O73))),O73, IF(AND(K73&lt;&gt;"",K73&gt;0,NOT(ISERROR(K73))),VLOOKUP(K73,'ESO dumped WayshrineInfo'!$K$3:$N$9987,4,FALSE),""))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WayshrineInfo'!$K$3:$N$9987,4,FALSE),""))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WayshrineInfo'!$K$3:$N$9987,4,FALSE),""))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5" t="s">
        <v>2677</v>
      </c>
      <c r="AY73" s="21" t="str">
        <f>IF(A73="???","--","")&amp;IF(F73&lt;&gt;"Not in the game (anymore)",IF(A73&lt;&gt;"",CONCATENATE("[",A73,"] = {wayshrines={")&amp;IF(K73&lt;&gt;"",CONCATENATE(K73,","),"")&amp;IF(L73&lt;&gt;"",CONCATENATE(L73,","),"")&amp;IF(M73&lt;&gt;"",CONCATENATE(M73,","),"")&amp;CONCATENATE("}")&amp;IF(VALUE(N73)&gt;0,CONCATENATE(", traitsNeeded=",N73),"")&amp;CONCATENATE(", dlcId=",IF(S73&lt;&gt;"",S73,"DLC_BASE_GAME")),""),"")</f>
        <v>[91] = {wayshrines={184,184,184,}, dlcId=DLC_BASE_GAME</v>
      </c>
      <c r="AZ73" s="21" t="str">
        <f>IF(F73&lt;&gt;"Not in the game (anymore)",IF(A73&lt;&gt;"",IF(P73&lt;&gt;"",CONCATENATE(", zoneIds={",P73),"")&amp;IF(Y73&lt;&gt;"",CONCATENATE(",",Y73),"")&amp;IF(AD73&lt;&gt;"",CONCATENATE(",",AD73),"")&amp;IF(AI73&lt;&gt;"",CONCATENATE(",",AI73),"")&amp;IF(AN73&lt;&gt;"",CONCATENATE(",",AN73),"")&amp;IF(AS73&lt;&gt;"",CONCATENATE(",",AS73),"")&amp;IF(P73&lt;&gt;"",CONCATENATE("}",""),"")&amp;IF(OR(I73="true",I73="false",I73&lt;&gt;""), CONCATENATE(", veteran=", I73), ""),""),"")</f>
        <v>, zoneIds={11}, veteran=false</v>
      </c>
      <c r="BA73" s="21" t="str">
        <f>IF(F73&lt;&gt;"Not in the game (anymore)",IF(A73&lt;&gt;"",", setType="&amp;G73,"")&amp;IF(J73="true",", multiTrialSet=true",""),"")</f>
        <v>, setType=LIBSETS_SETTYPE_DUNGEON</v>
      </c>
      <c r="BB73" s="21" t="str">
        <f>IF(AX73&lt;&gt;"",", isProcSetAllowedInPvP="&amp; AX73,"") &amp; IF(F73&lt;&gt;"Not in the game (anymore)",IF(U73&lt;&gt;"",", dropMechanic={"&amp;U73&amp;IF(AA73&lt;&gt;"",","&amp;AA73,"")&amp;IF(AF73&lt;&gt;"",","&amp;AF73,"")&amp;IF(AK73&lt;&gt;"",","&amp;AK73,"")&amp;IF(AP73&lt;&gt;"",","&amp;AP73,"")&amp;IF(AU73&lt;&gt;"",","&amp;AU73,"")&amp;"}"&amp;IF(U73="LIBSETS_DROP_MECHANIC_MONSTER_NAME",", dropMechanicNames={" &amp; IF(V73&lt;&gt;"","['en']='"&amp;V73&amp;"'","") &amp; IF(W73&lt;&gt;"",", ['de']='" &amp; W73&amp;"'","") &amp; "}",""),"")&amp;"},","")</f>
        <v>},</v>
      </c>
      <c r="BC73" s="21" t="str">
        <f>IF(F73&lt;&gt;"Not in the game (anymore)",IF(C73&lt;&gt;"",CONCATENATE(" --",C73," / ",B73,"   [",IF(Q73&lt;&gt;"",Q73,""),IF(Z73&lt;&gt;"",", "&amp;Z73,""),IF(AE73&lt;&gt;"",", "&amp;AE73,""),IF(AJ73&lt;&gt;"",", "&amp;AJ73,""),IF(AO73&lt;&gt;"",", "&amp;AO73,""),IF(AT73&lt;&gt;"",", "&amp;AT73,""),"]")),"")</f>
        <v xml:space="preserve"> --Oblivion\'s Edge / Vorteil des Vergessens   [Vaults of Madness]</v>
      </c>
    </row>
    <row r="74" spans="1:55" x14ac:dyDescent="0.25">
      <c r="A74" s="5">
        <v>92</v>
      </c>
      <c r="B74" t="s">
        <v>829</v>
      </c>
      <c r="C74" t="s">
        <v>2594</v>
      </c>
      <c r="D74" s="3">
        <f>A74</f>
        <v>92</v>
      </c>
      <c r="G74" s="8" t="s">
        <v>1479</v>
      </c>
      <c r="I74" t="s">
        <v>91</v>
      </c>
      <c r="J74" t="s">
        <v>91</v>
      </c>
      <c r="K74">
        <v>-2</v>
      </c>
      <c r="L74">
        <v>-2</v>
      </c>
      <c r="M74">
        <v>-2</v>
      </c>
      <c r="N74">
        <v>8</v>
      </c>
      <c r="O74" s="65" t="s">
        <v>138</v>
      </c>
      <c r="P74" s="3">
        <f>IF(AND(G74&lt;&gt;"LIBSETS_SETTYPE_BATTLEGROUND",G74&lt;&gt;"LIBSETS_SETTYPE_SPECIAL"), IF(Q74&lt;&gt;"",VLOOKUP(Q74,'ESO zone constants'!$D$3:$H$10001,5,FALSE),""),"")</f>
        <v>208</v>
      </c>
      <c r="Q74" t="str">
        <f>IF(AND(O74&lt;&gt;"",NOT(ISERROR(O74))),O74, IF(AND(K74&lt;&gt;"",K74&gt;0,NOT(ISERROR(K74))),VLOOKUP(K74,'ESO dumped WayshrineInfo'!$K$3:$N$9987,4,FALSE),""))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WayshrineInfo'!$K$3:$N$9987,4,FALSE),""))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WayshrineInfo'!$K$3:$N$9987,4,FALSE),""))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5" t="s">
        <v>2677</v>
      </c>
      <c r="AY74" s="21" t="str">
        <f>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Z74" s="21" t="str">
        <f>IF(F74&lt;&gt;"Not in the game (anymore)",IF(A74&lt;&gt;"",IF(P74&lt;&gt;"",CONCATENATE(", zoneIds={",P74),"")&amp;IF(Y74&lt;&gt;"",CONCATENATE(",",Y74),"")&amp;IF(AD74&lt;&gt;"",CONCATENATE(",",AD74),"")&amp;IF(AI74&lt;&gt;"",CONCATENATE(",",AI74),"")&amp;IF(AN74&lt;&gt;"",CONCATENATE(",",AN74),"")&amp;IF(AS74&lt;&gt;"",CONCATENATE(",",AS74),"")&amp;IF(P74&lt;&gt;"",CONCATENATE("}",""),"")&amp;IF(OR(I74="true",I74="false",I74&lt;&gt;""), CONCATENATE(", veteran=", I74), ""),""),"")</f>
        <v>, zoneIds={208}, veteran=false</v>
      </c>
      <c r="BA74" s="21" t="str">
        <f>IF(F74&lt;&gt;"Not in the game (anymore)",IF(A74&lt;&gt;"",", setType="&amp;G74,"")&amp;IF(J74="true",", multiTrialSet=true",""),"")</f>
        <v>, setType=LIBSETS_SETTYPE_CRAFTED</v>
      </c>
      <c r="BB74" s="21" t="str">
        <f>IF(AX74&lt;&gt;"",", isProcSetAllowedInPvP="&amp; AX74,"") &amp; IF(F74&lt;&gt;"Not in the game (anymore)",IF(U74&lt;&gt;"",", dropMechanic={"&amp;U74&amp;IF(AA74&lt;&gt;"",","&amp;AA74,"")&amp;IF(AF74&lt;&gt;"",","&amp;AF74,"")&amp;IF(AK74&lt;&gt;"",","&amp;AK74,"")&amp;IF(AP74&lt;&gt;"",","&amp;AP74,"")&amp;IF(AU74&lt;&gt;"",","&amp;AU74,"")&amp;"}"&amp;IF(U74="LIBSETS_DROP_MECHANIC_MONSTER_NAME",", dropMechanicNames={" &amp; IF(V74&lt;&gt;"","['en']='"&amp;V74&amp;"'","") &amp; IF(W74&lt;&gt;"",", ['de']='" &amp; W74&amp;"'","") &amp; "}",""),"")&amp;"},","")</f>
        <v>},</v>
      </c>
      <c r="BC74" s="21" t="str">
        <f>IF(F74&lt;&gt;"Not in the game (anymore)",IF(C74&lt;&gt;"",CONCATENATE(" --",C74," / ",B74,"   [",IF(Q74&lt;&gt;"",Q74,""),IF(Z74&lt;&gt;"",", "&amp;Z74,""),IF(AE74&lt;&gt;"",", "&amp;AE74,""),IF(AJ74&lt;&gt;"",", "&amp;AJ74,""),IF(AO74&lt;&gt;"",", "&amp;AO74,""),IF(AT74&lt;&gt;"",", "&amp;AT74,""),"]")),"")</f>
        <v xml:space="preserve"> --Kagrenac\'s Hope / Kagrenacs Hoffnung   [The Earth Forge]</v>
      </c>
    </row>
    <row r="75" spans="1:55" x14ac:dyDescent="0.25">
      <c r="A75" s="12">
        <v>93</v>
      </c>
      <c r="B75" t="s">
        <v>830</v>
      </c>
      <c r="C75" t="s">
        <v>2595</v>
      </c>
      <c r="D75" s="3">
        <f>A75</f>
        <v>93</v>
      </c>
      <c r="G75" s="8" t="s">
        <v>1485</v>
      </c>
      <c r="I75" t="s">
        <v>91</v>
      </c>
      <c r="J75" t="s">
        <v>91</v>
      </c>
      <c r="K75">
        <v>17</v>
      </c>
      <c r="L75">
        <v>17</v>
      </c>
      <c r="M75">
        <v>17</v>
      </c>
      <c r="O75" s="65" t="s">
        <v>104</v>
      </c>
      <c r="P75" s="3">
        <f>IF(AND(G75&lt;&gt;"LIBSETS_SETTYPE_BATTLEGROUND",G75&lt;&gt;"LIBSETS_SETTYPE_SPECIAL"), IF(Q75&lt;&gt;"",VLOOKUP(Q75,'ESO zone constants'!$D$3:$H$10001,5,FALSE),""),"")</f>
        <v>19</v>
      </c>
      <c r="Q75" t="str">
        <f>IF(AND(O75&lt;&gt;"",NOT(ISERROR(O75))),O75, IF(AND(K75&lt;&gt;"",K75&gt;0,NOT(ISERROR(K75))),VLOOKUP(K75,'ESO dumped WayshrineInfo'!$K$3:$N$9987,4,FALSE),""))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WayshrineInfo'!$K$3:$N$9987,4,FALSE),""))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WayshrineInfo'!$K$3:$N$9987,4,FALSE),""))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5" t="s">
        <v>2677</v>
      </c>
      <c r="AY75" s="21" t="str">
        <f>IF(A75="???","--","")&amp;IF(F75&lt;&gt;"Not in the game (anymore)",IF(A75&lt;&gt;"",CONCATENATE("[",A75,"] = {wayshrines={")&amp;IF(K75&lt;&gt;"",CONCATENATE(K75,","),"")&amp;IF(L75&lt;&gt;"",CONCATENATE(L75,","),"")&amp;IF(M75&lt;&gt;"",CONCATENATE(M75,","),"")&amp;CONCATENATE("}")&amp;IF(VALUE(N75)&gt;0,CONCATENATE(", traitsNeeded=",N75),"")&amp;CONCATENATE(", dlcId=",IF(S75&lt;&gt;"",S75,"DLC_BASE_GAME")),""),"")</f>
        <v>[93] = {wayshrines={17,17,17,}, dlcId=DLC_BASE_GAME</v>
      </c>
      <c r="AZ75" s="21" t="str">
        <f>IF(F75&lt;&gt;"Not in the game (anymore)",IF(A75&lt;&gt;"",IF(P75&lt;&gt;"",CONCATENATE(", zoneIds={",P75),"")&amp;IF(Y75&lt;&gt;"",CONCATENATE(",",Y75),"")&amp;IF(AD75&lt;&gt;"",CONCATENATE(",",AD75),"")&amp;IF(AI75&lt;&gt;"",CONCATENATE(",",AI75),"")&amp;IF(AN75&lt;&gt;"",CONCATENATE(",",AN75),"")&amp;IF(AS75&lt;&gt;"",CONCATENATE(",",AS75),"")&amp;IF(P75&lt;&gt;"",CONCATENATE("}",""),"")&amp;IF(OR(I75="true",I75="false",I75&lt;&gt;""), CONCATENATE(", veteran=", I75), ""),""),"")</f>
        <v>, zoneIds={19}, veteran=false</v>
      </c>
      <c r="BA75" s="21" t="str">
        <f>IF(F75&lt;&gt;"Not in the game (anymore)",IF(A75&lt;&gt;"",", setType="&amp;G75,"")&amp;IF(J75="true",", multiTrialSet=true",""),"")</f>
        <v>, setType=LIBSETS_SETTYPE_OVERLAND</v>
      </c>
      <c r="BB75" s="21" t="str">
        <f>IF(AX75&lt;&gt;"",", isProcSetAllowedInPvP="&amp; AX75,"") &amp; IF(F75&lt;&gt;"Not in the game (anymore)",IF(U75&lt;&gt;"",", dropMechanic={"&amp;U75&amp;IF(AA75&lt;&gt;"",","&amp;AA75,"")&amp;IF(AF75&lt;&gt;"",","&amp;AF75,"")&amp;IF(AK75&lt;&gt;"",","&amp;AK75,"")&amp;IF(AP75&lt;&gt;"",","&amp;AP75,"")&amp;IF(AU75&lt;&gt;"",","&amp;AU75,"")&amp;"}"&amp;IF(U75="LIBSETS_DROP_MECHANIC_MONSTER_NAME",",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C75" s="21" t="str">
        <f>IF(F75&lt;&gt;"Not in the game (anymore)",IF(C75&lt;&gt;"",CONCATENATE(" --",C75," / ",B75,"   [",IF(Q75&lt;&gt;"",Q75,""),IF(Z75&lt;&gt;"",", "&amp;Z75,""),IF(AE75&lt;&gt;"",", "&amp;AE75,""),IF(AJ75&lt;&gt;"",", "&amp;AJ75,""),IF(AO75&lt;&gt;"",", "&amp;AO75,""),IF(AT75&lt;&gt;"",", "&amp;AT75,""),"]")),"")</f>
        <v xml:space="preserve"> --Storm Knight\'s Plate / Wut des Sturmritters   [Stormhaven]</v>
      </c>
    </row>
    <row r="76" spans="1:55" x14ac:dyDescent="0.25">
      <c r="A76" s="12">
        <v>94</v>
      </c>
      <c r="B76" t="s">
        <v>831</v>
      </c>
      <c r="C76" t="s">
        <v>2596</v>
      </c>
      <c r="D76" s="3">
        <f>A76</f>
        <v>94</v>
      </c>
      <c r="E76" s="42"/>
      <c r="G76" s="8" t="s">
        <v>1485</v>
      </c>
      <c r="I76" t="s">
        <v>91</v>
      </c>
      <c r="J76" t="s">
        <v>91</v>
      </c>
      <c r="K76">
        <v>131</v>
      </c>
      <c r="L76">
        <v>131</v>
      </c>
      <c r="M76">
        <v>131</v>
      </c>
      <c r="O76" s="65" t="s">
        <v>241</v>
      </c>
      <c r="P76" s="3">
        <f>IF(AND(G76&lt;&gt;"LIBSETS_SETTYPE_BATTLEGROUND",G76&lt;&gt;"LIBSETS_SETTYPE_SPECIAL"), IF(Q76&lt;&gt;"",VLOOKUP(Q76,'ESO zone constants'!$D$3:$H$10001,5,FALSE),""),"")</f>
        <v>347</v>
      </c>
      <c r="Q76" t="str">
        <f>IF(AND(O76&lt;&gt;"",NOT(ISERROR(O76))),O76, IF(AND(K76&lt;&gt;"",K76&gt;0,NOT(ISERROR(K76))),VLOOKUP(K76,'ESO dumped WayshrineInfo'!$K$3:$N$9987,4,FALSE),""))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WayshrineInfo'!$K$3:$N$9987,4,FALSE),""))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WayshrineInfo'!$K$3:$N$9987,4,FALSE),""))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5" t="s">
        <v>2677</v>
      </c>
      <c r="AY76" s="21" t="str">
        <f>IF(A76="???","--","")&amp;IF(F76&lt;&gt;"Not in the game (anymore)",IF(A76&lt;&gt;"",CONCATENATE("[",A76,"] = {wayshrines={")&amp;IF(K76&lt;&gt;"",CONCATENATE(K76,","),"")&amp;IF(L76&lt;&gt;"",CONCATENATE(L76,","),"")&amp;IF(M76&lt;&gt;"",CONCATENATE(M76,","),"")&amp;CONCATENATE("}")&amp;IF(VALUE(N76)&gt;0,CONCATENATE(", traitsNeeded=",N76),"")&amp;CONCATENATE(", dlcId=",IF(S76&lt;&gt;"",S76,"DLC_BASE_GAME")),""),"")</f>
        <v>[94] = {wayshrines={131,131,131,}, dlcId=DLC_BASE_GAME</v>
      </c>
      <c r="AZ76" s="21" t="str">
        <f>IF(F76&lt;&gt;"Not in the game (anymore)",IF(A76&lt;&gt;"",IF(P76&lt;&gt;"",CONCATENATE(", zoneIds={",P76),"")&amp;IF(Y76&lt;&gt;"",CONCATENATE(",",Y76),"")&amp;IF(AD76&lt;&gt;"",CONCATENATE(",",AD76),"")&amp;IF(AI76&lt;&gt;"",CONCATENATE(",",AI76),"")&amp;IF(AN76&lt;&gt;"",CONCATENATE(",",AN76),"")&amp;IF(AS76&lt;&gt;"",CONCATENATE(",",AS76),"")&amp;IF(P76&lt;&gt;"",CONCATENATE("}",""),"")&amp;IF(OR(I76="true",I76="false",I76&lt;&gt;""), CONCATENATE(", veteran=", I76), ""),""),"")</f>
        <v>, zoneIds={347}, veteran=false</v>
      </c>
      <c r="BA76" s="21" t="str">
        <f>IF(F76&lt;&gt;"Not in the game (anymore)",IF(A76&lt;&gt;"",", setType="&amp;G76,"")&amp;IF(J76="true",", multiTrialSet=true",""),"")</f>
        <v>, setType=LIBSETS_SETTYPE_OVERLAND</v>
      </c>
      <c r="BB76" s="21" t="str">
        <f>IF(AX76&lt;&gt;"",", isProcSetAllowedInPvP="&amp; AX76,"") &amp; IF(F76&lt;&gt;"Not in the game (anymore)",IF(U76&lt;&gt;"",", dropMechanic={"&amp;U76&amp;IF(AA76&lt;&gt;"",","&amp;AA76,"")&amp;IF(AF76&lt;&gt;"",","&amp;AF76,"")&amp;IF(AK76&lt;&gt;"",","&amp;AK76,"")&amp;IF(AP76&lt;&gt;"",","&amp;AP76,"")&amp;IF(AU76&lt;&gt;"",","&amp;AU76,"")&amp;"}"&amp;IF(U76="LIBSETS_DROP_MECHANIC_MONSTER_NAME",",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C76" s="21" t="str">
        <f>IF(F76&lt;&gt;"Not in the game (anymore)",IF(C76&lt;&gt;"",CONCATENATE(" --",C76," / ",B76,"   [",IF(Q76&lt;&gt;"",Q76,""),IF(Z76&lt;&gt;"",", "&amp;Z76,""),IF(AE76&lt;&gt;"",", "&amp;AE76,""),IF(AJ76&lt;&gt;"",", "&amp;AJ76,""),IF(AO76&lt;&gt;"",", "&amp;AO76,""),IF(AT76&lt;&gt;"",", "&amp;AT76,""),"]")),"")</f>
        <v xml:space="preserve"> --Meridia\'s Blessed Armor / Meridias gesegnete Rüstung   [Coldharbour]</v>
      </c>
    </row>
    <row r="77" spans="1:55" x14ac:dyDescent="0.25">
      <c r="A77" s="5">
        <v>95</v>
      </c>
      <c r="B77" t="s">
        <v>832</v>
      </c>
      <c r="C77" t="s">
        <v>2597</v>
      </c>
      <c r="D77" s="3">
        <f>A77</f>
        <v>95</v>
      </c>
      <c r="G77" s="8" t="s">
        <v>1479</v>
      </c>
      <c r="I77" t="s">
        <v>91</v>
      </c>
      <c r="J77" t="s">
        <v>91</v>
      </c>
      <c r="K77">
        <v>-2</v>
      </c>
      <c r="L77">
        <v>-2</v>
      </c>
      <c r="M77">
        <v>-2</v>
      </c>
      <c r="N77">
        <v>8</v>
      </c>
      <c r="O77" s="65" t="s">
        <v>187</v>
      </c>
      <c r="P77" s="3">
        <f>IF(AND(G77&lt;&gt;"LIBSETS_SETTYPE_BATTLEGROUND",G77&lt;&gt;"LIBSETS_SETTYPE_SPECIAL"), IF(Q77&lt;&gt;"",VLOOKUP(Q77,'ESO zone constants'!$D$3:$H$10001,5,FALSE),""),"")</f>
        <v>267</v>
      </c>
      <c r="Q77" t="str">
        <f>IF(AND(O77&lt;&gt;"",NOT(ISERROR(O77))),O77, IF(AND(K77&lt;&gt;"",K77&gt;0,NOT(ISERROR(K77))),VLOOKUP(K77,'ESO dumped WayshrineInfo'!$K$3:$N$9987,4,FALSE),""))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WayshrineInfo'!$K$3:$N$9987,4,FALSE),""))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WayshrineInfo'!$K$3:$N$9987,4,FALSE),""))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5" t="s">
        <v>2677</v>
      </c>
      <c r="AY77" s="21" t="str">
        <f>IF(A77="???","--","")&amp;IF(F77&lt;&gt;"Not in the game (anymore)",IF(A77&lt;&gt;"",CONCATENATE("[",A77,"] = {wayshrines={")&amp;IF(K77&lt;&gt;"",CONCATENATE(K77,","),"")&amp;IF(L77&lt;&gt;"",CONCATENATE(L77,","),"")&amp;IF(M77&lt;&gt;"",CONCATENATE(M77,","),"")&amp;CONCATENATE("}")&amp;IF(VALUE(N77)&gt;0,CONCATENATE(", traitsNeeded=",N77),"")&amp;CONCATENATE(", dlcId=",IF(S77&lt;&gt;"",S77,"DLC_BASE_GAME")),""),"")</f>
        <v>[95] = {wayshrines={-2,-2,-2,}, traitsNeeded=8, dlcId=DLC_BASE_GAME</v>
      </c>
      <c r="AZ77" s="21" t="str">
        <f>IF(F77&lt;&gt;"Not in the game (anymore)",IF(A77&lt;&gt;"",IF(P77&lt;&gt;"",CONCATENATE(", zoneIds={",P77),"")&amp;IF(Y77&lt;&gt;"",CONCATENATE(",",Y77),"")&amp;IF(AD77&lt;&gt;"",CONCATENATE(",",AD77),"")&amp;IF(AI77&lt;&gt;"",CONCATENATE(",",AI77),"")&amp;IF(AN77&lt;&gt;"",CONCATENATE(",",AN77),"")&amp;IF(AS77&lt;&gt;"",CONCATENATE(",",AS77),"")&amp;IF(P77&lt;&gt;"",CONCATENATE("}",""),"")&amp;IF(OR(I77="true",I77="false",I77&lt;&gt;""), CONCATENATE(", veteran=", I77), ""),""),"")</f>
        <v>, zoneIds={267}, veteran=false</v>
      </c>
      <c r="BA77" s="21" t="str">
        <f>IF(F77&lt;&gt;"Not in the game (anymore)",IF(A77&lt;&gt;"",", setType="&amp;G77,"")&amp;IF(J77="true",", multiTrialSet=true",""),"")</f>
        <v>, setType=LIBSETS_SETTYPE_CRAFTED</v>
      </c>
      <c r="BB77" s="21" t="str">
        <f>IF(AX77&lt;&gt;"",", isProcSetAllowedInPvP="&amp; AX77,"") &amp; IF(F77&lt;&gt;"Not in the game (anymore)",IF(U77&lt;&gt;"",", dropMechanic={"&amp;U77&amp;IF(AA77&lt;&gt;"",","&amp;AA77,"")&amp;IF(AF77&lt;&gt;"",","&amp;AF77,"")&amp;IF(AK77&lt;&gt;"",","&amp;AK77,"")&amp;IF(AP77&lt;&gt;"",","&amp;AP77,"")&amp;IF(AU77&lt;&gt;"",","&amp;AU77,"")&amp;"}"&amp;IF(U77="LIBSETS_DROP_MECHANIC_MONSTER_NAME",", dropMechanicNames={" &amp; IF(V77&lt;&gt;"","['en']='"&amp;V77&amp;"'","") &amp; IF(W77&lt;&gt;"",", ['de']='" &amp; W77&amp;"'","") &amp; "}",""),"")&amp;"},","")</f>
        <v>},</v>
      </c>
      <c r="BC77" s="21" t="str">
        <f>IF(F77&lt;&gt;"Not in the game (anymore)",IF(C77&lt;&gt;"",CONCATENATE(" --",C77," / ",B77,"   [",IF(Q77&lt;&gt;"",Q77,""),IF(Z77&lt;&gt;"",", "&amp;Z77,""),IF(AE77&lt;&gt;"",", "&amp;AE77,""),IF(AJ77&lt;&gt;"",", "&amp;AJ77,""),IF(AO77&lt;&gt;"",", "&amp;AO77,""),IF(AT77&lt;&gt;"",", "&amp;AT77,""),"]")),"")</f>
        <v xml:space="preserve"> --Shalidor\'s Curse / Shalidors Fluch   [Eyevea]</v>
      </c>
    </row>
    <row r="78" spans="1:55" x14ac:dyDescent="0.25">
      <c r="A78" s="12">
        <v>96</v>
      </c>
      <c r="B78" t="s">
        <v>833</v>
      </c>
      <c r="C78" t="s">
        <v>834</v>
      </c>
      <c r="D78" s="3">
        <f>A78</f>
        <v>96</v>
      </c>
      <c r="G78" s="8" t="s">
        <v>1482</v>
      </c>
      <c r="I78" t="s">
        <v>91</v>
      </c>
      <c r="J78" t="s">
        <v>91</v>
      </c>
      <c r="K78">
        <v>198</v>
      </c>
      <c r="L78">
        <v>198</v>
      </c>
      <c r="M78">
        <v>198</v>
      </c>
      <c r="O78" s="65" t="s">
        <v>61</v>
      </c>
      <c r="P78" s="3">
        <f>IF(AND(G78&lt;&gt;"LIBSETS_SETTYPE_BATTLEGROUND",G78&lt;&gt;"LIBSETS_SETTYPE_SPECIAL"), IF(Q78&lt;&gt;"",VLOOKUP(Q78,'ESO zone constants'!$D$3:$H$10001,5,FALSE),""),"")</f>
        <v>63</v>
      </c>
      <c r="Q78" t="str">
        <f>IF(AND(O78&lt;&gt;"",NOT(ISERROR(O78))),O78, IF(AND(K78&lt;&gt;"",K78&gt;0,NOT(ISERROR(K78))),VLOOKUP(K78,'ESO dumped WayshrineInfo'!$K$3:$N$9987,4,FALSE),""))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WayshrineInfo'!$K$3:$N$9987,4,FALSE),""))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WayshrineInfo'!$K$3:$N$9987,4,FALSE),""))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5" t="s">
        <v>2677</v>
      </c>
      <c r="AY78" s="21" t="str">
        <f>IF(A78="???","--","")&amp;IF(F78&lt;&gt;"Not in the game (anymore)",IF(A78&lt;&gt;"",CONCATENATE("[",A78,"] = {wayshrines={")&amp;IF(K78&lt;&gt;"",CONCATENATE(K78,","),"")&amp;IF(L78&lt;&gt;"",CONCATENATE(L78,","),"")&amp;IF(M78&lt;&gt;"",CONCATENATE(M78,","),"")&amp;CONCATENATE("}")&amp;IF(VALUE(N78)&gt;0,CONCATENATE(", traitsNeeded=",N78),"")&amp;CONCATENATE(", dlcId=",IF(S78&lt;&gt;"",S78,"DLC_BASE_GAME")),""),"")</f>
        <v>[96] = {wayshrines={198,198,198,}, dlcId=DLC_BASE_GAME</v>
      </c>
      <c r="AZ78" s="21" t="str">
        <f>IF(F78&lt;&gt;"Not in the game (anymore)",IF(A78&lt;&gt;"",IF(P78&lt;&gt;"",CONCATENATE(", zoneIds={",P78),"")&amp;IF(Y78&lt;&gt;"",CONCATENATE(",",Y78),"")&amp;IF(AD78&lt;&gt;"",CONCATENATE(",",AD78),"")&amp;IF(AI78&lt;&gt;"",CONCATENATE(",",AI78),"")&amp;IF(AN78&lt;&gt;"",CONCATENATE(",",AN78),"")&amp;IF(AS78&lt;&gt;"",CONCATENATE(",",AS78),"")&amp;IF(P78&lt;&gt;"",CONCATENATE("}",""),"")&amp;IF(OR(I78="true",I78="false",I78&lt;&gt;""), CONCATENATE(", veteran=", I78), ""),""),"")</f>
        <v>, zoneIds={63,930}, veteran=false</v>
      </c>
      <c r="BA78" s="21" t="str">
        <f>IF(F78&lt;&gt;"Not in the game (anymore)",IF(A78&lt;&gt;"",", setType="&amp;G78,"")&amp;IF(J78="true",", multiTrialSet=true",""),"")</f>
        <v>, setType=LIBSETS_SETTYPE_DUNGEON</v>
      </c>
      <c r="BB78" s="21" t="str">
        <f>IF(AX78&lt;&gt;"",", isProcSetAllowedInPvP="&amp; AX78,"") &amp; IF(F78&lt;&gt;"Not in the game (anymore)",IF(U78&lt;&gt;"",", dropMechanic={"&amp;U78&amp;IF(AA78&lt;&gt;"",","&amp;AA78,"")&amp;IF(AF78&lt;&gt;"",","&amp;AF78,"")&amp;IF(AK78&lt;&gt;"",","&amp;AK78,"")&amp;IF(AP78&lt;&gt;"",","&amp;AP78,"")&amp;IF(AU78&lt;&gt;"",","&amp;AU78,"")&amp;"}"&amp;IF(U78="LIBSETS_DROP_MECHANIC_MONSTER_NAME",", dropMechanicNames={" &amp; IF(V78&lt;&gt;"","['en']='"&amp;V78&amp;"'","") &amp; IF(W78&lt;&gt;"",", ['de']='" &amp; W78&amp;"'","") &amp; "}",""),"")&amp;"},","")</f>
        <v>},</v>
      </c>
      <c r="BC78" s="21" t="str">
        <f>IF(F78&lt;&gt;"Not in the game (anymore)",IF(C78&lt;&gt;"",CONCATENATE(" --",C78," / ",B78,"   [",IF(Q78&lt;&gt;"",Q78,""),IF(Z78&lt;&gt;"",", "&amp;Z78,""),IF(AE78&lt;&gt;"",", "&amp;AE78,""),IF(AJ78&lt;&gt;"",", "&amp;AJ78,""),IF(AO78&lt;&gt;"",", "&amp;AO78,""),IF(AT78&lt;&gt;"",", "&amp;AT78,""),"]")),"")</f>
        <v xml:space="preserve"> --Armor of Truth / Rüstung der Wahrheit   [Darkshade Caverns I]</v>
      </c>
    </row>
    <row r="79" spans="1:55" x14ac:dyDescent="0.25">
      <c r="A79" s="12">
        <v>97</v>
      </c>
      <c r="B79" t="s">
        <v>835</v>
      </c>
      <c r="C79" t="s">
        <v>836</v>
      </c>
      <c r="D79" s="3">
        <f>A79</f>
        <v>97</v>
      </c>
      <c r="G79" s="8" t="s">
        <v>1480</v>
      </c>
      <c r="I79" t="s">
        <v>91</v>
      </c>
      <c r="J79" t="s">
        <v>91</v>
      </c>
      <c r="K79">
        <v>-1</v>
      </c>
      <c r="L79">
        <v>-1</v>
      </c>
      <c r="M79">
        <v>-1</v>
      </c>
      <c r="O79" s="65" t="s">
        <v>125</v>
      </c>
      <c r="P79" s="3">
        <f>IF(AND(G79&lt;&gt;"LIBSETS_SETTYPE_BATTLEGROUND",G79&lt;&gt;"LIBSETS_SETTYPE_SPECIAL"), IF(Q79&lt;&gt;"",VLOOKUP(Q79,'ESO zone constants'!$D$3:$H$10001,5,FALSE),""),"")</f>
        <v>181</v>
      </c>
      <c r="Q79" t="str">
        <f>IF(AND(O79&lt;&gt;"",NOT(ISERROR(O79))),O79, IF(AND(K79&lt;&gt;"",K79&gt;0,NOT(ISERROR(K79))),VLOOKUP(K79,'ESO dumped WayshrineInfo'!$K$3:$N$9987,4,FALSE),""))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WayshrineInfo'!$K$3:$N$9987,4,FALSE),""))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WayshrineInfo'!$K$3:$N$9987,4,FALSE),""))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5" t="s">
        <v>2677</v>
      </c>
      <c r="AY79" s="21" t="str">
        <f>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Z79" s="21" t="str">
        <f>IF(F79&lt;&gt;"Not in the game (anymore)",IF(A79&lt;&gt;"",IF(P79&lt;&gt;"",CONCATENATE(", zoneIds={",P79),"")&amp;IF(Y79&lt;&gt;"",CONCATENATE(",",Y79),"")&amp;IF(AD79&lt;&gt;"",CONCATENATE(",",AD79),"")&amp;IF(AI79&lt;&gt;"",CONCATENATE(",",AI79),"")&amp;IF(AN79&lt;&gt;"",CONCATENATE(",",AN79),"")&amp;IF(AS79&lt;&gt;"",CONCATENATE(",",AS79),"")&amp;IF(P79&lt;&gt;"",CONCATENATE("}",""),"")&amp;IF(OR(I79="true",I79="false",I79&lt;&gt;""), CONCATENATE(", veteran=", I79), ""),""),"")</f>
        <v>, zoneIds={181}, veteran=false</v>
      </c>
      <c r="BA79" s="21" t="str">
        <f>IF(F79&lt;&gt;"Not in the game (anymore)",IF(A79&lt;&gt;"",", setType="&amp;G79,"")&amp;IF(J79="true",", multiTrialSet=true",""),"")</f>
        <v>, setType=LIBSETS_SETTYPE_CYRODIIL</v>
      </c>
      <c r="BB79" s="21" t="str">
        <f>IF(AX79&lt;&gt;"",", isProcSetAllowedInPvP="&amp; AX79,"") &amp; IF(F79&lt;&gt;"Not in the game (anymore)",IF(U79&lt;&gt;"",", dropMechanic={"&amp;U79&amp;IF(AA79&lt;&gt;"",","&amp;AA79,"")&amp;IF(AF79&lt;&gt;"",","&amp;AF79,"")&amp;IF(AK79&lt;&gt;"",","&amp;AK79,"")&amp;IF(AP79&lt;&gt;"",","&amp;AP79,"")&amp;IF(AU79&lt;&gt;"",","&amp;AU79,"")&amp;"}"&amp;IF(U79="LIBSETS_DROP_MECHANIC_MONSTER_NAME",", dropMechanicNames={" &amp; IF(V79&lt;&gt;"","['en']='"&amp;V79&amp;"'","") &amp; IF(W79&lt;&gt;"",", ['de']='" &amp; W79&amp;"'","") &amp; "}",""),"")&amp;"},","")</f>
        <v>, dropMechanic={LIBSETS_DROP_MECHANIC_CITY_CYRODIIL_CROPSFORD}},</v>
      </c>
      <c r="BC79" s="21" t="str">
        <f>IF(F79&lt;&gt;"Not in the game (anymore)",IF(C79&lt;&gt;"",CONCATENATE(" --",C79," / ",B79,"   [",IF(Q79&lt;&gt;"",Q79,""),IF(Z79&lt;&gt;"",", "&amp;Z79,""),IF(AE79&lt;&gt;"",", "&amp;AE79,""),IF(AJ79&lt;&gt;"",", "&amp;AJ79,""),IF(AO79&lt;&gt;"",", "&amp;AO79,""),IF(AT79&lt;&gt;"",", "&amp;AT79,""),"]")),"")</f>
        <v xml:space="preserve"> --The Arch-Mage / Erzmagier   [Cyrodiil]</v>
      </c>
    </row>
    <row r="80" spans="1:55" x14ac:dyDescent="0.25">
      <c r="A80" s="12">
        <v>98</v>
      </c>
      <c r="B80" t="s">
        <v>837</v>
      </c>
      <c r="C80" t="s">
        <v>838</v>
      </c>
      <c r="D80" s="3">
        <f>A80</f>
        <v>98</v>
      </c>
      <c r="G80" s="8" t="s">
        <v>1485</v>
      </c>
      <c r="I80" t="s">
        <v>91</v>
      </c>
      <c r="J80" t="s">
        <v>91</v>
      </c>
      <c r="K80">
        <v>55</v>
      </c>
      <c r="L80">
        <v>55</v>
      </c>
      <c r="M80">
        <v>55</v>
      </c>
      <c r="O80" s="65" t="s">
        <v>105</v>
      </c>
      <c r="P80" s="3">
        <f>IF(AND(G80&lt;&gt;"LIBSETS_SETTYPE_BATTLEGROUND",G80&lt;&gt;"LIBSETS_SETTYPE_SPECIAL"), IF(Q80&lt;&gt;"",VLOOKUP(Q80,'ESO zone constants'!$D$3:$H$10001,5,FALSE),""),"")</f>
        <v>20</v>
      </c>
      <c r="Q80" t="str">
        <f>IF(AND(O80&lt;&gt;"",NOT(ISERROR(O80))),O80, IF(AND(K80&lt;&gt;"",K80&gt;0,NOT(ISERROR(K80))),VLOOKUP(K80,'ESO dumped WayshrineInfo'!$K$3:$N$9987,4,FALSE),""))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WayshrineInfo'!$K$3:$N$9987,4,FALSE),""))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WayshrineInfo'!$K$3:$N$9987,4,FALSE),""))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5" t="s">
        <v>2677</v>
      </c>
      <c r="AY80" s="21" t="str">
        <f>IF(A80="???","--","")&amp;IF(F80&lt;&gt;"Not in the game (anymore)",IF(A80&lt;&gt;"",CONCATENATE("[",A80,"] = {wayshrines={")&amp;IF(K80&lt;&gt;"",CONCATENATE(K80,","),"")&amp;IF(L80&lt;&gt;"",CONCATENATE(L80,","),"")&amp;IF(M80&lt;&gt;"",CONCATENATE(M80,","),"")&amp;CONCATENATE("}")&amp;IF(VALUE(N80)&gt;0,CONCATENATE(", traitsNeeded=",N80),"")&amp;CONCATENATE(", dlcId=",IF(S80&lt;&gt;"",S80,"DLC_BASE_GAME")),""),"")</f>
        <v>[98] = {wayshrines={55,55,55,}, dlcId=DLC_BASE_GAME</v>
      </c>
      <c r="AZ80" s="21" t="str">
        <f>IF(F80&lt;&gt;"Not in the game (anymore)",IF(A80&lt;&gt;"",IF(P80&lt;&gt;"",CONCATENATE(", zoneIds={",P80),"")&amp;IF(Y80&lt;&gt;"",CONCATENATE(",",Y80),"")&amp;IF(AD80&lt;&gt;"",CONCATENATE(",",AD80),"")&amp;IF(AI80&lt;&gt;"",CONCATENATE(",",AI80),"")&amp;IF(AN80&lt;&gt;"",CONCATENATE(",",AN80),"")&amp;IF(AS80&lt;&gt;"",CONCATENATE(",",AS80),"")&amp;IF(P80&lt;&gt;"",CONCATENATE("}",""),"")&amp;IF(OR(I80="true",I80="false",I80&lt;&gt;""), CONCATENATE(", veteran=", I80), ""),""),"")</f>
        <v>, zoneIds={20}, veteran=false</v>
      </c>
      <c r="BA80" s="21" t="str">
        <f>IF(F80&lt;&gt;"Not in the game (anymore)",IF(A80&lt;&gt;"",", setType="&amp;G80,"")&amp;IF(J80="true",", multiTrialSet=true",""),"")</f>
        <v>, setType=LIBSETS_SETTYPE_OVERLAND</v>
      </c>
      <c r="BB80" s="21" t="str">
        <f>IF(AX80&lt;&gt;"",", isProcSetAllowedInPvP="&amp; AX80,"") &amp; IF(F80&lt;&gt;"Not in the game (anymore)",IF(U80&lt;&gt;"",", dropMechanic={"&amp;U80&amp;IF(AA80&lt;&gt;"",","&amp;AA80,"")&amp;IF(AF80&lt;&gt;"",","&amp;AF80,"")&amp;IF(AK80&lt;&gt;"",","&amp;AK80,"")&amp;IF(AP80&lt;&gt;"",","&amp;AP80,"")&amp;IF(AU80&lt;&gt;"",","&amp;AU80,"")&amp;"}"&amp;IF(U80="LIBSETS_DROP_MECHANIC_MONSTER_NAME",",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C80" s="21" t="str">
        <f>IF(F80&lt;&gt;"Not in the game (anymore)",IF(C80&lt;&gt;"",CONCATENATE(" --",C80," / ",B80,"   [",IF(Q80&lt;&gt;"",Q80,""),IF(Z80&lt;&gt;"",", "&amp;Z80,""),IF(AE80&lt;&gt;"",", "&amp;AE80,""),IF(AJ80&lt;&gt;"",", "&amp;AJ80,""),IF(AO80&lt;&gt;"",", "&amp;AO80,""),IF(AT80&lt;&gt;"",", "&amp;AT80,""),"]")),"")</f>
        <v xml:space="preserve"> --Necropotence / Nekropotenz   [Rivenspire]</v>
      </c>
    </row>
    <row r="81" spans="1:55" x14ac:dyDescent="0.25">
      <c r="A81" s="12">
        <v>99</v>
      </c>
      <c r="B81" t="s">
        <v>839</v>
      </c>
      <c r="C81" t="s">
        <v>840</v>
      </c>
      <c r="D81" s="3">
        <f>A81</f>
        <v>99</v>
      </c>
      <c r="G81" s="8" t="s">
        <v>1485</v>
      </c>
      <c r="I81" t="s">
        <v>91</v>
      </c>
      <c r="J81" t="s">
        <v>91</v>
      </c>
      <c r="K81">
        <v>102</v>
      </c>
      <c r="L81">
        <v>102</v>
      </c>
      <c r="M81">
        <v>102</v>
      </c>
      <c r="O81" s="65" t="s">
        <v>108</v>
      </c>
      <c r="P81" s="3">
        <f>IF(AND(G81&lt;&gt;"LIBSETS_SETTYPE_BATTLEGROUND",G81&lt;&gt;"LIBSETS_SETTYPE_SPECIAL"), IF(Q81&lt;&gt;"",VLOOKUP(Q81,'ESO zone constants'!$D$3:$H$10001,5,FALSE),""),"")</f>
        <v>58</v>
      </c>
      <c r="Q81" t="str">
        <f>IF(AND(O81&lt;&gt;"",NOT(ISERROR(O81))),O81, IF(AND(K81&lt;&gt;"",K81&gt;0,NOT(ISERROR(K81))),VLOOKUP(K81,'ESO dumped WayshrineInfo'!$K$3:$N$9987,4,FALSE),""))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WayshrineInfo'!$K$3:$N$9987,4,FALSE),""))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WayshrineInfo'!$K$3:$N$9987,4,FALSE),""))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5" t="s">
        <v>2678</v>
      </c>
      <c r="AY81" s="21" t="str">
        <f>IF(A81="???","--","")&amp;IF(F81&lt;&gt;"Not in the game (anymore)",IF(A81&lt;&gt;"",CONCATENATE("[",A81,"] = {wayshrines={")&amp;IF(K81&lt;&gt;"",CONCATENATE(K81,","),"")&amp;IF(L81&lt;&gt;"",CONCATENATE(L81,","),"")&amp;IF(M81&lt;&gt;"",CONCATENATE(M81,","),"")&amp;CONCATENATE("}")&amp;IF(VALUE(N81)&gt;0,CONCATENATE(", traitsNeeded=",N81),"")&amp;CONCATENATE(", dlcId=",IF(S81&lt;&gt;"",S81,"DLC_BASE_GAME")),""),"")</f>
        <v>[99] = {wayshrines={102,102,102,}, dlcId=DLC_BASE_GAME</v>
      </c>
      <c r="AZ81" s="21" t="str">
        <f>IF(F81&lt;&gt;"Not in the game (anymore)",IF(A81&lt;&gt;"",IF(P81&lt;&gt;"",CONCATENATE(", zoneIds={",P81),"")&amp;IF(Y81&lt;&gt;"",CONCATENATE(",",Y81),"")&amp;IF(AD81&lt;&gt;"",CONCATENATE(",",AD81),"")&amp;IF(AI81&lt;&gt;"",CONCATENATE(",",AI81),"")&amp;IF(AN81&lt;&gt;"",CONCATENATE(",",AN81),"")&amp;IF(AS81&lt;&gt;"",CONCATENATE(",",AS81),"")&amp;IF(P81&lt;&gt;"",CONCATENATE("}",""),"")&amp;IF(OR(I81="true",I81="false",I81&lt;&gt;""), CONCATENATE(", veteran=", I81), ""),""),"")</f>
        <v>, zoneIds={58}, veteran=false</v>
      </c>
      <c r="BA81" s="21" t="str">
        <f>IF(F81&lt;&gt;"Not in the game (anymore)",IF(A81&lt;&gt;"",", setType="&amp;G81,"")&amp;IF(J81="true",", multiTrialSet=true",""),"")</f>
        <v>, setType=LIBSETS_SETTYPE_OVERLAND</v>
      </c>
      <c r="BB81" s="21" t="str">
        <f>IF(AX81&lt;&gt;"",", isProcSetAllowedInPvP="&amp; AX81,"") &amp; IF(F81&lt;&gt;"Not in the game (anymore)",IF(U81&lt;&gt;"",", dropMechanic={"&amp;U81&amp;IF(AA81&lt;&gt;"",","&amp;AA81,"")&amp;IF(AF81&lt;&gt;"",","&amp;AF81,"")&amp;IF(AK81&lt;&gt;"",","&amp;AK81,"")&amp;IF(AP81&lt;&gt;"",","&amp;AP81,"")&amp;IF(AU81&lt;&gt;"",","&amp;AU81,"")&amp;"}"&amp;IF(U81="LIBSETS_DROP_MECHANIC_MONSTER_NAME",", dropMechanicNames={" &amp; IF(V81&lt;&gt;"","['en']='"&amp;V81&amp;"'","") &amp; IF(W81&lt;&gt;"",", ['de']='" &amp; W81&amp;"'","") &amp; "}",""),"")&amp;"},","")</f>
        <v>, isProcSetAllowedInPvP=1, dropMechanic={LIBSETS_DROP_MECHANIC_OVERLAND_BOSS_DELVE,LIBSETS_DROP_MECHANIC_OVERLAND_WORLDBOSS,LIBSETS_DROP_MECHANIC_OVERLAND_BOSS_PUBLIC_DUNGEON,LIBSETS_DROP_MECHANIC_OVERLAND_CHEST}},</v>
      </c>
      <c r="BC81" s="21" t="str">
        <f>IF(F81&lt;&gt;"Not in the game (anymore)",IF(C81&lt;&gt;"",CONCATENATE(" --",C81," / ",B81,"   [",IF(Q81&lt;&gt;"",Q81,""),IF(Z81&lt;&gt;"",", "&amp;Z81,""),IF(AE81&lt;&gt;"",", "&amp;AE81,""),IF(AJ81&lt;&gt;"",", "&amp;AJ81,""),IF(AO81&lt;&gt;"",", "&amp;AO81,""),IF(AT81&lt;&gt;"",", "&amp;AT81,""),"]")),"")</f>
        <v xml:space="preserve"> --Salvation / Erlösung   [Malabal Tor]</v>
      </c>
    </row>
    <row r="82" spans="1:55" x14ac:dyDescent="0.25">
      <c r="A82" s="12">
        <v>100</v>
      </c>
      <c r="B82" t="s">
        <v>841</v>
      </c>
      <c r="C82" t="s">
        <v>2598</v>
      </c>
      <c r="D82" s="3">
        <f>A82</f>
        <v>100</v>
      </c>
      <c r="G82" s="8" t="s">
        <v>1480</v>
      </c>
      <c r="I82" t="s">
        <v>91</v>
      </c>
      <c r="J82" t="s">
        <v>91</v>
      </c>
      <c r="K82">
        <v>-1</v>
      </c>
      <c r="L82">
        <v>-1</v>
      </c>
      <c r="M82">
        <v>-1</v>
      </c>
      <c r="O82" s="65" t="s">
        <v>125</v>
      </c>
      <c r="P82" s="3">
        <f>IF(AND(G82&lt;&gt;"LIBSETS_SETTYPE_BATTLEGROUND",G82&lt;&gt;"LIBSETS_SETTYPE_SPECIAL"), IF(Q82&lt;&gt;"",VLOOKUP(Q82,'ESO zone constants'!$D$3:$H$10001,5,FALSE),""),"")</f>
        <v>181</v>
      </c>
      <c r="Q82" t="str">
        <f>IF(AND(O82&lt;&gt;"",NOT(ISERROR(O82))),O82, IF(AND(K82&lt;&gt;"",K82&gt;0,NOT(ISERROR(K82))),VLOOKUP(K82,'ESO dumped WayshrineInfo'!$K$3:$N$9987,4,FALSE),""))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WayshrineInfo'!$K$3:$N$9987,4,FALSE),""))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WayshrineInfo'!$K$3:$N$9987,4,FALSE),""))</f>
        <v/>
      </c>
      <c r="AF82" s="44"/>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K82" s="44"/>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P82" s="44"/>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U82" s="44"/>
      <c r="AV82" s="3" t="str">
        <f>IF(AU82&lt;&gt;"",IF(AU82&lt;&gt;"LIBSETS_DROP_MECHANIC_MONSTER_NAME",VLOOKUP(AU82,'LibSets constants'!$I$4:$L$1003,3,FALSE),""),"")</f>
        <v/>
      </c>
      <c r="AW82" s="3" t="str">
        <f>IF(AU82&lt;&gt;"",IF(AU82&lt;&gt;"LIBSETS_DROP_MECHANIC_MONSTER_NAME",VLOOKUP(AU82,'LibSets constants'!$I$4:$L$1003,4,FALSE),""),"")</f>
        <v/>
      </c>
      <c r="AX82" s="85" t="s">
        <v>2678</v>
      </c>
      <c r="AY82" s="21" t="str">
        <f>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Z82" s="21" t="str">
        <f>IF(F82&lt;&gt;"Not in the game (anymore)",IF(A82&lt;&gt;"",IF(P82&lt;&gt;"",CONCATENATE(", zoneIds={",P82),"")&amp;IF(Y82&lt;&gt;"",CONCATENATE(",",Y82),"")&amp;IF(AD82&lt;&gt;"",CONCATENATE(",",AD82),"")&amp;IF(AI82&lt;&gt;"",CONCATENATE(",",AI82),"")&amp;IF(AN82&lt;&gt;"",CONCATENATE(",",AN82),"")&amp;IF(AS82&lt;&gt;"",CONCATENATE(",",AS82),"")&amp;IF(P82&lt;&gt;"",CONCATENATE("}",""),"")&amp;IF(OR(I82="true",I82="false",I82&lt;&gt;""), CONCATENATE(", veteran=", I82), ""),""),"")</f>
        <v>, zoneIds={181}, veteran=false</v>
      </c>
      <c r="BA82" s="21" t="str">
        <f>IF(F82&lt;&gt;"Not in the game (anymore)",IF(A82&lt;&gt;"",", setType="&amp;G82,"")&amp;IF(J82="true",", multiTrialSet=true",""),"")</f>
        <v>, setType=LIBSETS_SETTYPE_CYRODIIL</v>
      </c>
      <c r="BB82" s="21" t="str">
        <f>IF(AX82&lt;&gt;"",", isProcSetAllowedInPvP="&amp; AX82,"") &amp; IF(F82&lt;&gt;"Not in the game (anymore)",IF(U82&lt;&gt;"",", dropMechanic={"&amp;U82&amp;IF(AA82&lt;&gt;"",","&amp;AA82,"")&amp;IF(AF82&lt;&gt;"",","&amp;AF82,"")&amp;IF(AK82&lt;&gt;"",","&amp;AK82,"")&amp;IF(AP82&lt;&gt;"",","&amp;AP82,"")&amp;IF(AU82&lt;&gt;"",","&amp;AU82,"")&amp;"}"&amp;IF(U82="LIBSETS_DROP_MECHANIC_MONSTER_NAME",", dropMechanicNames={" &amp; IF(V82&lt;&gt;"","['en']='"&amp;V82&amp;"'","") &amp; IF(W82&lt;&gt;"",", ['de']='" &amp; W82&amp;"'","") &amp; "}",""),"")&amp;"},","")</f>
        <v>, isProcSetAllowedInPvP=1, dropMechanic={LIBSETS_DROP_MECHANIC_CITY_CYRODIIL_BRUMA}},</v>
      </c>
      <c r="BC82" s="21" t="str">
        <f>IF(F82&lt;&gt;"Not in the game (anymore)",IF(C82&lt;&gt;"",CONCATENATE(" --",C82," / ",B82,"   [",IF(Q82&lt;&gt;"",Q82,""),IF(Z82&lt;&gt;"",", "&amp;Z82,""),IF(AE82&lt;&gt;"",", "&amp;AE82,""),IF(AJ82&lt;&gt;"",", "&amp;AJ82,""),IF(AO82&lt;&gt;"",", "&amp;AO82,""),IF(AT82&lt;&gt;"",", "&amp;AT82,""),"]")),"")</f>
        <v xml:space="preserve"> --Hawk\'s Eye / Falkenauge   [Cyrodiil]</v>
      </c>
    </row>
    <row r="83" spans="1:55" x14ac:dyDescent="0.25">
      <c r="A83" s="12">
        <v>101</v>
      </c>
      <c r="B83" t="s">
        <v>2818</v>
      </c>
      <c r="C83" t="s">
        <v>842</v>
      </c>
      <c r="D83" s="3">
        <f>A83</f>
        <v>101</v>
      </c>
      <c r="E83" s="42"/>
      <c r="G83" s="8" t="s">
        <v>1480</v>
      </c>
      <c r="I83" t="s">
        <v>91</v>
      </c>
      <c r="J83" t="s">
        <v>91</v>
      </c>
      <c r="K83">
        <v>-1</v>
      </c>
      <c r="L83">
        <v>-1</v>
      </c>
      <c r="M83">
        <v>-1</v>
      </c>
      <c r="O83" s="65" t="s">
        <v>125</v>
      </c>
      <c r="P83" s="3">
        <f>IF(AND(G83&lt;&gt;"LIBSETS_SETTYPE_BATTLEGROUND",G83&lt;&gt;"LIBSETS_SETTYPE_SPECIAL"), IF(Q83&lt;&gt;"",VLOOKUP(Q83,'ESO zone constants'!$D$3:$H$10001,5,FALSE),""),"")</f>
        <v>181</v>
      </c>
      <c r="Q83" t="str">
        <f>IF(AND(O83&lt;&gt;"",NOT(ISERROR(O83))),O83, IF(AND(K83&lt;&gt;"",K83&gt;0,NOT(ISERROR(K83))),VLOOKUP(K83,'ESO dumped WayshrineInfo'!$K$3:$N$9987,4,FALSE),""))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5"/>
      <c r="Y83" s="3" t="str">
        <f>IF(G83&lt;&gt;"LIBSETS_SETTYPE_BATTLEGROUND",IF(G83&lt;&gt;"LIBSETS_SETTYPE_SPECIAL",IF(X83&lt;&gt;"",X83,IF(Z83&lt;&gt;"",VLOOKUP(Z83,'ESO zone constants'!$D$3:$H$4953,5,FALSE),"")),""),"")</f>
        <v/>
      </c>
      <c r="Z83" t="str">
        <f>IF(AND(O83&lt;&gt;"",NOT(ISERROR(O83))),"",IF(AND(L83&lt;&gt;"",L83&gt;0,NOT(ISERROR(L83))),VLOOKUP(L83,'ESO dumped WayshrineInfo'!$K$3:$N$9987,4,FALSE),""))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WayshrineInfo'!$K$3:$N$9987,4,FALSE),""))</f>
        <v/>
      </c>
      <c r="AF83" s="44"/>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K83" s="44"/>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P83" s="44"/>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U83" s="44"/>
      <c r="AV83" s="3" t="str">
        <f>IF(AU83&lt;&gt;"",IF(AU83&lt;&gt;"LIBSETS_DROP_MECHANIC_MONSTER_NAME",VLOOKUP(AU83,'LibSets constants'!$I$4:$L$1003,3,FALSE),""),"")</f>
        <v/>
      </c>
      <c r="AW83" s="3" t="str">
        <f>IF(AU83&lt;&gt;"",IF(AU83&lt;&gt;"LIBSETS_DROP_MECHANIC_MONSTER_NAME",VLOOKUP(AU83,'LibSets constants'!$I$4:$L$1003,4,FALSE),""),"")</f>
        <v/>
      </c>
      <c r="AX83" s="85" t="s">
        <v>2677</v>
      </c>
      <c r="AY83" s="21" t="str">
        <f>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Z83" s="21" t="str">
        <f>IF(F83&lt;&gt;"Not in the game (anymore)",IF(A83&lt;&gt;"",IF(P83&lt;&gt;"",CONCATENATE(", zoneIds={",P83),"")&amp;IF(Y83&lt;&gt;"",CONCATENATE(",",Y83),"")&amp;IF(AD83&lt;&gt;"",CONCATENATE(",",AD83),"")&amp;IF(AI83&lt;&gt;"",CONCATENATE(",",AI83),"")&amp;IF(AN83&lt;&gt;"",CONCATENATE(",",AN83),"")&amp;IF(AS83&lt;&gt;"",CONCATENATE(",",AS83),"")&amp;IF(P83&lt;&gt;"",CONCATENATE("}",""),"")&amp;IF(OR(I83="true",I83="false",I83&lt;&gt;""), CONCATENATE(", veteran=", I83), ""),""),"")</f>
        <v>, zoneIds={181}, veteran=false</v>
      </c>
      <c r="BA83" s="21" t="str">
        <f>IF(F83&lt;&gt;"Not in the game (anymore)",IF(A83&lt;&gt;"",", setType="&amp;G83,"")&amp;IF(J83="true",", multiTrialSet=true",""),"")</f>
        <v>, setType=LIBSETS_SETTYPE_CYRODIIL</v>
      </c>
      <c r="BB83" s="21" t="str">
        <f>IF(AX83&lt;&gt;"",", isProcSetAllowedInPvP="&amp; AX83,"") &amp; IF(F83&lt;&gt;"Not in the game (anymore)",IF(U83&lt;&gt;"",", dropMechanic={"&amp;U83&amp;IF(AA83&lt;&gt;"",","&amp;AA83,"")&amp;IF(AF83&lt;&gt;"",","&amp;AF83,"")&amp;IF(AK83&lt;&gt;"",","&amp;AK83,"")&amp;IF(AP83&lt;&gt;"",","&amp;AP83,"")&amp;IF(AU83&lt;&gt;"",","&amp;AU83,"")&amp;"}"&amp;IF(U83="LIBSETS_DROP_MECHANIC_MONSTER_NAME",", dropMechanicNames={" &amp; IF(V83&lt;&gt;"","['en']='"&amp;V83&amp;"'","") &amp; IF(W83&lt;&gt;"",", ['de']='" &amp; W83&amp;"'","") &amp; "}",""),"")&amp;"},","")</f>
        <v>, dropMechanic={LIBSETS_DROP_MECHANIC_CITY_CYRODIIL_VLASTARUS}},</v>
      </c>
      <c r="BC83" s="21" t="str">
        <f>IF(F83&lt;&gt;"Not in the game (anymore)",IF(C83&lt;&gt;"",CONCATENATE(" --",C83," / ",B83,"   [",IF(Q83&lt;&gt;"",Q83,""),IF(Z83&lt;&gt;"",", "&amp;Z83,""),IF(AE83&lt;&gt;"",", "&amp;AE83,""),IF(AJ83&lt;&gt;"",", "&amp;AJ83,""),IF(AO83&lt;&gt;"",", "&amp;AO83,""),IF(AT83&lt;&gt;"",", "&amp;AT83,""),"]")),"")</f>
        <v xml:space="preserve"> --Affliction / Elend (Befallen)   [Cyrodiil]</v>
      </c>
    </row>
    <row r="84" spans="1:55" x14ac:dyDescent="0.25">
      <c r="A84" s="12">
        <v>102</v>
      </c>
      <c r="B84" t="s">
        <v>843</v>
      </c>
      <c r="C84" t="s">
        <v>2599</v>
      </c>
      <c r="D84" s="3">
        <f>A84</f>
        <v>102</v>
      </c>
      <c r="G84" s="8" t="s">
        <v>1482</v>
      </c>
      <c r="I84" t="s">
        <v>91</v>
      </c>
      <c r="J84" t="s">
        <v>91</v>
      </c>
      <c r="K84">
        <v>196</v>
      </c>
      <c r="L84">
        <v>196</v>
      </c>
      <c r="M84">
        <v>196</v>
      </c>
      <c r="O84" s="65" t="s">
        <v>68</v>
      </c>
      <c r="P84" s="3">
        <f>IF(AND(G84&lt;&gt;"LIBSETS_SETTYPE_BATTLEGROUND",G84&lt;&gt;"LIBSETS_SETTYPE_SPECIAL"), IF(Q84&lt;&gt;"",VLOOKUP(Q84,'ESO zone constants'!$D$3:$H$10001,5,FALSE),""),"")</f>
        <v>22</v>
      </c>
      <c r="Q84" t="str">
        <f>IF(AND(O84&lt;&gt;"",NOT(ISERROR(O84))),O84, IF(AND(K84&lt;&gt;"",K84&gt;0,NOT(ISERROR(K84))),VLOOKUP(K84,'ESO dumped WayshrineInfo'!$K$3:$N$9987,4,FALSE),""))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WayshrineInfo'!$K$3:$N$9987,4,FALSE),""))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WayshrineInfo'!$K$3:$N$9987,4,FALSE),""))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5" t="s">
        <v>2678</v>
      </c>
      <c r="AY84" s="21" t="str">
        <f>IF(A84="???","--","")&amp;IF(F84&lt;&gt;"Not in the game (anymore)",IF(A84&lt;&gt;"",CONCATENATE("[",A84,"] = {wayshrines={")&amp;IF(K84&lt;&gt;"",CONCATENATE(K84,","),"")&amp;IF(L84&lt;&gt;"",CONCATENATE(L84,","),"")&amp;IF(M84&lt;&gt;"",CONCATENATE(M84,","),"")&amp;CONCATENATE("}")&amp;IF(VALUE(N84)&gt;0,CONCATENATE(", traitsNeeded=",N84),"")&amp;CONCATENATE(", dlcId=",IF(S84&lt;&gt;"",S84,"DLC_BASE_GAME")),""),"")</f>
        <v>[102] = {wayshrines={196,196,196,}, dlcId=DLC_BASE_GAME</v>
      </c>
      <c r="AZ84" s="21" t="str">
        <f>IF(F84&lt;&gt;"Not in the game (anymore)",IF(A84&lt;&gt;"",IF(P84&lt;&gt;"",CONCATENATE(", zoneIds={",P84),"")&amp;IF(Y84&lt;&gt;"",CONCATENATE(",",Y84),"")&amp;IF(AD84&lt;&gt;"",CONCATENATE(",",AD84),"")&amp;IF(AI84&lt;&gt;"",CONCATENATE(",",AI84),"")&amp;IF(AN84&lt;&gt;"",CONCATENATE(",",AN84),"")&amp;IF(AS84&lt;&gt;"",CONCATENATE(",",AS84),"")&amp;IF(P84&lt;&gt;"",CONCATENATE("}",""),"")&amp;IF(OR(I84="true",I84="false",I84&lt;&gt;""), CONCATENATE(", veteran=", I84), ""),""),"")</f>
        <v>, zoneIds={22}, veteran=false</v>
      </c>
      <c r="BA84" s="21" t="str">
        <f>IF(F84&lt;&gt;"Not in the game (anymore)",IF(A84&lt;&gt;"",", setType="&amp;G84,"")&amp;IF(J84="true",", multiTrialSet=true",""),"")</f>
        <v>, setType=LIBSETS_SETTYPE_DUNGEON</v>
      </c>
      <c r="BB84" s="21" t="str">
        <f>IF(AX84&lt;&gt;"",", isProcSetAllowedInPvP="&amp; AX84,"") &amp; IF(F84&lt;&gt;"Not in the game (anymore)",IF(U84&lt;&gt;"",", dropMechanic={"&amp;U84&amp;IF(AA84&lt;&gt;"",","&amp;AA84,"")&amp;IF(AF84&lt;&gt;"",","&amp;AF84,"")&amp;IF(AK84&lt;&gt;"",","&amp;AK84,"")&amp;IF(AP84&lt;&gt;"",","&amp;AP84,"")&amp;IF(AU84&lt;&gt;"",","&amp;AU84,"")&amp;"}"&amp;IF(U84="LIBSETS_DROP_MECHANIC_MONSTER_NAME",", dropMechanicNames={" &amp; IF(V84&lt;&gt;"","['en']='"&amp;V84&amp;"'","") &amp; IF(W84&lt;&gt;"",", ['de']='" &amp; W84&amp;"'","") &amp; "}",""),"")&amp;"},","")</f>
        <v>, isProcSetAllowedInPvP=1},</v>
      </c>
      <c r="BC84" s="21" t="str">
        <f>IF(F84&lt;&gt;"Not in the game (anymore)",IF(C84&lt;&gt;"",CONCATENATE(" --",C84," / ",B84,"   [",IF(Q84&lt;&gt;"",Q84,""),IF(Z84&lt;&gt;"",", "&amp;Z84,""),IF(AE84&lt;&gt;"",", "&amp;AE84,""),IF(AJ84&lt;&gt;"",", "&amp;AJ84,""),IF(AO84&lt;&gt;"",", "&amp;AO84,""),IF(AT84&lt;&gt;"",", "&amp;AT84,""),"]")),"")</f>
        <v xml:space="preserve"> --Duneripper\'s Scales / Schuppen des Dünenbrechers   [Volenfell]</v>
      </c>
    </row>
    <row r="85" spans="1:55" x14ac:dyDescent="0.25">
      <c r="A85" s="12">
        <v>103</v>
      </c>
      <c r="B85" t="s">
        <v>844</v>
      </c>
      <c r="C85" t="s">
        <v>845</v>
      </c>
      <c r="D85" s="3">
        <f>A85</f>
        <v>103</v>
      </c>
      <c r="G85" s="8" t="s">
        <v>1482</v>
      </c>
      <c r="I85" t="s">
        <v>91</v>
      </c>
      <c r="J85" t="s">
        <v>91</v>
      </c>
      <c r="K85">
        <v>195</v>
      </c>
      <c r="L85">
        <v>195</v>
      </c>
      <c r="M85">
        <v>195</v>
      </c>
      <c r="O85" s="65" t="s">
        <v>48</v>
      </c>
      <c r="P85" s="3">
        <f>IF(AND(G85&lt;&gt;"LIBSETS_SETTYPE_BATTLEGROUND",G85&lt;&gt;"LIBSETS_SETTYPE_SPECIAL"), IF(Q85&lt;&gt;"",VLOOKUP(Q85,'ESO zone constants'!$D$3:$H$10001,5,FALSE),""),"")</f>
        <v>449</v>
      </c>
      <c r="Q85" t="str">
        <f>IF(AND(O85&lt;&gt;"",NOT(ISERROR(O85))),O85, IF(AND(K85&lt;&gt;"",K85&gt;0,NOT(ISERROR(K85))),VLOOKUP(K85,'ESO dumped WayshrineInfo'!$K$3:$N$9987,4,FALSE),""))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WayshrineInfo'!$K$3:$N$9987,4,FALSE),""))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WayshrineInfo'!$K$3:$N$9987,4,FALSE),""))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5" t="s">
        <v>2677</v>
      </c>
      <c r="AY85" s="21" t="str">
        <f>IF(A85="???","--","")&amp;IF(F85&lt;&gt;"Not in the game (anymore)",IF(A85&lt;&gt;"",CONCATENATE("[",A85,"] = {wayshrines={")&amp;IF(K85&lt;&gt;"",CONCATENATE(K85,","),"")&amp;IF(L85&lt;&gt;"",CONCATENATE(L85,","),"")&amp;IF(M85&lt;&gt;"",CONCATENATE(M85,","),"")&amp;CONCATENATE("}")&amp;IF(VALUE(N85)&gt;0,CONCATENATE(", traitsNeeded=",N85),"")&amp;CONCATENATE(", dlcId=",IF(S85&lt;&gt;"",S85,"DLC_BASE_GAME")),""),"")</f>
        <v>[103] = {wayshrines={195,195,195,}, dlcId=DLC_BASE_GAME</v>
      </c>
      <c r="AZ85" s="21" t="str">
        <f>IF(F85&lt;&gt;"Not in the game (anymore)",IF(A85&lt;&gt;"",IF(P85&lt;&gt;"",CONCATENATE(", zoneIds={",P85),"")&amp;IF(Y85&lt;&gt;"",CONCATENATE(",",Y85),"")&amp;IF(AD85&lt;&gt;"",CONCATENATE(",",AD85),"")&amp;IF(AI85&lt;&gt;"",CONCATENATE(",",AI85),"")&amp;IF(AN85&lt;&gt;"",CONCATENATE(",",AN85),"")&amp;IF(AS85&lt;&gt;"",CONCATENATE(",",AS85),"")&amp;IF(P85&lt;&gt;"",CONCATENATE("}",""),"")&amp;IF(OR(I85="true",I85="false",I85&lt;&gt;""), CONCATENATE(", veteran=", I85), ""),""),"")</f>
        <v>, zoneIds={449}, veteran=false</v>
      </c>
      <c r="BA85" s="21" t="str">
        <f>IF(F85&lt;&gt;"Not in the game (anymore)",IF(A85&lt;&gt;"",", setType="&amp;G85,"")&amp;IF(J85="true",", multiTrialSet=true",""),"")</f>
        <v>, setType=LIBSETS_SETTYPE_DUNGEON</v>
      </c>
      <c r="BB85" s="21" t="str">
        <f>IF(AX85&lt;&gt;"",", isProcSetAllowedInPvP="&amp; AX85,"") &amp; IF(F85&lt;&gt;"Not in the game (anymore)",IF(U85&lt;&gt;"",", dropMechanic={"&amp;U85&amp;IF(AA85&lt;&gt;"",","&amp;AA85,"")&amp;IF(AF85&lt;&gt;"",","&amp;AF85,"")&amp;IF(AK85&lt;&gt;"",","&amp;AK85,"")&amp;IF(AP85&lt;&gt;"",","&amp;AP85,"")&amp;IF(AU85&lt;&gt;"",","&amp;AU85,"")&amp;"}"&amp;IF(U85="LIBSETS_DROP_MECHANIC_MONSTER_NAME",", dropMechanicNames={" &amp; IF(V85&lt;&gt;"","['en']='"&amp;V85&amp;"'","") &amp; IF(W85&lt;&gt;"",", ['de']='" &amp; W85&amp;"'","") &amp; "}",""),"")&amp;"},","")</f>
        <v>},</v>
      </c>
      <c r="BC85" s="21" t="str">
        <f>IF(F85&lt;&gt;"Not in the game (anymore)",IF(C85&lt;&gt;"",CONCATENATE(" --",C85," / ",B85,"   [",IF(Q85&lt;&gt;"",Q85,""),IF(Z85&lt;&gt;"",", "&amp;Z85,""),IF(AE85&lt;&gt;"",", "&amp;AE85,""),IF(AJ85&lt;&gt;"",", "&amp;AJ85,""),IF(AO85&lt;&gt;"",", "&amp;AO85,""),IF(AT85&lt;&gt;"",", "&amp;AT85,""),"]")),"")</f>
        <v xml:space="preserve"> --Magicka Furnace / Magickaschmiede   [Direfrost Keep]</v>
      </c>
    </row>
    <row r="86" spans="1:55" x14ac:dyDescent="0.25">
      <c r="A86" s="12">
        <v>104</v>
      </c>
      <c r="B86" t="s">
        <v>846</v>
      </c>
      <c r="C86" t="s">
        <v>847</v>
      </c>
      <c r="D86" s="3">
        <f>A86</f>
        <v>104</v>
      </c>
      <c r="G86" s="8" t="s">
        <v>1480</v>
      </c>
      <c r="I86" t="s">
        <v>91</v>
      </c>
      <c r="J86" t="s">
        <v>91</v>
      </c>
      <c r="K86">
        <v>-1</v>
      </c>
      <c r="L86">
        <v>-1</v>
      </c>
      <c r="M86">
        <v>-1</v>
      </c>
      <c r="O86" s="65" t="s">
        <v>125</v>
      </c>
      <c r="P86" s="3">
        <f>IF(AND(G86&lt;&gt;"LIBSETS_SETTYPE_BATTLEGROUND",G86&lt;&gt;"LIBSETS_SETTYPE_SPECIAL"), IF(Q86&lt;&gt;"",VLOOKUP(Q86,'ESO zone constants'!$D$3:$H$10001,5,FALSE),""),"")</f>
        <v>181</v>
      </c>
      <c r="Q86" t="str">
        <f>IF(AND(O86&lt;&gt;"",NOT(ISERROR(O86))),O86, IF(AND(K86&lt;&gt;"",K86&gt;0,NOT(ISERROR(K86))),VLOOKUP(K86,'ESO dumped WayshrineInfo'!$K$3:$N$9987,4,FALSE),""))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WayshrineInfo'!$K$3:$N$9987,4,FALSE),""))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WayshrineInfo'!$K$3:$N$9987,4,FALSE),""))</f>
        <v/>
      </c>
      <c r="AF86" s="44"/>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K86" s="44"/>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P86" s="44"/>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U86" s="44"/>
      <c r="AV86" s="3" t="str">
        <f>IF(AU86&lt;&gt;"",IF(AU86&lt;&gt;"LIBSETS_DROP_MECHANIC_MONSTER_NAME",VLOOKUP(AU86,'LibSets constants'!$I$4:$L$1003,3,FALSE),""),"")</f>
        <v/>
      </c>
      <c r="AW86" s="3" t="str">
        <f>IF(AU86&lt;&gt;"",IF(AU86&lt;&gt;"LIBSETS_DROP_MECHANIC_MONSTER_NAME",VLOOKUP(AU86,'LibSets constants'!$I$4:$L$1003,4,FALSE),""),"")</f>
        <v/>
      </c>
      <c r="AX86" s="85" t="s">
        <v>2677</v>
      </c>
      <c r="AY86" s="21" t="str">
        <f>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Z86" s="21" t="str">
        <f>IF(F86&lt;&gt;"Not in the game (anymore)",IF(A86&lt;&gt;"",IF(P86&lt;&gt;"",CONCATENATE(", zoneIds={",P86),"")&amp;IF(Y86&lt;&gt;"",CONCATENATE(",",Y86),"")&amp;IF(AD86&lt;&gt;"",CONCATENATE(",",AD86),"")&amp;IF(AI86&lt;&gt;"",CONCATENATE(",",AI86),"")&amp;IF(AN86&lt;&gt;"",CONCATENATE(",",AN86),"")&amp;IF(AS86&lt;&gt;"",CONCATENATE(",",AS86),"")&amp;IF(P86&lt;&gt;"",CONCATENATE("}",""),"")&amp;IF(OR(I86="true",I86="false",I86&lt;&gt;""), CONCATENATE(", veteran=", I86), ""),""),"")</f>
        <v>, zoneIds={181}, veteran=false</v>
      </c>
      <c r="BA86" s="21" t="str">
        <f>IF(F86&lt;&gt;"Not in the game (anymore)",IF(A86&lt;&gt;"",", setType="&amp;G86,"")&amp;IF(J86="true",", multiTrialSet=true",""),"")</f>
        <v>, setType=LIBSETS_SETTYPE_CYRODIIL</v>
      </c>
      <c r="BB86" s="21" t="str">
        <f>IF(AX86&lt;&gt;"",", isProcSetAllowedInPvP="&amp; AX86,"") &amp; IF(F86&lt;&gt;"Not in the game (anymore)",IF(U86&lt;&gt;"",", dropMechanic={"&amp;U86&amp;IF(AA86&lt;&gt;"",","&amp;AA86,"")&amp;IF(AF86&lt;&gt;"",","&amp;AF86,"")&amp;IF(AK86&lt;&gt;"",","&amp;AK86,"")&amp;IF(AP86&lt;&gt;"",","&amp;AP86,"")&amp;IF(AU86&lt;&gt;"",","&amp;AU86,"")&amp;"}"&amp;IF(U86="LIBSETS_DROP_MECHANIC_MONSTER_NAME",", dropMechanicNames={" &amp; IF(V86&lt;&gt;"","['en']='"&amp;V86&amp;"'","") &amp; IF(W86&lt;&gt;"",", ['de']='" &amp; W86&amp;"'","") &amp; "}",""),"")&amp;"},","")</f>
        <v>, dropMechanic={LIBSETS_DROP_MECHANIC_CITY_CYRODIIL_CROPSFORD}},</v>
      </c>
      <c r="BC86" s="21" t="str">
        <f>IF(F86&lt;&gt;"Not in the game (anymore)",IF(C86&lt;&gt;"",CONCATENATE(" --",C86," / ",B86,"   [",IF(Q86&lt;&gt;"",Q86,""),IF(Z86&lt;&gt;"",", "&amp;Z86,""),IF(AE86&lt;&gt;"",", "&amp;AE86,""),IF(AJ86&lt;&gt;"",", "&amp;AJ86,""),IF(AO86&lt;&gt;"",", "&amp;AO86,""),IF(AT86&lt;&gt;"",", "&amp;AT86,""),"]")),"")</f>
        <v xml:space="preserve"> --Curse Eater / Fluchfresser   [Cyrodiil]</v>
      </c>
    </row>
    <row r="87" spans="1:55" x14ac:dyDescent="0.25">
      <c r="A87" s="12">
        <v>105</v>
      </c>
      <c r="B87" t="s">
        <v>848</v>
      </c>
      <c r="C87" t="s">
        <v>849</v>
      </c>
      <c r="D87" s="3">
        <f>A87</f>
        <v>105</v>
      </c>
      <c r="G87" s="8" t="s">
        <v>1485</v>
      </c>
      <c r="I87" t="s">
        <v>91</v>
      </c>
      <c r="J87" t="s">
        <v>91</v>
      </c>
      <c r="K87">
        <v>121</v>
      </c>
      <c r="L87">
        <v>121</v>
      </c>
      <c r="M87">
        <v>121</v>
      </c>
      <c r="O87" s="65" t="s">
        <v>264</v>
      </c>
      <c r="P87" s="3">
        <f>IF(AND(G87&lt;&gt;"LIBSETS_SETTYPE_BATTLEGROUND",G87&lt;&gt;"LIBSETS_SETTYPE_SPECIAL"), IF(Q87&lt;&gt;"",VLOOKUP(Q87,'ESO zone constants'!$D$3:$H$10001,5,FALSE),""),"")</f>
        <v>381</v>
      </c>
      <c r="Q87" t="str">
        <f>IF(AND(O87&lt;&gt;"",NOT(ISERROR(O87))),O87, IF(AND(K87&lt;&gt;"",K87&gt;0,NOT(ISERROR(K87))),VLOOKUP(K87,'ESO dumped WayshrineInfo'!$K$3:$N$9987,4,FALSE),""))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WayshrineInfo'!$K$3:$N$9987,4,FALSE),""))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WayshrineInfo'!$K$3:$N$9987,4,FALSE),""))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5" t="s">
        <v>2677</v>
      </c>
      <c r="AY87" s="21" t="str">
        <f>IF(A87="???","--","")&amp;IF(F87&lt;&gt;"Not in the game (anymore)",IF(A87&lt;&gt;"",CONCATENATE("[",A87,"] = {wayshrines={")&amp;IF(K87&lt;&gt;"",CONCATENATE(K87,","),"")&amp;IF(L87&lt;&gt;"",CONCATENATE(L87,","),"")&amp;IF(M87&lt;&gt;"",CONCATENATE(M87,","),"")&amp;CONCATENATE("}")&amp;IF(VALUE(N87)&gt;0,CONCATENATE(", traitsNeeded=",N87),"")&amp;CONCATENATE(", dlcId=",IF(S87&lt;&gt;"",S87,"DLC_BASE_GAME")),""),"")</f>
        <v>[105] = {wayshrines={121,121,121,}, dlcId=DLC_BASE_GAME</v>
      </c>
      <c r="AZ87" s="21" t="str">
        <f>IF(F87&lt;&gt;"Not in the game (anymore)",IF(A87&lt;&gt;"",IF(P87&lt;&gt;"",CONCATENATE(", zoneIds={",P87),"")&amp;IF(Y87&lt;&gt;"",CONCATENATE(",",Y87),"")&amp;IF(AD87&lt;&gt;"",CONCATENATE(",",AD87),"")&amp;IF(AI87&lt;&gt;"",CONCATENATE(",",AI87),"")&amp;IF(AN87&lt;&gt;"",CONCATENATE(",",AN87),"")&amp;IF(AS87&lt;&gt;"",CONCATENATE(",",AS87),"")&amp;IF(P87&lt;&gt;"",CONCATENATE("}",""),"")&amp;IF(OR(I87="true",I87="false",I87&lt;&gt;""), CONCATENATE(", veteran=", I87), ""),""),"")</f>
        <v>, zoneIds={381}, veteran=false</v>
      </c>
      <c r="BA87" s="21" t="str">
        <f>IF(F87&lt;&gt;"Not in the game (anymore)",IF(A87&lt;&gt;"",", setType="&amp;G87,"")&amp;IF(J87="true",", multiTrialSet=true",""),"")</f>
        <v>, setType=LIBSETS_SETTYPE_OVERLAND</v>
      </c>
      <c r="BB87" s="21" t="str">
        <f>IF(AX87&lt;&gt;"",", isProcSetAllowedInPvP="&amp; AX87,"") &amp; IF(F87&lt;&gt;"Not in the game (anymore)",IF(U87&lt;&gt;"",", dropMechanic={"&amp;U87&amp;IF(AA87&lt;&gt;"",","&amp;AA87,"")&amp;IF(AF87&lt;&gt;"",","&amp;AF87,"")&amp;IF(AK87&lt;&gt;"",","&amp;AK87,"")&amp;IF(AP87&lt;&gt;"",","&amp;AP87,"")&amp;IF(AU87&lt;&gt;"",","&amp;AU87,"")&amp;"}"&amp;IF(U87="LIBSETS_DROP_MECHANIC_MONSTER_NAME",",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C87" s="21" t="str">
        <f>IF(F87&lt;&gt;"Not in the game (anymore)",IF(C87&lt;&gt;"",CONCATENATE(" --",C87," / ",B87,"   [",IF(Q87&lt;&gt;"",Q87,""),IF(Z87&lt;&gt;"",", "&amp;Z87,""),IF(AE87&lt;&gt;"",", "&amp;AE87,""),IF(AJ87&lt;&gt;"",", "&amp;AJ87,""),IF(AO87&lt;&gt;"",", "&amp;AO87,""),IF(AT87&lt;&gt;"",", "&amp;AT87,""),"]")),"")</f>
        <v xml:space="preserve"> --Twin Sisters / Zwillingsschwestern   [Auridon]</v>
      </c>
    </row>
    <row r="88" spans="1:55" x14ac:dyDescent="0.25">
      <c r="A88" s="12">
        <v>106</v>
      </c>
      <c r="B88" t="s">
        <v>850</v>
      </c>
      <c r="C88" t="s">
        <v>2600</v>
      </c>
      <c r="D88" s="3">
        <f>A88</f>
        <v>106</v>
      </c>
      <c r="G88" s="8" t="s">
        <v>1485</v>
      </c>
      <c r="I88" t="s">
        <v>91</v>
      </c>
      <c r="J88" t="s">
        <v>91</v>
      </c>
      <c r="K88">
        <v>143</v>
      </c>
      <c r="L88">
        <v>143</v>
      </c>
      <c r="M88">
        <v>143</v>
      </c>
      <c r="O88" s="65" t="s">
        <v>113</v>
      </c>
      <c r="P88" s="3">
        <f>IF(AND(G88&lt;&gt;"LIBSETS_SETTYPE_BATTLEGROUND",G88&lt;&gt;"LIBSETS_SETTYPE_SPECIAL"), IF(Q88&lt;&gt;"",VLOOKUP(Q88,'ESO zone constants'!$D$3:$H$10001,5,FALSE),""),"")</f>
        <v>108</v>
      </c>
      <c r="Q88" t="str">
        <f>IF(AND(O88&lt;&gt;"",NOT(ISERROR(O88))),O88, IF(AND(K88&lt;&gt;"",K88&gt;0,NOT(ISERROR(K88))),VLOOKUP(K88,'ESO dumped WayshrineInfo'!$K$3:$N$9987,4,FALSE),""))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WayshrineInfo'!$K$3:$N$9987,4,FALSE),""))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WayshrineInfo'!$K$3:$N$9987,4,FALSE),""))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5" t="s">
        <v>2677</v>
      </c>
      <c r="AY88" s="21" t="str">
        <f>IF(A88="???","--","")&amp;IF(F88&lt;&gt;"Not in the game (anymore)",IF(A88&lt;&gt;"",CONCATENATE("[",A88,"] = {wayshrines={")&amp;IF(K88&lt;&gt;"",CONCATENATE(K88,","),"")&amp;IF(L88&lt;&gt;"",CONCATENATE(L88,","),"")&amp;IF(M88&lt;&gt;"",CONCATENATE(M88,","),"")&amp;CONCATENATE("}")&amp;IF(VALUE(N88)&gt;0,CONCATENATE(", traitsNeeded=",N88),"")&amp;CONCATENATE(", dlcId=",IF(S88&lt;&gt;"",S88,"DLC_BASE_GAME")),""),"")</f>
        <v>[106] = {wayshrines={143,143,143,}, dlcId=DLC_BASE_GAME</v>
      </c>
      <c r="AZ88" s="21" t="str">
        <f>IF(F88&lt;&gt;"Not in the game (anymore)",IF(A88&lt;&gt;"",IF(P88&lt;&gt;"",CONCATENATE(", zoneIds={",P88),"")&amp;IF(Y88&lt;&gt;"",CONCATENATE(",",Y88),"")&amp;IF(AD88&lt;&gt;"",CONCATENATE(",",AD88),"")&amp;IF(AI88&lt;&gt;"",CONCATENATE(",",AI88),"")&amp;IF(AN88&lt;&gt;"",CONCATENATE(",",AN88),"")&amp;IF(AS88&lt;&gt;"",CONCATENATE(",",AS88),"")&amp;IF(P88&lt;&gt;"",CONCATENATE("}",""),"")&amp;IF(OR(I88="true",I88="false",I88&lt;&gt;""), CONCATENATE(", veteran=", I88), ""),""),"")</f>
        <v>, zoneIds={108}, veteran=false</v>
      </c>
      <c r="BA88" s="21" t="str">
        <f>IF(F88&lt;&gt;"Not in the game (anymore)",IF(A88&lt;&gt;"",", setType="&amp;G88,"")&amp;IF(J88="true",", multiTrialSet=true",""),"")</f>
        <v>, setType=LIBSETS_SETTYPE_OVERLAND</v>
      </c>
      <c r="BB88" s="21" t="str">
        <f>IF(AX88&lt;&gt;"",", isProcSetAllowedInPvP="&amp; AX88,"") &amp; IF(F88&lt;&gt;"Not in the game (anymore)",IF(U88&lt;&gt;"",", dropMechanic={"&amp;U88&amp;IF(AA88&lt;&gt;"",","&amp;AA88,"")&amp;IF(AF88&lt;&gt;"",","&amp;AF88,"")&amp;IF(AK88&lt;&gt;"",","&amp;AK88,"")&amp;IF(AP88&lt;&gt;"",","&amp;AP88,"")&amp;IF(AU88&lt;&gt;"",","&amp;AU88,"")&amp;"}"&amp;IF(U88="LIBSETS_DROP_MECHANIC_MONSTER_NAME",",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C88" s="21" t="str">
        <f>IF(F88&lt;&gt;"Not in the game (anymore)",IF(C88&lt;&gt;"",CONCATENATE(" --",C88," / ",B88,"   [",IF(Q88&lt;&gt;"",Q88,""),IF(Z88&lt;&gt;"",", "&amp;Z88,""),IF(AE88&lt;&gt;"",", "&amp;AE88,""),IF(AJ88&lt;&gt;"",", "&amp;AJ88,""),IF(AO88&lt;&gt;"",", "&amp;AO88,""),IF(AT88&lt;&gt;"",", "&amp;AT88,""),"]")),"")</f>
        <v xml:space="preserve"> --Wilderqueen\'s Arch / Bogen der Wildkönigin   [Greenshade]</v>
      </c>
    </row>
    <row r="89" spans="1:55" x14ac:dyDescent="0.25">
      <c r="A89" s="12">
        <v>107</v>
      </c>
      <c r="B89" t="s">
        <v>851</v>
      </c>
      <c r="C89" t="s">
        <v>2601</v>
      </c>
      <c r="D89" s="3">
        <f>A89</f>
        <v>107</v>
      </c>
      <c r="G89" s="8" t="s">
        <v>1485</v>
      </c>
      <c r="I89" t="s">
        <v>91</v>
      </c>
      <c r="J89" t="s">
        <v>91</v>
      </c>
      <c r="K89">
        <v>62</v>
      </c>
      <c r="L89">
        <v>62</v>
      </c>
      <c r="M89">
        <v>62</v>
      </c>
      <c r="O89" s="65" t="s">
        <v>103</v>
      </c>
      <c r="P89" s="3">
        <f>IF(AND(G89&lt;&gt;"LIBSETS_SETTYPE_BATTLEGROUND",G89&lt;&gt;"LIBSETS_SETTYPE_SPECIAL"), IF(Q89&lt;&gt;"",VLOOKUP(Q89,'ESO zone constants'!$D$3:$H$10001,5,FALSE),""),"")</f>
        <v>3</v>
      </c>
      <c r="Q89" t="str">
        <f>IF(AND(O89&lt;&gt;"",NOT(ISERROR(O89))),O89, IF(AND(K89&lt;&gt;"",K89&gt;0,NOT(ISERROR(K89))),VLOOKUP(K89,'ESO dumped WayshrineInfo'!$K$3:$N$9987,4,FALSE),""))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5"/>
      <c r="Y89" s="3" t="str">
        <f>IF(G89&lt;&gt;"LIBSETS_SETTYPE_BATTLEGROUND",IF(G89&lt;&gt;"LIBSETS_SETTYPE_SPECIAL",IF(X89&lt;&gt;"",X89,IF(Z89&lt;&gt;"",VLOOKUP(Z89,'ESO zone constants'!$D$3:$H$4953,5,FALSE),"")),""),"")</f>
        <v/>
      </c>
      <c r="Z89" t="str">
        <f>IF(AND(O89&lt;&gt;"",NOT(ISERROR(O89))),"",IF(AND(L89&lt;&gt;"",L89&gt;0,NOT(ISERROR(L89))),VLOOKUP(L89,'ESO dumped WayshrineInfo'!$K$3:$N$9987,4,FALSE),""))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WayshrineInfo'!$K$3:$N$9987,4,FALSE),""))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5" t="s">
        <v>2677</v>
      </c>
      <c r="AY89" s="21" t="str">
        <f>IF(A89="???","--","")&amp;IF(F89&lt;&gt;"Not in the game (anymore)",IF(A89&lt;&gt;"",CONCATENATE("[",A89,"] = {wayshrines={")&amp;IF(K89&lt;&gt;"",CONCATENATE(K89,","),"")&amp;IF(L89&lt;&gt;"",CONCATENATE(L89,","),"")&amp;IF(M89&lt;&gt;"",CONCATENATE(M89,","),"")&amp;CONCATENATE("}")&amp;IF(VALUE(N89)&gt;0,CONCATENATE(", traitsNeeded=",N89),"")&amp;CONCATENATE(", dlcId=",IF(S89&lt;&gt;"",S89,"DLC_BASE_GAME")),""),"")</f>
        <v>[107] = {wayshrines={62,62,62,}, dlcId=DLC_BASE_GAME</v>
      </c>
      <c r="AZ89" s="21" t="str">
        <f>IF(F89&lt;&gt;"Not in the game (anymore)",IF(A89&lt;&gt;"",IF(P89&lt;&gt;"",CONCATENATE(", zoneIds={",P89),"")&amp;IF(Y89&lt;&gt;"",CONCATENATE(",",Y89),"")&amp;IF(AD89&lt;&gt;"",CONCATENATE(",",AD89),"")&amp;IF(AI89&lt;&gt;"",CONCATENATE(",",AI89),"")&amp;IF(AN89&lt;&gt;"",CONCATENATE(",",AN89),"")&amp;IF(AS89&lt;&gt;"",CONCATENATE(",",AS89),"")&amp;IF(P89&lt;&gt;"",CONCATENATE("}",""),"")&amp;IF(OR(I89="true",I89="false",I89&lt;&gt;""), CONCATENATE(", veteran=", I89), ""),""),"")</f>
        <v>, zoneIds={3}, veteran=false</v>
      </c>
      <c r="BA89" s="21" t="str">
        <f>IF(F89&lt;&gt;"Not in the game (anymore)",IF(A89&lt;&gt;"",", setType="&amp;G89,"")&amp;IF(J89="true",", multiTrialSet=true",""),"")</f>
        <v>, setType=LIBSETS_SETTYPE_OVERLAND</v>
      </c>
      <c r="BB89" s="21" t="str">
        <f>IF(AX89&lt;&gt;"",", isProcSetAllowedInPvP="&amp; AX89,"") &amp; IF(F89&lt;&gt;"Not in the game (anymore)",IF(U89&lt;&gt;"",", dropMechanic={"&amp;U89&amp;IF(AA89&lt;&gt;"",","&amp;AA89,"")&amp;IF(AF89&lt;&gt;"",","&amp;AF89,"")&amp;IF(AK89&lt;&gt;"",","&amp;AK89,"")&amp;IF(AP89&lt;&gt;"",","&amp;AP89,"")&amp;IF(AU89&lt;&gt;"",","&amp;AU89,"")&amp;"}"&amp;IF(U89="LIBSETS_DROP_MECHANIC_MONSTER_NAME",",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C89" s="21" t="str">
        <f>IF(F89&lt;&gt;"Not in the game (anymore)",IF(C89&lt;&gt;"",CONCATENATE(" --",C89," / ",B89,"   [",IF(Q89&lt;&gt;"",Q89,""),IF(Z89&lt;&gt;"",", "&amp;Z89,""),IF(AE89&lt;&gt;"",", "&amp;AE89,""),IF(AJ89&lt;&gt;"",", "&amp;AJ89,""),IF(AO89&lt;&gt;"",", "&amp;AO89,""),IF(AT89&lt;&gt;"",", "&amp;AT89,""),"]")),"")</f>
        <v xml:space="preserve"> --Wyrd Tree\'s Blessing / Segen des Wyrdbaums   [Glenumbra]</v>
      </c>
    </row>
    <row r="90" spans="1:55" x14ac:dyDescent="0.25">
      <c r="A90" s="12">
        <v>108</v>
      </c>
      <c r="B90" t="s">
        <v>852</v>
      </c>
      <c r="C90" t="s">
        <v>853</v>
      </c>
      <c r="D90" s="3">
        <f>A90</f>
        <v>108</v>
      </c>
      <c r="G90" s="8" t="s">
        <v>1480</v>
      </c>
      <c r="I90" t="s">
        <v>91</v>
      </c>
      <c r="J90" t="s">
        <v>91</v>
      </c>
      <c r="K90">
        <v>-1</v>
      </c>
      <c r="L90">
        <v>-1</v>
      </c>
      <c r="M90">
        <v>-1</v>
      </c>
      <c r="O90" s="65" t="s">
        <v>125</v>
      </c>
      <c r="P90" s="3">
        <f>IF(AND(G90&lt;&gt;"LIBSETS_SETTYPE_BATTLEGROUND",G90&lt;&gt;"LIBSETS_SETTYPE_SPECIAL"), IF(Q90&lt;&gt;"",VLOOKUP(Q90,'ESO zone constants'!$D$3:$H$10001,5,FALSE),""),"")</f>
        <v>181</v>
      </c>
      <c r="Q90" t="str">
        <f>IF(AND(O90&lt;&gt;"",NOT(ISERROR(O90))),O90, IF(AND(K90&lt;&gt;"",K90&gt;0,NOT(ISERROR(K90))),VLOOKUP(K90,'ESO dumped WayshrineInfo'!$K$3:$N$9987,4,FALSE),""))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WayshrineInfo'!$K$3:$N$9987,4,FALSE),""))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WayshrineInfo'!$K$3:$N$9987,4,FALSE),""))</f>
        <v/>
      </c>
      <c r="AF90" s="44"/>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K90" s="44"/>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P90" s="44"/>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U90" s="44"/>
      <c r="AV90" s="3" t="str">
        <f>IF(AU90&lt;&gt;"",IF(AU90&lt;&gt;"LIBSETS_DROP_MECHANIC_MONSTER_NAME",VLOOKUP(AU90,'LibSets constants'!$I$4:$L$1003,3,FALSE),""),"")</f>
        <v/>
      </c>
      <c r="AW90" s="43" t="str">
        <f>IF(AU90&lt;&gt;"",IF(AU90&lt;&gt;"LIBSETS_DROP_MECHANIC_MONSTER_NAME",VLOOKUP(AU90,'LibSets constants'!$I$4:$L$1003,4,FALSE),""),"")</f>
        <v/>
      </c>
      <c r="AX90" s="85" t="s">
        <v>2677</v>
      </c>
      <c r="AY90" s="21" t="str">
        <f>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Z90" s="21" t="str">
        <f>IF(F90&lt;&gt;"Not in the game (anymore)",IF(A90&lt;&gt;"",IF(P90&lt;&gt;"",CONCATENATE(", zoneIds={",P90),"")&amp;IF(Y90&lt;&gt;"",CONCATENATE(",",Y90),"")&amp;IF(AD90&lt;&gt;"",CONCATENATE(",",AD90),"")&amp;IF(AI90&lt;&gt;"",CONCATENATE(",",AI90),"")&amp;IF(AN90&lt;&gt;"",CONCATENATE(",",AN90),"")&amp;IF(AS90&lt;&gt;"",CONCATENATE(",",AS90),"")&amp;IF(P90&lt;&gt;"",CONCATENATE("}",""),"")&amp;IF(OR(I90="true",I90="false",I90&lt;&gt;""), CONCATENATE(", veteran=", I90), ""),""),"")</f>
        <v>, zoneIds={181}, veteran=false</v>
      </c>
      <c r="BA90" s="21" t="str">
        <f>IF(F90&lt;&gt;"Not in the game (anymore)",IF(A90&lt;&gt;"",", setType="&amp;G90,"")&amp;IF(J90="true",", multiTrialSet=true",""),"")</f>
        <v>, setType=LIBSETS_SETTYPE_CYRODIIL</v>
      </c>
      <c r="BB90" s="21" t="str">
        <f>IF(AX90&lt;&gt;"",", isProcSetAllowedInPvP="&amp; AX90,"") &amp; IF(F90&lt;&gt;"Not in the game (anymore)",IF(U90&lt;&gt;"",", dropMechanic={"&amp;U90&amp;IF(AA90&lt;&gt;"",","&amp;AA90,"")&amp;IF(AF90&lt;&gt;"",","&amp;AF90,"")&amp;IF(AK90&lt;&gt;"",","&amp;AK90,"")&amp;IF(AP90&lt;&gt;"",","&amp;AP90,"")&amp;IF(AU90&lt;&gt;"",","&amp;AU90,"")&amp;"}"&amp;IF(U90="LIBSETS_DROP_MECHANIC_MONSTER_NAME",", dropMechanicNames={" &amp; IF(V90&lt;&gt;"","['en']='"&amp;V90&amp;"'","") &amp; IF(W90&lt;&gt;"",", ['de']='" &amp; W90&amp;"'","") &amp; "}",""),"")&amp;"},","")</f>
        <v>, dropMechanic={LIBSETS_DROP_MECHANIC_CITY_CYRODIIL_VLASTARUS}},</v>
      </c>
      <c r="BC90" s="21" t="str">
        <f>IF(F90&lt;&gt;"Not in the game (anymore)",IF(C90&lt;&gt;"",CONCATENATE(" --",C90," / ",B90,"   [",IF(Q90&lt;&gt;"",Q90,""),IF(Z90&lt;&gt;"",", "&amp;Z90,""),IF(AE90&lt;&gt;"",", "&amp;AE90,""),IF(AJ90&lt;&gt;"",", "&amp;AJ90,""),IF(AO90&lt;&gt;"",", "&amp;AO90,""),IF(AT90&lt;&gt;"",", "&amp;AT90,""),"]")),"")</f>
        <v xml:space="preserve"> --Ravager / Verwüster   [Cyrodiil]</v>
      </c>
    </row>
    <row r="91" spans="1:55" s="28" customFormat="1" x14ac:dyDescent="0.25">
      <c r="A91" s="12">
        <v>109</v>
      </c>
      <c r="B91" t="s">
        <v>854</v>
      </c>
      <c r="C91" t="s">
        <v>855</v>
      </c>
      <c r="D91" s="3">
        <f>A91</f>
        <v>109</v>
      </c>
      <c r="E91"/>
      <c r="F91"/>
      <c r="G91" s="8" t="s">
        <v>1480</v>
      </c>
      <c r="H91"/>
      <c r="I91" t="s">
        <v>91</v>
      </c>
      <c r="J91" t="s">
        <v>91</v>
      </c>
      <c r="K91">
        <v>-1</v>
      </c>
      <c r="L91">
        <v>-1</v>
      </c>
      <c r="M91">
        <v>-1</v>
      </c>
      <c r="N91"/>
      <c r="O91" s="65" t="s">
        <v>125</v>
      </c>
      <c r="P91" s="3">
        <f>IF(AND(G91&lt;&gt;"LIBSETS_SETTYPE_BATTLEGROUND",G91&lt;&gt;"LIBSETS_SETTYPE_SPECIAL"), IF(Q91&lt;&gt;"",VLOOKUP(Q91,'ESO zone constants'!$D$3:$H$10001,5,FALSE),""),"")</f>
        <v>181</v>
      </c>
      <c r="Q91" t="str">
        <f>IF(AND(O91&lt;&gt;"",NOT(ISERROR(O91))),O91, IF(AND(K91&lt;&gt;"",K91&gt;0,NOT(ISERROR(K91))),VLOOKUP(K91,'ESO dumped WayshrineInfo'!$K$3:$N$9987,4,FALSE),""))</f>
        <v>Cyrodiil</v>
      </c>
      <c r="R91" s="65"/>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WayshrineInfo'!$K$3:$N$9987,4,FALSE),""))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WayshrineInfo'!$K$3:$N$9987,4,FALSE),""))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5" t="s">
        <v>2677</v>
      </c>
      <c r="AY91" s="21" t="str">
        <f>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Z91" s="21" t="str">
        <f>IF(F91&lt;&gt;"Not in the game (anymore)",IF(A91&lt;&gt;"",IF(P91&lt;&gt;"",CONCATENATE(", zoneIds={",P91),"")&amp;IF(Y91&lt;&gt;"",CONCATENATE(",",Y91),"")&amp;IF(AD91&lt;&gt;"",CONCATENATE(",",AD91),"")&amp;IF(AI91&lt;&gt;"",CONCATENATE(",",AI91),"")&amp;IF(AN91&lt;&gt;"",CONCATENATE(",",AN91),"")&amp;IF(AS91&lt;&gt;"",CONCATENATE(",",AS91),"")&amp;IF(P91&lt;&gt;"",CONCATENATE("}",""),"")&amp;IF(OR(I91="true",I91="false",I91&lt;&gt;""), CONCATENATE(", veteran=", I91), ""),""),"")</f>
        <v>, zoneIds={181}, veteran=false</v>
      </c>
      <c r="BA91" s="21" t="str">
        <f>IF(F91&lt;&gt;"Not in the game (anymore)",IF(A91&lt;&gt;"",", setType="&amp;G91,"")&amp;IF(J91="true",", multiTrialSet=true",""),"")</f>
        <v>, setType=LIBSETS_SETTYPE_CYRODIIL</v>
      </c>
      <c r="BB91" s="21" t="str">
        <f>IF(AX91&lt;&gt;"",", isProcSetAllowedInPvP="&amp; AX91,"") &amp; IF(F91&lt;&gt;"Not in the game (anymore)",IF(U91&lt;&gt;"",", dropMechanic={"&amp;U91&amp;IF(AA91&lt;&gt;"",","&amp;AA91,"")&amp;IF(AF91&lt;&gt;"",","&amp;AF91,"")&amp;IF(AK91&lt;&gt;"",","&amp;AK91,"")&amp;IF(AP91&lt;&gt;"",","&amp;AP91,"")&amp;IF(AU91&lt;&gt;"",","&amp;AU91,"")&amp;"}"&amp;IF(U91="LIBSETS_DROP_MECHANIC_MONSTER_NAME",", dropMechanicNames={" &amp; IF(V91&lt;&gt;"","['en']='"&amp;V91&amp;"'","") &amp; IF(W91&lt;&gt;"",", ['de']='" &amp; W91&amp;"'","") &amp; "}",""),"")&amp;"},","")</f>
        <v>, dropMechanic={LIBSETS_DROP_MECHANIC_CITY_CYRODIIL_CROPSFORD}},</v>
      </c>
      <c r="BC91" s="21" t="str">
        <f>IF(F91&lt;&gt;"Not in the game (anymore)",IF(C91&lt;&gt;"",CONCATENATE(" --",C91," / ",B91,"   [",IF(Q91&lt;&gt;"",Q91,""),IF(Z91&lt;&gt;"",", "&amp;Z91,""),IF(AE91&lt;&gt;"",", "&amp;AE91,""),IF(AJ91&lt;&gt;"",", "&amp;AJ91,""),IF(AO91&lt;&gt;"",", "&amp;AO91,""),IF(AT91&lt;&gt;"",", "&amp;AT91,""),"]")),"")</f>
        <v xml:space="preserve"> --Light of Cyrodiil / Licht von Cyrodiil   [Cyrodiil]</v>
      </c>
    </row>
    <row r="92" spans="1:55" x14ac:dyDescent="0.25">
      <c r="A92" s="12">
        <v>110</v>
      </c>
      <c r="B92" t="s">
        <v>856</v>
      </c>
      <c r="C92" t="s">
        <v>857</v>
      </c>
      <c r="D92" s="3">
        <f>A92</f>
        <v>110</v>
      </c>
      <c r="G92" s="8" t="s">
        <v>1482</v>
      </c>
      <c r="I92" t="s">
        <v>91</v>
      </c>
      <c r="J92" t="s">
        <v>91</v>
      </c>
      <c r="K92">
        <v>194</v>
      </c>
      <c r="L92">
        <v>194</v>
      </c>
      <c r="M92">
        <v>194</v>
      </c>
      <c r="O92" s="65" t="s">
        <v>96</v>
      </c>
      <c r="P92" s="3">
        <f>IF(AND(G92&lt;&gt;"LIBSETS_SETTYPE_BATTLEGROUND",G92&lt;&gt;"LIBSETS_SETTYPE_SPECIAL"), IF(Q92&lt;&gt;"",VLOOKUP(Q92,'ESO zone constants'!$D$3:$H$10001,5,FALSE),""),"")</f>
        <v>380</v>
      </c>
      <c r="Q92" t="str">
        <f>IF(AND(O92&lt;&gt;"",NOT(ISERROR(O92))),O92, IF(AND(K92&lt;&gt;"",K92&gt;0,NOT(ISERROR(K92))),VLOOKUP(K92,'ESO dumped WayshrineInfo'!$K$3:$N$9987,4,FALSE),""))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WayshrineInfo'!$K$3:$N$9987,4,FALSE),""))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WayshrineInfo'!$K$3:$N$9987,4,FALSE),""))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5" t="s">
        <v>2677</v>
      </c>
      <c r="AY92" s="21" t="str">
        <f>IF(A92="???","--","")&amp;IF(F92&lt;&gt;"Not in the game (anymore)",IF(A92&lt;&gt;"",CONCATENATE("[",A92,"] = {wayshrines={")&amp;IF(K92&lt;&gt;"",CONCATENATE(K92,","),"")&amp;IF(L92&lt;&gt;"",CONCATENATE(L92,","),"")&amp;IF(M92&lt;&gt;"",CONCATENATE(M92,","),"")&amp;CONCATENATE("}")&amp;IF(VALUE(N92)&gt;0,CONCATENATE(", traitsNeeded=",N92),"")&amp;CONCATENATE(", dlcId=",IF(S92&lt;&gt;"",S92,"DLC_BASE_GAME")),""),"")</f>
        <v>[110] = {wayshrines={194,194,194,}, dlcId=DLC_BASE_GAME</v>
      </c>
      <c r="AZ92" s="21" t="str">
        <f>IF(F92&lt;&gt;"Not in the game (anymore)",IF(A92&lt;&gt;"",IF(P92&lt;&gt;"",CONCATENATE(", zoneIds={",P92),"")&amp;IF(Y92&lt;&gt;"",CONCATENATE(",",Y92),"")&amp;IF(AD92&lt;&gt;"",CONCATENATE(",",AD92),"")&amp;IF(AI92&lt;&gt;"",CONCATENATE(",",AI92),"")&amp;IF(AN92&lt;&gt;"",CONCATENATE(",",AN92),"")&amp;IF(AS92&lt;&gt;"",CONCATENATE(",",AS92),"")&amp;IF(P92&lt;&gt;"",CONCATENATE("}",""),"")&amp;IF(OR(I92="true",I92="false",I92&lt;&gt;""), CONCATENATE(", veteran=", I92), ""),""),"")</f>
        <v>, zoneIds={380,935}, veteran=false</v>
      </c>
      <c r="BA92" s="21" t="str">
        <f>IF(F92&lt;&gt;"Not in the game (anymore)",IF(A92&lt;&gt;"",", setType="&amp;G92,"")&amp;IF(J92="true",", multiTrialSet=true",""),"")</f>
        <v>, setType=LIBSETS_SETTYPE_DUNGEON</v>
      </c>
      <c r="BB92" s="21" t="str">
        <f>IF(AX92&lt;&gt;"",", isProcSetAllowedInPvP="&amp; AX92,"") &amp; IF(F92&lt;&gt;"Not in the game (anymore)",IF(U92&lt;&gt;"",", dropMechanic={"&amp;U92&amp;IF(AA92&lt;&gt;"",","&amp;AA92,"")&amp;IF(AF92&lt;&gt;"",","&amp;AF92,"")&amp;IF(AK92&lt;&gt;"",","&amp;AK92,"")&amp;IF(AP92&lt;&gt;"",","&amp;AP92,"")&amp;IF(AU92&lt;&gt;"",","&amp;AU92,"")&amp;"}"&amp;IF(U92="LIBSETS_DROP_MECHANIC_MONSTER_NAME",", dropMechanicNames={" &amp; IF(V92&lt;&gt;"","['en']='"&amp;V92&amp;"'","") &amp; IF(W92&lt;&gt;"",", ['de']='" &amp; W92&amp;"'","") &amp; "}",""),"")&amp;"},","")</f>
        <v>},</v>
      </c>
      <c r="BC92" s="21" t="str">
        <f>IF(F92&lt;&gt;"Not in the game (anymore)",IF(C92&lt;&gt;"",CONCATENATE(" --",C92," / ",B92,"   [",IF(Q92&lt;&gt;"",Q92,""),IF(Z92&lt;&gt;"",", "&amp;Z92,""),IF(AE92&lt;&gt;"",", "&amp;AE92,""),IF(AJ92&lt;&gt;"",", "&amp;AJ92,""),IF(AO92&lt;&gt;"",", "&amp;AO92,""),IF(AT92&lt;&gt;"",", "&amp;AT92,""),"]")),"")</f>
        <v xml:space="preserve"> --Sanctuary / Heiligtum   [The Banished Cells I]</v>
      </c>
    </row>
    <row r="93" spans="1:55" x14ac:dyDescent="0.25">
      <c r="A93" s="12">
        <v>111</v>
      </c>
      <c r="B93" t="s">
        <v>858</v>
      </c>
      <c r="C93" t="s">
        <v>859</v>
      </c>
      <c r="D93" s="3">
        <f>A93</f>
        <v>111</v>
      </c>
      <c r="G93" s="8" t="s">
        <v>1480</v>
      </c>
      <c r="I93" t="s">
        <v>91</v>
      </c>
      <c r="J93" t="s">
        <v>91</v>
      </c>
      <c r="K93">
        <v>-1</v>
      </c>
      <c r="L93">
        <v>-1</v>
      </c>
      <c r="M93">
        <v>-1</v>
      </c>
      <c r="O93" s="65" t="s">
        <v>125</v>
      </c>
      <c r="P93" s="3">
        <f>IF(AND(G93&lt;&gt;"LIBSETS_SETTYPE_BATTLEGROUND",G93&lt;&gt;"LIBSETS_SETTYPE_SPECIAL"), IF(Q93&lt;&gt;"",VLOOKUP(Q93,'ESO zone constants'!$D$3:$H$10001,5,FALSE),""),"")</f>
        <v>181</v>
      </c>
      <c r="Q93" t="str">
        <f>IF(AND(O93&lt;&gt;"",NOT(ISERROR(O93))),O93, IF(AND(K93&lt;&gt;"",K93&gt;0,NOT(ISERROR(K93))),VLOOKUP(K93,'ESO dumped WayshrineInfo'!$K$3:$N$9987,4,FALSE),""))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WayshrineInfo'!$K$3:$N$9987,4,FALSE),""))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WayshrineInfo'!$K$3:$N$9987,4,FALSE),""))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5" t="s">
        <v>2677</v>
      </c>
      <c r="AY93" s="21" t="str">
        <f>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Z93" s="21" t="str">
        <f>IF(F93&lt;&gt;"Not in the game (anymore)",IF(A93&lt;&gt;"",IF(P93&lt;&gt;"",CONCATENATE(", zoneIds={",P93),"")&amp;IF(Y93&lt;&gt;"",CONCATENATE(",",Y93),"")&amp;IF(AD93&lt;&gt;"",CONCATENATE(",",AD93),"")&amp;IF(AI93&lt;&gt;"",CONCATENATE(",",AI93),"")&amp;IF(AN93&lt;&gt;"",CONCATENATE(",",AN93),"")&amp;IF(AS93&lt;&gt;"",CONCATENATE(",",AS93),"")&amp;IF(P93&lt;&gt;"",CONCATENATE("}",""),"")&amp;IF(OR(I93="true",I93="false",I93&lt;&gt;""), CONCATENATE(", veteran=", I93), ""),""),"")</f>
        <v>, zoneIds={181}, veteran=false</v>
      </c>
      <c r="BA93" s="21" t="str">
        <f>IF(F93&lt;&gt;"Not in the game (anymore)",IF(A93&lt;&gt;"",", setType="&amp;G93,"")&amp;IF(J93="true",", multiTrialSet=true",""),"")</f>
        <v>, setType=LIBSETS_SETTYPE_CYRODIIL</v>
      </c>
      <c r="BB93" s="21" t="str">
        <f>IF(AX93&lt;&gt;"",", isProcSetAllowedInPvP="&amp; AX93,"") &amp; IF(F93&lt;&gt;"Not in the game (anymore)",IF(U93&lt;&gt;"",", dropMechanic={"&amp;U93&amp;IF(AA93&lt;&gt;"",","&amp;AA93,"")&amp;IF(AF93&lt;&gt;"",","&amp;AF93,"")&amp;IF(AK93&lt;&gt;"",","&amp;AK93,"")&amp;IF(AP93&lt;&gt;"",","&amp;AP93,"")&amp;IF(AU93&lt;&gt;"",","&amp;AU93,"")&amp;"}"&amp;IF(U93="LIBSETS_DROP_MECHANIC_MONSTER_NAME",", dropMechanicNames={" &amp; IF(V93&lt;&gt;"","['en']='"&amp;V93&amp;"'","") &amp; IF(W93&lt;&gt;"",", ['de']='" &amp; W93&amp;"'","") &amp; "}",""),"")&amp;"},","")</f>
        <v>, dropMechanic={LIBSETS_DROP_MECHANIC_CITY_CYRODIIL_BRUMA}},</v>
      </c>
      <c r="BC93" s="21" t="str">
        <f>IF(F93&lt;&gt;"Not in the game (anymore)",IF(C93&lt;&gt;"",CONCATENATE(" --",C93," / ",B93,"   [",IF(Q93&lt;&gt;"",Q93,""),IF(Z93&lt;&gt;"",", "&amp;Z93,""),IF(AE93&lt;&gt;"",", "&amp;AE93,""),IF(AJ93&lt;&gt;"",", "&amp;AJ93,""),IF(AO93&lt;&gt;"",", "&amp;AO93,""),IF(AT93&lt;&gt;"",", "&amp;AT93,""),"]")),"")</f>
        <v xml:space="preserve"> --Ward of Cyrodiil / Schutz von Cyrodiil   [Cyrodiil]</v>
      </c>
    </row>
    <row r="94" spans="1:55" x14ac:dyDescent="0.25">
      <c r="A94" s="12">
        <v>112</v>
      </c>
      <c r="B94" t="s">
        <v>860</v>
      </c>
      <c r="C94" t="s">
        <v>861</v>
      </c>
      <c r="D94" s="3">
        <f>A94</f>
        <v>112</v>
      </c>
      <c r="G94" s="8" t="s">
        <v>1485</v>
      </c>
      <c r="I94" t="s">
        <v>91</v>
      </c>
      <c r="J94" t="s">
        <v>91</v>
      </c>
      <c r="K94">
        <v>17</v>
      </c>
      <c r="L94">
        <v>17</v>
      </c>
      <c r="M94">
        <v>17</v>
      </c>
      <c r="O94" s="65" t="s">
        <v>104</v>
      </c>
      <c r="P94" s="3">
        <f>IF(AND(G94&lt;&gt;"LIBSETS_SETTYPE_BATTLEGROUND",G94&lt;&gt;"LIBSETS_SETTYPE_SPECIAL"), IF(Q94&lt;&gt;"",VLOOKUP(Q94,'ESO zone constants'!$D$3:$H$10001,5,FALSE),""),"")</f>
        <v>19</v>
      </c>
      <c r="Q94" t="str">
        <f>IF(AND(O94&lt;&gt;"",NOT(ISERROR(O94))),O94, IF(AND(K94&lt;&gt;"",K94&gt;0,NOT(ISERROR(K94))),VLOOKUP(K94,'ESO dumped WayshrineInfo'!$K$3:$N$9987,4,FALSE),""))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WayshrineInfo'!$K$3:$N$9987,4,FALSE),""))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WayshrineInfo'!$K$3:$N$9987,4,FALSE),""))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5" t="s">
        <v>2678</v>
      </c>
      <c r="AY94" s="21" t="str">
        <f>IF(A94="???","--","")&amp;IF(F94&lt;&gt;"Not in the game (anymore)",IF(A94&lt;&gt;"",CONCATENATE("[",A94,"] = {wayshrines={")&amp;IF(K94&lt;&gt;"",CONCATENATE(K94,","),"")&amp;IF(L94&lt;&gt;"",CONCATENATE(L94,","),"")&amp;IF(M94&lt;&gt;"",CONCATENATE(M94,","),"")&amp;CONCATENATE("}")&amp;IF(VALUE(N94)&gt;0,CONCATENATE(", traitsNeeded=",N94),"")&amp;CONCATENATE(", dlcId=",IF(S94&lt;&gt;"",S94,"DLC_BASE_GAME")),""),"")</f>
        <v>[112] = {wayshrines={17,17,17,}, dlcId=DLC_BASE_GAME</v>
      </c>
      <c r="AZ94" s="21" t="str">
        <f>IF(F94&lt;&gt;"Not in the game (anymore)",IF(A94&lt;&gt;"",IF(P94&lt;&gt;"",CONCATENATE(", zoneIds={",P94),"")&amp;IF(Y94&lt;&gt;"",CONCATENATE(",",Y94),"")&amp;IF(AD94&lt;&gt;"",CONCATENATE(",",AD94),"")&amp;IF(AI94&lt;&gt;"",CONCATENATE(",",AI94),"")&amp;IF(AN94&lt;&gt;"",CONCATENATE(",",AN94),"")&amp;IF(AS94&lt;&gt;"",CONCATENATE(",",AS94),"")&amp;IF(P94&lt;&gt;"",CONCATENATE("}",""),"")&amp;IF(OR(I94="true",I94="false",I94&lt;&gt;""), CONCATENATE(", veteran=", I94), ""),""),"")</f>
        <v>, zoneIds={19}, veteran=false</v>
      </c>
      <c r="BA94" s="21" t="str">
        <f>IF(F94&lt;&gt;"Not in the game (anymore)",IF(A94&lt;&gt;"",", setType="&amp;G94,"")&amp;IF(J94="true",", multiTrialSet=true",""),"")</f>
        <v>, setType=LIBSETS_SETTYPE_OVERLAND</v>
      </c>
      <c r="BB94" s="21" t="str">
        <f>IF(AX94&lt;&gt;"",", isProcSetAllowedInPvP="&amp; AX94,"") &amp; IF(F94&lt;&gt;"Not in the game (anymore)",IF(U94&lt;&gt;"",", dropMechanic={"&amp;U94&amp;IF(AA94&lt;&gt;"",","&amp;AA94,"")&amp;IF(AF94&lt;&gt;"",","&amp;AF94,"")&amp;IF(AK94&lt;&gt;"",","&amp;AK94,"")&amp;IF(AP94&lt;&gt;"",","&amp;AP94,"")&amp;IF(AU94&lt;&gt;"",","&amp;AU94,"")&amp;"}"&amp;IF(U94="LIBSETS_DROP_MECHANIC_MONSTER_NAME",", dropMechanicNames={" &amp; IF(V94&lt;&gt;"","['en']='"&amp;V94&amp;"'","") &amp; IF(W94&lt;&gt;"",", ['de']='" &amp; W94&amp;"'","") &amp; "}",""),"")&amp;"},","")</f>
        <v>, isProcSetAllowedInPvP=1, dropMechanic={LIBSETS_DROP_MECHANIC_OVERLAND_BOSS_DELVE,LIBSETS_DROP_MECHANIC_OVERLAND_WORLDBOSS,LIBSETS_DROP_MECHANIC_OVERLAND_BOSS_PUBLIC_DUNGEON,LIBSETS_DROP_MECHANIC_OVERLAND_CHEST}},</v>
      </c>
      <c r="BC94" s="21" t="str">
        <f>IF(F94&lt;&gt;"Not in the game (anymore)",IF(C94&lt;&gt;"",CONCATENATE(" --",C94," / ",B94,"   [",IF(Q94&lt;&gt;"",Q94,""),IF(Z94&lt;&gt;"",", "&amp;Z94,""),IF(AE94&lt;&gt;"",", "&amp;AE94,""),IF(AJ94&lt;&gt;"",", "&amp;AJ94,""),IF(AO94&lt;&gt;"",", "&amp;AO94,""),IF(AT94&lt;&gt;"",", "&amp;AT94,""),"]")),"")</f>
        <v xml:space="preserve"> --Night Terror / Nachtschrecken   [Stormhaven]</v>
      </c>
    </row>
    <row r="95" spans="1:55" x14ac:dyDescent="0.25">
      <c r="A95" s="12">
        <v>113</v>
      </c>
      <c r="B95" t="s">
        <v>862</v>
      </c>
      <c r="C95" t="s">
        <v>863</v>
      </c>
      <c r="D95" s="3">
        <f>A95</f>
        <v>113</v>
      </c>
      <c r="G95" s="8" t="s">
        <v>1480</v>
      </c>
      <c r="I95" t="s">
        <v>91</v>
      </c>
      <c r="J95" t="s">
        <v>91</v>
      </c>
      <c r="K95">
        <v>-1</v>
      </c>
      <c r="L95">
        <v>-1</v>
      </c>
      <c r="M95">
        <v>-1</v>
      </c>
      <c r="O95" s="65" t="s">
        <v>125</v>
      </c>
      <c r="P95" s="3">
        <f>IF(AND(G95&lt;&gt;"LIBSETS_SETTYPE_BATTLEGROUND",G95&lt;&gt;"LIBSETS_SETTYPE_SPECIAL"), IF(Q95&lt;&gt;"",VLOOKUP(Q95,'ESO zone constants'!$D$3:$H$10001,5,FALSE),""),"")</f>
        <v>181</v>
      </c>
      <c r="Q95" t="str">
        <f>IF(AND(O95&lt;&gt;"",NOT(ISERROR(O95))),O95, IF(AND(K95&lt;&gt;"",K95&gt;0,NOT(ISERROR(K95))),VLOOKUP(K95,'ESO dumped WayshrineInfo'!$K$3:$N$9987,4,FALSE),""))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WayshrineInfo'!$K$3:$N$9987,4,FALSE),""))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WayshrineInfo'!$K$3:$N$9987,4,FALSE),""))</f>
        <v/>
      </c>
      <c r="AF95" s="44"/>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K95" s="44"/>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P95" s="44"/>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U95" s="44"/>
      <c r="AV95" s="3" t="str">
        <f>IF(AU95&lt;&gt;"",IF(AU95&lt;&gt;"LIBSETS_DROP_MECHANIC_MONSTER_NAME",VLOOKUP(AU95,'LibSets constants'!$I$4:$L$1003,3,FALSE),""),"")</f>
        <v/>
      </c>
      <c r="AW95" s="3" t="str">
        <f>IF(AU95&lt;&gt;"",IF(AU95&lt;&gt;"LIBSETS_DROP_MECHANIC_MONSTER_NAME",VLOOKUP(AU95,'LibSets constants'!$I$4:$L$1003,4,FALSE),""),"")</f>
        <v/>
      </c>
      <c r="AX95" s="85" t="s">
        <v>2677</v>
      </c>
      <c r="AY95" s="21" t="str">
        <f>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Z95" s="21" t="str">
        <f>IF(F95&lt;&gt;"Not in the game (anymore)",IF(A95&lt;&gt;"",IF(P95&lt;&gt;"",CONCATENATE(", zoneIds={",P95),"")&amp;IF(Y95&lt;&gt;"",CONCATENATE(",",Y95),"")&amp;IF(AD95&lt;&gt;"",CONCATENATE(",",AD95),"")&amp;IF(AI95&lt;&gt;"",CONCATENATE(",",AI95),"")&amp;IF(AN95&lt;&gt;"",CONCATENATE(",",AN95),"")&amp;IF(AS95&lt;&gt;"",CONCATENATE(",",AS95),"")&amp;IF(P95&lt;&gt;"",CONCATENATE("}",""),"")&amp;IF(OR(I95="true",I95="false",I95&lt;&gt;""), CONCATENATE(", veteran=", I95), ""),""),"")</f>
        <v>, zoneIds={181}, veteran=false</v>
      </c>
      <c r="BA95" s="21" t="str">
        <f>IF(F95&lt;&gt;"Not in the game (anymore)",IF(A95&lt;&gt;"",", setType="&amp;G95,"")&amp;IF(J95="true",", multiTrialSet=true",""),"")</f>
        <v>, setType=LIBSETS_SETTYPE_CYRODIIL</v>
      </c>
      <c r="BB95" s="21" t="str">
        <f>IF(AX95&lt;&gt;"",", isProcSetAllowedInPvP="&amp; AX95,"") &amp; IF(F95&lt;&gt;"Not in the game (anymore)",IF(U95&lt;&gt;"",", dropMechanic={"&amp;U95&amp;IF(AA95&lt;&gt;"",","&amp;AA95,"")&amp;IF(AF95&lt;&gt;"",","&amp;AF95,"")&amp;IF(AK95&lt;&gt;"",","&amp;AK95,"")&amp;IF(AP95&lt;&gt;"",","&amp;AP95,"")&amp;IF(AU95&lt;&gt;"",","&amp;AU95,"")&amp;"}"&amp;IF(U95="LIBSETS_DROP_MECHANIC_MONSTER_NAME",", dropMechanicNames={" &amp; IF(V95&lt;&gt;"","['en']='"&amp;V95&amp;"'","") &amp; IF(W95&lt;&gt;"",", ['de']='" &amp; W95&amp;"'","") &amp; "}",""),"")&amp;"},","")</f>
        <v>, dropMechanic={LIBSETS_DROP_MECHANIC_CITY_CYRODIIL_VLASTARUS}},</v>
      </c>
      <c r="BC95" s="21" t="str">
        <f>IF(F95&lt;&gt;"Not in the game (anymore)",IF(C95&lt;&gt;"",CONCATENATE(" --",C95," / ",B95,"   [",IF(Q95&lt;&gt;"",Q95,""),IF(Z95&lt;&gt;"",", "&amp;Z95,""),IF(AE95&lt;&gt;"",", "&amp;AE95,""),IF(AJ95&lt;&gt;"",", "&amp;AJ95,""),IF(AO95&lt;&gt;"",", "&amp;AO95,""),IF(AT95&lt;&gt;"",", "&amp;AT95,""),"]")),"")</f>
        <v xml:space="preserve"> --Crest of Cyrodiil / Wappen von Cyrodiil   [Cyrodiil]</v>
      </c>
    </row>
    <row r="96" spans="1:55" x14ac:dyDescent="0.25">
      <c r="A96" s="12">
        <v>114</v>
      </c>
      <c r="B96" t="s">
        <v>864</v>
      </c>
      <c r="C96" t="s">
        <v>865</v>
      </c>
      <c r="D96" s="3">
        <f>A96</f>
        <v>114</v>
      </c>
      <c r="G96" s="8" t="s">
        <v>1485</v>
      </c>
      <c r="I96" t="s">
        <v>91</v>
      </c>
      <c r="J96" t="s">
        <v>91</v>
      </c>
      <c r="K96">
        <v>162</v>
      </c>
      <c r="L96">
        <v>162</v>
      </c>
      <c r="M96">
        <v>162</v>
      </c>
      <c r="O96" s="65" t="s">
        <v>265</v>
      </c>
      <c r="P96" s="3">
        <f>IF(AND(G96&lt;&gt;"LIBSETS_SETTYPE_BATTLEGROUND",G96&lt;&gt;"LIBSETS_SETTYPE_SPECIAL"), IF(Q96&lt;&gt;"",VLOOKUP(Q96,'ESO zone constants'!$D$3:$H$10001,5,FALSE),""),"")</f>
        <v>382</v>
      </c>
      <c r="Q96" t="str">
        <f>IF(AND(O96&lt;&gt;"",NOT(ISERROR(O96))),O96, IF(AND(K96&lt;&gt;"",K96&gt;0,NOT(ISERROR(K96))),VLOOKUP(K96,'ESO dumped WayshrineInfo'!$K$3:$N$9987,4,FALSE),""))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WayshrineInfo'!$K$3:$N$9987,4,FALSE),""))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WayshrineInfo'!$K$3:$N$9987,4,FALSE),""))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5" t="s">
        <v>2677</v>
      </c>
      <c r="AY96" s="21" t="str">
        <f>IF(A96="???","--","")&amp;IF(F96&lt;&gt;"Not in the game (anymore)",IF(A96&lt;&gt;"",CONCATENATE("[",A96,"] = {wayshrines={")&amp;IF(K96&lt;&gt;"",CONCATENATE(K96,","),"")&amp;IF(L96&lt;&gt;"",CONCATENATE(L96,","),"")&amp;IF(M96&lt;&gt;"",CONCATENATE(M96,","),"")&amp;CONCATENATE("}")&amp;IF(VALUE(N96)&gt;0,CONCATENATE(", traitsNeeded=",N96),"")&amp;CONCATENATE(", dlcId=",IF(S96&lt;&gt;"",S96,"DLC_BASE_GAME")),""),"")</f>
        <v>[114] = {wayshrines={162,162,162,}, dlcId=DLC_BASE_GAME</v>
      </c>
      <c r="AZ96" s="21" t="str">
        <f>IF(F96&lt;&gt;"Not in the game (anymore)",IF(A96&lt;&gt;"",IF(P96&lt;&gt;"",CONCATENATE(", zoneIds={",P96),"")&amp;IF(Y96&lt;&gt;"",CONCATENATE(",",Y96),"")&amp;IF(AD96&lt;&gt;"",CONCATENATE(",",AD96),"")&amp;IF(AI96&lt;&gt;"",CONCATENATE(",",AI96),"")&amp;IF(AN96&lt;&gt;"",CONCATENATE(",",AN96),"")&amp;IF(AS96&lt;&gt;"",CONCATENATE(",",AS96),"")&amp;IF(P96&lt;&gt;"",CONCATENATE("}",""),"")&amp;IF(OR(I96="true",I96="false",I96&lt;&gt;""), CONCATENATE(", veteran=", I96), ""),""),"")</f>
        <v>, zoneIds={382}, veteran=false</v>
      </c>
      <c r="BA96" s="21" t="str">
        <f>IF(F96&lt;&gt;"Not in the game (anymore)",IF(A96&lt;&gt;"",", setType="&amp;G96,"")&amp;IF(J96="true",", multiTrialSet=true",""),"")</f>
        <v>, setType=LIBSETS_SETTYPE_OVERLAND</v>
      </c>
      <c r="BB96" s="21" t="str">
        <f>IF(AX96&lt;&gt;"",", isProcSetAllowedInPvP="&amp; AX96,"") &amp; IF(F96&lt;&gt;"Not in the game (anymore)",IF(U96&lt;&gt;"",", dropMechanic={"&amp;U96&amp;IF(AA96&lt;&gt;"",","&amp;AA96,"")&amp;IF(AF96&lt;&gt;"",","&amp;AF96,"")&amp;IF(AK96&lt;&gt;"",","&amp;AK96,"")&amp;IF(AP96&lt;&gt;"",","&amp;AP96,"")&amp;IF(AU96&lt;&gt;"",","&amp;AU96,"")&amp;"}"&amp;IF(U96="LIBSETS_DROP_MECHANIC_MONSTER_NAME",",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C96" s="21" t="str">
        <f>IF(F96&lt;&gt;"Not in the game (anymore)",IF(C96&lt;&gt;"",CONCATENATE(" --",C96," / ",B96,"   [",IF(Q96&lt;&gt;"",Q96,""),IF(Z96&lt;&gt;"",", "&amp;Z96,""),IF(AE96&lt;&gt;"",", "&amp;AE96,""),IF(AJ96&lt;&gt;"",", "&amp;AJ96,""),IF(AO96&lt;&gt;"",", "&amp;AO96,""),IF(AT96&lt;&gt;"",", "&amp;AT96,""),"]")),"")</f>
        <v xml:space="preserve"> --Soulshine / Seelenschein   [Reaper's March]</v>
      </c>
    </row>
    <row r="97" spans="1:55" x14ac:dyDescent="0.25">
      <c r="A97" s="12">
        <v>116</v>
      </c>
      <c r="B97" t="s">
        <v>866</v>
      </c>
      <c r="C97" t="s">
        <v>867</v>
      </c>
      <c r="D97" s="3">
        <f>A97</f>
        <v>116</v>
      </c>
      <c r="G97" s="8" t="s">
        <v>1482</v>
      </c>
      <c r="I97" t="s">
        <v>91</v>
      </c>
      <c r="J97" t="s">
        <v>91</v>
      </c>
      <c r="K97">
        <v>194</v>
      </c>
      <c r="L97">
        <v>194</v>
      </c>
      <c r="M97">
        <v>194</v>
      </c>
      <c r="O97" s="65" t="s">
        <v>96</v>
      </c>
      <c r="P97" s="3">
        <f>IF(AND(G97&lt;&gt;"LIBSETS_SETTYPE_BATTLEGROUND",G97&lt;&gt;"LIBSETS_SETTYPE_SPECIAL"), IF(Q97&lt;&gt;"",VLOOKUP(Q97,'ESO zone constants'!$D$3:$H$10001,5,FALSE),""),"")</f>
        <v>380</v>
      </c>
      <c r="Q97" t="str">
        <f>IF(AND(O97&lt;&gt;"",NOT(ISERROR(O97))),O97, IF(AND(K97&lt;&gt;"",K97&gt;0,NOT(ISERROR(K97))),VLOOKUP(K97,'ESO dumped WayshrineInfo'!$K$3:$N$9987,4,FALSE),""))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WayshrineInfo'!$K$3:$N$9987,4,FALSE),""))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WayshrineInfo'!$K$3:$N$9987,4,FALSE),""))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5" t="s">
        <v>2677</v>
      </c>
      <c r="AY97" s="21" t="str">
        <f>IF(A97="???","--","")&amp;IF(F97&lt;&gt;"Not in the game (anymore)",IF(A97&lt;&gt;"",CONCATENATE("[",A97,"] = {wayshrines={")&amp;IF(K97&lt;&gt;"",CONCATENATE(K97,","),"")&amp;IF(L97&lt;&gt;"",CONCATENATE(L97,","),"")&amp;IF(M97&lt;&gt;"",CONCATENATE(M97,","),"")&amp;CONCATENATE("}")&amp;IF(VALUE(N97)&gt;0,CONCATENATE(", traitsNeeded=",N97),"")&amp;CONCATENATE(", dlcId=",IF(S97&lt;&gt;"",S97,"DLC_BASE_GAME")),""),"")</f>
        <v>[116] = {wayshrines={194,194,194,}, dlcId=DLC_BASE_GAME</v>
      </c>
      <c r="AZ97" s="21" t="str">
        <f>IF(F97&lt;&gt;"Not in the game (anymore)",IF(A97&lt;&gt;"",IF(P97&lt;&gt;"",CONCATENATE(", zoneIds={",P97),"")&amp;IF(Y97&lt;&gt;"",CONCATENATE(",",Y97),"")&amp;IF(AD97&lt;&gt;"",CONCATENATE(",",AD97),"")&amp;IF(AI97&lt;&gt;"",CONCATENATE(",",AI97),"")&amp;IF(AN97&lt;&gt;"",CONCATENATE(",",AN97),"")&amp;IF(AS97&lt;&gt;"",CONCATENATE(",",AS97),"")&amp;IF(P97&lt;&gt;"",CONCATENATE("}",""),"")&amp;IF(OR(I97="true",I97="false",I97&lt;&gt;""), CONCATENATE(", veteran=", I97), ""),""),"")</f>
        <v>, zoneIds={380,146,126,63}, veteran=false</v>
      </c>
      <c r="BA97" s="21" t="str">
        <f>IF(F97&lt;&gt;"Not in the game (anymore)",IF(A97&lt;&gt;"",", setType="&amp;G97,"")&amp;IF(J97="true",", multiTrialSet=true",""),"")</f>
        <v>, setType=LIBSETS_SETTYPE_DUNGEON</v>
      </c>
      <c r="BB97" s="21" t="str">
        <f>IF(AX97&lt;&gt;"",", isProcSetAllowedInPvP="&amp; AX97,"") &amp; IF(F97&lt;&gt;"Not in the game (anymore)",IF(U97&lt;&gt;"",", dropMechanic={"&amp;U97&amp;IF(AA97&lt;&gt;"",","&amp;AA97,"")&amp;IF(AF97&lt;&gt;"",","&amp;AF97,"")&amp;IF(AK97&lt;&gt;"",","&amp;AK97,"")&amp;IF(AP97&lt;&gt;"",","&amp;AP97,"")&amp;IF(AU97&lt;&gt;"",","&amp;AU97,"")&amp;"}"&amp;IF(U97="LIBSETS_DROP_MECHANIC_MONSTER_NAME",", dropMechanicNames={" &amp; IF(V97&lt;&gt;"","['en']='"&amp;V97&amp;"'","") &amp; IF(W97&lt;&gt;"",", ['de']='" &amp; W97&amp;"'","") &amp; "}",""),"")&amp;"},","")</f>
        <v>},</v>
      </c>
      <c r="BC97" s="21" t="str">
        <f>IF(F97&lt;&gt;"Not in the game (anymore)",IF(C97&lt;&gt;"",CONCATENATE(" --",C97," / ",B97,"   [",IF(Q97&lt;&gt;"",Q97,""),IF(Z97&lt;&gt;"",", "&amp;Z97,""),IF(AE97&lt;&gt;"",", "&amp;AE97,""),IF(AJ97&lt;&gt;"",", "&amp;AJ97,""),IF(AO97&lt;&gt;"",", "&amp;AO97,""),IF(AT97&lt;&gt;"",", "&amp;AT97,""),"]")),"")</f>
        <v xml:space="preserve"> --The Destruction Suite / Garnitur der Zerstörung   [The Banished Cells I, Wayrest Sewers I, Elden Hollow I, Darkshade Caverns I]</v>
      </c>
    </row>
    <row r="98" spans="1:55" x14ac:dyDescent="0.25">
      <c r="A98" s="12">
        <v>117</v>
      </c>
      <c r="B98" t="s">
        <v>868</v>
      </c>
      <c r="C98" t="s">
        <v>1446</v>
      </c>
      <c r="D98" s="3">
        <f>A98</f>
        <v>117</v>
      </c>
      <c r="G98" s="8" t="s">
        <v>1482</v>
      </c>
      <c r="I98" t="s">
        <v>91</v>
      </c>
      <c r="J98" t="s">
        <v>91</v>
      </c>
      <c r="K98">
        <v>194</v>
      </c>
      <c r="L98">
        <v>194</v>
      </c>
      <c r="M98">
        <v>194</v>
      </c>
      <c r="O98" s="65" t="s">
        <v>96</v>
      </c>
      <c r="P98" s="3">
        <f>IF(AND(G98&lt;&gt;"LIBSETS_SETTYPE_BATTLEGROUND",G98&lt;&gt;"LIBSETS_SETTYPE_SPECIAL"), IF(Q98&lt;&gt;"",VLOOKUP(Q98,'ESO zone constants'!$D$3:$H$10001,5,FALSE),""),"")</f>
        <v>380</v>
      </c>
      <c r="Q98" t="str">
        <f>IF(AND(O98&lt;&gt;"",NOT(ISERROR(O98))),O98, IF(AND(K98&lt;&gt;"",K98&gt;0,NOT(ISERROR(K98))),VLOOKUP(K98,'ESO dumped WayshrineInfo'!$K$3:$N$9987,4,FALSE),""))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WayshrineInfo'!$K$3:$N$9987,4,FALSE),""))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WayshrineInfo'!$K$3:$N$9987,4,FALSE),""))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5" t="s">
        <v>2678</v>
      </c>
      <c r="AY98" s="21" t="str">
        <f>IF(A98="???","--","")&amp;IF(F98&lt;&gt;"Not in the game (anymore)",IF(A98&lt;&gt;"",CONCATENATE("[",A98,"] = {wayshrines={")&amp;IF(K98&lt;&gt;"",CONCATENATE(K98,","),"")&amp;IF(L98&lt;&gt;"",CONCATENATE(L98,","),"")&amp;IF(M98&lt;&gt;"",CONCATENATE(M98,","),"")&amp;CONCATENATE("}")&amp;IF(VALUE(N98)&gt;0,CONCATENATE(", traitsNeeded=",N98),"")&amp;CONCATENATE(", dlcId=",IF(S98&lt;&gt;"",S98,"DLC_BASE_GAME")),""),"")</f>
        <v>[117] = {wayshrines={194,194,194,}, dlcId=DLC_BASE_GAME</v>
      </c>
      <c r="AZ98" s="21" t="str">
        <f>IF(F98&lt;&gt;"Not in the game (anymore)",IF(A98&lt;&gt;"",IF(P98&lt;&gt;"",CONCATENATE(", zoneIds={",P98),"")&amp;IF(Y98&lt;&gt;"",CONCATENATE(",",Y98),"")&amp;IF(AD98&lt;&gt;"",CONCATENATE(",",AD98),"")&amp;IF(AI98&lt;&gt;"",CONCATENATE(",",AI98),"")&amp;IF(AN98&lt;&gt;"",CONCATENATE(",",AN98),"")&amp;IF(AS98&lt;&gt;"",CONCATENATE(",",AS98),"")&amp;IF(P98&lt;&gt;"",CONCATENATE("}",""),"")&amp;IF(OR(I98="true",I98="false",I98&lt;&gt;""), CONCATENATE(", veteran=", I98), ""),""),"")</f>
        <v>, zoneIds={380,146,126,63}, veteran=false</v>
      </c>
      <c r="BA98" s="21" t="str">
        <f>IF(F98&lt;&gt;"Not in the game (anymore)",IF(A98&lt;&gt;"",", setType="&amp;G98,"")&amp;IF(J98="true",", multiTrialSet=true",""),"")</f>
        <v>, setType=LIBSETS_SETTYPE_DUNGEON</v>
      </c>
      <c r="BB98" s="21" t="str">
        <f>IF(AX98&lt;&gt;"",", isProcSetAllowedInPvP="&amp; AX98,"") &amp; IF(F98&lt;&gt;"Not in the game (anymore)",IF(U98&lt;&gt;"",", dropMechanic={"&amp;U98&amp;IF(AA98&lt;&gt;"",","&amp;AA98,"")&amp;IF(AF98&lt;&gt;"",","&amp;AF98,"")&amp;IF(AK98&lt;&gt;"",","&amp;AK98,"")&amp;IF(AP98&lt;&gt;"",","&amp;AP98,"")&amp;IF(AU98&lt;&gt;"",","&amp;AU98,"")&amp;"}"&amp;IF(U98="LIBSETS_DROP_MECHANIC_MONSTER_NAME",", dropMechanicNames={" &amp; IF(V98&lt;&gt;"","['en']='"&amp;V98&amp;"'","") &amp; IF(W98&lt;&gt;"",", ['de']='" &amp; W98&amp;"'","") &amp; "}",""),"")&amp;"},","")</f>
        <v>, isProcSetAllowedInPvP=1},</v>
      </c>
      <c r="BC98" s="21" t="str">
        <f>IF(F98&lt;&gt;"Not in the game (anymore)",IF(C98&lt;&gt;"",CONCATENATE(" --",C98," / ",B98,"   [",IF(Q98&lt;&gt;"",Q98,""),IF(Z98&lt;&gt;"",", "&amp;Z98,""),IF(AE98&lt;&gt;"",", "&amp;AE98,""),IF(AJ98&lt;&gt;"",", "&amp;AJ98,""),IF(AO98&lt;&gt;"",", "&amp;AO98,""),IF(AT98&lt;&gt;"",", "&amp;AT98,""),"]")),"")</f>
        <v xml:space="preserve"> --Relics of the Physician, Ansur / Relikte des Mediziners Ansur   [The Banished Cells I, Wayrest Sewers I, Elden Hollow I, Darkshade Caverns I]</v>
      </c>
    </row>
    <row r="99" spans="1:55" x14ac:dyDescent="0.25">
      <c r="A99" s="12">
        <v>118</v>
      </c>
      <c r="B99" t="s">
        <v>869</v>
      </c>
      <c r="C99" t="s">
        <v>870</v>
      </c>
      <c r="D99" s="3">
        <f>A99</f>
        <v>118</v>
      </c>
      <c r="G99" s="8" t="s">
        <v>1482</v>
      </c>
      <c r="I99" t="s">
        <v>91</v>
      </c>
      <c r="J99" t="s">
        <v>91</v>
      </c>
      <c r="K99">
        <v>194</v>
      </c>
      <c r="L99">
        <v>194</v>
      </c>
      <c r="M99">
        <v>194</v>
      </c>
      <c r="O99" s="65" t="s">
        <v>96</v>
      </c>
      <c r="P99" s="3">
        <f>IF(AND(G99&lt;&gt;"LIBSETS_SETTYPE_BATTLEGROUND",G99&lt;&gt;"LIBSETS_SETTYPE_SPECIAL"), IF(Q99&lt;&gt;"",VLOOKUP(Q99,'ESO zone constants'!$D$3:$H$10001,5,FALSE),""),"")</f>
        <v>380</v>
      </c>
      <c r="Q99" t="str">
        <f>IF(AND(O99&lt;&gt;"",NOT(ISERROR(O99))),O99, IF(AND(K99&lt;&gt;"",K99&gt;0,NOT(ISERROR(K99))),VLOOKUP(K99,'ESO dumped WayshrineInfo'!$K$3:$N$9987,4,FALSE),""))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WayshrineInfo'!$K$3:$N$9987,4,FALSE),""))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WayshrineInfo'!$K$3:$N$9987,4,FALSE),""))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5" t="s">
        <v>2677</v>
      </c>
      <c r="AY99" s="21" t="str">
        <f>IF(A99="???","--","")&amp;IF(F99&lt;&gt;"Not in the game (anymore)",IF(A99&lt;&gt;"",CONCATENATE("[",A99,"] = {wayshrines={")&amp;IF(K99&lt;&gt;"",CONCATENATE(K99,","),"")&amp;IF(L99&lt;&gt;"",CONCATENATE(L99,","),"")&amp;IF(M99&lt;&gt;"",CONCATENATE(M99,","),"")&amp;CONCATENATE("}")&amp;IF(VALUE(N99)&gt;0,CONCATENATE(", traitsNeeded=",N99),"")&amp;CONCATENATE(", dlcId=",IF(S99&lt;&gt;"",S99,"DLC_BASE_GAME")),""),"")</f>
        <v>[118] = {wayshrines={194,194,194,}, dlcId=DLC_BASE_GAME</v>
      </c>
      <c r="AZ99" s="21" t="str">
        <f>IF(F99&lt;&gt;"Not in the game (anymore)",IF(A99&lt;&gt;"",IF(P99&lt;&gt;"",CONCATENATE(", zoneIds={",P99),"")&amp;IF(Y99&lt;&gt;"",CONCATENATE(",",Y99),"")&amp;IF(AD99&lt;&gt;"",CONCATENATE(",",AD99),"")&amp;IF(AI99&lt;&gt;"",CONCATENATE(",",AI99),"")&amp;IF(AN99&lt;&gt;"",CONCATENATE(",",AN99),"")&amp;IF(AS99&lt;&gt;"",CONCATENATE(",",AS99),"")&amp;IF(P99&lt;&gt;"",CONCATENATE("}",""),"")&amp;IF(OR(I99="true",I99="false",I99&lt;&gt;""), CONCATENATE(", veteran=", I99), ""),""),"")</f>
        <v>, zoneIds={380,146,126,63}, veteran=false</v>
      </c>
      <c r="BA99" s="21" t="str">
        <f>IF(F99&lt;&gt;"Not in the game (anymore)",IF(A99&lt;&gt;"",", setType="&amp;G99,"")&amp;IF(J99="true",", multiTrialSet=true",""),"")</f>
        <v>, setType=LIBSETS_SETTYPE_DUNGEON</v>
      </c>
      <c r="BB99" s="21" t="str">
        <f>IF(AX99&lt;&gt;"",", isProcSetAllowedInPvP="&amp; AX99,"") &amp; IF(F99&lt;&gt;"Not in the game (anymore)",IF(U99&lt;&gt;"",", dropMechanic={"&amp;U99&amp;IF(AA99&lt;&gt;"",","&amp;AA99,"")&amp;IF(AF99&lt;&gt;"",","&amp;AF99,"")&amp;IF(AK99&lt;&gt;"",","&amp;AK99,"")&amp;IF(AP99&lt;&gt;"",","&amp;AP99,"")&amp;IF(AU99&lt;&gt;"",","&amp;AU99,"")&amp;"}"&amp;IF(U99="LIBSETS_DROP_MECHANIC_MONSTER_NAME",", dropMechanicNames={" &amp; IF(V99&lt;&gt;"","['en']='"&amp;V99&amp;"'","") &amp; IF(W99&lt;&gt;"",", ['de']='" &amp; W99&amp;"'","") &amp; "}",""),"")&amp;"},","")</f>
        <v>},</v>
      </c>
      <c r="BC99" s="21" t="str">
        <f>IF(F99&lt;&gt;"Not in the game (anymore)",IF(C99&lt;&gt;"",CONCATENATE(" --",C99," / ",B99,"   [",IF(Q99&lt;&gt;"",Q99,""),IF(Z99&lt;&gt;"",", "&amp;Z99,""),IF(AE99&lt;&gt;"",", "&amp;AE99,""),IF(AJ99&lt;&gt;"",", "&amp;AJ99,""),IF(AO99&lt;&gt;"",", "&amp;AO99,""),IF(AT99&lt;&gt;"",", "&amp;AT99,""),"]")),"")</f>
        <v xml:space="preserve"> --Treasures of the Earthforge / Schätze der Erdenschmiede   [The Banished Cells I, Wayrest Sewers I, Elden Hollow I, Darkshade Caverns I]</v>
      </c>
    </row>
    <row r="100" spans="1:55" x14ac:dyDescent="0.25">
      <c r="A100" s="12">
        <v>119</v>
      </c>
      <c r="B100" t="s">
        <v>871</v>
      </c>
      <c r="C100" t="s">
        <v>872</v>
      </c>
      <c r="D100" s="3">
        <f>A100</f>
        <v>119</v>
      </c>
      <c r="G100" s="8" t="s">
        <v>1482</v>
      </c>
      <c r="I100" t="s">
        <v>91</v>
      </c>
      <c r="J100" t="s">
        <v>91</v>
      </c>
      <c r="K100">
        <v>194</v>
      </c>
      <c r="L100">
        <v>194</v>
      </c>
      <c r="M100">
        <v>194</v>
      </c>
      <c r="O100" s="65" t="s">
        <v>96</v>
      </c>
      <c r="P100" s="3">
        <f>IF(AND(G100&lt;&gt;"LIBSETS_SETTYPE_BATTLEGROUND",G100&lt;&gt;"LIBSETS_SETTYPE_SPECIAL"), IF(Q100&lt;&gt;"",VLOOKUP(Q100,'ESO zone constants'!$D$3:$H$10001,5,FALSE),""),"")</f>
        <v>380</v>
      </c>
      <c r="Q100" t="str">
        <f>IF(AND(O100&lt;&gt;"",NOT(ISERROR(O100))),O100, IF(AND(K100&lt;&gt;"",K100&gt;0,NOT(ISERROR(K100))),VLOOKUP(K100,'ESO dumped WayshrineInfo'!$K$3:$N$9987,4,FALSE),""))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WayshrineInfo'!$K$3:$N$9987,4,FALSE),""))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WayshrineInfo'!$K$3:$N$9987,4,FALSE),""))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5" t="s">
        <v>2677</v>
      </c>
      <c r="AY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[119] = {wayshrines={194,194,194,}, dlcId=DLC_BASE_GAME</v>
      </c>
      <c r="AZ100" s="21" t="str">
        <f>IF(F100&lt;&gt;"Not in the game (anymore)",IF(A100&lt;&gt;"",IF(P100&lt;&gt;"",CONCATENATE(", zoneIds={",P100),"")&amp;IF(Y100&lt;&gt;"",CONCATENATE(",",Y100),"")&amp;IF(AD100&lt;&gt;"",CONCATENATE(",",AD100),"")&amp;IF(AI100&lt;&gt;"",CONCATENATE(",",AI100),"")&amp;IF(AN100&lt;&gt;"",CONCATENATE(",",AN100),"")&amp;IF(AS100&lt;&gt;"",CONCATENATE(",",AS100),"")&amp;IF(P100&lt;&gt;"",CONCATENATE("}",""),"")&amp;IF(OR(I100="true",I100="false",I100&lt;&gt;""), CONCATENATE(", veteran=", I100), ""),""),"")</f>
        <v>, zoneIds={380,146,126,63}, veteran=false</v>
      </c>
      <c r="BA100" s="21" t="str">
        <f>IF(F100&lt;&gt;"Not in the game (anymore)",IF(A100&lt;&gt;"",", setType="&amp;G100,"")&amp;IF(J100="true",", multiTrialSet=true",""),"")</f>
        <v>, setType=LIBSETS_SETTYPE_DUNGEON</v>
      </c>
      <c r="BB100" s="21" t="str">
        <f>IF(AX100&lt;&gt;"",", isProcSetAllowedInPvP="&amp; AX100,"") &amp; IF(F100&lt;&gt;"Not in the game (anymore)",IF(U100&lt;&gt;"",", dropMechanic={"&amp;U100&amp;IF(AA100&lt;&gt;"",","&amp;AA100,"")&amp;IF(AF100&lt;&gt;"",","&amp;AF100,"")&amp;IF(AK100&lt;&gt;"",","&amp;AK100,"")&amp;IF(AP100&lt;&gt;"",","&amp;AP100,"")&amp;IF(AU100&lt;&gt;"",","&amp;AU100,"")&amp;"}"&amp;IF(U100="LIBSETS_DROP_MECHANIC_MONSTER_NAME",", dropMechanicNames={" &amp; IF(V100&lt;&gt;"","['en']='"&amp;V100&amp;"'","") &amp; IF(W100&lt;&gt;"",", ['de']='" &amp; W100&amp;"'","") &amp; "}",""),"")&amp;"},","")</f>
        <v>},</v>
      </c>
      <c r="BC100" s="21" t="str">
        <f>IF(F100&lt;&gt;"Not in the game (anymore)",IF(C100&lt;&gt;"",CONCATENATE(" --",C100," / ",B100,"   [",IF(Q100&lt;&gt;"",Q100,""),IF(Z100&lt;&gt;"",", "&amp;Z100,""),IF(AE100&lt;&gt;"",", "&amp;AE100,""),IF(AJ100&lt;&gt;"",", "&amp;AJ100,""),IF(AO100&lt;&gt;"",", "&amp;AO100,""),IF(AT100&lt;&gt;"",", "&amp;AT100,""),"]")),"")</f>
        <v xml:space="preserve"> --Relics of the Rebellion / Relikte der Rebellion   [The Banished Cells I, Wayrest Sewers I, Elden Hollow I, Darkshade Caverns I]</v>
      </c>
    </row>
    <row r="101" spans="1:55" x14ac:dyDescent="0.25">
      <c r="A101" s="12">
        <v>120</v>
      </c>
      <c r="B101" t="s">
        <v>873</v>
      </c>
      <c r="C101" t="s">
        <v>874</v>
      </c>
      <c r="D101" s="3">
        <f>A101</f>
        <v>120</v>
      </c>
      <c r="G101" s="8" t="s">
        <v>1482</v>
      </c>
      <c r="I101" t="s">
        <v>91</v>
      </c>
      <c r="J101" t="s">
        <v>91</v>
      </c>
      <c r="K101">
        <v>194</v>
      </c>
      <c r="L101">
        <v>194</v>
      </c>
      <c r="M101">
        <v>194</v>
      </c>
      <c r="O101" s="65" t="s">
        <v>96</v>
      </c>
      <c r="P101" s="3">
        <f>IF(AND(G101&lt;&gt;"LIBSETS_SETTYPE_BATTLEGROUND",G101&lt;&gt;"LIBSETS_SETTYPE_SPECIAL"), IF(Q101&lt;&gt;"",VLOOKUP(Q101,'ESO zone constants'!$D$3:$H$10001,5,FALSE),""),"")</f>
        <v>380</v>
      </c>
      <c r="Q101" t="str">
        <f>IF(AND(O101&lt;&gt;"",NOT(ISERROR(O101))),O101, IF(AND(K101&lt;&gt;"",K101&gt;0,NOT(ISERROR(K101))),VLOOKUP(K101,'ESO dumped WayshrineInfo'!$K$3:$N$9987,4,FALSE),""))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WayshrineInfo'!$K$3:$N$9987,4,FALSE),""))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WayshrineInfo'!$K$3:$N$9987,4,FALSE),""))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5" t="s">
        <v>2677</v>
      </c>
      <c r="AY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[120] = {wayshrines={194,194,194,}, dlcId=DLC_BASE_GAME</v>
      </c>
      <c r="AZ101" s="21" t="str">
        <f>IF(F101&lt;&gt;"Not in the game (anymore)",IF(A101&lt;&gt;"",IF(P101&lt;&gt;"",CONCATENATE(", zoneIds={",P101),"")&amp;IF(Y101&lt;&gt;"",CONCATENATE(",",Y101),"")&amp;IF(AD101&lt;&gt;"",CONCATENATE(",",AD101),"")&amp;IF(AI101&lt;&gt;"",CONCATENATE(",",AI101),"")&amp;IF(AN101&lt;&gt;"",CONCATENATE(",",AN101),"")&amp;IF(AS101&lt;&gt;"",CONCATENATE(",",AS101),"")&amp;IF(P101&lt;&gt;"",CONCATENATE("}",""),"")&amp;IF(OR(I101="true",I101="false",I101&lt;&gt;""), CONCATENATE(", veteran=", I101), ""),""),"")</f>
        <v>, zoneIds={380,146,126,63}, veteran=false</v>
      </c>
      <c r="BA101" s="21" t="str">
        <f>IF(F101&lt;&gt;"Not in the game (anymore)",IF(A101&lt;&gt;"",", setType="&amp;G101,"")&amp;IF(J101="true",", multiTrialSet=true",""),"")</f>
        <v>, setType=LIBSETS_SETTYPE_DUNGEON</v>
      </c>
      <c r="BB101" s="21" t="str">
        <f>IF(AX101&lt;&gt;"",", isProcSetAllowedInPvP="&amp; AX101,"") &amp; IF(F101&lt;&gt;"Not in the game (anymore)",IF(U101&lt;&gt;"",", dropMechanic={"&amp;U101&amp;IF(AA101&lt;&gt;"",","&amp;AA101,"")&amp;IF(AF101&lt;&gt;"",","&amp;AF101,"")&amp;IF(AK101&lt;&gt;"",","&amp;AK101,"")&amp;IF(AP101&lt;&gt;"",","&amp;AP101,"")&amp;IF(AU101&lt;&gt;"",","&amp;AU101,"")&amp;"}"&amp;IF(U101="LIBSETS_DROP_MECHANIC_MONSTER_NAME",", dropMechanicNames={" &amp; IF(V101&lt;&gt;"","['en']='"&amp;V101&amp;"'","") &amp; IF(W101&lt;&gt;"",", ['de']='" &amp; W101&amp;"'","") &amp; "}",""),"")&amp;"},","")</f>
        <v>},</v>
      </c>
      <c r="BC101" s="21" t="str">
        <f>IF(F101&lt;&gt;"Not in the game (anymore)",IF(C101&lt;&gt;"",CONCATENATE(" --",C101," / ",B101,"   [",IF(Q101&lt;&gt;"",Q101,""),IF(Z101&lt;&gt;"",", "&amp;Z101,""),IF(AE101&lt;&gt;"",", "&amp;AE101,""),IF(AJ101&lt;&gt;"",", "&amp;AJ101,""),IF(AO101&lt;&gt;"",", "&amp;AO101,""),IF(AT101&lt;&gt;"",", "&amp;AT101,""),"]")),"")</f>
        <v xml:space="preserve"> --Arms of Infernace / Waffen Infernals   [The Banished Cells I, Wayrest Sewers I, Elden Hollow I, Darkshade Caverns I]</v>
      </c>
    </row>
    <row r="102" spans="1:55" x14ac:dyDescent="0.25">
      <c r="A102" s="12">
        <v>121</v>
      </c>
      <c r="B102" t="s">
        <v>875</v>
      </c>
      <c r="C102" t="s">
        <v>876</v>
      </c>
      <c r="D102" s="3">
        <f>A102</f>
        <v>121</v>
      </c>
      <c r="G102" s="8" t="s">
        <v>1482</v>
      </c>
      <c r="I102" t="s">
        <v>91</v>
      </c>
      <c r="J102" t="s">
        <v>91</v>
      </c>
      <c r="K102">
        <v>194</v>
      </c>
      <c r="L102">
        <v>194</v>
      </c>
      <c r="M102">
        <v>194</v>
      </c>
      <c r="O102" s="65" t="s">
        <v>96</v>
      </c>
      <c r="P102" s="3">
        <f>IF(AND(G102&lt;&gt;"LIBSETS_SETTYPE_BATTLEGROUND",G102&lt;&gt;"LIBSETS_SETTYPE_SPECIAL"), IF(Q102&lt;&gt;"",VLOOKUP(Q102,'ESO zone constants'!$D$3:$H$10001,5,FALSE),""),"")</f>
        <v>380</v>
      </c>
      <c r="Q102" t="str">
        <f>IF(AND(O102&lt;&gt;"",NOT(ISERROR(O102))),O102, IF(AND(K102&lt;&gt;"",K102&gt;0,NOT(ISERROR(K102))),VLOOKUP(K102,'ESO dumped WayshrineInfo'!$K$3:$N$9987,4,FALSE),""))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WayshrineInfo'!$K$3:$N$9987,4,FALSE),""))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WayshrineInfo'!$K$3:$N$9987,4,FALSE),""))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5" t="s">
        <v>2677</v>
      </c>
      <c r="AY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[121] = {wayshrines={194,194,194,}, dlcId=DLC_BASE_GAME</v>
      </c>
      <c r="AZ102" s="21" t="str">
        <f>IF(F102&lt;&gt;"Not in the game (anymore)",IF(A102&lt;&gt;"",IF(P102&lt;&gt;"",CONCATENATE(", zoneIds={",P102),"")&amp;IF(Y102&lt;&gt;"",CONCATENATE(",",Y102),"")&amp;IF(AD102&lt;&gt;"",CONCATENATE(",",AD102),"")&amp;IF(AI102&lt;&gt;"",CONCATENATE(",",AI102),"")&amp;IF(AN102&lt;&gt;"",CONCATENATE(",",AN102),"")&amp;IF(AS102&lt;&gt;"",CONCATENATE(",",AS102),"")&amp;IF(P102&lt;&gt;"",CONCATENATE("}",""),"")&amp;IF(OR(I102="true",I102="false",I102&lt;&gt;""), CONCATENATE(", veteran=", I102), ""),""),"")</f>
        <v>, zoneIds={380,146,126,63}, veteran=false</v>
      </c>
      <c r="BA102" s="21" t="str">
        <f>IF(F102&lt;&gt;"Not in the game (anymore)",IF(A102&lt;&gt;"",", setType="&amp;G102,"")&amp;IF(J102="true",", multiTrialSet=true",""),"")</f>
        <v>, setType=LIBSETS_SETTYPE_DUNGEON</v>
      </c>
      <c r="BB102" s="21" t="str">
        <f>IF(AX102&lt;&gt;"",", isProcSetAllowedInPvP="&amp; AX102,"") &amp; IF(F102&lt;&gt;"Not in the game (anymore)",IF(U102&lt;&gt;"",", dropMechanic={"&amp;U102&amp;IF(AA102&lt;&gt;"",","&amp;AA102,"")&amp;IF(AF102&lt;&gt;"",","&amp;AF102,"")&amp;IF(AK102&lt;&gt;"",","&amp;AK102,"")&amp;IF(AP102&lt;&gt;"",","&amp;AP102,"")&amp;IF(AU102&lt;&gt;"",","&amp;AU102,"")&amp;"}"&amp;IF(U102="LIBSETS_DROP_MECHANIC_MONSTER_NAME",", dropMechanicNames={" &amp; IF(V102&lt;&gt;"","['en']='"&amp;V102&amp;"'","") &amp; IF(W102&lt;&gt;"",", ['de']='" &amp; W102&amp;"'","") &amp; "}",""),"")&amp;"},","")</f>
        <v>},</v>
      </c>
      <c r="BC102" s="21" t="str">
        <f>IF(F102&lt;&gt;"Not in the game (anymore)",IF(C102&lt;&gt;"",CONCATENATE(" --",C102," / ",B102,"   [",IF(Q102&lt;&gt;"",Q102,""),IF(Z102&lt;&gt;"",", "&amp;Z102,""),IF(AE102&lt;&gt;"",", "&amp;AE102,""),IF(AJ102&lt;&gt;"",", "&amp;AJ102,""),IF(AO102&lt;&gt;"",", "&amp;AO102,""),IF(AT102&lt;&gt;"",", "&amp;AT102,""),"]")),"")</f>
        <v xml:space="preserve"> --Arms of the Ancestors / Waffen der Ahnen   [The Banished Cells I, Wayrest Sewers I, Elden Hollow I, Darkshade Caverns I]</v>
      </c>
    </row>
    <row r="103" spans="1:55" x14ac:dyDescent="0.25">
      <c r="A103" s="12">
        <v>122</v>
      </c>
      <c r="B103" t="s">
        <v>877</v>
      </c>
      <c r="C103" t="s">
        <v>878</v>
      </c>
      <c r="D103" s="3">
        <f>A103</f>
        <v>122</v>
      </c>
      <c r="G103" s="8" t="s">
        <v>1482</v>
      </c>
      <c r="I103" t="s">
        <v>91</v>
      </c>
      <c r="J103" t="s">
        <v>91</v>
      </c>
      <c r="K103">
        <v>190</v>
      </c>
      <c r="L103">
        <v>190</v>
      </c>
      <c r="M103">
        <v>190</v>
      </c>
      <c r="O103" s="65" t="s">
        <v>49</v>
      </c>
      <c r="P103" s="3">
        <f>IF(AND(G103&lt;&gt;"LIBSETS_SETTYPE_BATTLEGROUND",G103&lt;&gt;"LIBSETS_SETTYPE_SPECIAL"), IF(Q103&lt;&gt;"",VLOOKUP(Q103,'ESO zone constants'!$D$3:$H$10001,5,FALSE),""),"")</f>
        <v>130</v>
      </c>
      <c r="Q103" t="str">
        <f>IF(AND(O103&lt;&gt;"",NOT(ISERROR(O103))),O103, IF(AND(K103&lt;&gt;"",K103&gt;0,NOT(ISERROR(K103))),VLOOKUP(K103,'ESO dumped WayshrineInfo'!$K$3:$N$9987,4,FALSE),""))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WayshrineInfo'!$K$3:$N$9987,4,FALSE),""))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WayshrineInfo'!$K$3:$N$9987,4,FALSE),""))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5" t="s">
        <v>2677</v>
      </c>
      <c r="AY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[122] = {wayshrines={190,190,190,}, dlcId=DLC_BASE_GAME</v>
      </c>
      <c r="AZ103" s="21" t="str">
        <f>IF(F103&lt;&gt;"Not in the game (anymore)",IF(A103&lt;&gt;"",IF(P103&lt;&gt;"",CONCATENATE(", zoneIds={",P103),"")&amp;IF(Y103&lt;&gt;"",CONCATENATE(",",Y103),"")&amp;IF(AD103&lt;&gt;"",CONCATENATE(",",AD103),"")&amp;IF(AI103&lt;&gt;"",CONCATENATE(",",AI103),"")&amp;IF(AN103&lt;&gt;"",CONCATENATE(",",AN103),"")&amp;IF(AS103&lt;&gt;"",CONCATENATE(",",AS103),"")&amp;IF(P103&lt;&gt;"",CONCATENATE("}",""),"")&amp;IF(OR(I103="true",I103="false",I103&lt;&gt;""), CONCATENATE(", veteran=", I103), ""),""),"")</f>
        <v>, zoneIds={130,932}, veteran=false</v>
      </c>
      <c r="BA103" s="21" t="str">
        <f>IF(F103&lt;&gt;"Not in the game (anymore)",IF(A103&lt;&gt;"",", setType="&amp;G103,"")&amp;IF(J103="true",", multiTrialSet=true",""),"")</f>
        <v>, setType=LIBSETS_SETTYPE_DUNGEON</v>
      </c>
      <c r="BB103" s="21" t="str">
        <f>IF(AX103&lt;&gt;"",", isProcSetAllowedInPvP="&amp; AX103,"") &amp; IF(F103&lt;&gt;"Not in the game (anymore)",IF(U103&lt;&gt;"",", dropMechanic={"&amp;U103&amp;IF(AA103&lt;&gt;"",","&amp;AA103,"")&amp;IF(AF103&lt;&gt;"",","&amp;AF103,"")&amp;IF(AK103&lt;&gt;"",","&amp;AK103,"")&amp;IF(AP103&lt;&gt;"",","&amp;AP103,"")&amp;IF(AU103&lt;&gt;"",","&amp;AU103,"")&amp;"}"&amp;IF(U103="LIBSETS_DROP_MECHANIC_MONSTER_NAME",", dropMechanicNames={" &amp; IF(V103&lt;&gt;"","['en']='"&amp;V103&amp;"'","") &amp; IF(W103&lt;&gt;"",", ['de']='" &amp; W103&amp;"'","") &amp; "}",""),"")&amp;"},","")</f>
        <v>},</v>
      </c>
      <c r="BC103" s="21" t="str">
        <f>IF(F103&lt;&gt;"Not in the game (anymore)",IF(C103&lt;&gt;"",CONCATENATE(" --",C103," / ",B103,"   [",IF(Q103&lt;&gt;"",Q103,""),IF(Z103&lt;&gt;"",", "&amp;Z103,""),IF(AE103&lt;&gt;"",", "&amp;AE103,""),IF(AJ103&lt;&gt;"",", "&amp;AJ103,""),IF(AO103&lt;&gt;"",", "&amp;AO103,""),IF(AT103&lt;&gt;"",", "&amp;AT103,""),"]")),"")</f>
        <v xml:space="preserve"> --Ebon Armory / Ebenerzarsenal   [Crypt of Hearts I]</v>
      </c>
    </row>
    <row r="104" spans="1:55" x14ac:dyDescent="0.25">
      <c r="A104" s="12">
        <v>123</v>
      </c>
      <c r="B104" t="s">
        <v>879</v>
      </c>
      <c r="C104" t="s">
        <v>2602</v>
      </c>
      <c r="D104" s="3">
        <f>A104</f>
        <v>123</v>
      </c>
      <c r="G104" s="8" t="s">
        <v>1482</v>
      </c>
      <c r="I104" t="s">
        <v>91</v>
      </c>
      <c r="J104" t="s">
        <v>91</v>
      </c>
      <c r="K104">
        <v>185</v>
      </c>
      <c r="L104">
        <v>185</v>
      </c>
      <c r="M104">
        <v>185</v>
      </c>
      <c r="O104" s="65" t="s">
        <v>59</v>
      </c>
      <c r="P104" s="3">
        <f>IF(AND(G104&lt;&gt;"LIBSETS_SETTYPE_BATTLEGROUND",G104&lt;&gt;"LIBSETS_SETTYPE_SPECIAL"), IF(Q104&lt;&gt;"",VLOOKUP(Q104,'ESO zone constants'!$D$3:$H$10001,5,FALSE),""),"")</f>
        <v>31</v>
      </c>
      <c r="Q104" t="str">
        <f>IF(AND(O104&lt;&gt;"",NOT(ISERROR(O104))),O104, IF(AND(K104&lt;&gt;"",K104&gt;0,NOT(ISERROR(K104))),VLOOKUP(K104,'ESO dumped WayshrineInfo'!$K$3:$N$9987,4,FALSE),""))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WayshrineInfo'!$K$3:$N$9987,4,FALSE),""))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WayshrineInfo'!$K$3:$N$9987,4,FALSE),""))</f>
        <v/>
      </c>
      <c r="AF104" s="44"/>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K104" s="44"/>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P104" s="44"/>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U104" s="44"/>
      <c r="AV104" s="3" t="str">
        <f>IF(AU104&lt;&gt;"",IF(AU104&lt;&gt;"LIBSETS_DROP_MECHANIC_MONSTER_NAME",VLOOKUP(AU104,'LibSets constants'!$I$4:$L$1003,3,FALSE),""),"")</f>
        <v/>
      </c>
      <c r="AW104" s="3" t="str">
        <f>IF(AU104&lt;&gt;"",IF(AU104&lt;&gt;"LIBSETS_DROP_MECHANIC_MONSTER_NAME",VLOOKUP(AU104,'LibSets constants'!$I$4:$L$1003,4,FALSE),""),"")</f>
        <v/>
      </c>
      <c r="AX104" s="85" t="s">
        <v>2677</v>
      </c>
      <c r="AY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[123] = {wayshrines={185,185,185,}, dlcId=DLC_BASE_GAME</v>
      </c>
      <c r="AZ104" s="21" t="str">
        <f>IF(F104&lt;&gt;"Not in the game (anymore)",IF(A104&lt;&gt;"",IF(P104&lt;&gt;"",CONCATENATE(", zoneIds={",P104),"")&amp;IF(Y104&lt;&gt;"",CONCATENATE(",",Y104),"")&amp;IF(AD104&lt;&gt;"",CONCATENATE(",",AD104),"")&amp;IF(AI104&lt;&gt;"",CONCATENATE(",",AI104),"")&amp;IF(AN104&lt;&gt;"",CONCATENATE(",",AN104),"")&amp;IF(AS104&lt;&gt;"",CONCATENATE(",",AS104),"")&amp;IF(P104&lt;&gt;"",CONCATENATE("}",""),"")&amp;IF(OR(I104="true",I104="false",I104&lt;&gt;""), CONCATENATE(", veteran=", I104), ""),""),"")</f>
        <v>, zoneIds={31}, veteran=false</v>
      </c>
      <c r="BA104" s="21" t="str">
        <f>IF(F104&lt;&gt;"Not in the game (anymore)",IF(A104&lt;&gt;"",", setType="&amp;G104,"")&amp;IF(J104="true",", multiTrialSet=true",""),"")</f>
        <v>, setType=LIBSETS_SETTYPE_DUNGEON</v>
      </c>
      <c r="BB104" s="21" t="str">
        <f>IF(AX104&lt;&gt;"",", isProcSetAllowedInPvP="&amp; AX104,"") &amp; IF(F104&lt;&gt;"Not in the game (anymore)",IF(U104&lt;&gt;"",", dropMechanic={"&amp;U104&amp;IF(AA104&lt;&gt;"",","&amp;AA104,"")&amp;IF(AF104&lt;&gt;"",","&amp;AF104,"")&amp;IF(AK104&lt;&gt;"",","&amp;AK104,"")&amp;IF(AP104&lt;&gt;"",","&amp;AP104,"")&amp;IF(AU104&lt;&gt;"",","&amp;AU104,"")&amp;"}"&amp;IF(U104="LIBSETS_DROP_MECHANIC_MONSTER_NAME",", dropMechanicNames={" &amp; IF(V104&lt;&gt;"","['en']='"&amp;V104&amp;"'","") &amp; IF(W104&lt;&gt;"",", ['de']='" &amp; W104&amp;"'","") &amp; "}",""),"")&amp;"},","")</f>
        <v>},</v>
      </c>
      <c r="BC104" s="21" t="str">
        <f>IF(F104&lt;&gt;"Not in the game (anymore)",IF(C104&lt;&gt;"",CONCATENATE(" --",C104," / ",B104,"   [",IF(Q104&lt;&gt;"",Q104,""),IF(Z104&lt;&gt;"",", "&amp;Z104,""),IF(AE104&lt;&gt;"",", "&amp;AE104,""),IF(AJ104&lt;&gt;"",", "&amp;AJ104,""),IF(AO104&lt;&gt;"",", "&amp;AO104,""),IF(AT104&lt;&gt;"",", "&amp;AT104,""),"]")),"")</f>
        <v xml:space="preserve"> --Hircine\'s Veneer / Hircines Schein   [Selene's Web]</v>
      </c>
    </row>
    <row r="105" spans="1:55" x14ac:dyDescent="0.25">
      <c r="A105" s="12">
        <v>124</v>
      </c>
      <c r="B105" t="s">
        <v>880</v>
      </c>
      <c r="C105" t="s">
        <v>2603</v>
      </c>
      <c r="D105" s="3">
        <f>A105</f>
        <v>124</v>
      </c>
      <c r="G105" s="8" t="s">
        <v>1482</v>
      </c>
      <c r="I105" t="s">
        <v>91</v>
      </c>
      <c r="J105" t="s">
        <v>91</v>
      </c>
      <c r="K105">
        <v>184</v>
      </c>
      <c r="L105">
        <v>184</v>
      </c>
      <c r="M105">
        <v>184</v>
      </c>
      <c r="O105" s="65" t="s">
        <v>47</v>
      </c>
      <c r="P105" s="3">
        <f>IF(AND(G105&lt;&gt;"LIBSETS_SETTYPE_BATTLEGROUND",G105&lt;&gt;"LIBSETS_SETTYPE_SPECIAL"), IF(Q105&lt;&gt;"",VLOOKUP(Q105,'ESO zone constants'!$D$3:$H$10001,5,FALSE),""),"")</f>
        <v>11</v>
      </c>
      <c r="Q105" t="str">
        <f>IF(AND(O105&lt;&gt;"",NOT(ISERROR(O105))),O105, IF(AND(K105&lt;&gt;"",K105&gt;0,NOT(ISERROR(K105))),VLOOKUP(K105,'ESO dumped WayshrineInfo'!$K$3:$N$9987,4,FALSE),""))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WayshrineInfo'!$K$3:$N$9987,4,FALSE),""))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WayshrineInfo'!$K$3:$N$9987,4,FALSE),""))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5" t="s">
        <v>2677</v>
      </c>
      <c r="AY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[124] = {wayshrines={184,184,184,}, dlcId=DLC_BASE_GAME</v>
      </c>
      <c r="AZ105" s="21" t="str">
        <f>IF(F105&lt;&gt;"Not in the game (anymore)",IF(A105&lt;&gt;"",IF(P105&lt;&gt;"",CONCATENATE(", zoneIds={",P105),"")&amp;IF(Y105&lt;&gt;"",CONCATENATE(",",Y105),"")&amp;IF(AD105&lt;&gt;"",CONCATENATE(",",AD105),"")&amp;IF(AI105&lt;&gt;"",CONCATENATE(",",AI105),"")&amp;IF(AN105&lt;&gt;"",CONCATENATE(",",AN105),"")&amp;IF(AS105&lt;&gt;"",CONCATENATE(",",AS105),"")&amp;IF(P105&lt;&gt;"",CONCATENATE("}",""),"")&amp;IF(OR(I105="true",I105="false",I105&lt;&gt;""), CONCATENATE(", veteran=", I105), ""),""),"")</f>
        <v>, zoneIds={11}, veteran=false</v>
      </c>
      <c r="BA105" s="21" t="str">
        <f>IF(F105&lt;&gt;"Not in the game (anymore)",IF(A105&lt;&gt;"",", setType="&amp;G105,"")&amp;IF(J105="true",", multiTrialSet=true",""),"")</f>
        <v>, setType=LIBSETS_SETTYPE_DUNGEON</v>
      </c>
      <c r="BB105" s="21" t="str">
        <f>IF(AX105&lt;&gt;"",", isProcSetAllowedInPvP="&amp; AX105,"") &amp; IF(F105&lt;&gt;"Not in the game (anymore)",IF(U105&lt;&gt;"",", dropMechanic={"&amp;U105&amp;IF(AA105&lt;&gt;"",","&amp;AA105,"")&amp;IF(AF105&lt;&gt;"",","&amp;AF105,"")&amp;IF(AK105&lt;&gt;"",","&amp;AK105,"")&amp;IF(AP105&lt;&gt;"",","&amp;AP105,"")&amp;IF(AU105&lt;&gt;"",","&amp;AU105,"")&amp;"}"&amp;IF(U105="LIBSETS_DROP_MECHANIC_MONSTER_NAME",", dropMechanicNames={" &amp; IF(V105&lt;&gt;"","['en']='"&amp;V105&amp;"'","") &amp; IF(W105&lt;&gt;"",", ['de']='" &amp; W105&amp;"'","") &amp; "}",""),"")&amp;"},","")</f>
        <v>},</v>
      </c>
      <c r="BC105" s="21" t="str">
        <f>IF(F105&lt;&gt;"Not in the game (anymore)",IF(C105&lt;&gt;"",CONCATENATE(" --",C105," / ",B105,"   [",IF(Q105&lt;&gt;"",Q105,""),IF(Z105&lt;&gt;"",", "&amp;Z105,""),IF(AE105&lt;&gt;"",", "&amp;AE105,""),IF(AJ105&lt;&gt;"",", "&amp;AJ105,""),IF(AO105&lt;&gt;"",", "&amp;AO105,""),IF(AT105&lt;&gt;"",", "&amp;AT105,""),"]")),"")</f>
        <v xml:space="preserve"> --The Worm\'s Raiment / Garderobe des Wurms   [Vaults of Madness]</v>
      </c>
    </row>
    <row r="106" spans="1:55" x14ac:dyDescent="0.25">
      <c r="A106" s="12">
        <v>125</v>
      </c>
      <c r="B106" t="s">
        <v>881</v>
      </c>
      <c r="C106" t="s">
        <v>882</v>
      </c>
      <c r="D106" s="3">
        <f>A106</f>
        <v>125</v>
      </c>
      <c r="G106" s="8" t="s">
        <v>1480</v>
      </c>
      <c r="I106" t="s">
        <v>91</v>
      </c>
      <c r="J106" t="s">
        <v>91</v>
      </c>
      <c r="K106">
        <v>-1</v>
      </c>
      <c r="L106">
        <v>-1</v>
      </c>
      <c r="M106">
        <v>-1</v>
      </c>
      <c r="O106" s="65" t="s">
        <v>125</v>
      </c>
      <c r="P106" s="3">
        <f>IF(AND(G106&lt;&gt;"LIBSETS_SETTYPE_BATTLEGROUND",G106&lt;&gt;"LIBSETS_SETTYPE_SPECIAL"), IF(Q106&lt;&gt;"",VLOOKUP(Q106,'ESO zone constants'!$D$3:$H$10001,5,FALSE),""),"")</f>
        <v>181</v>
      </c>
      <c r="Q106" t="str">
        <f>IF(AND(O106&lt;&gt;"",NOT(ISERROR(O106))),O106, IF(AND(K106&lt;&gt;"",K106&gt;0,NOT(ISERROR(K106))),VLOOKUP(K106,'ESO dumped WayshrineInfo'!$K$3:$N$9987,4,FALSE),""))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WayshrineInfo'!$K$3:$N$9987,4,FALSE),""))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WayshrineInfo'!$K$3:$N$9987,4,FALSE),""))</f>
        <v/>
      </c>
      <c r="AF106" s="44"/>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K106" s="44"/>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P106" s="44"/>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U106" s="44"/>
      <c r="AV106" s="3" t="str">
        <f>IF(AU106&lt;&gt;"",IF(AU106&lt;&gt;"LIBSETS_DROP_MECHANIC_MONSTER_NAME",VLOOKUP(AU106,'LibSets constants'!$I$4:$L$1003,3,FALSE),""),"")</f>
        <v/>
      </c>
      <c r="AW106" s="3" t="str">
        <f>IF(AU106&lt;&gt;"",IF(AU106&lt;&gt;"LIBSETS_DROP_MECHANIC_MONSTER_NAME",VLOOKUP(AU106,'LibSets constants'!$I$4:$L$1003,4,FALSE),""),"")</f>
        <v/>
      </c>
      <c r="AX106" s="85" t="s">
        <v>2678</v>
      </c>
      <c r="AY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Z106" s="21" t="str">
        <f>IF(F106&lt;&gt;"Not in the game (anymore)",IF(A106&lt;&gt;"",IF(P106&lt;&gt;"",CONCATENATE(", zoneIds={",P106),"")&amp;IF(Y106&lt;&gt;"",CONCATENATE(",",Y106),"")&amp;IF(AD106&lt;&gt;"",CONCATENATE(",",AD106),"")&amp;IF(AI106&lt;&gt;"",CONCATENATE(",",AI106),"")&amp;IF(AN106&lt;&gt;"",CONCATENATE(",",AN106),"")&amp;IF(AS106&lt;&gt;"",CONCATENATE(",",AS106),"")&amp;IF(P106&lt;&gt;"",CONCATENATE("}",""),"")&amp;IF(OR(I106="true",I106="false",I106&lt;&gt;""), CONCATENATE(", veteran=", I106), ""),""),"")</f>
        <v>, zoneIds={181}, veteran=false</v>
      </c>
      <c r="BA106" s="21" t="str">
        <f>IF(F106&lt;&gt;"Not in the game (anymore)",IF(A106&lt;&gt;"",", setType="&amp;G106,"")&amp;IF(J106="true",", multiTrialSet=true",""),"")</f>
        <v>, setType=LIBSETS_SETTYPE_CYRODIIL</v>
      </c>
      <c r="BB106" s="21" t="str">
        <f>IF(AX106&lt;&gt;"",", isProcSetAllowedInPvP="&amp; AX106,"") &amp; IF(F106&lt;&gt;"Not in the game (anymore)",IF(U106&lt;&gt;"",", dropMechanic={"&amp;U106&amp;IF(AA106&lt;&gt;"",","&amp;AA106,"")&amp;IF(AF106&lt;&gt;"",","&amp;AF106,"")&amp;IF(AK106&lt;&gt;"",","&amp;AK106,"")&amp;IF(AP106&lt;&gt;"",","&amp;AP106,"")&amp;IF(AU106&lt;&gt;"",","&amp;AU106,"")&amp;"}"&amp;IF(U106="LIBSETS_DROP_MECHANIC_MONSTER_NAME",", dropMechanicNames={" &amp; IF(V106&lt;&gt;"","['en']='"&amp;V106&amp;"'","") &amp; IF(W106&lt;&gt;"",", ['de']='" &amp; W106&amp;"'","") &amp; "}",""),"")&amp;"},","")</f>
        <v>, isProcSetAllowedInPvP=1, dropMechanic={LIBSETS_DROP_MECHANIC_CITY_CYRODIIL_CROPSFORD}},</v>
      </c>
      <c r="BC106" s="21" t="str">
        <f>IF(F106&lt;&gt;"Not in the game (anymore)",IF(C106&lt;&gt;"",CONCATENATE(" --",C106," / ",B106,"   [",IF(Q106&lt;&gt;"",Q106,""),IF(Z106&lt;&gt;"",", "&amp;Z106,""),IF(AE106&lt;&gt;"",", "&amp;AE106,""),IF(AJ106&lt;&gt;"",", "&amp;AJ106,""),IF(AO106&lt;&gt;"",", "&amp;AO106,""),IF(AT106&lt;&gt;"",", "&amp;AT106,""),"]")),"")</f>
        <v xml:space="preserve"> --Wrath of the Imperium / Zorn des Kaiserreichs   [Cyrodiil]</v>
      </c>
    </row>
    <row r="107" spans="1:55" x14ac:dyDescent="0.25">
      <c r="A107" s="12">
        <v>126</v>
      </c>
      <c r="B107" t="s">
        <v>2817</v>
      </c>
      <c r="C107" t="s">
        <v>883</v>
      </c>
      <c r="D107" s="3">
        <f>A107</f>
        <v>126</v>
      </c>
      <c r="E107" s="42"/>
      <c r="G107" s="8" t="s">
        <v>1480</v>
      </c>
      <c r="I107" t="s">
        <v>91</v>
      </c>
      <c r="J107" t="s">
        <v>91</v>
      </c>
      <c r="K107">
        <v>-1</v>
      </c>
      <c r="L107">
        <v>-1</v>
      </c>
      <c r="M107">
        <v>-1</v>
      </c>
      <c r="O107" s="65" t="s">
        <v>125</v>
      </c>
      <c r="P107" s="3">
        <f>IF(AND(G107&lt;&gt;"LIBSETS_SETTYPE_BATTLEGROUND",G107&lt;&gt;"LIBSETS_SETTYPE_SPECIAL"), IF(Q107&lt;&gt;"",VLOOKUP(Q107,'ESO zone constants'!$D$3:$H$10001,5,FALSE),""),"")</f>
        <v>181</v>
      </c>
      <c r="Q107" t="str">
        <f>IF(AND(O107&lt;&gt;"",NOT(ISERROR(O107))),O107, IF(AND(K107&lt;&gt;"",K107&gt;0,NOT(ISERROR(K107))),VLOOKUP(K107,'ESO dumped WayshrineInfo'!$K$3:$N$9987,4,FALSE),""))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WayshrineInfo'!$K$3:$N$9987,4,FALSE),""))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WayshrineInfo'!$K$3:$N$9987,4,FALSE),""))</f>
        <v/>
      </c>
      <c r="AF107" s="44"/>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K107" s="44"/>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P107" s="44"/>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U107" s="44"/>
      <c r="AV107" s="3" t="str">
        <f>IF(AU107&lt;&gt;"",IF(AU107&lt;&gt;"LIBSETS_DROP_MECHANIC_MONSTER_NAME",VLOOKUP(AU107,'LibSets constants'!$I$4:$L$1003,3,FALSE),""),"")</f>
        <v/>
      </c>
      <c r="AW107" s="3" t="str">
        <f>IF(AU107&lt;&gt;"",IF(AU107&lt;&gt;"LIBSETS_DROP_MECHANIC_MONSTER_NAME",VLOOKUP(AU107,'LibSets constants'!$I$4:$L$1003,4,FALSE),""),"")</f>
        <v/>
      </c>
      <c r="AX107" s="85" t="s">
        <v>2678</v>
      </c>
      <c r="AY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Z107" s="21" t="str">
        <f>IF(F107&lt;&gt;"Not in the game (anymore)",IF(A107&lt;&gt;"",IF(P107&lt;&gt;"",CONCATENATE(", zoneIds={",P107),"")&amp;IF(Y107&lt;&gt;"",CONCATENATE(",",Y107),"")&amp;IF(AD107&lt;&gt;"",CONCATENATE(",",AD107),"")&amp;IF(AI107&lt;&gt;"",CONCATENATE(",",AI107),"")&amp;IF(AN107&lt;&gt;"",CONCATENATE(",",AN107),"")&amp;IF(AS107&lt;&gt;"",CONCATENATE(",",AS107),"")&amp;IF(P107&lt;&gt;"",CONCATENATE("}",""),"")&amp;IF(OR(I107="true",I107="false",I107&lt;&gt;""), CONCATENATE(", veteran=", I107), ""),""),"")</f>
        <v>, zoneIds={181}, veteran=false</v>
      </c>
      <c r="BA107" s="21" t="str">
        <f>IF(F107&lt;&gt;"Not in the game (anymore)",IF(A107&lt;&gt;"",", setType="&amp;G107,"")&amp;IF(J107="true",", multiTrialSet=true",""),"")</f>
        <v>, setType=LIBSETS_SETTYPE_CYRODIIL</v>
      </c>
      <c r="BB107" s="21" t="str">
        <f>IF(AX107&lt;&gt;"",", isProcSetAllowedInPvP="&amp; AX107,"") &amp; IF(F107&lt;&gt;"Not in the game (anymore)",IF(U107&lt;&gt;"",", dropMechanic={"&amp;U107&amp;IF(AA107&lt;&gt;"",","&amp;AA107,"")&amp;IF(AF107&lt;&gt;"",","&amp;AF107,"")&amp;IF(AK107&lt;&gt;"",","&amp;AK107,"")&amp;IF(AP107&lt;&gt;"",","&amp;AP107,"")&amp;IF(AU107&lt;&gt;"",","&amp;AU107,"")&amp;"}"&amp;IF(U107="LIBSETS_DROP_MECHANIC_MONSTER_NAME",", dropMechanicNames={" &amp; IF(V107&lt;&gt;"","['en']='"&amp;V107&amp;"'","") &amp; IF(W107&lt;&gt;"",", ['de']='" &amp; W107&amp;"'","") &amp; "}",""),"")&amp;"},","")</f>
        <v>, isProcSetAllowedInPvP=1, dropMechanic={LIBSETS_DROP_MECHANIC_CITY_CYRODIIL_CROPSFORD}},</v>
      </c>
      <c r="BC107" s="21" t="str">
        <f>IF(F107&lt;&gt;"Not in the game (anymore)",IF(C107&lt;&gt;"",CONCATENATE(" --",C107," / ",B107,"   [",IF(Q107&lt;&gt;"",Q107,""),IF(Z107&lt;&gt;"",", "&amp;Z107,""),IF(AE107&lt;&gt;"",", "&amp;AE107,""),IF(AJ107&lt;&gt;"",", "&amp;AJ107,""),IF(AO107&lt;&gt;"",", "&amp;AO107,""),IF(AT107&lt;&gt;"",", "&amp;AT107,""),"]")),"")</f>
        <v xml:space="preserve"> --Grace of the Ancients / Anmut der Ahnen   [Cyrodiil]</v>
      </c>
    </row>
    <row r="108" spans="1:55" x14ac:dyDescent="0.25">
      <c r="A108" s="12">
        <v>127</v>
      </c>
      <c r="B108" t="s">
        <v>884</v>
      </c>
      <c r="C108" t="s">
        <v>885</v>
      </c>
      <c r="D108" s="3">
        <f>A108</f>
        <v>127</v>
      </c>
      <c r="G108" s="8" t="s">
        <v>1480</v>
      </c>
      <c r="I108" t="s">
        <v>91</v>
      </c>
      <c r="J108" t="s">
        <v>91</v>
      </c>
      <c r="K108">
        <v>-1</v>
      </c>
      <c r="L108">
        <v>-1</v>
      </c>
      <c r="M108">
        <v>-1</v>
      </c>
      <c r="O108" s="65" t="s">
        <v>125</v>
      </c>
      <c r="P108" s="3">
        <f>IF(AND(G108&lt;&gt;"LIBSETS_SETTYPE_BATTLEGROUND",G108&lt;&gt;"LIBSETS_SETTYPE_SPECIAL"), IF(Q108&lt;&gt;"",VLOOKUP(Q108,'ESO zone constants'!$D$3:$H$10001,5,FALSE),""),"")</f>
        <v>181</v>
      </c>
      <c r="Q108" t="str">
        <f>IF(AND(O108&lt;&gt;"",NOT(ISERROR(O108))),O108, IF(AND(K108&lt;&gt;"",K108&gt;0,NOT(ISERROR(K108))),VLOOKUP(K108,'ESO dumped WayshrineInfo'!$K$3:$N$9987,4,FALSE),""))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WayshrineInfo'!$K$3:$N$9987,4,FALSE),""))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WayshrineInfo'!$K$3:$N$9987,4,FALSE),""))</f>
        <v/>
      </c>
      <c r="AF108" s="44"/>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K108" s="44"/>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P108" s="44"/>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U108" s="44"/>
      <c r="AV108" s="3" t="str">
        <f>IF(AU108&lt;&gt;"",IF(AU108&lt;&gt;"LIBSETS_DROP_MECHANIC_MONSTER_NAME",VLOOKUP(AU108,'LibSets constants'!$I$4:$L$1003,3,FALSE),""),"")</f>
        <v/>
      </c>
      <c r="AW108" s="43" t="str">
        <f>IF(AU108&lt;&gt;"",IF(AU108&lt;&gt;"LIBSETS_DROP_MECHANIC_MONSTER_NAME",VLOOKUP(AU108,'LibSets constants'!$I$4:$L$1003,4,FALSE),""),"")</f>
        <v/>
      </c>
      <c r="AX108" s="85" t="s">
        <v>2678</v>
      </c>
      <c r="AY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Z108" s="21" t="str">
        <f>IF(F108&lt;&gt;"Not in the game (anymore)",IF(A108&lt;&gt;"",IF(P108&lt;&gt;"",CONCATENATE(", zoneIds={",P108),"")&amp;IF(Y108&lt;&gt;"",CONCATENATE(",",Y108),"")&amp;IF(AD108&lt;&gt;"",CONCATENATE(",",AD108),"")&amp;IF(AI108&lt;&gt;"",CONCATENATE(",",AI108),"")&amp;IF(AN108&lt;&gt;"",CONCATENATE(",",AN108),"")&amp;IF(AS108&lt;&gt;"",CONCATENATE(",",AS108),"")&amp;IF(P108&lt;&gt;"",CONCATENATE("}",""),"")&amp;IF(OR(I108="true",I108="false",I108&lt;&gt;""), CONCATENATE(", veteran=", I108), ""),""),"")</f>
        <v>, zoneIds={181}, veteran=false</v>
      </c>
      <c r="BA108" s="21" t="str">
        <f>IF(F108&lt;&gt;"Not in the game (anymore)",IF(A108&lt;&gt;"",", setType="&amp;G108,"")&amp;IF(J108="true",", multiTrialSet=true",""),"")</f>
        <v>, setType=LIBSETS_SETTYPE_CYRODIIL</v>
      </c>
      <c r="BB108" s="21" t="str">
        <f>IF(AX108&lt;&gt;"",", isProcSetAllowedInPvP="&amp; AX108,"") &amp; IF(F108&lt;&gt;"Not in the game (anymore)",IF(U108&lt;&gt;"",", dropMechanic={"&amp;U108&amp;IF(AA108&lt;&gt;"",","&amp;AA108,"")&amp;IF(AF108&lt;&gt;"",","&amp;AF108,"")&amp;IF(AK108&lt;&gt;"",","&amp;AK108,"")&amp;IF(AP108&lt;&gt;"",","&amp;AP108,"")&amp;IF(AU108&lt;&gt;"",","&amp;AU108,"")&amp;"}"&amp;IF(U108="LIBSETS_DROP_MECHANIC_MONSTER_NAME",", dropMechanicNames={" &amp; IF(V108&lt;&gt;"","['en']='"&amp;V108&amp;"'","") &amp; IF(W108&lt;&gt;"",", ['de']='" &amp; W108&amp;"'","") &amp; "}",""),"")&amp;"},","")</f>
        <v>, isProcSetAllowedInPvP=1, dropMechanic={LIBSETS_DROP_MECHANIC_CITY_CYRODIIL_BRUMA}},</v>
      </c>
      <c r="BC108" s="21" t="str">
        <f>IF(F108&lt;&gt;"Not in the game (anymore)",IF(C108&lt;&gt;"",CONCATENATE(" --",C108," / ",B108,"   [",IF(Q108&lt;&gt;"",Q108,""),IF(Z108&lt;&gt;"",", "&amp;Z108,""),IF(AE108&lt;&gt;"",", "&amp;AE108,""),IF(AJ108&lt;&gt;"",", "&amp;AJ108,""),IF(AO108&lt;&gt;"",", "&amp;AO108,""),IF(AT108&lt;&gt;"",", "&amp;AT108,""),"]")),"")</f>
        <v xml:space="preserve"> --Deadly Strike / Tödlicher Stoß   [Cyrodiil]</v>
      </c>
    </row>
    <row r="109" spans="1:55" x14ac:dyDescent="0.25">
      <c r="A109" s="12">
        <v>128</v>
      </c>
      <c r="B109" t="s">
        <v>886</v>
      </c>
      <c r="C109" t="s">
        <v>887</v>
      </c>
      <c r="D109" s="3">
        <f>A109</f>
        <v>128</v>
      </c>
      <c r="E109" s="42"/>
      <c r="G109" s="8" t="s">
        <v>1480</v>
      </c>
      <c r="I109" t="s">
        <v>91</v>
      </c>
      <c r="J109" t="s">
        <v>91</v>
      </c>
      <c r="K109">
        <v>-1</v>
      </c>
      <c r="L109">
        <v>-1</v>
      </c>
      <c r="M109">
        <v>-1</v>
      </c>
      <c r="O109" s="65" t="s">
        <v>125</v>
      </c>
      <c r="P109" s="3">
        <f>IF(AND(G109&lt;&gt;"LIBSETS_SETTYPE_BATTLEGROUND",G109&lt;&gt;"LIBSETS_SETTYPE_SPECIAL"), IF(Q109&lt;&gt;"",VLOOKUP(Q109,'ESO zone constants'!$D$3:$H$10001,5,FALSE),""),"")</f>
        <v>181</v>
      </c>
      <c r="Q109" t="str">
        <f>IF(AND(O109&lt;&gt;"",NOT(ISERROR(O109))),O109, IF(AND(K109&lt;&gt;"",K109&gt;0,NOT(ISERROR(K109))),VLOOKUP(K109,'ESO dumped WayshrineInfo'!$K$3:$N$9987,4,FALSE),""))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WayshrineInfo'!$K$3:$N$9987,4,FALSE),""))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WayshrineInfo'!$K$3:$N$9987,4,FALSE),""))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5" t="s">
        <v>2678</v>
      </c>
      <c r="AY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Z109" s="21" t="str">
        <f>IF(F109&lt;&gt;"Not in the game (anymore)",IF(A109&lt;&gt;"",IF(P109&lt;&gt;"",CONCATENATE(", zoneIds={",P109),"")&amp;IF(Y109&lt;&gt;"",CONCATENATE(",",Y109),"")&amp;IF(AD109&lt;&gt;"",CONCATENATE(",",AD109),"")&amp;IF(AI109&lt;&gt;"",CONCATENATE(",",AI109),"")&amp;IF(AN109&lt;&gt;"",CONCATENATE(",",AN109),"")&amp;IF(AS109&lt;&gt;"",CONCATENATE(",",AS109),"")&amp;IF(P109&lt;&gt;"",CONCATENATE("}",""),"")&amp;IF(OR(I109="true",I109="false",I109&lt;&gt;""), CONCATENATE(", veteran=", I109), ""),""),"")</f>
        <v>, zoneIds={181}, veteran=false</v>
      </c>
      <c r="BA109" s="21" t="str">
        <f>IF(F109&lt;&gt;"Not in the game (anymore)",IF(A109&lt;&gt;"",", setType="&amp;G109,"")&amp;IF(J109="true",", multiTrialSet=true",""),"")</f>
        <v>, setType=LIBSETS_SETTYPE_CYRODIIL</v>
      </c>
      <c r="BB109" s="21" t="str">
        <f>IF(AX109&lt;&gt;"",", isProcSetAllowedInPvP="&amp; AX109,"") &amp; IF(F109&lt;&gt;"Not in the game (anymore)",IF(U109&lt;&gt;"",", dropMechanic={"&amp;U109&amp;IF(AA109&lt;&gt;"",","&amp;AA109,"")&amp;IF(AF109&lt;&gt;"",","&amp;AF109,"")&amp;IF(AK109&lt;&gt;"",","&amp;AK109,"")&amp;IF(AP109&lt;&gt;"",","&amp;AP109,"")&amp;IF(AU109&lt;&gt;"",","&amp;AU109,"")&amp;"}"&amp;IF(U109="LIBSETS_DROP_MECHANIC_MONSTER_NAME",", dropMechanicNames={" &amp; IF(V109&lt;&gt;"","['en']='"&amp;V109&amp;"'","") &amp; IF(W109&lt;&gt;"",", ['de']='" &amp; W109&amp;"'","") &amp; "}",""),"")&amp;"},","")</f>
        <v>, isProcSetAllowedInPvP=1, dropMechanic={LIBSETS_DROP_MECHANIC_CITY_CYRODIIL_VLASTARUS}},</v>
      </c>
      <c r="BC109" s="21" t="str">
        <f>IF(F109&lt;&gt;"Not in the game (anymore)",IF(C109&lt;&gt;"",CONCATENATE(" --",C109," / ",B109,"   [",IF(Q109&lt;&gt;"",Q109,""),IF(Z109&lt;&gt;"",", "&amp;Z109,""),IF(AE109&lt;&gt;"",", "&amp;AE109,""),IF(AJ109&lt;&gt;"",", "&amp;AJ109,""),IF(AO109&lt;&gt;"",", "&amp;AO109,""),IF(AT109&lt;&gt;"",", "&amp;AT109,""),"]")),"")</f>
        <v xml:space="preserve"> --Blessing of the Potentates / Segen des Potentaten   [Cyrodiil]</v>
      </c>
    </row>
    <row r="110" spans="1:55" x14ac:dyDescent="0.25">
      <c r="A110" s="12">
        <v>129</v>
      </c>
      <c r="B110" t="s">
        <v>888</v>
      </c>
      <c r="C110" t="s">
        <v>889</v>
      </c>
      <c r="D110" s="3">
        <f>A110</f>
        <v>129</v>
      </c>
      <c r="G110" s="8" t="s">
        <v>1480</v>
      </c>
      <c r="I110" t="s">
        <v>91</v>
      </c>
      <c r="J110" t="s">
        <v>91</v>
      </c>
      <c r="K110">
        <v>-1</v>
      </c>
      <c r="L110">
        <v>-1</v>
      </c>
      <c r="M110">
        <v>-1</v>
      </c>
      <c r="O110" s="65" t="s">
        <v>125</v>
      </c>
      <c r="P110" s="3">
        <f>IF(AND(G110&lt;&gt;"LIBSETS_SETTYPE_BATTLEGROUND",G110&lt;&gt;"LIBSETS_SETTYPE_SPECIAL"), IF(Q110&lt;&gt;"",VLOOKUP(Q110,'ESO zone constants'!$D$3:$H$10001,5,FALSE),""),"")</f>
        <v>181</v>
      </c>
      <c r="Q110" t="str">
        <f>IF(AND(O110&lt;&gt;"",NOT(ISERROR(O110))),O110, IF(AND(K110&lt;&gt;"",K110&gt;0,NOT(ISERROR(K110))),VLOOKUP(K110,'ESO dumped WayshrineInfo'!$K$3:$N$9987,4,FALSE),""))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WayshrineInfo'!$K$3:$N$9987,4,FALSE),""))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WayshrineInfo'!$K$3:$N$9987,4,FALSE),""))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5" t="s">
        <v>2677</v>
      </c>
      <c r="AY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Z110" s="21" t="str">
        <f>IF(F110&lt;&gt;"Not in the game (anymore)",IF(A110&lt;&gt;"",IF(P110&lt;&gt;"",CONCATENATE(", zoneIds={",P110),"")&amp;IF(Y110&lt;&gt;"",CONCATENATE(",",Y110),"")&amp;IF(AD110&lt;&gt;"",CONCATENATE(",",AD110),"")&amp;IF(AI110&lt;&gt;"",CONCATENATE(",",AI110),"")&amp;IF(AN110&lt;&gt;"",CONCATENATE(",",AN110),"")&amp;IF(AS110&lt;&gt;"",CONCATENATE(",",AS110),"")&amp;IF(P110&lt;&gt;"",CONCATENATE("}",""),"")&amp;IF(OR(I110="true",I110="false",I110&lt;&gt;""), CONCATENATE(", veteran=", I110), ""),""),"")</f>
        <v>, zoneIds={181}, veteran=false</v>
      </c>
      <c r="BA110" s="21" t="str">
        <f>IF(F110&lt;&gt;"Not in the game (anymore)",IF(A110&lt;&gt;"",", setType="&amp;G110,"")&amp;IF(J110="true",", multiTrialSet=true",""),"")</f>
        <v>, setType=LIBSETS_SETTYPE_CYRODIIL</v>
      </c>
      <c r="BB110" s="21" t="str">
        <f>IF(AX110&lt;&gt;"",", isProcSetAllowedInPvP="&amp; AX110,"") &amp; IF(F110&lt;&gt;"Not in the game (anymore)",IF(U110&lt;&gt;"",", dropMechanic={"&amp;U110&amp;IF(AA110&lt;&gt;"",","&amp;AA110,"")&amp;IF(AF110&lt;&gt;"",","&amp;AF110,"")&amp;IF(AK110&lt;&gt;"",","&amp;AK110,"")&amp;IF(AP110&lt;&gt;"",","&amp;AP110,"")&amp;IF(AU110&lt;&gt;"",","&amp;AU110,"")&amp;"}"&amp;IF(U110="LIBSETS_DROP_MECHANIC_MONSTER_NAME",", dropMechanicNames={" &amp; IF(V110&lt;&gt;"","['en']='"&amp;V110&amp;"'","") &amp; IF(W110&lt;&gt;"",", ['de']='" &amp; W110&amp;"'","") &amp; "}",""),"")&amp;"},","")</f>
        <v>, dropMechanic={LIBSETS_DROP_MECHANIC_CITY_CYRODIIL_BRUMA}},</v>
      </c>
      <c r="BC110" s="21" t="str">
        <f>IF(F110&lt;&gt;"Not in the game (anymore)",IF(C110&lt;&gt;"",CONCATENATE(" --",C110," / ",B110,"   [",IF(Q110&lt;&gt;"",Q110,""),IF(Z110&lt;&gt;"",", "&amp;Z110,""),IF(AE110&lt;&gt;"",", "&amp;AE110,""),IF(AJ110&lt;&gt;"",", "&amp;AJ110,""),IF(AO110&lt;&gt;"",", "&amp;AO110,""),IF(AT110&lt;&gt;"",", "&amp;AT110,""),"]")),"")</f>
        <v xml:space="preserve"> --Vengeance Leech / Saugende Vergeltung   [Cyrodiil]</v>
      </c>
    </row>
    <row r="111" spans="1:55" x14ac:dyDescent="0.25">
      <c r="A111" s="12">
        <v>130</v>
      </c>
      <c r="B111" t="s">
        <v>890</v>
      </c>
      <c r="C111" t="s">
        <v>891</v>
      </c>
      <c r="D111" s="3">
        <f>A111</f>
        <v>130</v>
      </c>
      <c r="G111" s="8" t="s">
        <v>1480</v>
      </c>
      <c r="I111" t="s">
        <v>91</v>
      </c>
      <c r="J111" t="s">
        <v>91</v>
      </c>
      <c r="K111">
        <v>-1</v>
      </c>
      <c r="L111">
        <v>-1</v>
      </c>
      <c r="M111">
        <v>-1</v>
      </c>
      <c r="O111" s="65" t="s">
        <v>125</v>
      </c>
      <c r="P111" s="3">
        <f>IF(AND(G111&lt;&gt;"LIBSETS_SETTYPE_BATTLEGROUND",G111&lt;&gt;"LIBSETS_SETTYPE_SPECIAL"), IF(Q111&lt;&gt;"",VLOOKUP(Q111,'ESO zone constants'!$D$3:$H$10001,5,FALSE),""),"")</f>
        <v>181</v>
      </c>
      <c r="Q111" t="str">
        <f>IF(AND(O111&lt;&gt;"",NOT(ISERROR(O111))),O111, IF(AND(K111&lt;&gt;"",K111&gt;0,NOT(ISERROR(K111))),VLOOKUP(K111,'ESO dumped WayshrineInfo'!$K$3:$N$9987,4,FALSE),""))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WayshrineInfo'!$K$3:$N$9987,4,FALSE),""))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WayshrineInfo'!$K$3:$N$9987,4,FALSE),""))</f>
        <v/>
      </c>
      <c r="AF111" s="44"/>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K111" s="44"/>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P111" s="44"/>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U111" s="44"/>
      <c r="AV111" s="3" t="str">
        <f>IF(AU111&lt;&gt;"",IF(AU111&lt;&gt;"LIBSETS_DROP_MECHANIC_MONSTER_NAME",VLOOKUP(AU111,'LibSets constants'!$I$4:$L$1003,3,FALSE),""),"")</f>
        <v/>
      </c>
      <c r="AW111" s="3" t="str">
        <f>IF(AU111&lt;&gt;"",IF(AU111&lt;&gt;"LIBSETS_DROP_MECHANIC_MONSTER_NAME",VLOOKUP(AU111,'LibSets constants'!$I$4:$L$1003,4,FALSE),""),"")</f>
        <v/>
      </c>
      <c r="AX111" s="85" t="s">
        <v>2678</v>
      </c>
      <c r="AY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Z111" s="21" t="str">
        <f>IF(F111&lt;&gt;"Not in the game (anymore)",IF(A111&lt;&gt;"",IF(P111&lt;&gt;"",CONCATENATE(", zoneIds={",P111),"")&amp;IF(Y111&lt;&gt;"",CONCATENATE(",",Y111),"")&amp;IF(AD111&lt;&gt;"",CONCATENATE(",",AD111),"")&amp;IF(AI111&lt;&gt;"",CONCATENATE(",",AI111),"")&amp;IF(AN111&lt;&gt;"",CONCATENATE(",",AN111),"")&amp;IF(AS111&lt;&gt;"",CONCATENATE(",",AS111),"")&amp;IF(P111&lt;&gt;"",CONCATENATE("}",""),"")&amp;IF(OR(I111="true",I111="false",I111&lt;&gt;""), CONCATENATE(", veteran=", I111), ""),""),"")</f>
        <v>, zoneIds={181}, veteran=false</v>
      </c>
      <c r="BA111" s="21" t="str">
        <f>IF(F111&lt;&gt;"Not in the game (anymore)",IF(A111&lt;&gt;"",", setType="&amp;G111,"")&amp;IF(J111="true",", multiTrialSet=true",""),"")</f>
        <v>, setType=LIBSETS_SETTYPE_CYRODIIL</v>
      </c>
      <c r="BB111" s="21" t="str">
        <f>IF(AX111&lt;&gt;"",", isProcSetAllowedInPvP="&amp; AX111,"") &amp; IF(F111&lt;&gt;"Not in the game (anymore)",IF(U111&lt;&gt;"",", dropMechanic={"&amp;U111&amp;IF(AA111&lt;&gt;"",","&amp;AA111,"")&amp;IF(AF111&lt;&gt;"",","&amp;AF111,"")&amp;IF(AK111&lt;&gt;"",","&amp;AK111,"")&amp;IF(AP111&lt;&gt;"",","&amp;AP111,"")&amp;IF(AU111&lt;&gt;"",","&amp;AU111,"")&amp;"}"&amp;IF(U111="LIBSETS_DROP_MECHANIC_MONSTER_NAME",", dropMechanicNames={" &amp; IF(V111&lt;&gt;"","['en']='"&amp;V111&amp;"'","") &amp; IF(W111&lt;&gt;"",", ['de']='" &amp; W111&amp;"'","") &amp; "}",""),"")&amp;"},","")</f>
        <v>, isProcSetAllowedInPvP=1, dropMechanic={LIBSETS_DROP_MECHANIC_CITY_CYRODIIL_BRUMA}},</v>
      </c>
      <c r="BC111" s="21" t="str">
        <f>IF(F111&lt;&gt;"Not in the game (anymore)",IF(C111&lt;&gt;"",CONCATENATE(" --",C111," / ",B111,"   [",IF(Q111&lt;&gt;"",Q111,""),IF(Z111&lt;&gt;"",", "&amp;Z111,""),IF(AE111&lt;&gt;"",", "&amp;AE111,""),IF(AJ111&lt;&gt;"",", "&amp;AJ111,""),IF(AO111&lt;&gt;"",", "&amp;AO111,""),IF(AT111&lt;&gt;"",", "&amp;AT111,""),"]")),"")</f>
        <v xml:space="preserve"> --Eagle Eye / Adlerauge   [Cyrodiil]</v>
      </c>
    </row>
    <row r="112" spans="1:55" x14ac:dyDescent="0.25">
      <c r="A112" s="12">
        <v>131</v>
      </c>
      <c r="B112" t="s">
        <v>892</v>
      </c>
      <c r="C112" t="s">
        <v>893</v>
      </c>
      <c r="D112" s="3">
        <f>A112</f>
        <v>131</v>
      </c>
      <c r="E112" s="42"/>
      <c r="G112" s="8" t="s">
        <v>1480</v>
      </c>
      <c r="I112" t="s">
        <v>91</v>
      </c>
      <c r="J112" t="s">
        <v>91</v>
      </c>
      <c r="K112">
        <v>-1</v>
      </c>
      <c r="L112">
        <v>-1</v>
      </c>
      <c r="M112">
        <v>-1</v>
      </c>
      <c r="O112" s="65" t="s">
        <v>125</v>
      </c>
      <c r="P112" s="3">
        <f>IF(AND(G112&lt;&gt;"LIBSETS_SETTYPE_BATTLEGROUND",G112&lt;&gt;"LIBSETS_SETTYPE_SPECIAL"), IF(Q112&lt;&gt;"",VLOOKUP(Q112,'ESO zone constants'!$D$3:$H$10001,5,FALSE),""),"")</f>
        <v>181</v>
      </c>
      <c r="Q112" t="str">
        <f>IF(AND(O112&lt;&gt;"",NOT(ISERROR(O112))),O112, IF(AND(K112&lt;&gt;"",K112&gt;0,NOT(ISERROR(K112))),VLOOKUP(K112,'ESO dumped WayshrineInfo'!$K$3:$N$9987,4,FALSE),""))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WayshrineInfo'!$K$3:$N$9987,4,FALSE),""))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WayshrineInfo'!$K$3:$N$9987,4,FALSE),""))</f>
        <v/>
      </c>
      <c r="AF112" s="44"/>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K112" s="44"/>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P112" s="44"/>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U112" s="44"/>
      <c r="AV112" s="3" t="str">
        <f>IF(AU112&lt;&gt;"",IF(AU112&lt;&gt;"LIBSETS_DROP_MECHANIC_MONSTER_NAME",VLOOKUP(AU112,'LibSets constants'!$I$4:$L$1003,3,FALSE),""),"")</f>
        <v/>
      </c>
      <c r="AW112" s="3" t="str">
        <f>IF(AU112&lt;&gt;"",IF(AU112&lt;&gt;"LIBSETS_DROP_MECHANIC_MONSTER_NAME",VLOOKUP(AU112,'LibSets constants'!$I$4:$L$1003,4,FALSE),""),"")</f>
        <v/>
      </c>
      <c r="AX112" s="85" t="s">
        <v>2678</v>
      </c>
      <c r="AY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Z112" s="21" t="str">
        <f>IF(F112&lt;&gt;"Not in the game (anymore)",IF(A112&lt;&gt;"",IF(P112&lt;&gt;"",CONCATENATE(", zoneIds={",P112),"")&amp;IF(Y112&lt;&gt;"",CONCATENATE(",",Y112),"")&amp;IF(AD112&lt;&gt;"",CONCATENATE(",",AD112),"")&amp;IF(AI112&lt;&gt;"",CONCATENATE(",",AI112),"")&amp;IF(AN112&lt;&gt;"",CONCATENATE(",",AN112),"")&amp;IF(AS112&lt;&gt;"",CONCATENATE(",",AS112),"")&amp;IF(P112&lt;&gt;"",CONCATENATE("}",""),"")&amp;IF(OR(I112="true",I112="false",I112&lt;&gt;""), CONCATENATE(", veteran=", I112), ""),""),"")</f>
        <v>, zoneIds={181}, veteran=false</v>
      </c>
      <c r="BA112" s="21" t="str">
        <f>IF(F112&lt;&gt;"Not in the game (anymore)",IF(A112&lt;&gt;"",", setType="&amp;G112,"")&amp;IF(J112="true",", multiTrialSet=true",""),"")</f>
        <v>, setType=LIBSETS_SETTYPE_CYRODIIL</v>
      </c>
      <c r="BB112" s="21" t="str">
        <f>IF(AX112&lt;&gt;"",", isProcSetAllowedInPvP="&amp; AX112,"") &amp; IF(F112&lt;&gt;"Not in the game (anymore)",IF(U112&lt;&gt;"",", dropMechanic={"&amp;U112&amp;IF(AA112&lt;&gt;"",","&amp;AA112,"")&amp;IF(AF112&lt;&gt;"",","&amp;AF112,"")&amp;IF(AK112&lt;&gt;"",","&amp;AK112,"")&amp;IF(AP112&lt;&gt;"",","&amp;AP112,"")&amp;IF(AU112&lt;&gt;"",","&amp;AU112,"")&amp;"}"&amp;IF(U112="LIBSETS_DROP_MECHANIC_MONSTER_NAME",", dropMechanicNames={" &amp; IF(V112&lt;&gt;"","['en']='"&amp;V112&amp;"'","") &amp; IF(W112&lt;&gt;"",", ['de']='" &amp; W112&amp;"'","") &amp; "}",""),"")&amp;"},","")</f>
        <v>, isProcSetAllowedInPvP=1, dropMechanic={LIBSETS_DROP_MECHANIC_CITY_CYRODIIL_VLASTARUS}},</v>
      </c>
      <c r="BC112" s="21" t="str">
        <f>IF(F112&lt;&gt;"Not in the game (anymore)",IF(C112&lt;&gt;"",CONCATENATE(" --",C112," / ",B112,"   [",IF(Q112&lt;&gt;"",Q112,""),IF(Z112&lt;&gt;"",", "&amp;Z112,""),IF(AE112&lt;&gt;"",", "&amp;AE112,""),IF(AJ112&lt;&gt;"",", "&amp;AJ112,""),IF(AO112&lt;&gt;"",", "&amp;AO112,""),IF(AT112&lt;&gt;"",", "&amp;AT112,""),"]")),"")</f>
        <v xml:space="preserve"> --Bastion of the Heartland / Bastion des Herzlandes   [Cyrodiil]</v>
      </c>
    </row>
    <row r="113" spans="1:55" x14ac:dyDescent="0.25">
      <c r="A113" s="12">
        <v>132</v>
      </c>
      <c r="B113" t="s">
        <v>894</v>
      </c>
      <c r="C113" t="s">
        <v>895</v>
      </c>
      <c r="D113" s="3">
        <f>A113</f>
        <v>132</v>
      </c>
      <c r="G113" s="8" t="s">
        <v>1480</v>
      </c>
      <c r="I113" t="s">
        <v>91</v>
      </c>
      <c r="J113" t="s">
        <v>91</v>
      </c>
      <c r="K113">
        <v>-1</v>
      </c>
      <c r="L113">
        <v>-1</v>
      </c>
      <c r="M113">
        <v>-1</v>
      </c>
      <c r="O113" s="65" t="s">
        <v>125</v>
      </c>
      <c r="P113" s="3">
        <f>IF(AND(G113&lt;&gt;"LIBSETS_SETTYPE_BATTLEGROUND",G113&lt;&gt;"LIBSETS_SETTYPE_SPECIAL"), IF(Q113&lt;&gt;"",VLOOKUP(Q113,'ESO zone constants'!$D$3:$H$10001,5,FALSE),""),"")</f>
        <v>181</v>
      </c>
      <c r="Q113" t="str">
        <f>IF(AND(O113&lt;&gt;"",NOT(ISERROR(O113))),O113, IF(AND(K113&lt;&gt;"",K113&gt;0,NOT(ISERROR(K113))),VLOOKUP(K113,'ESO dumped WayshrineInfo'!$K$3:$N$9987,4,FALSE),""))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WayshrineInfo'!$K$3:$N$9987,4,FALSE),""))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WayshrineInfo'!$K$3:$N$9987,4,FALSE),""))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5" t="s">
        <v>2678</v>
      </c>
      <c r="AY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Z113" s="21" t="str">
        <f>IF(F113&lt;&gt;"Not in the game (anymore)",IF(A113&lt;&gt;"",IF(P113&lt;&gt;"",CONCATENATE(", zoneIds={",P113),"")&amp;IF(Y113&lt;&gt;"",CONCATENATE(",",Y113),"")&amp;IF(AD113&lt;&gt;"",CONCATENATE(",",AD113),"")&amp;IF(AI113&lt;&gt;"",CONCATENATE(",",AI113),"")&amp;IF(AN113&lt;&gt;"",CONCATENATE(",",AN113),"")&amp;IF(AS113&lt;&gt;"",CONCATENATE(",",AS113),"")&amp;IF(P113&lt;&gt;"",CONCATENATE("}",""),"")&amp;IF(OR(I113="true",I113="false",I113&lt;&gt;""), CONCATENATE(", veteran=", I113), ""),""),"")</f>
        <v>, zoneIds={181}, veteran=false</v>
      </c>
      <c r="BA113" s="21" t="str">
        <f>IF(F113&lt;&gt;"Not in the game (anymore)",IF(A113&lt;&gt;"",", setType="&amp;G113,"")&amp;IF(J113="true",", multiTrialSet=true",""),"")</f>
        <v>, setType=LIBSETS_SETTYPE_CYRODIIL</v>
      </c>
      <c r="BB113" s="21" t="str">
        <f>IF(AX113&lt;&gt;"",", isProcSetAllowedInPvP="&amp; AX113,"") &amp; IF(F113&lt;&gt;"Not in the game (anymore)",IF(U113&lt;&gt;"",", dropMechanic={"&amp;U113&amp;IF(AA113&lt;&gt;"",","&amp;AA113,"")&amp;IF(AF113&lt;&gt;"",","&amp;AF113,"")&amp;IF(AK113&lt;&gt;"",","&amp;AK113,"")&amp;IF(AP113&lt;&gt;"",","&amp;AP113,"")&amp;IF(AU113&lt;&gt;"",","&amp;AU113,"")&amp;"}"&amp;IF(U113="LIBSETS_DROP_MECHANIC_MONSTER_NAME",", dropMechanicNames={" &amp; IF(V113&lt;&gt;"","['en']='"&amp;V113&amp;"'","") &amp; IF(W113&lt;&gt;"",", ['de']='" &amp; W113&amp;"'","") &amp; "}",""),"")&amp;"},","")</f>
        <v>, isProcSetAllowedInPvP=1, dropMechanic={LIBSETS_DROP_MECHANIC_CITY_CYRODIIL_BRUMA}},</v>
      </c>
      <c r="BC113" s="21" t="str">
        <f>IF(F113&lt;&gt;"Not in the game (anymore)",IF(C113&lt;&gt;"",CONCATENATE(" --",C113," / ",B113,"   [",IF(Q113&lt;&gt;"",Q113,""),IF(Z113&lt;&gt;"",", "&amp;Z113,""),IF(AE113&lt;&gt;"",", "&amp;AE113,""),IF(AJ113&lt;&gt;"",", "&amp;AJ113,""),IF(AO113&lt;&gt;"",", "&amp;AO113,""),IF(AT113&lt;&gt;"",", "&amp;AT113,""),"]")),"")</f>
        <v xml:space="preserve"> --Shield of the Valiant / Schild des Tapferen   [Cyrodiil]</v>
      </c>
    </row>
    <row r="114" spans="1:55" x14ac:dyDescent="0.25">
      <c r="A114" s="12">
        <v>133</v>
      </c>
      <c r="B114" t="s">
        <v>896</v>
      </c>
      <c r="C114" t="s">
        <v>897</v>
      </c>
      <c r="D114" s="3">
        <f>A114</f>
        <v>133</v>
      </c>
      <c r="E114" s="42"/>
      <c r="G114" s="8" t="s">
        <v>1480</v>
      </c>
      <c r="I114" t="s">
        <v>91</v>
      </c>
      <c r="J114" t="s">
        <v>91</v>
      </c>
      <c r="K114">
        <v>-1</v>
      </c>
      <c r="L114">
        <v>-1</v>
      </c>
      <c r="M114">
        <v>-1</v>
      </c>
      <c r="O114" s="65" t="s">
        <v>125</v>
      </c>
      <c r="P114" s="3">
        <f>IF(AND(G114&lt;&gt;"LIBSETS_SETTYPE_BATTLEGROUND",G114&lt;&gt;"LIBSETS_SETTYPE_SPECIAL"), IF(Q114&lt;&gt;"",VLOOKUP(Q114,'ESO zone constants'!$D$3:$H$10001,5,FALSE),""),"")</f>
        <v>181</v>
      </c>
      <c r="Q114" t="str">
        <f>IF(AND(O114&lt;&gt;"",NOT(ISERROR(O114))),O114, IF(AND(K114&lt;&gt;"",K114&gt;0,NOT(ISERROR(K114))),VLOOKUP(K114,'ESO dumped WayshrineInfo'!$K$3:$N$9987,4,FALSE),""))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WayshrineInfo'!$K$3:$N$9987,4,FALSE),""))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WayshrineInfo'!$K$3:$N$9987,4,FALSE),""))</f>
        <v/>
      </c>
      <c r="AF114" s="44"/>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K114" s="44"/>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P114" s="44"/>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U114" s="44"/>
      <c r="AV114" s="3" t="str">
        <f>IF(AU114&lt;&gt;"",IF(AU114&lt;&gt;"LIBSETS_DROP_MECHANIC_MONSTER_NAME",VLOOKUP(AU114,'LibSets constants'!$I$4:$L$1003,3,FALSE),""),"")</f>
        <v/>
      </c>
      <c r="AW114" s="3" t="str">
        <f>IF(AU114&lt;&gt;"",IF(AU114&lt;&gt;"LIBSETS_DROP_MECHANIC_MONSTER_NAME",VLOOKUP(AU114,'LibSets constants'!$I$4:$L$1003,4,FALSE),""),"")</f>
        <v/>
      </c>
      <c r="AX114" s="85" t="s">
        <v>2678</v>
      </c>
      <c r="AY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Z114" s="21" t="str">
        <f>IF(F114&lt;&gt;"Not in the game (anymore)",IF(A114&lt;&gt;"",IF(P114&lt;&gt;"",CONCATENATE(", zoneIds={",P114),"")&amp;IF(Y114&lt;&gt;"",CONCATENATE(",",Y114),"")&amp;IF(AD114&lt;&gt;"",CONCATENATE(",",AD114),"")&amp;IF(AI114&lt;&gt;"",CONCATENATE(",",AI114),"")&amp;IF(AN114&lt;&gt;"",CONCATENATE(",",AN114),"")&amp;IF(AS114&lt;&gt;"",CONCATENATE(",",AS114),"")&amp;IF(P114&lt;&gt;"",CONCATENATE("}",""),"")&amp;IF(OR(I114="true",I114="false",I114&lt;&gt;""), CONCATENATE(", veteran=", I114), ""),""),"")</f>
        <v>, zoneIds={181}, veteran=false</v>
      </c>
      <c r="BA114" s="21" t="str">
        <f>IF(F114&lt;&gt;"Not in the game (anymore)",IF(A114&lt;&gt;"",", setType="&amp;G114,"")&amp;IF(J114="true",", multiTrialSet=true",""),"")</f>
        <v>, setType=LIBSETS_SETTYPE_CYRODIIL</v>
      </c>
      <c r="BB114" s="21" t="str">
        <f>IF(AX114&lt;&gt;"",", isProcSetAllowedInPvP="&amp; AX114,"") &amp; IF(F114&lt;&gt;"Not in the game (anymore)",IF(U114&lt;&gt;"",", dropMechanic={"&amp;U114&amp;IF(AA114&lt;&gt;"",","&amp;AA114,"")&amp;IF(AF114&lt;&gt;"",","&amp;AF114,"")&amp;IF(AK114&lt;&gt;"",","&amp;AK114,"")&amp;IF(AP114&lt;&gt;"",","&amp;AP114,"")&amp;IF(AU114&lt;&gt;"",","&amp;AU114,"")&amp;"}"&amp;IF(U114="LIBSETS_DROP_MECHANIC_MONSTER_NAME",", dropMechanicNames={" &amp; IF(V114&lt;&gt;"","['en']='"&amp;V114&amp;"'","") &amp; IF(W114&lt;&gt;"",", ['de']='" &amp; W114&amp;"'","") &amp; "}",""),"")&amp;"},","")</f>
        <v>, isProcSetAllowedInPvP=1, dropMechanic={LIBSETS_DROP_MECHANIC_CITY_CYRODIIL_CROPSFORD}},</v>
      </c>
      <c r="BC114" s="21" t="str">
        <f>IF(F114&lt;&gt;"Not in the game (anymore)",IF(C114&lt;&gt;"",CONCATENATE(" --",C114," / ",B114,"   [",IF(Q114&lt;&gt;"",Q114,""),IF(Z114&lt;&gt;"",", "&amp;Z114,""),IF(AE114&lt;&gt;"",", "&amp;AE114,""),IF(AJ114&lt;&gt;"",", "&amp;AJ114,""),IF(AO114&lt;&gt;"",", "&amp;AO114,""),IF(AT114&lt;&gt;"",", "&amp;AT114,""),"]")),"")</f>
        <v xml:space="preserve"> --Buffer of the Swift / Dämpfer des Geschwinden   [Cyrodiil]</v>
      </c>
    </row>
    <row r="115" spans="1:55" x14ac:dyDescent="0.25">
      <c r="A115" s="12">
        <v>134</v>
      </c>
      <c r="B115" t="s">
        <v>898</v>
      </c>
      <c r="C115" t="s">
        <v>899</v>
      </c>
      <c r="D115" s="3">
        <f>A115</f>
        <v>134</v>
      </c>
      <c r="G115" s="8" t="s">
        <v>1482</v>
      </c>
      <c r="I115" t="s">
        <v>91</v>
      </c>
      <c r="J115" t="s">
        <v>91</v>
      </c>
      <c r="K115">
        <v>190</v>
      </c>
      <c r="L115">
        <v>190</v>
      </c>
      <c r="M115">
        <v>190</v>
      </c>
      <c r="O115" s="65" t="s">
        <v>49</v>
      </c>
      <c r="P115" s="3">
        <f>IF(AND(G115&lt;&gt;"LIBSETS_SETTYPE_BATTLEGROUND",G115&lt;&gt;"LIBSETS_SETTYPE_SPECIAL"), IF(Q115&lt;&gt;"",VLOOKUP(Q115,'ESO zone constants'!$D$3:$H$10001,5,FALSE),""),"")</f>
        <v>130</v>
      </c>
      <c r="Q115" t="str">
        <f>IF(AND(O115&lt;&gt;"",NOT(ISERROR(O115))),O115, IF(AND(K115&lt;&gt;"",K115&gt;0,NOT(ISERROR(K115))),VLOOKUP(K115,'ESO dumped WayshrineInfo'!$K$3:$N$9987,4,FALSE),""))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WayshrineInfo'!$K$3:$N$9987,4,FALSE),""))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WayshrineInfo'!$K$3:$N$9987,4,FALSE),""))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5" t="s">
        <v>2677</v>
      </c>
      <c r="AY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[134] = {wayshrines={190,190,190,}, dlcId=DLC_BASE_GAME</v>
      </c>
      <c r="AZ115" s="21" t="str">
        <f>IF(F115&lt;&gt;"Not in the game (anymore)",IF(A115&lt;&gt;"",IF(P115&lt;&gt;"",CONCATENATE(", zoneIds={",P115),"")&amp;IF(Y115&lt;&gt;"",CONCATENATE(",",Y115),"")&amp;IF(AD115&lt;&gt;"",CONCATENATE(",",AD115),"")&amp;IF(AI115&lt;&gt;"",CONCATENATE(",",AI115),"")&amp;IF(AN115&lt;&gt;"",CONCATENATE(",",AN115),"")&amp;IF(AS115&lt;&gt;"",CONCATENATE(",",AS115),"")&amp;IF(P115&lt;&gt;"",CONCATENATE("}",""),"")&amp;IF(OR(I115="true",I115="false",I115&lt;&gt;""), CONCATENATE(", veteran=", I115), ""),""),"")</f>
        <v>, zoneIds={130,932}, veteran=false</v>
      </c>
      <c r="BA115" s="21" t="str">
        <f>IF(F115&lt;&gt;"Not in the game (anymore)",IF(A115&lt;&gt;"",", setType="&amp;G115,"")&amp;IF(J115="true",", multiTrialSet=true",""),"")</f>
        <v>, setType=LIBSETS_SETTYPE_DUNGEON</v>
      </c>
      <c r="BB115" s="21" t="str">
        <f>IF(AX115&lt;&gt;"",", isProcSetAllowedInPvP="&amp; AX115,"") &amp; IF(F115&lt;&gt;"Not in the game (anymore)",IF(U115&lt;&gt;"",", dropMechanic={"&amp;U115&amp;IF(AA115&lt;&gt;"",","&amp;AA115,"")&amp;IF(AF115&lt;&gt;"",","&amp;AF115,"")&amp;IF(AK115&lt;&gt;"",","&amp;AK115,"")&amp;IF(AP115&lt;&gt;"",","&amp;AP115,"")&amp;IF(AU115&lt;&gt;"",","&amp;AU115,"")&amp;"}"&amp;IF(U115="LIBSETS_DROP_MECHANIC_MONSTER_NAME",", dropMechanicNames={" &amp; IF(V115&lt;&gt;"","['en']='"&amp;V115&amp;"'","") &amp; IF(W115&lt;&gt;"",", ['de']='" &amp; W115&amp;"'","") &amp; "}",""),"")&amp;"},","")</f>
        <v>},</v>
      </c>
      <c r="BC115" s="21" t="str">
        <f>IF(F115&lt;&gt;"Not in the game (anymore)",IF(C115&lt;&gt;"",CONCATENATE(" --",C115," / ",B115,"   [",IF(Q115&lt;&gt;"",Q115,""),IF(Z115&lt;&gt;"",", "&amp;Z115,""),IF(AE115&lt;&gt;"",", "&amp;AE115,""),IF(AJ115&lt;&gt;"",", "&amp;AJ115,""),IF(AO115&lt;&gt;"",", "&amp;AO115,""),IF(AT115&lt;&gt;"",", "&amp;AT115,""),"]")),"")</f>
        <v xml:space="preserve"> --Shroud of the Lich / Tuch des Lich   [Crypt of Hearts I]</v>
      </c>
    </row>
    <row r="116" spans="1:55" s="14" customFormat="1" x14ac:dyDescent="0.25">
      <c r="A116" s="12">
        <v>135</v>
      </c>
      <c r="B116" t="s">
        <v>900</v>
      </c>
      <c r="C116" t="s">
        <v>2604</v>
      </c>
      <c r="D116" s="3">
        <f>A116</f>
        <v>135</v>
      </c>
      <c r="E116"/>
      <c r="F116"/>
      <c r="G116" s="8" t="s">
        <v>1485</v>
      </c>
      <c r="H116"/>
      <c r="I116" t="s">
        <v>91</v>
      </c>
      <c r="J116" t="s">
        <v>91</v>
      </c>
      <c r="K116">
        <v>109</v>
      </c>
      <c r="L116">
        <v>109</v>
      </c>
      <c r="M116">
        <v>109</v>
      </c>
      <c r="N116"/>
      <c r="O116" s="65" t="s">
        <v>111</v>
      </c>
      <c r="P116" s="3">
        <f>IF(AND(G116&lt;&gt;"LIBSETS_SETTYPE_BATTLEGROUND",G116&lt;&gt;"LIBSETS_SETTYPE_SPECIAL"), IF(Q116&lt;&gt;"",VLOOKUP(Q116,'ESO zone constants'!$D$3:$H$10001,5,FALSE),""),"")</f>
        <v>103</v>
      </c>
      <c r="Q116" t="str">
        <f>IF(AND(O116&lt;&gt;"",NOT(ISERROR(O116))),O116, IF(AND(K116&lt;&gt;"",K116&gt;0,NOT(ISERROR(K116))),VLOOKUP(K116,'ESO dumped WayshrineInfo'!$K$3:$N$9987,4,FALSE),""))</f>
        <v>The Rift</v>
      </c>
      <c r="R116" s="65"/>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WayshrineInfo'!$K$3:$N$9987,4,FALSE),""))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WayshrineInfo'!$K$3:$N$9987,4,FALSE),""))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5" t="s">
        <v>2677</v>
      </c>
      <c r="AY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{wayshrines={109,109,109,}, dlcId=DLC_BASE_GAME</v>
      </c>
      <c r="AZ116" s="21" t="str">
        <f>IF(F116&lt;&gt;"Not in the game (anymore)",IF(A116&lt;&gt;"",IF(P116&lt;&gt;"",CONCATENATE(", zoneIds={",P116),"")&amp;IF(Y116&lt;&gt;"",CONCATENATE(",",Y116),"")&amp;IF(AD116&lt;&gt;"",CONCATENATE(",",AD116),"")&amp;IF(AI116&lt;&gt;"",CONCATENATE(",",AI116),"")&amp;IF(AN116&lt;&gt;"",CONCATENATE(",",AN116),"")&amp;IF(AS116&lt;&gt;"",CONCATENATE(",",AS116),"")&amp;IF(P116&lt;&gt;"",CONCATENATE("}",""),"")&amp;IF(OR(I116="true",I116="false",I116&lt;&gt;""), CONCATENATE(", veteran=", I116), ""),""),"")</f>
        <v>, zoneIds={103}, veteran=false</v>
      </c>
      <c r="BA116" s="21" t="str">
        <f>IF(F116&lt;&gt;"Not in the game (anymore)",IF(A116&lt;&gt;"",", setType="&amp;G116,"")&amp;IF(J116="true",", multiTrialSet=true",""),"")</f>
        <v>, setType=LIBSETS_SETTYPE_OVERLAND</v>
      </c>
      <c r="BB116" s="21" t="str">
        <f>IF(AX116&lt;&gt;"",", isProcSetAllowedInPvP="&amp; AX116,"") &amp; IF(F116&lt;&gt;"Not in the game (anymore)",IF(U116&lt;&gt;"",", dropMechanic={"&amp;U116&amp;IF(AA116&lt;&gt;"",","&amp;AA116,"")&amp;IF(AF116&lt;&gt;"",","&amp;AF116,"")&amp;IF(AK116&lt;&gt;"",","&amp;AK116,"")&amp;IF(AP116&lt;&gt;"",","&amp;AP116,"")&amp;IF(AU116&lt;&gt;"",","&amp;AU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C116" s="21" t="str">
        <f>IF(F116&lt;&gt;"Not in the game (anymore)",IF(C116&lt;&gt;"",CONCATENATE(" --",C116," / ",B116,"   [",IF(Q116&lt;&gt;"",Q116,""),IF(Z116&lt;&gt;"",", "&amp;Z116,""),IF(AE116&lt;&gt;"",", "&amp;AE116,""),IF(AJ116&lt;&gt;"",", "&amp;AJ116,""),IF(AO116&lt;&gt;"",", "&amp;AO116,""),IF(AT116&lt;&gt;"",", "&amp;AT116,""),"]")),"")</f>
        <v xml:space="preserve"> --Draugr\'s Heritage / Erbe des Draugrs   [The Rift]</v>
      </c>
    </row>
    <row r="117" spans="1:55" x14ac:dyDescent="0.25">
      <c r="A117" s="12">
        <v>136</v>
      </c>
      <c r="B117" t="s">
        <v>901</v>
      </c>
      <c r="C117" t="s">
        <v>902</v>
      </c>
      <c r="D117" s="3">
        <f>A117</f>
        <v>136</v>
      </c>
      <c r="G117" s="8" t="s">
        <v>1486</v>
      </c>
      <c r="I117" t="s">
        <v>91</v>
      </c>
      <c r="J117" t="s">
        <v>91</v>
      </c>
      <c r="K117">
        <v>232</v>
      </c>
      <c r="L117">
        <v>232</v>
      </c>
      <c r="M117">
        <v>232</v>
      </c>
      <c r="O117" s="65" t="s">
        <v>445</v>
      </c>
      <c r="P117" s="3">
        <f>IF(AND(G117&lt;&gt;"LIBSETS_SETTYPE_BATTLEGROUND",G117&lt;&gt;"LIBSETS_SETTYPE_SPECIAL"), IF(Q117&lt;&gt;"",VLOOKUP(Q117,'ESO zone constants'!$D$3:$H$10001,5,FALSE),""),"")</f>
        <v>639</v>
      </c>
      <c r="Q117" t="str">
        <f>IF(AND(O117&lt;&gt;"",NOT(ISERROR(O117))),O117, IF(AND(K117&lt;&gt;"",K117&gt;0,NOT(ISERROR(K117))),VLOOKUP(K117,'ESO dumped WayshrineInfo'!$K$3:$N$9987,4,FALSE),""))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WayshrineInfo'!$K$3:$N$9987,4,FALSE),""))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WayshrineInfo'!$K$3:$N$9987,4,FALSE),""))</f>
        <v/>
      </c>
      <c r="AF117" s="44"/>
      <c r="AG117" s="39"/>
      <c r="AH117" s="39"/>
      <c r="AI117" s="3" t="str">
        <f>IF(G117&lt;&gt;"LIBSETS_SETTYPE_BATTLEGROUND",IF(G117&lt;&gt;"LIBSETS_SETTYPE_SPECIAL",IF(AJ117&lt;&gt;"",VLOOKUP(AJ117,'ESO zone constants'!$D$3:$H$4953,5,FALSE),""),""),"")</f>
        <v/>
      </c>
      <c r="AK117" s="44"/>
      <c r="AL117" s="39"/>
      <c r="AM117" s="39"/>
      <c r="AN117" s="3" t="str">
        <f>IF(G117&lt;&gt;"LIBSETS_SETTYPE_BATTLEGROUND",IF(G117&lt;&gt;"LIBSETS_SETTYPE_SPECIAL",IF(AO117&lt;&gt;"",VLOOKUP(AO117,'ESO zone constants'!$D$3:$H$4953,5,FALSE),""),""),"")</f>
        <v/>
      </c>
      <c r="AP117" s="44"/>
      <c r="AQ117" s="39"/>
      <c r="AR117" s="39"/>
      <c r="AS117" s="3" t="str">
        <f>IF(G117&lt;&gt;"LIBSETS_SETTYPE_BATTLEGROUND",IF(G117&lt;&gt;"LIBSETS_SETTYPE_SPECIAL",IF(AT117&lt;&gt;"",VLOOKUP(AT117,'ESO zone constants'!$D$3:$H$4953,5,FALSE),""),""),"")</f>
        <v/>
      </c>
      <c r="AU117" s="44"/>
      <c r="AV117" s="39"/>
      <c r="AW117" s="39"/>
      <c r="AX117" s="85" t="s">
        <v>2677</v>
      </c>
      <c r="AY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{wayshrines={232,232,232,}, dlcId=DLC_BASE_GAME</v>
      </c>
      <c r="AZ117" s="21" t="str">
        <f>IF(F117&lt;&gt;"Not in the game (anymore)",IF(A117&lt;&gt;"",IF(P117&lt;&gt;"",CONCATENATE(", zoneIds={",P117),"")&amp;IF(Y117&lt;&gt;"",CONCATENATE(",",Y117),"")&amp;IF(AD117&lt;&gt;"",CONCATENATE(",",AD117),"")&amp;IF(AI117&lt;&gt;"",CONCATENATE(",",AI117),"")&amp;IF(AN117&lt;&gt;"",CONCATENATE(",",AN117),"")&amp;IF(AS117&lt;&gt;"",CONCATENATE(",",AS117),"")&amp;IF(P117&lt;&gt;"",CONCATENATE("}",""),"")&amp;IF(OR(I117="true",I117="false",I117&lt;&gt;""), CONCATENATE(", veteran=", I117), ""),""),"")</f>
        <v>, zoneIds={639}, veteran=false</v>
      </c>
      <c r="BA117" s="21" t="str">
        <f>IF(F117&lt;&gt;"Not in the game (anymore)",IF(A117&lt;&gt;"",", setType="&amp;G117,"")&amp;IF(J117="true",", multiTrialSet=true",""),"")</f>
        <v>, setType=LIBSETS_SETTYPE_TRIAL</v>
      </c>
      <c r="BB117" s="21" t="str">
        <f>IF(AX117&lt;&gt;"",", isProcSetAllowedInPvP="&amp; AX117,"") &amp; IF(F117&lt;&gt;"Not in the game (anymore)",IF(U117&lt;&gt;"",", dropMechanic={"&amp;U117&amp;IF(AA117&lt;&gt;"",","&amp;AA117,"")&amp;IF(AF117&lt;&gt;"",","&amp;AF117,"")&amp;IF(AK117&lt;&gt;"",","&amp;AK117,"")&amp;IF(AP117&lt;&gt;"",","&amp;AP117,"")&amp;IF(AU117&lt;&gt;"",","&amp;AU117,"")&amp;"}"&amp;IF(U117="LIBSETS_DROP_MECHANIC_MONSTER_NAME",", dropMechanicNames={" &amp; IF(V117&lt;&gt;"","['en']='"&amp;V117&amp;"'","") &amp; IF(W117&lt;&gt;"",", ['de']='" &amp; W117&amp;"'","")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IF(F117&lt;&gt;"Not in the game (anymore)",IF(C117&lt;&gt;"",CONCATENATE(" --",C117," / ",B117,"   [",IF(Q117&lt;&gt;"",Q117,""),IF(Z117&lt;&gt;"",", "&amp;Z117,""),IF(AE117&lt;&gt;"",", "&amp;AE117,""),IF(AJ117&lt;&gt;"",", "&amp;AJ117,""),IF(AO117&lt;&gt;"",", "&amp;AO117,""),IF(AT117&lt;&gt;"",", "&amp;AT117,""),"]")),"")</f>
        <v xml:space="preserve"> --Immortal Warrior / Unsterblicher Krieger   [Sanctum Ophidia]</v>
      </c>
    </row>
    <row r="118" spans="1:55" x14ac:dyDescent="0.25">
      <c r="A118" s="12">
        <v>137</v>
      </c>
      <c r="B118" t="s">
        <v>903</v>
      </c>
      <c r="C118" t="s">
        <v>904</v>
      </c>
      <c r="D118" s="3">
        <f>A118</f>
        <v>137</v>
      </c>
      <c r="E118" s="42"/>
      <c r="G118" s="8" t="s">
        <v>1486</v>
      </c>
      <c r="I118" t="s">
        <v>91</v>
      </c>
      <c r="J118" t="s">
        <v>91</v>
      </c>
      <c r="K118">
        <v>230</v>
      </c>
      <c r="L118">
        <v>230</v>
      </c>
      <c r="M118">
        <v>230</v>
      </c>
      <c r="O118" s="65" t="s">
        <v>442</v>
      </c>
      <c r="P118" s="3">
        <f>IF(AND(G118&lt;&gt;"LIBSETS_SETTYPE_BATTLEGROUND",G118&lt;&gt;"LIBSETS_SETTYPE_SPECIAL"), IF(Q118&lt;&gt;"",VLOOKUP(Q118,'ESO zone constants'!$D$3:$H$10001,5,FALSE),""),"")</f>
        <v>636</v>
      </c>
      <c r="Q118" t="str">
        <f>IF(AND(O118&lt;&gt;"",NOT(ISERROR(O118))),O118, IF(AND(K118&lt;&gt;"",K118&gt;0,NOT(ISERROR(K118))),VLOOKUP(K118,'ESO dumped WayshrineInfo'!$K$3:$N$9987,4,FALSE),""))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WayshrineInfo'!$K$3:$N$9987,4,FALSE),""))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WayshrineInfo'!$K$3:$N$9987,4,FALSE),""))</f>
        <v/>
      </c>
      <c r="AF118" s="44"/>
      <c r="AG118" s="39"/>
      <c r="AH118" s="39"/>
      <c r="AI118" s="3" t="str">
        <f>IF(G118&lt;&gt;"LIBSETS_SETTYPE_BATTLEGROUND",IF(G118&lt;&gt;"LIBSETS_SETTYPE_SPECIAL",IF(AJ118&lt;&gt;"",VLOOKUP(AJ118,'ESO zone constants'!$D$3:$H$4953,5,FALSE),""),""),"")</f>
        <v/>
      </c>
      <c r="AK118" s="44"/>
      <c r="AL118" s="39"/>
      <c r="AM118" s="39"/>
      <c r="AN118" s="3" t="str">
        <f>IF(G118&lt;&gt;"LIBSETS_SETTYPE_BATTLEGROUND",IF(G118&lt;&gt;"LIBSETS_SETTYPE_SPECIAL",IF(AO118&lt;&gt;"",VLOOKUP(AO118,'ESO zone constants'!$D$3:$H$4953,5,FALSE),""),""),"")</f>
        <v/>
      </c>
      <c r="AP118" s="44"/>
      <c r="AQ118" s="39"/>
      <c r="AR118" s="39"/>
      <c r="AS118" s="3" t="str">
        <f>IF(G118&lt;&gt;"LIBSETS_SETTYPE_BATTLEGROUND",IF(G118&lt;&gt;"LIBSETS_SETTYPE_SPECIAL",IF(AT118&lt;&gt;"",VLOOKUP(AT118,'ESO zone constants'!$D$3:$H$4953,5,FALSE),""),""),"")</f>
        <v/>
      </c>
      <c r="AU118" s="44"/>
      <c r="AV118" s="39"/>
      <c r="AW118" s="39"/>
      <c r="AX118" s="85" t="s">
        <v>2677</v>
      </c>
      <c r="AY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{wayshrines={230,230,230,}, dlcId=DLC_BASE_GAME</v>
      </c>
      <c r="AZ118" s="21" t="str">
        <f>IF(F118&lt;&gt;"Not in the game (anymore)",IF(A118&lt;&gt;"",IF(P118&lt;&gt;"",CONCATENATE(", zoneIds={",P118),"")&amp;IF(Y118&lt;&gt;"",CONCATENATE(",",Y118),"")&amp;IF(AD118&lt;&gt;"",CONCATENATE(",",AD118),"")&amp;IF(AI118&lt;&gt;"",CONCATENATE(",",AI118),"")&amp;IF(AN118&lt;&gt;"",CONCATENATE(",",AN118),"")&amp;IF(AS118&lt;&gt;"",CONCATENATE(",",AS118),"")&amp;IF(P118&lt;&gt;"",CONCATENATE("}",""),"")&amp;IF(OR(I118="true",I118="false",I118&lt;&gt;""), CONCATENATE(", veteran=", I118), ""),""),"")</f>
        <v>, zoneIds={636}, veteran=false</v>
      </c>
      <c r="BA118" s="21" t="str">
        <f>IF(F118&lt;&gt;"Not in the game (anymore)",IF(A118&lt;&gt;"",", setType="&amp;G118,"")&amp;IF(J118="true",", multiTrialSet=true",""),"")</f>
        <v>, setType=LIBSETS_SETTYPE_TRIAL</v>
      </c>
      <c r="BB118" s="21" t="str">
        <f>IF(AX118&lt;&gt;"",", isProcSetAllowedInPvP="&amp; AX118,"") &amp; IF(F118&lt;&gt;"Not in the game (anymore)",IF(U118&lt;&gt;"",", dropMechanic={"&amp;U118&amp;IF(AA118&lt;&gt;"",","&amp;AA118,"")&amp;IF(AF118&lt;&gt;"",","&amp;AF118,"")&amp;IF(AK118&lt;&gt;"",","&amp;AK118,"")&amp;IF(AP118&lt;&gt;"",","&amp;AP118,"")&amp;IF(AU118&lt;&gt;"",","&amp;AU118,"")&amp;"}"&amp;IF(U118="LIBSETS_DROP_MECHANIC_MONSTER_NAME",", dropMechanicNames={" &amp; IF(V118&lt;&gt;"","['en']='"&amp;V118&amp;"'","") &amp; IF(W118&lt;&gt;"",", ['de']='" &amp; W118&amp;"'","")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IF(F118&lt;&gt;"Not in the game (anymore)",IF(C118&lt;&gt;"",CONCATENATE(" --",C118," / ",B118,"   [",IF(Q118&lt;&gt;"",Q118,""),IF(Z118&lt;&gt;"",", "&amp;Z118,""),IF(AE118&lt;&gt;"",", "&amp;AE118,""),IF(AJ118&lt;&gt;"",", "&amp;AJ118,""),IF(AO118&lt;&gt;"",", "&amp;AO118,""),IF(AT118&lt;&gt;"",", "&amp;AT118,""),"]")),"")</f>
        <v xml:space="preserve"> --Berserking Warrior / Tobender Krieger   [Hel Ra Citadel]</v>
      </c>
    </row>
    <row r="119" spans="1:55" x14ac:dyDescent="0.25">
      <c r="A119" s="12">
        <v>138</v>
      </c>
      <c r="B119" t="s">
        <v>905</v>
      </c>
      <c r="C119" t="s">
        <v>906</v>
      </c>
      <c r="D119" s="3">
        <f>A119</f>
        <v>138</v>
      </c>
      <c r="G119" s="8" t="s">
        <v>1486</v>
      </c>
      <c r="I119" t="s">
        <v>91</v>
      </c>
      <c r="J119" t="s">
        <v>91</v>
      </c>
      <c r="K119">
        <v>231</v>
      </c>
      <c r="L119">
        <v>231</v>
      </c>
      <c r="M119">
        <v>231</v>
      </c>
      <c r="O119" s="65" t="s">
        <v>444</v>
      </c>
      <c r="P119" s="3">
        <f>IF(AND(G119&lt;&gt;"LIBSETS_SETTYPE_BATTLEGROUND",G119&lt;&gt;"LIBSETS_SETTYPE_SPECIAL"), IF(Q119&lt;&gt;"",VLOOKUP(Q119,'ESO zone constants'!$D$3:$H$10001,5,FALSE),""),"")</f>
        <v>638</v>
      </c>
      <c r="Q119" t="str">
        <f>IF(AND(O119&lt;&gt;"",NOT(ISERROR(O119))),O119, IF(AND(K119&lt;&gt;"",K119&gt;0,NOT(ISERROR(K119))),VLOOKUP(K119,'ESO dumped WayshrineInfo'!$K$3:$N$9987,4,FALSE),""))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WayshrineInfo'!$K$3:$N$9987,4,FALSE),""))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WayshrineInfo'!$K$3:$N$9987,4,FALSE),""))</f>
        <v/>
      </c>
      <c r="AF119" s="44"/>
      <c r="AG119" s="39"/>
      <c r="AH119" s="39"/>
      <c r="AI119" s="3" t="str">
        <f>IF(G119&lt;&gt;"LIBSETS_SETTYPE_BATTLEGROUND",IF(G119&lt;&gt;"LIBSETS_SETTYPE_SPECIAL",IF(AJ119&lt;&gt;"",VLOOKUP(AJ119,'ESO zone constants'!$D$3:$H$4953,5,FALSE),""),""),"")</f>
        <v/>
      </c>
      <c r="AK119" s="44"/>
      <c r="AL119" s="39"/>
      <c r="AM119" s="39"/>
      <c r="AN119" s="3" t="str">
        <f>IF(G119&lt;&gt;"LIBSETS_SETTYPE_BATTLEGROUND",IF(G119&lt;&gt;"LIBSETS_SETTYPE_SPECIAL",IF(AO119&lt;&gt;"",VLOOKUP(AO119,'ESO zone constants'!$D$3:$H$4953,5,FALSE),""),""),"")</f>
        <v/>
      </c>
      <c r="AP119" s="44"/>
      <c r="AQ119" s="39"/>
      <c r="AR119" s="39"/>
      <c r="AS119" s="3" t="str">
        <f>IF(G119&lt;&gt;"LIBSETS_SETTYPE_BATTLEGROUND",IF(G119&lt;&gt;"LIBSETS_SETTYPE_SPECIAL",IF(AT119&lt;&gt;"",VLOOKUP(AT119,'ESO zone constants'!$D$3:$H$4953,5,FALSE),""),""),"")</f>
        <v/>
      </c>
      <c r="AU119" s="44"/>
      <c r="AV119" s="39"/>
      <c r="AW119" s="39"/>
      <c r="AX119" s="85" t="s">
        <v>2677</v>
      </c>
      <c r="AY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{wayshrines={231,231,231,}, dlcId=DLC_BASE_GAME</v>
      </c>
      <c r="AZ119" s="21" t="str">
        <f>IF(F119&lt;&gt;"Not in the game (anymore)",IF(A119&lt;&gt;"",IF(P119&lt;&gt;"",CONCATENATE(", zoneIds={",P119),"")&amp;IF(Y119&lt;&gt;"",CONCATENATE(",",Y119),"")&amp;IF(AD119&lt;&gt;"",CONCATENATE(",",AD119),"")&amp;IF(AI119&lt;&gt;"",CONCATENATE(",",AI119),"")&amp;IF(AN119&lt;&gt;"",CONCATENATE(",",AN119),"")&amp;IF(AS119&lt;&gt;"",CONCATENATE(",",AS119),"")&amp;IF(P119&lt;&gt;"",CONCATENATE("}",""),"")&amp;IF(OR(I119="true",I119="false",I119&lt;&gt;""), CONCATENATE(", veteran=", I119), ""),""),"")</f>
        <v>, zoneIds={638}, veteran=false</v>
      </c>
      <c r="BA119" s="21" t="str">
        <f>IF(F119&lt;&gt;"Not in the game (anymore)",IF(A119&lt;&gt;"",", setType="&amp;G119,"")&amp;IF(J119="true",", multiTrialSet=true",""),"")</f>
        <v>, setType=LIBSETS_SETTYPE_TRIAL</v>
      </c>
      <c r="BB119" s="21" t="str">
        <f>IF(AX119&lt;&gt;"",", isProcSetAllowedInPvP="&amp; AX119,"") &amp; IF(F119&lt;&gt;"Not in the game (anymore)",IF(U119&lt;&gt;"",", dropMechanic={"&amp;U119&amp;IF(AA119&lt;&gt;"",","&amp;AA119,"")&amp;IF(AF119&lt;&gt;"",","&amp;AF119,"")&amp;IF(AK119&lt;&gt;"",","&amp;AK119,"")&amp;IF(AP119&lt;&gt;"",","&amp;AP119,"")&amp;IF(AU119&lt;&gt;"",","&amp;AU119,"")&amp;"}"&amp;IF(U119="LIBSETS_DROP_MECHANIC_MONSTER_NAME",", dropMechanicNames={" &amp; IF(V119&lt;&gt;"","['en']='"&amp;V119&amp;"'","") &amp; IF(W119&lt;&gt;"",", ['de']='" &amp; W119&amp;"'","")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IF(F119&lt;&gt;"Not in the game (anymore)",IF(C119&lt;&gt;"",CONCATENATE(" --",C119," / ",B119,"   [",IF(Q119&lt;&gt;"",Q119,""),IF(Z119&lt;&gt;"",", "&amp;Z119,""),IF(AE119&lt;&gt;"",", "&amp;AE119,""),IF(AJ119&lt;&gt;"",", "&amp;AJ119,""),IF(AO119&lt;&gt;"",", "&amp;AO119,""),IF(AT119&lt;&gt;"",", "&amp;AT119,""),"]")),"")</f>
        <v xml:space="preserve"> --Defending Warrior / Verteidigender Krieger   [Aetherian Archive]</v>
      </c>
    </row>
    <row r="120" spans="1:55" x14ac:dyDescent="0.25">
      <c r="A120" s="12">
        <v>139</v>
      </c>
      <c r="B120" t="s">
        <v>907</v>
      </c>
      <c r="C120" t="s">
        <v>908</v>
      </c>
      <c r="D120" s="3">
        <f>A120</f>
        <v>139</v>
      </c>
      <c r="G120" s="8" t="s">
        <v>1486</v>
      </c>
      <c r="I120" t="s">
        <v>91</v>
      </c>
      <c r="J120" t="s">
        <v>91</v>
      </c>
      <c r="K120">
        <v>232</v>
      </c>
      <c r="L120">
        <v>232</v>
      </c>
      <c r="M120">
        <v>232</v>
      </c>
      <c r="O120" s="65" t="s">
        <v>445</v>
      </c>
      <c r="P120" s="3">
        <f>IF(AND(G120&lt;&gt;"LIBSETS_SETTYPE_BATTLEGROUND",G120&lt;&gt;"LIBSETS_SETTYPE_SPECIAL"), IF(Q120&lt;&gt;"",VLOOKUP(Q120,'ESO zone constants'!$D$3:$H$10001,5,FALSE),""),"")</f>
        <v>639</v>
      </c>
      <c r="Q120" t="str">
        <f>IF(AND(O120&lt;&gt;"",NOT(ISERROR(O120))),O120, IF(AND(K120&lt;&gt;"",K120&gt;0,NOT(ISERROR(K120))),VLOOKUP(K120,'ESO dumped WayshrineInfo'!$K$3:$N$9987,4,FALSE),""))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WayshrineInfo'!$K$3:$N$9987,4,FALSE),""))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WayshrineInfo'!$K$3:$N$9987,4,FALSE),""))</f>
        <v/>
      </c>
      <c r="AF120" s="44"/>
      <c r="AG120" s="39"/>
      <c r="AH120" s="39"/>
      <c r="AI120" s="43" t="str">
        <f>IF(G120&lt;&gt;"LIBSETS_SETTYPE_BATTLEGROUND",IF(G120&lt;&gt;"LIBSETS_SETTYPE_SPECIAL",IF(AJ120&lt;&gt;"",VLOOKUP(AJ120,'ESO zone constants'!$D$3:$H$4953,5,FALSE),""),""),"")</f>
        <v/>
      </c>
      <c r="AK120" s="44"/>
      <c r="AL120" s="39"/>
      <c r="AM120" s="39"/>
      <c r="AN120" s="3" t="str">
        <f>IF(G120&lt;&gt;"LIBSETS_SETTYPE_BATTLEGROUND",IF(G120&lt;&gt;"LIBSETS_SETTYPE_SPECIAL",IF(AO120&lt;&gt;"",VLOOKUP(AO120,'ESO zone constants'!$D$3:$H$4953,5,FALSE),""),""),"")</f>
        <v/>
      </c>
      <c r="AP120" s="44"/>
      <c r="AQ120" s="39"/>
      <c r="AR120" s="39"/>
      <c r="AS120" s="3" t="str">
        <f>IF(G120&lt;&gt;"LIBSETS_SETTYPE_BATTLEGROUND",IF(G120&lt;&gt;"LIBSETS_SETTYPE_SPECIAL",IF(AT120&lt;&gt;"",VLOOKUP(AT120,'ESO zone constants'!$D$3:$H$4953,5,FALSE),""),""),"")</f>
        <v/>
      </c>
      <c r="AU120" s="44"/>
      <c r="AV120" s="39"/>
      <c r="AW120" s="39"/>
      <c r="AX120" s="85" t="s">
        <v>2677</v>
      </c>
      <c r="AY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{wayshrines={232,232,232,}, dlcId=DLC_BASE_GAME</v>
      </c>
      <c r="AZ120" s="21" t="str">
        <f>IF(F120&lt;&gt;"Not in the game (anymore)",IF(A120&lt;&gt;"",IF(P120&lt;&gt;"",CONCATENATE(", zoneIds={",P120),"")&amp;IF(Y120&lt;&gt;"",CONCATENATE(",",Y120),"")&amp;IF(AD120&lt;&gt;"",CONCATENATE(",",AD120),"")&amp;IF(AI120&lt;&gt;"",CONCATENATE(",",AI120),"")&amp;IF(AN120&lt;&gt;"",CONCATENATE(",",AN120),"")&amp;IF(AS120&lt;&gt;"",CONCATENATE(",",AS120),"")&amp;IF(P120&lt;&gt;"",CONCATENATE("}",""),"")&amp;IF(OR(I120="true",I120="false",I120&lt;&gt;""), CONCATENATE(", veteran=", I120), ""),""),"")</f>
        <v>, zoneIds={639}, veteran=false</v>
      </c>
      <c r="BA120" s="21" t="str">
        <f>IF(F120&lt;&gt;"Not in the game (anymore)",IF(A120&lt;&gt;"",", setType="&amp;G120,"")&amp;IF(J120="true",", multiTrialSet=true",""),"")</f>
        <v>, setType=LIBSETS_SETTYPE_TRIAL</v>
      </c>
      <c r="BB120" s="21" t="str">
        <f>IF(AX120&lt;&gt;"",", isProcSetAllowedInPvP="&amp; AX120,"") &amp; IF(F120&lt;&gt;"Not in the game (anymore)",IF(U120&lt;&gt;"",", dropMechanic={"&amp;U120&amp;IF(AA120&lt;&gt;"",","&amp;AA120,"")&amp;IF(AF120&lt;&gt;"",","&amp;AF120,"")&amp;IF(AK120&lt;&gt;"",","&amp;AK120,"")&amp;IF(AP120&lt;&gt;"",","&amp;AP120,"")&amp;IF(AU120&lt;&gt;"",","&amp;AU120,"")&amp;"}"&amp;IF(U120="LIBSETS_DROP_MECHANIC_MONSTER_NAME",", dropMechanicNames={" &amp; IF(V120&lt;&gt;"","['en']='"&amp;V120&amp;"'","") &amp; IF(W120&lt;&gt;"",", ['de']='" &amp; W120&amp;"'","")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IF(F120&lt;&gt;"Not in the game (anymore)",IF(C120&lt;&gt;"",CONCATENATE(" --",C120," / ",B120,"   [",IF(Q120&lt;&gt;"",Q120,""),IF(Z120&lt;&gt;"",", "&amp;Z120,""),IF(AE120&lt;&gt;"",", "&amp;AE120,""),IF(AJ120&lt;&gt;"",", "&amp;AJ120,""),IF(AO120&lt;&gt;"",", "&amp;AO120,""),IF(AT120&lt;&gt;"",", "&amp;AT120,""),"]")),"")</f>
        <v xml:space="preserve"> --Wise Mage / Weiser Magier   [Sanctum Ophidia]</v>
      </c>
    </row>
    <row r="121" spans="1:55" x14ac:dyDescent="0.25">
      <c r="A121" s="12">
        <v>140</v>
      </c>
      <c r="B121" t="s">
        <v>909</v>
      </c>
      <c r="C121" t="s">
        <v>910</v>
      </c>
      <c r="D121" s="3">
        <f>A121</f>
        <v>140</v>
      </c>
      <c r="G121" s="8" t="s">
        <v>1486</v>
      </c>
      <c r="I121" t="s">
        <v>91</v>
      </c>
      <c r="J121" t="s">
        <v>91</v>
      </c>
      <c r="K121">
        <v>230</v>
      </c>
      <c r="L121">
        <v>230</v>
      </c>
      <c r="M121">
        <v>230</v>
      </c>
      <c r="O121" s="65" t="s">
        <v>442</v>
      </c>
      <c r="P121" s="3">
        <f>IF(AND(G121&lt;&gt;"LIBSETS_SETTYPE_BATTLEGROUND",G121&lt;&gt;"LIBSETS_SETTYPE_SPECIAL"), IF(Q121&lt;&gt;"",VLOOKUP(Q121,'ESO zone constants'!$D$3:$H$10001,5,FALSE),""),"")</f>
        <v>636</v>
      </c>
      <c r="Q121" t="str">
        <f>IF(AND(O121&lt;&gt;"",NOT(ISERROR(O121))),O121, IF(AND(K121&lt;&gt;"",K121&gt;0,NOT(ISERROR(K121))),VLOOKUP(K121,'ESO dumped WayshrineInfo'!$K$3:$N$9987,4,FALSE),""))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WayshrineInfo'!$K$3:$N$9987,4,FALSE),""))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WayshrineInfo'!$K$3:$N$9987,4,FALSE),""))</f>
        <v/>
      </c>
      <c r="AF121" s="44"/>
      <c r="AG121" s="39"/>
      <c r="AH121" s="39"/>
      <c r="AI121" s="3" t="str">
        <f>IF(G121&lt;&gt;"LIBSETS_SETTYPE_BATTLEGROUND",IF(G121&lt;&gt;"LIBSETS_SETTYPE_SPECIAL",IF(AJ121&lt;&gt;"",VLOOKUP(AJ121,'ESO zone constants'!$D$3:$H$4953,5,FALSE),""),""),"")</f>
        <v/>
      </c>
      <c r="AK121" s="44"/>
      <c r="AL121" s="39"/>
      <c r="AM121" s="39"/>
      <c r="AN121" s="3" t="str">
        <f>IF(G121&lt;&gt;"LIBSETS_SETTYPE_BATTLEGROUND",IF(G121&lt;&gt;"LIBSETS_SETTYPE_SPECIAL",IF(AO121&lt;&gt;"",VLOOKUP(AO121,'ESO zone constants'!$D$3:$H$4953,5,FALSE),""),""),"")</f>
        <v/>
      </c>
      <c r="AP121" s="44"/>
      <c r="AQ121" s="39"/>
      <c r="AR121" s="39"/>
      <c r="AS121" s="3" t="str">
        <f>IF(G121&lt;&gt;"LIBSETS_SETTYPE_BATTLEGROUND",IF(G121&lt;&gt;"LIBSETS_SETTYPE_SPECIAL",IF(AT121&lt;&gt;"",VLOOKUP(AT121,'ESO zone constants'!$D$3:$H$4953,5,FALSE),""),""),"")</f>
        <v/>
      </c>
      <c r="AU121" s="44"/>
      <c r="AV121" s="39"/>
      <c r="AW121" s="39"/>
      <c r="AX121" s="85" t="s">
        <v>2677</v>
      </c>
      <c r="AY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{wayshrines={230,230,230,}, dlcId=DLC_BASE_GAME</v>
      </c>
      <c r="AZ121" s="21" t="str">
        <f>IF(F121&lt;&gt;"Not in the game (anymore)",IF(A121&lt;&gt;"",IF(P121&lt;&gt;"",CONCATENATE(", zoneIds={",P121),"")&amp;IF(Y121&lt;&gt;"",CONCATENATE(",",Y121),"")&amp;IF(AD121&lt;&gt;"",CONCATENATE(",",AD121),"")&amp;IF(AI121&lt;&gt;"",CONCATENATE(",",AI121),"")&amp;IF(AN121&lt;&gt;"",CONCATENATE(",",AN121),"")&amp;IF(AS121&lt;&gt;"",CONCATENATE(",",AS121),"")&amp;IF(P121&lt;&gt;"",CONCATENATE("}",""),"")&amp;IF(OR(I121="true",I121="false",I121&lt;&gt;""), CONCATENATE(", veteran=", I121), ""),""),"")</f>
        <v>, zoneIds={636}, veteran=false</v>
      </c>
      <c r="BA121" s="21" t="str">
        <f>IF(F121&lt;&gt;"Not in the game (anymore)",IF(A121&lt;&gt;"",", setType="&amp;G121,"")&amp;IF(J121="true",", multiTrialSet=true",""),"")</f>
        <v>, setType=LIBSETS_SETTYPE_TRIAL</v>
      </c>
      <c r="BB121" s="21" t="str">
        <f>IF(AX121&lt;&gt;"",", isProcSetAllowedInPvP="&amp; AX121,"") &amp; IF(F121&lt;&gt;"Not in the game (anymore)",IF(U121&lt;&gt;"",", dropMechanic={"&amp;U121&amp;IF(AA121&lt;&gt;"",","&amp;AA121,"")&amp;IF(AF121&lt;&gt;"",","&amp;AF121,"")&amp;IF(AK121&lt;&gt;"",","&amp;AK121,"")&amp;IF(AP121&lt;&gt;"",","&amp;AP121,"")&amp;IF(AU121&lt;&gt;"",","&amp;AU121,"")&amp;"}"&amp;IF(U121="LIBSETS_DROP_MECHANIC_MONSTER_NAME",", dropMechanicNames={" &amp; IF(V121&lt;&gt;"","['en']='"&amp;V121&amp;"'","") &amp; IF(W121&lt;&gt;"",", ['de']='" &amp; W121&amp;"'","")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IF(F121&lt;&gt;"Not in the game (anymore)",IF(C121&lt;&gt;"",CONCATENATE(" --",C121," / ",B121,"   [",IF(Q121&lt;&gt;"",Q121,""),IF(Z121&lt;&gt;"",", "&amp;Z121,""),IF(AE121&lt;&gt;"",", "&amp;AE121,""),IF(AJ121&lt;&gt;"",", "&amp;AJ121,""),IF(AO121&lt;&gt;"",", "&amp;AO121,""),IF(AT121&lt;&gt;"",", "&amp;AT121,""),"]")),"")</f>
        <v xml:space="preserve"> --Destructive Mage / Zerstörerischer Magier   [Hel Ra Citadel]</v>
      </c>
    </row>
    <row r="122" spans="1:55" x14ac:dyDescent="0.25">
      <c r="A122" s="12">
        <v>141</v>
      </c>
      <c r="B122" t="s">
        <v>911</v>
      </c>
      <c r="C122" t="s">
        <v>912</v>
      </c>
      <c r="D122" s="3">
        <f>A122</f>
        <v>141</v>
      </c>
      <c r="G122" s="8" t="s">
        <v>1486</v>
      </c>
      <c r="I122" t="s">
        <v>91</v>
      </c>
      <c r="J122" t="s">
        <v>91</v>
      </c>
      <c r="K122">
        <v>231</v>
      </c>
      <c r="L122">
        <v>231</v>
      </c>
      <c r="M122">
        <v>231</v>
      </c>
      <c r="O122" s="65" t="s">
        <v>444</v>
      </c>
      <c r="P122" s="3">
        <f>IF(AND(G122&lt;&gt;"LIBSETS_SETTYPE_BATTLEGROUND",G122&lt;&gt;"LIBSETS_SETTYPE_SPECIAL"), IF(Q122&lt;&gt;"",VLOOKUP(Q122,'ESO zone constants'!$D$3:$H$10001,5,FALSE),""),"")</f>
        <v>638</v>
      </c>
      <c r="Q122" t="str">
        <f>IF(AND(O122&lt;&gt;"",NOT(ISERROR(O122))),O122, IF(AND(K122&lt;&gt;"",K122&gt;0,NOT(ISERROR(K122))),VLOOKUP(K122,'ESO dumped WayshrineInfo'!$K$3:$N$9987,4,FALSE),""))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WayshrineInfo'!$K$3:$N$9987,4,FALSE),""))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WayshrineInfo'!$K$3:$N$9987,4,FALSE),""))</f>
        <v/>
      </c>
      <c r="AF122" s="44"/>
      <c r="AG122" s="39"/>
      <c r="AH122" s="39"/>
      <c r="AI122" s="3" t="str">
        <f>IF(G122&lt;&gt;"LIBSETS_SETTYPE_BATTLEGROUND",IF(G122&lt;&gt;"LIBSETS_SETTYPE_SPECIAL",IF(AJ122&lt;&gt;"",VLOOKUP(AJ122,'ESO zone constants'!$D$3:$H$4953,5,FALSE),""),""),"")</f>
        <v/>
      </c>
      <c r="AK122" s="44"/>
      <c r="AL122" s="39"/>
      <c r="AM122" s="39"/>
      <c r="AN122" s="3" t="str">
        <f>IF(G122&lt;&gt;"LIBSETS_SETTYPE_BATTLEGROUND",IF(G122&lt;&gt;"LIBSETS_SETTYPE_SPECIAL",IF(AO122&lt;&gt;"",VLOOKUP(AO122,'ESO zone constants'!$D$3:$H$4953,5,FALSE),""),""),"")</f>
        <v/>
      </c>
      <c r="AP122" s="44"/>
      <c r="AQ122" s="39"/>
      <c r="AR122" s="39"/>
      <c r="AS122" s="3" t="str">
        <f>IF(G122&lt;&gt;"LIBSETS_SETTYPE_BATTLEGROUND",IF(G122&lt;&gt;"LIBSETS_SETTYPE_SPECIAL",IF(AT122&lt;&gt;"",VLOOKUP(AT122,'ESO zone constants'!$D$3:$H$4953,5,FALSE),""),""),"")</f>
        <v/>
      </c>
      <c r="AU122" s="44"/>
      <c r="AV122" s="39"/>
      <c r="AW122" s="39"/>
      <c r="AX122" s="85" t="s">
        <v>2677</v>
      </c>
      <c r="AY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{wayshrines={231,231,231,}, dlcId=DLC_BASE_GAME</v>
      </c>
      <c r="AZ122" s="21" t="str">
        <f>IF(F122&lt;&gt;"Not in the game (anymore)",IF(A122&lt;&gt;"",IF(P122&lt;&gt;"",CONCATENATE(", zoneIds={",P122),"")&amp;IF(Y122&lt;&gt;"",CONCATENATE(",",Y122),"")&amp;IF(AD122&lt;&gt;"",CONCATENATE(",",AD122),"")&amp;IF(AI122&lt;&gt;"",CONCATENATE(",",AI122),"")&amp;IF(AN122&lt;&gt;"",CONCATENATE(",",AN122),"")&amp;IF(AS122&lt;&gt;"",CONCATENATE(",",AS122),"")&amp;IF(P122&lt;&gt;"",CONCATENATE("}",""),"")&amp;IF(OR(I122="true",I122="false",I122&lt;&gt;""), CONCATENATE(", veteran=", I122), ""),""),"")</f>
        <v>, zoneIds={638}, veteran=false</v>
      </c>
      <c r="BA122" s="21" t="str">
        <f>IF(F122&lt;&gt;"Not in the game (anymore)",IF(A122&lt;&gt;"",", setType="&amp;G122,"")&amp;IF(J122="true",", multiTrialSet=true",""),"")</f>
        <v>, setType=LIBSETS_SETTYPE_TRIAL</v>
      </c>
      <c r="BB122" s="21" t="str">
        <f>IF(AX122&lt;&gt;"",", isProcSetAllowedInPvP="&amp; AX122,"") &amp; IF(F122&lt;&gt;"Not in the game (anymore)",IF(U122&lt;&gt;"",", dropMechanic={"&amp;U122&amp;IF(AA122&lt;&gt;"",","&amp;AA122,"")&amp;IF(AF122&lt;&gt;"",","&amp;AF122,"")&amp;IF(AK122&lt;&gt;"",","&amp;AK122,"")&amp;IF(AP122&lt;&gt;"",","&amp;AP122,"")&amp;IF(AU122&lt;&gt;"",","&amp;AU122,"")&amp;"}"&amp;IF(U122="LIBSETS_DROP_MECHANIC_MONSTER_NAME",", dropMechanicNames={" &amp; IF(V122&lt;&gt;"","['en']='"&amp;V122&amp;"'","") &amp; IF(W122&lt;&gt;"",", ['de']='" &amp; W122&amp;"'","")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IF(F122&lt;&gt;"Not in the game (anymore)",IF(C122&lt;&gt;"",CONCATENATE(" --",C122," / ",B122,"   [",IF(Q122&lt;&gt;"",Q122,""),IF(Z122&lt;&gt;"",", "&amp;Z122,""),IF(AE122&lt;&gt;"",", "&amp;AE122,""),IF(AJ122&lt;&gt;"",", "&amp;AJ122,""),IF(AO122&lt;&gt;"",", "&amp;AO122,""),IF(AT122&lt;&gt;"",", "&amp;AT122,""),"]")),"")</f>
        <v xml:space="preserve"> --Healing Mage / Heilender Magier   [Aetherian Archive]</v>
      </c>
    </row>
    <row r="123" spans="1:55" x14ac:dyDescent="0.25">
      <c r="A123" s="12">
        <v>142</v>
      </c>
      <c r="B123" t="s">
        <v>913</v>
      </c>
      <c r="C123" t="s">
        <v>914</v>
      </c>
      <c r="D123" s="3">
        <f>A123</f>
        <v>142</v>
      </c>
      <c r="G123" s="8" t="s">
        <v>1486</v>
      </c>
      <c r="I123" t="s">
        <v>91</v>
      </c>
      <c r="J123" t="s">
        <v>91</v>
      </c>
      <c r="K123">
        <v>231</v>
      </c>
      <c r="L123">
        <v>231</v>
      </c>
      <c r="M123">
        <v>231</v>
      </c>
      <c r="O123" s="65" t="s">
        <v>444</v>
      </c>
      <c r="P123" s="3">
        <f>IF(AND(G123&lt;&gt;"LIBSETS_SETTYPE_BATTLEGROUND",G123&lt;&gt;"LIBSETS_SETTYPE_SPECIAL"), IF(Q123&lt;&gt;"",VLOOKUP(Q123,'ESO zone constants'!$D$3:$H$10001,5,FALSE),""),"")</f>
        <v>638</v>
      </c>
      <c r="Q123" t="str">
        <f>IF(AND(O123&lt;&gt;"",NOT(ISERROR(O123))),O123, IF(AND(K123&lt;&gt;"",K123&gt;0,NOT(ISERROR(K123))),VLOOKUP(K123,'ESO dumped WayshrineInfo'!$K$3:$N$9987,4,FALSE),""))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WayshrineInfo'!$K$3:$N$9987,4,FALSE),""))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WayshrineInfo'!$K$3:$N$9987,4,FALSE),""))</f>
        <v/>
      </c>
      <c r="AF123" s="44"/>
      <c r="AG123" s="39"/>
      <c r="AH123" s="39"/>
      <c r="AI123" s="3" t="str">
        <f>IF(G123&lt;&gt;"LIBSETS_SETTYPE_BATTLEGROUND",IF(G123&lt;&gt;"LIBSETS_SETTYPE_SPECIAL",IF(AJ123&lt;&gt;"",VLOOKUP(AJ123,'ESO zone constants'!$D$3:$H$4953,5,FALSE),""),""),"")</f>
        <v/>
      </c>
      <c r="AK123" s="44"/>
      <c r="AL123" s="39"/>
      <c r="AM123" s="39"/>
      <c r="AN123" s="3" t="str">
        <f>IF(G123&lt;&gt;"LIBSETS_SETTYPE_BATTLEGROUND",IF(G123&lt;&gt;"LIBSETS_SETTYPE_SPECIAL",IF(AO123&lt;&gt;"",VLOOKUP(AO123,'ESO zone constants'!$D$3:$H$4953,5,FALSE),""),""),"")</f>
        <v/>
      </c>
      <c r="AP123" s="44"/>
      <c r="AQ123" s="39"/>
      <c r="AR123" s="39"/>
      <c r="AS123" s="3" t="str">
        <f>IF(G123&lt;&gt;"LIBSETS_SETTYPE_BATTLEGROUND",IF(G123&lt;&gt;"LIBSETS_SETTYPE_SPECIAL",IF(AT123&lt;&gt;"",VLOOKUP(AT123,'ESO zone constants'!$D$3:$H$4953,5,FALSE),""),""),"")</f>
        <v/>
      </c>
      <c r="AU123" s="44"/>
      <c r="AV123" s="39"/>
      <c r="AW123" s="39"/>
      <c r="AX123" s="85" t="s">
        <v>2677</v>
      </c>
      <c r="AY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{wayshrines={231,231,231,}, dlcId=DLC_BASE_GAME</v>
      </c>
      <c r="AZ123" s="21" t="str">
        <f>IF(F123&lt;&gt;"Not in the game (anymore)",IF(A123&lt;&gt;"",IF(P123&lt;&gt;"",CONCATENATE(", zoneIds={",P123),"")&amp;IF(Y123&lt;&gt;"",CONCATENATE(",",Y123),"")&amp;IF(AD123&lt;&gt;"",CONCATENATE(",",AD123),"")&amp;IF(AI123&lt;&gt;"",CONCATENATE(",",AI123),"")&amp;IF(AN123&lt;&gt;"",CONCATENATE(",",AN123),"")&amp;IF(AS123&lt;&gt;"",CONCATENATE(",",AS123),"")&amp;IF(P123&lt;&gt;"",CONCATENATE("}",""),"")&amp;IF(OR(I123="true",I123="false",I123&lt;&gt;""), CONCATENATE(", veteran=", I123), ""),""),"")</f>
        <v>, zoneIds={638}, veteran=false</v>
      </c>
      <c r="BA123" s="21" t="str">
        <f>IF(F123&lt;&gt;"Not in the game (anymore)",IF(A123&lt;&gt;"",", setType="&amp;G123,"")&amp;IF(J123="true",", multiTrialSet=true",""),"")</f>
        <v>, setType=LIBSETS_SETTYPE_TRIAL</v>
      </c>
      <c r="BB123" s="21" t="str">
        <f>IF(AX123&lt;&gt;"",", isProcSetAllowedInPvP="&amp; AX123,"") &amp; IF(F123&lt;&gt;"Not in the game (anymore)",IF(U123&lt;&gt;"",", dropMechanic={"&amp;U123&amp;IF(AA123&lt;&gt;"",","&amp;AA123,"")&amp;IF(AF123&lt;&gt;"",","&amp;AF123,"")&amp;IF(AK123&lt;&gt;"",","&amp;AK123,"")&amp;IF(AP123&lt;&gt;"",","&amp;AP123,"")&amp;IF(AU123&lt;&gt;"",","&amp;AU123,"")&amp;"}"&amp;IF(U123="LIBSETS_DROP_MECHANIC_MONSTER_NAME",", dropMechanicNames={" &amp; IF(V123&lt;&gt;"","['en']='"&amp;V123&amp;"'","") &amp; IF(W123&lt;&gt;"",", ['de']='" &amp; W123&amp;"'","")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IF(F123&lt;&gt;"Not in the game (anymore)",IF(C123&lt;&gt;"",CONCATENATE(" --",C123," / ",B123,"   [",IF(Q123&lt;&gt;"",Q123,""),IF(Z123&lt;&gt;"",", "&amp;Z123,""),IF(AE123&lt;&gt;"",", "&amp;AE123,""),IF(AJ123&lt;&gt;"",", "&amp;AJ123,""),IF(AO123&lt;&gt;"",", "&amp;AO123,""),IF(AT123&lt;&gt;"",", "&amp;AT123,""),"]")),"")</f>
        <v xml:space="preserve"> --Quick Serpent / Flinke Schlange   [Aetherian Archive]</v>
      </c>
    </row>
    <row r="124" spans="1:55" x14ac:dyDescent="0.25">
      <c r="A124" s="12">
        <v>143</v>
      </c>
      <c r="B124" t="s">
        <v>915</v>
      </c>
      <c r="C124" t="s">
        <v>916</v>
      </c>
      <c r="D124" s="3">
        <f>A124</f>
        <v>143</v>
      </c>
      <c r="G124" s="8" t="s">
        <v>1486</v>
      </c>
      <c r="I124" t="s">
        <v>91</v>
      </c>
      <c r="J124" t="s">
        <v>91</v>
      </c>
      <c r="K124">
        <v>230</v>
      </c>
      <c r="L124">
        <v>230</v>
      </c>
      <c r="M124">
        <v>230</v>
      </c>
      <c r="O124" s="65" t="s">
        <v>442</v>
      </c>
      <c r="P124" s="3">
        <f>IF(AND(G124&lt;&gt;"LIBSETS_SETTYPE_BATTLEGROUND",G124&lt;&gt;"LIBSETS_SETTYPE_SPECIAL"), IF(Q124&lt;&gt;"",VLOOKUP(Q124,'ESO zone constants'!$D$3:$H$10001,5,FALSE),""),"")</f>
        <v>636</v>
      </c>
      <c r="Q124" t="str">
        <f>IF(AND(O124&lt;&gt;"",NOT(ISERROR(O124))),O124, IF(AND(K124&lt;&gt;"",K124&gt;0,NOT(ISERROR(K124))),VLOOKUP(K124,'ESO dumped WayshrineInfo'!$K$3:$N$9987,4,FALSE),""))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WayshrineInfo'!$K$3:$N$9987,4,FALSE),""))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WayshrineInfo'!$K$3:$N$9987,4,FALSE),""))</f>
        <v/>
      </c>
      <c r="AF124" s="44"/>
      <c r="AG124" s="39"/>
      <c r="AH124" s="39"/>
      <c r="AI124" s="3" t="str">
        <f>IF(G124&lt;&gt;"LIBSETS_SETTYPE_BATTLEGROUND",IF(G124&lt;&gt;"LIBSETS_SETTYPE_SPECIAL",IF(AJ124&lt;&gt;"",VLOOKUP(AJ124,'ESO zone constants'!$D$3:$H$4953,5,FALSE),""),""),"")</f>
        <v/>
      </c>
      <c r="AK124" s="44"/>
      <c r="AL124" s="39"/>
      <c r="AM124" s="39"/>
      <c r="AN124" s="3" t="str">
        <f>IF(G124&lt;&gt;"LIBSETS_SETTYPE_BATTLEGROUND",IF(G124&lt;&gt;"LIBSETS_SETTYPE_SPECIAL",IF(AO124&lt;&gt;"",VLOOKUP(AO124,'ESO zone constants'!$D$3:$H$4953,5,FALSE),""),""),"")</f>
        <v/>
      </c>
      <c r="AP124" s="44"/>
      <c r="AQ124" s="39"/>
      <c r="AR124" s="39"/>
      <c r="AS124" s="3" t="str">
        <f>IF(G124&lt;&gt;"LIBSETS_SETTYPE_BATTLEGROUND",IF(G124&lt;&gt;"LIBSETS_SETTYPE_SPECIAL",IF(AT124&lt;&gt;"",VLOOKUP(AT124,'ESO zone constants'!$D$3:$H$4953,5,FALSE),""),""),"")</f>
        <v/>
      </c>
      <c r="AU124" s="44"/>
      <c r="AV124" s="39"/>
      <c r="AW124" s="39"/>
      <c r="AX124" s="85" t="s">
        <v>2677</v>
      </c>
      <c r="AY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{wayshrines={230,230,230,}, dlcId=DLC_BASE_GAME</v>
      </c>
      <c r="AZ124" s="21" t="str">
        <f>IF(F124&lt;&gt;"Not in the game (anymore)",IF(A124&lt;&gt;"",IF(P124&lt;&gt;"",CONCATENATE(", zoneIds={",P124),"")&amp;IF(Y124&lt;&gt;"",CONCATENATE(",",Y124),"")&amp;IF(AD124&lt;&gt;"",CONCATENATE(",",AD124),"")&amp;IF(AI124&lt;&gt;"",CONCATENATE(",",AI124),"")&amp;IF(AN124&lt;&gt;"",CONCATENATE(",",AN124),"")&amp;IF(AS124&lt;&gt;"",CONCATENATE(",",AS124),"")&amp;IF(P124&lt;&gt;"",CONCATENATE("}",""),"")&amp;IF(OR(I124="true",I124="false",I124&lt;&gt;""), CONCATENATE(", veteran=", I124), ""),""),"")</f>
        <v>, zoneIds={636}, veteran=false</v>
      </c>
      <c r="BA124" s="21" t="str">
        <f>IF(F124&lt;&gt;"Not in the game (anymore)",IF(A124&lt;&gt;"",", setType="&amp;G124,"")&amp;IF(J124="true",", multiTrialSet=true",""),"")</f>
        <v>, setType=LIBSETS_SETTYPE_TRIAL</v>
      </c>
      <c r="BB124" s="21" t="str">
        <f>IF(AX124&lt;&gt;"",", isProcSetAllowedInPvP="&amp; AX124,"") &amp; IF(F124&lt;&gt;"Not in the game (anymore)",IF(U124&lt;&gt;"",", dropMechanic={"&amp;U124&amp;IF(AA124&lt;&gt;"",","&amp;AA124,"")&amp;IF(AF124&lt;&gt;"",","&amp;AF124,"")&amp;IF(AK124&lt;&gt;"",","&amp;AK124,"")&amp;IF(AP124&lt;&gt;"",","&amp;AP124,"")&amp;IF(AU124&lt;&gt;"",","&amp;AU124,"")&amp;"}"&amp;IF(U124="LIBSETS_DROP_MECHANIC_MONSTER_NAME",", dropMechanicNames={" &amp; IF(V124&lt;&gt;"","['en']='"&amp;V124&amp;"'","") &amp; IF(W124&lt;&gt;"",", ['de']='" &amp; W124&amp;"'","")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IF(F124&lt;&gt;"Not in the game (anymore)",IF(C124&lt;&gt;"",CONCATENATE(" --",C124," / ",B124,"   [",IF(Q124&lt;&gt;"",Q124,""),IF(Z124&lt;&gt;"",", "&amp;Z124,""),IF(AE124&lt;&gt;"",", "&amp;AE124,""),IF(AJ124&lt;&gt;"",", "&amp;AJ124,""),IF(AO124&lt;&gt;"",", "&amp;AO124,""),IF(AT124&lt;&gt;"",", "&amp;AT124,""),"]")),"")</f>
        <v xml:space="preserve"> --Poisonous Serpent / Giftschlange   [Hel Ra Citadel]</v>
      </c>
    </row>
    <row r="125" spans="1:55" x14ac:dyDescent="0.25">
      <c r="A125" s="12">
        <v>144</v>
      </c>
      <c r="B125" t="s">
        <v>917</v>
      </c>
      <c r="C125" t="s">
        <v>918</v>
      </c>
      <c r="D125" s="3">
        <f>A125</f>
        <v>144</v>
      </c>
      <c r="G125" s="8" t="s">
        <v>1486</v>
      </c>
      <c r="I125" t="s">
        <v>91</v>
      </c>
      <c r="J125" t="s">
        <v>91</v>
      </c>
      <c r="K125">
        <v>232</v>
      </c>
      <c r="L125">
        <v>232</v>
      </c>
      <c r="M125">
        <v>232</v>
      </c>
      <c r="O125" s="65" t="s">
        <v>445</v>
      </c>
      <c r="P125" s="3">
        <f>IF(AND(G125&lt;&gt;"LIBSETS_SETTYPE_BATTLEGROUND",G125&lt;&gt;"LIBSETS_SETTYPE_SPECIAL"), IF(Q125&lt;&gt;"",VLOOKUP(Q125,'ESO zone constants'!$D$3:$H$10001,5,FALSE),""),"")</f>
        <v>639</v>
      </c>
      <c r="Q125" t="str">
        <f>IF(AND(O125&lt;&gt;"",NOT(ISERROR(O125))),O125, IF(AND(K125&lt;&gt;"",K125&gt;0,NOT(ISERROR(K125))),VLOOKUP(K125,'ESO dumped WayshrineInfo'!$K$3:$N$9987,4,FALSE),""))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WayshrineInfo'!$K$3:$N$9987,4,FALSE),""))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WayshrineInfo'!$K$3:$N$9987,4,FALSE),""))</f>
        <v/>
      </c>
      <c r="AF125" s="44"/>
      <c r="AG125" s="39"/>
      <c r="AH125" s="39"/>
      <c r="AI125" s="3" t="str">
        <f>IF(G125&lt;&gt;"LIBSETS_SETTYPE_BATTLEGROUND",IF(G125&lt;&gt;"LIBSETS_SETTYPE_SPECIAL",IF(AJ125&lt;&gt;"",VLOOKUP(AJ125,'ESO zone constants'!$D$3:$H$4953,5,FALSE),""),""),"")</f>
        <v/>
      </c>
      <c r="AK125" s="44"/>
      <c r="AL125" s="39"/>
      <c r="AM125" s="39"/>
      <c r="AN125" s="3" t="str">
        <f>IF(G125&lt;&gt;"LIBSETS_SETTYPE_BATTLEGROUND",IF(G125&lt;&gt;"LIBSETS_SETTYPE_SPECIAL",IF(AO125&lt;&gt;"",VLOOKUP(AO125,'ESO zone constants'!$D$3:$H$4953,5,FALSE),""),""),"")</f>
        <v/>
      </c>
      <c r="AP125" s="44"/>
      <c r="AQ125" s="39"/>
      <c r="AR125" s="39"/>
      <c r="AS125" s="3" t="str">
        <f>IF(G125&lt;&gt;"LIBSETS_SETTYPE_BATTLEGROUND",IF(G125&lt;&gt;"LIBSETS_SETTYPE_SPECIAL",IF(AT125&lt;&gt;"",VLOOKUP(AT125,'ESO zone constants'!$D$3:$H$4953,5,FALSE),""),""),"")</f>
        <v/>
      </c>
      <c r="AU125" s="44"/>
      <c r="AV125" s="39"/>
      <c r="AW125" s="39"/>
      <c r="AX125" s="85" t="s">
        <v>2677</v>
      </c>
      <c r="AY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{wayshrines={232,232,232,}, dlcId=DLC_BASE_GAME</v>
      </c>
      <c r="AZ125" s="21" t="str">
        <f>IF(F125&lt;&gt;"Not in the game (anymore)",IF(A125&lt;&gt;"",IF(P125&lt;&gt;"",CONCATENATE(", zoneIds={",P125),"")&amp;IF(Y125&lt;&gt;"",CONCATENATE(",",Y125),"")&amp;IF(AD125&lt;&gt;"",CONCATENATE(",",AD125),"")&amp;IF(AI125&lt;&gt;"",CONCATENATE(",",AI125),"")&amp;IF(AN125&lt;&gt;"",CONCATENATE(",",AN125),"")&amp;IF(AS125&lt;&gt;"",CONCATENATE(",",AS125),"")&amp;IF(P125&lt;&gt;"",CONCATENATE("}",""),"")&amp;IF(OR(I125="true",I125="false",I125&lt;&gt;""), CONCATENATE(", veteran=", I125), ""),""),"")</f>
        <v>, zoneIds={639}, veteran=false</v>
      </c>
      <c r="BA125" s="21" t="str">
        <f>IF(F125&lt;&gt;"Not in the game (anymore)",IF(A125&lt;&gt;"",", setType="&amp;G125,"")&amp;IF(J125="true",", multiTrialSet=true",""),"")</f>
        <v>, setType=LIBSETS_SETTYPE_TRIAL</v>
      </c>
      <c r="BB125" s="21" t="str">
        <f>IF(AX125&lt;&gt;"",", isProcSetAllowedInPvP="&amp; AX125,"") &amp; IF(F125&lt;&gt;"Not in the game (anymore)",IF(U125&lt;&gt;"",", dropMechanic={"&amp;U125&amp;IF(AA125&lt;&gt;"",","&amp;AA125,"")&amp;IF(AF125&lt;&gt;"",","&amp;AF125,"")&amp;IF(AK125&lt;&gt;"",","&amp;AK125,"")&amp;IF(AP125&lt;&gt;"",","&amp;AP125,"")&amp;IF(AU125&lt;&gt;"",","&amp;AU125,"")&amp;"}"&amp;IF(U125="LIBSETS_DROP_MECHANIC_MONSTER_NAME",", dropMechanicNames={" &amp; IF(V125&lt;&gt;"","['en']='"&amp;V125&amp;"'","") &amp; IF(W125&lt;&gt;"",", ['de']='" &amp; W125&amp;"'","")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IF(F125&lt;&gt;"Not in the game (anymore)",IF(C125&lt;&gt;"",CONCATENATE(" --",C125," / ",B125,"   [",IF(Q125&lt;&gt;"",Q125,""),IF(Z125&lt;&gt;"",", "&amp;Z125,""),IF(AE125&lt;&gt;"",", "&amp;AE125,""),IF(AJ125&lt;&gt;"",", "&amp;AJ125,""),IF(AO125&lt;&gt;"",", "&amp;AO125,""),IF(AT125&lt;&gt;"",", "&amp;AT125,""),"]")),"")</f>
        <v xml:space="preserve"> --Twice-Fanged Serpent / Doppelzüngige Schlange   [Sanctum Ophidia]</v>
      </c>
    </row>
    <row r="126" spans="1:55" x14ac:dyDescent="0.25">
      <c r="A126" s="12">
        <v>145</v>
      </c>
      <c r="B126" t="s">
        <v>919</v>
      </c>
      <c r="C126" t="s">
        <v>920</v>
      </c>
      <c r="D126" s="3">
        <f>A126</f>
        <v>145</v>
      </c>
      <c r="E126" s="42"/>
      <c r="G126" s="8" t="s">
        <v>1485</v>
      </c>
      <c r="I126" t="s">
        <v>91</v>
      </c>
      <c r="J126" t="s">
        <v>91</v>
      </c>
      <c r="K126">
        <v>220</v>
      </c>
      <c r="L126">
        <v>220</v>
      </c>
      <c r="M126">
        <v>220</v>
      </c>
      <c r="O126" s="65" t="s">
        <v>565</v>
      </c>
      <c r="P126" s="3">
        <f>IF(AND(G126&lt;&gt;"LIBSETS_SETTYPE_BATTLEGROUND",G126&lt;&gt;"LIBSETS_SETTYPE_SPECIAL"), IF(Q126&lt;&gt;"",VLOOKUP(Q126,'ESO zone constants'!$D$3:$H$10001,5,FALSE),""),"")</f>
        <v>888</v>
      </c>
      <c r="Q126" t="str">
        <f>IF(AND(O126&lt;&gt;"",NOT(ISERROR(O126))),O126, IF(AND(K126&lt;&gt;"",K126&gt;0,NOT(ISERROR(K126))),VLOOKUP(K126,'ESO dumped WayshrineInfo'!$K$3:$N$9987,4,FALSE),""))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WayshrineInfo'!$K$3:$N$9987,4,FALSE),""))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WayshrineInfo'!$K$3:$N$9987,4,FALSE),""))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5" t="s">
        <v>2677</v>
      </c>
      <c r="AY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{wayshrines={220,220,220,}, dlcId=DLC_BASE_GAME</v>
      </c>
      <c r="AZ126" s="21" t="str">
        <f>IF(F126&lt;&gt;"Not in the game (anymore)",IF(A126&lt;&gt;"",IF(P126&lt;&gt;"",CONCATENATE(", zoneIds={",P126),"")&amp;IF(Y126&lt;&gt;"",CONCATENATE(",",Y126),"")&amp;IF(AD126&lt;&gt;"",CONCATENATE(",",AD126),"")&amp;IF(AI126&lt;&gt;"",CONCATENATE(",",AI126),"")&amp;IF(AN126&lt;&gt;"",CONCATENATE(",",AN126),"")&amp;IF(AS126&lt;&gt;"",CONCATENATE(",",AS126),"")&amp;IF(P126&lt;&gt;"",CONCATENATE("}",""),"")&amp;IF(OR(I126="true",I126="false",I126&lt;&gt;""), CONCATENATE(", veteran=", I126), ""),""),"")</f>
        <v>, zoneIds={888}, veteran=false</v>
      </c>
      <c r="BA126" s="21" t="str">
        <f>IF(F126&lt;&gt;"Not in the game (anymore)",IF(A126&lt;&gt;"",", setType="&amp;G126,"")&amp;IF(J126="true",", multiTrialSet=true",""),"")</f>
        <v>, setType=LIBSETS_SETTYPE_OVERLAND</v>
      </c>
      <c r="BB126" s="21" t="str">
        <f>IF(AX126&lt;&gt;"",", isProcSetAllowedInPvP="&amp; AX126,"") &amp; IF(F126&lt;&gt;"Not in the game (anymore)",IF(U126&lt;&gt;"",", dropMechanic={"&amp;U126&amp;IF(AA126&lt;&gt;"",","&amp;AA126,"")&amp;IF(AF126&lt;&gt;"",","&amp;AF126,"")&amp;IF(AK126&lt;&gt;"",","&amp;AK126,"")&amp;IF(AP126&lt;&gt;"",","&amp;AP126,"")&amp;IF(AU126&lt;&gt;"",","&amp;AU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C126" s="21" t="str">
        <f>IF(F126&lt;&gt;"Not in the game (anymore)",IF(C126&lt;&gt;"",CONCATENATE(" --",C126," / ",B126,"   [",IF(Q126&lt;&gt;"",Q126,""),IF(Z126&lt;&gt;"",", "&amp;Z126,""),IF(AE126&lt;&gt;"",", "&amp;AE126,""),IF(AJ126&lt;&gt;"",", "&amp;AJ126,""),IF(AO126&lt;&gt;"",", "&amp;AO126,""),IF(AT126&lt;&gt;"",", "&amp;AT126,""),"]")),"")</f>
        <v xml:space="preserve"> --Way of Fire / Weg des Feuers   [Craglorn]</v>
      </c>
    </row>
    <row r="127" spans="1:55" x14ac:dyDescent="0.25">
      <c r="A127" s="12">
        <v>146</v>
      </c>
      <c r="B127" t="s">
        <v>921</v>
      </c>
      <c r="C127" t="s">
        <v>922</v>
      </c>
      <c r="D127" s="3">
        <f>A127</f>
        <v>146</v>
      </c>
      <c r="E127" s="42"/>
      <c r="G127" s="8" t="s">
        <v>1485</v>
      </c>
      <c r="I127" t="s">
        <v>91</v>
      </c>
      <c r="J127" t="s">
        <v>91</v>
      </c>
      <c r="K127">
        <v>220</v>
      </c>
      <c r="L127">
        <v>220</v>
      </c>
      <c r="M127">
        <v>220</v>
      </c>
      <c r="O127" s="65" t="s">
        <v>565</v>
      </c>
      <c r="P127" s="3">
        <f>IF(AND(G127&lt;&gt;"LIBSETS_SETTYPE_BATTLEGROUND",G127&lt;&gt;"LIBSETS_SETTYPE_SPECIAL"), IF(Q127&lt;&gt;"",VLOOKUP(Q127,'ESO zone constants'!$D$3:$H$10001,5,FALSE),""),"")</f>
        <v>888</v>
      </c>
      <c r="Q127" t="str">
        <f>IF(AND(O127&lt;&gt;"",NOT(ISERROR(O127))),O127, IF(AND(K127&lt;&gt;"",K127&gt;0,NOT(ISERROR(K127))),VLOOKUP(K127,'ESO dumped WayshrineInfo'!$K$3:$N$9987,4,FALSE),""))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WayshrineInfo'!$K$3:$N$9987,4,FALSE),""))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WayshrineInfo'!$K$3:$N$9987,4,FALSE),""))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5" t="s">
        <v>2678</v>
      </c>
      <c r="AY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{wayshrines={220,220,220,}, dlcId=DLC_BASE_GAME</v>
      </c>
      <c r="AZ127" s="21" t="str">
        <f>IF(F127&lt;&gt;"Not in the game (anymore)",IF(A127&lt;&gt;"",IF(P127&lt;&gt;"",CONCATENATE(", zoneIds={",P127),"")&amp;IF(Y127&lt;&gt;"",CONCATENATE(",",Y127),"")&amp;IF(AD127&lt;&gt;"",CONCATENATE(",",AD127),"")&amp;IF(AI127&lt;&gt;"",CONCATENATE(",",AI127),"")&amp;IF(AN127&lt;&gt;"",CONCATENATE(",",AN127),"")&amp;IF(AS127&lt;&gt;"",CONCATENATE(",",AS127),"")&amp;IF(P127&lt;&gt;"",CONCATENATE("}",""),"")&amp;IF(OR(I127="true",I127="false",I127&lt;&gt;""), CONCATENATE(", veteran=", I127), ""),""),"")</f>
        <v>, zoneIds={888}, veteran=false</v>
      </c>
      <c r="BA127" s="21" t="str">
        <f>IF(F127&lt;&gt;"Not in the game (anymore)",IF(A127&lt;&gt;"",", setType="&amp;G127,"")&amp;IF(J127="true",", multiTrialSet=true",""),"")</f>
        <v>, setType=LIBSETS_SETTYPE_OVERLAND</v>
      </c>
      <c r="BB127" s="21" t="str">
        <f>IF(AX127&lt;&gt;"",", isProcSetAllowedInPvP="&amp; AX127,"") &amp; IF(F127&lt;&gt;"Not in the game (anymore)",IF(U127&lt;&gt;"",", dropMechanic={"&amp;U127&amp;IF(AA127&lt;&gt;"",","&amp;AA127,"")&amp;IF(AF127&lt;&gt;"",","&amp;AF127,"")&amp;IF(AK127&lt;&gt;"",","&amp;AK127,"")&amp;IF(AP127&lt;&gt;"",","&amp;AP127,"")&amp;IF(AU127&lt;&gt;"",","&amp;AU127,"")&amp;"}"&amp;IF(U127="LIBSETS_DROP_MECHANIC_MONSTER_NAME",", dropMechanicNames={" &amp; IF(V127&lt;&gt;"","['en']='"&amp;V127&amp;"'","") &amp; IF(W127&lt;&gt;"",", ['de']='" &amp; W127&amp;"'","") &amp; "}",""),"")&amp;"},","")</f>
        <v>, isProcSetAllowedInPvP=1, dropMechanic={LIBSETS_DROP_MECHANIC_OVERLAND_BOSS_DELVE,LIBSETS_DROP_MECHANIC_OVERLAND_WORLDBOSS,LIBSETS_DROP_MECHANIC_OVERLAND_BOSS_PUBLIC_DUNGEON,LIBSETS_DROP_MECHANIC_OVERLAND_CHEST}},</v>
      </c>
      <c r="BC127" s="21" t="str">
        <f>IF(F127&lt;&gt;"Not in the game (anymore)",IF(C127&lt;&gt;"",CONCATENATE(" --",C127," / ",B127,"   [",IF(Q127&lt;&gt;"",Q127,""),IF(Z127&lt;&gt;"",", "&amp;Z127,""),IF(AE127&lt;&gt;"",", "&amp;AE127,""),IF(AJ127&lt;&gt;"",", "&amp;AJ127,""),IF(AO127&lt;&gt;"",", "&amp;AO127,""),IF(AT127&lt;&gt;"",", "&amp;AT127,""),"]")),"")</f>
        <v xml:space="preserve"> --Way of Air / Weg der Luft   [Craglorn]</v>
      </c>
    </row>
    <row r="128" spans="1:55" x14ac:dyDescent="0.25">
      <c r="A128" s="12">
        <v>147</v>
      </c>
      <c r="B128" t="s">
        <v>923</v>
      </c>
      <c r="C128" t="s">
        <v>924</v>
      </c>
      <c r="D128" s="3">
        <f>A128</f>
        <v>147</v>
      </c>
      <c r="E128" s="42"/>
      <c r="G128" s="8" t="s">
        <v>1485</v>
      </c>
      <c r="I128" t="s">
        <v>91</v>
      </c>
      <c r="J128" t="s">
        <v>91</v>
      </c>
      <c r="K128">
        <v>220</v>
      </c>
      <c r="L128">
        <v>220</v>
      </c>
      <c r="M128">
        <v>220</v>
      </c>
      <c r="O128" s="65" t="s">
        <v>565</v>
      </c>
      <c r="P128" s="3">
        <f>IF(AND(G128&lt;&gt;"LIBSETS_SETTYPE_BATTLEGROUND",G128&lt;&gt;"LIBSETS_SETTYPE_SPECIAL"), IF(Q128&lt;&gt;"",VLOOKUP(Q128,'ESO zone constants'!$D$3:$H$10001,5,FALSE),""),"")</f>
        <v>888</v>
      </c>
      <c r="Q128" t="str">
        <f>IF(AND(O128&lt;&gt;"",NOT(ISERROR(O128))),O128, IF(AND(K128&lt;&gt;"",K128&gt;0,NOT(ISERROR(K128))),VLOOKUP(K128,'ESO dumped WayshrineInfo'!$K$3:$N$9987,4,FALSE),""))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WayshrineInfo'!$K$3:$N$9987,4,FALSE),""))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WayshrineInfo'!$K$3:$N$9987,4,FALSE),""))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5" t="s">
        <v>2677</v>
      </c>
      <c r="AY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{wayshrines={220,220,220,}, dlcId=DLC_BASE_GAME</v>
      </c>
      <c r="AZ128" s="21" t="str">
        <f>IF(F128&lt;&gt;"Not in the game (anymore)",IF(A128&lt;&gt;"",IF(P128&lt;&gt;"",CONCATENATE(", zoneIds={",P128),"")&amp;IF(Y128&lt;&gt;"",CONCATENATE(",",Y128),"")&amp;IF(AD128&lt;&gt;"",CONCATENATE(",",AD128),"")&amp;IF(AI128&lt;&gt;"",CONCATENATE(",",AI128),"")&amp;IF(AN128&lt;&gt;"",CONCATENATE(",",AN128),"")&amp;IF(AS128&lt;&gt;"",CONCATENATE(",",AS128),"")&amp;IF(P128&lt;&gt;"",CONCATENATE("}",""),"")&amp;IF(OR(I128="true",I128="false",I128&lt;&gt;""), CONCATENATE(", veteran=", I128), ""),""),"")</f>
        <v>, zoneIds={888}, veteran=false</v>
      </c>
      <c r="BA128" s="21" t="str">
        <f>IF(F128&lt;&gt;"Not in the game (anymore)",IF(A128&lt;&gt;"",", setType="&amp;G128,"")&amp;IF(J128="true",", multiTrialSet=true",""),"")</f>
        <v>, setType=LIBSETS_SETTYPE_OVERLAND</v>
      </c>
      <c r="BB128" s="21" t="str">
        <f>IF(AX128&lt;&gt;"",", isProcSetAllowedInPvP="&amp; AX128,"") &amp; IF(F128&lt;&gt;"Not in the game (anymore)",IF(U128&lt;&gt;"",", dropMechanic={"&amp;U128&amp;IF(AA128&lt;&gt;"",","&amp;AA128,"")&amp;IF(AF128&lt;&gt;"",","&amp;AF128,"")&amp;IF(AK128&lt;&gt;"",","&amp;AK128,"")&amp;IF(AP128&lt;&gt;"",","&amp;AP128,"")&amp;IF(AU128&lt;&gt;"",","&amp;AU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C128" s="21" t="str">
        <f>IF(F128&lt;&gt;"Not in the game (anymore)",IF(C128&lt;&gt;"",CONCATENATE(" --",C128," / ",B128,"   [",IF(Q128&lt;&gt;"",Q128,""),IF(Z128&lt;&gt;"",", "&amp;Z128,""),IF(AE128&lt;&gt;"",", "&amp;AE128,""),IF(AJ128&lt;&gt;"",", "&amp;AJ128,""),IF(AO128&lt;&gt;"",", "&amp;AO128,""),IF(AT128&lt;&gt;"",", "&amp;AT128,""),"]")),"")</f>
        <v xml:space="preserve"> --Way of Martial Knowledge / Weg der Kampfkunst   [Craglorn]</v>
      </c>
    </row>
    <row r="129" spans="1:55" x14ac:dyDescent="0.25">
      <c r="A129" s="5">
        <v>148</v>
      </c>
      <c r="B129" t="s">
        <v>925</v>
      </c>
      <c r="C129" t="s">
        <v>926</v>
      </c>
      <c r="D129" s="3">
        <f>A129</f>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WayshrineInfo'!$K$3:$N$9987,4,FALSE),""))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WayshrineInfo'!$K$3:$N$9987,4,FALSE),""))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WayshrineInfo'!$K$3:$N$9987,4,FALSE),""))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5" t="s">
        <v>2678</v>
      </c>
      <c r="AY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Z129" s="21" t="str">
        <f>IF(F129&lt;&gt;"Not in the game (anymore)",IF(A129&lt;&gt;"",IF(P129&lt;&gt;"",CONCATENATE(", zoneIds={",P129),"")&amp;IF(Y129&lt;&gt;"",CONCATENATE(",",Y129),"")&amp;IF(AD129&lt;&gt;"",CONCATENATE(",",AD129),"")&amp;IF(AI129&lt;&gt;"",CONCATENATE(",",AI129),"")&amp;IF(AN129&lt;&gt;"",CONCATENATE(",",AN129),"")&amp;IF(AS129&lt;&gt;"",CONCATENATE(",",AS129),"")&amp;IF(P129&lt;&gt;"",CONCATENATE("}",""),"")&amp;IF(OR(I129="true",I129="false",I129&lt;&gt;""), CONCATENATE(", veteran=", I129), ""),""),"")</f>
        <v>, zoneIds={888,888,888}, veteran=false</v>
      </c>
      <c r="BA129" s="21" t="str">
        <f>IF(F129&lt;&gt;"Not in the game (anymore)",IF(A129&lt;&gt;"",", setType="&amp;G129,"")&amp;IF(J129="true",", multiTrialSet=true",""),"")</f>
        <v>, setType=LIBSETS_SETTYPE_CRAFTED</v>
      </c>
      <c r="BB129" s="21" t="str">
        <f>IF(AX129&lt;&gt;"",", isProcSetAllowedInPvP="&amp; AX129,"") &amp; IF(F129&lt;&gt;"Not in the game (anymore)",IF(U129&lt;&gt;"",", dropMechanic={"&amp;U129&amp;IF(AA129&lt;&gt;"",","&amp;AA129,"")&amp;IF(AF129&lt;&gt;"",","&amp;AF129,"")&amp;IF(AK129&lt;&gt;"",","&amp;AK129,"")&amp;IF(AP129&lt;&gt;"",","&amp;AP129,"")&amp;IF(AU129&lt;&gt;"",","&amp;AU129,"")&amp;"}"&amp;IF(U129="LIBSETS_DROP_MECHANIC_MONSTER_NAME",", dropMechanicNames={" &amp; IF(V129&lt;&gt;"","['en']='"&amp;V129&amp;"'","") &amp; IF(W129&lt;&gt;"",", ['de']='" &amp; W129&amp;"'","") &amp; "}",""),"")&amp;"},","")</f>
        <v>, isProcSetAllowedInPvP=1},</v>
      </c>
      <c r="BC129" s="21" t="str">
        <f>IF(F129&lt;&gt;"Not in the game (anymore)",IF(C129&lt;&gt;"",CONCATENATE(" --",C129," / ",B129,"   [",IF(Q129&lt;&gt;"",Q129,""),IF(Z129&lt;&gt;"",", "&amp;Z129,""),IF(AE129&lt;&gt;"",", "&amp;AE129,""),IF(AJ129&lt;&gt;"",", "&amp;AJ129,""),IF(AO129&lt;&gt;"",", "&amp;AO129,""),IF(AT129&lt;&gt;"",", "&amp;AT129,""),"]")),"")</f>
        <v xml:space="preserve"> --Way of the Arena / Weg der Arena   [Craglorn, Craglorn, Craglorn]</v>
      </c>
    </row>
    <row r="130" spans="1:55" x14ac:dyDescent="0.25">
      <c r="A130" s="12">
        <v>155</v>
      </c>
      <c r="B130" t="s">
        <v>927</v>
      </c>
      <c r="C130" t="s">
        <v>928</v>
      </c>
      <c r="D130" s="3">
        <f>A130</f>
        <v>155</v>
      </c>
      <c r="G130" s="8" t="s">
        <v>1482</v>
      </c>
      <c r="I130" t="s">
        <v>91</v>
      </c>
      <c r="J130" t="s">
        <v>91</v>
      </c>
      <c r="K130">
        <v>191</v>
      </c>
      <c r="L130">
        <v>191</v>
      </c>
      <c r="M130">
        <v>191</v>
      </c>
      <c r="O130" s="65" t="s">
        <v>43</v>
      </c>
      <c r="P130" s="3">
        <f>IF(AND(G130&lt;&gt;"LIBSETS_SETTYPE_BATTLEGROUND",G130&lt;&gt;"LIBSETS_SETTYPE_SPECIAL"), IF(Q130&lt;&gt;"",VLOOKUP(Q130,'ESO zone constants'!$D$3:$H$10001,5,FALSE),""),"")</f>
        <v>126</v>
      </c>
      <c r="Q130" t="str">
        <f>IF(AND(O130&lt;&gt;"",NOT(ISERROR(O130))),O130, IF(AND(K130&lt;&gt;"",K130&gt;0,NOT(ISERROR(K130))),VLOOKUP(K130,'ESO dumped WayshrineInfo'!$K$3:$N$9987,4,FALSE),""))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WayshrineInfo'!$K$3:$N$9987,4,FALSE),""))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WayshrineInfo'!$K$3:$N$9987,4,FALSE),""))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5" t="s">
        <v>2677</v>
      </c>
      <c r="AY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[155] = {wayshrines={191,191,191,}, dlcId=DLC_BASE_GAME</v>
      </c>
      <c r="AZ130" s="21" t="str">
        <f>IF(F130&lt;&gt;"Not in the game (anymore)",IF(A130&lt;&gt;"",IF(P130&lt;&gt;"",CONCATENATE(", zoneIds={",P130),"")&amp;IF(Y130&lt;&gt;"",CONCATENATE(",",Y130),"")&amp;IF(AD130&lt;&gt;"",CONCATENATE(",",AD130),"")&amp;IF(AI130&lt;&gt;"",CONCATENATE(",",AI130),"")&amp;IF(AN130&lt;&gt;"",CONCATENATE(",",AN130),"")&amp;IF(AS130&lt;&gt;"",CONCATENATE(",",AS130),"")&amp;IF(P130&lt;&gt;"",CONCATENATE("}",""),"")&amp;IF(OR(I130="true",I130="false",I130&lt;&gt;""), CONCATENATE(", veteran=", I130), ""),""),"")</f>
        <v>, zoneIds={126,931}, veteran=false</v>
      </c>
      <c r="BA130" s="21" t="str">
        <f>IF(F130&lt;&gt;"Not in the game (anymore)",IF(A130&lt;&gt;"",", setType="&amp;G130,"")&amp;IF(J130="true",", multiTrialSet=true",""),"")</f>
        <v>, setType=LIBSETS_SETTYPE_DUNGEON</v>
      </c>
      <c r="BB130" s="21" t="str">
        <f>IF(AX130&lt;&gt;"",", isProcSetAllowedInPvP="&amp; AX130,"") &amp; IF(F130&lt;&gt;"Not in the game (anymore)",IF(U130&lt;&gt;"",", dropMechanic={"&amp;U130&amp;IF(AA130&lt;&gt;"",","&amp;AA130,"")&amp;IF(AF130&lt;&gt;"",","&amp;AF130,"")&amp;IF(AK130&lt;&gt;"",","&amp;AK130,"")&amp;IF(AP130&lt;&gt;"",","&amp;AP130,"")&amp;IF(AU130&lt;&gt;"",","&amp;AU130,"")&amp;"}"&amp;IF(U130="LIBSETS_DROP_MECHANIC_MONSTER_NAME",", dropMechanicNames={" &amp; IF(V130&lt;&gt;"","['en']='"&amp;V130&amp;"'","") &amp; IF(W130&lt;&gt;"",", ['de']='" &amp; W130&amp;"'","") &amp; "}",""),"")&amp;"},","")</f>
        <v>},</v>
      </c>
      <c r="BC130" s="21" t="str">
        <f>IF(F130&lt;&gt;"Not in the game (anymore)",IF(C130&lt;&gt;"",CONCATENATE(" --",C130," / ",B130,"   [",IF(Q130&lt;&gt;"",Q130,""),IF(Z130&lt;&gt;"",", "&amp;Z130,""),IF(AE130&lt;&gt;"",", "&amp;AE130,""),IF(AJ130&lt;&gt;"",", "&amp;AJ130,""),IF(AO130&lt;&gt;"",", "&amp;AO130,""),IF(AT130&lt;&gt;"",", "&amp;AT130,""),"]")),"")</f>
        <v xml:space="preserve"> --Undaunted Bastion / Unerschrockenen-Bastion   [Elden Hollow I]</v>
      </c>
    </row>
    <row r="131" spans="1:55" x14ac:dyDescent="0.25">
      <c r="A131" s="12">
        <v>156</v>
      </c>
      <c r="B131" t="s">
        <v>929</v>
      </c>
      <c r="C131" t="s">
        <v>930</v>
      </c>
      <c r="D131" s="3">
        <f>A131</f>
        <v>156</v>
      </c>
      <c r="G131" s="8" t="s">
        <v>1482</v>
      </c>
      <c r="I131" t="s">
        <v>91</v>
      </c>
      <c r="J131" t="s">
        <v>91</v>
      </c>
      <c r="K131">
        <v>192</v>
      </c>
      <c r="L131">
        <v>192</v>
      </c>
      <c r="M131">
        <v>192</v>
      </c>
      <c r="O131" s="65" t="s">
        <v>60</v>
      </c>
      <c r="P131" s="3">
        <f>IF(AND(G131&lt;&gt;"LIBSETS_SETTYPE_BATTLEGROUND",G131&lt;&gt;"LIBSETS_SETTYPE_SPECIAL"), IF(Q131&lt;&gt;"",VLOOKUP(Q131,'ESO zone constants'!$D$3:$H$10001,5,FALSE),""),"")</f>
        <v>148</v>
      </c>
      <c r="Q131" t="str">
        <f>IF(AND(O131&lt;&gt;"",NOT(ISERROR(O131))),O131, IF(AND(K131&lt;&gt;"",K131&gt;0,NOT(ISERROR(K131))),VLOOKUP(K131,'ESO dumped WayshrineInfo'!$K$3:$N$9987,4,FALSE),""))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WayshrineInfo'!$K$3:$N$9987,4,FALSE),""))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WayshrineInfo'!$K$3:$N$9987,4,FALSE),""))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5" t="s">
        <v>2677</v>
      </c>
      <c r="AY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{wayshrines={192,192,192,}, dlcId=DLC_BASE_GAME</v>
      </c>
      <c r="AZ131" s="21" t="str">
        <f>IF(F131&lt;&gt;"Not in the game (anymore)",IF(A131&lt;&gt;"",IF(P131&lt;&gt;"",CONCATENATE(", zoneIds={",P131),"")&amp;IF(Y131&lt;&gt;"",CONCATENATE(",",Y131),"")&amp;IF(AD131&lt;&gt;"",CONCATENATE(",",AD131),"")&amp;IF(AI131&lt;&gt;"",CONCATENATE(",",AI131),"")&amp;IF(AN131&lt;&gt;"",CONCATENATE(",",AN131),"")&amp;IF(AS131&lt;&gt;"",CONCATENATE(",",AS131),"")&amp;IF(P131&lt;&gt;"",CONCATENATE("}",""),"")&amp;IF(OR(I131="true",I131="false",I131&lt;&gt;""), CONCATENATE(", veteran=", I131), ""),""),"")</f>
        <v>, zoneIds={148}, veteran=false</v>
      </c>
      <c r="BA131" s="21" t="str">
        <f>IF(F131&lt;&gt;"Not in the game (anymore)",IF(A131&lt;&gt;"",", setType="&amp;G131,"")&amp;IF(J131="true",", multiTrialSet=true",""),"")</f>
        <v>, setType=LIBSETS_SETTYPE_DUNGEON</v>
      </c>
      <c r="BB131" s="21" t="str">
        <f>IF(AX131&lt;&gt;"",", isProcSetAllowedInPvP="&amp; AX131,"") &amp; IF(F131&lt;&gt;"Not in the game (anymore)",IF(U131&lt;&gt;"",", dropMechanic={"&amp;U131&amp;IF(AA131&lt;&gt;"",","&amp;AA131,"")&amp;IF(AF131&lt;&gt;"",","&amp;AF131,"")&amp;IF(AK131&lt;&gt;"",","&amp;AK131,"")&amp;IF(AP131&lt;&gt;"",","&amp;AP131,"")&amp;IF(AU131&lt;&gt;"",","&amp;AU131,"")&amp;"}"&amp;IF(U131="LIBSETS_DROP_MECHANIC_MONSTER_NAME",", dropMechanicNames={" &amp; IF(V131&lt;&gt;"","['en']='"&amp;V131&amp;"'","") &amp; IF(W131&lt;&gt;"",", ['de']='" &amp; W131&amp;"'","") &amp; "}",""),"")&amp;"},","")</f>
        <v>},</v>
      </c>
      <c r="BC131" s="21" t="str">
        <f>IF(F131&lt;&gt;"Not in the game (anymore)",IF(C131&lt;&gt;"",CONCATENATE(" --",C131," / ",B131,"   [",IF(Q131&lt;&gt;"",Q131,""),IF(Z131&lt;&gt;"",", "&amp;Z131,""),IF(AE131&lt;&gt;"",", "&amp;AE131,""),IF(AJ131&lt;&gt;"",", "&amp;AJ131,""),IF(AO131&lt;&gt;"",", "&amp;AO131,""),IF(AT131&lt;&gt;"",", "&amp;AT131,""),"]")),"")</f>
        <v xml:space="preserve"> --Undaunted Infiltrator / Unerschrockener Infiltrator   [Arx Corinium]</v>
      </c>
    </row>
    <row r="132" spans="1:55" x14ac:dyDescent="0.25">
      <c r="A132" s="12">
        <v>157</v>
      </c>
      <c r="B132" t="s">
        <v>931</v>
      </c>
      <c r="C132" t="s">
        <v>932</v>
      </c>
      <c r="D132" s="3">
        <f>A132</f>
        <v>157</v>
      </c>
      <c r="E132" s="42"/>
      <c r="G132" s="8" t="s">
        <v>1482</v>
      </c>
      <c r="I132" t="s">
        <v>91</v>
      </c>
      <c r="J132" t="s">
        <v>91</v>
      </c>
      <c r="K132">
        <v>186</v>
      </c>
      <c r="L132">
        <v>186</v>
      </c>
      <c r="M132">
        <v>186</v>
      </c>
      <c r="O132" s="65" t="s">
        <v>57</v>
      </c>
      <c r="P132" s="3">
        <f>IF(AND(G132&lt;&gt;"LIBSETS_SETTYPE_BATTLEGROUND",G132&lt;&gt;"LIBSETS_SETTYPE_SPECIAL"), IF(Q132&lt;&gt;"",VLOOKUP(Q132,'ESO zone constants'!$D$3:$H$10001,5,FALSE),""),"")</f>
        <v>38</v>
      </c>
      <c r="Q132" t="str">
        <f>IF(AND(O132&lt;&gt;"",NOT(ISERROR(O132))),O132, IF(AND(K132&lt;&gt;"",K132&gt;0,NOT(ISERROR(K132))),VLOOKUP(K132,'ESO dumped WayshrineInfo'!$K$3:$N$9987,4,FALSE),""))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WayshrineInfo'!$K$3:$N$9987,4,FALSE),""))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WayshrineInfo'!$K$3:$N$9987,4,FALSE),""))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5" t="s">
        <v>2677</v>
      </c>
      <c r="AY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IF(F132&lt;&gt;"Not in the game (anymore)",IF(A132&lt;&gt;"",", setType="&amp;G132,"")&amp;IF(J132="true",", multiTrialSet=true",""),"")</f>
        <v>, setType=LIBSETS_SETTYPE_DUNGEON</v>
      </c>
      <c r="BB132" s="21" t="str">
        <f>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A133</f>
        <v>158</v>
      </c>
      <c r="G133" s="8" t="s">
        <v>1482</v>
      </c>
      <c r="I133" t="s">
        <v>91</v>
      </c>
      <c r="J133" t="s">
        <v>91</v>
      </c>
      <c r="K133">
        <v>197</v>
      </c>
      <c r="L133">
        <v>197</v>
      </c>
      <c r="M133">
        <v>197</v>
      </c>
      <c r="O133" s="65" t="s">
        <v>50</v>
      </c>
      <c r="P133" s="3">
        <f>IF(AND(G133&lt;&gt;"LIBSETS_SETTYPE_BATTLEGROUND",G133&lt;&gt;"LIBSETS_SETTYPE_SPECIAL"), IF(Q133&lt;&gt;"",VLOOKUP(Q133,'ESO zone constants'!$D$3:$H$10001,5,FALSE),""),"")</f>
        <v>176</v>
      </c>
      <c r="Q133" t="str">
        <f>IF(AND(O133&lt;&gt;"",NOT(ISERROR(O133))),O133, IF(AND(K133&lt;&gt;"",K133&gt;0,NOT(ISERROR(K133))),VLOOKUP(K133,'ESO dumped WayshrineInfo'!$K$3:$N$9987,4,FALSE),""))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WayshrineInfo'!$K$3:$N$9987,4,FALSE),""))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WayshrineInfo'!$K$3:$N$9987,4,FALSE),""))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5" t="s">
        <v>2677</v>
      </c>
      <c r="AY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[158] = {wayshrines={197,197,197,}, dlcId=DLC_BASE_GAME</v>
      </c>
      <c r="AZ133" s="21" t="str">
        <f>IF(F133&lt;&gt;"Not in the game (anymore)",IF(A133&lt;&gt;"",IF(P133&lt;&gt;"",CONCATENATE(", zoneIds={",P133),"")&amp;IF(Y133&lt;&gt;"",CONCATENATE(",",Y133),"")&amp;IF(AD133&lt;&gt;"",CONCATENATE(",",AD133),"")&amp;IF(AI133&lt;&gt;"",CONCATENATE(",",AI133),"")&amp;IF(AN133&lt;&gt;"",CONCATENATE(",",AN133),"")&amp;IF(AS133&lt;&gt;"",CONCATENATE(",",AS133),"")&amp;IF(P133&lt;&gt;"",CONCATENATE("}",""),"")&amp;IF(OR(I133="true",I133="false",I133&lt;&gt;""), CONCATENATE(", veteran=", I133), ""),""),"")</f>
        <v>, zoneIds={176,681}, veteran=false</v>
      </c>
      <c r="BA133" s="21" t="str">
        <f>IF(F133&lt;&gt;"Not in the game (anymore)",IF(A133&lt;&gt;"",", setType="&amp;G133,"")&amp;IF(J133="true",", multiTrialSet=true",""),"")</f>
        <v>, setType=LIBSETS_SETTYPE_DUNGEON</v>
      </c>
      <c r="BB133" s="21" t="str">
        <f>IF(AX133&lt;&gt;"",", isProcSetAllowedInPvP="&amp; AX133,"") &amp; IF(F133&lt;&gt;"Not in the game (anymore)",IF(U133&lt;&gt;"",", dropMechanic={"&amp;U133&amp;IF(AA133&lt;&gt;"",","&amp;AA133,"")&amp;IF(AF133&lt;&gt;"",","&amp;AF133,"")&amp;IF(AK133&lt;&gt;"",","&amp;AK133,"")&amp;IF(AP133&lt;&gt;"",","&amp;AP133,"")&amp;IF(AU133&lt;&gt;"",","&amp;AU133,"")&amp;"}"&amp;IF(U133="LIBSETS_DROP_MECHANIC_MONSTER_NAME",", dropMechanicNames={" &amp; IF(V133&lt;&gt;"","['en']='"&amp;V133&amp;"'","") &amp; IF(W133&lt;&gt;"",", ['de']='" &amp; W133&amp;"'","") &amp; "}",""),"")&amp;"},","")</f>
        <v>},</v>
      </c>
      <c r="BC133" s="21" t="str">
        <f>IF(F133&lt;&gt;"Not in the game (anymore)",IF(C133&lt;&gt;"",CONCATENATE(" --",C133," / ",B133,"   [",IF(Q133&lt;&gt;"",Q133,""),IF(Z133&lt;&gt;"",", "&amp;Z133,""),IF(AE133&lt;&gt;"",", "&amp;AE133,""),IF(AJ133&lt;&gt;"",", "&amp;AJ133,""),IF(AO133&lt;&gt;"",", "&amp;AO133,""),IF(AT133&lt;&gt;"",", "&amp;AT133,""),"]")),"")</f>
        <v xml:space="preserve"> --Embershield / Glutschild   [City of Ash I]</v>
      </c>
    </row>
    <row r="134" spans="1:55" x14ac:dyDescent="0.25">
      <c r="A134" s="12">
        <v>159</v>
      </c>
      <c r="B134" t="s">
        <v>935</v>
      </c>
      <c r="C134" t="s">
        <v>936</v>
      </c>
      <c r="D134" s="3">
        <f>A134</f>
        <v>159</v>
      </c>
      <c r="G134" s="8" t="s">
        <v>1482</v>
      </c>
      <c r="I134" t="s">
        <v>91</v>
      </c>
      <c r="J134" t="s">
        <v>91</v>
      </c>
      <c r="K134">
        <v>197</v>
      </c>
      <c r="L134">
        <v>197</v>
      </c>
      <c r="M134">
        <v>197</v>
      </c>
      <c r="O134" s="65" t="s">
        <v>50</v>
      </c>
      <c r="P134" s="3">
        <f>IF(AND(G134&lt;&gt;"LIBSETS_SETTYPE_BATTLEGROUND",G134&lt;&gt;"LIBSETS_SETTYPE_SPECIAL"), IF(Q134&lt;&gt;"",VLOOKUP(Q134,'ESO zone constants'!$D$3:$H$10001,5,FALSE),""),"")</f>
        <v>176</v>
      </c>
      <c r="Q134" t="str">
        <f>IF(AND(O134&lt;&gt;"",NOT(ISERROR(O134))),O134, IF(AND(K134&lt;&gt;"",K134&gt;0,NOT(ISERROR(K134))),VLOOKUP(K134,'ESO dumped WayshrineInfo'!$K$3:$N$9987,4,FALSE),""))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WayshrineInfo'!$K$3:$N$9987,4,FALSE),""))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WayshrineInfo'!$K$3:$N$9987,4,FALSE),""))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5" t="s">
        <v>2677</v>
      </c>
      <c r="AY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[159] = {wayshrines={197,197,197,}, dlcId=DLC_BASE_GAME</v>
      </c>
      <c r="AZ134" s="21" t="str">
        <f>IF(F134&lt;&gt;"Not in the game (anymore)",IF(A134&lt;&gt;"",IF(P134&lt;&gt;"",CONCATENATE(", zoneIds={",P134),"")&amp;IF(Y134&lt;&gt;"",CONCATENATE(",",Y134),"")&amp;IF(AD134&lt;&gt;"",CONCATENATE(",",AD134),"")&amp;IF(AI134&lt;&gt;"",CONCATENATE(",",AI134),"")&amp;IF(AN134&lt;&gt;"",CONCATENATE(",",AN134),"")&amp;IF(AS134&lt;&gt;"",CONCATENATE(",",AS134),"")&amp;IF(P134&lt;&gt;"",CONCATENATE("}",""),"")&amp;IF(OR(I134="true",I134="false",I134&lt;&gt;""), CONCATENATE(", veteran=", I134), ""),""),"")</f>
        <v>, zoneIds={176,681}, veteran=false</v>
      </c>
      <c r="BA134" s="21" t="str">
        <f>IF(F134&lt;&gt;"Not in the game (anymore)",IF(A134&lt;&gt;"",", setType="&amp;G134,"")&amp;IF(J134="true",", multiTrialSet=true",""),"")</f>
        <v>, setType=LIBSETS_SETTYPE_DUNGEON</v>
      </c>
      <c r="BB134" s="21" t="str">
        <f>IF(AX134&lt;&gt;"",", isProcSetAllowedInPvP="&amp; AX134,"") &amp; IF(F134&lt;&gt;"Not in the game (anymore)",IF(U134&lt;&gt;"",", dropMechanic={"&amp;U134&amp;IF(AA134&lt;&gt;"",","&amp;AA134,"")&amp;IF(AF134&lt;&gt;"",","&amp;AF134,"")&amp;IF(AK134&lt;&gt;"",","&amp;AK134,"")&amp;IF(AP134&lt;&gt;"",","&amp;AP134,"")&amp;IF(AU134&lt;&gt;"",","&amp;AU134,"")&amp;"}"&amp;IF(U134="LIBSETS_DROP_MECHANIC_MONSTER_NAME",", dropMechanicNames={" &amp; IF(V134&lt;&gt;"","['en']='"&amp;V134&amp;"'","") &amp; IF(W134&lt;&gt;"",", ['de']='" &amp; W134&amp;"'","") &amp; "}",""),"")&amp;"},","")</f>
        <v>},</v>
      </c>
      <c r="BC134" s="21" t="str">
        <f>IF(F134&lt;&gt;"Not in the game (anymore)",IF(C134&lt;&gt;"",CONCATENATE(" --",C134," / ",B134,"   [",IF(Q134&lt;&gt;"",Q134,""),IF(Z134&lt;&gt;"",", "&amp;Z134,""),IF(AE134&lt;&gt;"",", "&amp;AE134,""),IF(AJ134&lt;&gt;"",", "&amp;AJ134,""),IF(AO134&lt;&gt;"",", "&amp;AO134,""),IF(AT134&lt;&gt;"",", "&amp;AT134,""),"]")),"")</f>
        <v xml:space="preserve"> --Sunderflame / Trennflamme   [City of Ash I]</v>
      </c>
    </row>
    <row r="135" spans="1:55" x14ac:dyDescent="0.25">
      <c r="A135" s="12">
        <v>160</v>
      </c>
      <c r="B135" t="s">
        <v>937</v>
      </c>
      <c r="C135" t="s">
        <v>938</v>
      </c>
      <c r="D135" s="3">
        <f>A135</f>
        <v>160</v>
      </c>
      <c r="E135" s="42"/>
      <c r="G135" s="8" t="s">
        <v>1482</v>
      </c>
      <c r="I135" t="s">
        <v>91</v>
      </c>
      <c r="J135" t="s">
        <v>91</v>
      </c>
      <c r="K135">
        <v>197</v>
      </c>
      <c r="L135">
        <v>197</v>
      </c>
      <c r="M135">
        <v>197</v>
      </c>
      <c r="O135" s="65" t="s">
        <v>50</v>
      </c>
      <c r="P135" s="3">
        <f>IF(AND(G135&lt;&gt;"LIBSETS_SETTYPE_BATTLEGROUND",G135&lt;&gt;"LIBSETS_SETTYPE_SPECIAL"), IF(Q135&lt;&gt;"",VLOOKUP(Q135,'ESO zone constants'!$D$3:$H$10001,5,FALSE),""),"")</f>
        <v>176</v>
      </c>
      <c r="Q135" t="str">
        <f>IF(AND(O135&lt;&gt;"",NOT(ISERROR(O135))),O135, IF(AND(K135&lt;&gt;"",K135&gt;0,NOT(ISERROR(K135))),VLOOKUP(K135,'ESO dumped WayshrineInfo'!$K$3:$N$9987,4,FALSE),""))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WayshrineInfo'!$K$3:$N$9987,4,FALSE),""))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WayshrineInfo'!$K$3:$N$9987,4,FALSE),""))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5" t="s">
        <v>2677</v>
      </c>
      <c r="AY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[160] = {wayshrines={197,197,197,}, dlcId=DLC_BASE_GAME</v>
      </c>
      <c r="AZ135" s="21" t="str">
        <f>IF(F135&lt;&gt;"Not in the game (anymore)",IF(A135&lt;&gt;"",IF(P135&lt;&gt;"",CONCATENATE(", zoneIds={",P135),"")&amp;IF(Y135&lt;&gt;"",CONCATENATE(",",Y135),"")&amp;IF(AD135&lt;&gt;"",CONCATENATE(",",AD135),"")&amp;IF(AI135&lt;&gt;"",CONCATENATE(",",AI135),"")&amp;IF(AN135&lt;&gt;"",CONCATENATE(",",AN135),"")&amp;IF(AS135&lt;&gt;"",CONCATENATE(",",AS135),"")&amp;IF(P135&lt;&gt;"",CONCATENATE("}",""),"")&amp;IF(OR(I135="true",I135="false",I135&lt;&gt;""), CONCATENATE(", veteran=", I135), ""),""),"")</f>
        <v>, zoneIds={176,681}, veteran=false</v>
      </c>
      <c r="BA135" s="21" t="str">
        <f>IF(F135&lt;&gt;"Not in the game (anymore)",IF(A135&lt;&gt;"",", setType="&amp;G135,"")&amp;IF(J135="true",", multiTrialSet=true",""),"")</f>
        <v>, setType=LIBSETS_SETTYPE_DUNGEON</v>
      </c>
      <c r="BB135" s="21" t="str">
        <f>IF(AX135&lt;&gt;"",", isProcSetAllowedInPvP="&amp; AX135,"") &amp; IF(F135&lt;&gt;"Not in the game (anymore)",IF(U135&lt;&gt;"",", dropMechanic={"&amp;U135&amp;IF(AA135&lt;&gt;"",","&amp;AA135,"")&amp;IF(AF135&lt;&gt;"",","&amp;AF135,"")&amp;IF(AK135&lt;&gt;"",","&amp;AK135,"")&amp;IF(AP135&lt;&gt;"",","&amp;AP135,"")&amp;IF(AU135&lt;&gt;"",","&amp;AU135,"")&amp;"}"&amp;IF(U135="LIBSETS_DROP_MECHANIC_MONSTER_NAME",", dropMechanicNames={" &amp; IF(V135&lt;&gt;"","['en']='"&amp;V135&amp;"'","") &amp; IF(W135&lt;&gt;"",", ['de']='" &amp; W135&amp;"'","") &amp; "}",""),"")&amp;"},","")</f>
        <v>},</v>
      </c>
      <c r="BC135" s="21" t="str">
        <f>IF(F135&lt;&gt;"Not in the game (anymore)",IF(C135&lt;&gt;"",CONCATENATE(" --",C135," / ",B135,"   [",IF(Q135&lt;&gt;"",Q135,""),IF(Z135&lt;&gt;"",", "&amp;Z135,""),IF(AE135&lt;&gt;"",", "&amp;AE135,""),IF(AJ135&lt;&gt;"",", "&amp;AJ135,""),IF(AO135&lt;&gt;"",", "&amp;AO135,""),IF(AT135&lt;&gt;"",", "&amp;AT135,""),"]")),"")</f>
        <v xml:space="preserve"> --Burning Spellweave / Branntzauberweber   [City of Ash I]</v>
      </c>
    </row>
    <row r="136" spans="1:55" x14ac:dyDescent="0.25">
      <c r="A136" s="5">
        <v>161</v>
      </c>
      <c r="B136" t="s">
        <v>939</v>
      </c>
      <c r="C136" t="s">
        <v>940</v>
      </c>
      <c r="D136" s="3">
        <f>A136</f>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WayshrineInfo'!$K$3:$N$9987,4,FALSE),""))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WayshrineInfo'!$K$3:$N$9987,4,FALSE),""))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WayshrineInfo'!$K$3:$N$9987,4,FALSE),""))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5" t="s">
        <v>2677</v>
      </c>
      <c r="AY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Z136" s="21" t="str">
        <f>IF(F136&lt;&gt;"Not in the game (anymore)",IF(A136&lt;&gt;"",IF(P136&lt;&gt;"",CONCATENATE(", zoneIds={",P136),"")&amp;IF(Y136&lt;&gt;"",CONCATENATE(",",Y136),"")&amp;IF(AD136&lt;&gt;"",CONCATENATE(",",AD136),"")&amp;IF(AI136&lt;&gt;"",CONCATENATE(",",AI136),"")&amp;IF(AN136&lt;&gt;"",CONCATENATE(",",AN136),"")&amp;IF(AS136&lt;&gt;"",CONCATENATE(",",AS136),"")&amp;IF(P136&lt;&gt;"",CONCATENATE("}",""),"")&amp;IF(OR(I136="true",I136="false",I136&lt;&gt;""), CONCATENATE(", veteran=", I136), ""),""),"")</f>
        <v>, zoneIds={888,888,888}, veteran=false</v>
      </c>
      <c r="BA136" s="21" t="str">
        <f>IF(F136&lt;&gt;"Not in the game (anymore)",IF(A136&lt;&gt;"",", setType="&amp;G136,"")&amp;IF(J136="true",", multiTrialSet=true",""),"")</f>
        <v>, setType=LIBSETS_SETTYPE_CRAFTED</v>
      </c>
      <c r="BB136" s="21" t="str">
        <f>IF(AX136&lt;&gt;"",", isProcSetAllowedInPvP="&amp; AX136,"") &amp; IF(F136&lt;&gt;"Not in the game (anymore)",IF(U136&lt;&gt;"",", dropMechanic={"&amp;U136&amp;IF(AA136&lt;&gt;"",","&amp;AA136,"")&amp;IF(AF136&lt;&gt;"",","&amp;AF136,"")&amp;IF(AK136&lt;&gt;"",","&amp;AK136,"")&amp;IF(AP136&lt;&gt;"",","&amp;AP136,"")&amp;IF(AU136&lt;&gt;"",","&amp;AU136,"")&amp;"}"&amp;IF(U136="LIBSETS_DROP_MECHANIC_MONSTER_NAME",", dropMechanicNames={" &amp; IF(V136&lt;&gt;"","['en']='"&amp;V136&amp;"'","") &amp; IF(W136&lt;&gt;"",", ['de']='" &amp; W136&amp;"'","") &amp; "}",""),"")&amp;"},","")</f>
        <v>},</v>
      </c>
      <c r="BC136" s="21" t="str">
        <f>IF(F136&lt;&gt;"Not in the game (anymore)",IF(C136&lt;&gt;"",CONCATENATE(" --",C136," / ",B136,"   [",IF(Q136&lt;&gt;"",Q136,""),IF(Z136&lt;&gt;"",", "&amp;Z136,""),IF(AE136&lt;&gt;"",", "&amp;AE136,""),IF(AJ136&lt;&gt;"",", "&amp;AJ136,""),IF(AO136&lt;&gt;"",", "&amp;AO136,""),IF(AT136&lt;&gt;"",", "&amp;AT136,""),"]")),"")</f>
        <v xml:space="preserve"> --Twice-Born Star / Doppelstern   [Craglorn, Craglorn, Craglorn]</v>
      </c>
    </row>
    <row r="137" spans="1:55" x14ac:dyDescent="0.25">
      <c r="A137" s="5">
        <v>162</v>
      </c>
      <c r="B137" t="s">
        <v>941</v>
      </c>
      <c r="C137" t="s">
        <v>24</v>
      </c>
      <c r="D137" s="3">
        <f>A137</f>
        <v>162</v>
      </c>
      <c r="G137" s="8" t="s">
        <v>1484</v>
      </c>
      <c r="H137" s="98">
        <v>2</v>
      </c>
      <c r="I137" t="s">
        <v>1471</v>
      </c>
      <c r="J137" t="s">
        <v>91</v>
      </c>
      <c r="K137">
        <v>266</v>
      </c>
      <c r="L137">
        <v>266</v>
      </c>
      <c r="M137">
        <v>266</v>
      </c>
      <c r="O137" s="65" t="s">
        <v>63</v>
      </c>
      <c r="P137" s="3">
        <f>IF(AND(G137&lt;&gt;"LIBSETS_SETTYPE_BATTLEGROUND",G137&lt;&gt;"LIBSETS_SETTYPE_SPECIAL"), IF(Q137&lt;&gt;"",VLOOKUP(Q137,'ESO zone constants'!$D$3:$H$10001,5,FALSE),""),"")</f>
        <v>934</v>
      </c>
      <c r="Q137" t="str">
        <f>IF(AND(O137&lt;&gt;"",NOT(ISERROR(O137))),O137, IF(AND(K137&lt;&gt;"",K137&gt;0,NOT(ISERROR(K137))),VLOOKUP(K137,'ESO dumped WayshrineInfo'!$K$3:$N$9987,4,FALSE),""))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WayshrineInfo'!$K$3:$N$9987,4,FALSE),""))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WayshrineInfo'!$K$3:$N$9987,4,FALSE),""))</f>
        <v/>
      </c>
      <c r="AF137" s="44"/>
      <c r="AG137" s="39"/>
      <c r="AH137" s="39"/>
      <c r="AI137" s="3" t="str">
        <f>IF(G137&lt;&gt;"LIBSETS_SETTYPE_BATTLEGROUND",IF(G137&lt;&gt;"LIBSETS_SETTYPE_SPECIAL",IF(AJ137&lt;&gt;"",VLOOKUP(AJ137,'ESO zone constants'!$D$3:$H$4953,5,FALSE),""),""),"")</f>
        <v/>
      </c>
      <c r="AK137" s="44"/>
      <c r="AL137" s="39"/>
      <c r="AM137" s="39"/>
      <c r="AN137" s="3" t="str">
        <f>IF(G137&lt;&gt;"LIBSETS_SETTYPE_BATTLEGROUND",IF(G137&lt;&gt;"LIBSETS_SETTYPE_SPECIAL",IF(AO137&lt;&gt;"",VLOOKUP(AO137,'ESO zone constants'!$D$3:$H$4953,5,FALSE),""),""),"")</f>
        <v/>
      </c>
      <c r="AP137" s="44"/>
      <c r="AQ137" s="39"/>
      <c r="AR137" s="39"/>
      <c r="AS137" s="3" t="str">
        <f>IF(G137&lt;&gt;"LIBSETS_SETTYPE_BATTLEGROUND",IF(G137&lt;&gt;"LIBSETS_SETTYPE_SPECIAL",IF(AT137&lt;&gt;"",VLOOKUP(AT137,'ESO zone constants'!$D$3:$H$4953,5,FALSE),""),""),"")</f>
        <v/>
      </c>
      <c r="AU137" s="44"/>
      <c r="AV137" s="39"/>
      <c r="AW137" s="39"/>
      <c r="AX137" s="85" t="s">
        <v>2677</v>
      </c>
      <c r="AY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{wayshrines={266,266,266,}, dlcId=DLC_BASE_GAME</v>
      </c>
      <c r="AZ137" s="21" t="str">
        <f>IF(F137&lt;&gt;"Not in the game (anymore)",IF(A137&lt;&gt;"",IF(P137&lt;&gt;"",CONCATENATE(", zoneIds={",P137),"")&amp;IF(Y137&lt;&gt;"",CONCATENATE(",",Y137),"")&amp;IF(AD137&lt;&gt;"",CONCATENATE(",",AD137),"")&amp;IF(AI137&lt;&gt;"",CONCATENATE(",",AI137),"")&amp;IF(AN137&lt;&gt;"",CONCATENATE(",",AN137),"")&amp;IF(AS137&lt;&gt;"",CONCATENATE(",",AS137),"")&amp;IF(P137&lt;&gt;"",CONCATENATE("}",""),"")&amp;IF(OR(I137="true",I137="false",I137&lt;&gt;""), CONCATENATE(", veteran=", I137), ""),""),"")</f>
        <v>, zoneIds={934}, veteran={[EQUIP_TYPE_HEAD]=true, [EQUIP_TYPE_SHOULDERS]=false}</v>
      </c>
      <c r="BA137" s="21" t="str">
        <f>IF(F137&lt;&gt;"Not in the game (anymore)",IF(A137&lt;&gt;"",", setType="&amp;G137,"")&amp;IF(J137="true",", multiTrialSet=true",""),"")</f>
        <v>, setType=LIBSETS_SETTYPE_MONSTER</v>
      </c>
      <c r="BB137" s="21" t="str">
        <f>IF(AX137&lt;&gt;"",", isProcSetAllowedInPvP="&amp; AX137,"") &amp; IF(F137&lt;&gt;"Not in the game (anymore)",IF(U137&lt;&gt;"",", dropMechanic={"&amp;U137&amp;IF(AA137&lt;&gt;"",","&amp;AA137,"")&amp;IF(AF137&lt;&gt;"",","&amp;AF137,"")&amp;IF(AK137&lt;&gt;"",","&amp;AK137,"")&amp;IF(AP137&lt;&gt;"",","&amp;AP137,"")&amp;IF(AU137&lt;&gt;"",","&amp;AU137,"")&amp;"}"&amp;IF(U137="LIBSETS_DROP_MECHANIC_MONSTER_NAME",", dropMechanicNames={" &amp; IF(V137&lt;&gt;"","['en']='"&amp;V137&amp;"'","") &amp; IF(W137&lt;&gt;"",", ['de']='" &amp; W137&amp;"'","") &amp; "}",""),"")&amp;"},","")</f>
        <v>, dropMechanic={LIBSETS_DROP_MECHANIC_MONSTER_NAME}, dropMechanicNames={['en']='Vila Theran', ['de']='Vila Theran'}},</v>
      </c>
      <c r="BC137" s="21" t="str">
        <f>IF(F137&lt;&gt;"Not in the game (anymore)",IF(C137&lt;&gt;"",CONCATENATE(" --",C137," / ",B137,"   [",IF(Q137&lt;&gt;"",Q137,""),IF(Z137&lt;&gt;"",", "&amp;Z137,""),IF(AE137&lt;&gt;"",", "&amp;AE137,""),IF(AJ137&lt;&gt;"",", "&amp;AJ137,""),IF(AO137&lt;&gt;"",", "&amp;AO137,""),IF(AT137&lt;&gt;"",", "&amp;AT137,""),"]")),"")</f>
        <v xml:space="preserve"> --Spawn of Mephala / Mephalas Brut   [Fungal Grotto II]</v>
      </c>
    </row>
    <row r="138" spans="1:55" x14ac:dyDescent="0.25">
      <c r="A138" s="5">
        <v>163</v>
      </c>
      <c r="B138" t="s">
        <v>942</v>
      </c>
      <c r="C138" t="s">
        <v>1</v>
      </c>
      <c r="D138" s="3">
        <f>A138</f>
        <v>163</v>
      </c>
      <c r="E138" s="42"/>
      <c r="G138" s="8" t="s">
        <v>1484</v>
      </c>
      <c r="H138" s="98">
        <v>2</v>
      </c>
      <c r="I138" t="s">
        <v>1471</v>
      </c>
      <c r="J138" t="s">
        <v>91</v>
      </c>
      <c r="K138">
        <v>267</v>
      </c>
      <c r="L138">
        <v>267</v>
      </c>
      <c r="M138">
        <v>267</v>
      </c>
      <c r="O138" s="65" t="s">
        <v>42</v>
      </c>
      <c r="P138" s="3">
        <f>IF(AND(G138&lt;&gt;"LIBSETS_SETTYPE_BATTLEGROUND",G138&lt;&gt;"LIBSETS_SETTYPE_SPECIAL"), IF(Q138&lt;&gt;"",VLOOKUP(Q138,'ESO zone constants'!$D$3:$H$10001,5,FALSE),""),"")</f>
        <v>936</v>
      </c>
      <c r="Q138" t="str">
        <f>IF(AND(O138&lt;&gt;"",NOT(ISERROR(O138))),O138, IF(AND(K138&lt;&gt;"",K138&gt;0,NOT(ISERROR(K138))),VLOOKUP(K138,'ESO dumped WayshrineInfo'!$K$3:$N$9987,4,FALSE),""))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WayshrineInfo'!$K$3:$N$9987,4,FALSE),""))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WayshrineInfo'!$K$3:$N$9987,4,FALSE),""))</f>
        <v/>
      </c>
      <c r="AF138" s="44"/>
      <c r="AG138" s="39"/>
      <c r="AH138" s="39"/>
      <c r="AI138" s="3" t="str">
        <f>IF(G138&lt;&gt;"LIBSETS_SETTYPE_BATTLEGROUND",IF(G138&lt;&gt;"LIBSETS_SETTYPE_SPECIAL",IF(AJ138&lt;&gt;"",VLOOKUP(AJ138,'ESO zone constants'!$D$3:$H$4953,5,FALSE),""),""),"")</f>
        <v/>
      </c>
      <c r="AK138" s="44"/>
      <c r="AL138" s="39"/>
      <c r="AM138" s="39"/>
      <c r="AN138" s="3" t="str">
        <f>IF(G138&lt;&gt;"LIBSETS_SETTYPE_BATTLEGROUND",IF(G138&lt;&gt;"LIBSETS_SETTYPE_SPECIAL",IF(AO138&lt;&gt;"",VLOOKUP(AO138,'ESO zone constants'!$D$3:$H$4953,5,FALSE),""),""),"")</f>
        <v/>
      </c>
      <c r="AP138" s="44"/>
      <c r="AQ138" s="39"/>
      <c r="AR138" s="39"/>
      <c r="AS138" s="3" t="str">
        <f>IF(G138&lt;&gt;"LIBSETS_SETTYPE_BATTLEGROUND",IF(G138&lt;&gt;"LIBSETS_SETTYPE_SPECIAL",IF(AT138&lt;&gt;"",VLOOKUP(AT138,'ESO zone constants'!$D$3:$H$4953,5,FALSE),""),""),"")</f>
        <v/>
      </c>
      <c r="AU138" s="44"/>
      <c r="AV138" s="39"/>
      <c r="AW138" s="39"/>
      <c r="AX138" s="85" t="s">
        <v>2677</v>
      </c>
      <c r="AY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{wayshrines={267,267,267,}, dlcId=DLC_BASE_GAME</v>
      </c>
      <c r="AZ138" s="21" t="str">
        <f>IF(F138&lt;&gt;"Not in the game (anymore)",IF(A138&lt;&gt;"",IF(P138&lt;&gt;"",CONCATENATE(", zoneIds={",P138),"")&amp;IF(Y138&lt;&gt;"",CONCATENATE(",",Y138),"")&amp;IF(AD138&lt;&gt;"",CONCATENATE(",",AD138),"")&amp;IF(AI138&lt;&gt;"",CONCATENATE(",",AI138),"")&amp;IF(AN138&lt;&gt;"",CONCATENATE(",",AN138),"")&amp;IF(AS138&lt;&gt;"",CONCATENATE(",",AS138),"")&amp;IF(P138&lt;&gt;"",CONCATENATE("}",""),"")&amp;IF(OR(I138="true",I138="false",I138&lt;&gt;""), CONCATENATE(", veteran=", I138), ""),""),"")</f>
        <v>, zoneIds={936}, veteran={[EQUIP_TYPE_HEAD]=true, [EQUIP_TYPE_SHOULDERS]=false}</v>
      </c>
      <c r="BA138" s="21" t="str">
        <f>IF(F138&lt;&gt;"Not in the game (anymore)",IF(A138&lt;&gt;"",", setType="&amp;G138,"")&amp;IF(J138="true",", multiTrialSet=true",""),"")</f>
        <v>, setType=LIBSETS_SETTYPE_MONSTER</v>
      </c>
      <c r="BB138" s="21" t="str">
        <f>IF(AX138&lt;&gt;"",", isProcSetAllowedInPvP="&amp; AX138,"") &amp; IF(F138&lt;&gt;"Not in the game (anymore)",IF(U138&lt;&gt;"",", dropMechanic={"&amp;U138&amp;IF(AA138&lt;&gt;"",","&amp;AA138,"")&amp;IF(AF138&lt;&gt;"",","&amp;AF138,"")&amp;IF(AK138&lt;&gt;"",","&amp;AK138,"")&amp;IF(AP138&lt;&gt;"",","&amp;AP138,"")&amp;IF(AU138&lt;&gt;"",","&amp;AU138,"")&amp;"}"&amp;IF(U138="LIBSETS_DROP_MECHANIC_MONSTER_NAME",", dropMechanicNames={" &amp; IF(V138&lt;&gt;"","['en']='"&amp;V138&amp;"'","") &amp; IF(W138&lt;&gt;"",", ['de']='" &amp; W138&amp;"'","") &amp; "}",""),"")&amp;"},","")</f>
        <v>, dropMechanic={LIBSETS_DROP_MECHANIC_MONSTER_NAME}, dropMechanicNames={['en']='Vorenor Winterbourne', ['de']='Vorenor Winterkind'}},</v>
      </c>
      <c r="BC138" s="21" t="str">
        <f>IF(F138&lt;&gt;"Not in the game (anymore)",IF(C138&lt;&gt;"",CONCATENATE(" --",C138," / ",B138,"   [",IF(Q138&lt;&gt;"",Q138,""),IF(Z138&lt;&gt;"",", "&amp;Z138,""),IF(AE138&lt;&gt;"",", "&amp;AE138,""),IF(AJ138&lt;&gt;"",", "&amp;AJ138,""),IF(AO138&lt;&gt;"",", "&amp;AO138,""),IF(AT138&lt;&gt;"",", "&amp;AT138,""),"]")),"")</f>
        <v xml:space="preserve"> --Blood Spawn / Blutbrut   [Spindleclutch II]</v>
      </c>
    </row>
    <row r="139" spans="1:55" x14ac:dyDescent="0.25">
      <c r="A139" s="5">
        <v>164</v>
      </c>
      <c r="B139" t="s">
        <v>943</v>
      </c>
      <c r="C139" t="s">
        <v>11</v>
      </c>
      <c r="D139" s="3">
        <f>A139</f>
        <v>164</v>
      </c>
      <c r="E139" s="42"/>
      <c r="G139" s="8" t="s">
        <v>1484</v>
      </c>
      <c r="H139" s="98">
        <v>3</v>
      </c>
      <c r="I139" t="s">
        <v>1471</v>
      </c>
      <c r="J139" t="s">
        <v>91</v>
      </c>
      <c r="K139">
        <v>236</v>
      </c>
      <c r="L139">
        <v>236</v>
      </c>
      <c r="M139">
        <v>236</v>
      </c>
      <c r="O139" s="65" t="s">
        <v>52</v>
      </c>
      <c r="P139" s="3">
        <f>IF(AND(G139&lt;&gt;"LIBSETS_SETTYPE_BATTLEGROUND",G139&lt;&gt;"LIBSETS_SETTYPE_SPECIAL"), IF(Q139&lt;&gt;"",VLOOKUP(Q139,'ESO zone constants'!$D$3:$H$10001,5,FALSE),""),"")</f>
        <v>678</v>
      </c>
      <c r="Q139" t="str">
        <f>IF(AND(O139&lt;&gt;"",NOT(ISERROR(O139))),O139, IF(AND(K139&lt;&gt;"",K139&gt;0,NOT(ISERROR(K139))),VLOOKUP(K139,'ESO dumped WayshrineInfo'!$K$3:$N$9987,4,FALSE),""))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WayshrineInfo'!$K$3:$N$9987,4,FALSE),""))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WayshrineInfo'!$K$3:$N$9987,4,FALSE),""))</f>
        <v/>
      </c>
      <c r="AF139" s="44"/>
      <c r="AG139" s="39"/>
      <c r="AH139" s="39"/>
      <c r="AI139" s="3" t="str">
        <f>IF(G139&lt;&gt;"LIBSETS_SETTYPE_BATTLEGROUND",IF(G139&lt;&gt;"LIBSETS_SETTYPE_SPECIAL",IF(AJ139&lt;&gt;"",VLOOKUP(AJ139,'ESO zone constants'!$D$3:$H$4953,5,FALSE),""),""),"")</f>
        <v/>
      </c>
      <c r="AK139" s="44"/>
      <c r="AL139" s="39"/>
      <c r="AM139" s="39"/>
      <c r="AN139" s="3" t="str">
        <f>IF(G139&lt;&gt;"LIBSETS_SETTYPE_BATTLEGROUND",IF(G139&lt;&gt;"LIBSETS_SETTYPE_SPECIAL",IF(AO139&lt;&gt;"",VLOOKUP(AO139,'ESO zone constants'!$D$3:$H$4953,5,FALSE),""),""),"")</f>
        <v/>
      </c>
      <c r="AP139" s="44"/>
      <c r="AQ139" s="39"/>
      <c r="AR139" s="39"/>
      <c r="AS139" s="3" t="str">
        <f>IF(G139&lt;&gt;"LIBSETS_SETTYPE_BATTLEGROUND",IF(G139&lt;&gt;"LIBSETS_SETTYPE_SPECIAL",IF(AT139&lt;&gt;"",VLOOKUP(AT139,'ESO zone constants'!$D$3:$H$4953,5,FALSE),""),""),"")</f>
        <v/>
      </c>
      <c r="AU139" s="44"/>
      <c r="AV139" s="39"/>
      <c r="AW139" s="39"/>
      <c r="AX139" s="85" t="s">
        <v>2677</v>
      </c>
      <c r="AY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{wayshrines={236,236,236,}, dlcId=DLC_IMPERIAL_CITY</v>
      </c>
      <c r="AZ139" s="21" t="str">
        <f>IF(F139&lt;&gt;"Not in the game (anymore)",IF(A139&lt;&gt;"",IF(P139&lt;&gt;"",CONCATENATE(", zoneIds={",P139),"")&amp;IF(Y139&lt;&gt;"",CONCATENATE(",",Y139),"")&amp;IF(AD139&lt;&gt;"",CONCATENATE(",",AD139),"")&amp;IF(AI139&lt;&gt;"",CONCATENATE(",",AI139),"")&amp;IF(AN139&lt;&gt;"",CONCATENATE(",",AN139),"")&amp;IF(AS139&lt;&gt;"",CONCATENATE(",",AS139),"")&amp;IF(P139&lt;&gt;"",CONCATENATE("}",""),"")&amp;IF(OR(I139="true",I139="false",I139&lt;&gt;""), CONCATENATE(", veteran=", I139), ""),""),"")</f>
        <v>, zoneIds={678}, veteran={[EQUIP_TYPE_HEAD]=true, [EQUIP_TYPE_SHOULDERS]=false}</v>
      </c>
      <c r="BA139" s="21" t="str">
        <f>IF(F139&lt;&gt;"Not in the game (anymore)",IF(A139&lt;&gt;"",", setType="&amp;G139,"")&amp;IF(J139="true",", multiTrialSet=true",""),"")</f>
        <v>, setType=LIBSETS_SETTYPE_MONSTER</v>
      </c>
      <c r="BB139" s="21" t="str">
        <f>IF(AX139&lt;&gt;"",", isProcSetAllowedInPvP="&amp; AX139,"") &amp; IF(F139&lt;&gt;"Not in the game (anymore)",IF(U139&lt;&gt;"",", dropMechanic={"&amp;U139&amp;IF(AA139&lt;&gt;"",","&amp;AA139,"")&amp;IF(AF139&lt;&gt;"",","&amp;AF139,"")&amp;IF(AK139&lt;&gt;"",","&amp;AK139,"")&amp;IF(AP139&lt;&gt;"",","&amp;AP139,"")&amp;IF(AU139&lt;&gt;"",","&amp;AU139,"")&amp;"}"&amp;IF(U139="LIBSETS_DROP_MECHANIC_MONSTER_NAME",", dropMechanicNames={" &amp; IF(V139&lt;&gt;"","['en']='"&amp;V139&amp;"'","") &amp; IF(W139&lt;&gt;"",", ['de']='" &amp; W139&amp;"'","") &amp; "}",""),"")&amp;"},","")</f>
        <v>, dropMechanic={LIBSETS_DROP_MECHANIC_MONSTER_NAME}, dropMechanicNames={['en']='Lord Warden Dusk', ['de']='Hochwärter Dämmer'}},</v>
      </c>
      <c r="BC139" s="21" t="str">
        <f>IF(F139&lt;&gt;"Not in the game (anymore)",IF(C139&lt;&gt;"",CONCATENATE(" --",C139," / ",B139,"   [",IF(Q139&lt;&gt;"",Q139,""),IF(Z139&lt;&gt;"",", "&amp;Z139,""),IF(AE139&lt;&gt;"",", "&amp;AE139,""),IF(AJ139&lt;&gt;"",", "&amp;AJ139,""),IF(AO139&lt;&gt;"",", "&amp;AO139,""),IF(AT139&lt;&gt;"",", "&amp;AT139,""),"]")),"")</f>
        <v xml:space="preserve"> --Lord Warden / Hochwärter   [Imperial City Prison]</v>
      </c>
    </row>
    <row r="140" spans="1:55" x14ac:dyDescent="0.25">
      <c r="A140" s="5">
        <v>165</v>
      </c>
      <c r="B140" t="s">
        <v>944</v>
      </c>
      <c r="C140" t="s">
        <v>18</v>
      </c>
      <c r="D140" s="3">
        <f>A140</f>
        <v>165</v>
      </c>
      <c r="G140" s="8" t="s">
        <v>1484</v>
      </c>
      <c r="H140" s="98">
        <v>2</v>
      </c>
      <c r="I140" t="s">
        <v>1471</v>
      </c>
      <c r="J140" t="s">
        <v>91</v>
      </c>
      <c r="K140">
        <v>263</v>
      </c>
      <c r="L140">
        <v>263</v>
      </c>
      <c r="M140">
        <v>263</v>
      </c>
      <c r="O140" s="65" t="s">
        <v>58</v>
      </c>
      <c r="P140" s="3">
        <f>IF(AND(G140&lt;&gt;"LIBSETS_SETTYPE_BATTLEGROUND",G140&lt;&gt;"LIBSETS_SETTYPE_SPECIAL"), IF(Q140&lt;&gt;"",VLOOKUP(Q140,'ESO zone constants'!$D$3:$H$10001,5,FALSE),""),"")</f>
        <v>933</v>
      </c>
      <c r="Q140" t="str">
        <f>IF(AND(O140&lt;&gt;"",NOT(ISERROR(O140))),O140, IF(AND(K140&lt;&gt;"",K140&gt;0,NOT(ISERROR(K140))),VLOOKUP(K140,'ESO dumped WayshrineInfo'!$K$3:$N$9987,4,FALSE),""))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WayshrineInfo'!$K$3:$N$9987,4,FALSE),""))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WayshrineInfo'!$K$3:$N$9987,4,FALSE),""))</f>
        <v/>
      </c>
      <c r="AF140" s="44"/>
      <c r="AG140" s="39"/>
      <c r="AH140" s="39"/>
      <c r="AI140" s="3" t="str">
        <f>IF(G140&lt;&gt;"LIBSETS_SETTYPE_BATTLEGROUND",IF(G140&lt;&gt;"LIBSETS_SETTYPE_SPECIAL",IF(AJ140&lt;&gt;"",VLOOKUP(AJ140,'ESO zone constants'!$D$3:$H$4953,5,FALSE),""),""),"")</f>
        <v/>
      </c>
      <c r="AK140" s="44"/>
      <c r="AL140" s="39"/>
      <c r="AM140" s="39"/>
      <c r="AN140" s="3" t="str">
        <f>IF(G140&lt;&gt;"LIBSETS_SETTYPE_BATTLEGROUND",IF(G140&lt;&gt;"LIBSETS_SETTYPE_SPECIAL",IF(AO140&lt;&gt;"",VLOOKUP(AO140,'ESO zone constants'!$D$3:$H$4953,5,FALSE),""),""),"")</f>
        <v/>
      </c>
      <c r="AP140" s="44"/>
      <c r="AQ140" s="39"/>
      <c r="AR140" s="39"/>
      <c r="AS140" s="3" t="str">
        <f>IF(G140&lt;&gt;"LIBSETS_SETTYPE_BATTLEGROUND",IF(G140&lt;&gt;"LIBSETS_SETTYPE_SPECIAL",IF(AT140&lt;&gt;"",VLOOKUP(AT140,'ESO zone constants'!$D$3:$H$4953,5,FALSE),""),""),"")</f>
        <v/>
      </c>
      <c r="AU140" s="44"/>
      <c r="AV140" s="39"/>
      <c r="AW140" s="39"/>
      <c r="AX140" s="85" t="s">
        <v>2677</v>
      </c>
      <c r="AY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{wayshrines={263,263,263,}, dlcId=DLC_BASE_GAME</v>
      </c>
      <c r="AZ140" s="21" t="str">
        <f>IF(F140&lt;&gt;"Not in the game (anymore)",IF(A140&lt;&gt;"",IF(P140&lt;&gt;"",CONCATENATE(", zoneIds={",P140),"")&amp;IF(Y140&lt;&gt;"",CONCATENATE(",",Y140),"")&amp;IF(AD140&lt;&gt;"",CONCATENATE(",",AD140),"")&amp;IF(AI140&lt;&gt;"",CONCATENATE(",",AI140),"")&amp;IF(AN140&lt;&gt;"",CONCATENATE(",",AN140),"")&amp;IF(AS140&lt;&gt;"",CONCATENATE(",",AS140),"")&amp;IF(P140&lt;&gt;"",CONCATENATE("}",""),"")&amp;IF(OR(I140="true",I140="false",I140&lt;&gt;""), CONCATENATE(", veteran=", I140), ""),""),"")</f>
        <v>, zoneIds={933}, veteran={[EQUIP_TYPE_HEAD]=true, [EQUIP_TYPE_SHOULDERS]=false}</v>
      </c>
      <c r="BA140" s="21" t="str">
        <f>IF(F140&lt;&gt;"Not in the game (anymore)",IF(A140&lt;&gt;"",", setType="&amp;G140,"")&amp;IF(J140="true",", multiTrialSet=true",""),"")</f>
        <v>, setType=LIBSETS_SETTYPE_MONSTER</v>
      </c>
      <c r="BB140" s="21" t="str">
        <f>IF(AX140&lt;&gt;"",", isProcSetAllowedInPvP="&amp; AX140,"") &amp; IF(F140&lt;&gt;"Not in the game (anymore)",IF(U140&lt;&gt;"",", dropMechanic={"&amp;U140&amp;IF(AA140&lt;&gt;"",","&amp;AA140,"")&amp;IF(AF140&lt;&gt;"",","&amp;AF140,"")&amp;IF(AK140&lt;&gt;"",","&amp;AK140,"")&amp;IF(AP140&lt;&gt;"",","&amp;AP140,"")&amp;IF(AU140&lt;&gt;"",","&amp;AU140,"")&amp;"}"&amp;IF(U140="LIBSETS_DROP_MECHANIC_MONSTER_NAME",", dropMechanicNames={" &amp; IF(V140&lt;&gt;"","['en']='"&amp;V140&amp;"'","") &amp; IF(W140&lt;&gt;"",", ['de']='" &amp; W140&amp;"'","") &amp; "}",""),"")&amp;"},","")</f>
        <v>, dropMechanic={LIBSETS_DROP_MECHANIC_MONSTER_NAME}, dropMechanicNames={['en']='Varaine and Allene Pellingare', ['de']='Varaine und Allene Pellingare'}},</v>
      </c>
      <c r="BC140" s="21" t="str">
        <f>IF(F140&lt;&gt;"Not in the game (anymore)",IF(C140&lt;&gt;"",CONCATENATE(" --",C140," / ",B140,"   [",IF(Q140&lt;&gt;"",Q140,""),IF(Z140&lt;&gt;"",", "&amp;Z140,""),IF(AE140&lt;&gt;"",", "&amp;AE140,""),IF(AJ140&lt;&gt;"",", "&amp;AJ140,""),IF(AO140&lt;&gt;"",", "&amp;AO140,""),IF(AT140&lt;&gt;"",", "&amp;AT140,""),"]")),"")</f>
        <v xml:space="preserve"> --Scourge Harvester / Geißelernter   [Wayrest Sewers II]</v>
      </c>
    </row>
    <row r="141" spans="1:55" x14ac:dyDescent="0.25">
      <c r="A141" s="5">
        <v>166</v>
      </c>
      <c r="B141" t="s">
        <v>945</v>
      </c>
      <c r="C141" t="s">
        <v>5</v>
      </c>
      <c r="D141" s="3">
        <f>A141</f>
        <v>166</v>
      </c>
      <c r="G141" s="8" t="s">
        <v>1484</v>
      </c>
      <c r="H141" s="98">
        <v>2</v>
      </c>
      <c r="I141" t="s">
        <v>1471</v>
      </c>
      <c r="J141" t="s">
        <v>91</v>
      </c>
      <c r="K141">
        <v>264</v>
      </c>
      <c r="L141">
        <v>264</v>
      </c>
      <c r="M141">
        <v>264</v>
      </c>
      <c r="O141" s="65" t="s">
        <v>46</v>
      </c>
      <c r="P141" s="3">
        <f>IF(AND(G141&lt;&gt;"LIBSETS_SETTYPE_BATTLEGROUND",G141&lt;&gt;"LIBSETS_SETTYPE_SPECIAL"), IF(Q141&lt;&gt;"",VLOOKUP(Q141,'ESO zone constants'!$D$3:$H$10001,5,FALSE),""),"")</f>
        <v>930</v>
      </c>
      <c r="Q141" t="str">
        <f>IF(AND(O141&lt;&gt;"",NOT(ISERROR(O141))),O141, IF(AND(K141&lt;&gt;"",K141&gt;0,NOT(ISERROR(K141))),VLOOKUP(K141,'ESO dumped WayshrineInfo'!$K$3:$N$9987,4,FALSE),""))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WayshrineInfo'!$K$3:$N$9987,4,FALSE),""))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WayshrineInfo'!$K$3:$N$9987,4,FALSE),""))</f>
        <v/>
      </c>
      <c r="AF141" s="44"/>
      <c r="AG141" s="39"/>
      <c r="AH141" s="39"/>
      <c r="AI141" s="3" t="str">
        <f>IF(G141&lt;&gt;"LIBSETS_SETTYPE_BATTLEGROUND",IF(G141&lt;&gt;"LIBSETS_SETTYPE_SPECIAL",IF(AJ141&lt;&gt;"",VLOOKUP(AJ141,'ESO zone constants'!$D$3:$H$4953,5,FALSE),""),""),"")</f>
        <v/>
      </c>
      <c r="AK141" s="44"/>
      <c r="AL141" s="39"/>
      <c r="AM141" s="39"/>
      <c r="AN141" s="3" t="str">
        <f>IF(G141&lt;&gt;"LIBSETS_SETTYPE_BATTLEGROUND",IF(G141&lt;&gt;"LIBSETS_SETTYPE_SPECIAL",IF(AO141&lt;&gt;"",VLOOKUP(AO141,'ESO zone constants'!$D$3:$H$4953,5,FALSE),""),""),"")</f>
        <v/>
      </c>
      <c r="AP141" s="44"/>
      <c r="AQ141" s="39"/>
      <c r="AR141" s="39"/>
      <c r="AS141" s="3" t="str">
        <f>IF(G141&lt;&gt;"LIBSETS_SETTYPE_BATTLEGROUND",IF(G141&lt;&gt;"LIBSETS_SETTYPE_SPECIAL",IF(AT141&lt;&gt;"",VLOOKUP(AT141,'ESO zone constants'!$D$3:$H$4953,5,FALSE),""),""),"")</f>
        <v/>
      </c>
      <c r="AU141" s="44"/>
      <c r="AV141" s="39"/>
      <c r="AW141" s="39"/>
      <c r="AX141" s="85" t="s">
        <v>2677</v>
      </c>
      <c r="AY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{wayshrines={264,264,264,}, dlcId=DLC_BASE_GAME</v>
      </c>
      <c r="AZ141" s="21" t="str">
        <f>IF(F141&lt;&gt;"Not in the game (anymore)",IF(A141&lt;&gt;"",IF(P141&lt;&gt;"",CONCATENATE(", zoneIds={",P141),"")&amp;IF(Y141&lt;&gt;"",CONCATENATE(",",Y141),"")&amp;IF(AD141&lt;&gt;"",CONCATENATE(",",AD141),"")&amp;IF(AI141&lt;&gt;"",CONCATENATE(",",AI141),"")&amp;IF(AN141&lt;&gt;"",CONCATENATE(",",AN141),"")&amp;IF(AS141&lt;&gt;"",CONCATENATE(",",AS141),"")&amp;IF(P141&lt;&gt;"",CONCATENATE("}",""),"")&amp;IF(OR(I141="true",I141="false",I141&lt;&gt;""), CONCATENATE(", veteran=", I141), ""),""),"")</f>
        <v>, zoneIds={930}, veteran={[EQUIP_TYPE_HEAD]=true, [EQUIP_TYPE_SHOULDERS]=false}</v>
      </c>
      <c r="BA141" s="21" t="str">
        <f>IF(F141&lt;&gt;"Not in the game (anymore)",IF(A141&lt;&gt;"",", setType="&amp;G141,"")&amp;IF(J141="true",", multiTrialSet=true",""),"")</f>
        <v>, setType=LIBSETS_SETTYPE_MONSTER</v>
      </c>
      <c r="BB141" s="21" t="str">
        <f>IF(AX141&lt;&gt;"",", isProcSetAllowedInPvP="&amp; AX141,"") &amp; IF(F141&lt;&gt;"Not in the game (anymore)",IF(U141&lt;&gt;"",", dropMechanic={"&amp;U141&amp;IF(AA141&lt;&gt;"",","&amp;AA141,"")&amp;IF(AF141&lt;&gt;"",","&amp;AF141,"")&amp;IF(AK141&lt;&gt;"",","&amp;AK141,"")&amp;IF(AP141&lt;&gt;"",","&amp;AP141,"")&amp;IF(AU141&lt;&gt;"",","&amp;AU141,"")&amp;"}"&amp;IF(U141="LIBSETS_DROP_MECHANIC_MONSTER_NAME",", dropMechanicNames={" &amp; IF(V141&lt;&gt;"","['en']='"&amp;V141&amp;"'","") &amp; IF(W141&lt;&gt;"",", ['de']='" &amp; W141&amp;"'","") &amp; "}",""),"")&amp;"},","")</f>
        <v>, dropMechanic={LIBSETS_DROP_MECHANIC_MONSTER_NAME}, dropMechanicNames={['en']='The Engine Guardian', ['de']='Der Maschinenwächter'}},</v>
      </c>
      <c r="BC141" s="21" t="str">
        <f>IF(F141&lt;&gt;"Not in the game (anymore)",IF(C141&lt;&gt;"",CONCATENATE(" --",C141," / ",B141,"   [",IF(Q141&lt;&gt;"",Q141,""),IF(Z141&lt;&gt;"",", "&amp;Z141,""),IF(AE141&lt;&gt;"",", "&amp;AE141,""),IF(AJ141&lt;&gt;"",", "&amp;AJ141,""),IF(AO141&lt;&gt;"",", "&amp;AO141,""),IF(AT141&lt;&gt;"",", "&amp;AT141,""),"]")),"")</f>
        <v xml:space="preserve"> --Engine Guardian / Maschinenwächter   [Darkshade Caverns II]</v>
      </c>
    </row>
    <row r="142" spans="1:55" x14ac:dyDescent="0.25">
      <c r="A142" s="5">
        <v>167</v>
      </c>
      <c r="B142" t="s">
        <v>946</v>
      </c>
      <c r="C142" t="s">
        <v>16</v>
      </c>
      <c r="D142" s="3">
        <f>A142</f>
        <v>167</v>
      </c>
      <c r="G142" s="8" t="s">
        <v>1484</v>
      </c>
      <c r="H142" s="98">
        <v>2</v>
      </c>
      <c r="I142" t="s">
        <v>1471</v>
      </c>
      <c r="J142" t="s">
        <v>91</v>
      </c>
      <c r="K142">
        <v>265</v>
      </c>
      <c r="L142">
        <v>265</v>
      </c>
      <c r="M142">
        <v>265</v>
      </c>
      <c r="O142" s="65" t="s">
        <v>56</v>
      </c>
      <c r="P142" s="3">
        <f>IF(AND(G142&lt;&gt;"LIBSETS_SETTYPE_BATTLEGROUND",G142&lt;&gt;"LIBSETS_SETTYPE_SPECIAL"), IF(Q142&lt;&gt;"",VLOOKUP(Q142,'ESO zone constants'!$D$3:$H$10001,5,FALSE),""),"")</f>
        <v>931</v>
      </c>
      <c r="Q142" t="str">
        <f>IF(AND(O142&lt;&gt;"",NOT(ISERROR(O142))),O142, IF(AND(K142&lt;&gt;"",K142&gt;0,NOT(ISERROR(K142))),VLOOKUP(K142,'ESO dumped WayshrineInfo'!$K$3:$N$9987,4,FALSE),""))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WayshrineInfo'!$K$3:$N$9987,4,FALSE),""))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WayshrineInfo'!$K$3:$N$9987,4,FALSE),""))</f>
        <v/>
      </c>
      <c r="AF142" s="44"/>
      <c r="AG142" s="39"/>
      <c r="AH142" s="39"/>
      <c r="AI142" s="3" t="str">
        <f>IF(G142&lt;&gt;"LIBSETS_SETTYPE_BATTLEGROUND",IF(G142&lt;&gt;"LIBSETS_SETTYPE_SPECIAL",IF(AJ142&lt;&gt;"",VLOOKUP(AJ142,'ESO zone constants'!$D$3:$H$4953,5,FALSE),""),""),"")</f>
        <v/>
      </c>
      <c r="AK142" s="44"/>
      <c r="AL142" s="39"/>
      <c r="AM142" s="39"/>
      <c r="AN142" s="3" t="str">
        <f>IF(G142&lt;&gt;"LIBSETS_SETTYPE_BATTLEGROUND",IF(G142&lt;&gt;"LIBSETS_SETTYPE_SPECIAL",IF(AO142&lt;&gt;"",VLOOKUP(AO142,'ESO zone constants'!$D$3:$H$4953,5,FALSE),""),""),"")</f>
        <v/>
      </c>
      <c r="AP142" s="44"/>
      <c r="AQ142" s="39"/>
      <c r="AR142" s="39"/>
      <c r="AS142" s="3" t="str">
        <f>IF(G142&lt;&gt;"LIBSETS_SETTYPE_BATTLEGROUND",IF(G142&lt;&gt;"LIBSETS_SETTYPE_SPECIAL",IF(AT142&lt;&gt;"",VLOOKUP(AT142,'ESO zone constants'!$D$3:$H$4953,5,FALSE),""),""),"")</f>
        <v/>
      </c>
      <c r="AU142" s="44"/>
      <c r="AV142" s="39"/>
      <c r="AW142" s="39"/>
      <c r="AX142" s="85" t="s">
        <v>2677</v>
      </c>
      <c r="AY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{wayshrines={265,265,265,}, dlcId=DLC_BASE_GAME</v>
      </c>
      <c r="AZ142" s="21" t="str">
        <f>IF(F142&lt;&gt;"Not in the game (anymore)",IF(A142&lt;&gt;"",IF(P142&lt;&gt;"",CONCATENATE(", zoneIds={",P142),"")&amp;IF(Y142&lt;&gt;"",CONCATENATE(",",Y142),"")&amp;IF(AD142&lt;&gt;"",CONCATENATE(",",AD142),"")&amp;IF(AI142&lt;&gt;"",CONCATENATE(",",AI142),"")&amp;IF(AN142&lt;&gt;"",CONCATENATE(",",AN142),"")&amp;IF(AS142&lt;&gt;"",CONCATENATE(",",AS142),"")&amp;IF(P142&lt;&gt;"",CONCATENATE("}",""),"")&amp;IF(OR(I142="true",I142="false",I142&lt;&gt;""), CONCATENATE(", veteran=", I142), ""),""),"")</f>
        <v>, zoneIds={931}, veteran={[EQUIP_TYPE_HEAD]=true, [EQUIP_TYPE_SHOULDERS]=false}</v>
      </c>
      <c r="BA142" s="21" t="str">
        <f>IF(F142&lt;&gt;"Not in the game (anymore)",IF(A142&lt;&gt;"",", setType="&amp;G142,"")&amp;IF(J142="true",", multiTrialSet=true",""),"")</f>
        <v>, setType=LIBSETS_SETTYPE_MONSTER</v>
      </c>
      <c r="BB142" s="21" t="str">
        <f>IF(AX142&lt;&gt;"",", isProcSetAllowedInPvP="&amp; AX142,"") &amp; IF(F142&lt;&gt;"Not in the game (anymore)",IF(U142&lt;&gt;"",", dropMechanic={"&amp;U142&amp;IF(AA142&lt;&gt;"",","&amp;AA142,"")&amp;IF(AF142&lt;&gt;"",","&amp;AF142,"")&amp;IF(AK142&lt;&gt;"",","&amp;AK142,"")&amp;IF(AP142&lt;&gt;"",","&amp;AP142,"")&amp;IF(AU142&lt;&gt;"",","&amp;AU142,"")&amp;"}"&amp;IF(U142="LIBSETS_DROP_MECHANIC_MONSTER_NAME",", dropMechanicNames={" &amp; IF(V142&lt;&gt;"","['en']='"&amp;V142&amp;"'","") &amp; IF(W142&lt;&gt;"",", ['de']='" &amp; W142&amp;"'","") &amp; "}",""),"")&amp;"},","")</f>
        <v>, dropMechanic={LIBSETS_DROP_MECHANIC_MONSTER_NAME}, dropMechanicNames={['en']='Bogdan the Nightflame', ['de']='Bogdan die Nachtflamme'}},</v>
      </c>
      <c r="BC142" s="21" t="str">
        <f>IF(F142&lt;&gt;"Not in the game (anymore)",IF(C142&lt;&gt;"",CONCATENATE(" --",C142," / ",B142,"   [",IF(Q142&lt;&gt;"",Q142,""),IF(Z142&lt;&gt;"",", "&amp;Z142,""),IF(AE142&lt;&gt;"",", "&amp;AE142,""),IF(AJ142&lt;&gt;"",", "&amp;AJ142,""),IF(AO142&lt;&gt;"",", "&amp;AO142,""),IF(AT142&lt;&gt;"",", "&amp;AT142,""),"]")),"")</f>
        <v xml:space="preserve"> --Nightflame / Nachtflamme   [Elden Hollow II]</v>
      </c>
    </row>
    <row r="143" spans="1:55" x14ac:dyDescent="0.25">
      <c r="A143" s="5">
        <v>168</v>
      </c>
      <c r="B143" t="s">
        <v>15</v>
      </c>
      <c r="C143" t="s">
        <v>1564</v>
      </c>
      <c r="D143" s="3">
        <f>A143</f>
        <v>168</v>
      </c>
      <c r="G143" s="8" t="s">
        <v>1484</v>
      </c>
      <c r="H143" s="98">
        <v>1</v>
      </c>
      <c r="I143" t="s">
        <v>1471</v>
      </c>
      <c r="J143" t="s">
        <v>91</v>
      </c>
      <c r="K143">
        <v>269</v>
      </c>
      <c r="L143">
        <v>269</v>
      </c>
      <c r="M143">
        <v>269</v>
      </c>
      <c r="O143" s="65" t="s">
        <v>55</v>
      </c>
      <c r="P143" s="3">
        <f>IF(AND(G143&lt;&gt;"LIBSETS_SETTYPE_BATTLEGROUND",G143&lt;&gt;"LIBSETS_SETTYPE_SPECIAL"), IF(Q143&lt;&gt;"",VLOOKUP(Q143,'ESO zone constants'!$D$3:$H$10001,5,FALSE),""),"")</f>
        <v>932</v>
      </c>
      <c r="Q143" t="str">
        <f>IF(AND(O143&lt;&gt;"",NOT(ISERROR(O143))),O143, IF(AND(K143&lt;&gt;"",K143&gt;0,NOT(ISERROR(K143))),VLOOKUP(K143,'ESO dumped WayshrineInfo'!$K$3:$N$9987,4,FALSE),""))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WayshrineInfo'!$K$3:$N$9987,4,FALSE),""))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WayshrineInfo'!$K$3:$N$9987,4,FALSE),""))</f>
        <v/>
      </c>
      <c r="AF143" s="44"/>
      <c r="AG143" s="39"/>
      <c r="AH143" s="39"/>
      <c r="AI143" s="3" t="str">
        <f>IF(G143&lt;&gt;"LIBSETS_SETTYPE_BATTLEGROUND",IF(G143&lt;&gt;"LIBSETS_SETTYPE_SPECIAL",IF(AJ143&lt;&gt;"",VLOOKUP(AJ143,'ESO zone constants'!$D$3:$H$4953,5,FALSE),""),""),"")</f>
        <v/>
      </c>
      <c r="AK143" s="44"/>
      <c r="AL143" s="39"/>
      <c r="AM143" s="39"/>
      <c r="AN143" s="3" t="str">
        <f>IF(G143&lt;&gt;"LIBSETS_SETTYPE_BATTLEGROUND",IF(G143&lt;&gt;"LIBSETS_SETTYPE_SPECIAL",IF(AO143&lt;&gt;"",VLOOKUP(AO143,'ESO zone constants'!$D$3:$H$4953,5,FALSE),""),""),"")</f>
        <v/>
      </c>
      <c r="AP143" s="44"/>
      <c r="AQ143" s="39"/>
      <c r="AR143" s="39"/>
      <c r="AS143" s="3" t="str">
        <f>IF(G143&lt;&gt;"LIBSETS_SETTYPE_BATTLEGROUND",IF(G143&lt;&gt;"LIBSETS_SETTYPE_SPECIAL",IF(AT143&lt;&gt;"",VLOOKUP(AT143,'ESO zone constants'!$D$3:$H$4953,5,FALSE),""),""),"")</f>
        <v/>
      </c>
      <c r="AU143" s="44"/>
      <c r="AV143" s="39"/>
      <c r="AW143" s="39"/>
      <c r="AX143" s="85" t="s">
        <v>2677</v>
      </c>
      <c r="AY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{wayshrines={269,269,269,}, dlcId=DLC_BASE_GAME</v>
      </c>
      <c r="AZ143" s="21" t="str">
        <f>IF(F143&lt;&gt;"Not in the game (anymore)",IF(A143&lt;&gt;"",IF(P143&lt;&gt;"",CONCATENATE(", zoneIds={",P143),"")&amp;IF(Y143&lt;&gt;"",CONCATENATE(",",Y143),"")&amp;IF(AD143&lt;&gt;"",CONCATENATE(",",AD143),"")&amp;IF(AI143&lt;&gt;"",CONCATENATE(",",AI143),"")&amp;IF(AN143&lt;&gt;"",CONCATENATE(",",AN143),"")&amp;IF(AS143&lt;&gt;"",CONCATENATE(",",AS143),"")&amp;IF(P143&lt;&gt;"",CONCATENATE("}",""),"")&amp;IF(OR(I143="true",I143="false",I143&lt;&gt;""), CONCATENATE(", veteran=", I143), ""),""),"")</f>
        <v>, zoneIds={932}, veteran={[EQUIP_TYPE_HEAD]=true, [EQUIP_TYPE_SHOULDERS]=false}</v>
      </c>
      <c r="BA143" s="21" t="str">
        <f>IF(F143&lt;&gt;"Not in the game (anymore)",IF(A143&lt;&gt;"",", setType="&amp;G143,"")&amp;IF(J143="true",", multiTrialSet=true",""),"")</f>
        <v>, setType=LIBSETS_SETTYPE_MONSTER</v>
      </c>
      <c r="BB143" s="21" t="str">
        <f>IF(AX143&lt;&gt;"",", isProcSetAllowedInPvP="&amp; AX143,"") &amp; IF(F143&lt;&gt;"Not in the game (anymore)",IF(U143&lt;&gt;"",", dropMechanic={"&amp;U143&amp;IF(AA143&lt;&gt;"",","&amp;AA143,"")&amp;IF(AF143&lt;&gt;"",","&amp;AF143,"")&amp;IF(AK143&lt;&gt;"",","&amp;AK143,"")&amp;IF(AP143&lt;&gt;"",","&amp;AP143,"")&amp;IF(AU143&lt;&gt;"",","&amp;AU143,"")&amp;"}"&amp;IF(U143="LIBSETS_DROP_MECHANIC_MONSTER_NAME",", dropMechanicNames={" &amp; IF(V143&lt;&gt;"","['en']='"&amp;V143&amp;"'","") &amp; IF(W143&lt;&gt;"",", ['de']='" &amp; W143&amp;"'","") &amp; "}",""),"")&amp;"},","")</f>
        <v>, dropMechanic={LIBSETS_DROP_MECHANIC_MONSTER_NAME}, dropMechanicNames={['en']='Nerien\'eth', ['de']='Nerien\’eth'}},</v>
      </c>
      <c r="BC143" s="21" t="str">
        <f>IF(F143&lt;&gt;"Not in the game (anymore)",IF(C143&lt;&gt;"",CONCATENATE(" --",C143," / ",B143,"   [",IF(Q143&lt;&gt;"",Q143,""),IF(Z143&lt;&gt;"",", "&amp;Z143,""),IF(AE143&lt;&gt;"",", "&amp;AE143,""),IF(AJ143&lt;&gt;"",", "&amp;AJ143,""),IF(AO143&lt;&gt;"",", "&amp;AO143,""),IF(AT143&lt;&gt;"",", "&amp;AT143,""),"]")),"")</f>
        <v xml:space="preserve"> --Nerien\'eth / Nerien'eth   [Crypt of Hearts II]</v>
      </c>
    </row>
    <row r="144" spans="1:55" x14ac:dyDescent="0.25">
      <c r="A144" s="5">
        <v>169</v>
      </c>
      <c r="B144" t="s">
        <v>31</v>
      </c>
      <c r="C144" t="s">
        <v>31</v>
      </c>
      <c r="D144" s="3">
        <f>A144</f>
        <v>169</v>
      </c>
      <c r="G144" s="8" t="s">
        <v>1484</v>
      </c>
      <c r="H144" s="98">
        <v>1</v>
      </c>
      <c r="I144" t="s">
        <v>1471</v>
      </c>
      <c r="J144" t="s">
        <v>91</v>
      </c>
      <c r="K144">
        <v>268</v>
      </c>
      <c r="L144">
        <v>268</v>
      </c>
      <c r="M144">
        <v>268</v>
      </c>
      <c r="O144" s="65" t="s">
        <v>71</v>
      </c>
      <c r="P144" s="3">
        <f>IF(AND(G144&lt;&gt;"LIBSETS_SETTYPE_BATTLEGROUND",G144&lt;&gt;"LIBSETS_SETTYPE_SPECIAL"), IF(Q144&lt;&gt;"",VLOOKUP(Q144,'ESO zone constants'!$D$3:$H$10001,5,FALSE),""),"")</f>
        <v>681</v>
      </c>
      <c r="Q144" t="str">
        <f>IF(AND(O144&lt;&gt;"",NOT(ISERROR(O144))),O144, IF(AND(K144&lt;&gt;"",K144&gt;0,NOT(ISERROR(K144))),VLOOKUP(K144,'ESO dumped WayshrineInfo'!$K$3:$N$9987,4,FALSE),""))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WayshrineInfo'!$K$3:$N$9987,4,FALSE),""))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WayshrineInfo'!$K$3:$N$9987,4,FALSE),""))</f>
        <v/>
      </c>
      <c r="AF144" s="44"/>
      <c r="AG144" s="39"/>
      <c r="AH144" s="39"/>
      <c r="AI144" s="3" t="str">
        <f>IF(G144&lt;&gt;"LIBSETS_SETTYPE_BATTLEGROUND",IF(G144&lt;&gt;"LIBSETS_SETTYPE_SPECIAL",IF(AJ144&lt;&gt;"",VLOOKUP(AJ144,'ESO zone constants'!$D$3:$H$4953,5,FALSE),""),""),"")</f>
        <v/>
      </c>
      <c r="AK144" s="44"/>
      <c r="AL144" s="39"/>
      <c r="AM144" s="39"/>
      <c r="AN144" s="3" t="str">
        <f>IF(G144&lt;&gt;"LIBSETS_SETTYPE_BATTLEGROUND",IF(G144&lt;&gt;"LIBSETS_SETTYPE_SPECIAL",IF(AO144&lt;&gt;"",VLOOKUP(AO144,'ESO zone constants'!$D$3:$H$4953,5,FALSE),""),""),"")</f>
        <v/>
      </c>
      <c r="AP144" s="44"/>
      <c r="AQ144" s="39"/>
      <c r="AR144" s="39"/>
      <c r="AS144" s="3" t="str">
        <f>IF(G144&lt;&gt;"LIBSETS_SETTYPE_BATTLEGROUND",IF(G144&lt;&gt;"LIBSETS_SETTYPE_SPECIAL",IF(AT144&lt;&gt;"",VLOOKUP(AT144,'ESO zone constants'!$D$3:$H$4953,5,FALSE),""),""),"")</f>
        <v/>
      </c>
      <c r="AU144" s="44"/>
      <c r="AV144" s="39"/>
      <c r="AW144" s="39"/>
      <c r="AX144" s="85" t="s">
        <v>2677</v>
      </c>
      <c r="AY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{wayshrines={268,268,268,}, dlcId=DLC_BASE_GAME</v>
      </c>
      <c r="AZ144" s="21" t="str">
        <f>IF(F144&lt;&gt;"Not in the game (anymore)",IF(A144&lt;&gt;"",IF(P144&lt;&gt;"",CONCATENATE(", zoneIds={",P144),"")&amp;IF(Y144&lt;&gt;"",CONCATENATE(",",Y144),"")&amp;IF(AD144&lt;&gt;"",CONCATENATE(",",AD144),"")&amp;IF(AI144&lt;&gt;"",CONCATENATE(",",AI144),"")&amp;IF(AN144&lt;&gt;"",CONCATENATE(",",AN144),"")&amp;IF(AS144&lt;&gt;"",CONCATENATE(",",AS144),"")&amp;IF(P144&lt;&gt;"",CONCATENATE("}",""),"")&amp;IF(OR(I144="true",I144="false",I144&lt;&gt;""), CONCATENATE(", veteran=", I144), ""),""),"")</f>
        <v>, zoneIds={681}, veteran={[EQUIP_TYPE_HEAD]=true, [EQUIP_TYPE_SHOULDERS]=false}</v>
      </c>
      <c r="BA144" s="21" t="str">
        <f>IF(F144&lt;&gt;"Not in the game (anymore)",IF(A144&lt;&gt;"",", setType="&amp;G144,"")&amp;IF(J144="true",", multiTrialSet=true",""),"")</f>
        <v>, setType=LIBSETS_SETTYPE_MONSTER</v>
      </c>
      <c r="BB144" s="21" t="str">
        <f>IF(AX144&lt;&gt;"",", isProcSetAllowedInPvP="&amp; AX144,"") &amp; IF(F144&lt;&gt;"Not in the game (anymore)",IF(U144&lt;&gt;"",", dropMechanic={"&amp;U144&amp;IF(AA144&lt;&gt;"",","&amp;AA144,"")&amp;IF(AF144&lt;&gt;"",","&amp;AF144,"")&amp;IF(AK144&lt;&gt;"",","&amp;AK144,"")&amp;IF(AP144&lt;&gt;"",","&amp;AP144,"")&amp;IF(AU144&lt;&gt;"",","&amp;AU144,"")&amp;"}"&amp;IF(U144="LIBSETS_DROP_MECHANIC_MONSTER_NAME",", dropMechanicNames={" &amp; IF(V144&lt;&gt;"","['en']='"&amp;V144&amp;"'","") &amp; IF(W144&lt;&gt;"",", ['de']='" &amp; W144&amp;"'","") &amp; "}",""),"")&amp;"},","")</f>
        <v>, dropMechanic={LIBSETS_DROP_MECHANIC_MONSTER_NAME}, dropMechanicNames={['en']='Valkyn Skoria', ['de']='Valkyn Skoria'}},</v>
      </c>
      <c r="BC144" s="21" t="str">
        <f>IF(F144&lt;&gt;"Not in the game (anymore)",IF(C144&lt;&gt;"",CONCATENATE(" --",C144," / ",B144,"   [",IF(Q144&lt;&gt;"",Q144,""),IF(Z144&lt;&gt;"",", "&amp;Z144,""),IF(AE144&lt;&gt;"",", "&amp;AE144,""),IF(AJ144&lt;&gt;"",", "&amp;AJ144,""),IF(AO144&lt;&gt;"",", "&amp;AO144,""),IF(AT144&lt;&gt;"",", "&amp;AT144,""),"]")),"")</f>
        <v xml:space="preserve"> --Valkyn Skoria / Valkyn Skoria   [City of Ash II]</v>
      </c>
    </row>
    <row r="145" spans="1:55" x14ac:dyDescent="0.25">
      <c r="A145" s="5">
        <v>170</v>
      </c>
      <c r="B145" t="s">
        <v>947</v>
      </c>
      <c r="C145" t="s">
        <v>12</v>
      </c>
      <c r="D145" s="3">
        <f>A145</f>
        <v>170</v>
      </c>
      <c r="G145" s="8" t="s">
        <v>1484</v>
      </c>
      <c r="H145" s="98">
        <v>2</v>
      </c>
      <c r="I145" t="s">
        <v>1471</v>
      </c>
      <c r="J145" t="s">
        <v>91</v>
      </c>
      <c r="K145">
        <v>262</v>
      </c>
      <c r="L145">
        <v>262</v>
      </c>
      <c r="M145">
        <v>262</v>
      </c>
      <c r="O145" s="65" t="s">
        <v>97</v>
      </c>
      <c r="P145" s="3">
        <f>IF(AND(G145&lt;&gt;"LIBSETS_SETTYPE_BATTLEGROUND",G145&lt;&gt;"LIBSETS_SETTYPE_SPECIAL"), IF(Q145&lt;&gt;"",VLOOKUP(Q145,'ESO zone constants'!$D$3:$H$10001,5,FALSE),""),"")</f>
        <v>935</v>
      </c>
      <c r="Q145" t="str">
        <f>IF(AND(O145&lt;&gt;"",NOT(ISERROR(O145))),O145, IF(AND(K145&lt;&gt;"",K145&gt;0,NOT(ISERROR(K145))),VLOOKUP(K145,'ESO dumped WayshrineInfo'!$K$3:$N$9987,4,FALSE),""))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WayshrineInfo'!$K$3:$N$9987,4,FALSE),""))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WayshrineInfo'!$K$3:$N$9987,4,FALSE),""))</f>
        <v/>
      </c>
      <c r="AF145" s="44"/>
      <c r="AG145" s="39"/>
      <c r="AH145" s="39"/>
      <c r="AI145" s="3" t="str">
        <f>IF(G145&lt;&gt;"LIBSETS_SETTYPE_BATTLEGROUND",IF(G145&lt;&gt;"LIBSETS_SETTYPE_SPECIAL",IF(AJ145&lt;&gt;"",VLOOKUP(AJ145,'ESO zone constants'!$D$3:$H$4953,5,FALSE),""),""),"")</f>
        <v/>
      </c>
      <c r="AK145" s="44"/>
      <c r="AL145" s="39"/>
      <c r="AM145" s="39"/>
      <c r="AN145" s="3" t="str">
        <f>IF(G145&lt;&gt;"LIBSETS_SETTYPE_BATTLEGROUND",IF(G145&lt;&gt;"LIBSETS_SETTYPE_SPECIAL",IF(AO145&lt;&gt;"",VLOOKUP(AO145,'ESO zone constants'!$D$3:$H$4953,5,FALSE),""),""),"")</f>
        <v/>
      </c>
      <c r="AP145" s="44"/>
      <c r="AQ145" s="39"/>
      <c r="AR145" s="39"/>
      <c r="AS145" s="3" t="str">
        <f>IF(G145&lt;&gt;"LIBSETS_SETTYPE_BATTLEGROUND",IF(G145&lt;&gt;"LIBSETS_SETTYPE_SPECIAL",IF(AT145&lt;&gt;"",VLOOKUP(AT145,'ESO zone constants'!$D$3:$H$4953,5,FALSE),""),""),"")</f>
        <v/>
      </c>
      <c r="AU145" s="44"/>
      <c r="AV145" s="39"/>
      <c r="AW145" s="39"/>
      <c r="AX145" s="85" t="s">
        <v>2677</v>
      </c>
      <c r="AY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{wayshrines={262,262,262,}, dlcId=DLC_BASE_GAME</v>
      </c>
      <c r="AZ145" s="21" t="str">
        <f>IF(F145&lt;&gt;"Not in the game (anymore)",IF(A145&lt;&gt;"",IF(P145&lt;&gt;"",CONCATENATE(", zoneIds={",P145),"")&amp;IF(Y145&lt;&gt;"",CONCATENATE(",",Y145),"")&amp;IF(AD145&lt;&gt;"",CONCATENATE(",",AD145),"")&amp;IF(AI145&lt;&gt;"",CONCATENATE(",",AI145),"")&amp;IF(AN145&lt;&gt;"",CONCATENATE(",",AN145),"")&amp;IF(AS145&lt;&gt;"",CONCATENATE(",",AS145),"")&amp;IF(P145&lt;&gt;"",CONCATENATE("}",""),"")&amp;IF(OR(I145="true",I145="false",I145&lt;&gt;""), CONCATENATE(", veteran=", I145), ""),""),"")</f>
        <v>, zoneIds={935}, veteran={[EQUIP_TYPE_HEAD]=true, [EQUIP_TYPE_SHOULDERS]=false}</v>
      </c>
      <c r="BA145" s="21" t="str">
        <f>IF(F145&lt;&gt;"Not in the game (anymore)",IF(A145&lt;&gt;"",", setType="&amp;G145,"")&amp;IF(J145="true",", multiTrialSet=true",""),"")</f>
        <v>, setType=LIBSETS_SETTYPE_MONSTER</v>
      </c>
      <c r="BB145" s="21" t="str">
        <f>IF(AX145&lt;&gt;"",", isProcSetAllowedInPvP="&amp; AX145,"") &amp; IF(F145&lt;&gt;"Not in the game (anymore)",IF(U145&lt;&gt;"",", dropMechanic={"&amp;U145&amp;IF(AA145&lt;&gt;"",","&amp;AA145,"")&amp;IF(AF145&lt;&gt;"",","&amp;AF145,"")&amp;IF(AK145&lt;&gt;"",","&amp;AK145,"")&amp;IF(AP145&lt;&gt;"",","&amp;AP145,"")&amp;IF(AU145&lt;&gt;"",","&amp;AU145,"")&amp;"}"&amp;IF(U145="LIBSETS_DROP_MECHANIC_MONSTER_NAME",", dropMechanicNames={" &amp; IF(V145&lt;&gt;"","['en']='"&amp;V145&amp;"'","") &amp; IF(W145&lt;&gt;"",", ['de']='" &amp; W145&amp;"'","") &amp; "}",""),"")&amp;"},","")</f>
        <v>, dropMechanic={LIBSETS_DROP_MECHANIC_MONSTER_NAME}, dropMechanicNames={['en']='High Kinlord Rilis', ['de']='Sippenhochfürst Rilis'}},</v>
      </c>
      <c r="BC145" s="21" t="str">
        <f>IF(F145&lt;&gt;"Not in the game (anymore)",IF(C145&lt;&gt;"",CONCATENATE(" --",C145," / ",B145,"   [",IF(Q145&lt;&gt;"",Q145,""),IF(Z145&lt;&gt;"",", "&amp;Z145,""),IF(AE145&lt;&gt;"",", "&amp;AE145,""),IF(AJ145&lt;&gt;"",", "&amp;AJ145,""),IF(AO145&lt;&gt;"",", "&amp;AO145,""),IF(AT145&lt;&gt;"",", "&amp;AT145,""),"]")),"")</f>
        <v xml:space="preserve"> --Maw of the Infernal / Schlund des Infernalen   [The Banished Cells II]</v>
      </c>
    </row>
    <row r="146" spans="1:55" x14ac:dyDescent="0.25">
      <c r="A146" s="12">
        <v>171</v>
      </c>
      <c r="B146" t="s">
        <v>948</v>
      </c>
      <c r="C146" t="s">
        <v>949</v>
      </c>
      <c r="D146" s="3">
        <f>A146</f>
        <v>171</v>
      </c>
      <c r="F146" t="s">
        <v>1433</v>
      </c>
      <c r="G146" s="8" t="s">
        <v>1486</v>
      </c>
      <c r="I146" t="s">
        <v>91</v>
      </c>
      <c r="J146" t="s">
        <v>92</v>
      </c>
      <c r="K146">
        <v>230</v>
      </c>
      <c r="L146">
        <v>230</v>
      </c>
      <c r="M146">
        <v>230</v>
      </c>
      <c r="O146" s="65" t="s">
        <v>442</v>
      </c>
      <c r="P146" s="3">
        <f>IF(AND(G146&lt;&gt;"LIBSETS_SETTYPE_BATTLEGROUND",G146&lt;&gt;"LIBSETS_SETTYPE_SPECIAL"), IF(Q146&lt;&gt;"",VLOOKUP(Q146,'ESO zone constants'!$D$3:$H$10001,5,FALSE),""),"")</f>
        <v>636</v>
      </c>
      <c r="Q146" t="str">
        <f>IF(AND(O146&lt;&gt;"",NOT(ISERROR(O146))),O146, IF(AND(K146&lt;&gt;"",K146&gt;0,NOT(ISERROR(K146))),VLOOKUP(K146,'ESO dumped WayshrineInfo'!$K$3:$N$9987,4,FALSE),""))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WayshrineInfo'!$K$3:$N$9987,4,FALSE),""))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WayshrineInfo'!$K$3:$N$9987,4,FALSE),""))</f>
        <v/>
      </c>
      <c r="AF146" s="44"/>
      <c r="AG146" s="39"/>
      <c r="AH146" s="39"/>
      <c r="AI146" s="3" t="str">
        <f>IF(G146&lt;&gt;"LIBSETS_SETTYPE_BATTLEGROUND",IF(G146&lt;&gt;"LIBSETS_SETTYPE_SPECIAL",IF(AJ146&lt;&gt;"",VLOOKUP(AJ146,'ESO zone constants'!$D$3:$H$4953,5,FALSE),""),""),"")</f>
        <v/>
      </c>
      <c r="AK146" s="44"/>
      <c r="AL146" s="39"/>
      <c r="AM146" s="39"/>
      <c r="AN146" s="3" t="str">
        <f>IF(G146&lt;&gt;"LIBSETS_SETTYPE_BATTLEGROUND",IF(G146&lt;&gt;"LIBSETS_SETTYPE_SPECIAL",IF(AO146&lt;&gt;"",VLOOKUP(AO146,'ESO zone constants'!$D$3:$H$4953,5,FALSE),""),""),"")</f>
        <v/>
      </c>
      <c r="AP146" s="44"/>
      <c r="AQ146" s="39"/>
      <c r="AR146" s="39"/>
      <c r="AS146" s="3" t="str">
        <f>IF(G146&lt;&gt;"LIBSETS_SETTYPE_BATTLEGROUND",IF(G146&lt;&gt;"LIBSETS_SETTYPE_SPECIAL",IF(AT146&lt;&gt;"",VLOOKUP(AT146,'ESO zone constants'!$D$3:$H$4953,5,FALSE),""),""),"")</f>
        <v/>
      </c>
      <c r="AU146" s="44"/>
      <c r="AV146" s="39"/>
      <c r="AW146" s="39"/>
      <c r="AX146" s="85" t="s">
        <v>2677</v>
      </c>
      <c r="AY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{wayshrines={230,230,230,}, dlcId=DLC_BASE_GAME</v>
      </c>
      <c r="AZ146" s="21" t="str">
        <f>IF(F146&lt;&gt;"Not in the game (anymore)",IF(A146&lt;&gt;"",IF(P146&lt;&gt;"",CONCATENATE(", zoneIds={",P146),"")&amp;IF(Y146&lt;&gt;"",CONCATENATE(",",Y146),"")&amp;IF(AD146&lt;&gt;"",CONCATENATE(",",AD146),"")&amp;IF(AI146&lt;&gt;"",CONCATENATE(",",AI146),"")&amp;IF(AN146&lt;&gt;"",CONCATENATE(",",AN146),"")&amp;IF(AS146&lt;&gt;"",CONCATENATE(",",AS146),"")&amp;IF(P146&lt;&gt;"",CONCATENATE("}",""),"")&amp;IF(OR(I146="true",I146="false",I146&lt;&gt;""), CONCATENATE(", veteran=", I146), ""),""),"")</f>
        <v>, zoneIds={636}, veteran=false</v>
      </c>
      <c r="BA146" s="21" t="str">
        <f>IF(F146&lt;&gt;"Not in the game (anymore)",IF(A146&lt;&gt;"",", setType="&amp;G146,"")&amp;IF(J146="true",", multiTrialSet=true",""),"")</f>
        <v>, setType=LIBSETS_SETTYPE_TRIAL, multiTrialSet=true</v>
      </c>
      <c r="BB146" s="21" t="str">
        <f>IF(AX146&lt;&gt;"",", isProcSetAllowedInPvP="&amp; AX146,"") &amp; IF(F146&lt;&gt;"Not in the game (anymore)",IF(U146&lt;&gt;"",", dropMechanic={"&amp;U146&amp;IF(AA146&lt;&gt;"",","&amp;AA146,"")&amp;IF(AF146&lt;&gt;"",","&amp;AF146,"")&amp;IF(AK146&lt;&gt;"",","&amp;AK146,"")&amp;IF(AP146&lt;&gt;"",","&amp;AP146,"")&amp;IF(AU146&lt;&gt;"",","&amp;AU146,"")&amp;"}"&amp;IF(U146="LIBSETS_DROP_MECHANIC_MONSTER_NAME",", dropMechanicNames={" &amp; IF(V146&lt;&gt;"","['en']='"&amp;V146&amp;"'","") &amp; IF(W146&lt;&gt;"",", ['de']='" &amp; W146&amp;"'","")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IF(F146&lt;&gt;"Not in the game (anymore)",IF(C146&lt;&gt;"",CONCATENATE(" --",C146," / ",B146,"   [",IF(Q146&lt;&gt;"",Q146,""),IF(Z146&lt;&gt;"",", "&amp;Z146,""),IF(AE146&lt;&gt;"",", "&amp;AE146,""),IF(AJ146&lt;&gt;"",", "&amp;AJ146,""),IF(AO146&lt;&gt;"",", "&amp;AO146,""),IF(AT146&lt;&gt;"",", "&amp;AT146,""),"]")),"")</f>
        <v xml:space="preserve"> --Eternal Warrior / Ewiger Krieger   [Hel Ra Citadel]</v>
      </c>
    </row>
    <row r="147" spans="1:55" x14ac:dyDescent="0.25">
      <c r="A147" s="12">
        <v>172</v>
      </c>
      <c r="B147" t="s">
        <v>950</v>
      </c>
      <c r="C147" t="s">
        <v>951</v>
      </c>
      <c r="D147" s="3">
        <f>A147</f>
        <v>172</v>
      </c>
      <c r="F147" t="s">
        <v>1433</v>
      </c>
      <c r="G147" s="8" t="s">
        <v>1486</v>
      </c>
      <c r="I147" t="s">
        <v>91</v>
      </c>
      <c r="J147" t="s">
        <v>92</v>
      </c>
      <c r="K147">
        <v>230</v>
      </c>
      <c r="L147">
        <v>230</v>
      </c>
      <c r="M147">
        <v>230</v>
      </c>
      <c r="O147" s="65" t="s">
        <v>442</v>
      </c>
      <c r="P147" s="3">
        <f>IF(AND(G147&lt;&gt;"LIBSETS_SETTYPE_BATTLEGROUND",G147&lt;&gt;"LIBSETS_SETTYPE_SPECIAL"), IF(Q147&lt;&gt;"",VLOOKUP(Q147,'ESO zone constants'!$D$3:$H$10001,5,FALSE),""),"")</f>
        <v>636</v>
      </c>
      <c r="Q147" t="str">
        <f>IF(AND(O147&lt;&gt;"",NOT(ISERROR(O147))),O147, IF(AND(K147&lt;&gt;"",K147&gt;0,NOT(ISERROR(K147))),VLOOKUP(K147,'ESO dumped WayshrineInfo'!$K$3:$N$9987,4,FALSE),""))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WayshrineInfo'!$K$3:$N$9987,4,FALSE),""))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WayshrineInfo'!$K$3:$N$9987,4,FALSE),""))</f>
        <v/>
      </c>
      <c r="AF147" s="44"/>
      <c r="AG147" s="39"/>
      <c r="AH147" s="39"/>
      <c r="AI147" s="3" t="str">
        <f>IF(G147&lt;&gt;"LIBSETS_SETTYPE_BATTLEGROUND",IF(G147&lt;&gt;"LIBSETS_SETTYPE_SPECIAL",IF(AJ147&lt;&gt;"",VLOOKUP(AJ147,'ESO zone constants'!$D$3:$H$4953,5,FALSE),""),""),"")</f>
        <v/>
      </c>
      <c r="AK147" s="44"/>
      <c r="AL147" s="39"/>
      <c r="AM147" s="39"/>
      <c r="AN147" s="3" t="str">
        <f>IF(G147&lt;&gt;"LIBSETS_SETTYPE_BATTLEGROUND",IF(G147&lt;&gt;"LIBSETS_SETTYPE_SPECIAL",IF(AO147&lt;&gt;"",VLOOKUP(AO147,'ESO zone constants'!$D$3:$H$4953,5,FALSE),""),""),"")</f>
        <v/>
      </c>
      <c r="AP147" s="44"/>
      <c r="AQ147" s="39"/>
      <c r="AR147" s="39"/>
      <c r="AS147" s="3" t="str">
        <f>IF(G147&lt;&gt;"LIBSETS_SETTYPE_BATTLEGROUND",IF(G147&lt;&gt;"LIBSETS_SETTYPE_SPECIAL",IF(AT147&lt;&gt;"",VLOOKUP(AT147,'ESO zone constants'!$D$3:$H$4953,5,FALSE),""),""),"")</f>
        <v/>
      </c>
      <c r="AU147" s="44"/>
      <c r="AV147" s="39"/>
      <c r="AW147" s="39"/>
      <c r="AX147" s="85" t="s">
        <v>2677</v>
      </c>
      <c r="AY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{wayshrines={230,230,230,}, dlcId=DLC_BASE_GAME</v>
      </c>
      <c r="AZ147" s="21" t="str">
        <f>IF(F147&lt;&gt;"Not in the game (anymore)",IF(A147&lt;&gt;"",IF(P147&lt;&gt;"",CONCATENATE(", zoneIds={",P147),"")&amp;IF(Y147&lt;&gt;"",CONCATENATE(",",Y147),"")&amp;IF(AD147&lt;&gt;"",CONCATENATE(",",AD147),"")&amp;IF(AI147&lt;&gt;"",CONCATENATE(",",AI147),"")&amp;IF(AN147&lt;&gt;"",CONCATENATE(",",AN147),"")&amp;IF(AS147&lt;&gt;"",CONCATENATE(",",AS147),"")&amp;IF(P147&lt;&gt;"",CONCATENATE("}",""),"")&amp;IF(OR(I147="true",I147="false",I147&lt;&gt;""), CONCATENATE(", veteran=", I147), ""),""),"")</f>
        <v>, zoneIds={636}, veteran=false</v>
      </c>
      <c r="BA147" s="21" t="str">
        <f>IF(F147&lt;&gt;"Not in the game (anymore)",IF(A147&lt;&gt;"",", setType="&amp;G147,"")&amp;IF(J147="true",", multiTrialSet=true",""),"")</f>
        <v>, setType=LIBSETS_SETTYPE_TRIAL, multiTrialSet=true</v>
      </c>
      <c r="BB147" s="21" t="str">
        <f>IF(AX147&lt;&gt;"",", isProcSetAllowedInPvP="&amp; AX147,"") &amp; IF(F147&lt;&gt;"Not in the game (anymore)",IF(U147&lt;&gt;"",", dropMechanic={"&amp;U147&amp;IF(AA147&lt;&gt;"",","&amp;AA147,"")&amp;IF(AF147&lt;&gt;"",","&amp;AF147,"")&amp;IF(AK147&lt;&gt;"",","&amp;AK147,"")&amp;IF(AP147&lt;&gt;"",","&amp;AP147,"")&amp;IF(AU147&lt;&gt;"",","&amp;AU147,"")&amp;"}"&amp;IF(U147="LIBSETS_DROP_MECHANIC_MONSTER_NAME",", dropMechanicNames={" &amp; IF(V147&lt;&gt;"","['en']='"&amp;V147&amp;"'","") &amp; IF(W147&lt;&gt;"",", ['de']='" &amp; W147&amp;"'","")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IF(F147&lt;&gt;"Not in the game (anymore)",IF(C147&lt;&gt;"",CONCATENATE(" --",C147," / ",B147,"   [",IF(Q147&lt;&gt;"",Q147,""),IF(Z147&lt;&gt;"",", "&amp;Z147,""),IF(AE147&lt;&gt;"",", "&amp;AE147,""),IF(AJ147&lt;&gt;"",", "&amp;AJ147,""),IF(AO147&lt;&gt;"",", "&amp;AO147,""),IF(AT147&lt;&gt;"",", "&amp;AT147,""),"]")),"")</f>
        <v xml:space="preserve"> --Infallible Mage / Unfehlbare Magierin   [Hel Ra Citadel]</v>
      </c>
    </row>
    <row r="148" spans="1:55" x14ac:dyDescent="0.25">
      <c r="A148" s="12">
        <v>173</v>
      </c>
      <c r="B148" t="s">
        <v>952</v>
      </c>
      <c r="C148" t="s">
        <v>953</v>
      </c>
      <c r="D148" s="3">
        <f>A148</f>
        <v>173</v>
      </c>
      <c r="F148" t="s">
        <v>1433</v>
      </c>
      <c r="G148" s="8" t="s">
        <v>1486</v>
      </c>
      <c r="I148" t="s">
        <v>91</v>
      </c>
      <c r="J148" t="s">
        <v>92</v>
      </c>
      <c r="K148">
        <v>230</v>
      </c>
      <c r="L148">
        <v>230</v>
      </c>
      <c r="M148">
        <v>230</v>
      </c>
      <c r="O148" s="65" t="s">
        <v>442</v>
      </c>
      <c r="P148" s="3">
        <f>IF(AND(G148&lt;&gt;"LIBSETS_SETTYPE_BATTLEGROUND",G148&lt;&gt;"LIBSETS_SETTYPE_SPECIAL"), IF(Q148&lt;&gt;"",VLOOKUP(Q148,'ESO zone constants'!$D$3:$H$10001,5,FALSE),""),"")</f>
        <v>636</v>
      </c>
      <c r="Q148" t="str">
        <f>IF(AND(O148&lt;&gt;"",NOT(ISERROR(O148))),O148, IF(AND(K148&lt;&gt;"",K148&gt;0,NOT(ISERROR(K148))),VLOOKUP(K148,'ESO dumped WayshrineInfo'!$K$3:$N$9987,4,FALSE),""))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WayshrineInfo'!$K$3:$N$9987,4,FALSE),""))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WayshrineInfo'!$K$3:$N$9987,4,FALSE),""))</f>
        <v/>
      </c>
      <c r="AF148" s="44"/>
      <c r="AG148" s="39"/>
      <c r="AH148" s="39"/>
      <c r="AI148" s="3" t="str">
        <f>IF(G148&lt;&gt;"LIBSETS_SETTYPE_BATTLEGROUND",IF(G148&lt;&gt;"LIBSETS_SETTYPE_SPECIAL",IF(AJ148&lt;&gt;"",VLOOKUP(AJ148,'ESO zone constants'!$D$3:$H$4953,5,FALSE),""),""),"")</f>
        <v/>
      </c>
      <c r="AK148" s="44"/>
      <c r="AL148" s="39"/>
      <c r="AM148" s="39"/>
      <c r="AN148" s="3" t="str">
        <f>IF(G148&lt;&gt;"LIBSETS_SETTYPE_BATTLEGROUND",IF(G148&lt;&gt;"LIBSETS_SETTYPE_SPECIAL",IF(AO148&lt;&gt;"",VLOOKUP(AO148,'ESO zone constants'!$D$3:$H$4953,5,FALSE),""),""),"")</f>
        <v/>
      </c>
      <c r="AP148" s="44"/>
      <c r="AQ148" s="39"/>
      <c r="AR148" s="39"/>
      <c r="AS148" s="3" t="str">
        <f>IF(G148&lt;&gt;"LIBSETS_SETTYPE_BATTLEGROUND",IF(G148&lt;&gt;"LIBSETS_SETTYPE_SPECIAL",IF(AT148&lt;&gt;"",VLOOKUP(AT148,'ESO zone constants'!$D$3:$H$4953,5,FALSE),""),""),"")</f>
        <v/>
      </c>
      <c r="AU148" s="44"/>
      <c r="AV148" s="39"/>
      <c r="AW148" s="39"/>
      <c r="AX148" s="85" t="s">
        <v>2677</v>
      </c>
      <c r="AY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{wayshrines={230,230,230,}, dlcId=DLC_BASE_GAME</v>
      </c>
      <c r="AZ148" s="21" t="str">
        <f>IF(F148&lt;&gt;"Not in the game (anymore)",IF(A148&lt;&gt;"",IF(P148&lt;&gt;"",CONCATENATE(", zoneIds={",P148),"")&amp;IF(Y148&lt;&gt;"",CONCATENATE(",",Y148),"")&amp;IF(AD148&lt;&gt;"",CONCATENATE(",",AD148),"")&amp;IF(AI148&lt;&gt;"",CONCATENATE(",",AI148),"")&amp;IF(AN148&lt;&gt;"",CONCATENATE(",",AN148),"")&amp;IF(AS148&lt;&gt;"",CONCATENATE(",",AS148),"")&amp;IF(P148&lt;&gt;"",CONCATENATE("}",""),"")&amp;IF(OR(I148="true",I148="false",I148&lt;&gt;""), CONCATENATE(", veteran=", I148), ""),""),"")</f>
        <v>, zoneIds={636}, veteran=false</v>
      </c>
      <c r="BA148" s="21" t="str">
        <f>IF(F148&lt;&gt;"Not in the game (anymore)",IF(A148&lt;&gt;"",", setType="&amp;G148,"")&amp;IF(J148="true",", multiTrialSet=true",""),"")</f>
        <v>, setType=LIBSETS_SETTYPE_TRIAL, multiTrialSet=true</v>
      </c>
      <c r="BB148" s="21" t="str">
        <f>IF(AX148&lt;&gt;"",", isProcSetAllowedInPvP="&amp; AX148,"") &amp; IF(F148&lt;&gt;"Not in the game (anymore)",IF(U148&lt;&gt;"",", dropMechanic={"&amp;U148&amp;IF(AA148&lt;&gt;"",","&amp;AA148,"")&amp;IF(AF148&lt;&gt;"",","&amp;AF148,"")&amp;IF(AK148&lt;&gt;"",","&amp;AK148,"")&amp;IF(AP148&lt;&gt;"",","&amp;AP148,"")&amp;IF(AU148&lt;&gt;"",","&amp;AU148,"")&amp;"}"&amp;IF(U148="LIBSETS_DROP_MECHANIC_MONSTER_NAME",", dropMechanicNames={" &amp; IF(V148&lt;&gt;"","['en']='"&amp;V148&amp;"'","") &amp; IF(W148&lt;&gt;"",", ['de']='" &amp; W148&amp;"'","")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IF(F148&lt;&gt;"Not in the game (anymore)",IF(C148&lt;&gt;"",CONCATENATE(" --",C148," / ",B148,"   [",IF(Q148&lt;&gt;"",Q148,""),IF(Z148&lt;&gt;"",", "&amp;Z148,""),IF(AE148&lt;&gt;"",", "&amp;AE148,""),IF(AJ148&lt;&gt;"",", "&amp;AJ148,""),IF(AO148&lt;&gt;"",", "&amp;AO148,""),IF(AT148&lt;&gt;"",", "&amp;AT148,""),"]")),"")</f>
        <v xml:space="preserve"> --Vicious Serpent / Boshafte Schlange   [Hel Ra Citadel]</v>
      </c>
    </row>
    <row r="149" spans="1:55" x14ac:dyDescent="0.25">
      <c r="A149" s="5">
        <v>176</v>
      </c>
      <c r="B149" t="s">
        <v>954</v>
      </c>
      <c r="C149" t="s">
        <v>2605</v>
      </c>
      <c r="D149" s="3">
        <f>A149</f>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WayshrineInfo'!$K$3:$N$9987,4,FALSE),""))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WayshrineInfo'!$K$3:$N$9987,4,FALSE),""))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WayshrineInfo'!$K$3:$N$9987,4,FALSE),""))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5" t="s">
        <v>2677</v>
      </c>
      <c r="AY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dlcId=DLC_BASE_GAME</v>
      </c>
      <c r="AZ149" s="21" t="str">
        <f>IF(F149&lt;&gt;"Not in the game (anymore)",IF(A149&lt;&gt;"",IF(P149&lt;&gt;"",CONCATENATE(", zoneIds={",P149),"")&amp;IF(Y149&lt;&gt;"",CONCATENATE(",",Y149),"")&amp;IF(AD149&lt;&gt;"",CONCATENATE(",",AD149),"")&amp;IF(AI149&lt;&gt;"",CONCATENATE(",",AI149),"")&amp;IF(AN149&lt;&gt;"",CONCATENATE(",",AN149),"")&amp;IF(AS149&lt;&gt;"",CONCATENATE(",",AS149),"")&amp;IF(P149&lt;&gt;"",CONCATENATE("}",""),"")&amp;IF(OR(I149="true",I149="false",I149&lt;&gt;""), CONCATENATE(", veteran=", I149), ""),""),"")</f>
        <v>, zoneIds={181,181,181}, veteran=false</v>
      </c>
      <c r="BA149" s="21" t="str">
        <f>IF(F149&lt;&gt;"Not in the game (anymore)",IF(A149&lt;&gt;"",", setType="&amp;G149,"")&amp;IF(J149="true",", multiTrialSet=true",""),"")</f>
        <v>, setType=LIBSETS_SETTYPE_CRAFTED</v>
      </c>
      <c r="BB149" s="21" t="str">
        <f>IF(AX149&lt;&gt;"",", isProcSetAllowedInPvP="&amp; AX149,"") &amp; IF(F149&lt;&gt;"Not in the game (anymore)",IF(U149&lt;&gt;"",", dropMechanic={"&amp;U149&amp;IF(AA149&lt;&gt;"",","&amp;AA149,"")&amp;IF(AF149&lt;&gt;"",","&amp;AF149,"")&amp;IF(AK149&lt;&gt;"",","&amp;AK149,"")&amp;IF(AP149&lt;&gt;"",","&amp;AP149,"")&amp;IF(AU149&lt;&gt;"",","&amp;AU149,"")&amp;"}"&amp;IF(U149="LIBSETS_DROP_MECHANIC_MONSTER_NAME",", dropMechanicNames={" &amp; IF(V149&lt;&gt;"","['en']='"&amp;V149&amp;"'","") &amp; IF(W149&lt;&gt;"",", ['de']='" &amp; W149&amp;"'","") &amp; "}",""),"")&amp;"},","")</f>
        <v>},</v>
      </c>
      <c r="BC149" s="21" t="str">
        <f>IF(F149&lt;&gt;"Not in the game (anymore)",IF(C149&lt;&gt;"",CONCATENATE(" --",C149," / ",B149,"   [",IF(Q149&lt;&gt;"",Q149,""),IF(Z149&lt;&gt;"",", "&amp;Z149,""),IF(AE149&lt;&gt;"",", "&amp;AE149,""),IF(AJ149&lt;&gt;"",", "&amp;AJ149,""),IF(AO149&lt;&gt;"",", "&amp;AO149,""),IF(AT149&lt;&gt;"",", "&amp;AT149,""),"]")),"")</f>
        <v xml:space="preserve"> --Noble\'s Conquest / Adelssieg   [Cyrodiil, Cyrodiil, Cyrodiil]</v>
      </c>
    </row>
    <row r="150" spans="1:55" x14ac:dyDescent="0.25">
      <c r="A150" s="5">
        <v>177</v>
      </c>
      <c r="B150" t="s">
        <v>955</v>
      </c>
      <c r="C150" t="s">
        <v>956</v>
      </c>
      <c r="D150" s="3">
        <f>A150</f>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WayshrineInfo'!$K$3:$N$9987,4,FALSE),""))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WayshrineInfo'!$K$3:$N$9987,4,FALSE),""))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WayshrineInfo'!$K$3:$N$9987,4,FALSE),""))</f>
        <v>Cyrodiil</v>
      </c>
      <c r="AF150" s="44"/>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K150" s="44"/>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P150" s="44"/>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U150" s="44"/>
      <c r="AV150" s="3" t="str">
        <f>IF(AU150&lt;&gt;"",IF(AU150&lt;&gt;"LIBSETS_DROP_MECHANIC_MONSTER_NAME",VLOOKUP(AU150,'LibSets constants'!$I$4:$L$1003,3,FALSE),""),"")</f>
        <v/>
      </c>
      <c r="AW150" s="3" t="str">
        <f>IF(AU150&lt;&gt;"",IF(AU150&lt;&gt;"LIBSETS_DROP_MECHANIC_MONSTER_NAME",VLOOKUP(AU150,'LibSets constants'!$I$4:$L$1003,4,FALSE),""),"")</f>
        <v/>
      </c>
      <c r="AX150" s="85" t="s">
        <v>2677</v>
      </c>
      <c r="AY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dlcId=DLC_BASE_GAME</v>
      </c>
      <c r="AZ150" s="21" t="str">
        <f>IF(F150&lt;&gt;"Not in the game (anymore)",IF(A150&lt;&gt;"",IF(P150&lt;&gt;"",CONCATENATE(", zoneIds={",P150),"")&amp;IF(Y150&lt;&gt;"",CONCATENATE(",",Y150),"")&amp;IF(AD150&lt;&gt;"",CONCATENATE(",",AD150),"")&amp;IF(AI150&lt;&gt;"",CONCATENATE(",",AI150),"")&amp;IF(AN150&lt;&gt;"",CONCATENATE(",",AN150),"")&amp;IF(AS150&lt;&gt;"",CONCATENATE(",",AS150),"")&amp;IF(P150&lt;&gt;"",CONCATENATE("}",""),"")&amp;IF(OR(I150="true",I150="false",I150&lt;&gt;""), CONCATENATE(", veteran=", I150), ""),""),"")</f>
        <v>, zoneIds={181,181,181}, veteran=false</v>
      </c>
      <c r="BA150" s="21" t="str">
        <f>IF(F150&lt;&gt;"Not in the game (anymore)",IF(A150&lt;&gt;"",", setType="&amp;G150,"")&amp;IF(J150="true",", multiTrialSet=true",""),"")</f>
        <v>, setType=LIBSETS_SETTYPE_CRAFTED</v>
      </c>
      <c r="BB150" s="21" t="str">
        <f>IF(AX150&lt;&gt;"",", isProcSetAllowedInPvP="&amp; AX150,"") &amp; IF(F150&lt;&gt;"Not in the game (anymore)",IF(U150&lt;&gt;"",", dropMechanic={"&amp;U150&amp;IF(AA150&lt;&gt;"",","&amp;AA150,"")&amp;IF(AF150&lt;&gt;"",","&amp;AF150,"")&amp;IF(AK150&lt;&gt;"",","&amp;AK150,"")&amp;IF(AP150&lt;&gt;"",","&amp;AP150,"")&amp;IF(AU150&lt;&gt;"",","&amp;AU150,"")&amp;"}"&amp;IF(U150="LIBSETS_DROP_MECHANIC_MONSTER_NAME",", dropMechanicNames={" &amp; IF(V150&lt;&gt;"","['en']='"&amp;V150&amp;"'","") &amp; IF(W150&lt;&gt;"",", ['de']='" &amp; W150&amp;"'","") &amp; "}",""),"")&amp;"},","")</f>
        <v>},</v>
      </c>
      <c r="BC150" s="21" t="str">
        <f>IF(F150&lt;&gt;"Not in the game (anymore)",IF(C150&lt;&gt;"",CONCATENATE(" --",C150," / ",B150,"   [",IF(Q150&lt;&gt;"",Q150,""),IF(Z150&lt;&gt;"",", "&amp;Z150,""),IF(AE150&lt;&gt;"",", "&amp;AE150,""),IF(AJ150&lt;&gt;"",", "&amp;AJ150,""),IF(AO150&lt;&gt;"",", "&amp;AO150,""),IF(AT150&lt;&gt;"",", "&amp;AT150,""),"]")),"")</f>
        <v xml:space="preserve"> --Redistributor / Umverteilung   [Cyrodiil, Cyrodiil, Cyrodiil]</v>
      </c>
    </row>
    <row r="151" spans="1:55" x14ac:dyDescent="0.25">
      <c r="A151" s="5">
        <v>178</v>
      </c>
      <c r="B151" t="s">
        <v>957</v>
      </c>
      <c r="C151" t="s">
        <v>958</v>
      </c>
      <c r="D151" s="3">
        <f>A151</f>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WayshrineInfo'!$K$3:$N$9987,4,FALSE),""))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WayshrineInfo'!$K$3:$N$9987,4,FALSE),""))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WayshrineInfo'!$K$3:$N$9987,4,FALSE),""))</f>
        <v>Cyrodiil</v>
      </c>
      <c r="AF151" s="44"/>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K151" s="44"/>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P151" s="44"/>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U151" s="44"/>
      <c r="AV151" s="3" t="str">
        <f>IF(AU151&lt;&gt;"",IF(AU151&lt;&gt;"LIBSETS_DROP_MECHANIC_MONSTER_NAME",VLOOKUP(AU151,'LibSets constants'!$I$4:$L$1003,3,FALSE),""),"")</f>
        <v/>
      </c>
      <c r="AW151" s="3" t="str">
        <f>IF(AU151&lt;&gt;"",IF(AU151&lt;&gt;"LIBSETS_DROP_MECHANIC_MONSTER_NAME",VLOOKUP(AU151,'LibSets constants'!$I$4:$L$1003,4,FALSE),""),"")</f>
        <v/>
      </c>
      <c r="AX151" s="85" t="s">
        <v>2677</v>
      </c>
      <c r="AY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dlcId=DLC_BASE_GAME</v>
      </c>
      <c r="AZ151" s="21" t="str">
        <f>IF(F151&lt;&gt;"Not in the game (anymore)",IF(A151&lt;&gt;"",IF(P151&lt;&gt;"",CONCATENATE(", zoneIds={",P151),"")&amp;IF(Y151&lt;&gt;"",CONCATENATE(",",Y151),"")&amp;IF(AD151&lt;&gt;"",CONCATENATE(",",AD151),"")&amp;IF(AI151&lt;&gt;"",CONCATENATE(",",AI151),"")&amp;IF(AN151&lt;&gt;"",CONCATENATE(",",AN151),"")&amp;IF(AS151&lt;&gt;"",CONCATENATE(",",AS151),"")&amp;IF(P151&lt;&gt;"",CONCATENATE("}",""),"")&amp;IF(OR(I151="true",I151="false",I151&lt;&gt;""), CONCATENATE(", veteran=", I151), ""),""),"")</f>
        <v>, zoneIds={181,181,181}, veteran=false</v>
      </c>
      <c r="BA151" s="21" t="str">
        <f>IF(F151&lt;&gt;"Not in the game (anymore)",IF(A151&lt;&gt;"",", setType="&amp;G151,"")&amp;IF(J151="true",", multiTrialSet=true",""),"")</f>
        <v>, setType=LIBSETS_SETTYPE_CRAFTED</v>
      </c>
      <c r="BB151" s="21" t="str">
        <f>IF(AX151&lt;&gt;"",", isProcSetAllowedInPvP="&amp; AX151,"") &amp; IF(F151&lt;&gt;"Not in the game (anymore)",IF(U151&lt;&gt;"",", dropMechanic={"&amp;U151&amp;IF(AA151&lt;&gt;"",","&amp;AA151,"")&amp;IF(AF151&lt;&gt;"",","&amp;AF151,"")&amp;IF(AK151&lt;&gt;"",","&amp;AK151,"")&amp;IF(AP151&lt;&gt;"",","&amp;AP151,"")&amp;IF(AU151&lt;&gt;"",","&amp;AU151,"")&amp;"}"&amp;IF(U151="LIBSETS_DROP_MECHANIC_MONSTER_NAME",", dropMechanicNames={" &amp; IF(V151&lt;&gt;"","['en']='"&amp;V151&amp;"'","") &amp; IF(W151&lt;&gt;"",", ['de']='" &amp; W151&amp;"'","") &amp; "}",""),"")&amp;"},","")</f>
        <v>},</v>
      </c>
      <c r="BC151" s="21" t="str">
        <f>IF(F151&lt;&gt;"Not in the game (anymore)",IF(C151&lt;&gt;"",CONCATENATE(" --",C151," / ",B151,"   [",IF(Q151&lt;&gt;"",Q151,""),IF(Z151&lt;&gt;"",", "&amp;Z151,""),IF(AE151&lt;&gt;"",", "&amp;AE151,""),IF(AJ151&lt;&gt;"",", "&amp;AJ151,""),IF(AO151&lt;&gt;"",", "&amp;AO151,""),IF(AT151&lt;&gt;"",", "&amp;AT151,""),"]")),"")</f>
        <v xml:space="preserve"> --Armor Master / Rüstungsmeister   [Cyrodiil, Cyrodiil, Cyrodiil]</v>
      </c>
    </row>
    <row r="152" spans="1:55" x14ac:dyDescent="0.25">
      <c r="A152" s="12">
        <v>179</v>
      </c>
      <c r="B152" t="s">
        <v>959</v>
      </c>
      <c r="C152" t="s">
        <v>960</v>
      </c>
      <c r="D152" s="3">
        <f>A152</f>
        <v>179</v>
      </c>
      <c r="E152" s="42"/>
      <c r="G152" s="8" t="s">
        <v>1483</v>
      </c>
      <c r="I152" t="s">
        <v>91</v>
      </c>
      <c r="J152" t="s">
        <v>91</v>
      </c>
      <c r="K152">
        <v>-1</v>
      </c>
      <c r="L152">
        <v>-1</v>
      </c>
      <c r="M152">
        <v>-1</v>
      </c>
      <c r="O152" s="65" t="s">
        <v>448</v>
      </c>
      <c r="P152" s="3">
        <f>IF(AND(G152&lt;&gt;"LIBSETS_SETTYPE_BATTLEGROUND",G152&lt;&gt;"LIBSETS_SETTYPE_SPECIAL"), IF(Q152&lt;&gt;"",VLOOKUP(Q152,'ESO zone constants'!$D$3:$H$10001,5,FALSE),""),"")</f>
        <v>643</v>
      </c>
      <c r="Q152" t="str">
        <f>IF(AND(O152&lt;&gt;"",NOT(ISERROR(O152))),O152, IF(AND(K152&lt;&gt;"",K152&gt;0,NOT(ISERROR(K152))),VLOOKUP(K152,'ESO dumped WayshrineInfo'!$K$3:$N$9987,4,FALSE),""))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WayshrineInfo'!$K$3:$N$9987,4,FALSE),""))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WayshrineInfo'!$K$3:$N$9987,4,FALSE),""))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5" t="s">
        <v>2678</v>
      </c>
      <c r="AY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Z152" s="21" t="str">
        <f>IF(F152&lt;&gt;"Not in the game (anymore)",IF(A152&lt;&gt;"",IF(P152&lt;&gt;"",CONCATENATE(", zoneIds={",P152),"")&amp;IF(Y152&lt;&gt;"",CONCATENATE(",",Y152),"")&amp;IF(AD152&lt;&gt;"",CONCATENATE(",",AD152),"")&amp;IF(AI152&lt;&gt;"",CONCATENATE(",",AI152),"")&amp;IF(AN152&lt;&gt;"",CONCATENATE(",",AN152),"")&amp;IF(AS152&lt;&gt;"",CONCATENATE(",",AS152),"")&amp;IF(P152&lt;&gt;"",CONCATENATE("}",""),"")&amp;IF(OR(I152="true",I152="false",I152&lt;&gt;""), CONCATENATE(", veteran=", I152), ""),""),"")</f>
        <v>, zoneIds={643}, veteran=false</v>
      </c>
      <c r="BA152" s="21" t="str">
        <f>IF(F152&lt;&gt;"Not in the game (anymore)",IF(A152&lt;&gt;"",", setType="&amp;G152,"")&amp;IF(J152="true",", multiTrialSet=true",""),"")</f>
        <v>, setType=LIBSETS_SETTYPE_IMPERIALCITY</v>
      </c>
      <c r="BB152" s="21" t="str">
        <f>IF(AX152&lt;&gt;"",", isProcSetAllowedInPvP="&amp; AX152,"") &amp; IF(F152&lt;&gt;"Not in the game (anymore)",IF(U152&lt;&gt;"",", dropMechanic={"&amp;U152&amp;IF(AA152&lt;&gt;"",","&amp;AA152,"")&amp;IF(AF152&lt;&gt;"",","&amp;AF152,"")&amp;IF(AK152&lt;&gt;"",","&amp;AK152,"")&amp;IF(AP152&lt;&gt;"",","&amp;AP152,"")&amp;IF(AU152&lt;&gt;"",","&amp;AU152,"")&amp;"}"&amp;IF(U152="LIBSETS_DROP_MECHANIC_MONSTER_NAME",", dropMechanicNames={" &amp; IF(V152&lt;&gt;"","['en']='"&amp;V152&amp;"'","") &amp; IF(W152&lt;&gt;"",", ['de']='" &amp; W152&amp;"'","") &amp; "}",""),"")&amp;"},","")</f>
        <v>, isProcSetAllowedInPvP=1, dropMechanic={LIBSETS_DROP_MECHANIC_TELVAR_EQUIPMENT_LOCKBOX_MERCHANT}},</v>
      </c>
      <c r="BC152" s="21" t="str">
        <f>IF(F152&lt;&gt;"Not in the game (anymore)",IF(C152&lt;&gt;"",CONCATENATE(" --",C152," / ",B152,"   [",IF(Q152&lt;&gt;"",Q152,""),IF(Z152&lt;&gt;"",", "&amp;Z152,""),IF(AE152&lt;&gt;"",", "&amp;AE152,""),IF(AJ152&lt;&gt;"",", "&amp;AJ152,""),IF(AO152&lt;&gt;"",", "&amp;AO152,""),IF(AT152&lt;&gt;"",", "&amp;AT152,""),"]")),"")</f>
        <v xml:space="preserve"> --Black Rose / Schwarze Rose   [Imperial Sewers]</v>
      </c>
    </row>
    <row r="153" spans="1:55" x14ac:dyDescent="0.25">
      <c r="A153" s="12">
        <v>180</v>
      </c>
      <c r="B153" t="s">
        <v>961</v>
      </c>
      <c r="C153" t="s">
        <v>962</v>
      </c>
      <c r="D153" s="3">
        <f>A153</f>
        <v>180</v>
      </c>
      <c r="G153" s="8" t="s">
        <v>1483</v>
      </c>
      <c r="I153" t="s">
        <v>91</v>
      </c>
      <c r="J153" t="s">
        <v>91</v>
      </c>
      <c r="K153">
        <v>-1</v>
      </c>
      <c r="L153">
        <v>-1</v>
      </c>
      <c r="M153">
        <v>-1</v>
      </c>
      <c r="O153" s="65" t="s">
        <v>448</v>
      </c>
      <c r="P153" s="3">
        <f>IF(AND(G153&lt;&gt;"LIBSETS_SETTYPE_BATTLEGROUND",G153&lt;&gt;"LIBSETS_SETTYPE_SPECIAL"), IF(Q153&lt;&gt;"",VLOOKUP(Q153,'ESO zone constants'!$D$3:$H$10001,5,FALSE),""),"")</f>
        <v>643</v>
      </c>
      <c r="Q153" t="str">
        <f>IF(AND(O153&lt;&gt;"",NOT(ISERROR(O153))),O153, IF(AND(K153&lt;&gt;"",K153&gt;0,NOT(ISERROR(K153))),VLOOKUP(K153,'ESO dumped WayshrineInfo'!$K$3:$N$9987,4,FALSE),""))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WayshrineInfo'!$K$3:$N$9987,4,FALSE),""))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WayshrineInfo'!$K$3:$N$9987,4,FALSE),""))</f>
        <v/>
      </c>
      <c r="AF153" s="44"/>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K153" s="44"/>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P153" s="44"/>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U153" s="44"/>
      <c r="AV153" s="3" t="str">
        <f>IF(AU153&lt;&gt;"",IF(AU153&lt;&gt;"LIBSETS_DROP_MECHANIC_MONSTER_NAME",VLOOKUP(AU153,'LibSets constants'!$I$4:$L$1003,3,FALSE),""),"")</f>
        <v/>
      </c>
      <c r="AW153" s="3" t="str">
        <f>IF(AU153&lt;&gt;"",IF(AU153&lt;&gt;"LIBSETS_DROP_MECHANIC_MONSTER_NAME",VLOOKUP(AU153,'LibSets constants'!$I$4:$L$1003,4,FALSE),""),"")</f>
        <v/>
      </c>
      <c r="AX153" s="85" t="s">
        <v>2677</v>
      </c>
      <c r="AY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Z153" s="21" t="str">
        <f>IF(F153&lt;&gt;"Not in the game (anymore)",IF(A153&lt;&gt;"",IF(P153&lt;&gt;"",CONCATENATE(", zoneIds={",P153),"")&amp;IF(Y153&lt;&gt;"",CONCATENATE(",",Y153),"")&amp;IF(AD153&lt;&gt;"",CONCATENATE(",",AD153),"")&amp;IF(AI153&lt;&gt;"",CONCATENATE(",",AI153),"")&amp;IF(AN153&lt;&gt;"",CONCATENATE(",",AN153),"")&amp;IF(AS153&lt;&gt;"",CONCATENATE(",",AS153),"")&amp;IF(P153&lt;&gt;"",CONCATENATE("}",""),"")&amp;IF(OR(I153="true",I153="false",I153&lt;&gt;""), CONCATENATE(", veteran=", I153), ""),""),"")</f>
        <v>, zoneIds={643}, veteran=false</v>
      </c>
      <c r="BA153" s="21" t="str">
        <f>IF(F153&lt;&gt;"Not in the game (anymore)",IF(A153&lt;&gt;"",", setType="&amp;G153,"")&amp;IF(J153="true",", multiTrialSet=true",""),"")</f>
        <v>, setType=LIBSETS_SETTYPE_IMPERIALCITY</v>
      </c>
      <c r="BB153" s="21" t="str">
        <f>IF(AX153&lt;&gt;"",", isProcSetAllowedInPvP="&amp; AX153,"") &amp; IF(F153&lt;&gt;"Not in the game (anymore)",IF(U153&lt;&gt;"",", dropMechanic={"&amp;U153&amp;IF(AA153&lt;&gt;"",","&amp;AA153,"")&amp;IF(AF153&lt;&gt;"",","&amp;AF153,"")&amp;IF(AK153&lt;&gt;"",","&amp;AK153,"")&amp;IF(AP153&lt;&gt;"",","&amp;AP153,"")&amp;IF(AU153&lt;&gt;"",","&amp;AU153,"")&amp;"}"&amp;IF(U153="LIBSETS_DROP_MECHANIC_MONSTER_NAME",", dropMechanicNames={" &amp; IF(V153&lt;&gt;"","['en']='"&amp;V153&amp;"'","") &amp; IF(W153&lt;&gt;"",", ['de']='" &amp; W153&amp;"'","") &amp; "}",""),"")&amp;"},","")</f>
        <v>, dropMechanic={LIBSETS_DROP_MECHANIC_TELVAR_EQUIPMENT_LOCKBOX_MERCHANT}},</v>
      </c>
      <c r="BC153" s="21" t="str">
        <f>IF(F153&lt;&gt;"Not in the game (anymore)",IF(C153&lt;&gt;"",CONCATENATE(" --",C153," / ",B153,"   [",IF(Q153&lt;&gt;"",Q153,""),IF(Z153&lt;&gt;"",", "&amp;Z153,""),IF(AE153&lt;&gt;"",", "&amp;AE153,""),IF(AJ153&lt;&gt;"",", "&amp;AJ153,""),IF(AO153&lt;&gt;"",", "&amp;AO153,""),IF(AT153&lt;&gt;"",", "&amp;AT153,""),"]")),"")</f>
        <v xml:space="preserve"> --Powerful Assault / Kraftvoller Ansturm   [Imperial Sewers]</v>
      </c>
    </row>
    <row r="154" spans="1:55" x14ac:dyDescent="0.25">
      <c r="A154" s="12">
        <v>181</v>
      </c>
      <c r="B154" t="s">
        <v>963</v>
      </c>
      <c r="C154" t="s">
        <v>964</v>
      </c>
      <c r="D154" s="3">
        <f>A154</f>
        <v>181</v>
      </c>
      <c r="G154" s="8" t="s">
        <v>1483</v>
      </c>
      <c r="I154" t="s">
        <v>91</v>
      </c>
      <c r="J154" t="s">
        <v>91</v>
      </c>
      <c r="K154">
        <v>-1</v>
      </c>
      <c r="L154">
        <v>-1</v>
      </c>
      <c r="M154">
        <v>-1</v>
      </c>
      <c r="O154" s="65" t="s">
        <v>448</v>
      </c>
      <c r="P154" s="3">
        <f>IF(AND(G154&lt;&gt;"LIBSETS_SETTYPE_BATTLEGROUND",G154&lt;&gt;"LIBSETS_SETTYPE_SPECIAL"), IF(Q154&lt;&gt;"",VLOOKUP(Q154,'ESO zone constants'!$D$3:$H$10001,5,FALSE),""),"")</f>
        <v>643</v>
      </c>
      <c r="Q154" t="str">
        <f>IF(AND(O154&lt;&gt;"",NOT(ISERROR(O154))),O154, IF(AND(K154&lt;&gt;"",K154&gt;0,NOT(ISERROR(K154))),VLOOKUP(K154,'ESO dumped WayshrineInfo'!$K$3:$N$9987,4,FALSE),""))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WayshrineInfo'!$K$3:$N$9987,4,FALSE),""))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WayshrineInfo'!$K$3:$N$9987,4,FALSE),""))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5" t="s">
        <v>2677</v>
      </c>
      <c r="AY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Z154" s="21" t="str">
        <f>IF(F154&lt;&gt;"Not in the game (anymore)",IF(A154&lt;&gt;"",IF(P154&lt;&gt;"",CONCATENATE(", zoneIds={",P154),"")&amp;IF(Y154&lt;&gt;"",CONCATENATE(",",Y154),"")&amp;IF(AD154&lt;&gt;"",CONCATENATE(",",AD154),"")&amp;IF(AI154&lt;&gt;"",CONCATENATE(",",AI154),"")&amp;IF(AN154&lt;&gt;"",CONCATENATE(",",AN154),"")&amp;IF(AS154&lt;&gt;"",CONCATENATE(",",AS154),"")&amp;IF(P154&lt;&gt;"",CONCATENATE("}",""),"")&amp;IF(OR(I154="true",I154="false",I154&lt;&gt;""), CONCATENATE(", veteran=", I154), ""),""),"")</f>
        <v>, zoneIds={643}, veteran=false</v>
      </c>
      <c r="BA154" s="21" t="str">
        <f>IF(F154&lt;&gt;"Not in the game (anymore)",IF(A154&lt;&gt;"",", setType="&amp;G154,"")&amp;IF(J154="true",", multiTrialSet=true",""),"")</f>
        <v>, setType=LIBSETS_SETTYPE_IMPERIALCITY</v>
      </c>
      <c r="BB154" s="21" t="str">
        <f>IF(AX154&lt;&gt;"",", isProcSetAllowedInPvP="&amp; AX154,"") &amp; IF(F154&lt;&gt;"Not in the game (anymore)",IF(U154&lt;&gt;"",", dropMechanic={"&amp;U154&amp;IF(AA154&lt;&gt;"",","&amp;AA154,"")&amp;IF(AF154&lt;&gt;"",","&amp;AF154,"")&amp;IF(AK154&lt;&gt;"",","&amp;AK154,"")&amp;IF(AP154&lt;&gt;"",","&amp;AP154,"")&amp;IF(AU154&lt;&gt;"",","&amp;AU154,"")&amp;"}"&amp;IF(U154="LIBSETS_DROP_MECHANIC_MONSTER_NAME",", dropMechanicNames={" &amp; IF(V154&lt;&gt;"","['en']='"&amp;V154&amp;"'","") &amp; IF(W154&lt;&gt;"",", ['de']='" &amp; W154&amp;"'","") &amp; "}",""),"")&amp;"},","")</f>
        <v>, dropMechanic={LIBSETS_DROP_MECHANIC_TELVAR_EQUIPMENT_LOCKBOX_MERCHANT}},</v>
      </c>
      <c r="BC154" s="21" t="str">
        <f>IF(F154&lt;&gt;"Not in the game (anymore)",IF(C154&lt;&gt;"",CONCATENATE(" --",C154," / ",B154,"   [",IF(Q154&lt;&gt;"",Q154,""),IF(Z154&lt;&gt;"",", "&amp;Z154,""),IF(AE154&lt;&gt;"",", "&amp;AE154,""),IF(AJ154&lt;&gt;"",", "&amp;AJ154,""),IF(AO154&lt;&gt;"",", "&amp;AO154,""),IF(AT154&lt;&gt;"",", "&amp;AT154,""),"]")),"")</f>
        <v xml:space="preserve"> --Meritorious Service / Meritorischer Dienst   [Imperial Sewers]</v>
      </c>
    </row>
    <row r="155" spans="1:55" x14ac:dyDescent="0.25">
      <c r="A155" s="5">
        <v>183</v>
      </c>
      <c r="B155" t="s">
        <v>14</v>
      </c>
      <c r="C155" t="s">
        <v>14</v>
      </c>
      <c r="D155" s="3">
        <f>A155</f>
        <v>183</v>
      </c>
      <c r="G155" s="8" t="s">
        <v>1484</v>
      </c>
      <c r="H155" s="98">
        <v>3</v>
      </c>
      <c r="I155" t="s">
        <v>1471</v>
      </c>
      <c r="J155" t="s">
        <v>91</v>
      </c>
      <c r="K155">
        <v>247</v>
      </c>
      <c r="L155">
        <v>247</v>
      </c>
      <c r="M155">
        <v>247</v>
      </c>
      <c r="O155" s="65" t="s">
        <v>54</v>
      </c>
      <c r="P155" s="3">
        <f>IF(AND(G155&lt;&gt;"LIBSETS_SETTYPE_BATTLEGROUND",G155&lt;&gt;"LIBSETS_SETTYPE_SPECIAL"), IF(Q155&lt;&gt;"",VLOOKUP(Q155,'ESO zone constants'!$D$3:$H$10001,5,FALSE),""),"")</f>
        <v>688</v>
      </c>
      <c r="Q155" t="str">
        <f>IF(AND(O155&lt;&gt;"",NOT(ISERROR(O155))),O155, IF(AND(K155&lt;&gt;"",K155&gt;0,NOT(ISERROR(K155))),VLOOKUP(K155,'ESO dumped WayshrineInfo'!$K$3:$N$9987,4,FALSE),""))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WayshrineInfo'!$K$3:$N$9987,4,FALSE),""))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WayshrineInfo'!$K$3:$N$9987,4,FALSE),""))</f>
        <v/>
      </c>
      <c r="AF155" s="44"/>
      <c r="AG155" s="39"/>
      <c r="AH155" s="39"/>
      <c r="AI155" s="3" t="str">
        <f>IF(G155&lt;&gt;"LIBSETS_SETTYPE_BATTLEGROUND",IF(G155&lt;&gt;"LIBSETS_SETTYPE_SPECIAL",IF(AJ155&lt;&gt;"",VLOOKUP(AJ155,'ESO zone constants'!$D$3:$H$4953,5,FALSE),""),""),"")</f>
        <v/>
      </c>
      <c r="AK155" s="44"/>
      <c r="AL155" s="39"/>
      <c r="AM155" s="39"/>
      <c r="AN155" s="3" t="str">
        <f>IF(G155&lt;&gt;"LIBSETS_SETTYPE_BATTLEGROUND",IF(G155&lt;&gt;"LIBSETS_SETTYPE_SPECIAL",IF(AO155&lt;&gt;"",VLOOKUP(AO155,'ESO zone constants'!$D$3:$H$4953,5,FALSE),""),""),"")</f>
        <v/>
      </c>
      <c r="AP155" s="44"/>
      <c r="AQ155" s="39"/>
      <c r="AR155" s="39"/>
      <c r="AS155" s="3" t="str">
        <f>IF(G155&lt;&gt;"LIBSETS_SETTYPE_BATTLEGROUND",IF(G155&lt;&gt;"LIBSETS_SETTYPE_SPECIAL",IF(AT155&lt;&gt;"",VLOOKUP(AT155,'ESO zone constants'!$D$3:$H$4953,5,FALSE),""),""),"")</f>
        <v/>
      </c>
      <c r="AU155" s="44"/>
      <c r="AV155" s="39"/>
      <c r="AW155" s="39"/>
      <c r="AX155" s="85" t="s">
        <v>2677</v>
      </c>
      <c r="AY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{wayshrines={247,247,247,}, dlcId=DLC_IMPERIAL_CITY</v>
      </c>
      <c r="AZ155" s="21" t="str">
        <f>IF(F155&lt;&gt;"Not in the game (anymore)",IF(A155&lt;&gt;"",IF(P155&lt;&gt;"",CONCATENATE(", zoneIds={",P155),"")&amp;IF(Y155&lt;&gt;"",CONCATENATE(",",Y155),"")&amp;IF(AD155&lt;&gt;"",CONCATENATE(",",AD155),"")&amp;IF(AI155&lt;&gt;"",CONCATENATE(",",AI155),"")&amp;IF(AN155&lt;&gt;"",CONCATENATE(",",AN155),"")&amp;IF(AS155&lt;&gt;"",CONCATENATE(",",AS155),"")&amp;IF(P155&lt;&gt;"",CONCATENATE("}",""),"")&amp;IF(OR(I155="true",I155="false",I155&lt;&gt;""), CONCATENATE(", veteran=", I155), ""),""),"")</f>
        <v>, zoneIds={688}, veteran={[EQUIP_TYPE_HEAD]=true, [EQUIP_TYPE_SHOULDERS]=false}</v>
      </c>
      <c r="BA155" s="21" t="str">
        <f>IF(F155&lt;&gt;"Not in the game (anymore)",IF(A155&lt;&gt;"",", setType="&amp;G155,"")&amp;IF(J155="true",", multiTrialSet=true",""),"")</f>
        <v>, setType=LIBSETS_SETTYPE_MONSTER</v>
      </c>
      <c r="BB155" s="21" t="str">
        <f>IF(AX155&lt;&gt;"",", isProcSetAllowedInPvP="&amp; AX155,"") &amp; IF(F155&lt;&gt;"Not in the game (anymore)",IF(U155&lt;&gt;"",", dropMechanic={"&amp;U155&amp;IF(AA155&lt;&gt;"",","&amp;AA155,"")&amp;IF(AF155&lt;&gt;"",","&amp;AF155,"")&amp;IF(AK155&lt;&gt;"",","&amp;AK155,"")&amp;IF(AP155&lt;&gt;"",","&amp;AP155,"")&amp;IF(AU155&lt;&gt;"",","&amp;AU155,"")&amp;"}"&amp;IF(U155="LIBSETS_DROP_MECHANIC_MONSTER_NAME",", dropMechanicNames={" &amp; IF(V155&lt;&gt;"","['en']='"&amp;V155&amp;"'","") &amp; IF(W155&lt;&gt;"",", ['de']='" &amp; W155&amp;"'","") &amp; "}",""),"")&amp;"},","")</f>
        <v>, dropMechanic={LIBSETS_DROP_MECHANIC_MONSTER_NAME}, dropMechanicNames={['en']='Molag Kena', ['de']='Molag Kena'}},</v>
      </c>
      <c r="BC155" s="21" t="str">
        <f>IF(F155&lt;&gt;"Not in the game (anymore)",IF(C155&lt;&gt;"",CONCATENATE(" --",C155," / ",B155,"   [",IF(Q155&lt;&gt;"",Q155,""),IF(Z155&lt;&gt;"",", "&amp;Z155,""),IF(AE155&lt;&gt;"",", "&amp;AE155,""),IF(AJ155&lt;&gt;"",", "&amp;AJ155,""),IF(AO155&lt;&gt;"",", "&amp;AO155,""),IF(AT155&lt;&gt;"",", "&amp;AT155,""),"]")),"")</f>
        <v xml:space="preserve"> --Molag Kena / Molag Kena   [White-Gold Tower]</v>
      </c>
    </row>
    <row r="156" spans="1:55" x14ac:dyDescent="0.25">
      <c r="A156" s="12">
        <v>184</v>
      </c>
      <c r="B156" t="s">
        <v>965</v>
      </c>
      <c r="C156" t="s">
        <v>966</v>
      </c>
      <c r="D156" s="3">
        <f>A156</f>
        <v>184</v>
      </c>
      <c r="E156" s="42"/>
      <c r="G156" s="8" t="s">
        <v>1482</v>
      </c>
      <c r="I156" t="s">
        <v>91</v>
      </c>
      <c r="J156" t="s">
        <v>91</v>
      </c>
      <c r="K156">
        <v>247</v>
      </c>
      <c r="L156">
        <v>247</v>
      </c>
      <c r="M156">
        <v>247</v>
      </c>
      <c r="O156" s="65" t="s">
        <v>54</v>
      </c>
      <c r="P156" s="3">
        <f>IF(AND(G156&lt;&gt;"LIBSETS_SETTYPE_BATTLEGROUND",G156&lt;&gt;"LIBSETS_SETTYPE_SPECIAL"), IF(Q156&lt;&gt;"",VLOOKUP(Q156,'ESO zone constants'!$D$3:$H$10001,5,FALSE),""),"")</f>
        <v>688</v>
      </c>
      <c r="Q156" t="str">
        <f>IF(AND(O156&lt;&gt;"",NOT(ISERROR(O156))),O156, IF(AND(K156&lt;&gt;"",K156&gt;0,NOT(ISERROR(K156))),VLOOKUP(K156,'ESO dumped WayshrineInfo'!$K$3:$N$9987,4,FALSE),""))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WayshrineInfo'!$K$3:$N$9987,4,FALSE),""))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WayshrineInfo'!$K$3:$N$9987,4,FALSE),""))</f>
        <v/>
      </c>
      <c r="AF156" s="44"/>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K156" s="44"/>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P156" s="44"/>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U156" s="44"/>
      <c r="AV156" s="3" t="str">
        <f>IF(AU156&lt;&gt;"",IF(AU156&lt;&gt;"LIBSETS_DROP_MECHANIC_MONSTER_NAME",VLOOKUP(AU156,'LibSets constants'!$I$4:$L$1003,3,FALSE),""),"")</f>
        <v/>
      </c>
      <c r="AW156" s="3" t="str">
        <f>IF(AU156&lt;&gt;"",IF(AU156&lt;&gt;"LIBSETS_DROP_MECHANIC_MONSTER_NAME",VLOOKUP(AU156,'LibSets constants'!$I$4:$L$1003,4,FALSE),""),"")</f>
        <v/>
      </c>
      <c r="AX156" s="85" t="s">
        <v>2677</v>
      </c>
      <c r="AY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[184] = {wayshrines={247,247,247,}, dlcId=DLC_IMPERIAL_CITY</v>
      </c>
      <c r="AZ156" s="21" t="str">
        <f>IF(F156&lt;&gt;"Not in the game (anymore)",IF(A156&lt;&gt;"",IF(P156&lt;&gt;"",CONCATENATE(", zoneIds={",P156),"")&amp;IF(Y156&lt;&gt;"",CONCATENATE(",",Y156),"")&amp;IF(AD156&lt;&gt;"",CONCATENATE(",",AD156),"")&amp;IF(AI156&lt;&gt;"",CONCATENATE(",",AI156),"")&amp;IF(AN156&lt;&gt;"",CONCATENATE(",",AN156),"")&amp;IF(AS156&lt;&gt;"",CONCATENATE(",",AS156),"")&amp;IF(P156&lt;&gt;"",CONCATENATE("}",""),"")&amp;IF(OR(I156="true",I156="false",I156&lt;&gt;""), CONCATENATE(", veteran=", I156), ""),""),"")</f>
        <v>, zoneIds={688}, veteran=false</v>
      </c>
      <c r="BA156" s="21" t="str">
        <f>IF(F156&lt;&gt;"Not in the game (anymore)",IF(A156&lt;&gt;"",", setType="&amp;G156,"")&amp;IF(J156="true",", multiTrialSet=true",""),"")</f>
        <v>, setType=LIBSETS_SETTYPE_DUNGEON</v>
      </c>
      <c r="BB156" s="21" t="str">
        <f>IF(AX156&lt;&gt;"",", isProcSetAllowedInPvP="&amp; AX156,"") &amp; IF(F156&lt;&gt;"Not in the game (anymore)",IF(U156&lt;&gt;"",", dropMechanic={"&amp;U156&amp;IF(AA156&lt;&gt;"",","&amp;AA156,"")&amp;IF(AF156&lt;&gt;"",","&amp;AF156,"")&amp;IF(AK156&lt;&gt;"",","&amp;AK156,"")&amp;IF(AP156&lt;&gt;"",","&amp;AP156,"")&amp;IF(AU156&lt;&gt;"",","&amp;AU156,"")&amp;"}"&amp;IF(U156="LIBSETS_DROP_MECHANIC_MONSTER_NAME",", dropMechanicNames={" &amp; IF(V156&lt;&gt;"","['en']='"&amp;V156&amp;"'","") &amp; IF(W156&lt;&gt;"",", ['de']='" &amp; W156&amp;"'","") &amp; "}",""),"")&amp;"},","")</f>
        <v>},</v>
      </c>
      <c r="BC156" s="21" t="str">
        <f>IF(F156&lt;&gt;"Not in the game (anymore)",IF(C156&lt;&gt;"",CONCATENATE(" --",C156," / ",B156,"   [",IF(Q156&lt;&gt;"",Q156,""),IF(Z156&lt;&gt;"",", "&amp;Z156,""),IF(AE156&lt;&gt;"",", "&amp;AE156,""),IF(AJ156&lt;&gt;"",", "&amp;AJ156,""),IF(AO156&lt;&gt;"",", "&amp;AO156,""),IF(AT156&lt;&gt;"",", "&amp;AT156,""),"]")),"")</f>
        <v xml:space="preserve"> --Brands of Imperium / Male des Kaiserreichs   [White-Gold Tower]</v>
      </c>
    </row>
    <row r="157" spans="1:55" x14ac:dyDescent="0.25">
      <c r="A157" s="12">
        <v>185</v>
      </c>
      <c r="B157" t="s">
        <v>967</v>
      </c>
      <c r="C157" t="s">
        <v>968</v>
      </c>
      <c r="D157" s="3">
        <f>A157</f>
        <v>185</v>
      </c>
      <c r="G157" s="8" t="s">
        <v>1482</v>
      </c>
      <c r="I157" t="s">
        <v>91</v>
      </c>
      <c r="J157" t="s">
        <v>91</v>
      </c>
      <c r="K157">
        <v>247</v>
      </c>
      <c r="L157">
        <v>247</v>
      </c>
      <c r="M157">
        <v>247</v>
      </c>
      <c r="O157" s="65" t="s">
        <v>54</v>
      </c>
      <c r="P157" s="3">
        <f>IF(AND(G157&lt;&gt;"LIBSETS_SETTYPE_BATTLEGROUND",G157&lt;&gt;"LIBSETS_SETTYPE_SPECIAL"), IF(Q157&lt;&gt;"",VLOOKUP(Q157,'ESO zone constants'!$D$3:$H$10001,5,FALSE),""),"")</f>
        <v>688</v>
      </c>
      <c r="Q157" t="str">
        <f>IF(AND(O157&lt;&gt;"",NOT(ISERROR(O157))),O157, IF(AND(K157&lt;&gt;"",K157&gt;0,NOT(ISERROR(K157))),VLOOKUP(K157,'ESO dumped WayshrineInfo'!$K$3:$N$9987,4,FALSE),""))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WayshrineInfo'!$K$3:$N$9987,4,FALSE),""))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WayshrineInfo'!$K$3:$N$9987,4,FALSE),""))</f>
        <v/>
      </c>
      <c r="AF157" s="44"/>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K157" s="44"/>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P157" s="44"/>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U157" s="44"/>
      <c r="AV157" s="3" t="str">
        <f>IF(AU157&lt;&gt;"",IF(AU157&lt;&gt;"LIBSETS_DROP_MECHANIC_MONSTER_NAME",VLOOKUP(AU157,'LibSets constants'!$I$4:$L$1003,3,FALSE),""),"")</f>
        <v/>
      </c>
      <c r="AW157" s="43" t="str">
        <f>IF(AU157&lt;&gt;"",IF(AU157&lt;&gt;"LIBSETS_DROP_MECHANIC_MONSTER_NAME",VLOOKUP(AU157,'LibSets constants'!$I$4:$L$1003,4,FALSE),""),"")</f>
        <v/>
      </c>
      <c r="AX157" s="85" t="s">
        <v>2677</v>
      </c>
      <c r="AY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[185] = {wayshrines={247,247,247,}, dlcId=DLC_IMPERIAL_CITY</v>
      </c>
      <c r="AZ157" s="21" t="str">
        <f>IF(F157&lt;&gt;"Not in the game (anymore)",IF(A157&lt;&gt;"",IF(P157&lt;&gt;"",CONCATENATE(", zoneIds={",P157),"")&amp;IF(Y157&lt;&gt;"",CONCATENATE(",",Y157),"")&amp;IF(AD157&lt;&gt;"",CONCATENATE(",",AD157),"")&amp;IF(AI157&lt;&gt;"",CONCATENATE(",",AI157),"")&amp;IF(AN157&lt;&gt;"",CONCATENATE(",",AN157),"")&amp;IF(AS157&lt;&gt;"",CONCATENATE(",",AS157),"")&amp;IF(P157&lt;&gt;"",CONCATENATE("}",""),"")&amp;IF(OR(I157="true",I157="false",I157&lt;&gt;""), CONCATENATE(", veteran=", I157), ""),""),"")</f>
        <v>, zoneIds={688}, veteran=false</v>
      </c>
      <c r="BA157" s="21" t="str">
        <f>IF(F157&lt;&gt;"Not in the game (anymore)",IF(A157&lt;&gt;"",", setType="&amp;G157,"")&amp;IF(J157="true",", multiTrialSet=true",""),"")</f>
        <v>, setType=LIBSETS_SETTYPE_DUNGEON</v>
      </c>
      <c r="BB157" s="21" t="str">
        <f>IF(AX157&lt;&gt;"",", isProcSetAllowedInPvP="&amp; AX157,"") &amp; IF(F157&lt;&gt;"Not in the game (anymore)",IF(U157&lt;&gt;"",", dropMechanic={"&amp;U157&amp;IF(AA157&lt;&gt;"",","&amp;AA157,"")&amp;IF(AF157&lt;&gt;"",","&amp;AF157,"")&amp;IF(AK157&lt;&gt;"",","&amp;AK157,"")&amp;IF(AP157&lt;&gt;"",","&amp;AP157,"")&amp;IF(AU157&lt;&gt;"",","&amp;AU157,"")&amp;"}"&amp;IF(U157="LIBSETS_DROP_MECHANIC_MONSTER_NAME",", dropMechanicNames={" &amp; IF(V157&lt;&gt;"","['en']='"&amp;V157&amp;"'","") &amp; IF(W157&lt;&gt;"",", ['de']='" &amp; W157&amp;"'","") &amp; "}",""),"")&amp;"},","")</f>
        <v>},</v>
      </c>
      <c r="BC157" s="21" t="str">
        <f>IF(F157&lt;&gt;"Not in the game (anymore)",IF(C157&lt;&gt;"",CONCATENATE(" --",C157," / ",B157,"   [",IF(Q157&lt;&gt;"",Q157,""),IF(Z157&lt;&gt;"",", "&amp;Z157,""),IF(AE157&lt;&gt;"",", "&amp;AE157,""),IF(AJ157&lt;&gt;"",", "&amp;AJ157,""),IF(AO157&lt;&gt;"",", "&amp;AO157,""),IF(AT157&lt;&gt;"",", "&amp;AT157,""),"]")),"")</f>
        <v xml:space="preserve"> --Spell Power Cure / Magiekraftheilung   [White-Gold Tower]</v>
      </c>
    </row>
    <row r="158" spans="1:55" x14ac:dyDescent="0.25">
      <c r="A158" s="12">
        <v>186</v>
      </c>
      <c r="B158" t="s">
        <v>969</v>
      </c>
      <c r="C158" t="s">
        <v>970</v>
      </c>
      <c r="D158" s="3">
        <f>A158</f>
        <v>186</v>
      </c>
      <c r="G158" s="8" t="s">
        <v>1482</v>
      </c>
      <c r="I158" t="s">
        <v>91</v>
      </c>
      <c r="J158" t="s">
        <v>91</v>
      </c>
      <c r="K158">
        <v>188</v>
      </c>
      <c r="L158">
        <v>188</v>
      </c>
      <c r="M158">
        <v>188</v>
      </c>
      <c r="O158" s="65" t="s">
        <v>65</v>
      </c>
      <c r="P158" s="3">
        <f>IF(AND(G158&lt;&gt;"LIBSETS_SETTYPE_BATTLEGROUND",G158&lt;&gt;"LIBSETS_SETTYPE_SPECIAL"), IF(Q158&lt;&gt;"",VLOOKUP(Q158,'ESO zone constants'!$D$3:$H$10001,5,FALSE),""),"")</f>
        <v>131</v>
      </c>
      <c r="Q158" t="str">
        <f>IF(AND(O158&lt;&gt;"",NOT(ISERROR(O158))),O158, IF(AND(K158&lt;&gt;"",K158&gt;0,NOT(ISERROR(K158))),VLOOKUP(K158,'ESO dumped WayshrineInfo'!$K$3:$N$9987,4,FALSE),""))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WayshrineInfo'!$K$3:$N$9987,4,FALSE),""))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WayshrineInfo'!$K$3:$N$9987,4,FALSE),""))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5" t="s">
        <v>2677</v>
      </c>
      <c r="AY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[186] = {wayshrines={188,188,188,}, dlcId=DLC_BASE_GAME</v>
      </c>
      <c r="AZ158" s="21" t="str">
        <f>IF(F158&lt;&gt;"Not in the game (anymore)",IF(A158&lt;&gt;"",IF(P158&lt;&gt;"",CONCATENATE(", zoneIds={",P158),"")&amp;IF(Y158&lt;&gt;"",CONCATENATE(",",Y158),"")&amp;IF(AD158&lt;&gt;"",CONCATENATE(",",AD158),"")&amp;IF(AI158&lt;&gt;"",CONCATENATE(",",AI158),"")&amp;IF(AN158&lt;&gt;"",CONCATENATE(",",AN158),"")&amp;IF(AS158&lt;&gt;"",CONCATENATE(",",AS158),"")&amp;IF(P158&lt;&gt;"",CONCATENATE("}",""),"")&amp;IF(OR(I158="true",I158="false",I158&lt;&gt;""), CONCATENATE(", veteran=", I158), ""),""),"")</f>
        <v>, zoneIds={131}, veteran=false</v>
      </c>
      <c r="BA158" s="21" t="str">
        <f>IF(F158&lt;&gt;"Not in the game (anymore)",IF(A158&lt;&gt;"",", setType="&amp;G158,"")&amp;IF(J158="true",", multiTrialSet=true",""),"")</f>
        <v>, setType=LIBSETS_SETTYPE_DUNGEON</v>
      </c>
      <c r="BB158" s="21" t="str">
        <f>IF(AX158&lt;&gt;"",", isProcSetAllowedInPvP="&amp; AX158,"") &amp; IF(F158&lt;&gt;"Not in the game (anymore)",IF(U158&lt;&gt;"",", dropMechanic={"&amp;U158&amp;IF(AA158&lt;&gt;"",","&amp;AA158,"")&amp;IF(AF158&lt;&gt;"",","&amp;AF158,"")&amp;IF(AK158&lt;&gt;"",","&amp;AK158,"")&amp;IF(AP158&lt;&gt;"",","&amp;AP158,"")&amp;IF(AU158&lt;&gt;"",","&amp;AU158,"")&amp;"}"&amp;IF(U158="LIBSETS_DROP_MECHANIC_MONSTER_NAME",", dropMechanicNames={" &amp; IF(V158&lt;&gt;"","['en']='"&amp;V158&amp;"'","") &amp; IF(W158&lt;&gt;"",", ['de']='" &amp; W158&amp;"'","") &amp; "}",""),"")&amp;"},","")</f>
        <v>},</v>
      </c>
      <c r="BC158" s="21" t="str">
        <f>IF(F158&lt;&gt;"Not in the game (anymore)",IF(C158&lt;&gt;"",CONCATENATE(" --",C158," / ",B158,"   [",IF(Q158&lt;&gt;"",Q158,""),IF(Z158&lt;&gt;"",", "&amp;Z158,""),IF(AE158&lt;&gt;"",", "&amp;AE158,""),IF(AJ158&lt;&gt;"",", "&amp;AJ158,""),IF(AO158&lt;&gt;"",", "&amp;AO158,""),IF(AT158&lt;&gt;"",", "&amp;AT158,""),"]")),"")</f>
        <v xml:space="preserve"> --Jolting Arms / Rüttelnde Rüstung   [Tempest Island]</v>
      </c>
    </row>
    <row r="159" spans="1:55" x14ac:dyDescent="0.25">
      <c r="A159" s="12">
        <v>187</v>
      </c>
      <c r="B159" t="s">
        <v>971</v>
      </c>
      <c r="C159" t="s">
        <v>972</v>
      </c>
      <c r="D159" s="3">
        <f>A159</f>
        <v>187</v>
      </c>
      <c r="G159" s="8" t="s">
        <v>1485</v>
      </c>
      <c r="I159" t="s">
        <v>91</v>
      </c>
      <c r="J159" t="s">
        <v>91</v>
      </c>
      <c r="K159">
        <v>48</v>
      </c>
      <c r="L159">
        <v>48</v>
      </c>
      <c r="M159">
        <v>48</v>
      </c>
      <c r="O159" s="65" t="s">
        <v>114</v>
      </c>
      <c r="P159" s="3">
        <f>IF(AND(G159&lt;&gt;"LIBSETS_SETTYPE_BATTLEGROUND",G159&lt;&gt;"LIBSETS_SETTYPE_SPECIAL"), IF(Q159&lt;&gt;"",VLOOKUP(Q159,'ESO zone constants'!$D$3:$H$10001,5,FALSE),""),"")</f>
        <v>117</v>
      </c>
      <c r="Q159" t="str">
        <f>IF(AND(O159&lt;&gt;"",NOT(ISERROR(O159))),O159, IF(AND(K159&lt;&gt;"",K159&gt;0,NOT(ISERROR(K159))),VLOOKUP(K159,'ESO dumped WayshrineInfo'!$K$3:$N$9987,4,FALSE),""))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WayshrineInfo'!$K$3:$N$9987,4,FALSE),""))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WayshrineInfo'!$K$3:$N$9987,4,FALSE),""))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5" t="s">
        <v>2678</v>
      </c>
      <c r="AY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{wayshrines={48,48,48,}, dlcId=DLC_BASE_GAME</v>
      </c>
      <c r="AZ159" s="21" t="str">
        <f>IF(F159&lt;&gt;"Not in the game (anymore)",IF(A159&lt;&gt;"",IF(P159&lt;&gt;"",CONCATENATE(", zoneIds={",P159),"")&amp;IF(Y159&lt;&gt;"",CONCATENATE(",",Y159),"")&amp;IF(AD159&lt;&gt;"",CONCATENATE(",",AD159),"")&amp;IF(AI159&lt;&gt;"",CONCATENATE(",",AI159),"")&amp;IF(AN159&lt;&gt;"",CONCATENATE(",",AN159),"")&amp;IF(AS159&lt;&gt;"",CONCATENATE(",",AS159),"")&amp;IF(P159&lt;&gt;"",CONCATENATE("}",""),"")&amp;IF(OR(I159="true",I159="false",I159&lt;&gt;""), CONCATENATE(", veteran=", I159), ""),""),"")</f>
        <v>, zoneIds={117}, veteran=false</v>
      </c>
      <c r="BA159" s="21" t="str">
        <f>IF(F159&lt;&gt;"Not in the game (anymore)",IF(A159&lt;&gt;"",", setType="&amp;G159,"")&amp;IF(J159="true",", multiTrialSet=true",""),"")</f>
        <v>, setType=LIBSETS_SETTYPE_OVERLAND</v>
      </c>
      <c r="BB159" s="21" t="str">
        <f>IF(AX159&lt;&gt;"",", isProcSetAllowedInPvP="&amp; AX159,"") &amp; IF(F159&lt;&gt;"Not in the game (anymore)",IF(U159&lt;&gt;"",", dropMechanic={"&amp;U159&amp;IF(AA159&lt;&gt;"",","&amp;AA159,"")&amp;IF(AF159&lt;&gt;"",","&amp;AF159,"")&amp;IF(AK159&lt;&gt;"",","&amp;AK159,"")&amp;IF(AP159&lt;&gt;"",","&amp;AP159,"")&amp;IF(AU159&lt;&gt;"",","&amp;AU159,"")&amp;"}"&amp;IF(U159="LIBSETS_DROP_MECHANIC_MONSTER_NAME",", dropMechanicNames={" &amp; IF(V159&lt;&gt;"","['en']='"&amp;V159&amp;"'","") &amp; IF(W159&lt;&gt;"",", ['de']='" &amp; W159&amp;"'","") &amp; "}",""),"")&amp;"},","")</f>
        <v>, isProcSetAllowedInPvP=1, dropMechanic={LIBSETS_DROP_MECHANIC_OVERLAND_BOSS_DELVE,LIBSETS_DROP_MECHANIC_OVERLAND_WORLDBOSS,LIBSETS_DROP_MECHANIC_OVERLAND_BOSS_PUBLIC_DUNGEON,LIBSETS_DROP_MECHANIC_OVERLAND_CHEST}},</v>
      </c>
      <c r="BC159" s="21" t="str">
        <f>IF(F159&lt;&gt;"Not in the game (anymore)",IF(C159&lt;&gt;"",CONCATENATE(" --",C159," / ",B159,"   [",IF(Q159&lt;&gt;"",Q159,""),IF(Z159&lt;&gt;"",", "&amp;Z159,""),IF(AE159&lt;&gt;"",", "&amp;AE159,""),IF(AJ159&lt;&gt;"",", "&amp;AJ159,""),IF(AO159&lt;&gt;"",", "&amp;AO159,""),IF(AT159&lt;&gt;"",", "&amp;AT159,""),"]")),"")</f>
        <v xml:space="preserve"> --Swamp Raider / Sumpfräuber   [Shadowfen]</v>
      </c>
    </row>
    <row r="160" spans="1:55" x14ac:dyDescent="0.25">
      <c r="A160" s="12">
        <v>188</v>
      </c>
      <c r="B160" t="s">
        <v>973</v>
      </c>
      <c r="C160" t="s">
        <v>974</v>
      </c>
      <c r="D160" s="3">
        <f>A160</f>
        <v>188</v>
      </c>
      <c r="G160" s="8" t="s">
        <v>1482</v>
      </c>
      <c r="I160" t="s">
        <v>91</v>
      </c>
      <c r="J160" t="s">
        <v>91</v>
      </c>
      <c r="K160">
        <v>188</v>
      </c>
      <c r="L160">
        <v>188</v>
      </c>
      <c r="M160">
        <v>188</v>
      </c>
      <c r="O160" s="65" t="s">
        <v>65</v>
      </c>
      <c r="P160" s="3">
        <f>IF(AND(G160&lt;&gt;"LIBSETS_SETTYPE_BATTLEGROUND",G160&lt;&gt;"LIBSETS_SETTYPE_SPECIAL"), IF(Q160&lt;&gt;"",VLOOKUP(Q160,'ESO zone constants'!$D$3:$H$10001,5,FALSE),""),"")</f>
        <v>131</v>
      </c>
      <c r="Q160" t="str">
        <f>IF(AND(O160&lt;&gt;"",NOT(ISERROR(O160))),O160, IF(AND(K160&lt;&gt;"",K160&gt;0,NOT(ISERROR(K160))),VLOOKUP(K160,'ESO dumped WayshrineInfo'!$K$3:$N$9987,4,FALSE),""))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WayshrineInfo'!$K$3:$N$9987,4,FALSE),""))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WayshrineInfo'!$K$3:$N$9987,4,FALSE),""))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5" t="s">
        <v>2677</v>
      </c>
      <c r="AY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[188] = {wayshrines={188,188,188,}, dlcId=DLC_BASE_GAME</v>
      </c>
      <c r="AZ160" s="21" t="str">
        <f>IF(F160&lt;&gt;"Not in the game (anymore)",IF(A160&lt;&gt;"",IF(P160&lt;&gt;"",CONCATENATE(", zoneIds={",P160),"")&amp;IF(Y160&lt;&gt;"",CONCATENATE(",",Y160),"")&amp;IF(AD160&lt;&gt;"",CONCATENATE(",",AD160),"")&amp;IF(AI160&lt;&gt;"",CONCATENATE(",",AI160),"")&amp;IF(AN160&lt;&gt;"",CONCATENATE(",",AN160),"")&amp;IF(AS160&lt;&gt;"",CONCATENATE(",",AS160),"")&amp;IF(P160&lt;&gt;"",CONCATENATE("}",""),"")&amp;IF(OR(I160="true",I160="false",I160&lt;&gt;""), CONCATENATE(", veteran=", I160), ""),""),"")</f>
        <v>, zoneIds={131}, veteran=false</v>
      </c>
      <c r="BA160" s="21" t="str">
        <f>IF(F160&lt;&gt;"Not in the game (anymore)",IF(A160&lt;&gt;"",", setType="&amp;G160,"")&amp;IF(J160="true",", multiTrialSet=true",""),"")</f>
        <v>, setType=LIBSETS_SETTYPE_DUNGEON</v>
      </c>
      <c r="BB160" s="21" t="str">
        <f>IF(AX160&lt;&gt;"",", isProcSetAllowedInPvP="&amp; AX160,"") &amp; IF(F160&lt;&gt;"Not in the game (anymore)",IF(U160&lt;&gt;"",", dropMechanic={"&amp;U160&amp;IF(AA160&lt;&gt;"",","&amp;AA160,"")&amp;IF(AF160&lt;&gt;"",","&amp;AF160,"")&amp;IF(AK160&lt;&gt;"",","&amp;AK160,"")&amp;IF(AP160&lt;&gt;"",","&amp;AP160,"")&amp;IF(AU160&lt;&gt;"",","&amp;AU160,"")&amp;"}"&amp;IF(U160="LIBSETS_DROP_MECHANIC_MONSTER_NAME",", dropMechanicNames={" &amp; IF(V160&lt;&gt;"","['en']='"&amp;V160&amp;"'","") &amp; IF(W160&lt;&gt;"",", ['de']='" &amp; W160&amp;"'","") &amp; "}",""),"")&amp;"},","")</f>
        <v>},</v>
      </c>
      <c r="BC160" s="21" t="str">
        <f>IF(F160&lt;&gt;"Not in the game (anymore)",IF(C160&lt;&gt;"",CONCATENATE(" --",C160," / ",B160,"   [",IF(Q160&lt;&gt;"",Q160,""),IF(Z160&lt;&gt;"",", "&amp;Z160,""),IF(AE160&lt;&gt;"",", "&amp;AE160,""),IF(AJ160&lt;&gt;"",", "&amp;AJ160,""),IF(AO160&lt;&gt;"",", "&amp;AO160,""),IF(AT160&lt;&gt;"",", "&amp;AT160,""),"]")),"")</f>
        <v xml:space="preserve"> --Storm Master / Sturmmeister   [Tempest Island]</v>
      </c>
    </row>
    <row r="161" spans="1:55" x14ac:dyDescent="0.25">
      <c r="A161" s="12">
        <v>190</v>
      </c>
      <c r="B161" t="s">
        <v>975</v>
      </c>
      <c r="C161" t="s">
        <v>976</v>
      </c>
      <c r="D161" s="3">
        <f>A161</f>
        <v>190</v>
      </c>
      <c r="G161" s="8" t="s">
        <v>1482</v>
      </c>
      <c r="I161" t="s">
        <v>91</v>
      </c>
      <c r="J161" t="s">
        <v>91</v>
      </c>
      <c r="K161">
        <v>236</v>
      </c>
      <c r="L161">
        <v>236</v>
      </c>
      <c r="M161">
        <v>236</v>
      </c>
      <c r="O161" s="65" t="s">
        <v>52</v>
      </c>
      <c r="P161" s="3">
        <f>IF(AND(G161&lt;&gt;"LIBSETS_SETTYPE_BATTLEGROUND",G161&lt;&gt;"LIBSETS_SETTYPE_SPECIAL"), IF(Q161&lt;&gt;"",VLOOKUP(Q161,'ESO zone constants'!$D$3:$H$10001,5,FALSE),""),"")</f>
        <v>678</v>
      </c>
      <c r="Q161" t="str">
        <f>IF(AND(O161&lt;&gt;"",NOT(ISERROR(O161))),O161, IF(AND(K161&lt;&gt;"",K161&gt;0,NOT(ISERROR(K161))),VLOOKUP(K161,'ESO dumped WayshrineInfo'!$K$3:$N$9987,4,FALSE),""))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WayshrineInfo'!$K$3:$N$9987,4,FALSE),""))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WayshrineInfo'!$K$3:$N$9987,4,FALSE),""))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5" t="s">
        <v>2677</v>
      </c>
      <c r="AY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[190] = {wayshrines={236,236,236,}, dlcId=DLC_IMPERIAL_CITY</v>
      </c>
      <c r="AZ161" s="21" t="str">
        <f>IF(F161&lt;&gt;"Not in the game (anymore)",IF(A161&lt;&gt;"",IF(P161&lt;&gt;"",CONCATENATE(", zoneIds={",P161),"")&amp;IF(Y161&lt;&gt;"",CONCATENATE(",",Y161),"")&amp;IF(AD161&lt;&gt;"",CONCATENATE(",",AD161),"")&amp;IF(AI161&lt;&gt;"",CONCATENATE(",",AI161),"")&amp;IF(AN161&lt;&gt;"",CONCATENATE(",",AN161),"")&amp;IF(AS161&lt;&gt;"",CONCATENATE(",",AS161),"")&amp;IF(P161&lt;&gt;"",CONCATENATE("}",""),"")&amp;IF(OR(I161="true",I161="false",I161&lt;&gt;""), CONCATENATE(", veteran=", I161), ""),""),"")</f>
        <v>, zoneIds={678}, veteran=false</v>
      </c>
      <c r="BA161" s="21" t="str">
        <f>IF(F161&lt;&gt;"Not in the game (anymore)",IF(A161&lt;&gt;"",", setType="&amp;G161,"")&amp;IF(J161="true",", multiTrialSet=true",""),"")</f>
        <v>, setType=LIBSETS_SETTYPE_DUNGEON</v>
      </c>
      <c r="BB161" s="21" t="str">
        <f>IF(AX161&lt;&gt;"",", isProcSetAllowedInPvP="&amp; AX161,"") &amp; IF(F161&lt;&gt;"Not in the game (anymore)",IF(U161&lt;&gt;"",", dropMechanic={"&amp;U161&amp;IF(AA161&lt;&gt;"",","&amp;AA161,"")&amp;IF(AF161&lt;&gt;"",","&amp;AF161,"")&amp;IF(AK161&lt;&gt;"",","&amp;AK161,"")&amp;IF(AP161&lt;&gt;"",","&amp;AP161,"")&amp;IF(AU161&lt;&gt;"",","&amp;AU161,"")&amp;"}"&amp;IF(U161="LIBSETS_DROP_MECHANIC_MONSTER_NAME",", dropMechanicNames={" &amp; IF(V161&lt;&gt;"","['en']='"&amp;V161&amp;"'","") &amp; IF(W161&lt;&gt;"",", ['de']='" &amp; W161&amp;"'","") &amp; "}",""),"")&amp;"},","")</f>
        <v>},</v>
      </c>
      <c r="BC161" s="21" t="str">
        <f>IF(F161&lt;&gt;"Not in the game (anymore)",IF(C161&lt;&gt;"",CONCATENATE(" --",C161," / ",B161,"   [",IF(Q161&lt;&gt;"",Q161,""),IF(Z161&lt;&gt;"",", "&amp;Z161,""),IF(AE161&lt;&gt;"",", "&amp;AE161,""),IF(AJ161&lt;&gt;"",", "&amp;AJ161,""),IF(AO161&lt;&gt;"",", "&amp;AO161,""),IF(AT161&lt;&gt;"",", "&amp;AT161,""),"]")),"")</f>
        <v xml:space="preserve"> --Scathing Mage / Verletzender Magier   [Imperial City Prison]</v>
      </c>
    </row>
    <row r="162" spans="1:55" x14ac:dyDescent="0.25">
      <c r="A162" s="12">
        <v>193</v>
      </c>
      <c r="B162" t="s">
        <v>977</v>
      </c>
      <c r="C162" t="s">
        <v>978</v>
      </c>
      <c r="D162" s="3">
        <f>A162</f>
        <v>193</v>
      </c>
      <c r="G162" s="8" t="s">
        <v>1482</v>
      </c>
      <c r="I162" t="s">
        <v>91</v>
      </c>
      <c r="J162" t="s">
        <v>91</v>
      </c>
      <c r="K162">
        <v>188</v>
      </c>
      <c r="L162">
        <v>188</v>
      </c>
      <c r="M162">
        <v>188</v>
      </c>
      <c r="O162" s="65" t="s">
        <v>65</v>
      </c>
      <c r="P162" s="3">
        <f>IF(AND(G162&lt;&gt;"LIBSETS_SETTYPE_BATTLEGROUND",G162&lt;&gt;"LIBSETS_SETTYPE_SPECIAL"), IF(Q162&lt;&gt;"",VLOOKUP(Q162,'ESO zone constants'!$D$3:$H$10001,5,FALSE),""),"")</f>
        <v>131</v>
      </c>
      <c r="Q162" t="str">
        <f>IF(AND(O162&lt;&gt;"",NOT(ISERROR(O162))),O162, IF(AND(K162&lt;&gt;"",K162&gt;0,NOT(ISERROR(K162))),VLOOKUP(K162,'ESO dumped WayshrineInfo'!$K$3:$N$9987,4,FALSE),""))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WayshrineInfo'!$K$3:$N$9987,4,FALSE),""))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WayshrineInfo'!$K$3:$N$9987,4,FALSE),""))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5" t="s">
        <v>2677</v>
      </c>
      <c r="AY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[193] = {wayshrines={188,188,188,}, dlcId=DLC_BASE_GAME</v>
      </c>
      <c r="AZ162" s="21" t="str">
        <f>IF(F162&lt;&gt;"Not in the game (anymore)",IF(A162&lt;&gt;"",IF(P162&lt;&gt;"",CONCATENATE(", zoneIds={",P162),"")&amp;IF(Y162&lt;&gt;"",CONCATENATE(",",Y162),"")&amp;IF(AD162&lt;&gt;"",CONCATENATE(",",AD162),"")&amp;IF(AI162&lt;&gt;"",CONCATENATE(",",AI162),"")&amp;IF(AN162&lt;&gt;"",CONCATENATE(",",AN162),"")&amp;IF(AS162&lt;&gt;"",CONCATENATE(",",AS162),"")&amp;IF(P162&lt;&gt;"",CONCATENATE("}",""),"")&amp;IF(OR(I162="true",I162="false",I162&lt;&gt;""), CONCATENATE(", veteran=", I162), ""),""),"")</f>
        <v>, zoneIds={131}, veteran=false</v>
      </c>
      <c r="BA162" s="21" t="str">
        <f>IF(F162&lt;&gt;"Not in the game (anymore)",IF(A162&lt;&gt;"",", setType="&amp;G162,"")&amp;IF(J162="true",", multiTrialSet=true",""),"")</f>
        <v>, setType=LIBSETS_SETTYPE_DUNGEON</v>
      </c>
      <c r="BB162" s="21" t="str">
        <f>IF(AX162&lt;&gt;"",", isProcSetAllowedInPvP="&amp; AX162,"") &amp; IF(F162&lt;&gt;"Not in the game (anymore)",IF(U162&lt;&gt;"",", dropMechanic={"&amp;U162&amp;IF(AA162&lt;&gt;"",","&amp;AA162,"")&amp;IF(AF162&lt;&gt;"",","&amp;AF162,"")&amp;IF(AK162&lt;&gt;"",","&amp;AK162,"")&amp;IF(AP162&lt;&gt;"",","&amp;AP162,"")&amp;IF(AU162&lt;&gt;"",","&amp;AU162,"")&amp;"}"&amp;IF(U162="LIBSETS_DROP_MECHANIC_MONSTER_NAME",", dropMechanicNames={" &amp; IF(V162&lt;&gt;"","['en']='"&amp;V162&amp;"'","") &amp; IF(W162&lt;&gt;"",", ['de']='" &amp; W162&amp;"'","") &amp; "}",""),"")&amp;"},","")</f>
        <v>},</v>
      </c>
      <c r="BC162" s="21" t="str">
        <f>IF(F162&lt;&gt;"Not in the game (anymore)",IF(C162&lt;&gt;"",CONCATENATE(" --",C162," / ",B162,"   [",IF(Q162&lt;&gt;"",Q162,""),IF(Z162&lt;&gt;"",", "&amp;Z162,""),IF(AE162&lt;&gt;"",", "&amp;AE162,""),IF(AJ162&lt;&gt;"",", "&amp;AJ162,""),IF(AO162&lt;&gt;"",", "&amp;AO162,""),IF(AT162&lt;&gt;"",", "&amp;AT162,""),"]")),"")</f>
        <v xml:space="preserve"> --Overwhelming Surge / Überwältigende Woge   [Tempest Island]</v>
      </c>
    </row>
    <row r="163" spans="1:55" x14ac:dyDescent="0.25">
      <c r="A163" s="12">
        <v>194</v>
      </c>
      <c r="B163" t="s">
        <v>979</v>
      </c>
      <c r="C163" t="s">
        <v>980</v>
      </c>
      <c r="D163" s="3">
        <f>A163</f>
        <v>194</v>
      </c>
      <c r="G163" s="8" t="s">
        <v>1482</v>
      </c>
      <c r="I163" t="s">
        <v>91</v>
      </c>
      <c r="J163" t="s">
        <v>91</v>
      </c>
      <c r="K163">
        <v>189</v>
      </c>
      <c r="L163">
        <v>189</v>
      </c>
      <c r="M163">
        <v>189</v>
      </c>
      <c r="O163" s="65" t="s">
        <v>62</v>
      </c>
      <c r="P163" s="3">
        <f>IF(AND(G163&lt;&gt;"LIBSETS_SETTYPE_BATTLEGROUND",G163&lt;&gt;"LIBSETS_SETTYPE_SPECIAL"), IF(Q163&lt;&gt;"",VLOOKUP(Q163,'ESO zone constants'!$D$3:$H$10001,5,FALSE),""),"")</f>
        <v>146</v>
      </c>
      <c r="Q163" t="str">
        <f>IF(AND(O163&lt;&gt;"",NOT(ISERROR(O163))),O163, IF(AND(K163&lt;&gt;"",K163&gt;0,NOT(ISERROR(K163))),VLOOKUP(K163,'ESO dumped WayshrineInfo'!$K$3:$N$9987,4,FALSE),""))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WayshrineInfo'!$K$3:$N$9987,4,FALSE),""))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WayshrineInfo'!$K$3:$N$9987,4,FALSE),""))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5" t="s">
        <v>2677</v>
      </c>
      <c r="AY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[194] = {wayshrines={189,189,189,}, dlcId=DLC_BASE_GAME</v>
      </c>
      <c r="AZ163" s="21" t="str">
        <f>IF(F163&lt;&gt;"Not in the game (anymore)",IF(A163&lt;&gt;"",IF(P163&lt;&gt;"",CONCATENATE(", zoneIds={",P163),"")&amp;IF(Y163&lt;&gt;"",CONCATENATE(",",Y163),"")&amp;IF(AD163&lt;&gt;"",CONCATENATE(",",AD163),"")&amp;IF(AI163&lt;&gt;"",CONCATENATE(",",AI163),"")&amp;IF(AN163&lt;&gt;"",CONCATENATE(",",AN163),"")&amp;IF(AS163&lt;&gt;"",CONCATENATE(",",AS163),"")&amp;IF(P163&lt;&gt;"",CONCATENATE("}",""),"")&amp;IF(OR(I163="true",I163="false",I163&lt;&gt;""), CONCATENATE(", veteran=", I163), ""),""),"")</f>
        <v>, zoneIds={146,933}, veteran=false</v>
      </c>
      <c r="BA163" s="21" t="str">
        <f>IF(F163&lt;&gt;"Not in the game (anymore)",IF(A163&lt;&gt;"",", setType="&amp;G163,"")&amp;IF(J163="true",", multiTrialSet=true",""),"")</f>
        <v>, setType=LIBSETS_SETTYPE_DUNGEON</v>
      </c>
      <c r="BB163" s="21" t="str">
        <f>IF(AX163&lt;&gt;"",", isProcSetAllowedInPvP="&amp; AX163,"") &amp; IF(F163&lt;&gt;"Not in the game (anymore)",IF(U163&lt;&gt;"",", dropMechanic={"&amp;U163&amp;IF(AA163&lt;&gt;"",","&amp;AA163,"")&amp;IF(AF163&lt;&gt;"",","&amp;AF163,"")&amp;IF(AK163&lt;&gt;"",","&amp;AK163,"")&amp;IF(AP163&lt;&gt;"",","&amp;AP163,"")&amp;IF(AU163&lt;&gt;"",","&amp;AU163,"")&amp;"}"&amp;IF(U163="LIBSETS_DROP_MECHANIC_MONSTER_NAME",", dropMechanicNames={" &amp; IF(V163&lt;&gt;"","['en']='"&amp;V163&amp;"'","") &amp; IF(W163&lt;&gt;"",", ['de']='" &amp; W163&amp;"'","") &amp; "}",""),"")&amp;"},","")</f>
        <v>},</v>
      </c>
      <c r="BC163" s="21" t="str">
        <f>IF(F163&lt;&gt;"Not in the game (anymore)",IF(C163&lt;&gt;"",CONCATENATE(" --",C163," / ",B163,"   [",IF(Q163&lt;&gt;"",Q163,""),IF(Z163&lt;&gt;"",", "&amp;Z163,""),IF(AE163&lt;&gt;"",", "&amp;AE163,""),IF(AJ163&lt;&gt;"",", "&amp;AJ163,""),IF(AO163&lt;&gt;"",", "&amp;AO163,""),IF(AT163&lt;&gt;"",", "&amp;AT163,""),"]")),"")</f>
        <v xml:space="preserve"> --Combat Physician / Feldarzt   [Wayrest Sewers I]</v>
      </c>
    </row>
    <row r="164" spans="1:55" x14ac:dyDescent="0.25">
      <c r="A164" s="12">
        <v>195</v>
      </c>
      <c r="B164" t="s">
        <v>981</v>
      </c>
      <c r="C164" t="s">
        <v>982</v>
      </c>
      <c r="D164" s="3">
        <f>A164</f>
        <v>195</v>
      </c>
      <c r="G164" s="8" t="s">
        <v>1482</v>
      </c>
      <c r="I164" t="s">
        <v>91</v>
      </c>
      <c r="J164" t="s">
        <v>91</v>
      </c>
      <c r="K164">
        <v>236</v>
      </c>
      <c r="L164">
        <v>236</v>
      </c>
      <c r="M164">
        <v>236</v>
      </c>
      <c r="O164" s="65" t="s">
        <v>52</v>
      </c>
      <c r="P164" s="3">
        <f>IF(AND(G164&lt;&gt;"LIBSETS_SETTYPE_BATTLEGROUND",G164&lt;&gt;"LIBSETS_SETTYPE_SPECIAL"), IF(Q164&lt;&gt;"",VLOOKUP(Q164,'ESO zone constants'!$D$3:$H$10001,5,FALSE),""),"")</f>
        <v>678</v>
      </c>
      <c r="Q164" t="str">
        <f>IF(AND(O164&lt;&gt;"",NOT(ISERROR(O164))),O164, IF(AND(K164&lt;&gt;"",K164&gt;0,NOT(ISERROR(K164))),VLOOKUP(K164,'ESO dumped WayshrineInfo'!$K$3:$N$9987,4,FALSE),""))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WayshrineInfo'!$K$3:$N$9987,4,FALSE),""))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WayshrineInfo'!$K$3:$N$9987,4,FALSE),""))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5" t="s">
        <v>2677</v>
      </c>
      <c r="AY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[195] = {wayshrines={236,236,236,}, dlcId=DLC_IMPERIAL_CITY</v>
      </c>
      <c r="AZ164" s="21" t="str">
        <f>IF(F164&lt;&gt;"Not in the game (anymore)",IF(A164&lt;&gt;"",IF(P164&lt;&gt;"",CONCATENATE(", zoneIds={",P164),"")&amp;IF(Y164&lt;&gt;"",CONCATENATE(",",Y164),"")&amp;IF(AD164&lt;&gt;"",CONCATENATE(",",AD164),"")&amp;IF(AI164&lt;&gt;"",CONCATENATE(",",AI164),"")&amp;IF(AN164&lt;&gt;"",CONCATENATE(",",AN164),"")&amp;IF(AS164&lt;&gt;"",CONCATENATE(",",AS164),"")&amp;IF(P164&lt;&gt;"",CONCATENATE("}",""),"")&amp;IF(OR(I164="true",I164="false",I164&lt;&gt;""), CONCATENATE(", veteran=", I164), ""),""),"")</f>
        <v>, zoneIds={678}, veteran=false</v>
      </c>
      <c r="BA164" s="21" t="str">
        <f>IF(F164&lt;&gt;"Not in the game (anymore)",IF(A164&lt;&gt;"",", setType="&amp;G164,"")&amp;IF(J164="true",", multiTrialSet=true",""),"")</f>
        <v>, setType=LIBSETS_SETTYPE_DUNGEON</v>
      </c>
      <c r="BB164" s="21" t="str">
        <f>IF(AX164&lt;&gt;"",", isProcSetAllowedInPvP="&amp; AX164,"") &amp; IF(F164&lt;&gt;"Not in the game (anymore)",IF(U164&lt;&gt;"",", dropMechanic={"&amp;U164&amp;IF(AA164&lt;&gt;"",","&amp;AA164,"")&amp;IF(AF164&lt;&gt;"",","&amp;AF164,"")&amp;IF(AK164&lt;&gt;"",","&amp;AK164,"")&amp;IF(AP164&lt;&gt;"",","&amp;AP164,"")&amp;IF(AU164&lt;&gt;"",","&amp;AU164,"")&amp;"}"&amp;IF(U164="LIBSETS_DROP_MECHANIC_MONSTER_NAME",", dropMechanicNames={" &amp; IF(V164&lt;&gt;"","['en']='"&amp;V164&amp;"'","") &amp; IF(W164&lt;&gt;"",", ['de']='" &amp; W164&amp;"'","") &amp; "}",""),"")&amp;"},","")</f>
        <v>},</v>
      </c>
      <c r="BC164" s="21" t="str">
        <f>IF(F164&lt;&gt;"Not in the game (anymore)",IF(C164&lt;&gt;"",CONCATENATE(" --",C164," / ",B164,"   [",IF(Q164&lt;&gt;"",Q164,""),IF(Z164&lt;&gt;"",", "&amp;Z164,""),IF(AE164&lt;&gt;"",", "&amp;AE164,""),IF(AJ164&lt;&gt;"",", "&amp;AJ164,""),IF(AO164&lt;&gt;"",", "&amp;AO164,""),IF(AT164&lt;&gt;"",", "&amp;AT164,""),"]")),"")</f>
        <v xml:space="preserve"> --Sheer Venom / Reingift   [Imperial City Prison]</v>
      </c>
    </row>
    <row r="165" spans="1:55" x14ac:dyDescent="0.25">
      <c r="A165" s="12">
        <v>196</v>
      </c>
      <c r="B165" t="s">
        <v>983</v>
      </c>
      <c r="C165" t="s">
        <v>984</v>
      </c>
      <c r="D165" s="3">
        <f>A165</f>
        <v>196</v>
      </c>
      <c r="G165" s="8" t="s">
        <v>1482</v>
      </c>
      <c r="I165" t="s">
        <v>91</v>
      </c>
      <c r="J165" t="s">
        <v>91</v>
      </c>
      <c r="K165">
        <v>236</v>
      </c>
      <c r="L165">
        <v>236</v>
      </c>
      <c r="M165">
        <v>236</v>
      </c>
      <c r="O165" s="65" t="s">
        <v>52</v>
      </c>
      <c r="P165" s="3">
        <f>IF(AND(G165&lt;&gt;"LIBSETS_SETTYPE_BATTLEGROUND",G165&lt;&gt;"LIBSETS_SETTYPE_SPECIAL"), IF(Q165&lt;&gt;"",VLOOKUP(Q165,'ESO zone constants'!$D$3:$H$10001,5,FALSE),""),"")</f>
        <v>678</v>
      </c>
      <c r="Q165" t="str">
        <f>IF(AND(O165&lt;&gt;"",NOT(ISERROR(O165))),O165, IF(AND(K165&lt;&gt;"",K165&gt;0,NOT(ISERROR(K165))),VLOOKUP(K165,'ESO dumped WayshrineInfo'!$K$3:$N$9987,4,FALSE),""))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WayshrineInfo'!$K$3:$N$9987,4,FALSE),""))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WayshrineInfo'!$K$3:$N$9987,4,FALSE),""))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5" t="s">
        <v>2677</v>
      </c>
      <c r="AY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[196] = {wayshrines={236,236,236,}, dlcId=DLC_IMPERIAL_CITY</v>
      </c>
      <c r="AZ165" s="21" t="str">
        <f>IF(F165&lt;&gt;"Not in the game (anymore)",IF(A165&lt;&gt;"",IF(P165&lt;&gt;"",CONCATENATE(", zoneIds={",P165),"")&amp;IF(Y165&lt;&gt;"",CONCATENATE(",",Y165),"")&amp;IF(AD165&lt;&gt;"",CONCATENATE(",",AD165),"")&amp;IF(AI165&lt;&gt;"",CONCATENATE(",",AI165),"")&amp;IF(AN165&lt;&gt;"",CONCATENATE(",",AN165),"")&amp;IF(AS165&lt;&gt;"",CONCATENATE(",",AS165),"")&amp;IF(P165&lt;&gt;"",CONCATENATE("}",""),"")&amp;IF(OR(I165="true",I165="false",I165&lt;&gt;""), CONCATENATE(", veteran=", I165), ""),""),"")</f>
        <v>, zoneIds={678}, veteran=false</v>
      </c>
      <c r="BA165" s="21" t="str">
        <f>IF(F165&lt;&gt;"Not in the game (anymore)",IF(A165&lt;&gt;"",", setType="&amp;G165,"")&amp;IF(J165="true",", multiTrialSet=true",""),"")</f>
        <v>, setType=LIBSETS_SETTYPE_DUNGEON</v>
      </c>
      <c r="BB165" s="21" t="str">
        <f>IF(AX165&lt;&gt;"",", isProcSetAllowedInPvP="&amp; AX165,"") &amp; IF(F165&lt;&gt;"Not in the game (anymore)",IF(U165&lt;&gt;"",", dropMechanic={"&amp;U165&amp;IF(AA165&lt;&gt;"",","&amp;AA165,"")&amp;IF(AF165&lt;&gt;"",","&amp;AF165,"")&amp;IF(AK165&lt;&gt;"",","&amp;AK165,"")&amp;IF(AP165&lt;&gt;"",","&amp;AP165,"")&amp;IF(AU165&lt;&gt;"",","&amp;AU165,"")&amp;"}"&amp;IF(U165="LIBSETS_DROP_MECHANIC_MONSTER_NAME",", dropMechanicNames={" &amp; IF(V165&lt;&gt;"","['en']='"&amp;V165&amp;"'","") &amp; IF(W165&lt;&gt;"",", ['de']='" &amp; W165&amp;"'","") &amp; "}",""),"")&amp;"},","")</f>
        <v>},</v>
      </c>
      <c r="BC165" s="21" t="str">
        <f>IF(F165&lt;&gt;"Not in the game (anymore)",IF(C165&lt;&gt;"",CONCATENATE(" --",C165," / ",B165,"   [",IF(Q165&lt;&gt;"",Q165,""),IF(Z165&lt;&gt;"",", "&amp;Z165,""),IF(AE165&lt;&gt;"",", "&amp;AE165,""),IF(AJ165&lt;&gt;"",", "&amp;AJ165,""),IF(AO165&lt;&gt;"",", "&amp;AO165,""),IF(AT165&lt;&gt;"",", "&amp;AT165,""),"]")),"")</f>
        <v xml:space="preserve"> --Leeching Plate / Auslaugende Rüstung   [Imperial City Prison]</v>
      </c>
    </row>
    <row r="166" spans="1:55" x14ac:dyDescent="0.25">
      <c r="A166" s="12">
        <v>197</v>
      </c>
      <c r="B166" t="s">
        <v>985</v>
      </c>
      <c r="C166" t="s">
        <v>986</v>
      </c>
      <c r="D166" s="3">
        <f>A166</f>
        <v>197</v>
      </c>
      <c r="G166" s="8" t="s">
        <v>1482</v>
      </c>
      <c r="I166" t="s">
        <v>91</v>
      </c>
      <c r="J166" t="s">
        <v>91</v>
      </c>
      <c r="K166">
        <v>194</v>
      </c>
      <c r="L166">
        <v>194</v>
      </c>
      <c r="M166">
        <v>194</v>
      </c>
      <c r="O166" s="65" t="s">
        <v>96</v>
      </c>
      <c r="P166" s="3">
        <f>IF(AND(G166&lt;&gt;"LIBSETS_SETTYPE_BATTLEGROUND",G166&lt;&gt;"LIBSETS_SETTYPE_SPECIAL"), IF(Q166&lt;&gt;"",VLOOKUP(Q166,'ESO zone constants'!$D$3:$H$10001,5,FALSE),""),"")</f>
        <v>380</v>
      </c>
      <c r="Q166" t="str">
        <f>IF(AND(O166&lt;&gt;"",NOT(ISERROR(O166))),O166, IF(AND(K166&lt;&gt;"",K166&gt;0,NOT(ISERROR(K166))),VLOOKUP(K166,'ESO dumped WayshrineInfo'!$K$3:$N$9987,4,FALSE),""))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WayshrineInfo'!$K$3:$N$9987,4,FALSE),""))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WayshrineInfo'!$K$3:$N$9987,4,FALSE),""))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5" t="s">
        <v>2677</v>
      </c>
      <c r="AY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[197] = {wayshrines={194,194,194,}, dlcId=DLC_BASE_GAME</v>
      </c>
      <c r="AZ166" s="21" t="str">
        <f>IF(F166&lt;&gt;"Not in the game (anymore)",IF(A166&lt;&gt;"",IF(P166&lt;&gt;"",CONCATENATE(", zoneIds={",P166),"")&amp;IF(Y166&lt;&gt;"",CONCATENATE(",",Y166),"")&amp;IF(AD166&lt;&gt;"",CONCATENATE(",",AD166),"")&amp;IF(AI166&lt;&gt;"",CONCATENATE(",",AI166),"")&amp;IF(AN166&lt;&gt;"",CONCATENATE(",",AN166),"")&amp;IF(AS166&lt;&gt;"",CONCATENATE(",",AS166),"")&amp;IF(P166&lt;&gt;"",CONCATENATE("}",""),"")&amp;IF(OR(I166="true",I166="false",I166&lt;&gt;""), CONCATENATE(", veteran=", I166), ""),""),"")</f>
        <v>, zoneIds={380,935}, veteran=false</v>
      </c>
      <c r="BA166" s="21" t="str">
        <f>IF(F166&lt;&gt;"Not in the game (anymore)",IF(A166&lt;&gt;"",", setType="&amp;G166,"")&amp;IF(J166="true",", multiTrialSet=true",""),"")</f>
        <v>, setType=LIBSETS_SETTYPE_DUNGEON</v>
      </c>
      <c r="BB166" s="21" t="str">
        <f>IF(AX166&lt;&gt;"",", isProcSetAllowedInPvP="&amp; AX166,"") &amp; IF(F166&lt;&gt;"Not in the game (anymore)",IF(U166&lt;&gt;"",", dropMechanic={"&amp;U166&amp;IF(AA166&lt;&gt;"",","&amp;AA166,"")&amp;IF(AF166&lt;&gt;"",","&amp;AF166,"")&amp;IF(AK166&lt;&gt;"",","&amp;AK166,"")&amp;IF(AP166&lt;&gt;"",","&amp;AP166,"")&amp;IF(AU166&lt;&gt;"",","&amp;AU166,"")&amp;"}"&amp;IF(U166="LIBSETS_DROP_MECHANIC_MONSTER_NAME",", dropMechanicNames={" &amp; IF(V166&lt;&gt;"","['en']='"&amp;V166&amp;"'","") &amp; IF(W166&lt;&gt;"",", ['de']='" &amp; W166&amp;"'","") &amp; "}",""),"")&amp;"},","")</f>
        <v>},</v>
      </c>
      <c r="BC166" s="21" t="str">
        <f>IF(F166&lt;&gt;"Not in the game (anymore)",IF(C166&lt;&gt;"",CONCATENATE(" --",C166," / ",B166,"   [",IF(Q166&lt;&gt;"",Q166,""),IF(Z166&lt;&gt;"",", "&amp;Z166,""),IF(AE166&lt;&gt;"",", "&amp;AE166,""),IF(AJ166&lt;&gt;"",", "&amp;AJ166,""),IF(AO166&lt;&gt;"",", "&amp;AO166,""),IF(AT166&lt;&gt;"",", "&amp;AT166,""),"]")),"")</f>
        <v xml:space="preserve"> --Tormentor / Quälender   [The Banished Cells I]</v>
      </c>
    </row>
    <row r="167" spans="1:55" x14ac:dyDescent="0.25">
      <c r="A167" s="12">
        <v>198</v>
      </c>
      <c r="B167" t="s">
        <v>987</v>
      </c>
      <c r="C167" t="s">
        <v>988</v>
      </c>
      <c r="D167" s="3">
        <f>A167</f>
        <v>198</v>
      </c>
      <c r="G167" s="8" t="s">
        <v>1482</v>
      </c>
      <c r="I167" t="s">
        <v>91</v>
      </c>
      <c r="J167" t="s">
        <v>91</v>
      </c>
      <c r="K167">
        <v>247</v>
      </c>
      <c r="L167">
        <v>247</v>
      </c>
      <c r="M167">
        <v>247</v>
      </c>
      <c r="O167" s="65" t="s">
        <v>54</v>
      </c>
      <c r="P167" s="3">
        <f>IF(AND(G167&lt;&gt;"LIBSETS_SETTYPE_BATTLEGROUND",G167&lt;&gt;"LIBSETS_SETTYPE_SPECIAL"), IF(Q167&lt;&gt;"",VLOOKUP(Q167,'ESO zone constants'!$D$3:$H$10001,5,FALSE),""),"")</f>
        <v>688</v>
      </c>
      <c r="Q167" t="str">
        <f>IF(AND(O167&lt;&gt;"",NOT(ISERROR(O167))),O167, IF(AND(K167&lt;&gt;"",K167&gt;0,NOT(ISERROR(K167))),VLOOKUP(K167,'ESO dumped WayshrineInfo'!$K$3:$N$9987,4,FALSE),""))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WayshrineInfo'!$K$3:$N$9987,4,FALSE),""))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WayshrineInfo'!$K$3:$N$9987,4,FALSE),""))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5" t="s">
        <v>2677</v>
      </c>
      <c r="AY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[198] = {wayshrines={247,247,247,}, dlcId=DLC_IMPERIAL_CITY</v>
      </c>
      <c r="AZ167" s="21" t="str">
        <f>IF(F167&lt;&gt;"Not in the game (anymore)",IF(A167&lt;&gt;"",IF(P167&lt;&gt;"",CONCATENATE(", zoneIds={",P167),"")&amp;IF(Y167&lt;&gt;"",CONCATENATE(",",Y167),"")&amp;IF(AD167&lt;&gt;"",CONCATENATE(",",AD167),"")&amp;IF(AI167&lt;&gt;"",CONCATENATE(",",AI167),"")&amp;IF(AN167&lt;&gt;"",CONCATENATE(",",AN167),"")&amp;IF(AS167&lt;&gt;"",CONCATENATE(",",AS167),"")&amp;IF(P167&lt;&gt;"",CONCATENATE("}",""),"")&amp;IF(OR(I167="true",I167="false",I167&lt;&gt;""), CONCATENATE(", veteran=", I167), ""),""),"")</f>
        <v>, zoneIds={688}, veteran=false</v>
      </c>
      <c r="BA167" s="21" t="str">
        <f>IF(F167&lt;&gt;"Not in the game (anymore)",IF(A167&lt;&gt;"",", setType="&amp;G167,"")&amp;IF(J167="true",", multiTrialSet=true",""),"")</f>
        <v>, setType=LIBSETS_SETTYPE_DUNGEON</v>
      </c>
      <c r="BB167" s="21" t="str">
        <f>IF(AX167&lt;&gt;"",", isProcSetAllowedInPvP="&amp; AX167,"") &amp; IF(F167&lt;&gt;"Not in the game (anymore)",IF(U167&lt;&gt;"",", dropMechanic={"&amp;U167&amp;IF(AA167&lt;&gt;"",","&amp;AA167,"")&amp;IF(AF167&lt;&gt;"",","&amp;AF167,"")&amp;IF(AK167&lt;&gt;"",","&amp;AK167,"")&amp;IF(AP167&lt;&gt;"",","&amp;AP167,"")&amp;IF(AU167&lt;&gt;"",","&amp;AU167,"")&amp;"}"&amp;IF(U167="LIBSETS_DROP_MECHANIC_MONSTER_NAME",", dropMechanicNames={" &amp; IF(V167&lt;&gt;"","['en']='"&amp;V167&amp;"'","") &amp; IF(W167&lt;&gt;"",", ['de']='" &amp; W167&amp;"'","") &amp; "}",""),"")&amp;"},","")</f>
        <v>},</v>
      </c>
      <c r="BC167" s="21" t="str">
        <f>IF(F167&lt;&gt;"Not in the game (anymore)",IF(C167&lt;&gt;"",CONCATENATE(" --",C167," / ",B167,"   [",IF(Q167&lt;&gt;"",Q167,""),IF(Z167&lt;&gt;"",", "&amp;Z167,""),IF(AE167&lt;&gt;"",", "&amp;AE167,""),IF(AJ167&lt;&gt;"",", "&amp;AJ167,""),IF(AO167&lt;&gt;"",", "&amp;AO167,""),IF(AT167&lt;&gt;"",", "&amp;AT167,""),"]")),"")</f>
        <v xml:space="preserve"> --Essence Thief / Essenzdieb   [White-Gold Tower]</v>
      </c>
    </row>
    <row r="168" spans="1:55" x14ac:dyDescent="0.25">
      <c r="A168" s="12">
        <v>199</v>
      </c>
      <c r="B168" t="s">
        <v>989</v>
      </c>
      <c r="C168" t="s">
        <v>990</v>
      </c>
      <c r="D168" s="3">
        <f>A168</f>
        <v>199</v>
      </c>
      <c r="G168" s="8" t="s">
        <v>1483</v>
      </c>
      <c r="I168" t="s">
        <v>91</v>
      </c>
      <c r="J168" t="s">
        <v>91</v>
      </c>
      <c r="K168">
        <v>-1</v>
      </c>
      <c r="L168">
        <v>-1</v>
      </c>
      <c r="M168">
        <v>-1</v>
      </c>
      <c r="O168" s="65" t="s">
        <v>448</v>
      </c>
      <c r="P168" s="3">
        <f>IF(AND(G168&lt;&gt;"LIBSETS_SETTYPE_BATTLEGROUND",G168&lt;&gt;"LIBSETS_SETTYPE_SPECIAL"), IF(Q168&lt;&gt;"",VLOOKUP(Q168,'ESO zone constants'!$D$3:$H$10001,5,FALSE),""),"")</f>
        <v>643</v>
      </c>
      <c r="Q168" t="str">
        <f>IF(AND(O168&lt;&gt;"",NOT(ISERROR(O168))),O168, IF(AND(K168&lt;&gt;"",K168&gt;0,NOT(ISERROR(K168))),VLOOKUP(K168,'ESO dumped WayshrineInfo'!$K$3:$N$9987,4,FALSE),""))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WayshrineInfo'!$K$3:$N$9987,4,FALSE),""))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WayshrineInfo'!$K$3:$N$9987,4,FALSE),""))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5" t="s">
        <v>2678</v>
      </c>
      <c r="AY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Z168" s="21" t="str">
        <f>IF(F168&lt;&gt;"Not in the game (anymore)",IF(A168&lt;&gt;"",IF(P168&lt;&gt;"",CONCATENATE(", zoneIds={",P168),"")&amp;IF(Y168&lt;&gt;"",CONCATENATE(",",Y168),"")&amp;IF(AD168&lt;&gt;"",CONCATENATE(",",AD168),"")&amp;IF(AI168&lt;&gt;"",CONCATENATE(",",AI168),"")&amp;IF(AN168&lt;&gt;"",CONCATENATE(",",AN168),"")&amp;IF(AS168&lt;&gt;"",CONCATENATE(",",AS168),"")&amp;IF(P168&lt;&gt;"",CONCATENATE("}",""),"")&amp;IF(OR(I168="true",I168="false",I168&lt;&gt;""), CONCATENATE(", veteran=", I168), ""),""),"")</f>
        <v>, zoneIds={643}, veteran=false</v>
      </c>
      <c r="BA168" s="21" t="str">
        <f>IF(F168&lt;&gt;"Not in the game (anymore)",IF(A168&lt;&gt;"",", setType="&amp;G168,"")&amp;IF(J168="true",", multiTrialSet=true",""),"")</f>
        <v>, setType=LIBSETS_SETTYPE_IMPERIALCITY</v>
      </c>
      <c r="BB168" s="21" t="str">
        <f>IF(AX168&lt;&gt;"",", isProcSetAllowedInPvP="&amp; AX168,"") &amp; IF(F168&lt;&gt;"Not in the game (anymore)",IF(U168&lt;&gt;"",", dropMechanic={"&amp;U168&amp;IF(AA168&lt;&gt;"",","&amp;AA168,"")&amp;IF(AF168&lt;&gt;"",","&amp;AF168,"")&amp;IF(AK168&lt;&gt;"",","&amp;AK168,"")&amp;IF(AP168&lt;&gt;"",","&amp;AP168,"")&amp;IF(AU168&lt;&gt;"",","&amp;AU168,"")&amp;"}"&amp;IF(U168="LIBSETS_DROP_MECHANIC_MONSTER_NAME",", dropMechanicNames={" &amp; IF(V168&lt;&gt;"","['en']='"&amp;V168&amp;"'","") &amp; IF(W168&lt;&gt;"",", ['de']='" &amp; W168&amp;"'","") &amp; "}",""),"")&amp;"},","")</f>
        <v>, isProcSetAllowedInPvP=1, dropMechanic={LIBSETS_DROP_MECHANIC_TELVAR_EQUIPMENT_LOCKBOX_MERCHANT}},</v>
      </c>
      <c r="BC168" s="21" t="str">
        <f>IF(F168&lt;&gt;"Not in the game (anymore)",IF(C168&lt;&gt;"",CONCATENATE(" --",C168," / ",B168,"   [",IF(Q168&lt;&gt;"",Q168,""),IF(Z168&lt;&gt;"",", "&amp;Z168,""),IF(AE168&lt;&gt;"",", "&amp;AE168,""),IF(AJ168&lt;&gt;"",", "&amp;AJ168,""),IF(AO168&lt;&gt;"",", "&amp;AO168,""),IF(AT168&lt;&gt;"",", "&amp;AT168,""),"]")),"")</f>
        <v xml:space="preserve"> --Shield Breaker / Schildbrecher   [Imperial Sewers]</v>
      </c>
    </row>
    <row r="169" spans="1:55" x14ac:dyDescent="0.25">
      <c r="A169" s="12">
        <v>200</v>
      </c>
      <c r="B169" t="s">
        <v>991</v>
      </c>
      <c r="C169" t="s">
        <v>992</v>
      </c>
      <c r="D169" s="3">
        <f>A169</f>
        <v>200</v>
      </c>
      <c r="G169" s="8" t="s">
        <v>1483</v>
      </c>
      <c r="I169" t="s">
        <v>91</v>
      </c>
      <c r="J169" t="s">
        <v>91</v>
      </c>
      <c r="K169">
        <v>-1</v>
      </c>
      <c r="L169">
        <v>-1</v>
      </c>
      <c r="M169">
        <v>-1</v>
      </c>
      <c r="O169" s="65" t="s">
        <v>448</v>
      </c>
      <c r="P169" s="3">
        <f>IF(AND(G169&lt;&gt;"LIBSETS_SETTYPE_BATTLEGROUND",G169&lt;&gt;"LIBSETS_SETTYPE_SPECIAL"), IF(Q169&lt;&gt;"",VLOOKUP(Q169,'ESO zone constants'!$D$3:$H$10001,5,FALSE),""),"")</f>
        <v>643</v>
      </c>
      <c r="Q169" t="str">
        <f>IF(AND(O169&lt;&gt;"",NOT(ISERROR(O169))),O169, IF(AND(K169&lt;&gt;"",K169&gt;0,NOT(ISERROR(K169))),VLOOKUP(K169,'ESO dumped WayshrineInfo'!$K$3:$N$9987,4,FALSE),""))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WayshrineInfo'!$K$3:$N$9987,4,FALSE),""))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WayshrineInfo'!$K$3:$N$9987,4,FALSE),""))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5" t="s">
        <v>2677</v>
      </c>
      <c r="AY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Z169" s="21" t="str">
        <f>IF(F169&lt;&gt;"Not in the game (anymore)",IF(A169&lt;&gt;"",IF(P169&lt;&gt;"",CONCATENATE(", zoneIds={",P169),"")&amp;IF(Y169&lt;&gt;"",CONCATENATE(",",Y169),"")&amp;IF(AD169&lt;&gt;"",CONCATENATE(",",AD169),"")&amp;IF(AI169&lt;&gt;"",CONCATENATE(",",AI169),"")&amp;IF(AN169&lt;&gt;"",CONCATENATE(",",AN169),"")&amp;IF(AS169&lt;&gt;"",CONCATENATE(",",AS169),"")&amp;IF(P169&lt;&gt;"",CONCATENATE("}",""),"")&amp;IF(OR(I169="true",I169="false",I169&lt;&gt;""), CONCATENATE(", veteran=", I169), ""),""),"")</f>
        <v>, zoneIds={643}, veteran=false</v>
      </c>
      <c r="BA169" s="21" t="str">
        <f>IF(F169&lt;&gt;"Not in the game (anymore)",IF(A169&lt;&gt;"",", setType="&amp;G169,"")&amp;IF(J169="true",", multiTrialSet=true",""),"")</f>
        <v>, setType=LIBSETS_SETTYPE_IMPERIALCITY</v>
      </c>
      <c r="BB169" s="21" t="str">
        <f>IF(AX169&lt;&gt;"",", isProcSetAllowedInPvP="&amp; AX169,"") &amp; IF(F169&lt;&gt;"Not in the game (anymore)",IF(U169&lt;&gt;"",", dropMechanic={"&amp;U169&amp;IF(AA169&lt;&gt;"",","&amp;AA169,"")&amp;IF(AF169&lt;&gt;"",","&amp;AF169,"")&amp;IF(AK169&lt;&gt;"",","&amp;AK169,"")&amp;IF(AP169&lt;&gt;"",","&amp;AP169,"")&amp;IF(AU169&lt;&gt;"",","&amp;AU169,"")&amp;"}"&amp;IF(U169="LIBSETS_DROP_MECHANIC_MONSTER_NAME",", dropMechanicNames={" &amp; IF(V169&lt;&gt;"","['en']='"&amp;V169&amp;"'","") &amp; IF(W169&lt;&gt;"",", ['de']='" &amp; W169&amp;"'","") &amp; "}",""),"")&amp;"},","")</f>
        <v>, dropMechanic={LIBSETS_DROP_MECHANIC_TELVAR_EQUIPMENT_LOCKBOX_MERCHANT}},</v>
      </c>
      <c r="BC169" s="21" t="str">
        <f>IF(F169&lt;&gt;"Not in the game (anymore)",IF(C169&lt;&gt;"",CONCATENATE(" --",C169," / ",B169,"   [",IF(Q169&lt;&gt;"",Q169,""),IF(Z169&lt;&gt;"",", "&amp;Z169,""),IF(AE169&lt;&gt;"",", "&amp;AE169,""),IF(AJ169&lt;&gt;"",", "&amp;AJ169,""),IF(AO169&lt;&gt;"",", "&amp;AO169,""),IF(AT169&lt;&gt;"",", "&amp;AT169,""),"]")),"")</f>
        <v xml:space="preserve"> --Phoenix / Phönix   [Imperial Sewers]</v>
      </c>
    </row>
    <row r="170" spans="1:55" x14ac:dyDescent="0.25">
      <c r="A170" s="12">
        <v>201</v>
      </c>
      <c r="B170" t="s">
        <v>993</v>
      </c>
      <c r="C170" t="s">
        <v>994</v>
      </c>
      <c r="D170" s="3">
        <f>A170</f>
        <v>201</v>
      </c>
      <c r="G170" s="8" t="s">
        <v>1483</v>
      </c>
      <c r="I170" t="s">
        <v>91</v>
      </c>
      <c r="J170" t="s">
        <v>91</v>
      </c>
      <c r="K170">
        <v>-1</v>
      </c>
      <c r="L170">
        <v>-1</v>
      </c>
      <c r="M170">
        <v>-1</v>
      </c>
      <c r="O170" s="65" t="s">
        <v>448</v>
      </c>
      <c r="P170" s="3">
        <f>IF(AND(G170&lt;&gt;"LIBSETS_SETTYPE_BATTLEGROUND",G170&lt;&gt;"LIBSETS_SETTYPE_SPECIAL"), IF(Q170&lt;&gt;"",VLOOKUP(Q170,'ESO zone constants'!$D$3:$H$10001,5,FALSE),""),"")</f>
        <v>643</v>
      </c>
      <c r="Q170" t="str">
        <f>IF(AND(O170&lt;&gt;"",NOT(ISERROR(O170))),O170, IF(AND(K170&lt;&gt;"",K170&gt;0,NOT(ISERROR(K170))),VLOOKUP(K170,'ESO dumped WayshrineInfo'!$K$3:$N$9987,4,FALSE),""))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WayshrineInfo'!$K$3:$N$9987,4,FALSE),""))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WayshrineInfo'!$K$3:$N$9987,4,FALSE),""))</f>
        <v/>
      </c>
      <c r="AF170" s="44"/>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K170" s="44"/>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P170" s="44"/>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U170" s="44"/>
      <c r="AV170" s="3" t="str">
        <f>IF(AU170&lt;&gt;"",IF(AU170&lt;&gt;"LIBSETS_DROP_MECHANIC_MONSTER_NAME",VLOOKUP(AU170,'LibSets constants'!$I$4:$L$1003,3,FALSE),""),"")</f>
        <v/>
      </c>
      <c r="AW170" s="3" t="str">
        <f>IF(AU170&lt;&gt;"",IF(AU170&lt;&gt;"LIBSETS_DROP_MECHANIC_MONSTER_NAME",VLOOKUP(AU170,'LibSets constants'!$I$4:$L$1003,4,FALSE),""),"")</f>
        <v/>
      </c>
      <c r="AX170" s="85" t="s">
        <v>2677</v>
      </c>
      <c r="AY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Z170" s="21" t="str">
        <f>IF(F170&lt;&gt;"Not in the game (anymore)",IF(A170&lt;&gt;"",IF(P170&lt;&gt;"",CONCATENATE(", zoneIds={",P170),"")&amp;IF(Y170&lt;&gt;"",CONCATENATE(",",Y170),"")&amp;IF(AD170&lt;&gt;"",CONCATENATE(",",AD170),"")&amp;IF(AI170&lt;&gt;"",CONCATENATE(",",AI170),"")&amp;IF(AN170&lt;&gt;"",CONCATENATE(",",AN170),"")&amp;IF(AS170&lt;&gt;"",CONCATENATE(",",AS170),"")&amp;IF(P170&lt;&gt;"",CONCATENATE("}",""),"")&amp;IF(OR(I170="true",I170="false",I170&lt;&gt;""), CONCATENATE(", veteran=", I170), ""),""),"")</f>
        <v>, zoneIds={643}, veteran=false</v>
      </c>
      <c r="BA170" s="21" t="str">
        <f>IF(F170&lt;&gt;"Not in the game (anymore)",IF(A170&lt;&gt;"",", setType="&amp;G170,"")&amp;IF(J170="true",", multiTrialSet=true",""),"")</f>
        <v>, setType=LIBSETS_SETTYPE_IMPERIALCITY</v>
      </c>
      <c r="BB170" s="21" t="str">
        <f>IF(AX170&lt;&gt;"",", isProcSetAllowedInPvP="&amp; AX170,"") &amp; IF(F170&lt;&gt;"Not in the game (anymore)",IF(U170&lt;&gt;"",", dropMechanic={"&amp;U170&amp;IF(AA170&lt;&gt;"",","&amp;AA170,"")&amp;IF(AF170&lt;&gt;"",","&amp;AF170,"")&amp;IF(AK170&lt;&gt;"",","&amp;AK170,"")&amp;IF(AP170&lt;&gt;"",","&amp;AP170,"")&amp;IF(AU170&lt;&gt;"",","&amp;AU170,"")&amp;"}"&amp;IF(U170="LIBSETS_DROP_MECHANIC_MONSTER_NAME",", dropMechanicNames={" &amp; IF(V170&lt;&gt;"","['en']='"&amp;V170&amp;"'","") &amp; IF(W170&lt;&gt;"",", ['de']='" &amp; W170&amp;"'","") &amp; "}",""),"")&amp;"},","")</f>
        <v>, dropMechanic={LIBSETS_DROP_MECHANIC_TELVAR_EQUIPMENT_LOCKBOX_MERCHANT}},</v>
      </c>
      <c r="BC170" s="21" t="str">
        <f>IF(F170&lt;&gt;"Not in the game (anymore)",IF(C170&lt;&gt;"",CONCATENATE(" --",C170," / ",B170,"   [",IF(Q170&lt;&gt;"",Q170,""),IF(Z170&lt;&gt;"",", "&amp;Z170,""),IF(AE170&lt;&gt;"",", "&amp;AE170,""),IF(AJ170&lt;&gt;"",", "&amp;AJ170,""),IF(AO170&lt;&gt;"",", "&amp;AO170,""),IF(AT170&lt;&gt;"",", "&amp;AT170,""),"]")),"")</f>
        <v xml:space="preserve"> --Reactive Armor / Reaktive Rüstung   [Imperial Sewers]</v>
      </c>
    </row>
    <row r="171" spans="1:55" x14ac:dyDescent="0.25">
      <c r="A171" s="12">
        <v>204</v>
      </c>
      <c r="B171" t="s">
        <v>995</v>
      </c>
      <c r="C171" t="s">
        <v>996</v>
      </c>
      <c r="D171" s="3">
        <f>A171</f>
        <v>204</v>
      </c>
      <c r="G171" s="8" t="s">
        <v>1481</v>
      </c>
      <c r="I171" t="s">
        <v>91</v>
      </c>
      <c r="J171" t="s">
        <v>91</v>
      </c>
      <c r="K171">
        <v>-1</v>
      </c>
      <c r="L171">
        <v>-1</v>
      </c>
      <c r="M171">
        <v>-1</v>
      </c>
      <c r="O171" s="65" t="s">
        <v>39</v>
      </c>
      <c r="P171" s="3">
        <f>IF(AND(G171&lt;&gt;"LIBSETS_SETTYPE_BATTLEGROUND",G171&lt;&gt;"LIBSETS_SETTYPE_SPECIAL"), IF(Q171&lt;&gt;"",VLOOKUP(Q171,'ESO zone constants'!$D$3:$H$10001,5,FALSE),""),"")</f>
        <v>584</v>
      </c>
      <c r="Q171" t="str">
        <f>IF(AND(O171&lt;&gt;"",NOT(ISERROR(O171))),O171, IF(AND(K171&lt;&gt;"",K171&gt;0,NOT(ISERROR(K171))),VLOOKUP(K171,'ESO dumped WayshrineInfo'!$K$3:$N$9987,4,FALSE),""))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WayshrineInfo'!$K$3:$N$9987,4,FALSE),""))</f>
        <v/>
      </c>
      <c r="AA171" s="33" t="s">
        <v>1586</v>
      </c>
      <c r="AB171" s="43" t="str">
        <f>IF(AA171&lt;&gt;"",IF(AA171&lt;&gt;"LIBSETS_DROP_MECHANIC_MONSTER_NAME",VLOOKUP(AA171,'LibSets constants'!$I$4:$L$1003,3,FALSE),""),"")</f>
        <v>Imperial city vaults</v>
      </c>
      <c r="AC171" s="4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WayshrineInfo'!$K$3:$N$9987,4,FALSE),""))</f>
        <v/>
      </c>
      <c r="AF171" s="44"/>
      <c r="AG171" s="43" t="str">
        <f>IF(AF171&lt;&gt;"",IF(AF171&lt;&gt;"LIBSETS_DROP_MECHANIC_MONSTER_NAME",VLOOKUP(AF171,'LibSets constants'!$I$4:$L$1003,3,FALSE),""),"")</f>
        <v/>
      </c>
      <c r="AH171" s="43" t="str">
        <f>IF(AF171&lt;&gt;"",IF(AF171&lt;&gt;"LIBSETS_DROP_MECHANIC_MONSTER_NAME",VLOOKUP(AF171,'LibSets constants'!$I$4:$L$1003,4,FALSE),""),"")</f>
        <v/>
      </c>
      <c r="AI171" s="3" t="str">
        <f>IF(G171&lt;&gt;"LIBSETS_SETTYPE_BATTLEGROUND",IF(G171&lt;&gt;"LIBSETS_SETTYPE_SPECIAL",IF(AJ171&lt;&gt;"",VLOOKUP(AJ171,'ESO zone constants'!$D$3:$H$4953,5,FALSE),""),""),"")</f>
        <v/>
      </c>
      <c r="AK171" s="44"/>
      <c r="AL171" s="43" t="str">
        <f>IF(AK171&lt;&gt;"",IF(AK171&lt;&gt;"LIBSETS_DROP_MECHANIC_MONSTER_NAME",VLOOKUP(AK171,'LibSets constants'!$I$4:$L$1003,3,FALSE),""),"")</f>
        <v/>
      </c>
      <c r="AM171" s="43" t="str">
        <f>IF(AK171&lt;&gt;"",IF(AK171&lt;&gt;"LIBSETS_DROP_MECHANIC_MONSTER_NAME",VLOOKUP(AK171,'LibSets constants'!$I$4:$L$1003,4,FALSE),""),"")</f>
        <v/>
      </c>
      <c r="AN171" s="3" t="str">
        <f>IF(G171&lt;&gt;"LIBSETS_SETTYPE_BATTLEGROUND",IF(G171&lt;&gt;"LIBSETS_SETTYPE_SPECIAL",IF(AO171&lt;&gt;"",VLOOKUP(AO171,'ESO zone constants'!$D$3:$H$4953,5,FALSE),""),""),"")</f>
        <v/>
      </c>
      <c r="AP171" s="44"/>
      <c r="AQ171" s="43" t="str">
        <f>IF(AP171&lt;&gt;"",IF(AP171&lt;&gt;"LIBSETS_DROP_MECHANIC_MONSTER_NAME",VLOOKUP(AP171,'LibSets constants'!$I$4:$L$1003,3,FALSE),""),"")</f>
        <v/>
      </c>
      <c r="AR171" s="43" t="str">
        <f>IF(AP171&lt;&gt;"",IF(AP171&lt;&gt;"LIBSETS_DROP_MECHANIC_MONSTER_NAME",VLOOKUP(AP171,'LibSets constants'!$I$4:$L$1003,4,FALSE),""),"")</f>
        <v/>
      </c>
      <c r="AS171" s="3" t="str">
        <f>IF(G171&lt;&gt;"LIBSETS_SETTYPE_BATTLEGROUND",IF(G171&lt;&gt;"LIBSETS_SETTYPE_SPECIAL",IF(AT171&lt;&gt;"",VLOOKUP(AT171,'ESO zone constants'!$D$3:$H$4953,5,FALSE),""),""),"")</f>
        <v/>
      </c>
      <c r="AU171" s="44"/>
      <c r="AV171" s="43" t="str">
        <f>IF(AU171&lt;&gt;"",IF(AU171&lt;&gt;"LIBSETS_DROP_MECHANIC_MONSTER_NAME",VLOOKUP(AU171,'LibSets constants'!$I$4:$L$1003,3,FALSE),""),"")</f>
        <v/>
      </c>
      <c r="AW171" s="43" t="str">
        <f>IF(AU171&lt;&gt;"",IF(AU171&lt;&gt;"LIBSETS_DROP_MECHANIC_MONSTER_NAME",VLOOKUP(AU171,'LibSets constants'!$I$4:$L$1003,4,FALSE),""),"")</f>
        <v/>
      </c>
      <c r="AX171" s="85" t="s">
        <v>2678</v>
      </c>
      <c r="AY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dlcId=DLC_BASE_GAME</v>
      </c>
      <c r="AZ171" s="21" t="str">
        <f>IF(F171&lt;&gt;"Not in the game (anymore)",IF(A171&lt;&gt;"",IF(P171&lt;&gt;"",CONCATENATE(", zoneIds={",P171),"")&amp;IF(Y171&lt;&gt;"",CONCATENATE(",",Y171),"")&amp;IF(AD171&lt;&gt;"",CONCATENATE(",",AD171),"")&amp;IF(AI171&lt;&gt;"",CONCATENATE(",",AI171),"")&amp;IF(AN171&lt;&gt;"",CONCATENATE(",",AN171),"")&amp;IF(AS171&lt;&gt;"",CONCATENATE(",",AS171),"")&amp;IF(P171&lt;&gt;"",CONCATENATE("}",""),"")&amp;IF(OR(I171="true",I171="false",I171&lt;&gt;""), CONCATENATE(", veteran=", I171), ""),""),"")</f>
        <v>, zoneIds={584}, veteran=false</v>
      </c>
      <c r="BA171" s="21" t="str">
        <f>IF(F171&lt;&gt;"Not in the game (anymore)",IF(A171&lt;&gt;"",", setType="&amp;G171,"")&amp;IF(J171="true",", multiTrialSet=true",""),"")</f>
        <v>, setType=LIBSETS_SETTYPE_DAILYRANDOMDUNGEONANDICREWARD</v>
      </c>
      <c r="BB171" s="21" t="str">
        <f>IF(AX171&lt;&gt;"",", isProcSetAllowedInPvP="&amp; AX171,"") &amp; IF(F171&lt;&gt;"Not in the game (anymore)",IF(U171&lt;&gt;"",", dropMechanic={"&amp;U171&amp;IF(AA171&lt;&gt;"",","&amp;AA171,"")&amp;IF(AF171&lt;&gt;"",","&amp;AF171,"")&amp;IF(AK171&lt;&gt;"",","&amp;AK171,"")&amp;IF(AP171&lt;&gt;"",","&amp;AP171,"")&amp;IF(AU171&lt;&gt;"",","&amp;AU171,"")&amp;"}"&amp;IF(U171="LIBSETS_DROP_MECHANIC_MONSTER_NAME",", dropMechanicNames={" &amp; IF(V171&lt;&gt;"","['en']='"&amp;V171&amp;"'","") &amp; IF(W171&lt;&gt;"",", ['de']='" &amp; W171&amp;"'","") &amp; "}",""),"")&amp;"},","")</f>
        <v>, isProcSetAllowedInPvP=1, dropMechanic={LIBSETS_DROP_MECHANIC_MAIL_DAILY_RANDOM_DUNGEON_REWARD,LIBSETS_DROP_MECHANIC_IMPERIAL_CITY_VAULTS}},</v>
      </c>
      <c r="BC171" s="21" t="str">
        <f>IF(F171&lt;&gt;"Not in the game (anymore)",IF(C171&lt;&gt;"",CONCATENATE(" --",C171," / ",B171,"   [",IF(Q171&lt;&gt;"",Q171,""),IF(Z171&lt;&gt;"",", "&amp;Z171,""),IF(AE171&lt;&gt;"",", "&amp;AE171,""),IF(AJ171&lt;&gt;"",", "&amp;AJ171,""),IF(AO171&lt;&gt;"",", "&amp;AO171,""),IF(AT171&lt;&gt;"",", "&amp;AT171,""),"]")),"")</f>
        <v xml:space="preserve"> --Endurance / Beständigkeit   [Imperial City]</v>
      </c>
    </row>
    <row r="172" spans="1:55" x14ac:dyDescent="0.25">
      <c r="A172" s="12">
        <v>205</v>
      </c>
      <c r="B172" t="s">
        <v>997</v>
      </c>
      <c r="C172" t="s">
        <v>998</v>
      </c>
      <c r="D172" s="3">
        <f>A172</f>
        <v>205</v>
      </c>
      <c r="G172" s="8" t="s">
        <v>1481</v>
      </c>
      <c r="I172" t="s">
        <v>91</v>
      </c>
      <c r="J172" t="s">
        <v>91</v>
      </c>
      <c r="K172">
        <v>-1</v>
      </c>
      <c r="L172">
        <v>-1</v>
      </c>
      <c r="M172">
        <v>-1</v>
      </c>
      <c r="O172" s="65" t="s">
        <v>39</v>
      </c>
      <c r="P172" s="3">
        <f>IF(AND(G172&lt;&gt;"LIBSETS_SETTYPE_BATTLEGROUND",G172&lt;&gt;"LIBSETS_SETTYPE_SPECIAL"), IF(Q172&lt;&gt;"",VLOOKUP(Q172,'ESO zone constants'!$D$3:$H$10001,5,FALSE),""),"")</f>
        <v>584</v>
      </c>
      <c r="Q172" t="str">
        <f>IF(AND(O172&lt;&gt;"",NOT(ISERROR(O172))),O172, IF(AND(K172&lt;&gt;"",K172&gt;0,NOT(ISERROR(K172))),VLOOKUP(K172,'ESO dumped WayshrineInfo'!$K$3:$N$9987,4,FALSE),""))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WayshrineInfo'!$K$3:$N$9987,4,FALSE),""))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WayshrineInfo'!$K$3:$N$9987,4,FALSE),""))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P172" s="44"/>
      <c r="AQ172" s="43" t="str">
        <f>IF(AP172&lt;&gt;"",IF(AP172&lt;&gt;"LIBSETS_DROP_MECHANIC_MONSTER_NAME",VLOOKUP(AP172,'LibSets constants'!$I$4:$L$1003,3,FALSE),""),"")</f>
        <v/>
      </c>
      <c r="AR172" s="43" t="str">
        <f>IF(AP172&lt;&gt;"",IF(AP172&lt;&gt;"LIBSETS_DROP_MECHANIC_MONSTER_NAME",VLOOKUP(AP172,'LibSets constants'!$I$4:$L$1003,4,FALSE),""),"")</f>
        <v/>
      </c>
      <c r="AS172" s="3" t="str">
        <f>IF(G172&lt;&gt;"LIBSETS_SETTYPE_BATTLEGROUND",IF(G172&lt;&gt;"LIBSETS_SETTYPE_SPECIAL",IF(AT172&lt;&gt;"",VLOOKUP(AT172,'ESO zone constants'!$D$3:$H$4953,5,FALSE),""),""),"")</f>
        <v/>
      </c>
      <c r="AU172" s="44"/>
      <c r="AV172" s="43" t="str">
        <f>IF(AU172&lt;&gt;"",IF(AU172&lt;&gt;"LIBSETS_DROP_MECHANIC_MONSTER_NAME",VLOOKUP(AU172,'LibSets constants'!$I$4:$L$1003,3,FALSE),""),"")</f>
        <v/>
      </c>
      <c r="AW172" s="43" t="str">
        <f>IF(AU172&lt;&gt;"",IF(AU172&lt;&gt;"LIBSETS_DROP_MECHANIC_MONSTER_NAME",VLOOKUP(AU172,'LibSets constants'!$I$4:$L$1003,4,FALSE),""),"")</f>
        <v/>
      </c>
      <c r="AX172" s="85" t="s">
        <v>2678</v>
      </c>
      <c r="AY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dlcId=DLC_BASE_GAME</v>
      </c>
      <c r="AZ172" s="21" t="str">
        <f>IF(F172&lt;&gt;"Not in the game (anymore)",IF(A172&lt;&gt;"",IF(P172&lt;&gt;"",CONCATENATE(", zoneIds={",P172),"")&amp;IF(Y172&lt;&gt;"",CONCATENATE(",",Y172),"")&amp;IF(AD172&lt;&gt;"",CONCATENATE(",",AD172),"")&amp;IF(AI172&lt;&gt;"",CONCATENATE(",",AI172),"")&amp;IF(AN172&lt;&gt;"",CONCATENATE(",",AN172),"")&amp;IF(AS172&lt;&gt;"",CONCATENATE(",",AS172),"")&amp;IF(P172&lt;&gt;"",CONCATENATE("}",""),"")&amp;IF(OR(I172="true",I172="false",I172&lt;&gt;""), CONCATENATE(", veteran=", I172), ""),""),"")</f>
        <v>, zoneIds={584}, veteran=false</v>
      </c>
      <c r="BA172" s="21" t="str">
        <f>IF(F172&lt;&gt;"Not in the game (anymore)",IF(A172&lt;&gt;"",", setType="&amp;G172,"")&amp;IF(J172="true",", multiTrialSet=true",""),"")</f>
        <v>, setType=LIBSETS_SETTYPE_DAILYRANDOMDUNGEONANDICREWARD</v>
      </c>
      <c r="BB172" s="21" t="str">
        <f>IF(AX172&lt;&gt;"",", isProcSetAllowedInPvP="&amp; AX172,"") &amp; IF(F172&lt;&gt;"Not in the game (anymore)",IF(U172&lt;&gt;"",", dropMechanic={"&amp;U172&amp;IF(AA172&lt;&gt;"",","&amp;AA172,"")&amp;IF(AF172&lt;&gt;"",","&amp;AF172,"")&amp;IF(AK172&lt;&gt;"",","&amp;AK172,"")&amp;IF(AP172&lt;&gt;"",","&amp;AP172,"")&amp;IF(AU172&lt;&gt;"",","&amp;AU172,"")&amp;"}"&amp;IF(U172="LIBSETS_DROP_MECHANIC_MONSTER_NAME",", dropMechanicNames={" &amp; IF(V172&lt;&gt;"","['en']='"&amp;V172&amp;"'","") &amp; IF(W172&lt;&gt;"",", ['de']='" &amp; W172&amp;"'","") &amp; "}",""),"")&amp;"},","")</f>
        <v>, isProcSetAllowedInPvP=1, dropMechanic={LIBSETS_DROP_MECHANIC_MAIL_DAILY_RANDOM_DUNGEON_REWARD,LIBSETS_DROP_MECHANIC_IMPERIAL_CITY_VAULTS}},</v>
      </c>
      <c r="BC172" s="21" t="str">
        <f>IF(F172&lt;&gt;"Not in the game (anymore)",IF(C172&lt;&gt;"",CONCATENATE(" --",C172," / ",B172,"   [",IF(Q172&lt;&gt;"",Q172,""),IF(Z172&lt;&gt;"",", "&amp;Z172,""),IF(AE172&lt;&gt;"",", "&amp;AE172,""),IF(AJ172&lt;&gt;"",", "&amp;AJ172,""),IF(AO172&lt;&gt;"",", "&amp;AO172,""),IF(AT172&lt;&gt;"",", "&amp;AT172,""),"]")),"")</f>
        <v xml:space="preserve"> --Willpower / Willenskraft   [Imperial City]</v>
      </c>
    </row>
    <row r="173" spans="1:55" x14ac:dyDescent="0.25">
      <c r="A173" s="12">
        <v>206</v>
      </c>
      <c r="B173" t="s">
        <v>999</v>
      </c>
      <c r="C173" t="s">
        <v>1000</v>
      </c>
      <c r="D173" s="3">
        <f>A173</f>
        <v>206</v>
      </c>
      <c r="G173" s="8" t="s">
        <v>1481</v>
      </c>
      <c r="I173" t="s">
        <v>91</v>
      </c>
      <c r="J173" t="s">
        <v>91</v>
      </c>
      <c r="K173">
        <v>-1</v>
      </c>
      <c r="L173">
        <v>-1</v>
      </c>
      <c r="M173">
        <v>-1</v>
      </c>
      <c r="O173" s="65" t="s">
        <v>39</v>
      </c>
      <c r="P173" s="3">
        <f>IF(AND(G173&lt;&gt;"LIBSETS_SETTYPE_BATTLEGROUND",G173&lt;&gt;"LIBSETS_SETTYPE_SPECIAL"), IF(Q173&lt;&gt;"",VLOOKUP(Q173,'ESO zone constants'!$D$3:$H$10001,5,FALSE),""),"")</f>
        <v>584</v>
      </c>
      <c r="Q173" t="str">
        <f>IF(AND(O173&lt;&gt;"",NOT(ISERROR(O173))),O173, IF(AND(K173&lt;&gt;"",K173&gt;0,NOT(ISERROR(K173))),VLOOKUP(K173,'ESO dumped WayshrineInfo'!$K$3:$N$9987,4,FALSE),""))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5"/>
      <c r="Y173" s="3" t="str">
        <f>IF(G173&lt;&gt;"LIBSETS_SETTYPE_BATTLEGROUND",IF(G173&lt;&gt;"LIBSETS_SETTYPE_SPECIAL",IF(X173&lt;&gt;"",X173,IF(Z173&lt;&gt;"",VLOOKUP(Z173,'ESO zone constants'!$D$3:$H$4953,5,FALSE),"")),""),"")</f>
        <v/>
      </c>
      <c r="Z173" t="str">
        <f>IF(AND(O173&lt;&gt;"",NOT(ISERROR(O173))),"",IF(AND(L173&lt;&gt;"",L173&gt;0,NOT(ISERROR(L173))),VLOOKUP(L173,'ESO dumped WayshrineInfo'!$K$3:$N$9987,4,FALSE),""))</f>
        <v/>
      </c>
      <c r="AA173" s="33" t="s">
        <v>1586</v>
      </c>
      <c r="AB173" s="43" t="str">
        <f>IF(AA173&lt;&gt;"",IF(AA173&lt;&gt;"LIBSETS_DROP_MECHANIC_MONSTER_NAME",VLOOKUP(AA173,'LibSets constants'!$I$4:$L$1003,3,FALSE),""),"")</f>
        <v>Imperial city vaults</v>
      </c>
      <c r="AC173" s="4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WayshrineInfo'!$K$3:$N$9987,4,FALSE),""))</f>
        <v/>
      </c>
      <c r="AF173" s="44"/>
      <c r="AG173" s="43" t="str">
        <f>IF(AF173&lt;&gt;"",IF(AF173&lt;&gt;"LIBSETS_DROP_MECHANIC_MONSTER_NAME",VLOOKUP(AF173,'LibSets constants'!$I$4:$L$1003,3,FALSE),""),"")</f>
        <v/>
      </c>
      <c r="AH173" s="43" t="str">
        <f>IF(AF173&lt;&gt;"",IF(AF173&lt;&gt;"LIBSETS_DROP_MECHANIC_MONSTER_NAME",VLOOKUP(AF173,'LibSets constants'!$I$4:$L$1003,4,FALSE),""),"")</f>
        <v/>
      </c>
      <c r="AI173" s="3" t="str">
        <f>IF(G173&lt;&gt;"LIBSETS_SETTYPE_BATTLEGROUND",IF(G173&lt;&gt;"LIBSETS_SETTYPE_SPECIAL",IF(AJ173&lt;&gt;"",VLOOKUP(AJ173,'ESO zone constants'!$D$3:$H$4953,5,FALSE),""),""),"")</f>
        <v/>
      </c>
      <c r="AK173" s="44"/>
      <c r="AL173" s="43" t="str">
        <f>IF(AK173&lt;&gt;"",IF(AK173&lt;&gt;"LIBSETS_DROP_MECHANIC_MONSTER_NAME",VLOOKUP(AK173,'LibSets constants'!$I$4:$L$1003,3,FALSE),""),"")</f>
        <v/>
      </c>
      <c r="AM173" s="43" t="str">
        <f>IF(AK173&lt;&gt;"",IF(AK173&lt;&gt;"LIBSETS_DROP_MECHANIC_MONSTER_NAME",VLOOKUP(AK173,'LibSets constants'!$I$4:$L$1003,4,FALSE),""),"")</f>
        <v/>
      </c>
      <c r="AN173" s="3" t="str">
        <f>IF(G173&lt;&gt;"LIBSETS_SETTYPE_BATTLEGROUND",IF(G173&lt;&gt;"LIBSETS_SETTYPE_SPECIAL",IF(AO173&lt;&gt;"",VLOOKUP(AO173,'ESO zone constants'!$D$3:$H$4953,5,FALSE),""),""),"")</f>
        <v/>
      </c>
      <c r="AP173" s="44"/>
      <c r="AQ173" s="43" t="str">
        <f>IF(AP173&lt;&gt;"",IF(AP173&lt;&gt;"LIBSETS_DROP_MECHANIC_MONSTER_NAME",VLOOKUP(AP173,'LibSets constants'!$I$4:$L$1003,3,FALSE),""),"")</f>
        <v/>
      </c>
      <c r="AR173" s="43" t="str">
        <f>IF(AP173&lt;&gt;"",IF(AP173&lt;&gt;"LIBSETS_DROP_MECHANIC_MONSTER_NAME",VLOOKUP(AP173,'LibSets constants'!$I$4:$L$1003,4,FALSE),""),"")</f>
        <v/>
      </c>
      <c r="AS173" s="3" t="str">
        <f>IF(G173&lt;&gt;"LIBSETS_SETTYPE_BATTLEGROUND",IF(G173&lt;&gt;"LIBSETS_SETTYPE_SPECIAL",IF(AT173&lt;&gt;"",VLOOKUP(AT173,'ESO zone constants'!$D$3:$H$4953,5,FALSE),""),""),"")</f>
        <v/>
      </c>
      <c r="AU173" s="44"/>
      <c r="AV173" s="43" t="str">
        <f>IF(AU173&lt;&gt;"",IF(AU173&lt;&gt;"LIBSETS_DROP_MECHANIC_MONSTER_NAME",VLOOKUP(AU173,'LibSets constants'!$I$4:$L$1003,3,FALSE),""),"")</f>
        <v/>
      </c>
      <c r="AW173" s="43" t="str">
        <f>IF(AU173&lt;&gt;"",IF(AU173&lt;&gt;"LIBSETS_DROP_MECHANIC_MONSTER_NAME",VLOOKUP(AU173,'LibSets constants'!$I$4:$L$1003,4,FALSE),""),"")</f>
        <v/>
      </c>
      <c r="AX173" s="85" t="s">
        <v>2678</v>
      </c>
      <c r="AY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dlcId=DLC_BASE_GAME</v>
      </c>
      <c r="AZ173" s="21" t="str">
        <f>IF(F173&lt;&gt;"Not in the game (anymore)",IF(A173&lt;&gt;"",IF(P173&lt;&gt;"",CONCATENATE(", zoneIds={",P173),"")&amp;IF(Y173&lt;&gt;"",CONCATENATE(",",Y173),"")&amp;IF(AD173&lt;&gt;"",CONCATENATE(",",AD173),"")&amp;IF(AI173&lt;&gt;"",CONCATENATE(",",AI173),"")&amp;IF(AN173&lt;&gt;"",CONCATENATE(",",AN173),"")&amp;IF(AS173&lt;&gt;"",CONCATENATE(",",AS173),"")&amp;IF(P173&lt;&gt;"",CONCATENATE("}",""),"")&amp;IF(OR(I173="true",I173="false",I173&lt;&gt;""), CONCATENATE(", veteran=", I173), ""),""),"")</f>
        <v>, zoneIds={584}, veteran=false</v>
      </c>
      <c r="BA173" s="21" t="str">
        <f>IF(F173&lt;&gt;"Not in the game (anymore)",IF(A173&lt;&gt;"",", setType="&amp;G173,"")&amp;IF(J173="true",", multiTrialSet=true",""),"")</f>
        <v>, setType=LIBSETS_SETTYPE_DAILYRANDOMDUNGEONANDICREWARD</v>
      </c>
      <c r="BB173" s="21" t="str">
        <f>IF(AX173&lt;&gt;"",", isProcSetAllowedInPvP="&amp; AX173,"") &amp; IF(F173&lt;&gt;"Not in the game (anymore)",IF(U173&lt;&gt;"",", dropMechanic={"&amp;U173&amp;IF(AA173&lt;&gt;"",","&amp;AA173,"")&amp;IF(AF173&lt;&gt;"",","&amp;AF173,"")&amp;IF(AK173&lt;&gt;"",","&amp;AK173,"")&amp;IF(AP173&lt;&gt;"",","&amp;AP173,"")&amp;IF(AU173&lt;&gt;"",","&amp;AU173,"")&amp;"}"&amp;IF(U173="LIBSETS_DROP_MECHANIC_MONSTER_NAME",", dropMechanicNames={" &amp; IF(V173&lt;&gt;"","['en']='"&amp;V173&amp;"'","") &amp; IF(W173&lt;&gt;"",", ['de']='" &amp; W173&amp;"'","") &amp; "}",""),"")&amp;"},","")</f>
        <v>, isProcSetAllowedInPvP=1, dropMechanic={LIBSETS_DROP_MECHANIC_MAIL_DAILY_RANDOM_DUNGEON_REWARD,LIBSETS_DROP_MECHANIC_IMPERIAL_CITY_VAULTS}},</v>
      </c>
      <c r="BC173" s="21" t="str">
        <f>IF(F173&lt;&gt;"Not in the game (anymore)",IF(C173&lt;&gt;"",CONCATENATE(" --",C173," / ",B173,"   [",IF(Q173&lt;&gt;"",Q173,""),IF(Z173&lt;&gt;"",", "&amp;Z173,""),IF(AE173&lt;&gt;"",", "&amp;AE173,""),IF(AJ173&lt;&gt;"",", "&amp;AJ173,""),IF(AO173&lt;&gt;"",", "&amp;AO173,""),IF(AT173&lt;&gt;"",", "&amp;AT173,""),"]")),"")</f>
        <v xml:space="preserve"> --Agility / Agilität   [Imperial City]</v>
      </c>
    </row>
    <row r="174" spans="1:55" x14ac:dyDescent="0.25">
      <c r="A174" s="5">
        <v>207</v>
      </c>
      <c r="B174" t="s">
        <v>1001</v>
      </c>
      <c r="C174" t="s">
        <v>1002</v>
      </c>
      <c r="D174" s="3">
        <f>A174</f>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WayshrineInfo'!$K$3:$N$9987,4,FALSE),""))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WayshrineInfo'!$K$3:$N$9987,4,FALSE),""))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WayshrineInfo'!$K$3:$N$9987,4,FALSE),""))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5" t="s">
        <v>2678</v>
      </c>
      <c r="AY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Z174" s="21" t="str">
        <f>IF(F174&lt;&gt;"Not in the game (anymore)",IF(A174&lt;&gt;"",IF(P174&lt;&gt;"",CONCATENATE(", zoneIds={",P174),"")&amp;IF(Y174&lt;&gt;"",CONCATENATE(",",Y174),"")&amp;IF(AD174&lt;&gt;"",CONCATENATE(",",AD174),"")&amp;IF(AI174&lt;&gt;"",CONCATENATE(",",AI174),"")&amp;IF(AN174&lt;&gt;"",CONCATENATE(",",AN174),"")&amp;IF(AS174&lt;&gt;"",CONCATENATE(",",AS174),"")&amp;IF(P174&lt;&gt;"",CONCATENATE("}",""),"")&amp;IF(OR(I174="true",I174="false",I174&lt;&gt;""), CONCATENATE(", veteran=", I174), ""),""),"")</f>
        <v>, zoneIds={684,684,684}, veteran=false</v>
      </c>
      <c r="BA174" s="21" t="str">
        <f>IF(F174&lt;&gt;"Not in the game (anymore)",IF(A174&lt;&gt;"",", setType="&amp;G174,"")&amp;IF(J174="true",", multiTrialSet=true",""),"")</f>
        <v>, setType=LIBSETS_SETTYPE_CRAFTED</v>
      </c>
      <c r="BB174" s="21" t="str">
        <f>IF(AX174&lt;&gt;"",", isProcSetAllowedInPvP="&amp; AX174,"") &amp; IF(F174&lt;&gt;"Not in the game (anymore)",IF(U174&lt;&gt;"",", dropMechanic={"&amp;U174&amp;IF(AA174&lt;&gt;"",","&amp;AA174,"")&amp;IF(AF174&lt;&gt;"",","&amp;AF174,"")&amp;IF(AK174&lt;&gt;"",","&amp;AK174,"")&amp;IF(AP174&lt;&gt;"",","&amp;AP174,"")&amp;IF(AU174&lt;&gt;"",","&amp;AU174,"")&amp;"}"&amp;IF(U174="LIBSETS_DROP_MECHANIC_MONSTER_NAME",", dropMechanicNames={" &amp; IF(V174&lt;&gt;"","['en']='"&amp;V174&amp;"'","") &amp; IF(W174&lt;&gt;"",", ['de']='" &amp; W174&amp;"'","") &amp; "}",""),"")&amp;"},","")</f>
        <v>, isProcSetAllowedInPvP=1},</v>
      </c>
      <c r="BC174" s="21" t="str">
        <f>IF(F174&lt;&gt;"Not in the game (anymore)",IF(C174&lt;&gt;"",CONCATENATE(" --",C174," / ",B174,"   [",IF(Q174&lt;&gt;"",Q174,""),IF(Z174&lt;&gt;"",", "&amp;Z174,""),IF(AE174&lt;&gt;"",", "&amp;AE174,""),IF(AJ174&lt;&gt;"",", "&amp;AJ174,""),IF(AO174&lt;&gt;"",", "&amp;AO174,""),IF(AT174&lt;&gt;"",", "&amp;AT174,""),"]")),"")</f>
        <v xml:space="preserve"> --Law of Julianos / Gesetz von Julianos   [Wrothgar, Wrothgar, Wrothgar]</v>
      </c>
    </row>
    <row r="175" spans="1:55" x14ac:dyDescent="0.25">
      <c r="A175" s="5">
        <v>208</v>
      </c>
      <c r="B175" t="s">
        <v>1003</v>
      </c>
      <c r="C175" t="s">
        <v>1004</v>
      </c>
      <c r="D175" s="3">
        <f>A175</f>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WayshrineInfo'!$K$3:$N$9987,4,FALSE),""))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WayshrineInfo'!$K$3:$N$9987,4,FALSE),""))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WayshrineInfo'!$K$3:$N$9987,4,FALSE),""))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5" t="s">
        <v>2678</v>
      </c>
      <c r="AY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Z175" s="21" t="str">
        <f>IF(F175&lt;&gt;"Not in the game (anymore)",IF(A175&lt;&gt;"",IF(P175&lt;&gt;"",CONCATENATE(", zoneIds={",P175),"")&amp;IF(Y175&lt;&gt;"",CONCATENATE(",",Y175),"")&amp;IF(AD175&lt;&gt;"",CONCATENATE(",",AD175),"")&amp;IF(AI175&lt;&gt;"",CONCATENATE(",",AI175),"")&amp;IF(AN175&lt;&gt;"",CONCATENATE(",",AN175),"")&amp;IF(AS175&lt;&gt;"",CONCATENATE(",",AS175),"")&amp;IF(P175&lt;&gt;"",CONCATENATE("}",""),"")&amp;IF(OR(I175="true",I175="false",I175&lt;&gt;""), CONCATENATE(", veteran=", I175), ""),""),"")</f>
        <v>, zoneIds={684,684,684}, veteran=false</v>
      </c>
      <c r="BA175" s="21" t="str">
        <f>IF(F175&lt;&gt;"Not in the game (anymore)",IF(A175&lt;&gt;"",", setType="&amp;G175,"")&amp;IF(J175="true",", multiTrialSet=true",""),"")</f>
        <v>, setType=LIBSETS_SETTYPE_CRAFTED</v>
      </c>
      <c r="BB175" s="21" t="str">
        <f>IF(AX175&lt;&gt;"",", isProcSetAllowedInPvP="&amp; AX175,"") &amp; IF(F175&lt;&gt;"Not in the game (anymore)",IF(U175&lt;&gt;"",", dropMechanic={"&amp;U175&amp;IF(AA175&lt;&gt;"",","&amp;AA175,"")&amp;IF(AF175&lt;&gt;"",","&amp;AF175,"")&amp;IF(AK175&lt;&gt;"",","&amp;AK175,"")&amp;IF(AP175&lt;&gt;"",","&amp;AP175,"")&amp;IF(AU175&lt;&gt;"",","&amp;AU175,"")&amp;"}"&amp;IF(U175="LIBSETS_DROP_MECHANIC_MONSTER_NAME",", dropMechanicNames={" &amp; IF(V175&lt;&gt;"","['en']='"&amp;V175&amp;"'","") &amp; IF(W175&lt;&gt;"",", ['de']='" &amp; W175&amp;"'","") &amp; "}",""),"")&amp;"},","")</f>
        <v>, isProcSetAllowedInPvP=1},</v>
      </c>
      <c r="BC175" s="21" t="str">
        <f>IF(F175&lt;&gt;"Not in the game (anymore)",IF(C175&lt;&gt;"",CONCATENATE(" --",C175," / ",B175,"   [",IF(Q175&lt;&gt;"",Q175,""),IF(Z175&lt;&gt;"",", "&amp;Z175,""),IF(AE175&lt;&gt;"",", "&amp;AE175,""),IF(AJ175&lt;&gt;"",", "&amp;AJ175,""),IF(AO175&lt;&gt;"",", "&amp;AO175,""),IF(AT175&lt;&gt;"",", "&amp;AT175,""),"]")),"")</f>
        <v xml:space="preserve"> --Trial by Fire / Feuertaufe   [Wrothgar, Wrothgar, Wrothgar]</v>
      </c>
    </row>
    <row r="176" spans="1:55" s="14" customFormat="1" x14ac:dyDescent="0.25">
      <c r="A176" s="24">
        <v>209</v>
      </c>
      <c r="B176" s="14" t="s">
        <v>1005</v>
      </c>
      <c r="C176" t="s">
        <v>1005</v>
      </c>
      <c r="D176" s="25">
        <f>A176</f>
        <v>209</v>
      </c>
      <c r="E176" s="14" t="s">
        <v>1469</v>
      </c>
      <c r="F176" s="14" t="s">
        <v>1469</v>
      </c>
      <c r="G176" s="27" t="s">
        <v>1479</v>
      </c>
      <c r="I176" s="14" t="s">
        <v>91</v>
      </c>
      <c r="J176" s="14" t="s">
        <v>91</v>
      </c>
      <c r="K176" s="14">
        <v>-1</v>
      </c>
      <c r="L176" s="14">
        <v>-1</v>
      </c>
      <c r="M176" s="14">
        <v>-1</v>
      </c>
      <c r="N176" s="14">
        <v>0</v>
      </c>
      <c r="O176" s="65"/>
      <c r="P176" s="3" t="str">
        <f>IF(AND(G176&lt;&gt;"LIBSETS_SETTYPE_BATTLEGROUND",G176&lt;&gt;"LIBSETS_SETTYPE_SPECIAL"), IF(Q176&lt;&gt;"",VLOOKUP(Q176,'ESO zone constants'!$D$3:$H$10001,5,FALSE),""),"")</f>
        <v/>
      </c>
      <c r="Q176" t="str">
        <f>IF(AND(O176&lt;&gt;"",NOT(ISERROR(O176))),O176, IF(AND(K176&lt;&gt;"",K176&gt;0,NOT(ISERROR(K176))),VLOOKUP(K176,'ESO dumped WayshrineInfo'!$K$3:$N$9987,4,FALSE),""))</f>
        <v/>
      </c>
      <c r="R176" s="65"/>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43"/>
      <c r="Y176" s="3" t="str">
        <f>IF(G176&lt;&gt;"LIBSETS_SETTYPE_BATTLEGROUND",IF(G176&lt;&gt;"LIBSETS_SETTYPE_SPECIAL",IF(X176&lt;&gt;"",X176,IF(Z176&lt;&gt;"",VLOOKUP(Z176,'ESO zone constants'!$D$3:$H$4953,5,FALSE),"")),""),"")</f>
        <v/>
      </c>
      <c r="Z176" t="str">
        <f>IF(AND(O176&lt;&gt;"",NOT(ISERROR(O176))),"",IF(AND(L176&lt;&gt;"",L176&gt;0,NOT(ISERROR(L176))),VLOOKUP(L176,'ESO dumped WayshrineInfo'!$K$3:$N$9987,4,FALSE),""))</f>
        <v/>
      </c>
      <c r="AA176" s="33"/>
      <c r="AB176" s="43" t="str">
        <f>IF(AA176&lt;&gt;"",IF(AA176&lt;&gt;"LIBSETS_DROP_MECHANIC_MONSTER_NAME",VLOOKUP(AA176,'LibSets constants'!$I$4:$L$1003,3,FALSE),""),"")</f>
        <v/>
      </c>
      <c r="AC176" s="4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WayshrineInfo'!$K$3:$N$9987,4,FALSE),""))</f>
        <v/>
      </c>
      <c r="AF176" s="44"/>
      <c r="AG176" s="43" t="str">
        <f>IF(AF176&lt;&gt;"",IF(AF176&lt;&gt;"LIBSETS_DROP_MECHANIC_MONSTER_NAME",VLOOKUP(AF176,'LibSets constants'!$I$4:$L$1003,3,FALSE),""),"")</f>
        <v/>
      </c>
      <c r="AH176" s="43" t="str">
        <f>IF(AF176&lt;&gt;"",IF(AF176&lt;&gt;"LIBSETS_DROP_MECHANIC_MONSTER_NAME",VLOOKUP(AF176,'LibSets constants'!$I$4:$L$1003,4,FALSE),""),"")</f>
        <v/>
      </c>
      <c r="AI176" s="3" t="str">
        <f>IF(G176&lt;&gt;"LIBSETS_SETTYPE_BATTLEGROUND",IF(G176&lt;&gt;"LIBSETS_SETTYPE_SPECIAL",IF(AJ176&lt;&gt;"",VLOOKUP(AJ176,'ESO zone constants'!$D$3:$H$4953,5,FALSE),""),""),"")</f>
        <v/>
      </c>
      <c r="AK176" s="44"/>
      <c r="AL176" s="43" t="str">
        <f>IF(AK176&lt;&gt;"",IF(AK176&lt;&gt;"LIBSETS_DROP_MECHANIC_MONSTER_NAME",VLOOKUP(AK176,'LibSets constants'!$I$4:$L$1003,3,FALSE),""),"")</f>
        <v/>
      </c>
      <c r="AM176" s="43" t="str">
        <f>IF(AK176&lt;&gt;"",IF(AK176&lt;&gt;"LIBSETS_DROP_MECHANIC_MONSTER_NAME",VLOOKUP(AK176,'LibSets constants'!$I$4:$L$1003,4,FALSE),""),"")</f>
        <v/>
      </c>
      <c r="AN176" s="3" t="str">
        <f>IF(G176&lt;&gt;"LIBSETS_SETTYPE_BATTLEGROUND",IF(G176&lt;&gt;"LIBSETS_SETTYPE_SPECIAL",IF(AO176&lt;&gt;"",VLOOKUP(AO176,'ESO zone constants'!$D$3:$H$4953,5,FALSE),""),""),"")</f>
        <v/>
      </c>
      <c r="AP176" s="44"/>
      <c r="AQ176" s="43" t="str">
        <f>IF(AP176&lt;&gt;"",IF(AP176&lt;&gt;"LIBSETS_DROP_MECHANIC_MONSTER_NAME",VLOOKUP(AP176,'LibSets constants'!$I$4:$L$1003,3,FALSE),""),"")</f>
        <v/>
      </c>
      <c r="AR176" s="43" t="str">
        <f>IF(AP176&lt;&gt;"",IF(AP176&lt;&gt;"LIBSETS_DROP_MECHANIC_MONSTER_NAME",VLOOKUP(AP176,'LibSets constants'!$I$4:$L$1003,4,FALSE),""),"")</f>
        <v/>
      </c>
      <c r="AS176" s="3" t="str">
        <f>IF(G176&lt;&gt;"LIBSETS_SETTYPE_BATTLEGROUND",IF(G176&lt;&gt;"LIBSETS_SETTYPE_SPECIAL",IF(AT176&lt;&gt;"",VLOOKUP(AT176,'ESO zone constants'!$D$3:$H$4953,5,FALSE),""),""),"")</f>
        <v/>
      </c>
      <c r="AU176" s="44"/>
      <c r="AV176" s="43" t="str">
        <f>IF(AU176&lt;&gt;"",IF(AU176&lt;&gt;"LIBSETS_DROP_MECHANIC_MONSTER_NAME",VLOOKUP(AU176,'LibSets constants'!$I$4:$L$1003,3,FALSE),""),"")</f>
        <v/>
      </c>
      <c r="AW176" s="43" t="str">
        <f>IF(AU176&lt;&gt;"",IF(AU176&lt;&gt;"LIBSETS_DROP_MECHANIC_MONSTER_NAME",VLOOKUP(AU176,'LibSets constants'!$I$4:$L$1003,4,FALSE),""),"")</f>
        <v/>
      </c>
      <c r="AX176" s="85" t="s">
        <v>2677</v>
      </c>
      <c r="AY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
      </c>
      <c r="AZ176" s="21" t="str">
        <f>IF(F176&lt;&gt;"Not in the game (anymore)",IF(A176&lt;&gt;"",IF(P176&lt;&gt;"",CONCATENATE(", zoneIds={",P176),"")&amp;IF(Y176&lt;&gt;"",CONCATENATE(",",Y176),"")&amp;IF(AD176&lt;&gt;"",CONCATENATE(",",AD176),"")&amp;IF(AI176&lt;&gt;"",CONCATENATE(",",AI176),"")&amp;IF(AN176&lt;&gt;"",CONCATENATE(",",AN176),"")&amp;IF(AS176&lt;&gt;"",CONCATENATE(",",AS176),"")&amp;IF(P176&lt;&gt;"",CONCATENATE("}",""),"")&amp;IF(OR(I176="true",I176="false",I176&lt;&gt;""), CONCATENATE(", veteran=", I176), ""),""),"")</f>
        <v/>
      </c>
      <c r="BA176" s="21" t="str">
        <f>IF(F176&lt;&gt;"Not in the game (anymore)",IF(A176&lt;&gt;"",", setType="&amp;G176,"")&amp;IF(J176="true",", multiTrialSet=true",""),"")</f>
        <v/>
      </c>
      <c r="BB176" s="21" t="str">
        <f>IF(AX176&lt;&gt;"",", isProcSetAllowedInPvP="&amp; AX176,"") &amp; IF(F176&lt;&gt;"Not in the game (anymore)",IF(U176&lt;&gt;"",", dropMechanic={"&amp;U176&amp;IF(AA176&lt;&gt;"",","&amp;AA176,"")&amp;IF(AF176&lt;&gt;"",","&amp;AF176,"")&amp;IF(AK176&lt;&gt;"",","&amp;AK176,"")&amp;IF(AP176&lt;&gt;"",","&amp;AP176,"")&amp;IF(AU176&lt;&gt;"",","&amp;AU176,"")&amp;"}"&amp;IF(U176="LIBSETS_DROP_MECHANIC_MONSTER_NAME",", dropMechanicNames={" &amp; IF(V176&lt;&gt;"","['en']='"&amp;V176&amp;"'","") &amp; IF(W176&lt;&gt;"",", ['de']='" &amp; W176&amp;"'","") &amp; "}",""),"")&amp;"},","")</f>
        <v/>
      </c>
      <c r="BC176" s="21" t="str">
        <f>IF(F176&lt;&gt;"Not in the game (anymore)",IF(C176&lt;&gt;"",CONCATENATE(" --",C176," / ",B176,"   [",IF(Q176&lt;&gt;"",Q176,""),IF(Z176&lt;&gt;"",", "&amp;Z176,""),IF(AE176&lt;&gt;"",", "&amp;AE176,""),IF(AJ176&lt;&gt;"",", "&amp;AJ176,""),IF(AO176&lt;&gt;"",", "&amp;AO176,""),IF(AT176&lt;&gt;"",", "&amp;AT176,""),"]")),"")</f>
        <v/>
      </c>
    </row>
    <row r="177" spans="1:55" x14ac:dyDescent="0.25">
      <c r="A177" s="12">
        <v>210</v>
      </c>
      <c r="B177" t="s">
        <v>1006</v>
      </c>
      <c r="C177" t="s">
        <v>1007</v>
      </c>
      <c r="D177" s="3">
        <f>A177</f>
        <v>210</v>
      </c>
      <c r="G177" s="8" t="s">
        <v>1485</v>
      </c>
      <c r="I177" t="s">
        <v>91</v>
      </c>
      <c r="J177" t="s">
        <v>91</v>
      </c>
      <c r="K177">
        <v>244</v>
      </c>
      <c r="L177">
        <v>244</v>
      </c>
      <c r="M177">
        <v>244</v>
      </c>
      <c r="O177" s="65" t="s">
        <v>452</v>
      </c>
      <c r="P177" s="3">
        <f>IF(AND(G177&lt;&gt;"LIBSETS_SETTYPE_BATTLEGROUND",G177&lt;&gt;"LIBSETS_SETTYPE_SPECIAL"), IF(Q177&lt;&gt;"",VLOOKUP(Q177,'ESO zone constants'!$D$3:$H$10001,5,FALSE),""),"")</f>
        <v>684</v>
      </c>
      <c r="Q177" t="str">
        <f>IF(AND(O177&lt;&gt;"",NOT(ISERROR(O177))),O177, IF(AND(K177&lt;&gt;"",K177&gt;0,NOT(ISERROR(K177))),VLOOKUP(K177,'ESO dumped WayshrineInfo'!$K$3:$N$9987,4,FALSE),""))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WayshrineInfo'!$K$3:$N$9987,4,FALSE),""))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43" t="str">
        <f>IF(G177&lt;&gt;"LIBSETS_SETTYPE_BATTLEGROUND",IF(G177&lt;&gt;"LIBSETS_SETTYPE_SPECIAL",IF(AE177&lt;&gt;"",VLOOKUP(AE177,'ESO zone constants'!$D$3:$H$4953,5,FALSE),""),""),"")</f>
        <v/>
      </c>
      <c r="AE177" t="str">
        <f>IF(AND(O177&lt;&gt;"",NOT(ISERROR(O177))),"",IF(AND(M177&lt;&gt;"",M177&gt;0,NOT(ISERROR(M177))),VLOOKUP(M177,'ESO dumped WayshrineInfo'!$K$3:$N$9987,4,FALSE),""))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4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5" t="s">
        <v>2678</v>
      </c>
      <c r="AY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{wayshrines={244,244,244,}, dlcId=DLC_ORSINIUM</v>
      </c>
      <c r="AZ177" s="21" t="str">
        <f>IF(F177&lt;&gt;"Not in the game (anymore)",IF(A177&lt;&gt;"",IF(P177&lt;&gt;"",CONCATENATE(", zoneIds={",P177),"")&amp;IF(Y177&lt;&gt;"",CONCATENATE(",",Y177),"")&amp;IF(AD177&lt;&gt;"",CONCATENATE(",",AD177),"")&amp;IF(AI177&lt;&gt;"",CONCATENATE(",",AI177),"")&amp;IF(AN177&lt;&gt;"",CONCATENATE(",",AN177),"")&amp;IF(AS177&lt;&gt;"",CONCATENATE(",",AS177),"")&amp;IF(P177&lt;&gt;"",CONCATENATE("}",""),"")&amp;IF(OR(I177="true",I177="false",I177&lt;&gt;""), CONCATENATE(", veteran=", I177), ""),""),"")</f>
        <v>, zoneIds={684}, veteran=false</v>
      </c>
      <c r="BA177" s="21" t="str">
        <f>IF(F177&lt;&gt;"Not in the game (anymore)",IF(A177&lt;&gt;"",", setType="&amp;G177,"")&amp;IF(J177="true",", multiTrialSet=true",""),"")</f>
        <v>, setType=LIBSETS_SETTYPE_OVERLAND</v>
      </c>
      <c r="BB177" s="21" t="str">
        <f>IF(AX177&lt;&gt;"",", isProcSetAllowedInPvP="&amp; AX177,"") &amp; IF(F177&lt;&gt;"Not in the game (anymore)",IF(U177&lt;&gt;"",", dropMechanic={"&amp;U177&amp;IF(AA177&lt;&gt;"",","&amp;AA177,"")&amp;IF(AF177&lt;&gt;"",","&amp;AF177,"")&amp;IF(AK177&lt;&gt;"",","&amp;AK177,"")&amp;IF(AP177&lt;&gt;"",","&amp;AP177,"")&amp;IF(AU177&lt;&gt;"",","&amp;AU177,"")&amp;"}"&amp;IF(U177="LIBSETS_DROP_MECHANIC_MONSTER_NAME",", dropMechanicNames={" &amp; IF(V177&lt;&gt;"","['en']='"&amp;V177&amp;"'","") &amp; IF(W177&lt;&gt;"",", ['de']='" &amp; W177&amp;"'","") &amp; "}",""),"")&amp;"},","")</f>
        <v>, isProcSetAllowedInPvP=1, dropMechanic={LIBSETS_DROP_MECHANIC_OVERLAND_BOSS_DELVE,LIBSETS_DROP_MECHANIC_OVERLAND_WORLDBOSS,LIBSETS_DROP_MECHANIC_OVERLAND_BOSS_PUBLIC_DUNGEON,LIBSETS_DROP_MECHANIC_OVERLAND_CHEST}},</v>
      </c>
      <c r="BC177" s="21" t="str">
        <f>IF(F177&lt;&gt;"Not in the game (anymore)",IF(C177&lt;&gt;"",CONCATENATE(" --",C177," / ",B177,"   [",IF(Q177&lt;&gt;"",Q177,""),IF(Z177&lt;&gt;"",", "&amp;Z177,""),IF(AE177&lt;&gt;"",", "&amp;AE177,""),IF(AJ177&lt;&gt;"",", "&amp;AJ177,""),IF(AO177&lt;&gt;"",", "&amp;AO177,""),IF(AT177&lt;&gt;"",", "&amp;AT177,""),"]")),"")</f>
        <v xml:space="preserve"> --Mark of the Pariah / Zeichen des Ausgestoßenen   [Wrothgar]</v>
      </c>
    </row>
    <row r="178" spans="1:55" x14ac:dyDescent="0.25">
      <c r="A178" s="12">
        <v>211</v>
      </c>
      <c r="B178" t="s">
        <v>1008</v>
      </c>
      <c r="C178" t="s">
        <v>1008</v>
      </c>
      <c r="D178" s="3">
        <f>A178</f>
        <v>211</v>
      </c>
      <c r="G178" s="8" t="s">
        <v>1477</v>
      </c>
      <c r="I178" t="s">
        <v>91</v>
      </c>
      <c r="J178" t="s">
        <v>91</v>
      </c>
      <c r="K178">
        <v>249</v>
      </c>
      <c r="L178">
        <v>249</v>
      </c>
      <c r="M178">
        <v>249</v>
      </c>
      <c r="O178" s="65" t="s">
        <v>451</v>
      </c>
      <c r="P178" s="3">
        <f>IF(AND(G178&lt;&gt;"LIBSETS_SETTYPE_BATTLEGROUND",G178&lt;&gt;"LIBSETS_SETTYPE_SPECIAL"), IF(Q178&lt;&gt;"",VLOOKUP(Q178,'ESO zone constants'!$D$3:$H$10001,5,FALSE),""),"")</f>
        <v>677</v>
      </c>
      <c r="Q178" t="str">
        <f>IF(AND(O178&lt;&gt;"",NOT(ISERROR(O178))),O178, IF(AND(K178&lt;&gt;"",K178&gt;0,NOT(ISERROR(K178))),VLOOKUP(K178,'ESO dumped WayshrineInfo'!$K$3:$N$9987,4,FALSE),""))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WayshrineInfo'!$K$3:$N$9987,4,FALSE),""))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WayshrineInfo'!$K$3:$N$9987,4,FALSE),""))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5" t="s">
        <v>2678</v>
      </c>
      <c r="AY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{wayshrines={249,249,249,}, dlcId=DLC_ORSINIUM</v>
      </c>
      <c r="AZ178" s="21" t="str">
        <f>IF(F178&lt;&gt;"Not in the game (anymore)",IF(A178&lt;&gt;"",IF(P178&lt;&gt;"",CONCATENATE(", zoneIds={",P178),"")&amp;IF(Y178&lt;&gt;"",CONCATENATE(",",Y178),"")&amp;IF(AD178&lt;&gt;"",CONCATENATE(",",AD178),"")&amp;IF(AI178&lt;&gt;"",CONCATENATE(",",AI178),"")&amp;IF(AN178&lt;&gt;"",CONCATENATE(",",AN178),"")&amp;IF(AS178&lt;&gt;"",CONCATENATE(",",AS178),"")&amp;IF(P178&lt;&gt;"",CONCATENATE("}",""),"")&amp;IF(OR(I178="true",I178="false",I178&lt;&gt;""), CONCATENATE(", veteran=", I178), ""),""),"")</f>
        <v>, zoneIds={677}, veteran=false</v>
      </c>
      <c r="BA178" s="21" t="str">
        <f>IF(F178&lt;&gt;"Not in the game (anymore)",IF(A178&lt;&gt;"",", setType="&amp;G178,"")&amp;IF(J178="true",", multiTrialSet=true",""),"")</f>
        <v>, setType=LIBSETS_SETTYPE_ARENA</v>
      </c>
      <c r="BB178" s="21" t="str">
        <f>IF(AX178&lt;&gt;"",", isProcSetAllowedInPvP="&amp; AX178,"") &amp; IF(F178&lt;&gt;"Not in the game (anymore)",IF(U178&lt;&gt;"",", dropMechanic={"&amp;U178&amp;IF(AA178&lt;&gt;"",","&amp;AA178,"")&amp;IF(AF178&lt;&gt;"",","&amp;AF178,"")&amp;IF(AK178&lt;&gt;"",","&amp;AK178,"")&amp;IF(AP178&lt;&gt;"",","&amp;AP178,"")&amp;IF(AU178&lt;&gt;"",","&amp;AU178,"")&amp;"}"&amp;IF(U178="LIBSETS_DROP_MECHANIC_MONSTER_NAME",", dropMechanicNames={" &amp; IF(V178&lt;&gt;"","['en']='"&amp;V178&amp;"'","") &amp; IF(W178&lt;&gt;"",", ['de']='" &amp; W178&amp;"'","") &amp; "}",""),"")&amp;"},","")</f>
        <v>, isProcSetAllowedInPvP=1, dropMechanic={LIBSETS_DROP_MECHANIC_ARENA_STAGE_CHEST}},</v>
      </c>
      <c r="BC178" s="21" t="str">
        <f>IF(F178&lt;&gt;"Not in the game (anymore)",IF(C178&lt;&gt;"",CONCATENATE(" --",C178," / ",B178,"   [",IF(Q178&lt;&gt;"",Q178,""),IF(Z178&lt;&gt;"",", "&amp;Z178,""),IF(AE178&lt;&gt;"",", "&amp;AE178,""),IF(AJ178&lt;&gt;"",", "&amp;AJ178,""),IF(AO178&lt;&gt;"",", "&amp;AO178,""),IF(AT178&lt;&gt;"",", "&amp;AT178,""),"]")),"")</f>
        <v xml:space="preserve"> --Permafrost / Permafrost   [Maelstrom Arena]</v>
      </c>
    </row>
    <row r="179" spans="1:55" x14ac:dyDescent="0.25">
      <c r="A179" s="12">
        <v>212</v>
      </c>
      <c r="B179" t="s">
        <v>1009</v>
      </c>
      <c r="C179" t="s">
        <v>1010</v>
      </c>
      <c r="D179" s="3">
        <f>A179</f>
        <v>212</v>
      </c>
      <c r="E179" s="42"/>
      <c r="G179" s="8" t="s">
        <v>1485</v>
      </c>
      <c r="I179" t="s">
        <v>91</v>
      </c>
      <c r="J179" t="s">
        <v>91</v>
      </c>
      <c r="K179">
        <v>244</v>
      </c>
      <c r="L179">
        <v>244</v>
      </c>
      <c r="M179">
        <v>244</v>
      </c>
      <c r="O179" s="65" t="s">
        <v>452</v>
      </c>
      <c r="P179" s="3">
        <f>IF(AND(G179&lt;&gt;"LIBSETS_SETTYPE_BATTLEGROUND",G179&lt;&gt;"LIBSETS_SETTYPE_SPECIAL"), IF(Q179&lt;&gt;"",VLOOKUP(Q179,'ESO zone constants'!$D$3:$H$10001,5,FALSE),""),"")</f>
        <v>684</v>
      </c>
      <c r="Q179" t="str">
        <f>IF(AND(O179&lt;&gt;"",NOT(ISERROR(O179))),O179, IF(AND(K179&lt;&gt;"",K179&gt;0,NOT(ISERROR(K179))),VLOOKUP(K179,'ESO dumped WayshrineInfo'!$K$3:$N$9987,4,FALSE),""))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43"/>
      <c r="Y179" s="3" t="str">
        <f>IF(G179&lt;&gt;"LIBSETS_SETTYPE_BATTLEGROUND",IF(G179&lt;&gt;"LIBSETS_SETTYPE_SPECIAL",IF(X179&lt;&gt;"",X179,IF(Z179&lt;&gt;"",VLOOKUP(Z179,'ESO zone constants'!$D$3:$H$4953,5,FALSE),"")),""),"")</f>
        <v/>
      </c>
      <c r="Z179" t="str">
        <f>IF(AND(O179&lt;&gt;"",NOT(ISERROR(O179))),"",IF(AND(L179&lt;&gt;"",L179&gt;0,NOT(ISERROR(L179))),VLOOKUP(L179,'ESO dumped WayshrineInfo'!$K$3:$N$9987,4,FALSE),""))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43" t="str">
        <f>IF(G179&lt;&gt;"LIBSETS_SETTYPE_BATTLEGROUND",IF(G179&lt;&gt;"LIBSETS_SETTYPE_SPECIAL",IF(AE179&lt;&gt;"",VLOOKUP(AE179,'ESO zone constants'!$D$3:$H$4953,5,FALSE),""),""),"")</f>
        <v/>
      </c>
      <c r="AE179" t="str">
        <f>IF(AND(O179&lt;&gt;"",NOT(ISERROR(O179))),"",IF(AND(M179&lt;&gt;"",M179&gt;0,NOT(ISERROR(M179))),VLOOKUP(M179,'ESO dumped WayshrineInfo'!$K$3:$N$9987,4,FALSE),""))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4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5" t="s">
        <v>2677</v>
      </c>
      <c r="AY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{wayshrines={244,244,244,}, dlcId=DLC_ORSINIUM</v>
      </c>
      <c r="AZ179" s="21" t="str">
        <f>IF(F179&lt;&gt;"Not in the game (anymore)",IF(A179&lt;&gt;"",IF(P179&lt;&gt;"",CONCATENATE(", zoneIds={",P179),"")&amp;IF(Y179&lt;&gt;"",CONCATENATE(",",Y179),"")&amp;IF(AD179&lt;&gt;"",CONCATENATE(",",AD179),"")&amp;IF(AI179&lt;&gt;"",CONCATENATE(",",AI179),"")&amp;IF(AN179&lt;&gt;"",CONCATENATE(",",AN179),"")&amp;IF(AS179&lt;&gt;"",CONCATENATE(",",AS179),"")&amp;IF(P179&lt;&gt;"",CONCATENATE("}",""),"")&amp;IF(OR(I179="true",I179="false",I179&lt;&gt;""), CONCATENATE(", veteran=", I179), ""),""),"")</f>
        <v>, zoneIds={684}, veteran=false</v>
      </c>
      <c r="BA179" s="21" t="str">
        <f>IF(F179&lt;&gt;"Not in the game (anymore)",IF(A179&lt;&gt;"",", setType="&amp;G179,"")&amp;IF(J179="true",", multiTrialSet=true",""),"")</f>
        <v>, setType=LIBSETS_SETTYPE_OVERLAND</v>
      </c>
      <c r="BB179" s="21" t="str">
        <f>IF(AX179&lt;&gt;"",", isProcSetAllowedInPvP="&amp; AX179,"") &amp; IF(F179&lt;&gt;"Not in the game (anymore)",IF(U179&lt;&gt;"",", dropMechanic={"&amp;U179&amp;IF(AA179&lt;&gt;"",","&amp;AA179,"")&amp;IF(AF179&lt;&gt;"",","&amp;AF179,"")&amp;IF(AK179&lt;&gt;"",","&amp;AK179,"")&amp;IF(AP179&lt;&gt;"",","&amp;AP179,"")&amp;IF(AU179&lt;&gt;"",","&amp;AU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C179" s="21" t="str">
        <f>IF(F179&lt;&gt;"Not in the game (anymore)",IF(C179&lt;&gt;"",CONCATENATE(" --",C179," / ",B179,"   [",IF(Q179&lt;&gt;"",Q179,""),IF(Z179&lt;&gt;"",", "&amp;Z179,""),IF(AE179&lt;&gt;"",", "&amp;AE179,""),IF(AJ179&lt;&gt;"",", "&amp;AJ179,""),IF(AO179&lt;&gt;"",", "&amp;AO179,""),IF(AT179&lt;&gt;"",", "&amp;AT179,""),"]")),"")</f>
        <v xml:space="preserve"> --Briarheart / Dornenherz   [Wrothgar]</v>
      </c>
    </row>
    <row r="180" spans="1:55" x14ac:dyDescent="0.25">
      <c r="A180" s="12">
        <v>213</v>
      </c>
      <c r="B180" t="s">
        <v>1011</v>
      </c>
      <c r="C180" t="s">
        <v>1012</v>
      </c>
      <c r="D180" s="3">
        <f>A180</f>
        <v>213</v>
      </c>
      <c r="G180" s="8" t="s">
        <v>1477</v>
      </c>
      <c r="I180" t="s">
        <v>91</v>
      </c>
      <c r="J180" t="s">
        <v>91</v>
      </c>
      <c r="K180">
        <v>249</v>
      </c>
      <c r="L180">
        <v>249</v>
      </c>
      <c r="M180">
        <v>249</v>
      </c>
      <c r="O180" s="65" t="s">
        <v>451</v>
      </c>
      <c r="P180" s="3">
        <f>IF(AND(G180&lt;&gt;"LIBSETS_SETTYPE_BATTLEGROUND",G180&lt;&gt;"LIBSETS_SETTYPE_SPECIAL"), IF(Q180&lt;&gt;"",VLOOKUP(Q180,'ESO zone constants'!$D$3:$H$10001,5,FALSE),""),"")</f>
        <v>677</v>
      </c>
      <c r="Q180" t="str">
        <f>IF(AND(O180&lt;&gt;"",NOT(ISERROR(O180))),O180, IF(AND(K180&lt;&gt;"",K180&gt;0,NOT(ISERROR(K180))),VLOOKUP(K180,'ESO dumped WayshrineInfo'!$K$3:$N$9987,4,FALSE),""))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WayshrineInfo'!$K$3:$N$9987,4,FALSE),""))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WayshrineInfo'!$K$3:$N$9987,4,FALSE),""))</f>
        <v/>
      </c>
      <c r="AF180" s="44"/>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K180" s="44"/>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P180" s="44"/>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U180" s="44"/>
      <c r="AV180" s="3" t="str">
        <f>IF(AU180&lt;&gt;"",IF(AU180&lt;&gt;"LIBSETS_DROP_MECHANIC_MONSTER_NAME",VLOOKUP(AU180,'LibSets constants'!$I$4:$L$1003,3,FALSE),""),"")</f>
        <v/>
      </c>
      <c r="AW180" s="3" t="str">
        <f>IF(AU180&lt;&gt;"",IF(AU180&lt;&gt;"LIBSETS_DROP_MECHANIC_MONSTER_NAME",VLOOKUP(AU180,'LibSets constants'!$I$4:$L$1003,4,FALSE),""),"")</f>
        <v/>
      </c>
      <c r="AX180" s="85" t="s">
        <v>2677</v>
      </c>
      <c r="AY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{wayshrines={249,249,249,}, dlcId=DLC_ORSINIUM</v>
      </c>
      <c r="AZ180" s="21" t="str">
        <f>IF(F180&lt;&gt;"Not in the game (anymore)",IF(A180&lt;&gt;"",IF(P180&lt;&gt;"",CONCATENATE(", zoneIds={",P180),"")&amp;IF(Y180&lt;&gt;"",CONCATENATE(",",Y180),"")&amp;IF(AD180&lt;&gt;"",CONCATENATE(",",AD180),"")&amp;IF(AI180&lt;&gt;"",CONCATENATE(",",AI180),"")&amp;IF(AN180&lt;&gt;"",CONCATENATE(",",AN180),"")&amp;IF(AS180&lt;&gt;"",CONCATENATE(",",AS180),"")&amp;IF(P180&lt;&gt;"",CONCATENATE("}",""),"")&amp;IF(OR(I180="true",I180="false",I180&lt;&gt;""), CONCATENATE(", veteran=", I180), ""),""),"")</f>
        <v>, zoneIds={677}, veteran=false</v>
      </c>
      <c r="BA180" s="21" t="str">
        <f>IF(F180&lt;&gt;"Not in the game (anymore)",IF(A180&lt;&gt;"",", setType="&amp;G180,"")&amp;IF(J180="true",", multiTrialSet=true",""),"")</f>
        <v>, setType=LIBSETS_SETTYPE_ARENA</v>
      </c>
      <c r="BB180" s="21" t="str">
        <f>IF(AX180&lt;&gt;"",", isProcSetAllowedInPvP="&amp; AX180,"") &amp; IF(F180&lt;&gt;"Not in the game (anymore)",IF(U180&lt;&gt;"",", dropMechanic={"&amp;U180&amp;IF(AA180&lt;&gt;"",","&amp;AA180,"")&amp;IF(AF180&lt;&gt;"",","&amp;AF180,"")&amp;IF(AK180&lt;&gt;"",","&amp;AK180,"")&amp;IF(AP180&lt;&gt;"",","&amp;AP180,"")&amp;IF(AU180&lt;&gt;"",","&amp;AU180,"")&amp;"}"&amp;IF(U180="LIBSETS_DROP_MECHANIC_MONSTER_NAME",", dropMechanicNames={" &amp; IF(V180&lt;&gt;"","['en']='"&amp;V180&amp;"'","") &amp; IF(W180&lt;&gt;"",", ['de']='" &amp; W180&amp;"'","") &amp; "}",""),"")&amp;"},","")</f>
        <v>, dropMechanic={LIBSETS_DROP_MECHANIC_ARENA_STAGE_CHEST}},</v>
      </c>
      <c r="BC180" s="21" t="str">
        <f>IF(F180&lt;&gt;"Not in the game (anymore)",IF(C180&lt;&gt;"",CONCATENATE(" --",C180," / ",B180,"   [",IF(Q180&lt;&gt;"",Q180,""),IF(Z180&lt;&gt;"",", "&amp;Z180,""),IF(AE180&lt;&gt;"",", "&amp;AE180,""),IF(AJ180&lt;&gt;"",", "&amp;AJ180,""),IF(AO180&lt;&gt;"",", "&amp;AO180,""),IF(AT180&lt;&gt;"",", "&amp;AT180,""),"]")),"")</f>
        <v xml:space="preserve"> --Glorious Defender / Ruhmreicher Verteidiger   [Maelstrom Arena]</v>
      </c>
    </row>
    <row r="181" spans="1:55" x14ac:dyDescent="0.25">
      <c r="A181" s="12">
        <v>214</v>
      </c>
      <c r="B181" t="s">
        <v>1013</v>
      </c>
      <c r="C181" t="s">
        <v>1013</v>
      </c>
      <c r="D181" s="3">
        <f>A181</f>
        <v>214</v>
      </c>
      <c r="G181" s="8" t="s">
        <v>1477</v>
      </c>
      <c r="I181" t="s">
        <v>91</v>
      </c>
      <c r="J181" t="s">
        <v>91</v>
      </c>
      <c r="K181">
        <v>249</v>
      </c>
      <c r="L181">
        <v>249</v>
      </c>
      <c r="M181">
        <v>249</v>
      </c>
      <c r="O181" s="65" t="s">
        <v>451</v>
      </c>
      <c r="P181" s="3">
        <f>IF(AND(G181&lt;&gt;"LIBSETS_SETTYPE_BATTLEGROUND",G181&lt;&gt;"LIBSETS_SETTYPE_SPECIAL"), IF(Q181&lt;&gt;"",VLOOKUP(Q181,'ESO zone constants'!$D$3:$H$10001,5,FALSE),""),"")</f>
        <v>677</v>
      </c>
      <c r="Q181" t="str">
        <f>IF(AND(O181&lt;&gt;"",NOT(ISERROR(O181))),O181, IF(AND(K181&lt;&gt;"",K181&gt;0,NOT(ISERROR(K181))),VLOOKUP(K181,'ESO dumped WayshrineInfo'!$K$3:$N$9987,4,FALSE),""))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WayshrineInfo'!$K$3:$N$9987,4,FALSE),""))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WayshrineInfo'!$K$3:$N$9987,4,FALSE),""))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5" t="s">
        <v>2677</v>
      </c>
      <c r="AY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{wayshrines={249,249,249,}, dlcId=DLC_ORSINIUM</v>
      </c>
      <c r="AZ181" s="21" t="str">
        <f>IF(F181&lt;&gt;"Not in the game (anymore)",IF(A181&lt;&gt;"",IF(P181&lt;&gt;"",CONCATENATE(", zoneIds={",P181),"")&amp;IF(Y181&lt;&gt;"",CONCATENATE(",",Y181),"")&amp;IF(AD181&lt;&gt;"",CONCATENATE(",",AD181),"")&amp;IF(AI181&lt;&gt;"",CONCATENATE(",",AI181),"")&amp;IF(AN181&lt;&gt;"",CONCATENATE(",",AN181),"")&amp;IF(AS181&lt;&gt;"",CONCATENATE(",",AS181),"")&amp;IF(P181&lt;&gt;"",CONCATENATE("}",""),"")&amp;IF(OR(I181="true",I181="false",I181&lt;&gt;""), CONCATENATE(", veteran=", I181), ""),""),"")</f>
        <v>, zoneIds={677}, veteran=false</v>
      </c>
      <c r="BA181" s="21" t="str">
        <f>IF(F181&lt;&gt;"Not in the game (anymore)",IF(A181&lt;&gt;"",", setType="&amp;G181,"")&amp;IF(J181="true",", multiTrialSet=true",""),"")</f>
        <v>, setType=LIBSETS_SETTYPE_ARENA</v>
      </c>
      <c r="BB181" s="21" t="str">
        <f>IF(AX181&lt;&gt;"",", isProcSetAllowedInPvP="&amp; AX181,"") &amp; IF(F181&lt;&gt;"Not in the game (anymore)",IF(U181&lt;&gt;"",", dropMechanic={"&amp;U181&amp;IF(AA181&lt;&gt;"",","&amp;AA181,"")&amp;IF(AF181&lt;&gt;"",","&amp;AF181,"")&amp;IF(AK181&lt;&gt;"",","&amp;AK181,"")&amp;IF(AP181&lt;&gt;"",","&amp;AP181,"")&amp;IF(AU181&lt;&gt;"",","&amp;AU181,"")&amp;"}"&amp;IF(U181="LIBSETS_DROP_MECHANIC_MONSTER_NAME",", dropMechanicNames={" &amp; IF(V181&lt;&gt;"","['en']='"&amp;V181&amp;"'","") &amp; IF(W181&lt;&gt;"",", ['de']='" &amp; W181&amp;"'","") &amp; "}",""),"")&amp;"},","")</f>
        <v>, dropMechanic={LIBSETS_DROP_MECHANIC_ARENA_STAGE_CHEST}},</v>
      </c>
      <c r="BC181" s="21" t="str">
        <f>IF(F181&lt;&gt;"Not in the game (anymore)",IF(C181&lt;&gt;"",CONCATENATE(" --",C181," / ",B181,"   [",IF(Q181&lt;&gt;"",Q181,""),IF(Z181&lt;&gt;"",", "&amp;Z181,""),IF(AE181&lt;&gt;"",", "&amp;AE181,""),IF(AJ181&lt;&gt;"",", "&amp;AJ181,""),IF(AO181&lt;&gt;"",", "&amp;AO181,""),IF(AT181&lt;&gt;"",", "&amp;AT181,""),"]")),"")</f>
        <v xml:space="preserve"> --Para Bellum / Para Bellum   [Maelstrom Arena]</v>
      </c>
    </row>
    <row r="182" spans="1:55" x14ac:dyDescent="0.25">
      <c r="A182" s="12">
        <v>215</v>
      </c>
      <c r="B182" t="s">
        <v>1014</v>
      </c>
      <c r="C182" t="s">
        <v>1015</v>
      </c>
      <c r="D182" s="3">
        <f>A182</f>
        <v>215</v>
      </c>
      <c r="G182" s="8" t="s">
        <v>1477</v>
      </c>
      <c r="I182" t="s">
        <v>91</v>
      </c>
      <c r="J182" t="s">
        <v>91</v>
      </c>
      <c r="K182">
        <v>249</v>
      </c>
      <c r="L182">
        <v>249</v>
      </c>
      <c r="M182">
        <v>249</v>
      </c>
      <c r="O182" s="65" t="s">
        <v>451</v>
      </c>
      <c r="P182" s="3">
        <f>IF(AND(G182&lt;&gt;"LIBSETS_SETTYPE_BATTLEGROUND",G182&lt;&gt;"LIBSETS_SETTYPE_SPECIAL"), IF(Q182&lt;&gt;"",VLOOKUP(Q182,'ESO zone constants'!$D$3:$H$10001,5,FALSE),""),"")</f>
        <v>677</v>
      </c>
      <c r="Q182" t="str">
        <f>IF(AND(O182&lt;&gt;"",NOT(ISERROR(O182))),O182, IF(AND(K182&lt;&gt;"",K182&gt;0,NOT(ISERROR(K182))),VLOOKUP(K182,'ESO dumped WayshrineInfo'!$K$3:$N$9987,4,FALSE),""))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WayshrineInfo'!$K$3:$N$9987,4,FALSE),""))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WayshrineInfo'!$K$3:$N$9987,4,FALSE),""))</f>
        <v/>
      </c>
      <c r="AF182" s="44"/>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K182" s="44"/>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P182" s="44"/>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U182" s="44"/>
      <c r="AV182" s="3" t="str">
        <f>IF(AU182&lt;&gt;"",IF(AU182&lt;&gt;"LIBSETS_DROP_MECHANIC_MONSTER_NAME",VLOOKUP(AU182,'LibSets constants'!$I$4:$L$1003,3,FALSE),""),"")</f>
        <v/>
      </c>
      <c r="AW182" s="3" t="str">
        <f>IF(AU182&lt;&gt;"",IF(AU182&lt;&gt;"LIBSETS_DROP_MECHANIC_MONSTER_NAME",VLOOKUP(AU182,'LibSets constants'!$I$4:$L$1003,4,FALSE),""),"")</f>
        <v/>
      </c>
      <c r="AX182" s="85" t="s">
        <v>2677</v>
      </c>
      <c r="AY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{wayshrines={249,249,249,}, dlcId=DLC_ORSINIUM</v>
      </c>
      <c r="AZ182" s="21" t="str">
        <f>IF(F182&lt;&gt;"Not in the game (anymore)",IF(A182&lt;&gt;"",IF(P182&lt;&gt;"",CONCATENATE(", zoneIds={",P182),"")&amp;IF(Y182&lt;&gt;"",CONCATENATE(",",Y182),"")&amp;IF(AD182&lt;&gt;"",CONCATENATE(",",AD182),"")&amp;IF(AI182&lt;&gt;"",CONCATENATE(",",AI182),"")&amp;IF(AN182&lt;&gt;"",CONCATENATE(",",AN182),"")&amp;IF(AS182&lt;&gt;"",CONCATENATE(",",AS182),"")&amp;IF(P182&lt;&gt;"",CONCATENATE("}",""),"")&amp;IF(OR(I182="true",I182="false",I182&lt;&gt;""), CONCATENATE(", veteran=", I182), ""),""),"")</f>
        <v>, zoneIds={677}, veteran=false</v>
      </c>
      <c r="BA182" s="21" t="str">
        <f>IF(F182&lt;&gt;"Not in the game (anymore)",IF(A182&lt;&gt;"",", setType="&amp;G182,"")&amp;IF(J182="true",", multiTrialSet=true",""),"")</f>
        <v>, setType=LIBSETS_SETTYPE_ARENA</v>
      </c>
      <c r="BB182" s="21" t="str">
        <f>IF(AX182&lt;&gt;"",", isProcSetAllowedInPvP="&amp; AX182,"") &amp; IF(F182&lt;&gt;"Not in the game (anymore)",IF(U182&lt;&gt;"",", dropMechanic={"&amp;U182&amp;IF(AA182&lt;&gt;"",","&amp;AA182,"")&amp;IF(AF182&lt;&gt;"",","&amp;AF182,"")&amp;IF(AK182&lt;&gt;"",","&amp;AK182,"")&amp;IF(AP182&lt;&gt;"",","&amp;AP182,"")&amp;IF(AU182&lt;&gt;"",","&amp;AU182,"")&amp;"}"&amp;IF(U182="LIBSETS_DROP_MECHANIC_MONSTER_NAME",", dropMechanicNames={" &amp; IF(V182&lt;&gt;"","['en']='"&amp;V182&amp;"'","") &amp; IF(W182&lt;&gt;"",", ['de']='" &amp; W182&amp;"'","") &amp; "}",""),"")&amp;"},","")</f>
        <v>, dropMechanic={LIBSETS_DROP_MECHANIC_ARENA_STAGE_CHEST}},</v>
      </c>
      <c r="BC182" s="21" t="str">
        <f>IF(F182&lt;&gt;"Not in the game (anymore)",IF(C182&lt;&gt;"",CONCATENATE(" --",C182," / ",B182,"   [",IF(Q182&lt;&gt;"",Q182,""),IF(Z182&lt;&gt;"",", "&amp;Z182,""),IF(AE182&lt;&gt;"",", "&amp;AE182,""),IF(AJ182&lt;&gt;"",", "&amp;AJ182,""),IF(AO182&lt;&gt;"",", "&amp;AO182,""),IF(AT182&lt;&gt;"",", "&amp;AT182,""),"]")),"")</f>
        <v xml:space="preserve"> --Elemental Succession / Elementarfolge   [Maelstrom Arena]</v>
      </c>
    </row>
    <row r="183" spans="1:55" x14ac:dyDescent="0.25">
      <c r="A183" s="12">
        <v>216</v>
      </c>
      <c r="B183" t="s">
        <v>1016</v>
      </c>
      <c r="C183" t="s">
        <v>1017</v>
      </c>
      <c r="D183" s="3">
        <f>A183</f>
        <v>216</v>
      </c>
      <c r="G183" s="8" t="s">
        <v>1477</v>
      </c>
      <c r="I183" t="s">
        <v>91</v>
      </c>
      <c r="J183" t="s">
        <v>91</v>
      </c>
      <c r="K183">
        <v>249</v>
      </c>
      <c r="L183">
        <v>249</v>
      </c>
      <c r="M183">
        <v>249</v>
      </c>
      <c r="O183" s="65" t="s">
        <v>451</v>
      </c>
      <c r="P183" s="3">
        <f>IF(AND(G183&lt;&gt;"LIBSETS_SETTYPE_BATTLEGROUND",G183&lt;&gt;"LIBSETS_SETTYPE_SPECIAL"), IF(Q183&lt;&gt;"",VLOOKUP(Q183,'ESO zone constants'!$D$3:$H$10001,5,FALSE),""),"")</f>
        <v>677</v>
      </c>
      <c r="Q183" t="str">
        <f>IF(AND(O183&lt;&gt;"",NOT(ISERROR(O183))),O183, IF(AND(K183&lt;&gt;"",K183&gt;0,NOT(ISERROR(K183))),VLOOKUP(K183,'ESO dumped WayshrineInfo'!$K$3:$N$9987,4,FALSE),""))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WayshrineInfo'!$K$3:$N$9987,4,FALSE),""))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WayshrineInfo'!$K$3:$N$9987,4,FALSE),""))</f>
        <v/>
      </c>
      <c r="AF183" s="44"/>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K183" s="44"/>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P183" s="44"/>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U183" s="44"/>
      <c r="AV183" s="3" t="str">
        <f>IF(AU183&lt;&gt;"",IF(AU183&lt;&gt;"LIBSETS_DROP_MECHANIC_MONSTER_NAME",VLOOKUP(AU183,'LibSets constants'!$I$4:$L$1003,3,FALSE),""),"")</f>
        <v/>
      </c>
      <c r="AW183" s="3" t="str">
        <f>IF(AU183&lt;&gt;"",IF(AU183&lt;&gt;"LIBSETS_DROP_MECHANIC_MONSTER_NAME",VLOOKUP(AU183,'LibSets constants'!$I$4:$L$1003,4,FALSE),""),"")</f>
        <v/>
      </c>
      <c r="AX183" s="85" t="s">
        <v>2677</v>
      </c>
      <c r="AY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{wayshrines={249,249,249,}, dlcId=DLC_ORSINIUM</v>
      </c>
      <c r="AZ183" s="21" t="str">
        <f>IF(F183&lt;&gt;"Not in the game (anymore)",IF(A183&lt;&gt;"",IF(P183&lt;&gt;"",CONCATENATE(", zoneIds={",P183),"")&amp;IF(Y183&lt;&gt;"",CONCATENATE(",",Y183),"")&amp;IF(AD183&lt;&gt;"",CONCATENATE(",",AD183),"")&amp;IF(AI183&lt;&gt;"",CONCATENATE(",",AI183),"")&amp;IF(AN183&lt;&gt;"",CONCATENATE(",",AN183),"")&amp;IF(AS183&lt;&gt;"",CONCATENATE(",",AS183),"")&amp;IF(P183&lt;&gt;"",CONCATENATE("}",""),"")&amp;IF(OR(I183="true",I183="false",I183&lt;&gt;""), CONCATENATE(", veteran=", I183), ""),""),"")</f>
        <v>, zoneIds={677}, veteran=false</v>
      </c>
      <c r="BA183" s="21" t="str">
        <f>IF(F183&lt;&gt;"Not in the game (anymore)",IF(A183&lt;&gt;"",", setType="&amp;G183,"")&amp;IF(J183="true",", multiTrialSet=true",""),"")</f>
        <v>, setType=LIBSETS_SETTYPE_ARENA</v>
      </c>
      <c r="BB183" s="21" t="str">
        <f>IF(AX183&lt;&gt;"",", isProcSetAllowedInPvP="&amp; AX183,"") &amp; IF(F183&lt;&gt;"Not in the game (anymore)",IF(U183&lt;&gt;"",", dropMechanic={"&amp;U183&amp;IF(AA183&lt;&gt;"",","&amp;AA183,"")&amp;IF(AF183&lt;&gt;"",","&amp;AF183,"")&amp;IF(AK183&lt;&gt;"",","&amp;AK183,"")&amp;IF(AP183&lt;&gt;"",","&amp;AP183,"")&amp;IF(AU183&lt;&gt;"",","&amp;AU183,"")&amp;"}"&amp;IF(U183="LIBSETS_DROP_MECHANIC_MONSTER_NAME",", dropMechanicNames={" &amp; IF(V183&lt;&gt;"","['en']='"&amp;V183&amp;"'","") &amp; IF(W183&lt;&gt;"",", ['de']='" &amp; W183&amp;"'","") &amp; "}",""),"")&amp;"},","")</f>
        <v>, dropMechanic={LIBSETS_DROP_MECHANIC_ARENA_STAGE_CHEST}},</v>
      </c>
      <c r="BC183" s="21" t="str">
        <f>IF(F183&lt;&gt;"Not in the game (anymore)",IF(C183&lt;&gt;"",CONCATENATE(" --",C183," / ",B183,"   [",IF(Q183&lt;&gt;"",Q183,""),IF(Z183&lt;&gt;"",", "&amp;Z183,""),IF(AE183&lt;&gt;"",", "&amp;AE183,""),IF(AJ183&lt;&gt;"",", "&amp;AJ183,""),IF(AO183&lt;&gt;"",", "&amp;AO183,""),IF(AT183&lt;&gt;"",", "&amp;AT183,""),"]")),"")</f>
        <v xml:space="preserve"> --Hunt Leader / Jagdleiter   [Maelstrom Arena]</v>
      </c>
    </row>
    <row r="184" spans="1:55" x14ac:dyDescent="0.25">
      <c r="A184" s="12">
        <v>217</v>
      </c>
      <c r="B184" t="s">
        <v>1018</v>
      </c>
      <c r="C184" t="s">
        <v>1019</v>
      </c>
      <c r="D184" s="3">
        <f>A184</f>
        <v>217</v>
      </c>
      <c r="G184" s="8" t="s">
        <v>1477</v>
      </c>
      <c r="I184" t="s">
        <v>91</v>
      </c>
      <c r="J184" t="s">
        <v>91</v>
      </c>
      <c r="K184">
        <v>249</v>
      </c>
      <c r="L184">
        <v>249</v>
      </c>
      <c r="M184">
        <v>249</v>
      </c>
      <c r="O184" s="65" t="s">
        <v>451</v>
      </c>
      <c r="P184" s="3">
        <f>IF(AND(G184&lt;&gt;"LIBSETS_SETTYPE_BATTLEGROUND",G184&lt;&gt;"LIBSETS_SETTYPE_SPECIAL"), IF(Q184&lt;&gt;"",VLOOKUP(Q184,'ESO zone constants'!$D$3:$H$10001,5,FALSE),""),"")</f>
        <v>677</v>
      </c>
      <c r="Q184" t="str">
        <f>IF(AND(O184&lt;&gt;"",NOT(ISERROR(O184))),O184, IF(AND(K184&lt;&gt;"",K184&gt;0,NOT(ISERROR(K184))),VLOOKUP(K184,'ESO dumped WayshrineInfo'!$K$3:$N$9987,4,FALSE),""))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WayshrineInfo'!$K$3:$N$9987,4,FALSE),""))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WayshrineInfo'!$K$3:$N$9987,4,FALSE),""))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K184" s="44"/>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P184" s="44"/>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U184" s="44"/>
      <c r="AV184" s="3" t="str">
        <f>IF(AU184&lt;&gt;"",IF(AU184&lt;&gt;"LIBSETS_DROP_MECHANIC_MONSTER_NAME",VLOOKUP(AU184,'LibSets constants'!$I$4:$L$1003,3,FALSE),""),"")</f>
        <v/>
      </c>
      <c r="AW184" s="3" t="str">
        <f>IF(AU184&lt;&gt;"",IF(AU184&lt;&gt;"LIBSETS_DROP_MECHANIC_MONSTER_NAME",VLOOKUP(AU184,'LibSets constants'!$I$4:$L$1003,4,FALSE),""),"")</f>
        <v/>
      </c>
      <c r="AX184" s="85" t="s">
        <v>2677</v>
      </c>
      <c r="AY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{wayshrines={249,249,249,}, dlcId=DLC_ORSINIUM</v>
      </c>
      <c r="AZ184" s="21" t="str">
        <f>IF(F184&lt;&gt;"Not in the game (anymore)",IF(A184&lt;&gt;"",IF(P184&lt;&gt;"",CONCATENATE(", zoneIds={",P184),"")&amp;IF(Y184&lt;&gt;"",CONCATENATE(",",Y184),"")&amp;IF(AD184&lt;&gt;"",CONCATENATE(",",AD184),"")&amp;IF(AI184&lt;&gt;"",CONCATENATE(",",AI184),"")&amp;IF(AN184&lt;&gt;"",CONCATENATE(",",AN184),"")&amp;IF(AS184&lt;&gt;"",CONCATENATE(",",AS184),"")&amp;IF(P184&lt;&gt;"",CONCATENATE("}",""),"")&amp;IF(OR(I184="true",I184="false",I184&lt;&gt;""), CONCATENATE(", veteran=", I184), ""),""),"")</f>
        <v>, zoneIds={677}, veteran=false</v>
      </c>
      <c r="BA184" s="21" t="str">
        <f>IF(F184&lt;&gt;"Not in the game (anymore)",IF(A184&lt;&gt;"",", setType="&amp;G184,"")&amp;IF(J184="true",", multiTrialSet=true",""),"")</f>
        <v>, setType=LIBSETS_SETTYPE_ARENA</v>
      </c>
      <c r="BB184" s="21" t="str">
        <f>IF(AX184&lt;&gt;"",", isProcSetAllowedInPvP="&amp; AX184,"") &amp; IF(F184&lt;&gt;"Not in the game (anymore)",IF(U184&lt;&gt;"",", dropMechanic={"&amp;U184&amp;IF(AA184&lt;&gt;"",","&amp;AA184,"")&amp;IF(AF184&lt;&gt;"",","&amp;AF184,"")&amp;IF(AK184&lt;&gt;"",","&amp;AK184,"")&amp;IF(AP184&lt;&gt;"",","&amp;AP184,"")&amp;IF(AU184&lt;&gt;"",","&amp;AU184,"")&amp;"}"&amp;IF(U184="LIBSETS_DROP_MECHANIC_MONSTER_NAME",", dropMechanicNames={" &amp; IF(V184&lt;&gt;"","['en']='"&amp;V184&amp;"'","") &amp; IF(W184&lt;&gt;"",", ['de']='" &amp; W184&amp;"'","") &amp; "}",""),"")&amp;"},","")</f>
        <v>, dropMechanic={LIBSETS_DROP_MECHANIC_ARENA_STAGE_CHEST}},</v>
      </c>
      <c r="BC184" s="21" t="str">
        <f>IF(F184&lt;&gt;"Not in the game (anymore)",IF(C184&lt;&gt;"",CONCATENATE(" --",C184," / ",B184,"   [",IF(Q184&lt;&gt;"",Q184,""),IF(Z184&lt;&gt;"",", "&amp;Z184,""),IF(AE184&lt;&gt;"",", "&amp;AE184,""),IF(AJ184&lt;&gt;"",", "&amp;AJ184,""),IF(AO184&lt;&gt;"",", "&amp;AO184,""),IF(AT184&lt;&gt;"",", "&amp;AT184,""),"]")),"")</f>
        <v xml:space="preserve"> --Winterborn / Winterkind   [Maelstrom Arena]</v>
      </c>
    </row>
    <row r="185" spans="1:55" x14ac:dyDescent="0.25">
      <c r="A185" s="12">
        <v>218</v>
      </c>
      <c r="B185" t="s">
        <v>1020</v>
      </c>
      <c r="C185" t="s">
        <v>2606</v>
      </c>
      <c r="D185" s="3">
        <f>A185</f>
        <v>218</v>
      </c>
      <c r="G185" s="8" t="s">
        <v>1485</v>
      </c>
      <c r="I185" t="s">
        <v>91</v>
      </c>
      <c r="J185" t="s">
        <v>91</v>
      </c>
      <c r="K185">
        <v>244</v>
      </c>
      <c r="L185">
        <v>244</v>
      </c>
      <c r="M185">
        <v>244</v>
      </c>
      <c r="O185" s="65" t="s">
        <v>452</v>
      </c>
      <c r="P185" s="3">
        <f>IF(AND(G185&lt;&gt;"LIBSETS_SETTYPE_BATTLEGROUND",G185&lt;&gt;"LIBSETS_SETTYPE_SPECIAL"), IF(Q185&lt;&gt;"",VLOOKUP(Q185,'ESO zone constants'!$D$3:$H$10001,5,FALSE),""),"")</f>
        <v>684</v>
      </c>
      <c r="Q185" t="str">
        <f>IF(AND(O185&lt;&gt;"",NOT(ISERROR(O185))),O185, IF(AND(K185&lt;&gt;"",K185&gt;0,NOT(ISERROR(K185))),VLOOKUP(K185,'ESO dumped WayshrineInfo'!$K$3:$N$9987,4,FALSE),""))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43"/>
      <c r="Y185" s="3" t="str">
        <f>IF(G185&lt;&gt;"LIBSETS_SETTYPE_BATTLEGROUND",IF(G185&lt;&gt;"LIBSETS_SETTYPE_SPECIAL",IF(X185&lt;&gt;"",X185,IF(Z185&lt;&gt;"",VLOOKUP(Z185,'ESO zone constants'!$D$3:$H$4953,5,FALSE),"")),""),"")</f>
        <v/>
      </c>
      <c r="Z185" t="str">
        <f>IF(AND(O185&lt;&gt;"",NOT(ISERROR(O185))),"",IF(AND(L185&lt;&gt;"",L185&gt;0,NOT(ISERROR(L185))),VLOOKUP(L185,'ESO dumped WayshrineInfo'!$K$3:$N$9987,4,FALSE),""))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WayshrineInfo'!$K$3:$N$9987,4,FALSE),""))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5" t="s">
        <v>2677</v>
      </c>
      <c r="AY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{wayshrines={244,244,244,}, dlcId=DLC_ORSINIUM</v>
      </c>
      <c r="AZ185" s="21" t="str">
        <f>IF(F185&lt;&gt;"Not in the game (anymore)",IF(A185&lt;&gt;"",IF(P185&lt;&gt;"",CONCATENATE(", zoneIds={",P185),"")&amp;IF(Y185&lt;&gt;"",CONCATENATE(",",Y185),"")&amp;IF(AD185&lt;&gt;"",CONCATENATE(",",AD185),"")&amp;IF(AI185&lt;&gt;"",CONCATENATE(",",AI185),"")&amp;IF(AN185&lt;&gt;"",CONCATENATE(",",AN185),"")&amp;IF(AS185&lt;&gt;"",CONCATENATE(",",AS185),"")&amp;IF(P185&lt;&gt;"",CONCATENATE("}",""),"")&amp;IF(OR(I185="true",I185="false",I185&lt;&gt;""), CONCATENATE(", veteran=", I185), ""),""),"")</f>
        <v>, zoneIds={684}, veteran=false</v>
      </c>
      <c r="BA185" s="21" t="str">
        <f>IF(F185&lt;&gt;"Not in the game (anymore)",IF(A185&lt;&gt;"",", setType="&amp;G185,"")&amp;IF(J185="true",", multiTrialSet=true",""),"")</f>
        <v>, setType=LIBSETS_SETTYPE_OVERLAND</v>
      </c>
      <c r="BB185" s="21" t="str">
        <f>IF(AX185&lt;&gt;"",", isProcSetAllowedInPvP="&amp; AX185,"") &amp; IF(F185&lt;&gt;"Not in the game (anymore)",IF(U185&lt;&gt;"",", dropMechanic={"&amp;U185&amp;IF(AA185&lt;&gt;"",","&amp;AA185,"")&amp;IF(AF185&lt;&gt;"",","&amp;AF185,"")&amp;IF(AK185&lt;&gt;"",","&amp;AK185,"")&amp;IF(AP185&lt;&gt;"",","&amp;AP185,"")&amp;IF(AU185&lt;&gt;"",","&amp;AU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C185" s="21" t="str">
        <f>IF(F185&lt;&gt;"Not in the game (anymore)",IF(C185&lt;&gt;"",CONCATENATE(" --",C185," / ",B185,"   [",IF(Q185&lt;&gt;"",Q185,""),IF(Z185&lt;&gt;"",", "&amp;Z185,""),IF(AE185&lt;&gt;"",", "&amp;AE185,""),IF(AJ185&lt;&gt;"",", "&amp;AJ185,""),IF(AO185&lt;&gt;"",", "&amp;AO185,""),IF(AT185&lt;&gt;"",", "&amp;AT185,""),"]")),"")</f>
        <v xml:space="preserve"> --Trinimac\'s Valor / Trinimacs Heldenmut   [Wrothgar]</v>
      </c>
    </row>
    <row r="186" spans="1:55" x14ac:dyDescent="0.25">
      <c r="A186" s="5">
        <v>219</v>
      </c>
      <c r="B186" t="s">
        <v>1021</v>
      </c>
      <c r="C186" t="s">
        <v>1021</v>
      </c>
      <c r="D186" s="3">
        <f>A186</f>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WayshrineInfo'!$K$3:$N$9987,4,FALSE),""))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WayshrineInfo'!$K$3:$N$9987,4,FALSE),""))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WayshrineInfo'!$K$3:$N$9987,4,FALSE),""))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5" t="s">
        <v>2677</v>
      </c>
      <c r="AY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Z186" s="21" t="str">
        <f>IF(F186&lt;&gt;"Not in the game (anymore)",IF(A186&lt;&gt;"",IF(P186&lt;&gt;"",CONCATENATE(", zoneIds={",P186),"")&amp;IF(Y186&lt;&gt;"",CONCATENATE(",",Y186),"")&amp;IF(AD186&lt;&gt;"",CONCATENATE(",",AD186),"")&amp;IF(AI186&lt;&gt;"",CONCATENATE(",",AI186),"")&amp;IF(AN186&lt;&gt;"",CONCATENATE(",",AN186),"")&amp;IF(AS186&lt;&gt;"",CONCATENATE(",",AS186),"")&amp;IF(P186&lt;&gt;"",CONCATENATE("}",""),"")&amp;IF(OR(I186="true",I186="false",I186&lt;&gt;""), CONCATENATE(", veteran=", I186), ""),""),"")</f>
        <v>, zoneIds={684,684,684}, veteran=false</v>
      </c>
      <c r="BA186" s="21" t="str">
        <f>IF(F186&lt;&gt;"Not in the game (anymore)",IF(A186&lt;&gt;"",", setType="&amp;G186,"")&amp;IF(J186="true",", multiTrialSet=true",""),"")</f>
        <v>, setType=LIBSETS_SETTYPE_CRAFTED</v>
      </c>
      <c r="BB186" s="21" t="str">
        <f>IF(AX186&lt;&gt;"",", isProcSetAllowedInPvP="&amp; AX186,"") &amp; IF(F186&lt;&gt;"Not in the game (anymore)",IF(U186&lt;&gt;"",", dropMechanic={"&amp;U186&amp;IF(AA186&lt;&gt;"",","&amp;AA186,"")&amp;IF(AF186&lt;&gt;"",","&amp;AF186,"")&amp;IF(AK186&lt;&gt;"",","&amp;AK186,"")&amp;IF(AP186&lt;&gt;"",","&amp;AP186,"")&amp;IF(AU186&lt;&gt;"",","&amp;AU186,"")&amp;"}"&amp;IF(U186="LIBSETS_DROP_MECHANIC_MONSTER_NAME",", dropMechanicNames={" &amp; IF(V186&lt;&gt;"","['en']='"&amp;V186&amp;"'","") &amp; IF(W186&lt;&gt;"",", ['de']='" &amp; W186&amp;"'","") &amp; "}",""),"")&amp;"},","")</f>
        <v>},</v>
      </c>
      <c r="BC186" s="21" t="str">
        <f>IF(F186&lt;&gt;"Not in the game (anymore)",IF(C186&lt;&gt;"",CONCATENATE(" --",C186," / ",B186,"   [",IF(Q186&lt;&gt;"",Q186,""),IF(Z186&lt;&gt;"",", "&amp;Z186,""),IF(AE186&lt;&gt;"",", "&amp;AE186,""),IF(AJ186&lt;&gt;"",", "&amp;AJ186,""),IF(AO186&lt;&gt;"",", "&amp;AO186,""),IF(AT186&lt;&gt;"",", "&amp;AT186,""),"]")),"")</f>
        <v xml:space="preserve"> --Morkuldin / Morkuldin   [Wrothgar, Wrothgar, Wrothgar]</v>
      </c>
    </row>
    <row r="187" spans="1:55" x14ac:dyDescent="0.25">
      <c r="A187" s="5">
        <v>224</v>
      </c>
      <c r="B187" t="s">
        <v>1022</v>
      </c>
      <c r="C187" t="s">
        <v>2607</v>
      </c>
      <c r="D187" s="3">
        <f>A187</f>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WayshrineInfo'!$K$3:$N$9987,4,FALSE),""))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WayshrineInfo'!$K$3:$N$9987,4,FALSE),""))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WayshrineInfo'!$K$3:$N$9987,4,FALSE),""))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5" t="s">
        <v>2677</v>
      </c>
      <c r="AY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Z187" s="21" t="str">
        <f>IF(F187&lt;&gt;"Not in the game (anymore)",IF(A187&lt;&gt;"",IF(P187&lt;&gt;"",CONCATENATE(", zoneIds={",P187),"")&amp;IF(Y187&lt;&gt;"",CONCATENATE(",",Y187),"")&amp;IF(AD187&lt;&gt;"",CONCATENATE(",",AD187),"")&amp;IF(AI187&lt;&gt;"",CONCATENATE(",",AI187),"")&amp;IF(AN187&lt;&gt;"",CONCATENATE(",",AN187),"")&amp;IF(AS187&lt;&gt;"",CONCATENATE(",",AS187),"")&amp;IF(P187&lt;&gt;"",CONCATENATE("}",""),"")&amp;IF(OR(I187="true",I187="false",I187&lt;&gt;""), CONCATENATE(", veteran=", I187), ""),""),"")</f>
        <v>, zoneIds={816,816,816}, veteran=false</v>
      </c>
      <c r="BA187" s="21" t="str">
        <f>IF(F187&lt;&gt;"Not in the game (anymore)",IF(A187&lt;&gt;"",", setType="&amp;G187,"")&amp;IF(J187="true",", multiTrialSet=true",""),"")</f>
        <v>, setType=LIBSETS_SETTYPE_CRAFTED</v>
      </c>
      <c r="BB187" s="21" t="str">
        <f>IF(AX187&lt;&gt;"",", isProcSetAllowedInPvP="&amp; AX187,"") &amp; IF(F187&lt;&gt;"Not in the game (anymore)",IF(U187&lt;&gt;"",", dropMechanic={"&amp;U187&amp;IF(AA187&lt;&gt;"",","&amp;AA187,"")&amp;IF(AF187&lt;&gt;"",","&amp;AF187,"")&amp;IF(AK187&lt;&gt;"",","&amp;AK187,"")&amp;IF(AP187&lt;&gt;"",","&amp;AP187,"")&amp;IF(AU187&lt;&gt;"",","&amp;AU187,"")&amp;"}"&amp;IF(U187="LIBSETS_DROP_MECHANIC_MONSTER_NAME",", dropMechanicNames={" &amp; IF(V187&lt;&gt;"","['en']='"&amp;V187&amp;"'","") &amp; IF(W187&lt;&gt;"",", ['de']='" &amp; W187&amp;"'","") &amp; "}",""),"")&amp;"},","")</f>
        <v>},</v>
      </c>
      <c r="BC187" s="21" t="str">
        <f>IF(F187&lt;&gt;"Not in the game (anymore)",IF(C187&lt;&gt;"",CONCATENATE(" --",C187," / ",B187,"   [",IF(Q187&lt;&gt;"",Q187,""),IF(Z187&lt;&gt;"",", "&amp;Z187,""),IF(AE187&lt;&gt;"",", "&amp;AE187,""),IF(AJ187&lt;&gt;"",", "&amp;AJ187,""),IF(AO187&lt;&gt;"",", "&amp;AO187,""),IF(AT187&lt;&gt;"",", "&amp;AT187,""),"]")),"")</f>
        <v xml:space="preserve"> --Tava\'s Favor / Tavas Gunst   [Hew's Bane, Hew's Bane, Hew's Bane]</v>
      </c>
    </row>
    <row r="188" spans="1:55" x14ac:dyDescent="0.25">
      <c r="A188" s="5">
        <v>225</v>
      </c>
      <c r="B188" t="s">
        <v>1023</v>
      </c>
      <c r="C188" t="s">
        <v>1024</v>
      </c>
      <c r="D188" s="3">
        <f>A188</f>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WayshrineInfo'!$K$3:$N$9987,4,FALSE),""))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WayshrineInfo'!$K$3:$N$9987,4,FALSE),""))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WayshrineInfo'!$K$3:$N$9987,4,FALSE),""))</f>
        <v>Hew's Bane</v>
      </c>
      <c r="AF188" s="44"/>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K188" s="44"/>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P188" s="44"/>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U188" s="44"/>
      <c r="AV188" s="3" t="str">
        <f>IF(AU188&lt;&gt;"",IF(AU188&lt;&gt;"LIBSETS_DROP_MECHANIC_MONSTER_NAME",VLOOKUP(AU188,'LibSets constants'!$I$4:$L$1003,3,FALSE),""),"")</f>
        <v/>
      </c>
      <c r="AW188" s="3" t="str">
        <f>IF(AU188&lt;&gt;"",IF(AU188&lt;&gt;"LIBSETS_DROP_MECHANIC_MONSTER_NAME",VLOOKUP(AU188,'LibSets constants'!$I$4:$L$1003,4,FALSE),""),"")</f>
        <v/>
      </c>
      <c r="AX188" s="85" t="s">
        <v>2677</v>
      </c>
      <c r="AY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Z188" s="21" t="str">
        <f>IF(F188&lt;&gt;"Not in the game (anymore)",IF(A188&lt;&gt;"",IF(P188&lt;&gt;"",CONCATENATE(", zoneIds={",P188),"")&amp;IF(Y188&lt;&gt;"",CONCATENATE(",",Y188),"")&amp;IF(AD188&lt;&gt;"",CONCATENATE(",",AD188),"")&amp;IF(AI188&lt;&gt;"",CONCATENATE(",",AI188),"")&amp;IF(AN188&lt;&gt;"",CONCATENATE(",",AN188),"")&amp;IF(AS188&lt;&gt;"",CONCATENATE(",",AS188),"")&amp;IF(P188&lt;&gt;"",CONCATENATE("}",""),"")&amp;IF(OR(I188="true",I188="false",I188&lt;&gt;""), CONCATENATE(", veteran=", I188), ""),""),"")</f>
        <v>, zoneIds={816,816,816}, veteran=false</v>
      </c>
      <c r="BA188" s="21" t="str">
        <f>IF(F188&lt;&gt;"Not in the game (anymore)",IF(A188&lt;&gt;"",", setType="&amp;G188,"")&amp;IF(J188="true",", multiTrialSet=true",""),"")</f>
        <v>, setType=LIBSETS_SETTYPE_CRAFTED</v>
      </c>
      <c r="BB188" s="21" t="str">
        <f>IF(AX188&lt;&gt;"",", isProcSetAllowedInPvP="&amp; AX188,"") &amp; IF(F188&lt;&gt;"Not in the game (anymore)",IF(U188&lt;&gt;"",", dropMechanic={"&amp;U188&amp;IF(AA188&lt;&gt;"",","&amp;AA188,"")&amp;IF(AF188&lt;&gt;"",","&amp;AF188,"")&amp;IF(AK188&lt;&gt;"",","&amp;AK188,"")&amp;IF(AP188&lt;&gt;"",","&amp;AP188,"")&amp;IF(AU188&lt;&gt;"",","&amp;AU188,"")&amp;"}"&amp;IF(U188="LIBSETS_DROP_MECHANIC_MONSTER_NAME",", dropMechanicNames={" &amp; IF(V188&lt;&gt;"","['en']='"&amp;V188&amp;"'","") &amp; IF(W188&lt;&gt;"",", ['de']='" &amp; W188&amp;"'","") &amp; "}",""),"")&amp;"},","")</f>
        <v>},</v>
      </c>
      <c r="BC188" s="21" t="str">
        <f>IF(F188&lt;&gt;"Not in the game (anymore)",IF(C188&lt;&gt;"",CONCATENATE(" --",C188," / ",B188,"   [",IF(Q188&lt;&gt;"",Q188,""),IF(Z188&lt;&gt;"",", "&amp;Z188,""),IF(AE188&lt;&gt;"",", "&amp;AE188,""),IF(AJ188&lt;&gt;"",", "&amp;AJ188,""),IF(AO188&lt;&gt;"",", "&amp;AO188,""),IF(AT188&lt;&gt;"",", "&amp;AT188,""),"]")),"")</f>
        <v xml:space="preserve"> --Clever Alchemist / Schlauer Alchemist   [Hew's Bane, Hew's Bane, Hew's Bane]</v>
      </c>
    </row>
    <row r="189" spans="1:55" x14ac:dyDescent="0.25">
      <c r="A189" s="5">
        <v>226</v>
      </c>
      <c r="B189" t="s">
        <v>1025</v>
      </c>
      <c r="C189" t="s">
        <v>1026</v>
      </c>
      <c r="D189" s="3">
        <f>A189</f>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WayshrineInfo'!$K$3:$N$9987,4,FALSE),""))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WayshrineInfo'!$K$3:$N$9987,4,FALSE),""))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WayshrineInfo'!$K$3:$N$9987,4,FALSE),""))</f>
        <v>Hew's Bane</v>
      </c>
      <c r="AF189" s="44"/>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K189" s="44"/>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P189" s="44"/>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U189" s="44"/>
      <c r="AV189" s="3" t="str">
        <f>IF(AU189&lt;&gt;"",IF(AU189&lt;&gt;"LIBSETS_DROP_MECHANIC_MONSTER_NAME",VLOOKUP(AU189,'LibSets constants'!$I$4:$L$1003,3,FALSE),""),"")</f>
        <v/>
      </c>
      <c r="AW189" s="3" t="str">
        <f>IF(AU189&lt;&gt;"",IF(AU189&lt;&gt;"LIBSETS_DROP_MECHANIC_MONSTER_NAME",VLOOKUP(AU189,'LibSets constants'!$I$4:$L$1003,4,FALSE),""),"")</f>
        <v/>
      </c>
      <c r="AX189" s="85" t="s">
        <v>2677</v>
      </c>
      <c r="AY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Z189" s="21" t="str">
        <f>IF(F189&lt;&gt;"Not in the game (anymore)",IF(A189&lt;&gt;"",IF(P189&lt;&gt;"",CONCATENATE(", zoneIds={",P189),"")&amp;IF(Y189&lt;&gt;"",CONCATENATE(",",Y189),"")&amp;IF(AD189&lt;&gt;"",CONCATENATE(",",AD189),"")&amp;IF(AI189&lt;&gt;"",CONCATENATE(",",AI189),"")&amp;IF(AN189&lt;&gt;"",CONCATENATE(",",AN189),"")&amp;IF(AS189&lt;&gt;"",CONCATENATE(",",AS189),"")&amp;IF(P189&lt;&gt;"",CONCATENATE("}",""),"")&amp;IF(OR(I189="true",I189="false",I189&lt;&gt;""), CONCATENATE(", veteran=", I189), ""),""),"")</f>
        <v>, zoneIds={816,816,816}, veteran=false</v>
      </c>
      <c r="BA189" s="21" t="str">
        <f>IF(F189&lt;&gt;"Not in the game (anymore)",IF(A189&lt;&gt;"",", setType="&amp;G189,"")&amp;IF(J189="true",", multiTrialSet=true",""),"")</f>
        <v>, setType=LIBSETS_SETTYPE_CRAFTED</v>
      </c>
      <c r="BB189" s="21" t="str">
        <f>IF(AX189&lt;&gt;"",", isProcSetAllowedInPvP="&amp; AX189,"") &amp; IF(F189&lt;&gt;"Not in the game (anymore)",IF(U189&lt;&gt;"",", dropMechanic={"&amp;U189&amp;IF(AA189&lt;&gt;"",","&amp;AA189,"")&amp;IF(AF189&lt;&gt;"",","&amp;AF189,"")&amp;IF(AK189&lt;&gt;"",","&amp;AK189,"")&amp;IF(AP189&lt;&gt;"",","&amp;AP189,"")&amp;IF(AU189&lt;&gt;"",","&amp;AU189,"")&amp;"}"&amp;IF(U189="LIBSETS_DROP_MECHANIC_MONSTER_NAME",", dropMechanicNames={" &amp; IF(V189&lt;&gt;"","['en']='"&amp;V189&amp;"'","") &amp; IF(W189&lt;&gt;"",", ['de']='" &amp; W189&amp;"'","") &amp; "}",""),"")&amp;"},","")</f>
        <v>},</v>
      </c>
      <c r="BC189" s="21" t="str">
        <f>IF(F189&lt;&gt;"Not in the game (anymore)",IF(C189&lt;&gt;"",CONCATENATE(" --",C189," / ",B189,"   [",IF(Q189&lt;&gt;"",Q189,""),IF(Z189&lt;&gt;"",", "&amp;Z189,""),IF(AE189&lt;&gt;"",", "&amp;AE189,""),IF(AJ189&lt;&gt;"",", "&amp;AJ189,""),IF(AO189&lt;&gt;"",", "&amp;AO189,""),IF(AT189&lt;&gt;"",", "&amp;AT189,""),"]")),"")</f>
        <v xml:space="preserve"> --Eternal Hunt / Ewige Jagd   [Hew's Bane, Hew's Bane, Hew's Bane]</v>
      </c>
    </row>
    <row r="190" spans="1:55" x14ac:dyDescent="0.25">
      <c r="A190" s="12">
        <v>227</v>
      </c>
      <c r="B190" t="s">
        <v>1027</v>
      </c>
      <c r="C190" t="s">
        <v>2608</v>
      </c>
      <c r="D190" s="3">
        <f>A190</f>
        <v>227</v>
      </c>
      <c r="G190" s="8" t="s">
        <v>1485</v>
      </c>
      <c r="I190" t="s">
        <v>91</v>
      </c>
      <c r="J190" t="s">
        <v>91</v>
      </c>
      <c r="K190">
        <v>255</v>
      </c>
      <c r="L190">
        <v>255</v>
      </c>
      <c r="M190">
        <v>255</v>
      </c>
      <c r="O190" s="65" t="s">
        <v>509</v>
      </c>
      <c r="P190" s="3">
        <f>IF(AND(G190&lt;&gt;"LIBSETS_SETTYPE_BATTLEGROUND",G190&lt;&gt;"LIBSETS_SETTYPE_SPECIAL"), IF(Q190&lt;&gt;"",VLOOKUP(Q190,'ESO zone constants'!$D$3:$H$10001,5,FALSE),""),"")</f>
        <v>816</v>
      </c>
      <c r="Q190" t="str">
        <f>IF(AND(O190&lt;&gt;"",NOT(ISERROR(O190))),O190, IF(AND(K190&lt;&gt;"",K190&gt;0,NOT(ISERROR(K190))),VLOOKUP(K190,'ESO dumped WayshrineInfo'!$K$3:$N$9987,4,FALSE),""))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WayshrineInfo'!$K$3:$N$9987,4,FALSE),""))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WayshrineInfo'!$K$3:$N$9987,4,FALSE),""))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5" t="s">
        <v>2678</v>
      </c>
      <c r="AY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{wayshrines={255,255,255,}, dlcId=DLC_THIEVES_GUILD</v>
      </c>
      <c r="AZ190" s="21" t="str">
        <f>IF(F190&lt;&gt;"Not in the game (anymore)",IF(A190&lt;&gt;"",IF(P190&lt;&gt;"",CONCATENATE(", zoneIds={",P190),"")&amp;IF(Y190&lt;&gt;"",CONCATENATE(",",Y190),"")&amp;IF(AD190&lt;&gt;"",CONCATENATE(",",AD190),"")&amp;IF(AI190&lt;&gt;"",CONCATENATE(",",AI190),"")&amp;IF(AN190&lt;&gt;"",CONCATENATE(",",AN190),"")&amp;IF(AS190&lt;&gt;"",CONCATENATE(",",AS190),"")&amp;IF(P190&lt;&gt;"",CONCATENATE("}",""),"")&amp;IF(OR(I190="true",I190="false",I190&lt;&gt;""), CONCATENATE(", veteran=", I190), ""),""),"")</f>
        <v>, zoneIds={816}, veteran=false</v>
      </c>
      <c r="BA190" s="21" t="str">
        <f>IF(F190&lt;&gt;"Not in the game (anymore)",IF(A190&lt;&gt;"",", setType="&amp;G190,"")&amp;IF(J190="true",", multiTrialSet=true",""),"")</f>
        <v>, setType=LIBSETS_SETTYPE_OVERLAND</v>
      </c>
      <c r="BB190" s="21" t="str">
        <f>IF(AX190&lt;&gt;"",", isProcSetAllowedInPvP="&amp; AX190,"") &amp; IF(F190&lt;&gt;"Not in the game (anymore)",IF(U190&lt;&gt;"",", dropMechanic={"&amp;U190&amp;IF(AA190&lt;&gt;"",","&amp;AA190,"")&amp;IF(AF190&lt;&gt;"",","&amp;AF190,"")&amp;IF(AK190&lt;&gt;"",","&amp;AK190,"")&amp;IF(AP190&lt;&gt;"",","&amp;AP190,"")&amp;IF(AU190&lt;&gt;"",","&amp;AU190,"")&amp;"}"&amp;IF(U190="LIBSETS_DROP_MECHANIC_MONSTER_NAME",", dropMechanicNames={" &amp; IF(V190&lt;&gt;"","['en']='"&amp;V190&amp;"'","") &amp; IF(W190&lt;&gt;"",", ['de']='" &amp; W190&amp;"'","") &amp; "}",""),"")&amp;"},","")</f>
        <v>, isProcSetAllowedInPvP=1, dropMechanic={LIBSETS_DROP_MECHANIC_OVERLAND_BOSS_DELVE,LIBSETS_DROP_MECHANIC_OVERLAND_WORLDBOSS,LIBSETS_DROP_MECHANIC_OVERLAND_BOSS_PUBLIC_DUNGEON,LIBSETS_DROP_MECHANIC_OVERLAND_CHEST}},</v>
      </c>
      <c r="BC190" s="21" t="str">
        <f>IF(F190&lt;&gt;"Not in the game (anymore)",IF(C190&lt;&gt;"",CONCATENATE(" --",C190," / ",B190,"   [",IF(Q190&lt;&gt;"",Q190,""),IF(Z190&lt;&gt;"",", "&amp;Z190,""),IF(AE190&lt;&gt;"",", "&amp;AE190,""),IF(AJ190&lt;&gt;"",", "&amp;AJ190,""),IF(AO190&lt;&gt;"",", "&amp;AO190,""),IF(AT190&lt;&gt;"",", "&amp;AT190,""),"]")),"")</f>
        <v xml:space="preserve"> --Bahraha\'s Curse / Bahrahas Fluch   [Hew's Bane]</v>
      </c>
    </row>
    <row r="191" spans="1:55" x14ac:dyDescent="0.25">
      <c r="A191" s="12">
        <v>228</v>
      </c>
      <c r="B191" t="s">
        <v>1028</v>
      </c>
      <c r="C191" t="s">
        <v>2609</v>
      </c>
      <c r="D191" s="3">
        <f>A191</f>
        <v>228</v>
      </c>
      <c r="G191" s="8" t="s">
        <v>1485</v>
      </c>
      <c r="I191" t="s">
        <v>91</v>
      </c>
      <c r="J191" t="s">
        <v>91</v>
      </c>
      <c r="K191">
        <v>255</v>
      </c>
      <c r="L191">
        <v>255</v>
      </c>
      <c r="M191">
        <v>255</v>
      </c>
      <c r="O191" s="65" t="s">
        <v>509</v>
      </c>
      <c r="P191" s="3">
        <f>IF(AND(G191&lt;&gt;"LIBSETS_SETTYPE_BATTLEGROUND",G191&lt;&gt;"LIBSETS_SETTYPE_SPECIAL"), IF(Q191&lt;&gt;"",VLOOKUP(Q191,'ESO zone constants'!$D$3:$H$10001,5,FALSE),""),"")</f>
        <v>816</v>
      </c>
      <c r="Q191" t="str">
        <f>IF(AND(O191&lt;&gt;"",NOT(ISERROR(O191))),O191, IF(AND(K191&lt;&gt;"",K191&gt;0,NOT(ISERROR(K191))),VLOOKUP(K191,'ESO dumped WayshrineInfo'!$K$3:$N$9987,4,FALSE),""))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WayshrineInfo'!$K$3:$N$9987,4,FALSE),""))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WayshrineInfo'!$K$3:$N$9987,4,FALSE),""))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5" t="s">
        <v>2678</v>
      </c>
      <c r="AY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{wayshrines={255,255,255,}, dlcId=DLC_THIEVES_GUILD</v>
      </c>
      <c r="AZ191" s="21" t="str">
        <f>IF(F191&lt;&gt;"Not in the game (anymore)",IF(A191&lt;&gt;"",IF(P191&lt;&gt;"",CONCATENATE(", zoneIds={",P191),"")&amp;IF(Y191&lt;&gt;"",CONCATENATE(",",Y191),"")&amp;IF(AD191&lt;&gt;"",CONCATENATE(",",AD191),"")&amp;IF(AI191&lt;&gt;"",CONCATENATE(",",AI191),"")&amp;IF(AN191&lt;&gt;"",CONCATENATE(",",AN191),"")&amp;IF(AS191&lt;&gt;"",CONCATENATE(",",AS191),"")&amp;IF(P191&lt;&gt;"",CONCATENATE("}",""),"")&amp;IF(OR(I191="true",I191="false",I191&lt;&gt;""), CONCATENATE(", veteran=", I191), ""),""),"")</f>
        <v>, zoneIds={816}, veteran=false</v>
      </c>
      <c r="BA191" s="21" t="str">
        <f>IF(F191&lt;&gt;"Not in the game (anymore)",IF(A191&lt;&gt;"",", setType="&amp;G191,"")&amp;IF(J191="true",", multiTrialSet=true",""),"")</f>
        <v>, setType=LIBSETS_SETTYPE_OVERLAND</v>
      </c>
      <c r="BB191" s="21" t="str">
        <f>IF(AX191&lt;&gt;"",", isProcSetAllowedInPvP="&amp; AX191,"") &amp; IF(F191&lt;&gt;"Not in the game (anymore)",IF(U191&lt;&gt;"",", dropMechanic={"&amp;U191&amp;IF(AA191&lt;&gt;"",","&amp;AA191,"")&amp;IF(AF191&lt;&gt;"",","&amp;AF191,"")&amp;IF(AK191&lt;&gt;"",","&amp;AK191,"")&amp;IF(AP191&lt;&gt;"",","&amp;AP191,"")&amp;IF(AU191&lt;&gt;"",","&amp;AU191,"")&amp;"}"&amp;IF(U191="LIBSETS_DROP_MECHANIC_MONSTER_NAME",", dropMechanicNames={" &amp; IF(V191&lt;&gt;"","['en']='"&amp;V191&amp;"'","") &amp; IF(W191&lt;&gt;"",", ['de']='" &amp; W191&amp;"'","") &amp; "}",""),"")&amp;"},","")</f>
        <v>, isProcSetAllowedInPvP=1, dropMechanic={LIBSETS_DROP_MECHANIC_OVERLAND_BOSS_DELVE,LIBSETS_DROP_MECHANIC_OVERLAND_WORLDBOSS,LIBSETS_DROP_MECHANIC_OVERLAND_BOSS_PUBLIC_DUNGEON,LIBSETS_DROP_MECHANIC_OVERLAND_CHEST}},</v>
      </c>
      <c r="BC191" s="21" t="str">
        <f>IF(F191&lt;&gt;"Not in the game (anymore)",IF(C191&lt;&gt;"",CONCATENATE(" --",C191," / ",B191,"   [",IF(Q191&lt;&gt;"",Q191,""),IF(Z191&lt;&gt;"",", "&amp;Z191,""),IF(AE191&lt;&gt;"",", "&amp;AE191,""),IF(AJ191&lt;&gt;"",", "&amp;AJ191,""),IF(AO191&lt;&gt;"",", "&amp;AO191,""),IF(AT191&lt;&gt;"",", "&amp;AT191,""),"]")),"")</f>
        <v xml:space="preserve"> --Syvarra\'s Scales / Syvarras Schuppen   [Hew's Bane]</v>
      </c>
    </row>
    <row r="192" spans="1:55" x14ac:dyDescent="0.25">
      <c r="A192" s="12">
        <v>229</v>
      </c>
      <c r="B192" t="s">
        <v>1029</v>
      </c>
      <c r="C192" t="s">
        <v>1030</v>
      </c>
      <c r="D192" s="3">
        <f>A192</f>
        <v>229</v>
      </c>
      <c r="G192" s="8" t="s">
        <v>1486</v>
      </c>
      <c r="I192" t="s">
        <v>91</v>
      </c>
      <c r="J192" t="s">
        <v>91</v>
      </c>
      <c r="K192">
        <v>258</v>
      </c>
      <c r="L192">
        <v>258</v>
      </c>
      <c r="M192">
        <v>258</v>
      </c>
      <c r="O192" s="65" t="s">
        <v>477</v>
      </c>
      <c r="P192" s="3">
        <f>IF(AND(G192&lt;&gt;"LIBSETS_SETTYPE_BATTLEGROUND",G192&lt;&gt;"LIBSETS_SETTYPE_SPECIAL"), IF(Q192&lt;&gt;"",VLOOKUP(Q192,'ESO zone constants'!$D$3:$H$10001,5,FALSE),""),"")</f>
        <v>725</v>
      </c>
      <c r="Q192" t="str">
        <f>IF(AND(O192&lt;&gt;"",NOT(ISERROR(O192))),O192, IF(AND(K192&lt;&gt;"",K192&gt;0,NOT(ISERROR(K192))),VLOOKUP(K192,'ESO dumped WayshrineInfo'!$K$3:$N$9987,4,FALSE),""))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WayshrineInfo'!$K$3:$N$9987,4,FALSE),""))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WayshrineInfo'!$K$3:$N$9987,4,FALSE),""))</f>
        <v/>
      </c>
      <c r="AF192" s="44"/>
      <c r="AG192" s="39"/>
      <c r="AH192" s="39"/>
      <c r="AI192" s="3" t="str">
        <f>IF(G192&lt;&gt;"LIBSETS_SETTYPE_BATTLEGROUND",IF(G192&lt;&gt;"LIBSETS_SETTYPE_SPECIAL",IF(AJ192&lt;&gt;"",VLOOKUP(AJ192,'ESO zone constants'!$D$3:$H$4953,5,FALSE),""),""),"")</f>
        <v/>
      </c>
      <c r="AK192" s="44"/>
      <c r="AL192" s="39"/>
      <c r="AM192" s="39"/>
      <c r="AN192" s="3" t="str">
        <f>IF(G192&lt;&gt;"LIBSETS_SETTYPE_BATTLEGROUND",IF(G192&lt;&gt;"LIBSETS_SETTYPE_SPECIAL",IF(AO192&lt;&gt;"",VLOOKUP(AO192,'ESO zone constants'!$D$3:$H$4953,5,FALSE),""),""),"")</f>
        <v/>
      </c>
      <c r="AP192" s="44"/>
      <c r="AQ192" s="39"/>
      <c r="AR192" s="39"/>
      <c r="AS192" s="3" t="str">
        <f>IF(G192&lt;&gt;"LIBSETS_SETTYPE_BATTLEGROUND",IF(G192&lt;&gt;"LIBSETS_SETTYPE_SPECIAL",IF(AT192&lt;&gt;"",VLOOKUP(AT192,'ESO zone constants'!$D$3:$H$4953,5,FALSE),""),""),"")</f>
        <v/>
      </c>
      <c r="AU192" s="44"/>
      <c r="AV192" s="39"/>
      <c r="AW192" s="39"/>
      <c r="AX192" s="85" t="s">
        <v>2677</v>
      </c>
      <c r="AY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{wayshrines={258,258,258,}, dlcId=DLC_THIEVES_GUILD</v>
      </c>
      <c r="AZ192" s="21" t="str">
        <f>IF(F192&lt;&gt;"Not in the game (anymore)",IF(A192&lt;&gt;"",IF(P192&lt;&gt;"",CONCATENATE(", zoneIds={",P192),"")&amp;IF(Y192&lt;&gt;"",CONCATENATE(",",Y192),"")&amp;IF(AD192&lt;&gt;"",CONCATENATE(",",AD192),"")&amp;IF(AI192&lt;&gt;"",CONCATENATE(",",AI192),"")&amp;IF(AN192&lt;&gt;"",CONCATENATE(",",AN192),"")&amp;IF(AS192&lt;&gt;"",CONCATENATE(",",AS192),"")&amp;IF(P192&lt;&gt;"",CONCATENATE("}",""),"")&amp;IF(OR(I192="true",I192="false",I192&lt;&gt;""), CONCATENATE(", veteran=", I192), ""),""),"")</f>
        <v>, zoneIds={725}, veteran=false</v>
      </c>
      <c r="BA192" s="21" t="str">
        <f>IF(F192&lt;&gt;"Not in the game (anymore)",IF(A192&lt;&gt;"",", setType="&amp;G192,"")&amp;IF(J192="true",", multiTrialSet=true",""),"")</f>
        <v>, setType=LIBSETS_SETTYPE_TRIAL</v>
      </c>
      <c r="BB192" s="21" t="str">
        <f>IF(AX192&lt;&gt;"",", isProcSetAllowedInPvP="&amp; AX192,"") &amp; IF(F192&lt;&gt;"Not in the game (anymore)",IF(U192&lt;&gt;"",", dropMechanic={"&amp;U192&amp;IF(AA192&lt;&gt;"",","&amp;AA192,"")&amp;IF(AF192&lt;&gt;"",","&amp;AF192,"")&amp;IF(AK192&lt;&gt;"",","&amp;AK192,"")&amp;IF(AP192&lt;&gt;"",","&amp;AP192,"")&amp;IF(AU192&lt;&gt;"",","&amp;AU192,"")&amp;"}"&amp;IF(U192="LIBSETS_DROP_MECHANIC_MONSTER_NAME",", dropMechanicNames={" &amp; IF(V192&lt;&gt;"","['en']='"&amp;V192&amp;"'","") &amp; IF(W192&lt;&gt;"",", ['de']='" &amp; W192&amp;"'","")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IF(F192&lt;&gt;"Not in the game (anymore)",IF(C192&lt;&gt;"",CONCATENATE(" --",C192," / ",B192,"   [",IF(Q192&lt;&gt;"",Q192,""),IF(Z192&lt;&gt;"",", "&amp;Z192,""),IF(AE192&lt;&gt;"",", "&amp;AE192,""),IF(AJ192&lt;&gt;"",", "&amp;AJ192,""),IF(AO192&lt;&gt;"",", "&amp;AO192,""),IF(AT192&lt;&gt;"",", "&amp;AT192,""),"]")),"")</f>
        <v xml:space="preserve"> --Twilight Remedy / Zwielichtgenesung   [Maw of Lorkhaj]</v>
      </c>
    </row>
    <row r="193" spans="1:55" x14ac:dyDescent="0.25">
      <c r="A193" s="12">
        <v>230</v>
      </c>
      <c r="B193" t="s">
        <v>1031</v>
      </c>
      <c r="C193" t="s">
        <v>1032</v>
      </c>
      <c r="D193" s="3">
        <f>A193</f>
        <v>230</v>
      </c>
      <c r="G193" s="8" t="s">
        <v>1486</v>
      </c>
      <c r="I193" t="s">
        <v>91</v>
      </c>
      <c r="J193" t="s">
        <v>91</v>
      </c>
      <c r="K193">
        <v>258</v>
      </c>
      <c r="L193">
        <v>258</v>
      </c>
      <c r="M193">
        <v>258</v>
      </c>
      <c r="O193" s="65" t="s">
        <v>477</v>
      </c>
      <c r="P193" s="3">
        <f>IF(AND(G193&lt;&gt;"LIBSETS_SETTYPE_BATTLEGROUND",G193&lt;&gt;"LIBSETS_SETTYPE_SPECIAL"), IF(Q193&lt;&gt;"",VLOOKUP(Q193,'ESO zone constants'!$D$3:$H$10001,5,FALSE),""),"")</f>
        <v>725</v>
      </c>
      <c r="Q193" t="str">
        <f>IF(AND(O193&lt;&gt;"",NOT(ISERROR(O193))),O193, IF(AND(K193&lt;&gt;"",K193&gt;0,NOT(ISERROR(K193))),VLOOKUP(K193,'ESO dumped WayshrineInfo'!$K$3:$N$9987,4,FALSE),""))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WayshrineInfo'!$K$3:$N$9987,4,FALSE),""))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WayshrineInfo'!$K$3:$N$9987,4,FALSE),""))</f>
        <v/>
      </c>
      <c r="AF193" s="44"/>
      <c r="AG193" s="39"/>
      <c r="AH193" s="39"/>
      <c r="AI193" s="3" t="str">
        <f>IF(G193&lt;&gt;"LIBSETS_SETTYPE_BATTLEGROUND",IF(G193&lt;&gt;"LIBSETS_SETTYPE_SPECIAL",IF(AJ193&lt;&gt;"",VLOOKUP(AJ193,'ESO zone constants'!$D$3:$H$4953,5,FALSE),""),""),"")</f>
        <v/>
      </c>
      <c r="AK193" s="44"/>
      <c r="AL193" s="39"/>
      <c r="AM193" s="39"/>
      <c r="AN193" s="3" t="str">
        <f>IF(G193&lt;&gt;"LIBSETS_SETTYPE_BATTLEGROUND",IF(G193&lt;&gt;"LIBSETS_SETTYPE_SPECIAL",IF(AO193&lt;&gt;"",VLOOKUP(AO193,'ESO zone constants'!$D$3:$H$4953,5,FALSE),""),""),"")</f>
        <v/>
      </c>
      <c r="AP193" s="44"/>
      <c r="AQ193" s="39"/>
      <c r="AR193" s="39"/>
      <c r="AS193" s="3" t="str">
        <f>IF(G193&lt;&gt;"LIBSETS_SETTYPE_BATTLEGROUND",IF(G193&lt;&gt;"LIBSETS_SETTYPE_SPECIAL",IF(AT193&lt;&gt;"",VLOOKUP(AT193,'ESO zone constants'!$D$3:$H$4953,5,FALSE),""),""),"")</f>
        <v/>
      </c>
      <c r="AU193" s="44"/>
      <c r="AV193" s="39"/>
      <c r="AW193" s="39"/>
      <c r="AX193" s="85" t="s">
        <v>2677</v>
      </c>
      <c r="AY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{wayshrines={258,258,258,}, dlcId=DLC_THIEVES_GUILD</v>
      </c>
      <c r="AZ193" s="21" t="str">
        <f>IF(F193&lt;&gt;"Not in the game (anymore)",IF(A193&lt;&gt;"",IF(P193&lt;&gt;"",CONCATENATE(", zoneIds={",P193),"")&amp;IF(Y193&lt;&gt;"",CONCATENATE(",",Y193),"")&amp;IF(AD193&lt;&gt;"",CONCATENATE(",",AD193),"")&amp;IF(AI193&lt;&gt;"",CONCATENATE(",",AI193),"")&amp;IF(AN193&lt;&gt;"",CONCATENATE(",",AN193),"")&amp;IF(AS193&lt;&gt;"",CONCATENATE(",",AS193),"")&amp;IF(P193&lt;&gt;"",CONCATENATE("}",""),"")&amp;IF(OR(I193="true",I193="false",I193&lt;&gt;""), CONCATENATE(", veteran=", I193), ""),""),"")</f>
        <v>, zoneIds={725}, veteran=false</v>
      </c>
      <c r="BA193" s="21" t="str">
        <f>IF(F193&lt;&gt;"Not in the game (anymore)",IF(A193&lt;&gt;"",", setType="&amp;G193,"")&amp;IF(J193="true",", multiTrialSet=true",""),"")</f>
        <v>, setType=LIBSETS_SETTYPE_TRIAL</v>
      </c>
      <c r="BB193" s="21" t="str">
        <f>IF(AX193&lt;&gt;"",", isProcSetAllowedInPvP="&amp; AX193,"") &amp; IF(F193&lt;&gt;"Not in the game (anymore)",IF(U193&lt;&gt;"",", dropMechanic={"&amp;U193&amp;IF(AA193&lt;&gt;"",","&amp;AA193,"")&amp;IF(AF193&lt;&gt;"",","&amp;AF193,"")&amp;IF(AK193&lt;&gt;"",","&amp;AK193,"")&amp;IF(AP193&lt;&gt;"",","&amp;AP193,"")&amp;IF(AU193&lt;&gt;"",","&amp;AU193,"")&amp;"}"&amp;IF(U193="LIBSETS_DROP_MECHANIC_MONSTER_NAME",", dropMechanicNames={" &amp; IF(V193&lt;&gt;"","['en']='"&amp;V193&amp;"'","") &amp; IF(W193&lt;&gt;"",", ['de']='" &amp; W193&amp;"'","")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IF(F193&lt;&gt;"Not in the game (anymore)",IF(C193&lt;&gt;"",CONCATENATE(" --",C193," / ",B193,"   [",IF(Q193&lt;&gt;"",Q193,""),IF(Z193&lt;&gt;"",", "&amp;Z193,""),IF(AE193&lt;&gt;"",", "&amp;AE193,""),IF(AJ193&lt;&gt;"",", "&amp;AJ193,""),IF(AO193&lt;&gt;"",", "&amp;AO193,""),IF(AT193&lt;&gt;"",", "&amp;AT193,""),"]")),"")</f>
        <v xml:space="preserve"> --Moondancer / Mondtänzer   [Maw of Lorkhaj]</v>
      </c>
    </row>
    <row r="194" spans="1:55" x14ac:dyDescent="0.25">
      <c r="A194" s="12">
        <v>231</v>
      </c>
      <c r="B194" t="s">
        <v>1033</v>
      </c>
      <c r="C194" t="s">
        <v>1034</v>
      </c>
      <c r="D194" s="3">
        <f>A194</f>
        <v>231</v>
      </c>
      <c r="G194" s="8" t="s">
        <v>1486</v>
      </c>
      <c r="I194" t="s">
        <v>91</v>
      </c>
      <c r="J194" t="s">
        <v>91</v>
      </c>
      <c r="K194">
        <v>258</v>
      </c>
      <c r="L194">
        <v>258</v>
      </c>
      <c r="M194">
        <v>258</v>
      </c>
      <c r="O194" s="65" t="s">
        <v>477</v>
      </c>
      <c r="P194" s="3">
        <f>IF(AND(G194&lt;&gt;"LIBSETS_SETTYPE_BATTLEGROUND",G194&lt;&gt;"LIBSETS_SETTYPE_SPECIAL"), IF(Q194&lt;&gt;"",VLOOKUP(Q194,'ESO zone constants'!$D$3:$H$10001,5,FALSE),""),"")</f>
        <v>725</v>
      </c>
      <c r="Q194" t="str">
        <f>IF(AND(O194&lt;&gt;"",NOT(ISERROR(O194))),O194, IF(AND(K194&lt;&gt;"",K194&gt;0,NOT(ISERROR(K194))),VLOOKUP(K194,'ESO dumped WayshrineInfo'!$K$3:$N$9987,4,FALSE),""))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WayshrineInfo'!$K$3:$N$9987,4,FALSE),""))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WayshrineInfo'!$K$3:$N$9987,4,FALSE),""))</f>
        <v/>
      </c>
      <c r="AF194" s="44"/>
      <c r="AG194" s="39"/>
      <c r="AH194" s="39"/>
      <c r="AI194" s="3" t="str">
        <f>IF(G194&lt;&gt;"LIBSETS_SETTYPE_BATTLEGROUND",IF(G194&lt;&gt;"LIBSETS_SETTYPE_SPECIAL",IF(AJ194&lt;&gt;"",VLOOKUP(AJ194,'ESO zone constants'!$D$3:$H$4953,5,FALSE),""),""),"")</f>
        <v/>
      </c>
      <c r="AK194" s="44"/>
      <c r="AL194" s="39"/>
      <c r="AM194" s="39"/>
      <c r="AN194" s="3" t="str">
        <f>IF(G194&lt;&gt;"LIBSETS_SETTYPE_BATTLEGROUND",IF(G194&lt;&gt;"LIBSETS_SETTYPE_SPECIAL",IF(AO194&lt;&gt;"",VLOOKUP(AO194,'ESO zone constants'!$D$3:$H$4953,5,FALSE),""),""),"")</f>
        <v/>
      </c>
      <c r="AP194" s="44"/>
      <c r="AQ194" s="39"/>
      <c r="AR194" s="39"/>
      <c r="AS194" s="3" t="str">
        <f>IF(G194&lt;&gt;"LIBSETS_SETTYPE_BATTLEGROUND",IF(G194&lt;&gt;"LIBSETS_SETTYPE_SPECIAL",IF(AT194&lt;&gt;"",VLOOKUP(AT194,'ESO zone constants'!$D$3:$H$4953,5,FALSE),""),""),"")</f>
        <v/>
      </c>
      <c r="AU194" s="44"/>
      <c r="AV194" s="39"/>
      <c r="AW194" s="39"/>
      <c r="AX194" s="85" t="s">
        <v>2677</v>
      </c>
      <c r="AY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{wayshrines={258,258,258,}, dlcId=DLC_THIEVES_GUILD</v>
      </c>
      <c r="AZ194" s="21" t="str">
        <f>IF(F194&lt;&gt;"Not in the game (anymore)",IF(A194&lt;&gt;"",IF(P194&lt;&gt;"",CONCATENATE(", zoneIds={",P194),"")&amp;IF(Y194&lt;&gt;"",CONCATENATE(",",Y194),"")&amp;IF(AD194&lt;&gt;"",CONCATENATE(",",AD194),"")&amp;IF(AI194&lt;&gt;"",CONCATENATE(",",AI194),"")&amp;IF(AN194&lt;&gt;"",CONCATENATE(",",AN194),"")&amp;IF(AS194&lt;&gt;"",CONCATENATE(",",AS194),"")&amp;IF(P194&lt;&gt;"",CONCATENATE("}",""),"")&amp;IF(OR(I194="true",I194="false",I194&lt;&gt;""), CONCATENATE(", veteran=", I194), ""),""),"")</f>
        <v>, zoneIds={725}, veteran=false</v>
      </c>
      <c r="BA194" s="21" t="str">
        <f>IF(F194&lt;&gt;"Not in the game (anymore)",IF(A194&lt;&gt;"",", setType="&amp;G194,"")&amp;IF(J194="true",", multiTrialSet=true",""),"")</f>
        <v>, setType=LIBSETS_SETTYPE_TRIAL</v>
      </c>
      <c r="BB194" s="21" t="str">
        <f>IF(AX194&lt;&gt;"",", isProcSetAllowedInPvP="&amp; AX194,"") &amp; IF(F194&lt;&gt;"Not in the game (anymore)",IF(U194&lt;&gt;"",", dropMechanic={"&amp;U194&amp;IF(AA194&lt;&gt;"",","&amp;AA194,"")&amp;IF(AF194&lt;&gt;"",","&amp;AF194,"")&amp;IF(AK194&lt;&gt;"",","&amp;AK194,"")&amp;IF(AP194&lt;&gt;"",","&amp;AP194,"")&amp;IF(AU194&lt;&gt;"",","&amp;AU194,"")&amp;"}"&amp;IF(U194="LIBSETS_DROP_MECHANIC_MONSTER_NAME",", dropMechanicNames={" &amp; IF(V194&lt;&gt;"","['en']='"&amp;V194&amp;"'","") &amp; IF(W194&lt;&gt;"",", ['de']='" &amp; W194&amp;"'","")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IF(F194&lt;&gt;"Not in the game (anymore)",IF(C194&lt;&gt;"",CONCATENATE(" --",C194," / ",B194,"   [",IF(Q194&lt;&gt;"",Q194,""),IF(Z194&lt;&gt;"",", "&amp;Z194,""),IF(AE194&lt;&gt;"",", "&amp;AE194,""),IF(AJ194&lt;&gt;"",", "&amp;AJ194,""),IF(AO194&lt;&gt;"",", "&amp;AO194,""),IF(AT194&lt;&gt;"",", "&amp;AT194,""),"]")),"")</f>
        <v xml:space="preserve"> --Lunar Bastion / Mondbastion   [Maw of Lorkhaj]</v>
      </c>
    </row>
    <row r="195" spans="1:55" x14ac:dyDescent="0.25">
      <c r="A195" s="12">
        <v>232</v>
      </c>
      <c r="B195" t="s">
        <v>1035</v>
      </c>
      <c r="C195" t="s">
        <v>1036</v>
      </c>
      <c r="D195" s="3">
        <f>A195</f>
        <v>232</v>
      </c>
      <c r="G195" s="8" t="s">
        <v>1486</v>
      </c>
      <c r="I195" t="s">
        <v>91</v>
      </c>
      <c r="J195" t="s">
        <v>91</v>
      </c>
      <c r="K195">
        <v>258</v>
      </c>
      <c r="L195">
        <v>258</v>
      </c>
      <c r="M195">
        <v>258</v>
      </c>
      <c r="O195" s="65" t="s">
        <v>477</v>
      </c>
      <c r="P195" s="3">
        <f>IF(AND(G195&lt;&gt;"LIBSETS_SETTYPE_BATTLEGROUND",G195&lt;&gt;"LIBSETS_SETTYPE_SPECIAL"), IF(Q195&lt;&gt;"",VLOOKUP(Q195,'ESO zone constants'!$D$3:$H$10001,5,FALSE),""),"")</f>
        <v>725</v>
      </c>
      <c r="Q195" t="str">
        <f>IF(AND(O195&lt;&gt;"",NOT(ISERROR(O195))),O195, IF(AND(K195&lt;&gt;"",K195&gt;0,NOT(ISERROR(K195))),VLOOKUP(K195,'ESO dumped WayshrineInfo'!$K$3:$N$9987,4,FALSE),""))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WayshrineInfo'!$K$3:$N$9987,4,FALSE),""))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WayshrineInfo'!$K$3:$N$9987,4,FALSE),""))</f>
        <v/>
      </c>
      <c r="AF195" s="44"/>
      <c r="AG195" s="39"/>
      <c r="AH195" s="39"/>
      <c r="AI195" s="3" t="str">
        <f>IF(G195&lt;&gt;"LIBSETS_SETTYPE_BATTLEGROUND",IF(G195&lt;&gt;"LIBSETS_SETTYPE_SPECIAL",IF(AJ195&lt;&gt;"",VLOOKUP(AJ195,'ESO zone constants'!$D$3:$H$4953,5,FALSE),""),""),"")</f>
        <v/>
      </c>
      <c r="AK195" s="44"/>
      <c r="AL195" s="39"/>
      <c r="AM195" s="39"/>
      <c r="AN195" s="3" t="str">
        <f>IF(G195&lt;&gt;"LIBSETS_SETTYPE_BATTLEGROUND",IF(G195&lt;&gt;"LIBSETS_SETTYPE_SPECIAL",IF(AO195&lt;&gt;"",VLOOKUP(AO195,'ESO zone constants'!$D$3:$H$4953,5,FALSE),""),""),"")</f>
        <v/>
      </c>
      <c r="AP195" s="44"/>
      <c r="AQ195" s="39"/>
      <c r="AR195" s="39"/>
      <c r="AS195" s="3" t="str">
        <f>IF(G195&lt;&gt;"LIBSETS_SETTYPE_BATTLEGROUND",IF(G195&lt;&gt;"LIBSETS_SETTYPE_SPECIAL",IF(AT195&lt;&gt;"",VLOOKUP(AT195,'ESO zone constants'!$D$3:$H$4953,5,FALSE),""),""),"")</f>
        <v/>
      </c>
      <c r="AU195" s="44"/>
      <c r="AV195" s="39"/>
      <c r="AW195" s="43"/>
      <c r="AX195" s="85" t="s">
        <v>2677</v>
      </c>
      <c r="AY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{wayshrines={258,258,258,}, dlcId=DLC_THIEVES_GUILD</v>
      </c>
      <c r="AZ195" s="21" t="str">
        <f>IF(F195&lt;&gt;"Not in the game (anymore)",IF(A195&lt;&gt;"",IF(P195&lt;&gt;"",CONCATENATE(", zoneIds={",P195),"")&amp;IF(Y195&lt;&gt;"",CONCATENATE(",",Y195),"")&amp;IF(AD195&lt;&gt;"",CONCATENATE(",",AD195),"")&amp;IF(AI195&lt;&gt;"",CONCATENATE(",",AI195),"")&amp;IF(AN195&lt;&gt;"",CONCATENATE(",",AN195),"")&amp;IF(AS195&lt;&gt;"",CONCATENATE(",",AS195),"")&amp;IF(P195&lt;&gt;"",CONCATENATE("}",""),"")&amp;IF(OR(I195="true",I195="false",I195&lt;&gt;""), CONCATENATE(", veteran=", I195), ""),""),"")</f>
        <v>, zoneIds={725}, veteran=false</v>
      </c>
      <c r="BA195" s="21" t="str">
        <f>IF(F195&lt;&gt;"Not in the game (anymore)",IF(A195&lt;&gt;"",", setType="&amp;G195,"")&amp;IF(J195="true",", multiTrialSet=true",""),"")</f>
        <v>, setType=LIBSETS_SETTYPE_TRIAL</v>
      </c>
      <c r="BB195" s="21" t="str">
        <f>IF(AX195&lt;&gt;"",", isProcSetAllowedInPvP="&amp; AX195,"") &amp; IF(F195&lt;&gt;"Not in the game (anymore)",IF(U195&lt;&gt;"",", dropMechanic={"&amp;U195&amp;IF(AA195&lt;&gt;"",","&amp;AA195,"")&amp;IF(AF195&lt;&gt;"",","&amp;AF195,"")&amp;IF(AK195&lt;&gt;"",","&amp;AK195,"")&amp;IF(AP195&lt;&gt;"",","&amp;AP195,"")&amp;IF(AU195&lt;&gt;"",","&amp;AU195,"")&amp;"}"&amp;IF(U195="LIBSETS_DROP_MECHANIC_MONSTER_NAME",", dropMechanicNames={" &amp; IF(V195&lt;&gt;"","['en']='"&amp;V195&amp;"'","") &amp; IF(W195&lt;&gt;"",", ['de']='" &amp; W195&amp;"'","")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IF(F195&lt;&gt;"Not in the game (anymore)",IF(C195&lt;&gt;"",CONCATENATE(" --",C195," / ",B195,"   [",IF(Q195&lt;&gt;"",Q195,""),IF(Z195&lt;&gt;"",", "&amp;Z195,""),IF(AE195&lt;&gt;"",", "&amp;AE195,""),IF(AJ195&lt;&gt;"",", "&amp;AJ195,""),IF(AO195&lt;&gt;"",", "&amp;AO195,""),IF(AT195&lt;&gt;"",", "&amp;AT195,""),"]")),"")</f>
        <v xml:space="preserve"> --Roar of Alkosh / Brüllen von Alkosh   [Maw of Lorkhaj]</v>
      </c>
    </row>
    <row r="196" spans="1:55" x14ac:dyDescent="0.25">
      <c r="A196" s="12">
        <v>234</v>
      </c>
      <c r="B196" t="s">
        <v>1037</v>
      </c>
      <c r="C196" t="s">
        <v>2610</v>
      </c>
      <c r="D196" s="3">
        <f>A196</f>
        <v>234</v>
      </c>
      <c r="G196" s="8" t="s">
        <v>1480</v>
      </c>
      <c r="I196" t="s">
        <v>91</v>
      </c>
      <c r="J196" t="s">
        <v>91</v>
      </c>
      <c r="K196">
        <v>-1</v>
      </c>
      <c r="L196">
        <v>-1</v>
      </c>
      <c r="M196">
        <v>-1</v>
      </c>
      <c r="O196" s="65" t="s">
        <v>125</v>
      </c>
      <c r="P196" s="3">
        <f>IF(AND(G196&lt;&gt;"LIBSETS_SETTYPE_BATTLEGROUND",G196&lt;&gt;"LIBSETS_SETTYPE_SPECIAL"), IF(Q196&lt;&gt;"",VLOOKUP(Q196,'ESO zone constants'!$D$3:$H$10001,5,FALSE),""),"")</f>
        <v>181</v>
      </c>
      <c r="Q196" t="str">
        <f>IF(AND(O196&lt;&gt;"",NOT(ISERROR(O196))),O196, IF(AND(K196&lt;&gt;"",K196&gt;0,NOT(ISERROR(K196))),VLOOKUP(K196,'ESO dumped WayshrineInfo'!$K$3:$N$9987,4,FALSE),""))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WayshrineInfo'!$K$3:$N$9987,4,FALSE),""))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WayshrineInfo'!$K$3:$N$9987,4,FALSE),""))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5" t="s">
        <v>2678</v>
      </c>
      <c r="AY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IF(F196&lt;&gt;"Not in the game (anymore)",IF(A196&lt;&gt;"",", setType="&amp;G196,"")&amp;IF(J196="true",", multiTrialSet=true",""),"")</f>
        <v>, setType=LIBSETS_SETTYPE_CYRODIIL</v>
      </c>
      <c r="BB196" s="21" t="str">
        <f>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A197</f>
        <v>235</v>
      </c>
      <c r="G197" s="8" t="s">
        <v>1480</v>
      </c>
      <c r="I197" t="s">
        <v>91</v>
      </c>
      <c r="J197" t="s">
        <v>91</v>
      </c>
      <c r="K197">
        <v>-1</v>
      </c>
      <c r="L197">
        <v>-1</v>
      </c>
      <c r="M197">
        <v>-1</v>
      </c>
      <c r="O197" s="65" t="s">
        <v>125</v>
      </c>
      <c r="P197" s="3">
        <f>IF(AND(G197&lt;&gt;"LIBSETS_SETTYPE_BATTLEGROUND",G197&lt;&gt;"LIBSETS_SETTYPE_SPECIAL"), IF(Q197&lt;&gt;"",VLOOKUP(Q197,'ESO zone constants'!$D$3:$H$10001,5,FALSE),""),"")</f>
        <v>181</v>
      </c>
      <c r="Q197" t="str">
        <f>IF(AND(O197&lt;&gt;"",NOT(ISERROR(O197))),O197, IF(AND(K197&lt;&gt;"",K197&gt;0,NOT(ISERROR(K197))),VLOOKUP(K197,'ESO dumped WayshrineInfo'!$K$3:$N$9987,4,FALSE),""))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WayshrineInfo'!$K$3:$N$9987,4,FALSE),""))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WayshrineInfo'!$K$3:$N$9987,4,FALSE),""))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5" t="s">
        <v>2677</v>
      </c>
      <c r="AY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Z197" s="21" t="str">
        <f>IF(F197&lt;&gt;"Not in the game (anymore)",IF(A197&lt;&gt;"",IF(P197&lt;&gt;"",CONCATENATE(", zoneIds={",P197),"")&amp;IF(Y197&lt;&gt;"",CONCATENATE(",",Y197),"")&amp;IF(AD197&lt;&gt;"",CONCATENATE(",",AD197),"")&amp;IF(AI197&lt;&gt;"",CONCATENATE(",",AI197),"")&amp;IF(AN197&lt;&gt;"",CONCATENATE(",",AN197),"")&amp;IF(AS197&lt;&gt;"",CONCATENATE(",",AS197),"")&amp;IF(P197&lt;&gt;"",CONCATENATE("}",""),"")&amp;IF(OR(I197="true",I197="false",I197&lt;&gt;""), CONCATENATE(", veteran=", I197), ""),""),"")</f>
        <v>, zoneIds={181}, veteran=false</v>
      </c>
      <c r="BA197" s="21" t="str">
        <f>IF(F197&lt;&gt;"Not in the game (anymore)",IF(A197&lt;&gt;"",", setType="&amp;G197,"")&amp;IF(J197="true",", multiTrialSet=true",""),"")</f>
        <v>, setType=LIBSETS_SETTYPE_CYRODIIL</v>
      </c>
      <c r="BB197" s="21" t="str">
        <f>IF(AX197&lt;&gt;"",", isProcSetAllowedInPvP="&amp; AX197,"") &amp; IF(F197&lt;&gt;"Not in the game (anymore)",IF(U197&lt;&gt;"",", dropMechanic={"&amp;U197&amp;IF(AA197&lt;&gt;"",","&amp;AA197,"")&amp;IF(AF197&lt;&gt;"",","&amp;AF197,"")&amp;IF(AK197&lt;&gt;"",","&amp;AK197,"")&amp;IF(AP197&lt;&gt;"",","&amp;AP197,"")&amp;IF(AU197&lt;&gt;"",","&amp;AU197,"")&amp;"}"&amp;IF(U197="LIBSETS_DROP_MECHANIC_MONSTER_NAME",", dropMechanicNames={" &amp; IF(V197&lt;&gt;"","['en']='"&amp;V197&amp;"'","") &amp; IF(W197&lt;&gt;"",", ['de']='" &amp; W197&amp;"'","") &amp; "}",""),"")&amp;"},","")</f>
        <v>, dropMechanic={LIBSETS_DROP_MECHANIC_MAIL_PVP_REWARDS_FOR_THE_WORTHY,LIBSETS_DROP_MECHANIC_AP_ELITE_GEAR_LOCKBOX_MERCHANT}},</v>
      </c>
      <c r="BC197" s="21" t="str">
        <f>IF(F197&lt;&gt;"Not in the game (anymore)",IF(C197&lt;&gt;"",CONCATENATE(" --",C197," / ",B197,"   [",IF(Q197&lt;&gt;"",Q197,""),IF(Z197&lt;&gt;"",", "&amp;Z197,""),IF(AE197&lt;&gt;"",", "&amp;AE197,""),IF(AJ197&lt;&gt;"",", "&amp;AJ197,""),IF(AO197&lt;&gt;"",", "&amp;AO197,""),IF(AT197&lt;&gt;"",", "&amp;AT197,""),"]")),"")</f>
        <v xml:space="preserve"> --Robes of Transmutation / Roben der Transmutation   [Cyrodiil]</v>
      </c>
    </row>
    <row r="198" spans="1:55" x14ac:dyDescent="0.25">
      <c r="A198" s="12">
        <v>236</v>
      </c>
      <c r="B198" t="s">
        <v>1040</v>
      </c>
      <c r="C198" t="s">
        <v>1041</v>
      </c>
      <c r="D198" s="3">
        <f>A198</f>
        <v>236</v>
      </c>
      <c r="G198" s="8" t="s">
        <v>1480</v>
      </c>
      <c r="I198" t="s">
        <v>91</v>
      </c>
      <c r="J198" t="s">
        <v>91</v>
      </c>
      <c r="K198">
        <v>-1</v>
      </c>
      <c r="L198">
        <v>-1</v>
      </c>
      <c r="M198">
        <v>-1</v>
      </c>
      <c r="O198" s="65" t="s">
        <v>125</v>
      </c>
      <c r="P198" s="3">
        <f>IF(AND(G198&lt;&gt;"LIBSETS_SETTYPE_BATTLEGROUND",G198&lt;&gt;"LIBSETS_SETTYPE_SPECIAL"), IF(Q198&lt;&gt;"",VLOOKUP(Q198,'ESO zone constants'!$D$3:$H$10001,5,FALSE),""),"")</f>
        <v>181</v>
      </c>
      <c r="Q198" t="str">
        <f>IF(AND(O198&lt;&gt;"",NOT(ISERROR(O198))),O198, IF(AND(K198&lt;&gt;"",K198&gt;0,NOT(ISERROR(K198))),VLOOKUP(K198,'ESO dumped WayshrineInfo'!$K$3:$N$9987,4,FALSE),""))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WayshrineInfo'!$K$3:$N$9987,4,FALSE),""))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WayshrineInfo'!$K$3:$N$9987,4,FALSE),""))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5" t="s">
        <v>2677</v>
      </c>
      <c r="AY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Z198" s="21" t="str">
        <f>IF(F198&lt;&gt;"Not in the game (anymore)",IF(A198&lt;&gt;"",IF(P198&lt;&gt;"",CONCATENATE(", zoneIds={",P198),"")&amp;IF(Y198&lt;&gt;"",CONCATENATE(",",Y198),"")&amp;IF(AD198&lt;&gt;"",CONCATENATE(",",AD198),"")&amp;IF(AI198&lt;&gt;"",CONCATENATE(",",AI198),"")&amp;IF(AN198&lt;&gt;"",CONCATENATE(",",AN198),"")&amp;IF(AS198&lt;&gt;"",CONCATENATE(",",AS198),"")&amp;IF(P198&lt;&gt;"",CONCATENATE("}",""),"")&amp;IF(OR(I198="true",I198="false",I198&lt;&gt;""), CONCATENATE(", veteran=", I198), ""),""),"")</f>
        <v>, zoneIds={181}, veteran=false</v>
      </c>
      <c r="BA198" s="21" t="str">
        <f>IF(F198&lt;&gt;"Not in the game (anymore)",IF(A198&lt;&gt;"",", setType="&amp;G198,"")&amp;IF(J198="true",", multiTrialSet=true",""),"")</f>
        <v>, setType=LIBSETS_SETTYPE_CYRODIIL</v>
      </c>
      <c r="BB198" s="21" t="str">
        <f>IF(AX198&lt;&gt;"",", isProcSetAllowedInPvP="&amp; AX198,"") &amp; IF(F198&lt;&gt;"Not in the game (anymore)",IF(U198&lt;&gt;"",", dropMechanic={"&amp;U198&amp;IF(AA198&lt;&gt;"",","&amp;AA198,"")&amp;IF(AF198&lt;&gt;"",","&amp;AF198,"")&amp;IF(AK198&lt;&gt;"",","&amp;AK198,"")&amp;IF(AP198&lt;&gt;"",","&amp;AP198,"")&amp;IF(AU198&lt;&gt;"",","&amp;AU198,"")&amp;"}"&amp;IF(U198="LIBSETS_DROP_MECHANIC_MONSTER_NAME",", dropMechanicNames={" &amp; IF(V198&lt;&gt;"","['en']='"&amp;V198&amp;"'","") &amp; IF(W198&lt;&gt;"",", ['de']='" &amp; W198&amp;"'","") &amp; "}",""),"")&amp;"},","")</f>
        <v>, dropMechanic={LIBSETS_DROP_MECHANIC_AP_ELITE_GEAR_LOCKBOX_MERCHANT}},</v>
      </c>
      <c r="BC198" s="21" t="str">
        <f>IF(F198&lt;&gt;"Not in the game (anymore)",IF(C198&lt;&gt;"",CONCATENATE(" --",C198," / ",B198,"   [",IF(Q198&lt;&gt;"",Q198,""),IF(Z198&lt;&gt;"",", "&amp;Z198,""),IF(AE198&lt;&gt;"",", "&amp;AE198,""),IF(AJ198&lt;&gt;"",", "&amp;AJ198,""),IF(AO198&lt;&gt;"",", "&amp;AO198,""),IF(AT198&lt;&gt;"",", "&amp;AT198,""),"]")),"")</f>
        <v xml:space="preserve"> --Vicious Death / Grausamer Tod   [Cyrodiil]</v>
      </c>
    </row>
    <row r="199" spans="1:55" x14ac:dyDescent="0.25">
      <c r="A199" s="12">
        <v>237</v>
      </c>
      <c r="B199" t="s">
        <v>1042</v>
      </c>
      <c r="C199" t="s">
        <v>2611</v>
      </c>
      <c r="D199" s="3">
        <f>A199</f>
        <v>237</v>
      </c>
      <c r="G199" s="8" t="s">
        <v>1480</v>
      </c>
      <c r="I199" t="s">
        <v>91</v>
      </c>
      <c r="J199" t="s">
        <v>91</v>
      </c>
      <c r="K199">
        <v>-1</v>
      </c>
      <c r="L199">
        <v>-1</v>
      </c>
      <c r="M199">
        <v>-1</v>
      </c>
      <c r="O199" s="65" t="s">
        <v>125</v>
      </c>
      <c r="P199" s="3">
        <f>IF(AND(G199&lt;&gt;"LIBSETS_SETTYPE_BATTLEGROUND",G199&lt;&gt;"LIBSETS_SETTYPE_SPECIAL"), IF(Q199&lt;&gt;"",VLOOKUP(Q199,'ESO zone constants'!$D$3:$H$10001,5,FALSE),""),"")</f>
        <v>181</v>
      </c>
      <c r="Q199" t="str">
        <f>IF(AND(O199&lt;&gt;"",NOT(ISERROR(O199))),O199, IF(AND(K199&lt;&gt;"",K199&gt;0,NOT(ISERROR(K199))),VLOOKUP(K199,'ESO dumped WayshrineInfo'!$K$3:$N$9987,4,FALSE),""))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WayshrineInfo'!$K$3:$N$9987,4,FALSE),""))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WayshrineInfo'!$K$3:$N$9987,4,FALSE),""))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5" t="s">
        <v>2678</v>
      </c>
      <c r="AY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Z199" s="21" t="str">
        <f>IF(F199&lt;&gt;"Not in the game (anymore)",IF(A199&lt;&gt;"",IF(P199&lt;&gt;"",CONCATENATE(", zoneIds={",P199),"")&amp;IF(Y199&lt;&gt;"",CONCATENATE(",",Y199),"")&amp;IF(AD199&lt;&gt;"",CONCATENATE(",",AD199),"")&amp;IF(AI199&lt;&gt;"",CONCATENATE(",",AI199),"")&amp;IF(AN199&lt;&gt;"",CONCATENATE(",",AN199),"")&amp;IF(AS199&lt;&gt;"",CONCATENATE(",",AS199),"")&amp;IF(P199&lt;&gt;"",CONCATENATE("}",""),"")&amp;IF(OR(I199="true",I199="false",I199&lt;&gt;""), CONCATENATE(", veteran=", I199), ""),""),"")</f>
        <v>, zoneIds={181}, veteran=false</v>
      </c>
      <c r="BA199" s="21" t="str">
        <f>IF(F199&lt;&gt;"Not in the game (anymore)",IF(A199&lt;&gt;"",", setType="&amp;G199,"")&amp;IF(J199="true",", multiTrialSet=true",""),"")</f>
        <v>, setType=LIBSETS_SETTYPE_CYRODIIL</v>
      </c>
      <c r="BB199" s="21" t="str">
        <f>IF(AX199&lt;&gt;"",", isProcSetAllowedInPvP="&amp; AX199,"") &amp; IF(F199&lt;&gt;"Not in the game (anymore)",IF(U199&lt;&gt;"",", dropMechanic={"&amp;U199&amp;IF(AA199&lt;&gt;"",","&amp;AA199,"")&amp;IF(AF199&lt;&gt;"",","&amp;AF199,"")&amp;IF(AK199&lt;&gt;"",","&amp;AK199,"")&amp;IF(AP199&lt;&gt;"",","&amp;AP199,"")&amp;IF(AU199&lt;&gt;"",","&amp;AU199,"")&amp;"}"&amp;IF(U199="LIBSETS_DROP_MECHANIC_MONSTER_NAME",", dropMechanicNames={" &amp; IF(V199&lt;&gt;"","['en']='"&amp;V199&amp;"'","") &amp; IF(W199&lt;&gt;"",", ['de']='" &amp; W199&amp;"'","") &amp; "}",""),"")&amp;"},","")</f>
        <v>, isProcSetAllowedInPvP=1, dropMechanic={LIBSETS_DROP_MECHANIC_MAIL_PVP_REWARDS_FOR_THE_WORTHY,LIBSETS_DROP_MECHANIC_AP_ELITE_GEAR_LOCKBOX_MERCHANT}},</v>
      </c>
      <c r="BC199" s="21" t="str">
        <f>IF(F199&lt;&gt;"Not in the game (anymore)",IF(C199&lt;&gt;"",CONCATENATE(" --",C199," / ",B199,"   [",IF(Q199&lt;&gt;"",Q199,""),IF(Z199&lt;&gt;"",", "&amp;Z199,""),IF(AE199&lt;&gt;"",", "&amp;AE199,""),IF(AJ199&lt;&gt;"",", "&amp;AJ199,""),IF(AO199&lt;&gt;"",", "&amp;AO199,""),IF(AT199&lt;&gt;"",", "&amp;AT199,""),"]")),"")</f>
        <v xml:space="preserve"> --Leki\'s Focus / Lekis Fokus   [Cyrodiil]</v>
      </c>
    </row>
    <row r="200" spans="1:55" x14ac:dyDescent="0.25">
      <c r="A200" s="12">
        <v>238</v>
      </c>
      <c r="B200" t="s">
        <v>1043</v>
      </c>
      <c r="C200" t="s">
        <v>2612</v>
      </c>
      <c r="D200" s="3">
        <f>A200</f>
        <v>238</v>
      </c>
      <c r="G200" s="8" t="s">
        <v>1480</v>
      </c>
      <c r="I200" t="s">
        <v>91</v>
      </c>
      <c r="J200" t="s">
        <v>91</v>
      </c>
      <c r="K200">
        <v>-1</v>
      </c>
      <c r="L200">
        <v>-1</v>
      </c>
      <c r="M200">
        <v>-1</v>
      </c>
      <c r="O200" s="65" t="s">
        <v>125</v>
      </c>
      <c r="P200" s="3">
        <f>IF(AND(G200&lt;&gt;"LIBSETS_SETTYPE_BATTLEGROUND",G200&lt;&gt;"LIBSETS_SETTYPE_SPECIAL"), IF(Q200&lt;&gt;"",VLOOKUP(Q200,'ESO zone constants'!$D$3:$H$10001,5,FALSE),""),"")</f>
        <v>181</v>
      </c>
      <c r="Q200" t="str">
        <f>IF(AND(O200&lt;&gt;"",NOT(ISERROR(O200))),O200, IF(AND(K200&lt;&gt;"",K200&gt;0,NOT(ISERROR(K200))),VLOOKUP(K200,'ESO dumped WayshrineInfo'!$K$3:$N$9987,4,FALSE),""))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WayshrineInfo'!$K$3:$N$9987,4,FALSE),""))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WayshrineInfo'!$K$3:$N$9987,4,FALSE),""))</f>
        <v/>
      </c>
      <c r="AF200" s="44"/>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K200" s="44"/>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P200" s="44"/>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U200" s="44"/>
      <c r="AV200" s="3" t="str">
        <f>IF(AU200&lt;&gt;"",IF(AU200&lt;&gt;"LIBSETS_DROP_MECHANIC_MONSTER_NAME",VLOOKUP(AU200,'LibSets constants'!$I$4:$L$1003,3,FALSE),""),"")</f>
        <v/>
      </c>
      <c r="AW200" s="3" t="str">
        <f>IF(AU200&lt;&gt;"",IF(AU200&lt;&gt;"LIBSETS_DROP_MECHANIC_MONSTER_NAME",VLOOKUP(AU200,'LibSets constants'!$I$4:$L$1003,4,FALSE),""),"")</f>
        <v/>
      </c>
      <c r="AX200" s="85" t="s">
        <v>2677</v>
      </c>
      <c r="AY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Z200" s="21" t="str">
        <f>IF(F200&lt;&gt;"Not in the game (anymore)",IF(A200&lt;&gt;"",IF(P200&lt;&gt;"",CONCATENATE(", zoneIds={",P200),"")&amp;IF(Y200&lt;&gt;"",CONCATENATE(",",Y200),"")&amp;IF(AD200&lt;&gt;"",CONCATENATE(",",AD200),"")&amp;IF(AI200&lt;&gt;"",CONCATENATE(",",AI200),"")&amp;IF(AN200&lt;&gt;"",CONCATENATE(",",AN200),"")&amp;IF(AS200&lt;&gt;"",CONCATENATE(",",AS200),"")&amp;IF(P200&lt;&gt;"",CONCATENATE("}",""),"")&amp;IF(OR(I200="true",I200="false",I200&lt;&gt;""), CONCATENATE(", veteran=", I200), ""),""),"")</f>
        <v>, zoneIds={181}, veteran=false</v>
      </c>
      <c r="BA200" s="21" t="str">
        <f>IF(F200&lt;&gt;"Not in the game (anymore)",IF(A200&lt;&gt;"",", setType="&amp;G200,"")&amp;IF(J200="true",", multiTrialSet=true",""),"")</f>
        <v>, setType=LIBSETS_SETTYPE_CYRODIIL</v>
      </c>
      <c r="BB200" s="21" t="str">
        <f>IF(AX200&lt;&gt;"",", isProcSetAllowedInPvP="&amp; AX200,"") &amp; IF(F200&lt;&gt;"Not in the game (anymore)",IF(U200&lt;&gt;"",", dropMechanic={"&amp;U200&amp;IF(AA200&lt;&gt;"",","&amp;AA200,"")&amp;IF(AF200&lt;&gt;"",","&amp;AF200,"")&amp;IF(AK200&lt;&gt;"",","&amp;AK200,"")&amp;IF(AP200&lt;&gt;"",","&amp;AP200,"")&amp;IF(AU200&lt;&gt;"",","&amp;AU200,"")&amp;"}"&amp;IF(U200="LIBSETS_DROP_MECHANIC_MONSTER_NAME",", dropMechanicNames={" &amp; IF(V200&lt;&gt;"","['en']='"&amp;V200&amp;"'","") &amp; IF(W200&lt;&gt;"",", ['de']='" &amp; W200&amp;"'","") &amp; "}",""),"")&amp;"},","")</f>
        <v>, dropMechanic={LIBSETS_DROP_MECHANIC_MAIL_PVP_REWARDS_FOR_THE_WORTHY,LIBSETS_DROP_MECHANIC_AP_ELITE_GEAR_LOCKBOX_MERCHANT}},</v>
      </c>
      <c r="BC200" s="21" t="str">
        <f>IF(F200&lt;&gt;"Not in the game (anymore)",IF(C200&lt;&gt;"",CONCATENATE(" --",C200," / ",B200,"   [",IF(Q200&lt;&gt;"",Q200,""),IF(Z200&lt;&gt;"",", "&amp;Z200,""),IF(AE200&lt;&gt;"",", "&amp;AE200,""),IF(AJ200&lt;&gt;"",", "&amp;AJ200,""),IF(AO200&lt;&gt;"",", "&amp;AO200,""),IF(AT200&lt;&gt;"",", "&amp;AT200,""),"]")),"")</f>
        <v xml:space="preserve"> --Fasalla\'s Guile / Fasallas List   [Cyrodiil]</v>
      </c>
    </row>
    <row r="201" spans="1:55" x14ac:dyDescent="0.25">
      <c r="A201" s="12">
        <v>239</v>
      </c>
      <c r="B201" t="s">
        <v>1044</v>
      </c>
      <c r="C201" t="s">
        <v>2613</v>
      </c>
      <c r="D201" s="3">
        <f>A201</f>
        <v>239</v>
      </c>
      <c r="G201" s="8" t="s">
        <v>1480</v>
      </c>
      <c r="I201" t="s">
        <v>91</v>
      </c>
      <c r="J201" t="s">
        <v>91</v>
      </c>
      <c r="K201">
        <v>-1</v>
      </c>
      <c r="L201">
        <v>-1</v>
      </c>
      <c r="M201">
        <v>-1</v>
      </c>
      <c r="O201" s="65" t="s">
        <v>125</v>
      </c>
      <c r="P201" s="3">
        <f>IF(AND(G201&lt;&gt;"LIBSETS_SETTYPE_BATTLEGROUND",G201&lt;&gt;"LIBSETS_SETTYPE_SPECIAL"), IF(Q201&lt;&gt;"",VLOOKUP(Q201,'ESO zone constants'!$D$3:$H$10001,5,FALSE),""),"")</f>
        <v>181</v>
      </c>
      <c r="Q201" t="str">
        <f>IF(AND(O201&lt;&gt;"",NOT(ISERROR(O201))),O201, IF(AND(K201&lt;&gt;"",K201&gt;0,NOT(ISERROR(K201))),VLOOKUP(K201,'ESO dumped WayshrineInfo'!$K$3:$N$9987,4,FALSE),""))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WayshrineInfo'!$K$3:$N$9987,4,FALSE),""))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WayshrineInfo'!$K$3:$N$9987,4,FALSE),""))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5" t="s">
        <v>2677</v>
      </c>
      <c r="AY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Z201" s="21" t="str">
        <f>IF(F201&lt;&gt;"Not in the game (anymore)",IF(A201&lt;&gt;"",IF(P201&lt;&gt;"",CONCATENATE(", zoneIds={",P201),"")&amp;IF(Y201&lt;&gt;"",CONCATENATE(",",Y201),"")&amp;IF(AD201&lt;&gt;"",CONCATENATE(",",AD201),"")&amp;IF(AI201&lt;&gt;"",CONCATENATE(",",AI201),"")&amp;IF(AN201&lt;&gt;"",CONCATENATE(",",AN201),"")&amp;IF(AS201&lt;&gt;"",CONCATENATE(",",AS201),"")&amp;IF(P201&lt;&gt;"",CONCATENATE("}",""),"")&amp;IF(OR(I201="true",I201="false",I201&lt;&gt;""), CONCATENATE(", veteran=", I201), ""),""),"")</f>
        <v>, zoneIds={181}, veteran=false</v>
      </c>
      <c r="BA201" s="21" t="str">
        <f>IF(F201&lt;&gt;"Not in the game (anymore)",IF(A201&lt;&gt;"",", setType="&amp;G201,"")&amp;IF(J201="true",", multiTrialSet=true",""),"")</f>
        <v>, setType=LIBSETS_SETTYPE_CYRODIIL</v>
      </c>
      <c r="BB201" s="21" t="str">
        <f>IF(AX201&lt;&gt;"",", isProcSetAllowedInPvP="&amp; AX201,"") &amp; IF(F201&lt;&gt;"Not in the game (anymore)",IF(U201&lt;&gt;"",", dropMechanic={"&amp;U201&amp;IF(AA201&lt;&gt;"",","&amp;AA201,"")&amp;IF(AF201&lt;&gt;"",","&amp;AF201,"")&amp;IF(AK201&lt;&gt;"",","&amp;AK201,"")&amp;IF(AP201&lt;&gt;"",","&amp;AP201,"")&amp;IF(AU201&lt;&gt;"",","&amp;AU201,"")&amp;"}"&amp;IF(U201="LIBSETS_DROP_MECHANIC_MONSTER_NAME",", dropMechanicNames={" &amp; IF(V201&lt;&gt;"","['en']='"&amp;V201&amp;"'","") &amp; IF(W201&lt;&gt;"",", ['de']='" &amp; W201&amp;"'","") &amp; "}",""),"")&amp;"},","")</f>
        <v>, dropMechanic={LIBSETS_DROP_MECHANIC_MAIL_PVP_REWARDS_FOR_THE_WORTHY,LIBSETS_DROP_MECHANIC_AP_ELITE_GEAR_LOCKBOX_MERCHANT}},</v>
      </c>
      <c r="BC201" s="21" t="str">
        <f>IF(F201&lt;&gt;"Not in the game (anymore)",IF(C201&lt;&gt;"",CONCATENATE(" --",C201," / ",B201,"   [",IF(Q201&lt;&gt;"",Q201,""),IF(Z201&lt;&gt;"",", "&amp;Z201,""),IF(AE201&lt;&gt;"",", "&amp;AE201,""),IF(AJ201&lt;&gt;"",", "&amp;AJ201,""),IF(AO201&lt;&gt;"",", "&amp;AO201,""),IF(AT201&lt;&gt;"",", "&amp;AT201,""),"]")),"")</f>
        <v xml:space="preserve"> --Warrior\'s Fury / Raserei des Kriegers   [Cyrodiil]</v>
      </c>
    </row>
    <row r="202" spans="1:55" x14ac:dyDescent="0.25">
      <c r="A202" s="5">
        <v>240</v>
      </c>
      <c r="B202" t="s">
        <v>1045</v>
      </c>
      <c r="C202" t="s">
        <v>1046</v>
      </c>
      <c r="D202" s="3">
        <f>A202</f>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WayshrineInfo'!$K$3:$N$9987,4,FALSE),""))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WayshrineInfo'!$K$3:$N$9987,4,FALSE),""))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WayshrineInfo'!$K$3:$N$9987,4,FALSE),""))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5" t="s">
        <v>2678</v>
      </c>
      <c r="AY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Z202" s="21" t="str">
        <f>IF(F202&lt;&gt;"Not in the game (anymore)",IF(A202&lt;&gt;"",IF(P202&lt;&gt;"",CONCATENATE(", zoneIds={",P202),"")&amp;IF(Y202&lt;&gt;"",CONCATENATE(",",Y202),"")&amp;IF(AD202&lt;&gt;"",CONCATENATE(",",AD202),"")&amp;IF(AI202&lt;&gt;"",CONCATENATE(",",AI202),"")&amp;IF(AN202&lt;&gt;"",CONCATENATE(",",AN202),"")&amp;IF(AS202&lt;&gt;"",CONCATENATE(",",AS202),"")&amp;IF(P202&lt;&gt;"",CONCATENATE("}",""),"")&amp;IF(OR(I202="true",I202="false",I202&lt;&gt;""), CONCATENATE(", veteran=", I202), ""),""),"")</f>
        <v>, zoneIds={823,823,823}, veteran=false</v>
      </c>
      <c r="BA202" s="21" t="str">
        <f>IF(F202&lt;&gt;"Not in the game (anymore)",IF(A202&lt;&gt;"",", setType="&amp;G202,"")&amp;IF(J202="true",", multiTrialSet=true",""),"")</f>
        <v>, setType=LIBSETS_SETTYPE_CRAFTED</v>
      </c>
      <c r="BB202" s="21" t="str">
        <f>IF(AX202&lt;&gt;"",", isProcSetAllowedInPvP="&amp; AX202,"") &amp; IF(F202&lt;&gt;"Not in the game (anymore)",IF(U202&lt;&gt;"",", dropMechanic={"&amp;U202&amp;IF(AA202&lt;&gt;"",","&amp;AA202,"")&amp;IF(AF202&lt;&gt;"",","&amp;AF202,"")&amp;IF(AK202&lt;&gt;"",","&amp;AK202,"")&amp;IF(AP202&lt;&gt;"",","&amp;AP202,"")&amp;IF(AU202&lt;&gt;"",","&amp;AU202,"")&amp;"}"&amp;IF(U202="LIBSETS_DROP_MECHANIC_MONSTER_NAME",", dropMechanicNames={" &amp; IF(V202&lt;&gt;"","['en']='"&amp;V202&amp;"'","") &amp; IF(W202&lt;&gt;"",", ['de']='" &amp; W202&amp;"'","") &amp; "}",""),"")&amp;"},","")</f>
        <v>, isProcSetAllowedInPvP=1},</v>
      </c>
      <c r="BC202" s="21" t="str">
        <f>IF(F202&lt;&gt;"Not in the game (anymore)",IF(C202&lt;&gt;"",CONCATENATE(" --",C202," / ",B202,"   [",IF(Q202&lt;&gt;"",Q202,""),IF(Z202&lt;&gt;"",", "&amp;Z202,""),IF(AE202&lt;&gt;"",", "&amp;AE202,""),IF(AJ202&lt;&gt;"",", "&amp;AJ202,""),IF(AO202&lt;&gt;"",", "&amp;AO202,""),IF(AT202&lt;&gt;"",", "&amp;AT202,""),"]")),"")</f>
        <v xml:space="preserve"> --Kvatch Gladiator / Gladiator von Kvatch   [Gold Coast, Gold Coast, Gold Coast]</v>
      </c>
    </row>
    <row r="203" spans="1:55" x14ac:dyDescent="0.25">
      <c r="A203" s="5">
        <v>241</v>
      </c>
      <c r="B203" t="s">
        <v>1047</v>
      </c>
      <c r="C203" t="s">
        <v>2614</v>
      </c>
      <c r="D203" s="3">
        <f>A203</f>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WayshrineInfo'!$K$3:$N$9987,4,FALSE),""))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WayshrineInfo'!$K$3:$N$9987,4,FALSE),""))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WayshrineInfo'!$K$3:$N$9987,4,FALSE),""))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5" t="s">
        <v>2677</v>
      </c>
      <c r="AY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Z203" s="21" t="str">
        <f>IF(F203&lt;&gt;"Not in the game (anymore)",IF(A203&lt;&gt;"",IF(P203&lt;&gt;"",CONCATENATE(", zoneIds={",P203),"")&amp;IF(Y203&lt;&gt;"",CONCATENATE(",",Y203),"")&amp;IF(AD203&lt;&gt;"",CONCATENATE(",",AD203),"")&amp;IF(AI203&lt;&gt;"",CONCATENATE(",",AI203),"")&amp;IF(AN203&lt;&gt;"",CONCATENATE(",",AN203),"")&amp;IF(AS203&lt;&gt;"",CONCATENATE(",",AS203),"")&amp;IF(P203&lt;&gt;"",CONCATENATE("}",""),"")&amp;IF(OR(I203="true",I203="false",I203&lt;&gt;""), CONCATENATE(", veteran=", I203), ""),""),"")</f>
        <v>, zoneIds={823,823,823}, veteran=false</v>
      </c>
      <c r="BA203" s="21" t="str">
        <f>IF(F203&lt;&gt;"Not in the game (anymore)",IF(A203&lt;&gt;"",", setType="&amp;G203,"")&amp;IF(J203="true",", multiTrialSet=true",""),"")</f>
        <v>, setType=LIBSETS_SETTYPE_CRAFTED</v>
      </c>
      <c r="BB203" s="21" t="str">
        <f>IF(AX203&lt;&gt;"",", isProcSetAllowedInPvP="&amp; AX203,"") &amp; IF(F203&lt;&gt;"Not in the game (anymore)",IF(U203&lt;&gt;"",", dropMechanic={"&amp;U203&amp;IF(AA203&lt;&gt;"",","&amp;AA203,"")&amp;IF(AF203&lt;&gt;"",","&amp;AF203,"")&amp;IF(AK203&lt;&gt;"",","&amp;AK203,"")&amp;IF(AP203&lt;&gt;"",","&amp;AP203,"")&amp;IF(AU203&lt;&gt;"",","&amp;AU203,"")&amp;"}"&amp;IF(U203="LIBSETS_DROP_MECHANIC_MONSTER_NAME",", dropMechanicNames={" &amp; IF(V203&lt;&gt;"","['en']='"&amp;V203&amp;"'","") &amp; IF(W203&lt;&gt;"",", ['de']='" &amp; W203&amp;"'","") &amp; "}",""),"")&amp;"},","")</f>
        <v>},</v>
      </c>
      <c r="BC203" s="21" t="str">
        <f>IF(F203&lt;&gt;"Not in the game (anymore)",IF(C203&lt;&gt;"",CONCATENATE(" --",C203," / ",B203,"   [",IF(Q203&lt;&gt;"",Q203,""),IF(Z203&lt;&gt;"",", "&amp;Z203,""),IF(AE203&lt;&gt;"",", "&amp;AE203,""),IF(AJ203&lt;&gt;"",", "&amp;AJ203,""),IF(AO203&lt;&gt;"",", "&amp;AO203,""),IF(AT203&lt;&gt;"",", "&amp;AT203,""),"]")),"")</f>
        <v xml:space="preserve"> --Varen\'s Legacy / Varens Erbe   [Gold Coast, Gold Coast, Gold Coast]</v>
      </c>
    </row>
    <row r="204" spans="1:55" x14ac:dyDescent="0.25">
      <c r="A204" s="5">
        <v>242</v>
      </c>
      <c r="B204" t="s">
        <v>1048</v>
      </c>
      <c r="C204" t="s">
        <v>2615</v>
      </c>
      <c r="D204" s="3">
        <f>A204</f>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WayshrineInfo'!$K$3:$N$9987,4,FALSE),""))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WayshrineInfo'!$K$3:$N$9987,4,FALSE),""))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WayshrineInfo'!$K$3:$N$9987,4,FALSE),""))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5" t="s">
        <v>2677</v>
      </c>
      <c r="AY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Z204" s="21" t="str">
        <f>IF(F204&lt;&gt;"Not in the game (anymore)",IF(A204&lt;&gt;"",IF(P204&lt;&gt;"",CONCATENATE(", zoneIds={",P204),"")&amp;IF(Y204&lt;&gt;"",CONCATENATE(",",Y204),"")&amp;IF(AD204&lt;&gt;"",CONCATENATE(",",AD204),"")&amp;IF(AI204&lt;&gt;"",CONCATENATE(",",AI204),"")&amp;IF(AN204&lt;&gt;"",CONCATENATE(",",AN204),"")&amp;IF(AS204&lt;&gt;"",CONCATENATE(",",AS204),"")&amp;IF(P204&lt;&gt;"",CONCATENATE("}",""),"")&amp;IF(OR(I204="true",I204="false",I204&lt;&gt;""), CONCATENATE(", veteran=", I204), ""),""),"")</f>
        <v>, zoneIds={823,823,823}, veteran=false</v>
      </c>
      <c r="BA204" s="21" t="str">
        <f>IF(F204&lt;&gt;"Not in the game (anymore)",IF(A204&lt;&gt;"",", setType="&amp;G204,"")&amp;IF(J204="true",", multiTrialSet=true",""),"")</f>
        <v>, setType=LIBSETS_SETTYPE_CRAFTED</v>
      </c>
      <c r="BB204" s="21" t="str">
        <f>IF(AX204&lt;&gt;"",", isProcSetAllowedInPvP="&amp; AX204,"") &amp; IF(F204&lt;&gt;"Not in the game (anymore)",IF(U204&lt;&gt;"",", dropMechanic={"&amp;U204&amp;IF(AA204&lt;&gt;"",","&amp;AA204,"")&amp;IF(AF204&lt;&gt;"",","&amp;AF204,"")&amp;IF(AK204&lt;&gt;"",","&amp;AK204,"")&amp;IF(AP204&lt;&gt;"",","&amp;AP204,"")&amp;IF(AU204&lt;&gt;"",","&amp;AU204,"")&amp;"}"&amp;IF(U204="LIBSETS_DROP_MECHANIC_MONSTER_NAME",", dropMechanicNames={" &amp; IF(V204&lt;&gt;"","['en']='"&amp;V204&amp;"'","") &amp; IF(W204&lt;&gt;"",", ['de']='" &amp; W204&amp;"'","") &amp; "}",""),"")&amp;"},","")</f>
        <v>},</v>
      </c>
      <c r="BC204" s="21" t="str">
        <f>IF(F204&lt;&gt;"Not in the game (anymore)",IF(C204&lt;&gt;"",CONCATENATE(" --",C204," / ",B204,"   [",IF(Q204&lt;&gt;"",Q204,""),IF(Z204&lt;&gt;"",", "&amp;Z204,""),IF(AE204&lt;&gt;"",", "&amp;AE204,""),IF(AJ204&lt;&gt;"",", "&amp;AJ204,""),IF(AO204&lt;&gt;"",", "&amp;AO204,""),IF(AT204&lt;&gt;"",", "&amp;AT204,""),"]")),"")</f>
        <v xml:space="preserve"> --Pelinal\'s Aptitude / Pelinals Talent   [Gold Coast, Gold Coast, Gold Coast]</v>
      </c>
    </row>
    <row r="205" spans="1:55" x14ac:dyDescent="0.25">
      <c r="A205" s="12">
        <v>243</v>
      </c>
      <c r="B205" t="s">
        <v>1049</v>
      </c>
      <c r="C205" t="s">
        <v>1050</v>
      </c>
      <c r="D205" s="3">
        <f>A205</f>
        <v>243</v>
      </c>
      <c r="G205" s="8" t="s">
        <v>1485</v>
      </c>
      <c r="I205" t="s">
        <v>91</v>
      </c>
      <c r="J205" t="s">
        <v>91</v>
      </c>
      <c r="K205">
        <v>254</v>
      </c>
      <c r="L205">
        <v>254</v>
      </c>
      <c r="M205">
        <v>254</v>
      </c>
      <c r="O205" s="65" t="s">
        <v>515</v>
      </c>
      <c r="P205" s="3">
        <f>IF(AND(G205&lt;&gt;"LIBSETS_SETTYPE_BATTLEGROUND",G205&lt;&gt;"LIBSETS_SETTYPE_SPECIAL"), IF(Q205&lt;&gt;"",VLOOKUP(Q205,'ESO zone constants'!$D$3:$H$10001,5,FALSE),""),"")</f>
        <v>823</v>
      </c>
      <c r="Q205" t="str">
        <f>IF(AND(O205&lt;&gt;"",NOT(ISERROR(O205))),O205, IF(AND(K205&lt;&gt;"",K205&gt;0,NOT(ISERROR(K205))),VLOOKUP(K205,'ESO dumped WayshrineInfo'!$K$3:$N$9987,4,FALSE),""))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WayshrineInfo'!$K$3:$N$9987,4,FALSE),""))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WayshrineInfo'!$K$3:$N$9987,4,FALSE),""))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5" t="s">
        <v>2677</v>
      </c>
      <c r="AY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{wayshrines={254,254,254,}, dlcId=DLC_DARK_BROTHERHOOD</v>
      </c>
      <c r="AZ205" s="21" t="str">
        <f>IF(F205&lt;&gt;"Not in the game (anymore)",IF(A205&lt;&gt;"",IF(P205&lt;&gt;"",CONCATENATE(", zoneIds={",P205),"")&amp;IF(Y205&lt;&gt;"",CONCATENATE(",",Y205),"")&amp;IF(AD205&lt;&gt;"",CONCATENATE(",",AD205),"")&amp;IF(AI205&lt;&gt;"",CONCATENATE(",",AI205),"")&amp;IF(AN205&lt;&gt;"",CONCATENATE(",",AN205),"")&amp;IF(AS205&lt;&gt;"",CONCATENATE(",",AS205),"")&amp;IF(P205&lt;&gt;"",CONCATENATE("}",""),"")&amp;IF(OR(I205="true",I205="false",I205&lt;&gt;""), CONCATENATE(", veteran=", I205), ""),""),"")</f>
        <v>, zoneIds={823}, veteran=false</v>
      </c>
      <c r="BA205" s="21" t="str">
        <f>IF(F205&lt;&gt;"Not in the game (anymore)",IF(A205&lt;&gt;"",", setType="&amp;G205,"")&amp;IF(J205="true",", multiTrialSet=true",""),"")</f>
        <v>, setType=LIBSETS_SETTYPE_OVERLAND</v>
      </c>
      <c r="BB205" s="21" t="str">
        <f>IF(AX205&lt;&gt;"",", isProcSetAllowedInPvP="&amp; AX205,"") &amp; IF(F205&lt;&gt;"Not in the game (anymore)",IF(U205&lt;&gt;"",", dropMechanic={"&amp;U205&amp;IF(AA205&lt;&gt;"",","&amp;AA205,"")&amp;IF(AF205&lt;&gt;"",","&amp;AF205,"")&amp;IF(AK205&lt;&gt;"",","&amp;AK205,"")&amp;IF(AP205&lt;&gt;"",","&amp;AP205,"")&amp;IF(AU205&lt;&gt;"",","&amp;AU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C205" s="21" t="str">
        <f>IF(F205&lt;&gt;"Not in the game (anymore)",IF(C205&lt;&gt;"",CONCATENATE(" --",C205," / ",B205,"   [",IF(Q205&lt;&gt;"",Q205,""),IF(Z205&lt;&gt;"",", "&amp;Z205,""),IF(AE205&lt;&gt;"",", "&amp;AE205,""),IF(AJ205&lt;&gt;"",", "&amp;AJ205,""),IF(AO205&lt;&gt;"",", "&amp;AO205,""),IF(AT205&lt;&gt;"",", "&amp;AT205,""),"]")),"")</f>
        <v xml:space="preserve"> --Hide of Morihaus / Haut von Morihaus   [Gold Coast]</v>
      </c>
    </row>
    <row r="206" spans="1:55" x14ac:dyDescent="0.25">
      <c r="A206" s="12">
        <v>244</v>
      </c>
      <c r="B206" t="s">
        <v>1051</v>
      </c>
      <c r="C206" t="s">
        <v>1052</v>
      </c>
      <c r="D206" s="3">
        <f>A206</f>
        <v>244</v>
      </c>
      <c r="G206" s="8" t="s">
        <v>1485</v>
      </c>
      <c r="I206" t="s">
        <v>91</v>
      </c>
      <c r="J206" t="s">
        <v>91</v>
      </c>
      <c r="K206">
        <v>254</v>
      </c>
      <c r="L206">
        <v>254</v>
      </c>
      <c r="M206">
        <v>254</v>
      </c>
      <c r="O206" s="65" t="s">
        <v>515</v>
      </c>
      <c r="P206" s="3">
        <f>IF(AND(G206&lt;&gt;"LIBSETS_SETTYPE_BATTLEGROUND",G206&lt;&gt;"LIBSETS_SETTYPE_SPECIAL"), IF(Q206&lt;&gt;"",VLOOKUP(Q206,'ESO zone constants'!$D$3:$H$10001,5,FALSE),""),"")</f>
        <v>823</v>
      </c>
      <c r="Q206" t="str">
        <f>IF(AND(O206&lt;&gt;"",NOT(ISERROR(O206))),O206, IF(AND(K206&lt;&gt;"",K206&gt;0,NOT(ISERROR(K206))),VLOOKUP(K206,'ESO dumped WayshrineInfo'!$K$3:$N$9987,4,FALSE),""))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WayshrineInfo'!$K$3:$N$9987,4,FALSE),""))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WayshrineInfo'!$K$3:$N$9987,4,FALSE),""))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5" t="s">
        <v>2678</v>
      </c>
      <c r="AY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{wayshrines={254,254,254,}, dlcId=DLC_DARK_BROTHERHOOD</v>
      </c>
      <c r="AZ206" s="21" t="str">
        <f>IF(F206&lt;&gt;"Not in the game (anymore)",IF(A206&lt;&gt;"",IF(P206&lt;&gt;"",CONCATENATE(", zoneIds={",P206),"")&amp;IF(Y206&lt;&gt;"",CONCATENATE(",",Y206),"")&amp;IF(AD206&lt;&gt;"",CONCATENATE(",",AD206),"")&amp;IF(AI206&lt;&gt;"",CONCATENATE(",",AI206),"")&amp;IF(AN206&lt;&gt;"",CONCATENATE(",",AN206),"")&amp;IF(AS206&lt;&gt;"",CONCATENATE(",",AS206),"")&amp;IF(P206&lt;&gt;"",CONCATENATE("}",""),"")&amp;IF(OR(I206="true",I206="false",I206&lt;&gt;""), CONCATENATE(", veteran=", I206), ""),""),"")</f>
        <v>, zoneIds={823}, veteran=false</v>
      </c>
      <c r="BA206" s="21" t="str">
        <f>IF(F206&lt;&gt;"Not in the game (anymore)",IF(A206&lt;&gt;"",", setType="&amp;G206,"")&amp;IF(J206="true",", multiTrialSet=true",""),"")</f>
        <v>, setType=LIBSETS_SETTYPE_OVERLAND</v>
      </c>
      <c r="BB206" s="21" t="str">
        <f>IF(AX206&lt;&gt;"",", isProcSetAllowedInPvP="&amp; AX206,"") &amp; IF(F206&lt;&gt;"Not in the game (anymore)",IF(U206&lt;&gt;"",", dropMechanic={"&amp;U206&amp;IF(AA206&lt;&gt;"",","&amp;AA206,"")&amp;IF(AF206&lt;&gt;"",","&amp;AF206,"")&amp;IF(AK206&lt;&gt;"",","&amp;AK206,"")&amp;IF(AP206&lt;&gt;"",","&amp;AP206,"")&amp;IF(AU206&lt;&gt;"",","&amp;AU206,"")&amp;"}"&amp;IF(U206="LIBSETS_DROP_MECHANIC_MONSTER_NAME",", dropMechanicNames={" &amp; IF(V206&lt;&gt;"","['en']='"&amp;V206&amp;"'","") &amp; IF(W206&lt;&gt;"",", ['de']='" &amp; W206&amp;"'","") &amp; "}",""),"")&amp;"},","")</f>
        <v>, isProcSetAllowedInPvP=1, dropMechanic={LIBSETS_DROP_MECHANIC_OVERLAND_BOSS_DELVE,LIBSETS_DROP_MECHANIC_OVERLAND_WORLDBOSS,LIBSETS_DROP_MECHANIC_OVERLAND_BOSS_PUBLIC_DUNGEON,LIBSETS_DROP_MECHANIC_OVERLAND_CHEST}},</v>
      </c>
      <c r="BC206" s="21" t="str">
        <f>IF(F206&lt;&gt;"Not in the game (anymore)",IF(C206&lt;&gt;"",CONCATENATE(" --",C206," / ",B206,"   [",IF(Q206&lt;&gt;"",Q206,""),IF(Z206&lt;&gt;"",", "&amp;Z206,""),IF(AE206&lt;&gt;"",", "&amp;AE206,""),IF(AJ206&lt;&gt;"",", "&amp;AJ206,""),IF(AO206&lt;&gt;"",", "&amp;AO206,""),IF(AT206&lt;&gt;"",", "&amp;AT206,""),"]")),"")</f>
        <v xml:space="preserve"> --Flanking Strategist / Flankierender Stratege   [Gold Coast]</v>
      </c>
    </row>
    <row r="207" spans="1:55" x14ac:dyDescent="0.25">
      <c r="A207" s="12">
        <v>245</v>
      </c>
      <c r="B207" t="s">
        <v>1053</v>
      </c>
      <c r="C207" t="s">
        <v>2616</v>
      </c>
      <c r="D207" s="3">
        <f>A207</f>
        <v>245</v>
      </c>
      <c r="G207" s="8" t="s">
        <v>1485</v>
      </c>
      <c r="I207" t="s">
        <v>91</v>
      </c>
      <c r="J207" t="s">
        <v>91</v>
      </c>
      <c r="K207">
        <v>254</v>
      </c>
      <c r="L207">
        <v>254</v>
      </c>
      <c r="M207">
        <v>254</v>
      </c>
      <c r="O207" s="65" t="s">
        <v>515</v>
      </c>
      <c r="P207" s="3">
        <f>IF(AND(G207&lt;&gt;"LIBSETS_SETTYPE_BATTLEGROUND",G207&lt;&gt;"LIBSETS_SETTYPE_SPECIAL"), IF(Q207&lt;&gt;"",VLOOKUP(Q207,'ESO zone constants'!$D$3:$H$10001,5,FALSE),""),"")</f>
        <v>823</v>
      </c>
      <c r="Q207" t="str">
        <f>IF(AND(O207&lt;&gt;"",NOT(ISERROR(O207))),O207, IF(AND(K207&lt;&gt;"",K207&gt;0,NOT(ISERROR(K207))),VLOOKUP(K207,'ESO dumped WayshrineInfo'!$K$3:$N$9987,4,FALSE),""))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WayshrineInfo'!$K$3:$N$9987,4,FALSE),""))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WayshrineInfo'!$K$3:$N$9987,4,FALSE),""))</f>
        <v/>
      </c>
      <c r="AF207" s="44"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4"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4"/>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4"/>
      <c r="AV207" s="40" t="str">
        <f>IF(AU207&lt;&gt;"",IF(AU207&lt;&gt;"LIBSETS_DROP_MECHANIC_MONSTER_NAME",VLOOKUP(AU207,'LibSets constants'!$I$4:$L$1003,3,FALSE),""),"")</f>
        <v/>
      </c>
      <c r="AW207" s="40" t="str">
        <f>IF(AU207&lt;&gt;"",IF(AU207&lt;&gt;"LIBSETS_DROP_MECHANIC_MONSTER_NAME",VLOOKUP(AU207,'LibSets constants'!$I$4:$L$1003,4,FALSE),""),"")</f>
        <v/>
      </c>
      <c r="AX207" s="85" t="s">
        <v>2677</v>
      </c>
      <c r="AY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{wayshrines={254,254,254,}, dlcId=DLC_DARK_BROTHERHOOD</v>
      </c>
      <c r="AZ207" s="21" t="str">
        <f>IF(F207&lt;&gt;"Not in the game (anymore)",IF(A207&lt;&gt;"",IF(P207&lt;&gt;"",CONCATENATE(", zoneIds={",P207),"")&amp;IF(Y207&lt;&gt;"",CONCATENATE(",",Y207),"")&amp;IF(AD207&lt;&gt;"",CONCATENATE(",",AD207),"")&amp;IF(AI207&lt;&gt;"",CONCATENATE(",",AI207),"")&amp;IF(AN207&lt;&gt;"",CONCATENATE(",",AN207),"")&amp;IF(AS207&lt;&gt;"",CONCATENATE(",",AS207),"")&amp;IF(P207&lt;&gt;"",CONCATENATE("}",""),"")&amp;IF(OR(I207="true",I207="false",I207&lt;&gt;""), CONCATENATE(", veteran=", I207), ""),""),"")</f>
        <v>, zoneIds={823}, veteran=false</v>
      </c>
      <c r="BA207" s="21" t="str">
        <f>IF(F207&lt;&gt;"Not in the game (anymore)",IF(A207&lt;&gt;"",", setType="&amp;G207,"")&amp;IF(J207="true",", multiTrialSet=true",""),"")</f>
        <v>, setType=LIBSETS_SETTYPE_OVERLAND</v>
      </c>
      <c r="BB207" s="21" t="str">
        <f>IF(AX207&lt;&gt;"",", isProcSetAllowedInPvP="&amp; AX207,"") &amp; IF(F207&lt;&gt;"Not in the game (anymore)",IF(U207&lt;&gt;"",", dropMechanic={"&amp;U207&amp;IF(AA207&lt;&gt;"",","&amp;AA207,"")&amp;IF(AF207&lt;&gt;"",","&amp;AF207,"")&amp;IF(AK207&lt;&gt;"",","&amp;AK207,"")&amp;IF(AP207&lt;&gt;"",","&amp;AP207,"")&amp;IF(AU207&lt;&gt;"",","&amp;AU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C207" s="21" t="str">
        <f>IF(F207&lt;&gt;"Not in the game (anymore)",IF(C207&lt;&gt;"",CONCATENATE(" --",C207," / ",B207,"   [",IF(Q207&lt;&gt;"",Q207,""),IF(Z207&lt;&gt;"",", "&amp;Z207,""),IF(AE207&lt;&gt;"",", "&amp;AE207,""),IF(AJ207&lt;&gt;"",", "&amp;AJ207,""),IF(AO207&lt;&gt;"",", "&amp;AO207,""),IF(AT207&lt;&gt;"",", "&amp;AT207,""),"]")),"")</f>
        <v xml:space="preserve"> --Sithis\' Touch / Sithis' Berührung   [Gold Coast]</v>
      </c>
    </row>
    <row r="208" spans="1:55" x14ac:dyDescent="0.25">
      <c r="A208" s="12">
        <v>246</v>
      </c>
      <c r="B208" t="s">
        <v>1054</v>
      </c>
      <c r="C208" t="s">
        <v>2617</v>
      </c>
      <c r="D208" s="3">
        <f>A208</f>
        <v>246</v>
      </c>
      <c r="G208" s="8" t="s">
        <v>1483</v>
      </c>
      <c r="I208" t="s">
        <v>91</v>
      </c>
      <c r="J208" t="s">
        <v>91</v>
      </c>
      <c r="K208">
        <v>-1</v>
      </c>
      <c r="L208">
        <v>-1</v>
      </c>
      <c r="M208">
        <v>-1</v>
      </c>
      <c r="O208" s="65" t="s">
        <v>448</v>
      </c>
      <c r="P208" s="3">
        <f>IF(AND(G208&lt;&gt;"LIBSETS_SETTYPE_BATTLEGROUND",G208&lt;&gt;"LIBSETS_SETTYPE_SPECIAL"), IF(Q208&lt;&gt;"",VLOOKUP(Q208,'ESO zone constants'!$D$3:$H$10001,5,FALSE),""),"")</f>
        <v>643</v>
      </c>
      <c r="Q208" t="str">
        <f>IF(AND(O208&lt;&gt;"",NOT(ISERROR(O208))),O208, IF(AND(K208&lt;&gt;"",K208&gt;0,NOT(ISERROR(K208))),VLOOKUP(K208,'ESO dumped WayshrineInfo'!$K$3:$N$9987,4,FALSE),""))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WayshrineInfo'!$K$3:$N$9987,4,FALSE),""))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WayshrineInfo'!$K$3:$N$9987,4,FALSE),""))</f>
        <v/>
      </c>
      <c r="AF208" s="44"/>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4"/>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4"/>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4"/>
      <c r="AV208" s="40" t="str">
        <f>IF(AU208&lt;&gt;"",IF(AU208&lt;&gt;"LIBSETS_DROP_MECHANIC_MONSTER_NAME",VLOOKUP(AU208,'LibSets constants'!$I$4:$L$1003,3,FALSE),""),"")</f>
        <v/>
      </c>
      <c r="AW208" s="40" t="str">
        <f>IF(AU208&lt;&gt;"",IF(AU208&lt;&gt;"LIBSETS_DROP_MECHANIC_MONSTER_NAME",VLOOKUP(AU208,'LibSets constants'!$I$4:$L$1003,4,FALSE),""),"")</f>
        <v/>
      </c>
      <c r="AX208" s="85" t="s">
        <v>2677</v>
      </c>
      <c r="AY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Z208" s="21" t="str">
        <f>IF(F208&lt;&gt;"Not in the game (anymore)",IF(A208&lt;&gt;"",IF(P208&lt;&gt;"",CONCATENATE(", zoneIds={",P208),"")&amp;IF(Y208&lt;&gt;"",CONCATENATE(",",Y208),"")&amp;IF(AD208&lt;&gt;"",CONCATENATE(",",AD208),"")&amp;IF(AI208&lt;&gt;"",CONCATENATE(",",AI208),"")&amp;IF(AN208&lt;&gt;"",CONCATENATE(",",AN208),"")&amp;IF(AS208&lt;&gt;"",CONCATENATE(",",AS208),"")&amp;IF(P208&lt;&gt;"",CONCATENATE("}",""),"")&amp;IF(OR(I208="true",I208="false",I208&lt;&gt;""), CONCATENATE(", veteran=", I208), ""),""),"")</f>
        <v>, zoneIds={643}, veteran=false</v>
      </c>
      <c r="BA208" s="21" t="str">
        <f>IF(F208&lt;&gt;"Not in the game (anymore)",IF(A208&lt;&gt;"",", setType="&amp;G208,"")&amp;IF(J208="true",", multiTrialSet=true",""),"")</f>
        <v>, setType=LIBSETS_SETTYPE_IMPERIALCITY</v>
      </c>
      <c r="BB208" s="21" t="str">
        <f>IF(AX208&lt;&gt;"",", isProcSetAllowedInPvP="&amp; AX208,"") &amp; IF(F208&lt;&gt;"Not in the game (anymore)",IF(U208&lt;&gt;"",", dropMechanic={"&amp;U208&amp;IF(AA208&lt;&gt;"",","&amp;AA208,"")&amp;IF(AF208&lt;&gt;"",","&amp;AF208,"")&amp;IF(AK208&lt;&gt;"",","&amp;AK208,"")&amp;IF(AP208&lt;&gt;"",","&amp;AP208,"")&amp;IF(AU208&lt;&gt;"",","&amp;AU208,"")&amp;"}"&amp;IF(U208="LIBSETS_DROP_MECHANIC_MONSTER_NAME",", dropMechanicNames={" &amp; IF(V208&lt;&gt;"","['en']='"&amp;V208&amp;"'","") &amp; IF(W208&lt;&gt;"",", ['de']='" &amp; W208&amp;"'","") &amp; "}",""),"")&amp;"},","")</f>
        <v>, dropMechanic={LIBSETS_DROP_MECHANIC_TELVAR_EQUIPMENT_LOCKBOX_MERCHANT}},</v>
      </c>
      <c r="BC208" s="21" t="str">
        <f>IF(F208&lt;&gt;"Not in the game (anymore)",IF(C208&lt;&gt;"",CONCATENATE(" --",C208," / ",B208,"   [",IF(Q208&lt;&gt;"",Q208,""),IF(Z208&lt;&gt;"",", "&amp;Z208,""),IF(AE208&lt;&gt;"",", "&amp;AE208,""),IF(AJ208&lt;&gt;"",", "&amp;AJ208,""),IF(AO208&lt;&gt;"",", "&amp;AO208,""),IF(AT208&lt;&gt;"",", "&amp;AT208,""),"]")),"")</f>
        <v xml:space="preserve"> --Galerion\'s Revenge / Galerions Revanche   [Imperial Sewers]</v>
      </c>
    </row>
    <row r="209" spans="1:55" x14ac:dyDescent="0.25">
      <c r="A209" s="12">
        <v>247</v>
      </c>
      <c r="B209" t="s">
        <v>1055</v>
      </c>
      <c r="C209" t="s">
        <v>1056</v>
      </c>
      <c r="D209" s="3">
        <f>A209</f>
        <v>247</v>
      </c>
      <c r="G209" s="8" t="s">
        <v>1483</v>
      </c>
      <c r="I209" t="s">
        <v>91</v>
      </c>
      <c r="J209" t="s">
        <v>91</v>
      </c>
      <c r="K209">
        <v>-1</v>
      </c>
      <c r="L209">
        <v>-1</v>
      </c>
      <c r="M209">
        <v>-1</v>
      </c>
      <c r="O209" s="65" t="s">
        <v>448</v>
      </c>
      <c r="P209" s="3">
        <f>IF(AND(G209&lt;&gt;"LIBSETS_SETTYPE_BATTLEGROUND",G209&lt;&gt;"LIBSETS_SETTYPE_SPECIAL"), IF(Q209&lt;&gt;"",VLOOKUP(Q209,'ESO zone constants'!$D$3:$H$10001,5,FALSE),""),"")</f>
        <v>643</v>
      </c>
      <c r="Q209" t="str">
        <f>IF(AND(O209&lt;&gt;"",NOT(ISERROR(O209))),O209, IF(AND(K209&lt;&gt;"",K209&gt;0,NOT(ISERROR(K209))),VLOOKUP(K209,'ESO dumped WayshrineInfo'!$K$3:$N$9987,4,FALSE),""))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WayshrineInfo'!$K$3:$N$9987,4,FALSE),""))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WayshrineInfo'!$K$3:$N$9987,4,FALSE),""))</f>
        <v/>
      </c>
      <c r="AF209" s="44"/>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4"/>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4"/>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4"/>
      <c r="AV209" s="40" t="str">
        <f>IF(AU209&lt;&gt;"",IF(AU209&lt;&gt;"LIBSETS_DROP_MECHANIC_MONSTER_NAME",VLOOKUP(AU209,'LibSets constants'!$I$4:$L$1003,3,FALSE),""),"")</f>
        <v/>
      </c>
      <c r="AW209" s="40" t="str">
        <f>IF(AU209&lt;&gt;"",IF(AU209&lt;&gt;"LIBSETS_DROP_MECHANIC_MONSTER_NAME",VLOOKUP(AU209,'LibSets constants'!$I$4:$L$1003,4,FALSE),""),"")</f>
        <v/>
      </c>
      <c r="AX209" s="85" t="s">
        <v>2677</v>
      </c>
      <c r="AY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Z209" s="21" t="str">
        <f>IF(F209&lt;&gt;"Not in the game (anymore)",IF(A209&lt;&gt;"",IF(P209&lt;&gt;"",CONCATENATE(", zoneIds={",P209),"")&amp;IF(Y209&lt;&gt;"",CONCATENATE(",",Y209),"")&amp;IF(AD209&lt;&gt;"",CONCATENATE(",",AD209),"")&amp;IF(AI209&lt;&gt;"",CONCATENATE(",",AI209),"")&amp;IF(AN209&lt;&gt;"",CONCATENATE(",",AN209),"")&amp;IF(AS209&lt;&gt;"",CONCATENATE(",",AS209),"")&amp;IF(P209&lt;&gt;"",CONCATENATE("}",""),"")&amp;IF(OR(I209="true",I209="false",I209&lt;&gt;""), CONCATENATE(", veteran=", I209), ""),""),"")</f>
        <v>, zoneIds={643}, veteran=false</v>
      </c>
      <c r="BA209" s="21" t="str">
        <f>IF(F209&lt;&gt;"Not in the game (anymore)",IF(A209&lt;&gt;"",", setType="&amp;G209,"")&amp;IF(J209="true",", multiTrialSet=true",""),"")</f>
        <v>, setType=LIBSETS_SETTYPE_IMPERIALCITY</v>
      </c>
      <c r="BB209" s="21" t="str">
        <f>IF(AX209&lt;&gt;"",", isProcSetAllowedInPvP="&amp; AX209,"") &amp; IF(F209&lt;&gt;"Not in the game (anymore)",IF(U209&lt;&gt;"",", dropMechanic={"&amp;U209&amp;IF(AA209&lt;&gt;"",","&amp;AA209,"")&amp;IF(AF209&lt;&gt;"",","&amp;AF209,"")&amp;IF(AK209&lt;&gt;"",","&amp;AK209,"")&amp;IF(AP209&lt;&gt;"",","&amp;AP209,"")&amp;IF(AU209&lt;&gt;"",","&amp;AU209,"")&amp;"}"&amp;IF(U209="LIBSETS_DROP_MECHANIC_MONSTER_NAME",", dropMechanicNames={" &amp; IF(V209&lt;&gt;"","['en']='"&amp;V209&amp;"'","") &amp; IF(W209&lt;&gt;"",", ['de']='" &amp; W209&amp;"'","") &amp; "}",""),"")&amp;"},","")</f>
        <v>, dropMechanic={LIBSETS_DROP_MECHANIC_TELVAR_EQUIPMENT_LOCKBOX_MERCHANT}},</v>
      </c>
      <c r="BC209" s="21" t="str">
        <f>IF(F209&lt;&gt;"Not in the game (anymore)",IF(C209&lt;&gt;"",CONCATENATE(" --",C209," / ",B209,"   [",IF(Q209&lt;&gt;"",Q209,""),IF(Z209&lt;&gt;"",", "&amp;Z209,""),IF(AE209&lt;&gt;"",", "&amp;AE209,""),IF(AJ209&lt;&gt;"",", "&amp;AJ209,""),IF(AO209&lt;&gt;"",", "&amp;AO209,""),IF(AT209&lt;&gt;"",", "&amp;AT209,""),"]")),"")</f>
        <v xml:space="preserve"> --Vicecanon of Venom / Vizekanoniker des Gifts   [Imperial Sewers]</v>
      </c>
    </row>
    <row r="210" spans="1:55" x14ac:dyDescent="0.25">
      <c r="A210" s="12">
        <v>248</v>
      </c>
      <c r="B210" t="s">
        <v>1057</v>
      </c>
      <c r="C210" t="s">
        <v>1058</v>
      </c>
      <c r="D210" s="3">
        <f>A210</f>
        <v>248</v>
      </c>
      <c r="G210" s="8" t="s">
        <v>1483</v>
      </c>
      <c r="I210" t="s">
        <v>91</v>
      </c>
      <c r="J210" t="s">
        <v>91</v>
      </c>
      <c r="K210">
        <v>-1</v>
      </c>
      <c r="L210">
        <v>-1</v>
      </c>
      <c r="M210">
        <v>-1</v>
      </c>
      <c r="O210" s="65" t="s">
        <v>448</v>
      </c>
      <c r="P210" s="3">
        <f>IF(AND(G210&lt;&gt;"LIBSETS_SETTYPE_BATTLEGROUND",G210&lt;&gt;"LIBSETS_SETTYPE_SPECIAL"), IF(Q210&lt;&gt;"",VLOOKUP(Q210,'ESO zone constants'!$D$3:$H$10001,5,FALSE),""),"")</f>
        <v>643</v>
      </c>
      <c r="Q210" t="str">
        <f>IF(AND(O210&lt;&gt;"",NOT(ISERROR(O210))),O210, IF(AND(K210&lt;&gt;"",K210&gt;0,NOT(ISERROR(K210))),VLOOKUP(K210,'ESO dumped WayshrineInfo'!$K$3:$N$9987,4,FALSE),""))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WayshrineInfo'!$K$3:$N$9987,4,FALSE),""))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WayshrineInfo'!$K$3:$N$9987,4,FALSE),""))</f>
        <v/>
      </c>
      <c r="AF210" s="44"/>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4"/>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4"/>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4"/>
      <c r="AV210" s="40" t="str">
        <f>IF(AU210&lt;&gt;"",IF(AU210&lt;&gt;"LIBSETS_DROP_MECHANIC_MONSTER_NAME",VLOOKUP(AU210,'LibSets constants'!$I$4:$L$1003,3,FALSE),""),"")</f>
        <v/>
      </c>
      <c r="AW210" s="40" t="str">
        <f>IF(AU210&lt;&gt;"",IF(AU210&lt;&gt;"LIBSETS_DROP_MECHANIC_MONSTER_NAME",VLOOKUP(AU210,'LibSets constants'!$I$4:$L$1003,4,FALSE),""),"")</f>
        <v/>
      </c>
      <c r="AX210" s="85" t="s">
        <v>2677</v>
      </c>
      <c r="AY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Z210" s="21" t="str">
        <f>IF(F210&lt;&gt;"Not in the game (anymore)",IF(A210&lt;&gt;"",IF(P210&lt;&gt;"",CONCATENATE(", zoneIds={",P210),"")&amp;IF(Y210&lt;&gt;"",CONCATENATE(",",Y210),"")&amp;IF(AD210&lt;&gt;"",CONCATENATE(",",AD210),"")&amp;IF(AI210&lt;&gt;"",CONCATENATE(",",AI210),"")&amp;IF(AN210&lt;&gt;"",CONCATENATE(",",AN210),"")&amp;IF(AS210&lt;&gt;"",CONCATENATE(",",AS210),"")&amp;IF(P210&lt;&gt;"",CONCATENATE("}",""),"")&amp;IF(OR(I210="true",I210="false",I210&lt;&gt;""), CONCATENATE(", veteran=", I210), ""),""),"")</f>
        <v>, zoneIds={643}, veteran=false</v>
      </c>
      <c r="BA210" s="21" t="str">
        <f>IF(F210&lt;&gt;"Not in the game (anymore)",IF(A210&lt;&gt;"",", setType="&amp;G210,"")&amp;IF(J210="true",", multiTrialSet=true",""),"")</f>
        <v>, setType=LIBSETS_SETTYPE_IMPERIALCITY</v>
      </c>
      <c r="BB210" s="21" t="str">
        <f>IF(AX210&lt;&gt;"",", isProcSetAllowedInPvP="&amp; AX210,"") &amp; IF(F210&lt;&gt;"Not in the game (anymore)",IF(U210&lt;&gt;"",", dropMechanic={"&amp;U210&amp;IF(AA210&lt;&gt;"",","&amp;AA210,"")&amp;IF(AF210&lt;&gt;"",","&amp;AF210,"")&amp;IF(AK210&lt;&gt;"",","&amp;AK210,"")&amp;IF(AP210&lt;&gt;"",","&amp;AP210,"")&amp;IF(AU210&lt;&gt;"",","&amp;AU210,"")&amp;"}"&amp;IF(U210="LIBSETS_DROP_MECHANIC_MONSTER_NAME",", dropMechanicNames={" &amp; IF(V210&lt;&gt;"","['en']='"&amp;V210&amp;"'","") &amp; IF(W210&lt;&gt;"",", ['de']='" &amp; W210&amp;"'","") &amp; "}",""),"")&amp;"},","")</f>
        <v>, dropMechanic={LIBSETS_DROP_MECHANIC_TELVAR_EQUIPMENT_LOCKBOX_MERCHANT}},</v>
      </c>
      <c r="BC210" s="21" t="str">
        <f>IF(F210&lt;&gt;"Not in the game (anymore)",IF(C210&lt;&gt;"",CONCATENATE(" --",C210," / ",B210,"   [",IF(Q210&lt;&gt;"",Q210,""),IF(Z210&lt;&gt;"",", "&amp;Z210,""),IF(AE210&lt;&gt;"",", "&amp;AE210,""),IF(AJ210&lt;&gt;"",", "&amp;AJ210,""),IF(AO210&lt;&gt;"",", "&amp;AO210,""),IF(AT210&lt;&gt;"",", "&amp;AT210,""),"]")),"")</f>
        <v xml:space="preserve"> --Thews of the Harbinger / Muskeln des Vorboten   [Imperial Sewers]</v>
      </c>
    </row>
    <row r="211" spans="1:55" x14ac:dyDescent="0.25">
      <c r="A211" s="12">
        <v>253</v>
      </c>
      <c r="B211" t="s">
        <v>1059</v>
      </c>
      <c r="C211" t="s">
        <v>1060</v>
      </c>
      <c r="D211" s="3">
        <f>A211</f>
        <v>253</v>
      </c>
      <c r="G211" s="8" t="s">
        <v>1483</v>
      </c>
      <c r="I211" t="s">
        <v>91</v>
      </c>
      <c r="J211" t="s">
        <v>91</v>
      </c>
      <c r="K211">
        <v>-1</v>
      </c>
      <c r="L211">
        <v>-1</v>
      </c>
      <c r="M211">
        <v>-1</v>
      </c>
      <c r="O211" s="65" t="s">
        <v>448</v>
      </c>
      <c r="P211" s="3">
        <f>IF(AND(G211&lt;&gt;"LIBSETS_SETTYPE_BATTLEGROUND",G211&lt;&gt;"LIBSETS_SETTYPE_SPECIAL"), IF(Q211&lt;&gt;"",VLOOKUP(Q211,'ESO zone constants'!$D$3:$H$10001,5,FALSE),""),"")</f>
        <v>643</v>
      </c>
      <c r="Q211" t="str">
        <f>IF(AND(O211&lt;&gt;"",NOT(ISERROR(O211))),O211, IF(AND(K211&lt;&gt;"",K211&gt;0,NOT(ISERROR(K211))),VLOOKUP(K211,'ESO dumped WayshrineInfo'!$K$3:$N$9987,4,FALSE),""))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WayshrineInfo'!$K$3:$N$9987,4,FALSE),""))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WayshrineInfo'!$K$3:$N$9987,4,FALSE),""))</f>
        <v/>
      </c>
      <c r="AF211" s="44"/>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4"/>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4"/>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4"/>
      <c r="AV211" s="40" t="str">
        <f>IF(AU211&lt;&gt;"",IF(AU211&lt;&gt;"LIBSETS_DROP_MECHANIC_MONSTER_NAME",VLOOKUP(AU211,'LibSets constants'!$I$4:$L$1003,3,FALSE),""),"")</f>
        <v/>
      </c>
      <c r="AW211" s="40" t="str">
        <f>IF(AU211&lt;&gt;"",IF(AU211&lt;&gt;"LIBSETS_DROP_MECHANIC_MONSTER_NAME",VLOOKUP(AU211,'LibSets constants'!$I$4:$L$1003,4,FALSE),""),"")</f>
        <v/>
      </c>
      <c r="AX211" s="85" t="s">
        <v>2677</v>
      </c>
      <c r="AY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Z211" s="21" t="str">
        <f>IF(F211&lt;&gt;"Not in the game (anymore)",IF(A211&lt;&gt;"",IF(P211&lt;&gt;"",CONCATENATE(", zoneIds={",P211),"")&amp;IF(Y211&lt;&gt;"",CONCATENATE(",",Y211),"")&amp;IF(AD211&lt;&gt;"",CONCATENATE(",",AD211),"")&amp;IF(AI211&lt;&gt;"",CONCATENATE(",",AI211),"")&amp;IF(AN211&lt;&gt;"",CONCATENATE(",",AN211),"")&amp;IF(AS211&lt;&gt;"",CONCATENATE(",",AS211),"")&amp;IF(P211&lt;&gt;"",CONCATENATE("}",""),"")&amp;IF(OR(I211="true",I211="false",I211&lt;&gt;""), CONCATENATE(", veteran=", I211), ""),""),"")</f>
        <v>, zoneIds={643}, veteran=false</v>
      </c>
      <c r="BA211" s="21" t="str">
        <f>IF(F211&lt;&gt;"Not in the game (anymore)",IF(A211&lt;&gt;"",", setType="&amp;G211,"")&amp;IF(J211="true",", multiTrialSet=true",""),"")</f>
        <v>, setType=LIBSETS_SETTYPE_IMPERIALCITY</v>
      </c>
      <c r="BB211" s="21" t="str">
        <f>IF(AX211&lt;&gt;"",", isProcSetAllowedInPvP="&amp; AX211,"") &amp; IF(F211&lt;&gt;"Not in the game (anymore)",IF(U211&lt;&gt;"",", dropMechanic={"&amp;U211&amp;IF(AA211&lt;&gt;"",","&amp;AA211,"")&amp;IF(AF211&lt;&gt;"",","&amp;AF211,"")&amp;IF(AK211&lt;&gt;"",","&amp;AK211,"")&amp;IF(AP211&lt;&gt;"",","&amp;AP211,"")&amp;IF(AU211&lt;&gt;"",","&amp;AU211,"")&amp;"}"&amp;IF(U211="LIBSETS_DROP_MECHANIC_MONSTER_NAME",", dropMechanicNames={" &amp; IF(V211&lt;&gt;"","['en']='"&amp;V211&amp;"'","") &amp; IF(W211&lt;&gt;"",", ['de']='" &amp; W211&amp;"'","") &amp; "}",""),"")&amp;"},","")</f>
        <v>, dropMechanic={LIBSETS_DROP_MECHANIC_TELVAR_EQUIPMENT_LOCKBOX_MERCHANT}},</v>
      </c>
      <c r="BC211" s="21" t="str">
        <f>IF(F211&lt;&gt;"Not in the game (anymore)",IF(C211&lt;&gt;"",CONCATENATE(" --",C211," / ",B211,"   [",IF(Q211&lt;&gt;"",Q211,""),IF(Z211&lt;&gt;"",", "&amp;Z211,""),IF(AE211&lt;&gt;"",", "&amp;AE211,""),IF(AJ211&lt;&gt;"",", "&amp;AJ211,""),IF(AO211&lt;&gt;"",", "&amp;AO211,""),IF(AT211&lt;&gt;"",", "&amp;AT211,""),"]")),"")</f>
        <v xml:space="preserve"> --Imperial Physique / Kaiserliche Physis   [Imperial Sewers]</v>
      </c>
    </row>
    <row r="212" spans="1:55" x14ac:dyDescent="0.25">
      <c r="A212" s="5">
        <v>256</v>
      </c>
      <c r="B212" t="s">
        <v>1061</v>
      </c>
      <c r="C212" t="s">
        <v>13</v>
      </c>
      <c r="D212" s="3">
        <f>A212</f>
        <v>256</v>
      </c>
      <c r="G212" s="8" t="s">
        <v>1484</v>
      </c>
      <c r="H212" s="98">
        <v>3</v>
      </c>
      <c r="I212" t="s">
        <v>1471</v>
      </c>
      <c r="J212" t="s">
        <v>91</v>
      </c>
      <c r="K212">
        <v>260</v>
      </c>
      <c r="L212">
        <v>260</v>
      </c>
      <c r="M212">
        <v>260</v>
      </c>
      <c r="O212" s="65" t="s">
        <v>53</v>
      </c>
      <c r="P212" s="3">
        <f>IF(AND(G212&lt;&gt;"LIBSETS_SETTYPE_BATTLEGROUND",G212&lt;&gt;"LIBSETS_SETTYPE_SPECIAL"), IF(Q212&lt;&gt;"",VLOOKUP(Q212,'ESO zone constants'!$D$3:$H$10001,5,FALSE),""),"")</f>
        <v>843</v>
      </c>
      <c r="Q212" t="str">
        <f>IF(AND(O212&lt;&gt;"",NOT(ISERROR(O212))),O212, IF(AND(K212&lt;&gt;"",K212&gt;0,NOT(ISERROR(K212))),VLOOKUP(K212,'ESO dumped WayshrineInfo'!$K$3:$N$9987,4,FALSE),""))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WayshrineInfo'!$K$3:$N$9987,4,FALSE),""))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WayshrineInfo'!$K$3:$N$9987,4,FALSE),""))</f>
        <v/>
      </c>
      <c r="AF212" s="44"/>
      <c r="AG212" s="42"/>
      <c r="AH212" s="42"/>
      <c r="AI212" s="3" t="str">
        <f>IF(G212&lt;&gt;"LIBSETS_SETTYPE_BATTLEGROUND",IF(G212&lt;&gt;"LIBSETS_SETTYPE_SPECIAL",IF(AJ212&lt;&gt;"",VLOOKUP(AJ212,'ESO zone constants'!$D$3:$H$4953,5,FALSE),""),""),"")</f>
        <v/>
      </c>
      <c r="AK212" s="44"/>
      <c r="AL212" s="42"/>
      <c r="AM212" s="42"/>
      <c r="AN212" s="3" t="str">
        <f>IF(G212&lt;&gt;"LIBSETS_SETTYPE_BATTLEGROUND",IF(G212&lt;&gt;"LIBSETS_SETTYPE_SPECIAL",IF(AO212&lt;&gt;"",VLOOKUP(AO212,'ESO zone constants'!$D$3:$H$4953,5,FALSE),""),""),"")</f>
        <v/>
      </c>
      <c r="AP212" s="44"/>
      <c r="AQ212" s="42"/>
      <c r="AR212" s="42"/>
      <c r="AS212" s="3" t="str">
        <f>IF(G212&lt;&gt;"LIBSETS_SETTYPE_BATTLEGROUND",IF(G212&lt;&gt;"LIBSETS_SETTYPE_SPECIAL",IF(AT212&lt;&gt;"",VLOOKUP(AT212,'ESO zone constants'!$D$3:$H$4953,5,FALSE),""),""),"")</f>
        <v/>
      </c>
      <c r="AU212" s="44"/>
      <c r="AV212" s="42"/>
      <c r="AW212" s="42"/>
      <c r="AX212" s="85" t="s">
        <v>2677</v>
      </c>
      <c r="AY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{wayshrines={260,260,260,}, dlcId=DLC_SHADOWS_OF_THE_HIST</v>
      </c>
      <c r="AZ212" s="21" t="str">
        <f>IF(F212&lt;&gt;"Not in the game (anymore)",IF(A212&lt;&gt;"",IF(P212&lt;&gt;"",CONCATENATE(", zoneIds={",P212),"")&amp;IF(Y212&lt;&gt;"",CONCATENATE(",",Y212),"")&amp;IF(AD212&lt;&gt;"",CONCATENATE(",",AD212),"")&amp;IF(AI212&lt;&gt;"",CONCATENATE(",",AI212),"")&amp;IF(AN212&lt;&gt;"",CONCATENATE(",",AN212),"")&amp;IF(AS212&lt;&gt;"",CONCATENATE(",",AS212),"")&amp;IF(P212&lt;&gt;"",CONCATENATE("}",""),"")&amp;IF(OR(I212="true",I212="false",I212&lt;&gt;""), CONCATENATE(", veteran=", I212), ""),""),"")</f>
        <v>, zoneIds={843}, veteran={[EQUIP_TYPE_HEAD]=true, [EQUIP_TYPE_SHOULDERS]=false}</v>
      </c>
      <c r="BA212" s="21" t="str">
        <f>IF(F212&lt;&gt;"Not in the game (anymore)",IF(A212&lt;&gt;"",", setType="&amp;G212,"")&amp;IF(J212="true",", multiTrialSet=true",""),"")</f>
        <v>, setType=LIBSETS_SETTYPE_MONSTER</v>
      </c>
      <c r="BB212" s="21" t="str">
        <f>IF(AX212&lt;&gt;"",", isProcSetAllowedInPvP="&amp; AX212,"") &amp; IF(F212&lt;&gt;"Not in the game (anymore)",IF(U212&lt;&gt;"",", dropMechanic={"&amp;U212&amp;IF(AA212&lt;&gt;"",","&amp;AA212,"")&amp;IF(AF212&lt;&gt;"",","&amp;AF212,"")&amp;IF(AK212&lt;&gt;"",","&amp;AK212,"")&amp;IF(AP212&lt;&gt;"",","&amp;AP212,"")&amp;IF(AU212&lt;&gt;"",","&amp;AU212,"")&amp;"}"&amp;IF(U212="LIBSETS_DROP_MECHANIC_MONSTER_NAME",", dropMechanicNames={" &amp; IF(V212&lt;&gt;"","['en']='"&amp;V212&amp;"'","") &amp; IF(W212&lt;&gt;"",", ['de']='" &amp; W212&amp;"'","") &amp; "}",""),"")&amp;"},","")</f>
        <v>, dropMechanic={LIBSETS_DROP_MECHANIC_MONSTER_NAME}, dropMechanicNames={['en']='Tree-Minder Na-Kesh', ['de']='Baumhirtin Na-Kesh'}},</v>
      </c>
      <c r="BC212" s="21" t="str">
        <f>IF(F212&lt;&gt;"Not in the game (anymore)",IF(C212&lt;&gt;"",CONCATENATE(" --",C212," / ",B212,"   [",IF(Q212&lt;&gt;"",Q212,""),IF(Z212&lt;&gt;"",", "&amp;Z212,""),IF(AE212&lt;&gt;"",", "&amp;AE212,""),IF(AJ212&lt;&gt;"",", "&amp;AJ212,""),IF(AO212&lt;&gt;"",", "&amp;AO212,""),IF(AT212&lt;&gt;"",", "&amp;AT212,""),"]")),"")</f>
        <v xml:space="preserve"> --Mighty Chudan / Mächtiger Chudan   [Ruins of Mazzatun]</v>
      </c>
    </row>
    <row r="213" spans="1:55" x14ac:dyDescent="0.25">
      <c r="A213" s="5">
        <v>257</v>
      </c>
      <c r="B213" t="s">
        <v>32</v>
      </c>
      <c r="C213" t="s">
        <v>32</v>
      </c>
      <c r="D213" s="3">
        <f>A213</f>
        <v>257</v>
      </c>
      <c r="G213" s="8" t="s">
        <v>1484</v>
      </c>
      <c r="H213" s="98">
        <v>3</v>
      </c>
      <c r="I213" t="s">
        <v>1471</v>
      </c>
      <c r="J213" t="s">
        <v>91</v>
      </c>
      <c r="K213">
        <v>261</v>
      </c>
      <c r="L213">
        <v>261</v>
      </c>
      <c r="M213">
        <v>261</v>
      </c>
      <c r="O213" s="65" t="s">
        <v>72</v>
      </c>
      <c r="P213" s="3">
        <f>IF(AND(G213&lt;&gt;"LIBSETS_SETTYPE_BATTLEGROUND",G213&lt;&gt;"LIBSETS_SETTYPE_SPECIAL"), IF(Q213&lt;&gt;"",VLOOKUP(Q213,'ESO zone constants'!$D$3:$H$10001,5,FALSE),""),"")</f>
        <v>848</v>
      </c>
      <c r="Q213" t="str">
        <f>IF(AND(O213&lt;&gt;"",NOT(ISERROR(O213))),O213, IF(AND(K213&lt;&gt;"",K213&gt;0,NOT(ISERROR(K213))),VLOOKUP(K213,'ESO dumped WayshrineInfo'!$K$3:$N$9987,4,FALSE),""))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WayshrineInfo'!$K$3:$N$9987,4,FALSE),""))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WayshrineInfo'!$K$3:$N$9987,4,FALSE),""))</f>
        <v/>
      </c>
      <c r="AF213" s="44"/>
      <c r="AG213" s="42"/>
      <c r="AH213" s="42"/>
      <c r="AI213" s="3" t="str">
        <f>IF(G213&lt;&gt;"LIBSETS_SETTYPE_BATTLEGROUND",IF(G213&lt;&gt;"LIBSETS_SETTYPE_SPECIAL",IF(AJ213&lt;&gt;"",VLOOKUP(AJ213,'ESO zone constants'!$D$3:$H$4953,5,FALSE),""),""),"")</f>
        <v/>
      </c>
      <c r="AK213" s="44"/>
      <c r="AL213" s="42"/>
      <c r="AM213" s="42"/>
      <c r="AN213" s="3" t="str">
        <f>IF(G213&lt;&gt;"LIBSETS_SETTYPE_BATTLEGROUND",IF(G213&lt;&gt;"LIBSETS_SETTYPE_SPECIAL",IF(AO213&lt;&gt;"",VLOOKUP(AO213,'ESO zone constants'!$D$3:$H$4953,5,FALSE),""),""),"")</f>
        <v/>
      </c>
      <c r="AP213" s="44"/>
      <c r="AQ213" s="42"/>
      <c r="AR213" s="42"/>
      <c r="AS213" s="3" t="str">
        <f>IF(G213&lt;&gt;"LIBSETS_SETTYPE_BATTLEGROUND",IF(G213&lt;&gt;"LIBSETS_SETTYPE_SPECIAL",IF(AT213&lt;&gt;"",VLOOKUP(AT213,'ESO zone constants'!$D$3:$H$4953,5,FALSE),""),""),"")</f>
        <v/>
      </c>
      <c r="AU213" s="44"/>
      <c r="AV213" s="42"/>
      <c r="AW213" s="42"/>
      <c r="AX213" s="85" t="s">
        <v>2677</v>
      </c>
      <c r="AY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{wayshrines={261,261,261,}, dlcId=DLC_SHADOWS_OF_THE_HIST</v>
      </c>
      <c r="AZ213" s="21" t="str">
        <f>IF(F213&lt;&gt;"Not in the game (anymore)",IF(A213&lt;&gt;"",IF(P213&lt;&gt;"",CONCATENATE(", zoneIds={",P213),"")&amp;IF(Y213&lt;&gt;"",CONCATENATE(",",Y213),"")&amp;IF(AD213&lt;&gt;"",CONCATENATE(",",AD213),"")&amp;IF(AI213&lt;&gt;"",CONCATENATE(",",AI213),"")&amp;IF(AN213&lt;&gt;"",CONCATENATE(",",AN213),"")&amp;IF(AS213&lt;&gt;"",CONCATENATE(",",AS213),"")&amp;IF(P213&lt;&gt;"",CONCATENATE("}",""),"")&amp;IF(OR(I213="true",I213="false",I213&lt;&gt;""), CONCATENATE(", veteran=", I213), ""),""),"")</f>
        <v>, zoneIds={848}, veteran={[EQUIP_TYPE_HEAD]=true, [EQUIP_TYPE_SHOULDERS]=false}</v>
      </c>
      <c r="BA213" s="21" t="str">
        <f>IF(F213&lt;&gt;"Not in the game (anymore)",IF(A213&lt;&gt;"",", setType="&amp;G213,"")&amp;IF(J213="true",", multiTrialSet=true",""),"")</f>
        <v>, setType=LIBSETS_SETTYPE_MONSTER</v>
      </c>
      <c r="BB213" s="21" t="str">
        <f>IF(AX213&lt;&gt;"",", isProcSetAllowedInPvP="&amp; AX213,"") &amp; IF(F213&lt;&gt;"Not in the game (anymore)",IF(U213&lt;&gt;"",", dropMechanic={"&amp;U213&amp;IF(AA213&lt;&gt;"",","&amp;AA213,"")&amp;IF(AF213&lt;&gt;"",","&amp;AF213,"")&amp;IF(AK213&lt;&gt;"",","&amp;AK213,"")&amp;IF(AP213&lt;&gt;"",","&amp;AP213,"")&amp;IF(AU213&lt;&gt;"",","&amp;AU213,"")&amp;"}"&amp;IF(U213="LIBSETS_DROP_MECHANIC_MONSTER_NAME",", dropMechanicNames={" &amp; IF(V213&lt;&gt;"","['en']='"&amp;V213&amp;"'","") &amp; IF(W213&lt;&gt;"",", ['de']='" &amp; W213&amp;"'","") &amp; "}",""),"")&amp;"},","")</f>
        <v>, dropMechanic={LIBSETS_DROP_MECHANIC_MONSTER_NAME}, dropMechanicNames={['en']='Velidreth', ['de']='Velidreth'}},</v>
      </c>
      <c r="BC213" s="21" t="str">
        <f>IF(F213&lt;&gt;"Not in the game (anymore)",IF(C213&lt;&gt;"",CONCATENATE(" --",C213," / ",B213,"   [",IF(Q213&lt;&gt;"",Q213,""),IF(Z213&lt;&gt;"",", "&amp;Z213,""),IF(AE213&lt;&gt;"",", "&amp;AE213,""),IF(AJ213&lt;&gt;"",", "&amp;AJ213,""),IF(AO213&lt;&gt;"",", "&amp;AO213,""),IF(AT213&lt;&gt;"",", "&amp;AT213,""),"]")),"")</f>
        <v xml:space="preserve"> --Velidreth / Velidreth   [Cradle of Shadows]</v>
      </c>
    </row>
    <row r="214" spans="1:55" x14ac:dyDescent="0.25">
      <c r="A214" s="12">
        <v>258</v>
      </c>
      <c r="B214" t="s">
        <v>1062</v>
      </c>
      <c r="C214" t="s">
        <v>1063</v>
      </c>
      <c r="D214" s="3">
        <f>A214</f>
        <v>258</v>
      </c>
      <c r="G214" s="8" t="s">
        <v>1482</v>
      </c>
      <c r="I214" t="s">
        <v>91</v>
      </c>
      <c r="J214" t="s">
        <v>91</v>
      </c>
      <c r="K214">
        <v>260</v>
      </c>
      <c r="L214">
        <v>260</v>
      </c>
      <c r="M214">
        <v>260</v>
      </c>
      <c r="O214" s="65" t="s">
        <v>53</v>
      </c>
      <c r="P214" s="3">
        <f>IF(AND(G214&lt;&gt;"LIBSETS_SETTYPE_BATTLEGROUND",G214&lt;&gt;"LIBSETS_SETTYPE_SPECIAL"), IF(Q214&lt;&gt;"",VLOOKUP(Q214,'ESO zone constants'!$D$3:$H$10001,5,FALSE),""),"")</f>
        <v>843</v>
      </c>
      <c r="Q214" t="str">
        <f>IF(AND(O214&lt;&gt;"",NOT(ISERROR(O214))),O214, IF(AND(K214&lt;&gt;"",K214&gt;0,NOT(ISERROR(K214))),VLOOKUP(K214,'ESO dumped WayshrineInfo'!$K$3:$N$9987,4,FALSE),""))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WayshrineInfo'!$K$3:$N$9987,4,FALSE),""))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WayshrineInfo'!$K$3:$N$9987,4,FALSE),""))</f>
        <v/>
      </c>
      <c r="AF214" s="44"/>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4"/>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4"/>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4"/>
      <c r="AV214" s="40" t="str">
        <f>IF(AU214&lt;&gt;"",IF(AU214&lt;&gt;"LIBSETS_DROP_MECHANIC_MONSTER_NAME",VLOOKUP(AU214,'LibSets constants'!$I$4:$L$1003,3,FALSE),""),"")</f>
        <v/>
      </c>
      <c r="AW214" s="40" t="str">
        <f>IF(AU214&lt;&gt;"",IF(AU214&lt;&gt;"LIBSETS_DROP_MECHANIC_MONSTER_NAME",VLOOKUP(AU214,'LibSets constants'!$I$4:$L$1003,4,FALSE),""),"")</f>
        <v/>
      </c>
      <c r="AX214" s="85" t="s">
        <v>2678</v>
      </c>
      <c r="AY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[258] = {wayshrines={260,260,260,}, dlcId=DLC_SHADOWS_OF_THE_HIST</v>
      </c>
      <c r="AZ214" s="21" t="str">
        <f>IF(F214&lt;&gt;"Not in the game (anymore)",IF(A214&lt;&gt;"",IF(P214&lt;&gt;"",CONCATENATE(", zoneIds={",P214),"")&amp;IF(Y214&lt;&gt;"",CONCATENATE(",",Y214),"")&amp;IF(AD214&lt;&gt;"",CONCATENATE(",",AD214),"")&amp;IF(AI214&lt;&gt;"",CONCATENATE(",",AI214),"")&amp;IF(AN214&lt;&gt;"",CONCATENATE(",",AN214),"")&amp;IF(AS214&lt;&gt;"",CONCATENATE(",",AS214),"")&amp;IF(P214&lt;&gt;"",CONCATENATE("}",""),"")&amp;IF(OR(I214="true",I214="false",I214&lt;&gt;""), CONCATENATE(", veteran=", I214), ""),""),"")</f>
        <v>, zoneIds={843}, veteran=false</v>
      </c>
      <c r="BA214" s="21" t="str">
        <f>IF(F214&lt;&gt;"Not in the game (anymore)",IF(A214&lt;&gt;"",", setType="&amp;G214,"")&amp;IF(J214="true",", multiTrialSet=true",""),"")</f>
        <v>, setType=LIBSETS_SETTYPE_DUNGEON</v>
      </c>
      <c r="BB214" s="21" t="str">
        <f>IF(AX214&lt;&gt;"",", isProcSetAllowedInPvP="&amp; AX214,"") &amp; IF(F214&lt;&gt;"Not in the game (anymore)",IF(U214&lt;&gt;"",", dropMechanic={"&amp;U214&amp;IF(AA214&lt;&gt;"",","&amp;AA214,"")&amp;IF(AF214&lt;&gt;"",","&amp;AF214,"")&amp;IF(AK214&lt;&gt;"",","&amp;AK214,"")&amp;IF(AP214&lt;&gt;"",","&amp;AP214,"")&amp;IF(AU214&lt;&gt;"",","&amp;AU214,"")&amp;"}"&amp;IF(U214="LIBSETS_DROP_MECHANIC_MONSTER_NAME",", dropMechanicNames={" &amp; IF(V214&lt;&gt;"","['en']='"&amp;V214&amp;"'","") &amp; IF(W214&lt;&gt;"",", ['de']='" &amp; W214&amp;"'","") &amp; "}",""),"")&amp;"},","")</f>
        <v>, isProcSetAllowedInPvP=1},</v>
      </c>
      <c r="BC214" s="21" t="str">
        <f>IF(F214&lt;&gt;"Not in the game (anymore)",IF(C214&lt;&gt;"",CONCATENATE(" --",C214," / ",B214,"   [",IF(Q214&lt;&gt;"",Q214,""),IF(Z214&lt;&gt;"",", "&amp;Z214,""),IF(AE214&lt;&gt;"",", "&amp;AE214,""),IF(AJ214&lt;&gt;"",", "&amp;AJ214,""),IF(AO214&lt;&gt;"",", "&amp;AO214,""),IF(AT214&lt;&gt;"",", "&amp;AT214,""),"]")),"")</f>
        <v xml:space="preserve"> --Amber Plasm / Bernsteinplasma   [Ruins of Mazzatun]</v>
      </c>
    </row>
    <row r="215" spans="1:55" x14ac:dyDescent="0.25">
      <c r="A215" s="12">
        <v>259</v>
      </c>
      <c r="B215" t="s">
        <v>1064</v>
      </c>
      <c r="C215" t="s">
        <v>2618</v>
      </c>
      <c r="D215" s="3">
        <f>A215</f>
        <v>259</v>
      </c>
      <c r="G215" s="8" t="s">
        <v>1482</v>
      </c>
      <c r="I215" t="s">
        <v>91</v>
      </c>
      <c r="J215" t="s">
        <v>91</v>
      </c>
      <c r="K215">
        <v>260</v>
      </c>
      <c r="L215">
        <v>260</v>
      </c>
      <c r="M215">
        <v>260</v>
      </c>
      <c r="O215" s="65" t="s">
        <v>53</v>
      </c>
      <c r="P215" s="3">
        <f>IF(AND(G215&lt;&gt;"LIBSETS_SETTYPE_BATTLEGROUND",G215&lt;&gt;"LIBSETS_SETTYPE_SPECIAL"), IF(Q215&lt;&gt;"",VLOOKUP(Q215,'ESO zone constants'!$D$3:$H$10001,5,FALSE),""),"")</f>
        <v>843</v>
      </c>
      <c r="Q215" t="str">
        <f>IF(AND(O215&lt;&gt;"",NOT(ISERROR(O215))),O215, IF(AND(K215&lt;&gt;"",K215&gt;0,NOT(ISERROR(K215))),VLOOKUP(K215,'ESO dumped WayshrineInfo'!$K$3:$N$9987,4,FALSE),""))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WayshrineInfo'!$K$3:$N$9987,4,FALSE),""))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WayshrineInfo'!$K$3:$N$9987,4,FALSE),""))</f>
        <v/>
      </c>
      <c r="AF215" s="44"/>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4"/>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4"/>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4"/>
      <c r="AV215" s="40" t="str">
        <f>IF(AU215&lt;&gt;"",IF(AU215&lt;&gt;"LIBSETS_DROP_MECHANIC_MONSTER_NAME",VLOOKUP(AU215,'LibSets constants'!$I$4:$L$1003,3,FALSE),""),"")</f>
        <v/>
      </c>
      <c r="AW215" s="40" t="str">
        <f>IF(AU215&lt;&gt;"",IF(AU215&lt;&gt;"LIBSETS_DROP_MECHANIC_MONSTER_NAME",VLOOKUP(AU215,'LibSets constants'!$I$4:$L$1003,4,FALSE),""),"")</f>
        <v/>
      </c>
      <c r="AX215" s="85" t="s">
        <v>2677</v>
      </c>
      <c r="AY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[259] = {wayshrines={260,260,260,}, dlcId=DLC_SHADOWS_OF_THE_HIST</v>
      </c>
      <c r="AZ215" s="21" t="str">
        <f>IF(F215&lt;&gt;"Not in the game (anymore)",IF(A215&lt;&gt;"",IF(P215&lt;&gt;"",CONCATENATE(", zoneIds={",P215),"")&amp;IF(Y215&lt;&gt;"",CONCATENATE(",",Y215),"")&amp;IF(AD215&lt;&gt;"",CONCATENATE(",",AD215),"")&amp;IF(AI215&lt;&gt;"",CONCATENATE(",",AI215),"")&amp;IF(AN215&lt;&gt;"",CONCATENATE(",",AN215),"")&amp;IF(AS215&lt;&gt;"",CONCATENATE(",",AS215),"")&amp;IF(P215&lt;&gt;"",CONCATENATE("}",""),"")&amp;IF(OR(I215="true",I215="false",I215&lt;&gt;""), CONCATENATE(", veteran=", I215), ""),""),"")</f>
        <v>, zoneIds={843}, veteran=false</v>
      </c>
      <c r="BA215" s="21" t="str">
        <f>IF(F215&lt;&gt;"Not in the game (anymore)",IF(A215&lt;&gt;"",", setType="&amp;G215,"")&amp;IF(J215="true",", multiTrialSet=true",""),"")</f>
        <v>, setType=LIBSETS_SETTYPE_DUNGEON</v>
      </c>
      <c r="BB215" s="21" t="str">
        <f>IF(AX215&lt;&gt;"",", isProcSetAllowedInPvP="&amp; AX215,"") &amp; IF(F215&lt;&gt;"Not in the game (anymore)",IF(U215&lt;&gt;"",", dropMechanic={"&amp;U215&amp;IF(AA215&lt;&gt;"",","&amp;AA215,"")&amp;IF(AF215&lt;&gt;"",","&amp;AF215,"")&amp;IF(AK215&lt;&gt;"",","&amp;AK215,"")&amp;IF(AP215&lt;&gt;"",","&amp;AP215,"")&amp;IF(AU215&lt;&gt;"",","&amp;AU215,"")&amp;"}"&amp;IF(U215="LIBSETS_DROP_MECHANIC_MONSTER_NAME",", dropMechanicNames={" &amp; IF(V215&lt;&gt;"","['en']='"&amp;V215&amp;"'","") &amp; IF(W215&lt;&gt;"",", ['de']='" &amp; W215&amp;"'","") &amp; "}",""),"")&amp;"},","")</f>
        <v>},</v>
      </c>
      <c r="BC215" s="21" t="str">
        <f>IF(F215&lt;&gt;"Not in the game (anymore)",IF(C215&lt;&gt;"",CONCATENATE(" --",C215," / ",B215,"   [",IF(Q215&lt;&gt;"",Q215,""),IF(Z215&lt;&gt;"",", "&amp;Z215,""),IF(AE215&lt;&gt;"",", "&amp;AE215,""),IF(AJ215&lt;&gt;"",", "&amp;AJ215,""),IF(AO215&lt;&gt;"",", "&amp;AO215,""),IF(AT215&lt;&gt;"",", "&amp;AT215,""),"]")),"")</f>
        <v xml:space="preserve"> --Heem-Jas\' Retribution / Heem-Jas' Vergeltung   [Ruins of Mazzatun]</v>
      </c>
    </row>
    <row r="216" spans="1:55" x14ac:dyDescent="0.25">
      <c r="A216" s="12">
        <v>260</v>
      </c>
      <c r="B216" t="s">
        <v>1065</v>
      </c>
      <c r="C216" t="s">
        <v>1066</v>
      </c>
      <c r="D216" s="3">
        <f>A216</f>
        <v>260</v>
      </c>
      <c r="G216" s="8" t="s">
        <v>1482</v>
      </c>
      <c r="I216" t="s">
        <v>91</v>
      </c>
      <c r="J216" t="s">
        <v>91</v>
      </c>
      <c r="K216">
        <v>260</v>
      </c>
      <c r="L216">
        <v>260</v>
      </c>
      <c r="M216">
        <v>260</v>
      </c>
      <c r="O216" s="65" t="s">
        <v>53</v>
      </c>
      <c r="P216" s="3">
        <f>IF(AND(G216&lt;&gt;"LIBSETS_SETTYPE_BATTLEGROUND",G216&lt;&gt;"LIBSETS_SETTYPE_SPECIAL"), IF(Q216&lt;&gt;"",VLOOKUP(Q216,'ESO zone constants'!$D$3:$H$10001,5,FALSE),""),"")</f>
        <v>843</v>
      </c>
      <c r="Q216" t="str">
        <f>IF(AND(O216&lt;&gt;"",NOT(ISERROR(O216))),O216, IF(AND(K216&lt;&gt;"",K216&gt;0,NOT(ISERROR(K216))),VLOOKUP(K216,'ESO dumped WayshrineInfo'!$K$3:$N$9987,4,FALSE),""))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WayshrineInfo'!$K$3:$N$9987,4,FALSE),""))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WayshrineInfo'!$K$3:$N$9987,4,FALSE),""))</f>
        <v/>
      </c>
      <c r="AF216" s="44"/>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4"/>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4"/>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4"/>
      <c r="AV216" s="40" t="str">
        <f>IF(AU216&lt;&gt;"",IF(AU216&lt;&gt;"LIBSETS_DROP_MECHANIC_MONSTER_NAME",VLOOKUP(AU216,'LibSets constants'!$I$4:$L$1003,3,FALSE),""),"")</f>
        <v/>
      </c>
      <c r="AW216" s="40" t="str">
        <f>IF(AU216&lt;&gt;"",IF(AU216&lt;&gt;"LIBSETS_DROP_MECHANIC_MONSTER_NAME",VLOOKUP(AU216,'LibSets constants'!$I$4:$L$1003,4,FALSE),""),"")</f>
        <v/>
      </c>
      <c r="AX216" s="85" t="s">
        <v>2677</v>
      </c>
      <c r="AY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[260] = {wayshrines={260,260,260,}, dlcId=DLC_SHADOWS_OF_THE_HIST</v>
      </c>
      <c r="AZ216" s="21" t="str">
        <f>IF(F216&lt;&gt;"Not in the game (anymore)",IF(A216&lt;&gt;"",IF(P216&lt;&gt;"",CONCATENATE(", zoneIds={",P216),"")&amp;IF(Y216&lt;&gt;"",CONCATENATE(",",Y216),"")&amp;IF(AD216&lt;&gt;"",CONCATENATE(",",AD216),"")&amp;IF(AI216&lt;&gt;"",CONCATENATE(",",AI216),"")&amp;IF(AN216&lt;&gt;"",CONCATENATE(",",AN216),"")&amp;IF(AS216&lt;&gt;"",CONCATENATE(",",AS216),"")&amp;IF(P216&lt;&gt;"",CONCATENATE("}",""),"")&amp;IF(OR(I216="true",I216="false",I216&lt;&gt;""), CONCATENATE(", veteran=", I216), ""),""),"")</f>
        <v>, zoneIds={843}, veteran=false</v>
      </c>
      <c r="BA216" s="21" t="str">
        <f>IF(F216&lt;&gt;"Not in the game (anymore)",IF(A216&lt;&gt;"",", setType="&amp;G216,"")&amp;IF(J216="true",", multiTrialSet=true",""),"")</f>
        <v>, setType=LIBSETS_SETTYPE_DUNGEON</v>
      </c>
      <c r="BB216" s="21" t="str">
        <f>IF(AX216&lt;&gt;"",", isProcSetAllowedInPvP="&amp; AX216,"") &amp; IF(F216&lt;&gt;"Not in the game (anymore)",IF(U216&lt;&gt;"",", dropMechanic={"&amp;U216&amp;IF(AA216&lt;&gt;"",","&amp;AA216,"")&amp;IF(AF216&lt;&gt;"",","&amp;AF216,"")&amp;IF(AK216&lt;&gt;"",","&amp;AK216,"")&amp;IF(AP216&lt;&gt;"",","&amp;AP216,"")&amp;IF(AU216&lt;&gt;"",","&amp;AU216,"")&amp;"}"&amp;IF(U216="LIBSETS_DROP_MECHANIC_MONSTER_NAME",", dropMechanicNames={" &amp; IF(V216&lt;&gt;"","['en']='"&amp;V216&amp;"'","") &amp; IF(W216&lt;&gt;"",", ['de']='" &amp; W216&amp;"'","") &amp; "}",""),"")&amp;"},","")</f>
        <v>},</v>
      </c>
      <c r="BC216" s="21" t="str">
        <f>IF(F216&lt;&gt;"Not in the game (anymore)",IF(C216&lt;&gt;"",CONCATENATE(" --",C216," / ",B216,"   [",IF(Q216&lt;&gt;"",Q216,""),IF(Z216&lt;&gt;"",", "&amp;Z216,""),IF(AE216&lt;&gt;"",", "&amp;AE216,""),IF(AJ216&lt;&gt;"",", "&amp;AJ216,""),IF(AO216&lt;&gt;"",", "&amp;AO216,""),IF(AT216&lt;&gt;"",", "&amp;AT216,""),"]")),"")</f>
        <v xml:space="preserve"> --Aspect of Mazzatun / Aspekt von Mazzatun   [Ruins of Mazzatun]</v>
      </c>
    </row>
    <row r="217" spans="1:55" x14ac:dyDescent="0.25">
      <c r="A217" s="12">
        <v>261</v>
      </c>
      <c r="B217" t="s">
        <v>1067</v>
      </c>
      <c r="C217" t="s">
        <v>1068</v>
      </c>
      <c r="D217" s="3">
        <f>A217</f>
        <v>261</v>
      </c>
      <c r="G217" s="8" t="s">
        <v>1482</v>
      </c>
      <c r="I217" t="s">
        <v>91</v>
      </c>
      <c r="J217" t="s">
        <v>91</v>
      </c>
      <c r="K217">
        <v>261</v>
      </c>
      <c r="L217">
        <v>261</v>
      </c>
      <c r="M217">
        <v>261</v>
      </c>
      <c r="O217" s="65" t="s">
        <v>72</v>
      </c>
      <c r="P217" s="3">
        <f>IF(AND(G217&lt;&gt;"LIBSETS_SETTYPE_BATTLEGROUND",G217&lt;&gt;"LIBSETS_SETTYPE_SPECIAL"), IF(Q217&lt;&gt;"",VLOOKUP(Q217,'ESO zone constants'!$D$3:$H$10001,5,FALSE),""),"")</f>
        <v>848</v>
      </c>
      <c r="Q217" t="str">
        <f>IF(AND(O217&lt;&gt;"",NOT(ISERROR(O217))),O217, IF(AND(K217&lt;&gt;"",K217&gt;0,NOT(ISERROR(K217))),VLOOKUP(K217,'ESO dumped WayshrineInfo'!$K$3:$N$9987,4,FALSE),""))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WayshrineInfo'!$K$3:$N$9987,4,FALSE),""))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WayshrineInfo'!$K$3:$N$9987,4,FALSE),""))</f>
        <v/>
      </c>
      <c r="AF217" s="44"/>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4"/>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4"/>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4"/>
      <c r="AV217" s="40" t="str">
        <f>IF(AU217&lt;&gt;"",IF(AU217&lt;&gt;"LIBSETS_DROP_MECHANIC_MONSTER_NAME",VLOOKUP(AU217,'LibSets constants'!$I$4:$L$1003,3,FALSE),""),"")</f>
        <v/>
      </c>
      <c r="AW217" s="40" t="str">
        <f>IF(AU217&lt;&gt;"",IF(AU217&lt;&gt;"LIBSETS_DROP_MECHANIC_MONSTER_NAME",VLOOKUP(AU217,'LibSets constants'!$I$4:$L$1003,4,FALSE),""),"")</f>
        <v/>
      </c>
      <c r="AX217" s="85" t="s">
        <v>2677</v>
      </c>
      <c r="AY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[261] = {wayshrines={261,261,261,}, dlcId=DLC_SHADOWS_OF_THE_HIST</v>
      </c>
      <c r="AZ217" s="21" t="str">
        <f>IF(F217&lt;&gt;"Not in the game (anymore)",IF(A217&lt;&gt;"",IF(P217&lt;&gt;"",CONCATENATE(", zoneIds={",P217),"")&amp;IF(Y217&lt;&gt;"",CONCATENATE(",",Y217),"")&amp;IF(AD217&lt;&gt;"",CONCATENATE(",",AD217),"")&amp;IF(AI217&lt;&gt;"",CONCATENATE(",",AI217),"")&amp;IF(AN217&lt;&gt;"",CONCATENATE(",",AN217),"")&amp;IF(AS217&lt;&gt;"",CONCATENATE(",",AS217),"")&amp;IF(P217&lt;&gt;"",CONCATENATE("}",""),"")&amp;IF(OR(I217="true",I217="false",I217&lt;&gt;""), CONCATENATE(", veteran=", I217), ""),""),"")</f>
        <v>, zoneIds={848}, veteran=false</v>
      </c>
      <c r="BA217" s="21" t="str">
        <f>IF(F217&lt;&gt;"Not in the game (anymore)",IF(A217&lt;&gt;"",", setType="&amp;G217,"")&amp;IF(J217="true",", multiTrialSet=true",""),"")</f>
        <v>, setType=LIBSETS_SETTYPE_DUNGEON</v>
      </c>
      <c r="BB217" s="21" t="str">
        <f>IF(AX217&lt;&gt;"",", isProcSetAllowedInPvP="&amp; AX217,"") &amp; IF(F217&lt;&gt;"Not in the game (anymore)",IF(U217&lt;&gt;"",", dropMechanic={"&amp;U217&amp;IF(AA217&lt;&gt;"",","&amp;AA217,"")&amp;IF(AF217&lt;&gt;"",","&amp;AF217,"")&amp;IF(AK217&lt;&gt;"",","&amp;AK217,"")&amp;IF(AP217&lt;&gt;"",","&amp;AP217,"")&amp;IF(AU217&lt;&gt;"",","&amp;AU217,"")&amp;"}"&amp;IF(U217="LIBSETS_DROP_MECHANIC_MONSTER_NAME",", dropMechanicNames={" &amp; IF(V217&lt;&gt;"","['en']='"&amp;V217&amp;"'","") &amp; IF(W217&lt;&gt;"",", ['de']='" &amp; W217&amp;"'","") &amp; "}",""),"")&amp;"},","")</f>
        <v>},</v>
      </c>
      <c r="BC217" s="21" t="str">
        <f>IF(F217&lt;&gt;"Not in the game (anymore)",IF(C217&lt;&gt;"",CONCATENATE(" --",C217," / ",B217,"   [",IF(Q217&lt;&gt;"",Q217,""),IF(Z217&lt;&gt;"",", "&amp;Z217,""),IF(AE217&lt;&gt;"",", "&amp;AE217,""),IF(AJ217&lt;&gt;"",", "&amp;AJ217,""),IF(AO217&lt;&gt;"",", "&amp;AO217,""),IF(AT217&lt;&gt;"",", "&amp;AT217,""),"]")),"")</f>
        <v xml:space="preserve"> --Gossamer / Gespinst   [Cradle of Shadows]</v>
      </c>
    </row>
    <row r="218" spans="1:55" x14ac:dyDescent="0.25">
      <c r="A218" s="12">
        <v>262</v>
      </c>
      <c r="B218" t="s">
        <v>1069</v>
      </c>
      <c r="C218" t="s">
        <v>1070</v>
      </c>
      <c r="D218" s="3">
        <f>A218</f>
        <v>262</v>
      </c>
      <c r="G218" s="8" t="s">
        <v>1482</v>
      </c>
      <c r="I218" t="s">
        <v>91</v>
      </c>
      <c r="J218" t="s">
        <v>91</v>
      </c>
      <c r="K218">
        <v>261</v>
      </c>
      <c r="L218">
        <v>261</v>
      </c>
      <c r="M218">
        <v>261</v>
      </c>
      <c r="O218" s="65" t="s">
        <v>72</v>
      </c>
      <c r="P218" s="3">
        <f>IF(AND(G218&lt;&gt;"LIBSETS_SETTYPE_BATTLEGROUND",G218&lt;&gt;"LIBSETS_SETTYPE_SPECIAL"), IF(Q218&lt;&gt;"",VLOOKUP(Q218,'ESO zone constants'!$D$3:$H$10001,5,FALSE),""),"")</f>
        <v>848</v>
      </c>
      <c r="Q218" t="str">
        <f>IF(AND(O218&lt;&gt;"",NOT(ISERROR(O218))),O218, IF(AND(K218&lt;&gt;"",K218&gt;0,NOT(ISERROR(K218))),VLOOKUP(K218,'ESO dumped WayshrineInfo'!$K$3:$N$9987,4,FALSE),""))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WayshrineInfo'!$K$3:$N$9987,4,FALSE),""))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WayshrineInfo'!$K$3:$N$9987,4,FALSE),""))</f>
        <v/>
      </c>
      <c r="AF218" s="44"/>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4"/>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4"/>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4"/>
      <c r="AV218" s="40" t="str">
        <f>IF(AU218&lt;&gt;"",IF(AU218&lt;&gt;"LIBSETS_DROP_MECHANIC_MONSTER_NAME",VLOOKUP(AU218,'LibSets constants'!$I$4:$L$1003,3,FALSE),""),"")</f>
        <v/>
      </c>
      <c r="AW218" s="40" t="str">
        <f>IF(AU218&lt;&gt;"",IF(AU218&lt;&gt;"LIBSETS_DROP_MECHANIC_MONSTER_NAME",VLOOKUP(AU218,'LibSets constants'!$I$4:$L$1003,4,FALSE),""),"")</f>
        <v/>
      </c>
      <c r="AX218" s="85" t="s">
        <v>2677</v>
      </c>
      <c r="AY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[262] = {wayshrines={261,261,261,}, dlcId=DLC_SHADOWS_OF_THE_HIST</v>
      </c>
      <c r="AZ218" s="21" t="str">
        <f>IF(F218&lt;&gt;"Not in the game (anymore)",IF(A218&lt;&gt;"",IF(P218&lt;&gt;"",CONCATENATE(", zoneIds={",P218),"")&amp;IF(Y218&lt;&gt;"",CONCATENATE(",",Y218),"")&amp;IF(AD218&lt;&gt;"",CONCATENATE(",",AD218),"")&amp;IF(AI218&lt;&gt;"",CONCATENATE(",",AI218),"")&amp;IF(AN218&lt;&gt;"",CONCATENATE(",",AN218),"")&amp;IF(AS218&lt;&gt;"",CONCATENATE(",",AS218),"")&amp;IF(P218&lt;&gt;"",CONCATENATE("}",""),"")&amp;IF(OR(I218="true",I218="false",I218&lt;&gt;""), CONCATENATE(", veteran=", I218), ""),""),"")</f>
        <v>, zoneIds={848}, veteran=false</v>
      </c>
      <c r="BA218" s="21" t="str">
        <f>IF(F218&lt;&gt;"Not in the game (anymore)",IF(A218&lt;&gt;"",", setType="&amp;G218,"")&amp;IF(J218="true",", multiTrialSet=true",""),"")</f>
        <v>, setType=LIBSETS_SETTYPE_DUNGEON</v>
      </c>
      <c r="BB218" s="21" t="str">
        <f>IF(AX218&lt;&gt;"",", isProcSetAllowedInPvP="&amp; AX218,"") &amp; IF(F218&lt;&gt;"Not in the game (anymore)",IF(U218&lt;&gt;"",", dropMechanic={"&amp;U218&amp;IF(AA218&lt;&gt;"",","&amp;AA218,"")&amp;IF(AF218&lt;&gt;"",","&amp;AF218,"")&amp;IF(AK218&lt;&gt;"",","&amp;AK218,"")&amp;IF(AP218&lt;&gt;"",","&amp;AP218,"")&amp;IF(AU218&lt;&gt;"",","&amp;AU218,"")&amp;"}"&amp;IF(U218="LIBSETS_DROP_MECHANIC_MONSTER_NAME",", dropMechanicNames={" &amp; IF(V218&lt;&gt;"","['en']='"&amp;V218&amp;"'","") &amp; IF(W218&lt;&gt;"",", ['de']='" &amp; W218&amp;"'","") &amp; "}",""),"")&amp;"},","")</f>
        <v>},</v>
      </c>
      <c r="BC218" s="21" t="str">
        <f>IF(F218&lt;&gt;"Not in the game (anymore)",IF(C218&lt;&gt;"",CONCATENATE(" --",C218," / ",B218,"   [",IF(Q218&lt;&gt;"",Q218,""),IF(Z218&lt;&gt;"",", "&amp;Z218,""),IF(AE218&lt;&gt;"",", "&amp;AE218,""),IF(AJ218&lt;&gt;"",", "&amp;AJ218,""),IF(AO218&lt;&gt;"",", "&amp;AO218,""),IF(AT218&lt;&gt;"",", "&amp;AT218,""),"]")),"")</f>
        <v xml:space="preserve"> --Widowmaker / Witwenmacher   [Cradle of Shadows]</v>
      </c>
    </row>
    <row r="219" spans="1:55" s="28" customFormat="1" x14ac:dyDescent="0.25">
      <c r="A219" s="12">
        <v>263</v>
      </c>
      <c r="B219" t="s">
        <v>1071</v>
      </c>
      <c r="C219" t="s">
        <v>1072</v>
      </c>
      <c r="D219" s="3">
        <f>A219</f>
        <v>263</v>
      </c>
      <c r="E219"/>
      <c r="F219"/>
      <c r="G219" s="8" t="s">
        <v>1482</v>
      </c>
      <c r="H219"/>
      <c r="I219" t="s">
        <v>91</v>
      </c>
      <c r="J219" t="s">
        <v>91</v>
      </c>
      <c r="K219">
        <v>261</v>
      </c>
      <c r="L219">
        <v>261</v>
      </c>
      <c r="M219">
        <v>261</v>
      </c>
      <c r="N219"/>
      <c r="O219" s="65" t="s">
        <v>72</v>
      </c>
      <c r="P219" s="3">
        <f>IF(AND(G219&lt;&gt;"LIBSETS_SETTYPE_BATTLEGROUND",G219&lt;&gt;"LIBSETS_SETTYPE_SPECIAL"), IF(Q219&lt;&gt;"",VLOOKUP(Q219,'ESO zone constants'!$D$3:$H$10001,5,FALSE),""),"")</f>
        <v>848</v>
      </c>
      <c r="Q219" t="str">
        <f>IF(AND(O219&lt;&gt;"",NOT(ISERROR(O219))),O219, IF(AND(K219&lt;&gt;"",K219&gt;0,NOT(ISERROR(K219))),VLOOKUP(K219,'ESO dumped WayshrineInfo'!$K$3:$N$9987,4,FALSE),""))</f>
        <v>Cradle of Shadows</v>
      </c>
      <c r="R219" s="65"/>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WayshrineInfo'!$K$3:$N$9987,4,FALSE),""))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WayshrineInfo'!$K$3:$N$9987,4,FALSE),""))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5" t="s">
        <v>2677</v>
      </c>
      <c r="AY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[263] = {wayshrines={261,261,261,}, dlcId=DLC_SHADOWS_OF_THE_HIST</v>
      </c>
      <c r="AZ219" s="21" t="str">
        <f>IF(F219&lt;&gt;"Not in the game (anymore)",IF(A219&lt;&gt;"",IF(P219&lt;&gt;"",CONCATENATE(", zoneIds={",P219),"")&amp;IF(Y219&lt;&gt;"",CONCATENATE(",",Y219),"")&amp;IF(AD219&lt;&gt;"",CONCATENATE(",",AD219),"")&amp;IF(AI219&lt;&gt;"",CONCATENATE(",",AI219),"")&amp;IF(AN219&lt;&gt;"",CONCATENATE(",",AN219),"")&amp;IF(AS219&lt;&gt;"",CONCATENATE(",",AS219),"")&amp;IF(P219&lt;&gt;"",CONCATENATE("}",""),"")&amp;IF(OR(I219="true",I219="false",I219&lt;&gt;""), CONCATENATE(", veteran=", I219), ""),""),"")</f>
        <v>, zoneIds={848}, veteran=false</v>
      </c>
      <c r="BA219" s="21" t="str">
        <f>IF(F219&lt;&gt;"Not in the game (anymore)",IF(A219&lt;&gt;"",", setType="&amp;G219,"")&amp;IF(J219="true",", multiTrialSet=true",""),"")</f>
        <v>, setType=LIBSETS_SETTYPE_DUNGEON</v>
      </c>
      <c r="BB219" s="21" t="str">
        <f>IF(AX219&lt;&gt;"",", isProcSetAllowedInPvP="&amp; AX219,"") &amp; IF(F219&lt;&gt;"Not in the game (anymore)",IF(U219&lt;&gt;"",", dropMechanic={"&amp;U219&amp;IF(AA219&lt;&gt;"",","&amp;AA219,"")&amp;IF(AF219&lt;&gt;"",","&amp;AF219,"")&amp;IF(AK219&lt;&gt;"",","&amp;AK219,"")&amp;IF(AP219&lt;&gt;"",","&amp;AP219,"")&amp;IF(AU219&lt;&gt;"",","&amp;AU219,"")&amp;"}"&amp;IF(U219="LIBSETS_DROP_MECHANIC_MONSTER_NAME",", dropMechanicNames={" &amp; IF(V219&lt;&gt;"","['en']='"&amp;V219&amp;"'","") &amp; IF(W219&lt;&gt;"",", ['de']='" &amp; W219&amp;"'","") &amp; "}",""),"")&amp;"},","")</f>
        <v>},</v>
      </c>
      <c r="BC219" s="21" t="str">
        <f>IF(F219&lt;&gt;"Not in the game (anymore)",IF(C219&lt;&gt;"",CONCATENATE(" --",C219," / ",B219,"   [",IF(Q219&lt;&gt;"",Q219,""),IF(Z219&lt;&gt;"",", "&amp;Z219,""),IF(AE219&lt;&gt;"",", "&amp;AE219,""),IF(AJ219&lt;&gt;"",", "&amp;AJ219,""),IF(AO219&lt;&gt;"",", "&amp;AO219,""),IF(AT219&lt;&gt;"",", "&amp;AT219,""),"]")),"")</f>
        <v xml:space="preserve"> --Hand of Mephala / Hand von Mephala   [Cradle of Shadows]</v>
      </c>
    </row>
    <row r="220" spans="1:55" s="14" customFormat="1" x14ac:dyDescent="0.25">
      <c r="A220" s="16">
        <v>264</v>
      </c>
      <c r="B220" s="14" t="s">
        <v>1073</v>
      </c>
      <c r="C220" t="s">
        <v>1074</v>
      </c>
      <c r="D220" s="25">
        <f>A220</f>
        <v>264</v>
      </c>
      <c r="E220" s="14" t="s">
        <v>1472</v>
      </c>
      <c r="F220" s="14" t="s">
        <v>1469</v>
      </c>
      <c r="G220" s="27" t="s">
        <v>1484</v>
      </c>
      <c r="I220" s="14" t="s">
        <v>1471</v>
      </c>
      <c r="J220" s="14" t="s">
        <v>91</v>
      </c>
      <c r="K220" s="14">
        <v>-1</v>
      </c>
      <c r="L220" s="14">
        <v>-1</v>
      </c>
      <c r="M220" s="14">
        <v>-1</v>
      </c>
      <c r="O220" s="65"/>
      <c r="P220" s="3" t="str">
        <f>IF(AND(G220&lt;&gt;"LIBSETS_SETTYPE_BATTLEGROUND",G220&lt;&gt;"LIBSETS_SETTYPE_SPECIAL"), IF(Q220&lt;&gt;"",VLOOKUP(Q220,'ESO zone constants'!$D$3:$H$10001,5,FALSE),""),"")</f>
        <v/>
      </c>
      <c r="Q220" t="str">
        <f>IF(AND(O220&lt;&gt;"",NOT(ISERROR(O220))),O220, IF(AND(K220&lt;&gt;"",K220&gt;0,NOT(ISERROR(K220))),VLOOKUP(K220,'ESO dumped WayshrineInfo'!$K$3:$N$9987,4,FALSE),""))</f>
        <v/>
      </c>
      <c r="R220" s="65"/>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WayshrineInfo'!$K$3:$N$9987,4,FALSE),""))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WayshrineInfo'!$K$3:$N$9987,4,FALSE),""))</f>
        <v/>
      </c>
      <c r="AF220" s="44"/>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4"/>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4"/>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4"/>
      <c r="AV220" s="40" t="str">
        <f>IF(AU220&lt;&gt;"",IF(AU220&lt;&gt;"LIBSETS_DROP_MECHANIC_MONSTER_NAME",VLOOKUP(AU220,'LibSets constants'!$I$4:$L$1003,3,FALSE),""),"")</f>
        <v/>
      </c>
      <c r="AW220" s="40" t="str">
        <f>IF(AU220&lt;&gt;"",IF(AU220&lt;&gt;"LIBSETS_DROP_MECHANIC_MONSTER_NAME",VLOOKUP(AU220,'LibSets constants'!$I$4:$L$1003,4,FALSE),""),"")</f>
        <v/>
      </c>
      <c r="AX220" s="85" t="s">
        <v>2677</v>
      </c>
      <c r="AY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
      </c>
      <c r="AZ220" s="21" t="str">
        <f>IF(F220&lt;&gt;"Not in the game (anymore)",IF(A220&lt;&gt;"",IF(P220&lt;&gt;"",CONCATENATE(", zoneIds={",P220),"")&amp;IF(Y220&lt;&gt;"",CONCATENATE(",",Y220),"")&amp;IF(AD220&lt;&gt;"",CONCATENATE(",",AD220),"")&amp;IF(AI220&lt;&gt;"",CONCATENATE(",",AI220),"")&amp;IF(AN220&lt;&gt;"",CONCATENATE(",",AN220),"")&amp;IF(AS220&lt;&gt;"",CONCATENATE(",",AS220),"")&amp;IF(P220&lt;&gt;"",CONCATENATE("}",""),"")&amp;IF(OR(I220="true",I220="false",I220&lt;&gt;""), CONCATENATE(", veteran=", I220), ""),""),"")</f>
        <v/>
      </c>
      <c r="BA220" s="21" t="str">
        <f>IF(F220&lt;&gt;"Not in the game (anymore)",IF(A220&lt;&gt;"",", setType="&amp;G220,"")&amp;IF(J220="true",", multiTrialSet=true",""),"")</f>
        <v/>
      </c>
      <c r="BB220" s="21" t="str">
        <f>IF(AX220&lt;&gt;"",", isProcSetAllowedInPvP="&amp; AX220,"") &amp; IF(F220&lt;&gt;"Not in the game (anymore)",IF(U220&lt;&gt;"",", dropMechanic={"&amp;U220&amp;IF(AA220&lt;&gt;"",","&amp;AA220,"")&amp;IF(AF220&lt;&gt;"",","&amp;AF220,"")&amp;IF(AK220&lt;&gt;"",","&amp;AK220,"")&amp;IF(AP220&lt;&gt;"",","&amp;AP220,"")&amp;IF(AU220&lt;&gt;"",","&amp;AU220,"")&amp;"}"&amp;IF(U220="LIBSETS_DROP_MECHANIC_MONSTER_NAME",", dropMechanicNames={" &amp; IF(V220&lt;&gt;"","['en']='"&amp;V220&amp;"'","") &amp; IF(W220&lt;&gt;"",", ['de']='" &amp; W220&amp;"'","") &amp; "}",""),"")&amp;"},","")</f>
        <v/>
      </c>
      <c r="BC220" s="21" t="str">
        <f>IF(F220&lt;&gt;"Not in the game (anymore)",IF(C220&lt;&gt;"",CONCATENATE(" --",C220," / ",B220,"   [",IF(Q220&lt;&gt;"",Q220,""),IF(Z220&lt;&gt;"",", "&amp;Z220,""),IF(AE220&lt;&gt;"",", "&amp;AE220,""),IF(AJ220&lt;&gt;"",", "&amp;AJ220,""),IF(AO220&lt;&gt;"",", "&amp;AO220,""),IF(AT220&lt;&gt;"",", "&amp;AT220,""),"]")),"")</f>
        <v/>
      </c>
    </row>
    <row r="221" spans="1:55" x14ac:dyDescent="0.25">
      <c r="A221" s="5">
        <v>265</v>
      </c>
      <c r="B221" t="s">
        <v>1075</v>
      </c>
      <c r="C221" t="s">
        <v>22</v>
      </c>
      <c r="D221" s="3">
        <f>A221</f>
        <v>265</v>
      </c>
      <c r="G221" s="8" t="s">
        <v>1484</v>
      </c>
      <c r="H221" s="98">
        <v>2</v>
      </c>
      <c r="I221" t="s">
        <v>1471</v>
      </c>
      <c r="J221" t="s">
        <v>91</v>
      </c>
      <c r="K221">
        <v>194</v>
      </c>
      <c r="L221">
        <v>194</v>
      </c>
      <c r="M221">
        <v>194</v>
      </c>
      <c r="O221" s="65" t="s">
        <v>96</v>
      </c>
      <c r="P221" s="3">
        <f>IF(AND(G221&lt;&gt;"LIBSETS_SETTYPE_BATTLEGROUND",G221&lt;&gt;"LIBSETS_SETTYPE_SPECIAL"), IF(Q221&lt;&gt;"",VLOOKUP(Q221,'ESO zone constants'!$D$3:$H$10001,5,FALSE),""),"")</f>
        <v>380</v>
      </c>
      <c r="Q221" t="str">
        <f>IF(AND(O221&lt;&gt;"",NOT(ISERROR(O221))),O221, IF(AND(K221&lt;&gt;"",K221&gt;0,NOT(ISERROR(K221))),VLOOKUP(K221,'ESO dumped WayshrineInfo'!$K$3:$N$9987,4,FALSE),""))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WayshrineInfo'!$K$3:$N$9987,4,FALSE),""))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WayshrineInfo'!$K$3:$N$9987,4,FALSE),""))</f>
        <v/>
      </c>
      <c r="AF221" s="44"/>
      <c r="AG221" s="42"/>
      <c r="AH221" s="42"/>
      <c r="AI221" s="3" t="str">
        <f>IF(G221&lt;&gt;"LIBSETS_SETTYPE_BATTLEGROUND",IF(G221&lt;&gt;"LIBSETS_SETTYPE_SPECIAL",IF(AJ221&lt;&gt;"",VLOOKUP(AJ221,'ESO zone constants'!$D$3:$H$4953,5,FALSE),""),""),"")</f>
        <v/>
      </c>
      <c r="AK221" s="44"/>
      <c r="AL221" s="42"/>
      <c r="AM221" s="42"/>
      <c r="AN221" s="3" t="str">
        <f>IF(G221&lt;&gt;"LIBSETS_SETTYPE_BATTLEGROUND",IF(G221&lt;&gt;"LIBSETS_SETTYPE_SPECIAL",IF(AO221&lt;&gt;"",VLOOKUP(AO221,'ESO zone constants'!$D$3:$H$4953,5,FALSE),""),""),"")</f>
        <v/>
      </c>
      <c r="AP221" s="44"/>
      <c r="AQ221" s="42"/>
      <c r="AR221" s="42"/>
      <c r="AS221" s="3" t="str">
        <f>IF(G221&lt;&gt;"LIBSETS_SETTYPE_BATTLEGROUND",IF(G221&lt;&gt;"LIBSETS_SETTYPE_SPECIAL",IF(AT221&lt;&gt;"",VLOOKUP(AT221,'ESO zone constants'!$D$3:$H$4953,5,FALSE),""),""),"")</f>
        <v/>
      </c>
      <c r="AU221" s="44"/>
      <c r="AV221" s="42"/>
      <c r="AW221" s="42"/>
      <c r="AX221" s="85" t="s">
        <v>2677</v>
      </c>
      <c r="AY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{wayshrines={194,194,194,}, dlcId=DLC_BASE_GAME</v>
      </c>
      <c r="AZ221" s="21" t="str">
        <f>IF(F221&lt;&gt;"Not in the game (anymore)",IF(A221&lt;&gt;"",IF(P221&lt;&gt;"",CONCATENATE(", zoneIds={",P221),"")&amp;IF(Y221&lt;&gt;"",CONCATENATE(",",Y221),"")&amp;IF(AD221&lt;&gt;"",CONCATENATE(",",AD221),"")&amp;IF(AI221&lt;&gt;"",CONCATENATE(",",AI221),"")&amp;IF(AN221&lt;&gt;"",CONCATENATE(",",AN221),"")&amp;IF(AS221&lt;&gt;"",CONCATENATE(",",AS221),"")&amp;IF(P221&lt;&gt;"",CONCATENATE("}",""),"")&amp;IF(OR(I221="true",I221="false",I221&lt;&gt;""), CONCATENATE(", veteran=", I221), ""),""),"")</f>
        <v>, zoneIds={380}, veteran={[EQUIP_TYPE_HEAD]=true, [EQUIP_TYPE_SHOULDERS]=false}</v>
      </c>
      <c r="BA221" s="21" t="str">
        <f>IF(F221&lt;&gt;"Not in the game (anymore)",IF(A221&lt;&gt;"",", setType="&amp;G221,"")&amp;IF(J221="true",", multiTrialSet=true",""),"")</f>
        <v>, setType=LIBSETS_SETTYPE_MONSTER</v>
      </c>
      <c r="BB221" s="21" t="str">
        <f>IF(AX221&lt;&gt;"",", isProcSetAllowedInPvP="&amp; AX221,"") &amp; IF(F221&lt;&gt;"Not in the game (anymore)",IF(U221&lt;&gt;"",", dropMechanic={"&amp;U221&amp;IF(AA221&lt;&gt;"",","&amp;AA221,"")&amp;IF(AF221&lt;&gt;"",","&amp;AF221,"")&amp;IF(AK221&lt;&gt;"",","&amp;AK221,"")&amp;IF(AP221&lt;&gt;"",","&amp;AP221,"")&amp;IF(AU221&lt;&gt;"",","&amp;AU221,"")&amp;"}"&amp;IF(U221="LIBSETS_DROP_MECHANIC_MONSTER_NAME",", dropMechanicNames={" &amp; IF(V221&lt;&gt;"","['en']='"&amp;V221&amp;"'","") &amp; IF(W221&lt;&gt;"",", ['de']='" &amp; W221&amp;"'","") &amp; "}",""),"")&amp;"},","")</f>
        <v>, dropMechanic={LIBSETS_DROP_MECHANIC_MONSTER_NAME}, dropMechanicNames={['en']='High Kinlord Rilis', ['de']='Sippenhochfürst Rilis'}},</v>
      </c>
      <c r="BC221" s="21" t="str">
        <f>IF(F221&lt;&gt;"Not in the game (anymore)",IF(C221&lt;&gt;"",CONCATENATE(" --",C221," / ",B221,"   [",IF(Q221&lt;&gt;"",Q221,""),IF(Z221&lt;&gt;"",", "&amp;Z221,""),IF(AE221&lt;&gt;"",", "&amp;AE221,""),IF(AJ221&lt;&gt;"",", "&amp;AJ221,""),IF(AO221&lt;&gt;"",", "&amp;AO221,""),IF(AT221&lt;&gt;"",", "&amp;AT221,""),"]")),"")</f>
        <v xml:space="preserve"> --Shadowrend / Schattenriss   [The Banished Cells I]</v>
      </c>
    </row>
    <row r="222" spans="1:55" x14ac:dyDescent="0.25">
      <c r="A222" s="5">
        <v>266</v>
      </c>
      <c r="B222" t="s">
        <v>10</v>
      </c>
      <c r="C222" t="s">
        <v>2619</v>
      </c>
      <c r="D222" s="3">
        <f>A222</f>
        <v>266</v>
      </c>
      <c r="G222" s="8" t="s">
        <v>1484</v>
      </c>
      <c r="H222" s="98">
        <v>2</v>
      </c>
      <c r="I222" t="s">
        <v>1471</v>
      </c>
      <c r="J222" t="s">
        <v>91</v>
      </c>
      <c r="K222">
        <v>98</v>
      </c>
      <c r="L222">
        <v>98</v>
      </c>
      <c r="M222">
        <v>98</v>
      </c>
      <c r="O222" s="65" t="s">
        <v>51</v>
      </c>
      <c r="P222" s="3">
        <f>IF(AND(G222&lt;&gt;"LIBSETS_SETTYPE_BATTLEGROUND",G222&lt;&gt;"LIBSETS_SETTYPE_SPECIAL"), IF(Q222&lt;&gt;"",VLOOKUP(Q222,'ESO zone constants'!$D$3:$H$10001,5,FALSE),""),"")</f>
        <v>283</v>
      </c>
      <c r="Q222" t="str">
        <f>IF(AND(O222&lt;&gt;"",NOT(ISERROR(O222))),O222, IF(AND(K222&lt;&gt;"",K222&gt;0,NOT(ISERROR(K222))),VLOOKUP(K222,'ESO dumped WayshrineInfo'!$K$3:$N$9987,4,FALSE),""))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WayshrineInfo'!$K$3:$N$9987,4,FALSE),""))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WayshrineInfo'!$K$3:$N$9987,4,FALSE),""))</f>
        <v/>
      </c>
      <c r="AF222" s="44"/>
      <c r="AG222" s="42"/>
      <c r="AH222" s="42"/>
      <c r="AI222" s="3" t="str">
        <f>IF(G222&lt;&gt;"LIBSETS_SETTYPE_BATTLEGROUND",IF(G222&lt;&gt;"LIBSETS_SETTYPE_SPECIAL",IF(AJ222&lt;&gt;"",VLOOKUP(AJ222,'ESO zone constants'!$D$3:$H$4953,5,FALSE),""),""),"")</f>
        <v/>
      </c>
      <c r="AK222" s="44"/>
      <c r="AL222" s="42"/>
      <c r="AM222" s="42"/>
      <c r="AN222" s="3" t="str">
        <f>IF(G222&lt;&gt;"LIBSETS_SETTYPE_BATTLEGROUND",IF(G222&lt;&gt;"LIBSETS_SETTYPE_SPECIAL",IF(AO222&lt;&gt;"",VLOOKUP(AO222,'ESO zone constants'!$D$3:$H$4953,5,FALSE),""),""),"")</f>
        <v/>
      </c>
      <c r="AP222" s="44"/>
      <c r="AQ222" s="42"/>
      <c r="AR222" s="42"/>
      <c r="AS222" s="3" t="str">
        <f>IF(G222&lt;&gt;"LIBSETS_SETTYPE_BATTLEGROUND",IF(G222&lt;&gt;"LIBSETS_SETTYPE_SPECIAL",IF(AT222&lt;&gt;"",VLOOKUP(AT222,'ESO zone constants'!$D$3:$H$4953,5,FALSE),""),""),"")</f>
        <v/>
      </c>
      <c r="AU222" s="44"/>
      <c r="AV222" s="42"/>
      <c r="AW222" s="42"/>
      <c r="AX222" s="85" t="s">
        <v>2677</v>
      </c>
      <c r="AY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{wayshrines={98,98,98,}, dlcId=DLC_BASE_GAME</v>
      </c>
      <c r="AZ222" s="21" t="str">
        <f>IF(F222&lt;&gt;"Not in the game (anymore)",IF(A222&lt;&gt;"",IF(P222&lt;&gt;"",CONCATENATE(", zoneIds={",P222),"")&amp;IF(Y222&lt;&gt;"",CONCATENATE(",",Y222),"")&amp;IF(AD222&lt;&gt;"",CONCATENATE(",",AD222),"")&amp;IF(AI222&lt;&gt;"",CONCATENATE(",",AI222),"")&amp;IF(AN222&lt;&gt;"",CONCATENATE(",",AN222),"")&amp;IF(AS222&lt;&gt;"",CONCATENATE(",",AS222),"")&amp;IF(P222&lt;&gt;"",CONCATENATE("}",""),"")&amp;IF(OR(I222="true",I222="false",I222&lt;&gt;""), CONCATENATE(", veteran=", I222), ""),""),"")</f>
        <v>, zoneIds={283}, veteran={[EQUIP_TYPE_HEAD]=true, [EQUIP_TYPE_SHOULDERS]=false}</v>
      </c>
      <c r="BA222" s="21" t="str">
        <f>IF(F222&lt;&gt;"Not in the game (anymore)",IF(A222&lt;&gt;"",", setType="&amp;G222,"")&amp;IF(J222="true",", multiTrialSet=true",""),"")</f>
        <v>, setType=LIBSETS_SETTYPE_MONSTER</v>
      </c>
      <c r="BB222" s="21" t="str">
        <f>IF(AX222&lt;&gt;"",", isProcSetAllowedInPvP="&amp; AX222,"") &amp; IF(F222&lt;&gt;"Not in the game (anymore)",IF(U222&lt;&gt;"",", dropMechanic={"&amp;U222&amp;IF(AA222&lt;&gt;"",","&amp;AA222,"")&amp;IF(AF222&lt;&gt;"",","&amp;AF222,"")&amp;IF(AK222&lt;&gt;"",","&amp;AK222,"")&amp;IF(AP222&lt;&gt;"",","&amp;AP222,"")&amp;IF(AU222&lt;&gt;"",","&amp;AU222,"")&amp;"}"&amp;IF(U222="LIBSETS_DROP_MECHANIC_MONSTER_NAME",", dropMechanicNames={" &amp; IF(V222&lt;&gt;"","['en']='"&amp;V222&amp;"'","") &amp; IF(W222&lt;&gt;"",", ['de']='" &amp; W222&amp;"'","") &amp; "}",""),"")&amp;"},","")</f>
        <v>, dropMechanic={LIBSETS_DROP_MECHANIC_MONSTER_NAME}, dropMechanicNames={['en']='Kra\'gh the Dreugh King', ['de']='Kra\'gh der Dreughkönig'}},</v>
      </c>
      <c r="BC222" s="21" t="str">
        <f>IF(F222&lt;&gt;"Not in the game (anymore)",IF(C222&lt;&gt;"",CONCATENATE(" --",C222," / ",B222,"   [",IF(Q222&lt;&gt;"",Q222,""),IF(Z222&lt;&gt;"",", "&amp;Z222,""),IF(AE222&lt;&gt;"",", "&amp;AE222,""),IF(AJ222&lt;&gt;"",", "&amp;AJ222,""),IF(AO222&lt;&gt;"",", "&amp;AO222,""),IF(AT222&lt;&gt;"",", "&amp;AT222,""),"]")),"")</f>
        <v xml:space="preserve"> --Kra\'gh / Kra'gh   [Fungal Grotto I]</v>
      </c>
    </row>
    <row r="223" spans="1:55" x14ac:dyDescent="0.25">
      <c r="A223" s="5">
        <v>267</v>
      </c>
      <c r="B223" t="s">
        <v>1076</v>
      </c>
      <c r="C223" t="s">
        <v>27</v>
      </c>
      <c r="D223" s="3">
        <f>A223</f>
        <v>267</v>
      </c>
      <c r="G223" s="8" t="s">
        <v>1484</v>
      </c>
      <c r="H223" s="98">
        <v>2</v>
      </c>
      <c r="I223" t="s">
        <v>1471</v>
      </c>
      <c r="J223" t="s">
        <v>91</v>
      </c>
      <c r="K223">
        <v>193</v>
      </c>
      <c r="L223">
        <v>193</v>
      </c>
      <c r="M223">
        <v>193</v>
      </c>
      <c r="O223" s="65" t="s">
        <v>66</v>
      </c>
      <c r="P223" s="3">
        <f>IF(AND(G223&lt;&gt;"LIBSETS_SETTYPE_BATTLEGROUND",G223&lt;&gt;"LIBSETS_SETTYPE_SPECIAL"), IF(Q223&lt;&gt;"",VLOOKUP(Q223,'ESO zone constants'!$D$3:$H$10001,5,FALSE),""),"")</f>
        <v>144</v>
      </c>
      <c r="Q223" t="str">
        <f>IF(AND(O223&lt;&gt;"",NOT(ISERROR(O223))),O223, IF(AND(K223&lt;&gt;"",K223&gt;0,NOT(ISERROR(K223))),VLOOKUP(K223,'ESO dumped WayshrineInfo'!$K$3:$N$9987,4,FALSE),""))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WayshrineInfo'!$K$3:$N$9987,4,FALSE),""))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WayshrineInfo'!$K$3:$N$9987,4,FALSE),""))</f>
        <v/>
      </c>
      <c r="AF223" s="44"/>
      <c r="AG223" s="42"/>
      <c r="AH223" s="42"/>
      <c r="AI223" s="3" t="str">
        <f>IF(G223&lt;&gt;"LIBSETS_SETTYPE_BATTLEGROUND",IF(G223&lt;&gt;"LIBSETS_SETTYPE_SPECIAL",IF(AJ223&lt;&gt;"",VLOOKUP(AJ223,'ESO zone constants'!$D$3:$H$4953,5,FALSE),""),""),"")</f>
        <v/>
      </c>
      <c r="AK223" s="44"/>
      <c r="AL223" s="42"/>
      <c r="AM223" s="42"/>
      <c r="AN223" s="3" t="str">
        <f>IF(G223&lt;&gt;"LIBSETS_SETTYPE_BATTLEGROUND",IF(G223&lt;&gt;"LIBSETS_SETTYPE_SPECIAL",IF(AO223&lt;&gt;"",VLOOKUP(AO223,'ESO zone constants'!$D$3:$H$4953,5,FALSE),""),""),"")</f>
        <v/>
      </c>
      <c r="AP223" s="44"/>
      <c r="AQ223" s="42"/>
      <c r="AR223" s="42"/>
      <c r="AS223" s="3" t="str">
        <f>IF(G223&lt;&gt;"LIBSETS_SETTYPE_BATTLEGROUND",IF(G223&lt;&gt;"LIBSETS_SETTYPE_SPECIAL",IF(AT223&lt;&gt;"",VLOOKUP(AT223,'ESO zone constants'!$D$3:$H$4953,5,FALSE),""),""),"")</f>
        <v/>
      </c>
      <c r="AU223" s="44"/>
      <c r="AV223" s="42"/>
      <c r="AW223" s="42"/>
      <c r="AX223" s="85" t="s">
        <v>2677</v>
      </c>
      <c r="AY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{wayshrines={193,193,193,}, dlcId=DLC_BASE_GAME</v>
      </c>
      <c r="AZ223" s="21" t="str">
        <f>IF(F223&lt;&gt;"Not in the game (anymore)",IF(A223&lt;&gt;"",IF(P223&lt;&gt;"",CONCATENATE(", zoneIds={",P223),"")&amp;IF(Y223&lt;&gt;"",CONCATENATE(",",Y223),"")&amp;IF(AD223&lt;&gt;"",CONCATENATE(",",AD223),"")&amp;IF(AI223&lt;&gt;"",CONCATENATE(",",AI223),"")&amp;IF(AN223&lt;&gt;"",CONCATENATE(",",AN223),"")&amp;IF(AS223&lt;&gt;"",CONCATENATE(",",AS223),"")&amp;IF(P223&lt;&gt;"",CONCATENATE("}",""),"")&amp;IF(OR(I223="true",I223="false",I223&lt;&gt;""), CONCATENATE(", veteran=", I223), ""),""),"")</f>
        <v>, zoneIds={144}, veteran={[EQUIP_TYPE_HEAD]=true, [EQUIP_TYPE_SHOULDERS]=false}</v>
      </c>
      <c r="BA223" s="21" t="str">
        <f>IF(F223&lt;&gt;"Not in the game (anymore)",IF(A223&lt;&gt;"",", setType="&amp;G223,"")&amp;IF(J223="true",", multiTrialSet=true",""),"")</f>
        <v>, setType=LIBSETS_SETTYPE_MONSTER</v>
      </c>
      <c r="BB223" s="21" t="str">
        <f>IF(AX223&lt;&gt;"",", isProcSetAllowedInPvP="&amp; AX223,"") &amp; IF(F223&lt;&gt;"Not in the game (anymore)",IF(U223&lt;&gt;"",", dropMechanic={"&amp;U223&amp;IF(AA223&lt;&gt;"",","&amp;AA223,"")&amp;IF(AF223&lt;&gt;"",","&amp;AF223,"")&amp;IF(AK223&lt;&gt;"",","&amp;AK223,"")&amp;IF(AP223&lt;&gt;"",","&amp;AP223,"")&amp;IF(AU223&lt;&gt;"",","&amp;AU223,"")&amp;"}"&amp;IF(U223="LIBSETS_DROP_MECHANIC_MONSTER_NAME",", dropMechanicNames={" &amp; IF(V223&lt;&gt;"","['en']='"&amp;V223&amp;"'","") &amp; IF(W223&lt;&gt;"",", ['de']='" &amp; W223&amp;"'","") &amp; "}",""),"")&amp;"},","")</f>
        <v>, dropMechanic={LIBSETS_DROP_MECHANIC_MONSTER_NAME}, dropMechanicNames={['en']='The Whisperer', ['de']='Die Flüsterin'}},</v>
      </c>
      <c r="BC223" s="21" t="str">
        <f>IF(F223&lt;&gt;"Not in the game (anymore)",IF(C223&lt;&gt;"",CONCATENATE(" --",C223," / ",B223,"   [",IF(Q223&lt;&gt;"",Q223,""),IF(Z223&lt;&gt;"",", "&amp;Z223,""),IF(AE223&lt;&gt;"",", "&amp;AE223,""),IF(AJ223&lt;&gt;"",", "&amp;AJ223,""),IF(AO223&lt;&gt;"",", "&amp;AO223,""),IF(AT223&lt;&gt;"",", "&amp;AT223,""),"]")),"")</f>
        <v xml:space="preserve"> --Swarm Mother / Schwarmmutter   [Spindleclutch I]</v>
      </c>
    </row>
    <row r="224" spans="1:55" x14ac:dyDescent="0.25">
      <c r="A224" s="5">
        <v>268</v>
      </c>
      <c r="B224" t="s">
        <v>1077</v>
      </c>
      <c r="C224" t="s">
        <v>21</v>
      </c>
      <c r="D224" s="3">
        <f>A224</f>
        <v>268</v>
      </c>
      <c r="G224" s="8" t="s">
        <v>1484</v>
      </c>
      <c r="H224" s="98">
        <v>2</v>
      </c>
      <c r="I224" t="s">
        <v>1471</v>
      </c>
      <c r="J224" t="s">
        <v>91</v>
      </c>
      <c r="K224">
        <v>198</v>
      </c>
      <c r="L224">
        <v>198</v>
      </c>
      <c r="M224">
        <v>198</v>
      </c>
      <c r="O224" s="65" t="s">
        <v>61</v>
      </c>
      <c r="P224" s="3">
        <f>IF(AND(G224&lt;&gt;"LIBSETS_SETTYPE_BATTLEGROUND",G224&lt;&gt;"LIBSETS_SETTYPE_SPECIAL"), IF(Q224&lt;&gt;"",VLOOKUP(Q224,'ESO zone constants'!$D$3:$H$10001,5,FALSE),""),"")</f>
        <v>63</v>
      </c>
      <c r="Q224" t="str">
        <f>IF(AND(O224&lt;&gt;"",NOT(ISERROR(O224))),O224, IF(AND(K224&lt;&gt;"",K224&gt;0,NOT(ISERROR(K224))),VLOOKUP(K224,'ESO dumped WayshrineInfo'!$K$3:$N$9987,4,FALSE),""))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WayshrineInfo'!$K$3:$N$9987,4,FALSE),""))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WayshrineInfo'!$K$3:$N$9987,4,FALSE),""))</f>
        <v/>
      </c>
      <c r="AF224" s="44"/>
      <c r="AG224" s="42"/>
      <c r="AH224" s="42"/>
      <c r="AI224" s="3" t="str">
        <f>IF(G224&lt;&gt;"LIBSETS_SETTYPE_BATTLEGROUND",IF(G224&lt;&gt;"LIBSETS_SETTYPE_SPECIAL",IF(AJ224&lt;&gt;"",VLOOKUP(AJ224,'ESO zone constants'!$D$3:$H$4953,5,FALSE),""),""),"")</f>
        <v/>
      </c>
      <c r="AK224" s="44"/>
      <c r="AL224" s="42"/>
      <c r="AM224" s="42"/>
      <c r="AN224" s="3" t="str">
        <f>IF(G224&lt;&gt;"LIBSETS_SETTYPE_BATTLEGROUND",IF(G224&lt;&gt;"LIBSETS_SETTYPE_SPECIAL",IF(AO224&lt;&gt;"",VLOOKUP(AO224,'ESO zone constants'!$D$3:$H$4953,5,FALSE),""),""),"")</f>
        <v/>
      </c>
      <c r="AP224" s="44"/>
      <c r="AQ224" s="42"/>
      <c r="AR224" s="42"/>
      <c r="AS224" s="3" t="str">
        <f>IF(G224&lt;&gt;"LIBSETS_SETTYPE_BATTLEGROUND",IF(G224&lt;&gt;"LIBSETS_SETTYPE_SPECIAL",IF(AT224&lt;&gt;"",VLOOKUP(AT224,'ESO zone constants'!$D$3:$H$4953,5,FALSE),""),""),"")</f>
        <v/>
      </c>
      <c r="AU224" s="44"/>
      <c r="AV224" s="42"/>
      <c r="AW224" s="42"/>
      <c r="AX224" s="85" t="s">
        <v>2677</v>
      </c>
      <c r="AY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{wayshrines={198,198,198,}, dlcId=DLC_BASE_GAME</v>
      </c>
      <c r="AZ224" s="21" t="str">
        <f>IF(F224&lt;&gt;"Not in the game (anymore)",IF(A224&lt;&gt;"",IF(P224&lt;&gt;"",CONCATENATE(", zoneIds={",P224),"")&amp;IF(Y224&lt;&gt;"",CONCATENATE(",",Y224),"")&amp;IF(AD224&lt;&gt;"",CONCATENATE(",",AD224),"")&amp;IF(AI224&lt;&gt;"",CONCATENATE(",",AI224),"")&amp;IF(AN224&lt;&gt;"",CONCATENATE(",",AN224),"")&amp;IF(AS224&lt;&gt;"",CONCATENATE(",",AS224),"")&amp;IF(P224&lt;&gt;"",CONCATENATE("}",""),"")&amp;IF(OR(I224="true",I224="false",I224&lt;&gt;""), CONCATENATE(", veteran=", I224), ""),""),"")</f>
        <v>, zoneIds={63}, veteran={[EQUIP_TYPE_HEAD]=true, [EQUIP_TYPE_SHOULDERS]=false}</v>
      </c>
      <c r="BA224" s="21" t="str">
        <f>IF(F224&lt;&gt;"Not in the game (anymore)",IF(A224&lt;&gt;"",", setType="&amp;G224,"")&amp;IF(J224="true",", multiTrialSet=true",""),"")</f>
        <v>, setType=LIBSETS_SETTYPE_MONSTER</v>
      </c>
      <c r="BB224" s="21" t="str">
        <f>IF(AX224&lt;&gt;"",", isProcSetAllowedInPvP="&amp; AX224,"") &amp; IF(F224&lt;&gt;"Not in the game (anymore)",IF(U224&lt;&gt;"",", dropMechanic={"&amp;U224&amp;IF(AA224&lt;&gt;"",","&amp;AA224,"")&amp;IF(AF224&lt;&gt;"",","&amp;AF224,"")&amp;IF(AK224&lt;&gt;"",","&amp;AK224,"")&amp;IF(AP224&lt;&gt;"",","&amp;AP224,"")&amp;IF(AU224&lt;&gt;"",","&amp;AU224,"")&amp;"}"&amp;IF(U224="LIBSETS_DROP_MECHANIC_MONSTER_NAME",", dropMechanicNames={" &amp; IF(V224&lt;&gt;"","['en']='"&amp;V224&amp;"'","") &amp; IF(W224&lt;&gt;"",", ['de']='" &amp; W224&amp;"'","") &amp; "}",""),"")&amp;"},","")</f>
        <v>, dropMechanic={LIBSETS_DROP_MECHANIC_MONSTER_NAME}, dropMechanicNames={['en']='Sentinel of Rkugamz', ['de']='Wachposten von Rkugamz'}},</v>
      </c>
      <c r="BC224" s="21" t="str">
        <f>IF(F224&lt;&gt;"Not in the game (anymore)",IF(C224&lt;&gt;"",CONCATENATE(" --",C224," / ",B224,"   [",IF(Q224&lt;&gt;"",Q224,""),IF(Z224&lt;&gt;"",", "&amp;Z224,""),IF(AE224&lt;&gt;"",", "&amp;AE224,""),IF(AJ224&lt;&gt;"",", "&amp;AJ224,""),IF(AO224&lt;&gt;"",", "&amp;AO224,""),IF(AT224&lt;&gt;"",", "&amp;AT224,""),"]")),"")</f>
        <v xml:space="preserve"> --Sentinel of Rkugamz / Wachposten von Rkugamz   [Darkshade Caverns I]</v>
      </c>
    </row>
    <row r="225" spans="1:55" x14ac:dyDescent="0.25">
      <c r="A225" s="5">
        <v>269</v>
      </c>
      <c r="B225" t="s">
        <v>1078</v>
      </c>
      <c r="C225" t="s">
        <v>2</v>
      </c>
      <c r="D225" s="3">
        <f>A225</f>
        <v>269</v>
      </c>
      <c r="G225" s="8" t="s">
        <v>1484</v>
      </c>
      <c r="H225" s="98">
        <v>2</v>
      </c>
      <c r="I225" t="s">
        <v>1471</v>
      </c>
      <c r="J225" t="s">
        <v>91</v>
      </c>
      <c r="K225">
        <v>191</v>
      </c>
      <c r="L225">
        <v>191</v>
      </c>
      <c r="M225">
        <v>191</v>
      </c>
      <c r="O225" s="65" t="s">
        <v>43</v>
      </c>
      <c r="P225" s="3">
        <f>IF(AND(G225&lt;&gt;"LIBSETS_SETTYPE_BATTLEGROUND",G225&lt;&gt;"LIBSETS_SETTYPE_SPECIAL"), IF(Q225&lt;&gt;"",VLOOKUP(Q225,'ESO zone constants'!$D$3:$H$10001,5,FALSE),""),"")</f>
        <v>126</v>
      </c>
      <c r="Q225" t="str">
        <f>IF(AND(O225&lt;&gt;"",NOT(ISERROR(O225))),O225, IF(AND(K225&lt;&gt;"",K225&gt;0,NOT(ISERROR(K225))),VLOOKUP(K225,'ESO dumped WayshrineInfo'!$K$3:$N$9987,4,FALSE),""))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WayshrineInfo'!$K$3:$N$9987,4,FALSE),""))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WayshrineInfo'!$K$3:$N$9987,4,FALSE),""))</f>
        <v/>
      </c>
      <c r="AF225" s="44"/>
      <c r="AG225" s="42"/>
      <c r="AH225" s="42"/>
      <c r="AI225" s="3" t="str">
        <f>IF(G225&lt;&gt;"LIBSETS_SETTYPE_BATTLEGROUND",IF(G225&lt;&gt;"LIBSETS_SETTYPE_SPECIAL",IF(AJ225&lt;&gt;"",VLOOKUP(AJ225,'ESO zone constants'!$D$3:$H$4953,5,FALSE),""),""),"")</f>
        <v/>
      </c>
      <c r="AK225" s="44"/>
      <c r="AL225" s="42"/>
      <c r="AM225" s="42"/>
      <c r="AN225" s="3" t="str">
        <f>IF(G225&lt;&gt;"LIBSETS_SETTYPE_BATTLEGROUND",IF(G225&lt;&gt;"LIBSETS_SETTYPE_SPECIAL",IF(AO225&lt;&gt;"",VLOOKUP(AO225,'ESO zone constants'!$D$3:$H$4953,5,FALSE),""),""),"")</f>
        <v/>
      </c>
      <c r="AP225" s="44"/>
      <c r="AQ225" s="42"/>
      <c r="AR225" s="42"/>
      <c r="AS225" s="3" t="str">
        <f>IF(G225&lt;&gt;"LIBSETS_SETTYPE_BATTLEGROUND",IF(G225&lt;&gt;"LIBSETS_SETTYPE_SPECIAL",IF(AT225&lt;&gt;"",VLOOKUP(AT225,'ESO zone constants'!$D$3:$H$4953,5,FALSE),""),""),"")</f>
        <v/>
      </c>
      <c r="AU225" s="44"/>
      <c r="AV225" s="42"/>
      <c r="AW225" s="42"/>
      <c r="AX225" s="85" t="s">
        <v>2677</v>
      </c>
      <c r="AY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{wayshrines={191,191,191,}, dlcId=DLC_BASE_GAME</v>
      </c>
      <c r="AZ225" s="21" t="str">
        <f>IF(F225&lt;&gt;"Not in the game (anymore)",IF(A225&lt;&gt;"",IF(P225&lt;&gt;"",CONCATENATE(", zoneIds={",P225),"")&amp;IF(Y225&lt;&gt;"",CONCATENATE(",",Y225),"")&amp;IF(AD225&lt;&gt;"",CONCATENATE(",",AD225),"")&amp;IF(AI225&lt;&gt;"",CONCATENATE(",",AI225),"")&amp;IF(AN225&lt;&gt;"",CONCATENATE(",",AN225),"")&amp;IF(AS225&lt;&gt;"",CONCATENATE(",",AS225),"")&amp;IF(P225&lt;&gt;"",CONCATENATE("}",""),"")&amp;IF(OR(I225="true",I225="false",I225&lt;&gt;""), CONCATENATE(", veteran=", I225), ""),""),"")</f>
        <v>, zoneIds={126}, veteran={[EQUIP_TYPE_HEAD]=true, [EQUIP_TYPE_SHOULDERS]=false}</v>
      </c>
      <c r="BA225" s="21" t="str">
        <f>IF(F225&lt;&gt;"Not in the game (anymore)",IF(A225&lt;&gt;"",", setType="&amp;G225,"")&amp;IF(J225="true",", multiTrialSet=true",""),"")</f>
        <v>, setType=LIBSETS_SETTYPE_MONSTER</v>
      </c>
      <c r="BB225" s="21" t="str">
        <f>IF(AX225&lt;&gt;"",", isProcSetAllowedInPvP="&amp; AX225,"") &amp; IF(F225&lt;&gt;"Not in the game (anymore)",IF(U225&lt;&gt;"",", dropMechanic={"&amp;U225&amp;IF(AA225&lt;&gt;"",","&amp;AA225,"")&amp;IF(AF225&lt;&gt;"",","&amp;AF225,"")&amp;IF(AK225&lt;&gt;"",","&amp;AK225,"")&amp;IF(AP225&lt;&gt;"",","&amp;AP225,"")&amp;IF(AU225&lt;&gt;"",","&amp;AU225,"")&amp;"}"&amp;IF(U225="LIBSETS_DROP_MECHANIC_MONSTER_NAME",", dropMechanicNames={" &amp; IF(V225&lt;&gt;"","['en']='"&amp;V225&amp;"'","") &amp; IF(W225&lt;&gt;"",", ['de']='" &amp; W225&amp;"'","") &amp; "}",""),"")&amp;"},","")</f>
        <v>, dropMechanic={LIBSETS_DROP_MECHANIC_MONSTER_NAME}, dropMechanicNames={['en']='Canonreeve Oraneth', ['de']='Stiftsvogt Oraneth'}},</v>
      </c>
      <c r="BC225" s="21" t="str">
        <f>IF(F225&lt;&gt;"Not in the game (anymore)",IF(C225&lt;&gt;"",CONCATENATE(" --",C225," / ",B225,"   [",IF(Q225&lt;&gt;"",Q225,""),IF(Z225&lt;&gt;"",", "&amp;Z225,""),IF(AE225&lt;&gt;"",", "&amp;AE225,""),IF(AJ225&lt;&gt;"",", "&amp;AJ225,""),IF(AO225&lt;&gt;"",", "&amp;AO225,""),IF(AT225&lt;&gt;"",", "&amp;AT225,""),"]")),"")</f>
        <v xml:space="preserve"> --Chokethorn / Würgedorn   [Elden Hollow I]</v>
      </c>
    </row>
    <row r="226" spans="1:55" x14ac:dyDescent="0.25">
      <c r="A226" s="5">
        <v>270</v>
      </c>
      <c r="B226" t="s">
        <v>1079</v>
      </c>
      <c r="C226" t="s">
        <v>23</v>
      </c>
      <c r="D226" s="3">
        <f>A226</f>
        <v>270</v>
      </c>
      <c r="G226" s="8" t="s">
        <v>1484</v>
      </c>
      <c r="H226" s="98">
        <v>2</v>
      </c>
      <c r="I226" t="s">
        <v>1471</v>
      </c>
      <c r="J226" t="s">
        <v>91</v>
      </c>
      <c r="K226">
        <v>189</v>
      </c>
      <c r="L226">
        <v>189</v>
      </c>
      <c r="M226">
        <v>189</v>
      </c>
      <c r="O226" s="65" t="s">
        <v>62</v>
      </c>
      <c r="P226" s="3">
        <f>IF(AND(G226&lt;&gt;"LIBSETS_SETTYPE_BATTLEGROUND",G226&lt;&gt;"LIBSETS_SETTYPE_SPECIAL"), IF(Q226&lt;&gt;"",VLOOKUP(Q226,'ESO zone constants'!$D$3:$H$10001,5,FALSE),""),"")</f>
        <v>146</v>
      </c>
      <c r="Q226" t="str">
        <f>IF(AND(O226&lt;&gt;"",NOT(ISERROR(O226))),O226, IF(AND(K226&lt;&gt;"",K226&gt;0,NOT(ISERROR(K226))),VLOOKUP(K226,'ESO dumped WayshrineInfo'!$K$3:$N$9987,4,FALSE),""))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WayshrineInfo'!$K$3:$N$9987,4,FALSE),""))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WayshrineInfo'!$K$3:$N$9987,4,FALSE),""))</f>
        <v/>
      </c>
      <c r="AF226" s="44"/>
      <c r="AG226" s="42"/>
      <c r="AH226" s="42"/>
      <c r="AI226" s="3" t="str">
        <f>IF(G226&lt;&gt;"LIBSETS_SETTYPE_BATTLEGROUND",IF(G226&lt;&gt;"LIBSETS_SETTYPE_SPECIAL",IF(AJ226&lt;&gt;"",VLOOKUP(AJ226,'ESO zone constants'!$D$3:$H$4953,5,FALSE),""),""),"")</f>
        <v/>
      </c>
      <c r="AK226" s="44"/>
      <c r="AL226" s="42"/>
      <c r="AM226" s="42"/>
      <c r="AN226" s="3" t="str">
        <f>IF(G226&lt;&gt;"LIBSETS_SETTYPE_BATTLEGROUND",IF(G226&lt;&gt;"LIBSETS_SETTYPE_SPECIAL",IF(AO226&lt;&gt;"",VLOOKUP(AO226,'ESO zone constants'!$D$3:$H$4953,5,FALSE),""),""),"")</f>
        <v/>
      </c>
      <c r="AP226" s="44"/>
      <c r="AQ226" s="42"/>
      <c r="AR226" s="42"/>
      <c r="AS226" s="3" t="str">
        <f>IF(G226&lt;&gt;"LIBSETS_SETTYPE_BATTLEGROUND",IF(G226&lt;&gt;"LIBSETS_SETTYPE_SPECIAL",IF(AT226&lt;&gt;"",VLOOKUP(AT226,'ESO zone constants'!$D$3:$H$4953,5,FALSE),""),""),"")</f>
        <v/>
      </c>
      <c r="AU226" s="44"/>
      <c r="AV226" s="42"/>
      <c r="AW226" s="42"/>
      <c r="AX226" s="85" t="s">
        <v>2677</v>
      </c>
      <c r="AY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{wayshrines={189,189,189,}, dlcId=DLC_BASE_GAME</v>
      </c>
      <c r="AZ226" s="21" t="str">
        <f>IF(F226&lt;&gt;"Not in the game (anymore)",IF(A226&lt;&gt;"",IF(P226&lt;&gt;"",CONCATENATE(", zoneIds={",P226),"")&amp;IF(Y226&lt;&gt;"",CONCATENATE(",",Y226),"")&amp;IF(AD226&lt;&gt;"",CONCATENATE(",",AD226),"")&amp;IF(AI226&lt;&gt;"",CONCATENATE(",",AI226),"")&amp;IF(AN226&lt;&gt;"",CONCATENATE(",",AN226),"")&amp;IF(AS226&lt;&gt;"",CONCATENATE(",",AS226),"")&amp;IF(P226&lt;&gt;"",CONCATENATE("}",""),"")&amp;IF(OR(I226="true",I226="false",I226&lt;&gt;""), CONCATENATE(", veteran=", I226), ""),""),"")</f>
        <v>, zoneIds={146}, veteran={[EQUIP_TYPE_HEAD]=true, [EQUIP_TYPE_SHOULDERS]=false}</v>
      </c>
      <c r="BA226" s="21" t="str">
        <f>IF(F226&lt;&gt;"Not in the game (anymore)",IF(A226&lt;&gt;"",", setType="&amp;G226,"")&amp;IF(J226="true",", multiTrialSet=true",""),"")</f>
        <v>, setType=LIBSETS_SETTYPE_MONSTER</v>
      </c>
      <c r="BB226" s="21" t="str">
        <f>IF(AX226&lt;&gt;"",", isProcSetAllowedInPvP="&amp; AX226,"") &amp; IF(F226&lt;&gt;"Not in the game (anymore)",IF(U226&lt;&gt;"",", dropMechanic={"&amp;U226&amp;IF(AA226&lt;&gt;"",","&amp;AA226,"")&amp;IF(AF226&lt;&gt;"",","&amp;AF226,"")&amp;IF(AK226&lt;&gt;"",","&amp;AK226,"")&amp;IF(AP226&lt;&gt;"",","&amp;AP226,"")&amp;IF(AU226&lt;&gt;"",","&amp;AU226,"")&amp;"}"&amp;IF(U226="LIBSETS_DROP_MECHANIC_MONSTER_NAME",", dropMechanicNames={" &amp; IF(V226&lt;&gt;"","['en']='"&amp;V226&amp;"'","") &amp; IF(W226&lt;&gt;"",", ['de']='" &amp; W226&amp;"'","") &amp; "}",""),"")&amp;"},","")</f>
        <v>, dropMechanic={LIBSETS_DROP_MECHANIC_MONSTER_NAME}, dropMechanicNames={['en']='Varaine and Allene Pellingare', ['de']='Varaine und Allene Pellingare'}},</v>
      </c>
      <c r="BC226" s="21" t="str">
        <f>IF(F226&lt;&gt;"Not in the game (anymore)",IF(C226&lt;&gt;"",CONCATENATE(" --",C226," / ",B226,"   [",IF(Q226&lt;&gt;"",Q226,""),IF(Z226&lt;&gt;"",", "&amp;Z226,""),IF(AE226&lt;&gt;"",", "&amp;AE226,""),IF(AJ226&lt;&gt;"",", "&amp;AJ226,""),IF(AO226&lt;&gt;"",", "&amp;AO226,""),IF(AT226&lt;&gt;"",", "&amp;AT226,""),"]")),"")</f>
        <v xml:space="preserve"> --Slimecraw / Schleimkropf   [Wayrest Sewers I]</v>
      </c>
    </row>
    <row r="227" spans="1:55" x14ac:dyDescent="0.25">
      <c r="A227" s="5">
        <v>271</v>
      </c>
      <c r="B227" t="s">
        <v>20</v>
      </c>
      <c r="C227" t="s">
        <v>20</v>
      </c>
      <c r="D227" s="3">
        <f>A227</f>
        <v>271</v>
      </c>
      <c r="G227" s="8" t="s">
        <v>1484</v>
      </c>
      <c r="H227" s="98">
        <v>1</v>
      </c>
      <c r="I227" t="s">
        <v>1471</v>
      </c>
      <c r="J227" t="s">
        <v>91</v>
      </c>
      <c r="K227">
        <v>192</v>
      </c>
      <c r="L227">
        <v>192</v>
      </c>
      <c r="M227">
        <v>192</v>
      </c>
      <c r="O227" s="65" t="s">
        <v>60</v>
      </c>
      <c r="P227" s="3">
        <f>IF(AND(G227&lt;&gt;"LIBSETS_SETTYPE_BATTLEGROUND",G227&lt;&gt;"LIBSETS_SETTYPE_SPECIAL"), IF(Q227&lt;&gt;"",VLOOKUP(Q227,'ESO zone constants'!$D$3:$H$10001,5,FALSE),""),"")</f>
        <v>148</v>
      </c>
      <c r="Q227" t="str">
        <f>IF(AND(O227&lt;&gt;"",NOT(ISERROR(O227))),O227, IF(AND(K227&lt;&gt;"",K227&gt;0,NOT(ISERROR(K227))),VLOOKUP(K227,'ESO dumped WayshrineInfo'!$K$3:$N$9987,4,FALSE),""))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WayshrineInfo'!$K$3:$N$9987,4,FALSE),""))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WayshrineInfo'!$K$3:$N$9987,4,FALSE),""))</f>
        <v/>
      </c>
      <c r="AF227" s="44"/>
      <c r="AG227" s="42"/>
      <c r="AH227" s="42"/>
      <c r="AI227" s="3" t="str">
        <f>IF(G227&lt;&gt;"LIBSETS_SETTYPE_BATTLEGROUND",IF(G227&lt;&gt;"LIBSETS_SETTYPE_SPECIAL",IF(AJ227&lt;&gt;"",VLOOKUP(AJ227,'ESO zone constants'!$D$3:$H$4953,5,FALSE),""),""),"")</f>
        <v/>
      </c>
      <c r="AK227" s="44"/>
      <c r="AL227" s="42"/>
      <c r="AM227" s="42"/>
      <c r="AN227" s="3" t="str">
        <f>IF(G227&lt;&gt;"LIBSETS_SETTYPE_BATTLEGROUND",IF(G227&lt;&gt;"LIBSETS_SETTYPE_SPECIAL",IF(AO227&lt;&gt;"",VLOOKUP(AO227,'ESO zone constants'!$D$3:$H$4953,5,FALSE),""),""),"")</f>
        <v/>
      </c>
      <c r="AP227" s="44"/>
      <c r="AQ227" s="42"/>
      <c r="AR227" s="42"/>
      <c r="AS227" s="3" t="str">
        <f>IF(G227&lt;&gt;"LIBSETS_SETTYPE_BATTLEGROUND",IF(G227&lt;&gt;"LIBSETS_SETTYPE_SPECIAL",IF(AT227&lt;&gt;"",VLOOKUP(AT227,'ESO zone constants'!$D$3:$H$4953,5,FALSE),""),""),"")</f>
        <v/>
      </c>
      <c r="AU227" s="44"/>
      <c r="AV227" s="42"/>
      <c r="AW227" s="42"/>
      <c r="AX227" s="85" t="s">
        <v>2677</v>
      </c>
      <c r="AY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{wayshrines={192,192,192,}, dlcId=DLC_BASE_GAME</v>
      </c>
      <c r="AZ227" s="21" t="str">
        <f>IF(F227&lt;&gt;"Not in the game (anymore)",IF(A227&lt;&gt;"",IF(P227&lt;&gt;"",CONCATENATE(", zoneIds={",P227),"")&amp;IF(Y227&lt;&gt;"",CONCATENATE(",",Y227),"")&amp;IF(AD227&lt;&gt;"",CONCATENATE(",",AD227),"")&amp;IF(AI227&lt;&gt;"",CONCATENATE(",",AI227),"")&amp;IF(AN227&lt;&gt;"",CONCATENATE(",",AN227),"")&amp;IF(AS227&lt;&gt;"",CONCATENATE(",",AS227),"")&amp;IF(P227&lt;&gt;"",CONCATENATE("}",""),"")&amp;IF(OR(I227="true",I227="false",I227&lt;&gt;""), CONCATENATE(", veteran=", I227), ""),""),"")</f>
        <v>, zoneIds={148}, veteran={[EQUIP_TYPE_HEAD]=true, [EQUIP_TYPE_SHOULDERS]=false}</v>
      </c>
      <c r="BA227" s="21" t="str">
        <f>IF(F227&lt;&gt;"Not in the game (anymore)",IF(A227&lt;&gt;"",", setType="&amp;G227,"")&amp;IF(J227="true",", multiTrialSet=true",""),"")</f>
        <v>, setType=LIBSETS_SETTYPE_MONSTER</v>
      </c>
      <c r="BB227" s="21" t="str">
        <f>IF(AX227&lt;&gt;"",", isProcSetAllowedInPvP="&amp; AX227,"") &amp; IF(F227&lt;&gt;"Not in the game (anymore)",IF(U227&lt;&gt;"",", dropMechanic={"&amp;U227&amp;IF(AA227&lt;&gt;"",","&amp;AA227,"")&amp;IF(AF227&lt;&gt;"",","&amp;AF227,"")&amp;IF(AK227&lt;&gt;"",","&amp;AK227,"")&amp;IF(AP227&lt;&gt;"",","&amp;AP227,"")&amp;IF(AU227&lt;&gt;"",","&amp;AU227,"")&amp;"}"&amp;IF(U227="LIBSETS_DROP_MECHANIC_MONSTER_NAME",", dropMechanicNames={" &amp; IF(V227&lt;&gt;"","['en']='"&amp;V227&amp;"'","") &amp; IF(W227&lt;&gt;"",", ['de']='" &amp; W227&amp;"'","") &amp; "}",""),"")&amp;"},","")</f>
        <v>, dropMechanic={LIBSETS_DROP_MECHANIC_MONSTER_NAME}, dropMechanicNames={['en']='Sellistrix the Lamia Queen', ['de']='Sellistrix die Lamienkönigin'}},</v>
      </c>
      <c r="BC227" s="21" t="str">
        <f>IF(F227&lt;&gt;"Not in the game (anymore)",IF(C227&lt;&gt;"",CONCATENATE(" --",C227," / ",B227,"   [",IF(Q227&lt;&gt;"",Q227,""),IF(Z227&lt;&gt;"",", "&amp;Z227,""),IF(AE227&lt;&gt;"",", "&amp;AE227,""),IF(AJ227&lt;&gt;"",", "&amp;AJ227,""),IF(AO227&lt;&gt;"",", "&amp;AO227,""),IF(AT227&lt;&gt;"",", "&amp;AT227,""),"]")),"")</f>
        <v xml:space="preserve"> --Sellistrix / Sellistrix   [Arx Corinium]</v>
      </c>
    </row>
    <row r="228" spans="1:55" x14ac:dyDescent="0.25">
      <c r="A228" s="5">
        <v>272</v>
      </c>
      <c r="B228" t="s">
        <v>1080</v>
      </c>
      <c r="C228" t="s">
        <v>9</v>
      </c>
      <c r="D228" s="3">
        <f>A228</f>
        <v>272</v>
      </c>
      <c r="G228" s="8" t="s">
        <v>1484</v>
      </c>
      <c r="H228" s="98">
        <v>1</v>
      </c>
      <c r="I228" t="s">
        <v>1471</v>
      </c>
      <c r="J228" t="s">
        <v>91</v>
      </c>
      <c r="K228">
        <v>197</v>
      </c>
      <c r="L228">
        <v>197</v>
      </c>
      <c r="M228">
        <v>197</v>
      </c>
      <c r="O228" s="65" t="s">
        <v>50</v>
      </c>
      <c r="P228" s="3">
        <f>IF(AND(G228&lt;&gt;"LIBSETS_SETTYPE_BATTLEGROUND",G228&lt;&gt;"LIBSETS_SETTYPE_SPECIAL"), IF(Q228&lt;&gt;"",VLOOKUP(Q228,'ESO zone constants'!$D$3:$H$10001,5,FALSE),""),"")</f>
        <v>176</v>
      </c>
      <c r="Q228" t="str">
        <f>IF(AND(O228&lt;&gt;"",NOT(ISERROR(O228))),O228, IF(AND(K228&lt;&gt;"",K228&gt;0,NOT(ISERROR(K228))),VLOOKUP(K228,'ESO dumped WayshrineInfo'!$K$3:$N$9987,4,FALSE),""))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WayshrineInfo'!$K$3:$N$9987,4,FALSE),""))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WayshrineInfo'!$K$3:$N$9987,4,FALSE),""))</f>
        <v/>
      </c>
      <c r="AF228" s="44"/>
      <c r="AG228" s="42"/>
      <c r="AH228" s="42"/>
      <c r="AI228" s="3" t="str">
        <f>IF(G228&lt;&gt;"LIBSETS_SETTYPE_BATTLEGROUND",IF(G228&lt;&gt;"LIBSETS_SETTYPE_SPECIAL",IF(AJ228&lt;&gt;"",VLOOKUP(AJ228,'ESO zone constants'!$D$3:$H$4953,5,FALSE),""),""),"")</f>
        <v/>
      </c>
      <c r="AK228" s="44"/>
      <c r="AL228" s="42"/>
      <c r="AM228" s="42"/>
      <c r="AN228" s="3" t="str">
        <f>IF(G228&lt;&gt;"LIBSETS_SETTYPE_BATTLEGROUND",IF(G228&lt;&gt;"LIBSETS_SETTYPE_SPECIAL",IF(AO228&lt;&gt;"",VLOOKUP(AO228,'ESO zone constants'!$D$3:$H$4953,5,FALSE),""),""),"")</f>
        <v/>
      </c>
      <c r="AP228" s="44"/>
      <c r="AQ228" s="42"/>
      <c r="AR228" s="42"/>
      <c r="AS228" s="3" t="str">
        <f>IF(G228&lt;&gt;"LIBSETS_SETTYPE_BATTLEGROUND",IF(G228&lt;&gt;"LIBSETS_SETTYPE_SPECIAL",IF(AT228&lt;&gt;"",VLOOKUP(AT228,'ESO zone constants'!$D$3:$H$4953,5,FALSE),""),""),"")</f>
        <v/>
      </c>
      <c r="AU228" s="44"/>
      <c r="AV228" s="42"/>
      <c r="AW228" s="42"/>
      <c r="AX228" s="85" t="s">
        <v>2677</v>
      </c>
      <c r="AY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{wayshrines={197,197,197,}, dlcId=DLC_BASE_GAME</v>
      </c>
      <c r="AZ228" s="21" t="str">
        <f>IF(F228&lt;&gt;"Not in the game (anymore)",IF(A228&lt;&gt;"",IF(P228&lt;&gt;"",CONCATENATE(", zoneIds={",P228),"")&amp;IF(Y228&lt;&gt;"",CONCATENATE(",",Y228),"")&amp;IF(AD228&lt;&gt;"",CONCATENATE(",",AD228),"")&amp;IF(AI228&lt;&gt;"",CONCATENATE(",",AI228),"")&amp;IF(AN228&lt;&gt;"",CONCATENATE(",",AN228),"")&amp;IF(AS228&lt;&gt;"",CONCATENATE(",",AS228),"")&amp;IF(P228&lt;&gt;"",CONCATENATE("}",""),"")&amp;IF(OR(I228="true",I228="false",I228&lt;&gt;""), CONCATENATE(", veteran=", I228), ""),""),"")</f>
        <v>, zoneIds={176}, veteran={[EQUIP_TYPE_HEAD]=true, [EQUIP_TYPE_SHOULDERS]=false}</v>
      </c>
      <c r="BA228" s="21" t="str">
        <f>IF(F228&lt;&gt;"Not in the game (anymore)",IF(A228&lt;&gt;"",", setType="&amp;G228,"")&amp;IF(J228="true",", multiTrialSet=true",""),"")</f>
        <v>, setType=LIBSETS_SETTYPE_MONSTER</v>
      </c>
      <c r="BB228" s="21" t="str">
        <f>IF(AX228&lt;&gt;"",", isProcSetAllowedInPvP="&amp; AX228,"") &amp; IF(F228&lt;&gt;"Not in the game (anymore)",IF(U228&lt;&gt;"",", dropMechanic={"&amp;U228&amp;IF(AA228&lt;&gt;"",","&amp;AA228,"")&amp;IF(AF228&lt;&gt;"",","&amp;AF228,"")&amp;IF(AK228&lt;&gt;"",","&amp;AK228,"")&amp;IF(AP228&lt;&gt;"",","&amp;AP228,"")&amp;IF(AU228&lt;&gt;"",","&amp;AU228,"")&amp;"}"&amp;IF(U228="LIBSETS_DROP_MECHANIC_MONSTER_NAME",", dropMechanicNames={" &amp; IF(V228&lt;&gt;"","['en']='"&amp;V228&amp;"'","") &amp; IF(W228&lt;&gt;"",", ['de']='" &amp; W228&amp;"'","") &amp; "}",""),"")&amp;"},","")</f>
        <v>, dropMechanic={LIBSETS_DROP_MECHANIC_MONSTER_NAME}, dropMechanicNames={['en']='Razor Master Erthas', ['de']='Klingenmeister Erthas'}},</v>
      </c>
      <c r="BC228" s="21" t="str">
        <f>IF(F228&lt;&gt;"Not in the game (anymore)",IF(C228&lt;&gt;"",CONCATENATE(" --",C228," / ",B228,"   [",IF(Q228&lt;&gt;"",Q228,""),IF(Z228&lt;&gt;"",", "&amp;Z228,""),IF(AE228&lt;&gt;"",", "&amp;AE228,""),IF(AJ228&lt;&gt;"",", "&amp;AJ228,""),IF(AO228&lt;&gt;"",", "&amp;AO228,""),IF(AT228&lt;&gt;"",", "&amp;AT228,""),"]")),"")</f>
        <v xml:space="preserve"> --Infernal Guardian / Infernaler Wächter   [City of Ash I]</v>
      </c>
    </row>
    <row r="229" spans="1:55" x14ac:dyDescent="0.25">
      <c r="A229" s="5">
        <v>273</v>
      </c>
      <c r="B229" t="s">
        <v>8</v>
      </c>
      <c r="C229" t="s">
        <v>8</v>
      </c>
      <c r="D229" s="3">
        <f>A229</f>
        <v>273</v>
      </c>
      <c r="G229" s="8" t="s">
        <v>1484</v>
      </c>
      <c r="H229" s="98">
        <v>1</v>
      </c>
      <c r="I229" t="s">
        <v>1471</v>
      </c>
      <c r="J229" t="s">
        <v>91</v>
      </c>
      <c r="K229">
        <v>190</v>
      </c>
      <c r="L229">
        <v>190</v>
      </c>
      <c r="M229">
        <v>190</v>
      </c>
      <c r="O229" s="65" t="s">
        <v>49</v>
      </c>
      <c r="P229" s="3">
        <f>IF(AND(G229&lt;&gt;"LIBSETS_SETTYPE_BATTLEGROUND",G229&lt;&gt;"LIBSETS_SETTYPE_SPECIAL"), IF(Q229&lt;&gt;"",VLOOKUP(Q229,'ESO zone constants'!$D$3:$H$10001,5,FALSE),""),"")</f>
        <v>130</v>
      </c>
      <c r="Q229" t="str">
        <f>IF(AND(O229&lt;&gt;"",NOT(ISERROR(O229))),O229, IF(AND(K229&lt;&gt;"",K229&gt;0,NOT(ISERROR(K229))),VLOOKUP(K229,'ESO dumped WayshrineInfo'!$K$3:$N$9987,4,FALSE),""))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WayshrineInfo'!$K$3:$N$9987,4,FALSE),""))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WayshrineInfo'!$K$3:$N$9987,4,FALSE),""))</f>
        <v/>
      </c>
      <c r="AF229" s="44"/>
      <c r="AG229" s="42"/>
      <c r="AH229" s="42"/>
      <c r="AI229" s="3" t="str">
        <f>IF(G229&lt;&gt;"LIBSETS_SETTYPE_BATTLEGROUND",IF(G229&lt;&gt;"LIBSETS_SETTYPE_SPECIAL",IF(AJ229&lt;&gt;"",VLOOKUP(AJ229,'ESO zone constants'!$D$3:$H$4953,5,FALSE),""),""),"")</f>
        <v/>
      </c>
      <c r="AK229" s="44"/>
      <c r="AL229" s="42"/>
      <c r="AM229" s="42"/>
      <c r="AN229" s="3" t="str">
        <f>IF(G229&lt;&gt;"LIBSETS_SETTYPE_BATTLEGROUND",IF(G229&lt;&gt;"LIBSETS_SETTYPE_SPECIAL",IF(AO229&lt;&gt;"",VLOOKUP(AO229,'ESO zone constants'!$D$3:$H$4953,5,FALSE),""),""),"")</f>
        <v/>
      </c>
      <c r="AP229" s="44"/>
      <c r="AQ229" s="42"/>
      <c r="AR229" s="42"/>
      <c r="AS229" s="3" t="str">
        <f>IF(G229&lt;&gt;"LIBSETS_SETTYPE_BATTLEGROUND",IF(G229&lt;&gt;"LIBSETS_SETTYPE_SPECIAL",IF(AT229&lt;&gt;"",VLOOKUP(AT229,'ESO zone constants'!$D$3:$H$4953,5,FALSE),""),""),"")</f>
        <v/>
      </c>
      <c r="AU229" s="44"/>
      <c r="AV229" s="42"/>
      <c r="AW229" s="42"/>
      <c r="AX229" s="85" t="s">
        <v>2677</v>
      </c>
      <c r="AY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{wayshrines={190,190,190,}, dlcId=DLC_BASE_GAME</v>
      </c>
      <c r="AZ229" s="21" t="str">
        <f>IF(F229&lt;&gt;"Not in the game (anymore)",IF(A229&lt;&gt;"",IF(P229&lt;&gt;"",CONCATENATE(", zoneIds={",P229),"")&amp;IF(Y229&lt;&gt;"",CONCATENATE(",",Y229),"")&amp;IF(AD229&lt;&gt;"",CONCATENATE(",",AD229),"")&amp;IF(AI229&lt;&gt;"",CONCATENATE(",",AI229),"")&amp;IF(AN229&lt;&gt;"",CONCATENATE(",",AN229),"")&amp;IF(AS229&lt;&gt;"",CONCATENATE(",",AS229),"")&amp;IF(P229&lt;&gt;"",CONCATENATE("}",""),"")&amp;IF(OR(I229="true",I229="false",I229&lt;&gt;""), CONCATENATE(", veteran=", I229), ""),""),"")</f>
        <v>, zoneIds={130}, veteran={[EQUIP_TYPE_HEAD]=true, [EQUIP_TYPE_SHOULDERS]=false}</v>
      </c>
      <c r="BA229" s="21" t="str">
        <f>IF(F229&lt;&gt;"Not in the game (anymore)",IF(A229&lt;&gt;"",", setType="&amp;G229,"")&amp;IF(J229="true",", multiTrialSet=true",""),"")</f>
        <v>, setType=LIBSETS_SETTYPE_MONSTER</v>
      </c>
      <c r="BB229" s="21" t="str">
        <f>IF(AX229&lt;&gt;"",", isProcSetAllowedInPvP="&amp; AX229,"") &amp; IF(F229&lt;&gt;"Not in the game (anymore)",IF(U229&lt;&gt;"",", dropMechanic={"&amp;U229&amp;IF(AA229&lt;&gt;"",","&amp;AA229,"")&amp;IF(AF229&lt;&gt;"",","&amp;AF229,"")&amp;IF(AK229&lt;&gt;"",","&amp;AK229,"")&amp;IF(AP229&lt;&gt;"",","&amp;AP229,"")&amp;IF(AU229&lt;&gt;"",","&amp;AU229,"")&amp;"}"&amp;IF(U229="LIBSETS_DROP_MECHANIC_MONSTER_NAME",", dropMechanicNames={" &amp; IF(V229&lt;&gt;"","['en']='"&amp;V229&amp;"'","") &amp; IF(W229&lt;&gt;"",", ['de']='" &amp; W229&amp;"'","") &amp; "}",""),"")&amp;"},","")</f>
        <v>, dropMechanic={LIBSETS_DROP_MECHANIC_MONSTER_NAME}, dropMechanicNames={['en']='Ilambris-Athor or Ilambris-Zaven', ['de']='Ilambris Zwillinge'}},</v>
      </c>
      <c r="BC229" s="21" t="str">
        <f>IF(F229&lt;&gt;"Not in the game (anymore)",IF(C229&lt;&gt;"",CONCATENATE(" --",C229," / ",B229,"   [",IF(Q229&lt;&gt;"",Q229,""),IF(Z229&lt;&gt;"",", "&amp;Z229,""),IF(AE229&lt;&gt;"",", "&amp;AE229,""),IF(AJ229&lt;&gt;"",", "&amp;AJ229,""),IF(AO229&lt;&gt;"",", "&amp;AO229,""),IF(AT229&lt;&gt;"",", "&amp;AT229,""),"]")),"")</f>
        <v xml:space="preserve"> --Ilambris / Ilambris   [Crypt of Hearts I]</v>
      </c>
    </row>
    <row r="230" spans="1:55" x14ac:dyDescent="0.25">
      <c r="A230" s="5">
        <v>274</v>
      </c>
      <c r="B230" t="s">
        <v>1081</v>
      </c>
      <c r="C230" t="s">
        <v>7</v>
      </c>
      <c r="D230" s="3">
        <f>A230</f>
        <v>274</v>
      </c>
      <c r="G230" s="8" t="s">
        <v>1484</v>
      </c>
      <c r="H230" s="98">
        <v>1</v>
      </c>
      <c r="I230" t="s">
        <v>1471</v>
      </c>
      <c r="J230" t="s">
        <v>91</v>
      </c>
      <c r="K230">
        <v>195</v>
      </c>
      <c r="L230">
        <v>195</v>
      </c>
      <c r="M230">
        <v>195</v>
      </c>
      <c r="O230" s="65" t="s">
        <v>48</v>
      </c>
      <c r="P230" s="3">
        <f>IF(AND(G230&lt;&gt;"LIBSETS_SETTYPE_BATTLEGROUND",G230&lt;&gt;"LIBSETS_SETTYPE_SPECIAL"), IF(Q230&lt;&gt;"",VLOOKUP(Q230,'ESO zone constants'!$D$3:$H$10001,5,FALSE),""),"")</f>
        <v>449</v>
      </c>
      <c r="Q230" t="str">
        <f>IF(AND(O230&lt;&gt;"",NOT(ISERROR(O230))),O230, IF(AND(K230&lt;&gt;"",K230&gt;0,NOT(ISERROR(K230))),VLOOKUP(K230,'ESO dumped WayshrineInfo'!$K$3:$N$9987,4,FALSE),""))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WayshrineInfo'!$K$3:$N$9987,4,FALSE),""))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WayshrineInfo'!$K$3:$N$9987,4,FALSE),""))</f>
        <v/>
      </c>
      <c r="AF230" s="44"/>
      <c r="AG230" s="42"/>
      <c r="AH230" s="42"/>
      <c r="AI230" s="3" t="str">
        <f>IF(G230&lt;&gt;"LIBSETS_SETTYPE_BATTLEGROUND",IF(G230&lt;&gt;"LIBSETS_SETTYPE_SPECIAL",IF(AJ230&lt;&gt;"",VLOOKUP(AJ230,'ESO zone constants'!$D$3:$H$4953,5,FALSE),""),""),"")</f>
        <v/>
      </c>
      <c r="AK230" s="44"/>
      <c r="AL230" s="42"/>
      <c r="AM230" s="42"/>
      <c r="AN230" s="3" t="str">
        <f>IF(G230&lt;&gt;"LIBSETS_SETTYPE_BATTLEGROUND",IF(G230&lt;&gt;"LIBSETS_SETTYPE_SPECIAL",IF(AO230&lt;&gt;"",VLOOKUP(AO230,'ESO zone constants'!$D$3:$H$4953,5,FALSE),""),""),"")</f>
        <v/>
      </c>
      <c r="AP230" s="44"/>
      <c r="AQ230" s="42"/>
      <c r="AR230" s="42"/>
      <c r="AS230" s="3" t="str">
        <f>IF(G230&lt;&gt;"LIBSETS_SETTYPE_BATTLEGROUND",IF(G230&lt;&gt;"LIBSETS_SETTYPE_SPECIAL",IF(AT230&lt;&gt;"",VLOOKUP(AT230,'ESO zone constants'!$D$3:$H$4953,5,FALSE),""),""),"")</f>
        <v/>
      </c>
      <c r="AU230" s="44"/>
      <c r="AV230" s="42"/>
      <c r="AW230" s="42"/>
      <c r="AX230" s="85" t="s">
        <v>2677</v>
      </c>
      <c r="AY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{wayshrines={195,195,195,}, dlcId=DLC_BASE_GAME</v>
      </c>
      <c r="AZ230" s="21" t="str">
        <f>IF(F230&lt;&gt;"Not in the game (anymore)",IF(A230&lt;&gt;"",IF(P230&lt;&gt;"",CONCATENATE(", zoneIds={",P230),"")&amp;IF(Y230&lt;&gt;"",CONCATENATE(",",Y230),"")&amp;IF(AD230&lt;&gt;"",CONCATENATE(",",AD230),"")&amp;IF(AI230&lt;&gt;"",CONCATENATE(",",AI230),"")&amp;IF(AN230&lt;&gt;"",CONCATENATE(",",AN230),"")&amp;IF(AS230&lt;&gt;"",CONCATENATE(",",AS230),"")&amp;IF(P230&lt;&gt;"",CONCATENATE("}",""),"")&amp;IF(OR(I230="true",I230="false",I230&lt;&gt;""), CONCATENATE(", veteran=", I230), ""),""),"")</f>
        <v>, zoneIds={449}, veteran={[EQUIP_TYPE_HEAD]=true, [EQUIP_TYPE_SHOULDERS]=false}</v>
      </c>
      <c r="BA230" s="21" t="str">
        <f>IF(F230&lt;&gt;"Not in the game (anymore)",IF(A230&lt;&gt;"",", setType="&amp;G230,"")&amp;IF(J230="true",", multiTrialSet=true",""),"")</f>
        <v>, setType=LIBSETS_SETTYPE_MONSTER</v>
      </c>
      <c r="BB230" s="21" t="str">
        <f>IF(AX230&lt;&gt;"",", isProcSetAllowedInPvP="&amp; AX230,"") &amp; IF(F230&lt;&gt;"Not in the game (anymore)",IF(U230&lt;&gt;"",", dropMechanic={"&amp;U230&amp;IF(AA230&lt;&gt;"",","&amp;AA230,"")&amp;IF(AF230&lt;&gt;"",","&amp;AF230,"")&amp;IF(AK230&lt;&gt;"",","&amp;AK230,"")&amp;IF(AP230&lt;&gt;"",","&amp;AP230,"")&amp;IF(AU230&lt;&gt;"",","&amp;AU230,"")&amp;"}"&amp;IF(U230="LIBSETS_DROP_MECHANIC_MONSTER_NAME",", dropMechanicNames={" &amp; IF(V230&lt;&gt;"","['en']='"&amp;V230&amp;"'","") &amp; IF(W230&lt;&gt;"",", ['de']='" &amp; W230&amp;"'","") &amp; "}",""),"")&amp;"},","")</f>
        <v>, dropMechanic={LIBSETS_DROP_MECHANIC_MONSTER_NAME}, dropMechanicNames={['en']='Drodda of Icereach', ['de']='Drodda von Eiskap'}},</v>
      </c>
      <c r="BC230" s="21" t="str">
        <f>IF(F230&lt;&gt;"Not in the game (anymore)",IF(C230&lt;&gt;"",CONCATENATE(" --",C230," / ",B230,"   [",IF(Q230&lt;&gt;"",Q230,""),IF(Z230&lt;&gt;"",", "&amp;Z230,""),IF(AE230&lt;&gt;"",", "&amp;AE230,""),IF(AJ230&lt;&gt;"",", "&amp;AJ230,""),IF(AO230&lt;&gt;"",", "&amp;AO230,""),IF(AT230&lt;&gt;"",", "&amp;AT230,""),"]")),"")</f>
        <v xml:space="preserve"> --Iceheart / Eisherz   [Direfrost Keep]</v>
      </c>
    </row>
    <row r="231" spans="1:55" x14ac:dyDescent="0.25">
      <c r="A231" s="5">
        <v>275</v>
      </c>
      <c r="B231" t="s">
        <v>1082</v>
      </c>
      <c r="C231" t="s">
        <v>26</v>
      </c>
      <c r="D231" s="3">
        <f>A231</f>
        <v>275</v>
      </c>
      <c r="G231" s="8" t="s">
        <v>1484</v>
      </c>
      <c r="H231" s="98">
        <v>1</v>
      </c>
      <c r="I231" t="s">
        <v>1471</v>
      </c>
      <c r="J231" t="s">
        <v>91</v>
      </c>
      <c r="K231">
        <v>188</v>
      </c>
      <c r="L231">
        <v>188</v>
      </c>
      <c r="M231">
        <v>188</v>
      </c>
      <c r="O231" s="65" t="s">
        <v>65</v>
      </c>
      <c r="P231" s="3">
        <f>IF(AND(G231&lt;&gt;"LIBSETS_SETTYPE_BATTLEGROUND",G231&lt;&gt;"LIBSETS_SETTYPE_SPECIAL"), IF(Q231&lt;&gt;"",VLOOKUP(Q231,'ESO zone constants'!$D$3:$H$10001,5,FALSE),""),"")</f>
        <v>131</v>
      </c>
      <c r="Q231" t="str">
        <f>IF(AND(O231&lt;&gt;"",NOT(ISERROR(O231))),O231, IF(AND(K231&lt;&gt;"",K231&gt;0,NOT(ISERROR(K231))),VLOOKUP(K231,'ESO dumped WayshrineInfo'!$K$3:$N$9987,4,FALSE),""))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WayshrineInfo'!$K$3:$N$9987,4,FALSE),""))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WayshrineInfo'!$K$3:$N$9987,4,FALSE),""))</f>
        <v/>
      </c>
      <c r="AF231" s="44"/>
      <c r="AG231" s="42"/>
      <c r="AH231" s="42"/>
      <c r="AI231" s="3" t="str">
        <f>IF(G231&lt;&gt;"LIBSETS_SETTYPE_BATTLEGROUND",IF(G231&lt;&gt;"LIBSETS_SETTYPE_SPECIAL",IF(AJ231&lt;&gt;"",VLOOKUP(AJ231,'ESO zone constants'!$D$3:$H$4953,5,FALSE),""),""),"")</f>
        <v/>
      </c>
      <c r="AK231" s="44"/>
      <c r="AL231" s="42"/>
      <c r="AM231" s="42"/>
      <c r="AN231" s="3" t="str">
        <f>IF(G231&lt;&gt;"LIBSETS_SETTYPE_BATTLEGROUND",IF(G231&lt;&gt;"LIBSETS_SETTYPE_SPECIAL",IF(AO231&lt;&gt;"",VLOOKUP(AO231,'ESO zone constants'!$D$3:$H$4953,5,FALSE),""),""),"")</f>
        <v/>
      </c>
      <c r="AP231" s="44"/>
      <c r="AQ231" s="42"/>
      <c r="AR231" s="42"/>
      <c r="AS231" s="3" t="str">
        <f>IF(G231&lt;&gt;"LIBSETS_SETTYPE_BATTLEGROUND",IF(G231&lt;&gt;"LIBSETS_SETTYPE_SPECIAL",IF(AT231&lt;&gt;"",VLOOKUP(AT231,'ESO zone constants'!$D$3:$H$4953,5,FALSE),""),""),"")</f>
        <v/>
      </c>
      <c r="AU231" s="44"/>
      <c r="AV231" s="42"/>
      <c r="AW231" s="42"/>
      <c r="AX231" s="85" t="s">
        <v>2677</v>
      </c>
      <c r="AY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{wayshrines={188,188,188,}, dlcId=DLC_BASE_GAME</v>
      </c>
      <c r="AZ231" s="21" t="str">
        <f>IF(F231&lt;&gt;"Not in the game (anymore)",IF(A231&lt;&gt;"",IF(P231&lt;&gt;"",CONCATENATE(", zoneIds={",P231),"")&amp;IF(Y231&lt;&gt;"",CONCATENATE(",",Y231),"")&amp;IF(AD231&lt;&gt;"",CONCATENATE(",",AD231),"")&amp;IF(AI231&lt;&gt;"",CONCATENATE(",",AI231),"")&amp;IF(AN231&lt;&gt;"",CONCATENATE(",",AN231),"")&amp;IF(AS231&lt;&gt;"",CONCATENATE(",",AS231),"")&amp;IF(P231&lt;&gt;"",CONCATENATE("}",""),"")&amp;IF(OR(I231="true",I231="false",I231&lt;&gt;""), CONCATENATE(", veteran=", I231), ""),""),"")</f>
        <v>, zoneIds={131}, veteran={[EQUIP_TYPE_HEAD]=true, [EQUIP_TYPE_SHOULDERS]=false}</v>
      </c>
      <c r="BA231" s="21" t="str">
        <f>IF(F231&lt;&gt;"Not in the game (anymore)",IF(A231&lt;&gt;"",", setType="&amp;G231,"")&amp;IF(J231="true",", multiTrialSet=true",""),"")</f>
        <v>, setType=LIBSETS_SETTYPE_MONSTER</v>
      </c>
      <c r="BB231" s="21" t="str">
        <f>IF(AX231&lt;&gt;"",", isProcSetAllowedInPvP="&amp; AX231,"") &amp; IF(F231&lt;&gt;"Not in the game (anymore)",IF(U231&lt;&gt;"",", dropMechanic={"&amp;U231&amp;IF(AA231&lt;&gt;"",","&amp;AA231,"")&amp;IF(AF231&lt;&gt;"",","&amp;AF231,"")&amp;IF(AK231&lt;&gt;"",","&amp;AK231,"")&amp;IF(AP231&lt;&gt;"",","&amp;AP231,"")&amp;IF(AU231&lt;&gt;"",","&amp;AU231,"")&amp;"}"&amp;IF(U231="LIBSETS_DROP_MECHANIC_MONSTER_NAME",", dropMechanicNames={" &amp; IF(V231&lt;&gt;"","['en']='"&amp;V231&amp;"'","") &amp; IF(W231&lt;&gt;"",", ['de']='" &amp; W231&amp;"'","") &amp; "}",""),"")&amp;"},","")</f>
        <v>, dropMechanic={LIBSETS_DROP_MECHANIC_MONSTER_NAME}, dropMechanicNames={['en']='Stormreeve Neidir', ['de']='Sturmvogt Neidir'}},</v>
      </c>
      <c r="BC231" s="21" t="str">
        <f>IF(F231&lt;&gt;"Not in the game (anymore)",IF(C231&lt;&gt;"",CONCATENATE(" --",C231," / ",B231,"   [",IF(Q231&lt;&gt;"",Q231,""),IF(Z231&lt;&gt;"",", "&amp;Z231,""),IF(AE231&lt;&gt;"",", "&amp;AE231,""),IF(AJ231&lt;&gt;"",", "&amp;AJ231,""),IF(AO231&lt;&gt;"",", "&amp;AO231,""),IF(AT231&lt;&gt;"",", "&amp;AT231,""),"]")),"")</f>
        <v xml:space="preserve"> --Stormfist / Sturmfaust   [Tempest Island]</v>
      </c>
    </row>
    <row r="232" spans="1:55" x14ac:dyDescent="0.25">
      <c r="A232" s="5">
        <v>276</v>
      </c>
      <c r="B232" t="s">
        <v>1083</v>
      </c>
      <c r="C232" t="s">
        <v>29</v>
      </c>
      <c r="D232" s="3">
        <f>A232</f>
        <v>276</v>
      </c>
      <c r="G232" s="8" t="s">
        <v>1484</v>
      </c>
      <c r="H232" s="98">
        <v>1</v>
      </c>
      <c r="I232" t="s">
        <v>1471</v>
      </c>
      <c r="J232" t="s">
        <v>91</v>
      </c>
      <c r="K232">
        <v>196</v>
      </c>
      <c r="L232">
        <v>196</v>
      </c>
      <c r="M232">
        <v>196</v>
      </c>
      <c r="O232" s="65" t="s">
        <v>68</v>
      </c>
      <c r="P232" s="3">
        <f>IF(AND(G232&lt;&gt;"LIBSETS_SETTYPE_BATTLEGROUND",G232&lt;&gt;"LIBSETS_SETTYPE_SPECIAL"), IF(Q232&lt;&gt;"",VLOOKUP(Q232,'ESO zone constants'!$D$3:$H$10001,5,FALSE),""),"")</f>
        <v>22</v>
      </c>
      <c r="Q232" t="str">
        <f>IF(AND(O232&lt;&gt;"",NOT(ISERROR(O232))),O232, IF(AND(K232&lt;&gt;"",K232&gt;0,NOT(ISERROR(K232))),VLOOKUP(K232,'ESO dumped WayshrineInfo'!$K$3:$N$9987,4,FALSE),""))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WayshrineInfo'!$K$3:$N$9987,4,FALSE),""))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WayshrineInfo'!$K$3:$N$9987,4,FALSE),""))</f>
        <v/>
      </c>
      <c r="AF232" s="44"/>
      <c r="AG232" s="42"/>
      <c r="AH232" s="42"/>
      <c r="AI232" s="3" t="str">
        <f>IF(G232&lt;&gt;"LIBSETS_SETTYPE_BATTLEGROUND",IF(G232&lt;&gt;"LIBSETS_SETTYPE_SPECIAL",IF(AJ232&lt;&gt;"",VLOOKUP(AJ232,'ESO zone constants'!$D$3:$H$4953,5,FALSE),""),""),"")</f>
        <v/>
      </c>
      <c r="AK232" s="44"/>
      <c r="AL232" s="42"/>
      <c r="AM232" s="42"/>
      <c r="AN232" s="3" t="str">
        <f>IF(G232&lt;&gt;"LIBSETS_SETTYPE_BATTLEGROUND",IF(G232&lt;&gt;"LIBSETS_SETTYPE_SPECIAL",IF(AO232&lt;&gt;"",VLOOKUP(AO232,'ESO zone constants'!$D$3:$H$4953,5,FALSE),""),""),"")</f>
        <v/>
      </c>
      <c r="AP232" s="44"/>
      <c r="AQ232" s="42"/>
      <c r="AR232" s="42"/>
      <c r="AS232" s="3" t="str">
        <f>IF(G232&lt;&gt;"LIBSETS_SETTYPE_BATTLEGROUND",IF(G232&lt;&gt;"LIBSETS_SETTYPE_SPECIAL",IF(AT232&lt;&gt;"",VLOOKUP(AT232,'ESO zone constants'!$D$3:$H$4953,5,FALSE),""),""),"")</f>
        <v/>
      </c>
      <c r="AU232" s="44"/>
      <c r="AV232" s="42"/>
      <c r="AW232" s="42"/>
      <c r="AX232" s="85" t="s">
        <v>2677</v>
      </c>
      <c r="AY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{wayshrines={196,196,196,}, dlcId=DLC_BASE_GAME</v>
      </c>
      <c r="AZ232" s="21" t="str">
        <f>IF(F232&lt;&gt;"Not in the game (anymore)",IF(A232&lt;&gt;"",IF(P232&lt;&gt;"",CONCATENATE(", zoneIds={",P232),"")&amp;IF(Y232&lt;&gt;"",CONCATENATE(",",Y232),"")&amp;IF(AD232&lt;&gt;"",CONCATENATE(",",AD232),"")&amp;IF(AI232&lt;&gt;"",CONCATENATE(",",AI232),"")&amp;IF(AN232&lt;&gt;"",CONCATENATE(",",AN232),"")&amp;IF(AS232&lt;&gt;"",CONCATENATE(",",AS232),"")&amp;IF(P232&lt;&gt;"",CONCATENATE("}",""),"")&amp;IF(OR(I232="true",I232="false",I232&lt;&gt;""), CONCATENATE(", veteran=", I232), ""),""),"")</f>
        <v>, zoneIds={22}, veteran={[EQUIP_TYPE_HEAD]=true, [EQUIP_TYPE_SHOULDERS]=false}</v>
      </c>
      <c r="BA232" s="21" t="str">
        <f>IF(F232&lt;&gt;"Not in the game (anymore)",IF(A232&lt;&gt;"",", setType="&amp;G232,"")&amp;IF(J232="true",", multiTrialSet=true",""),"")</f>
        <v>, setType=LIBSETS_SETTYPE_MONSTER</v>
      </c>
      <c r="BB232" s="21" t="str">
        <f>IF(AX232&lt;&gt;"",", isProcSetAllowedInPvP="&amp; AX232,"") &amp; IF(F232&lt;&gt;"Not in the game (anymore)",IF(U232&lt;&gt;"",", dropMechanic={"&amp;U232&amp;IF(AA232&lt;&gt;"",","&amp;AA232,"")&amp;IF(AF232&lt;&gt;"",","&amp;AF232,"")&amp;IF(AK232&lt;&gt;"",","&amp;AK232,"")&amp;IF(AP232&lt;&gt;"",","&amp;AP232,"")&amp;IF(AU232&lt;&gt;"",","&amp;AU232,"")&amp;"}"&amp;IF(U232="LIBSETS_DROP_MECHANIC_MONSTER_NAME",", dropMechanicNames={" &amp; IF(V232&lt;&gt;"","['en']='"&amp;V232&amp;"'","") &amp; IF(W232&lt;&gt;"",", ['de']='" &amp; W232&amp;"'","") &amp; "}",""),"")&amp;"},","")</f>
        <v>, dropMechanic={LIBSETS_DROP_MECHANIC_MONSTER_NAME}, dropMechanicNames={['en']='The Guardian Council', ['de']='Die Wächter'}},</v>
      </c>
      <c r="BC232" s="21" t="str">
        <f>IF(F232&lt;&gt;"Not in the game (anymore)",IF(C232&lt;&gt;"",CONCATENATE(" --",C232," / ",B232,"   [",IF(Q232&lt;&gt;"",Q232,""),IF(Z232&lt;&gt;"",", "&amp;Z232,""),IF(AE232&lt;&gt;"",", "&amp;AE232,""),IF(AJ232&lt;&gt;"",", "&amp;AJ232,""),IF(AO232&lt;&gt;"",", "&amp;AO232,""),IF(AT232&lt;&gt;"",", "&amp;AT232,""),"]")),"")</f>
        <v xml:space="preserve"> --Tremorscale / Bebenschuppe   [Volenfell]</v>
      </c>
    </row>
    <row r="233" spans="1:55" x14ac:dyDescent="0.25">
      <c r="A233" s="5">
        <v>277</v>
      </c>
      <c r="B233" t="s">
        <v>1084</v>
      </c>
      <c r="C233" t="s">
        <v>17</v>
      </c>
      <c r="D233" s="3">
        <f>A233</f>
        <v>277</v>
      </c>
      <c r="G233" s="8" t="s">
        <v>1484</v>
      </c>
      <c r="H233" s="98">
        <v>1</v>
      </c>
      <c r="I233" t="s">
        <v>1471</v>
      </c>
      <c r="J233" t="s">
        <v>91</v>
      </c>
      <c r="K233">
        <v>186</v>
      </c>
      <c r="L233">
        <v>186</v>
      </c>
      <c r="M233">
        <v>186</v>
      </c>
      <c r="O233" s="65" t="s">
        <v>57</v>
      </c>
      <c r="P233" s="3">
        <f>IF(AND(G233&lt;&gt;"LIBSETS_SETTYPE_BATTLEGROUND",G233&lt;&gt;"LIBSETS_SETTYPE_SPECIAL"), IF(Q233&lt;&gt;"",VLOOKUP(Q233,'ESO zone constants'!$D$3:$H$10001,5,FALSE),""),"")</f>
        <v>38</v>
      </c>
      <c r="Q233" t="str">
        <f>IF(AND(O233&lt;&gt;"",NOT(ISERROR(O233))),O233, IF(AND(K233&lt;&gt;"",K233&gt;0,NOT(ISERROR(K233))),VLOOKUP(K233,'ESO dumped WayshrineInfo'!$K$3:$N$9987,4,FALSE),""))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WayshrineInfo'!$K$3:$N$9987,4,FALSE),""))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WayshrineInfo'!$K$3:$N$9987,4,FALSE),""))</f>
        <v/>
      </c>
      <c r="AF233" s="44"/>
      <c r="AG233" s="42"/>
      <c r="AH233" s="42"/>
      <c r="AI233" s="3" t="str">
        <f>IF(G233&lt;&gt;"LIBSETS_SETTYPE_BATTLEGROUND",IF(G233&lt;&gt;"LIBSETS_SETTYPE_SPECIAL",IF(AJ233&lt;&gt;"",VLOOKUP(AJ233,'ESO zone constants'!$D$3:$H$4953,5,FALSE),""),""),"")</f>
        <v/>
      </c>
      <c r="AK233" s="44"/>
      <c r="AL233" s="42"/>
      <c r="AM233" s="42"/>
      <c r="AN233" s="3" t="str">
        <f>IF(G233&lt;&gt;"LIBSETS_SETTYPE_BATTLEGROUND",IF(G233&lt;&gt;"LIBSETS_SETTYPE_SPECIAL",IF(AO233&lt;&gt;"",VLOOKUP(AO233,'ESO zone constants'!$D$3:$H$4953,5,FALSE),""),""),"")</f>
        <v/>
      </c>
      <c r="AP233" s="44"/>
      <c r="AQ233" s="42"/>
      <c r="AR233" s="42"/>
      <c r="AS233" s="3" t="str">
        <f>IF(G233&lt;&gt;"LIBSETS_SETTYPE_BATTLEGROUND",IF(G233&lt;&gt;"LIBSETS_SETTYPE_SPECIAL",IF(AT233&lt;&gt;"",VLOOKUP(AT233,'ESO zone constants'!$D$3:$H$4953,5,FALSE),""),""),"")</f>
        <v/>
      </c>
      <c r="AU233" s="44"/>
      <c r="AV233" s="42"/>
      <c r="AW233" s="42"/>
      <c r="AX233" s="85" t="s">
        <v>2677</v>
      </c>
      <c r="AY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{wayshrines={186,186,186,}, dlcId=DLC_BASE_GAME</v>
      </c>
      <c r="AZ233" s="21" t="str">
        <f>IF(F233&lt;&gt;"Not in the game (anymore)",IF(A233&lt;&gt;"",IF(P233&lt;&gt;"",CONCATENATE(", zoneIds={",P233),"")&amp;IF(Y233&lt;&gt;"",CONCATENATE(",",Y233),"")&amp;IF(AD233&lt;&gt;"",CONCATENATE(",",AD233),"")&amp;IF(AI233&lt;&gt;"",CONCATENATE(",",AI233),"")&amp;IF(AN233&lt;&gt;"",CONCATENATE(",",AN233),"")&amp;IF(AS233&lt;&gt;"",CONCATENATE(",",AS233),"")&amp;IF(P233&lt;&gt;"",CONCATENATE("}",""),"")&amp;IF(OR(I233="true",I233="false",I233&lt;&gt;""), CONCATENATE(", veteran=", I233), ""),""),"")</f>
        <v>, zoneIds={38}, veteran={[EQUIP_TYPE_HEAD]=true, [EQUIP_TYPE_SHOULDERS]=false}</v>
      </c>
      <c r="BA233" s="21" t="str">
        <f>IF(F233&lt;&gt;"Not in the game (anymore)",IF(A233&lt;&gt;"",", setType="&amp;G233,"")&amp;IF(J233="true",", multiTrialSet=true",""),"")</f>
        <v>, setType=LIBSETS_SETTYPE_MONSTER</v>
      </c>
      <c r="BB233" s="21" t="str">
        <f>IF(AX233&lt;&gt;"",", isProcSetAllowedInPvP="&amp; AX233,"") &amp; IF(F233&lt;&gt;"Not in the game (anymore)",IF(U233&lt;&gt;"",", dropMechanic={"&amp;U233&amp;IF(AA233&lt;&gt;"",","&amp;AA233,"")&amp;IF(AF233&lt;&gt;"",","&amp;AF233,"")&amp;IF(AK233&lt;&gt;"",","&amp;AK233,"")&amp;IF(AP233&lt;&gt;"",","&amp;AP233,"")&amp;IF(AU233&lt;&gt;"",","&amp;AU233,"")&amp;"}"&amp;IF(U233="LIBSETS_DROP_MECHANIC_MONSTER_NAME",", dropMechanicNames={" &amp; IF(V233&lt;&gt;"","['en']='"&amp;V233&amp;"'","") &amp; IF(W233&lt;&gt;"",", ['de']='" &amp; W233&amp;"'","") &amp; "}",""),"")&amp;"},","")</f>
        <v>, dropMechanic={LIBSETS_DROP_MECHANIC_MONSTER_NAME}, dropMechanicNames={['en']='Captain Blackheart', ['de']='Kapitän Schwarzherz'}},</v>
      </c>
      <c r="BC233" s="21" t="str">
        <f>IF(F233&lt;&gt;"Not in the game (anymore)",IF(C233&lt;&gt;"",CONCATENATE(" --",C233," / ",B233,"   [",IF(Q233&lt;&gt;"",Q233,""),IF(Z233&lt;&gt;"",", "&amp;Z233,""),IF(AE233&lt;&gt;"",", "&amp;AE233,""),IF(AJ233&lt;&gt;"",", "&amp;AJ233,""),IF(AO233&lt;&gt;"",", "&amp;AO233,""),IF(AT233&lt;&gt;"",", "&amp;AT233,""),"]")),"")</f>
        <v xml:space="preserve"> --Pirate Skeleton / Piratenskelett   [Blackheart Haven]</v>
      </c>
    </row>
    <row r="234" spans="1:55" x14ac:dyDescent="0.25">
      <c r="A234" s="5">
        <v>278</v>
      </c>
      <c r="B234" t="s">
        <v>1085</v>
      </c>
      <c r="C234" t="s">
        <v>1086</v>
      </c>
      <c r="D234" s="3">
        <f>A234</f>
        <v>278</v>
      </c>
      <c r="G234" s="8" t="s">
        <v>1484</v>
      </c>
      <c r="H234" s="98">
        <v>1</v>
      </c>
      <c r="I234" t="s">
        <v>1471</v>
      </c>
      <c r="J234" t="s">
        <v>91</v>
      </c>
      <c r="K234">
        <v>187</v>
      </c>
      <c r="L234">
        <v>187</v>
      </c>
      <c r="M234">
        <v>187</v>
      </c>
      <c r="O234" s="65" t="s">
        <v>70</v>
      </c>
      <c r="P234" s="3">
        <f>IF(AND(G234&lt;&gt;"LIBSETS_SETTYPE_BATTLEGROUND",G234&lt;&gt;"LIBSETS_SETTYPE_SPECIAL"), IF(Q234&lt;&gt;"",VLOOKUP(Q234,'ESO zone constants'!$D$3:$H$10001,5,FALSE),""),"")</f>
        <v>64</v>
      </c>
      <c r="Q234" t="str">
        <f>IF(AND(O234&lt;&gt;"",NOT(ISERROR(O234))),O234, IF(AND(K234&lt;&gt;"",K234&gt;0,NOT(ISERROR(K234))),VLOOKUP(K234,'ESO dumped WayshrineInfo'!$K$3:$N$9987,4,FALSE),""))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WayshrineInfo'!$K$3:$N$9987,4,FALSE),""))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WayshrineInfo'!$K$3:$N$9987,4,FALSE),""))</f>
        <v/>
      </c>
      <c r="AF234" s="44"/>
      <c r="AG234" s="42"/>
      <c r="AH234" s="42"/>
      <c r="AI234" s="3" t="str">
        <f>IF(G234&lt;&gt;"LIBSETS_SETTYPE_BATTLEGROUND",IF(G234&lt;&gt;"LIBSETS_SETTYPE_SPECIAL",IF(AJ234&lt;&gt;"",VLOOKUP(AJ234,'ESO zone constants'!$D$3:$H$4953,5,FALSE),""),""),"")</f>
        <v/>
      </c>
      <c r="AK234" s="44"/>
      <c r="AL234" s="42"/>
      <c r="AM234" s="42"/>
      <c r="AN234" s="3" t="str">
        <f>IF(G234&lt;&gt;"LIBSETS_SETTYPE_BATTLEGROUND",IF(G234&lt;&gt;"LIBSETS_SETTYPE_SPECIAL",IF(AO234&lt;&gt;"",VLOOKUP(AO234,'ESO zone constants'!$D$3:$H$4953,5,FALSE),""),""),"")</f>
        <v/>
      </c>
      <c r="AP234" s="44"/>
      <c r="AQ234" s="42"/>
      <c r="AR234" s="42"/>
      <c r="AS234" s="3" t="str">
        <f>IF(G234&lt;&gt;"LIBSETS_SETTYPE_BATTLEGROUND",IF(G234&lt;&gt;"LIBSETS_SETTYPE_SPECIAL",IF(AT234&lt;&gt;"",VLOOKUP(AT234,'ESO zone constants'!$D$3:$H$4953,5,FALSE),""),""),"")</f>
        <v/>
      </c>
      <c r="AU234" s="44"/>
      <c r="AV234" s="42"/>
      <c r="AW234" s="42"/>
      <c r="AX234" s="85" t="s">
        <v>2677</v>
      </c>
      <c r="AY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{wayshrines={187,187,187,}, dlcId=DLC_BASE_GAME</v>
      </c>
      <c r="AZ234" s="21" t="str">
        <f>IF(F234&lt;&gt;"Not in the game (anymore)",IF(A234&lt;&gt;"",IF(P234&lt;&gt;"",CONCATENATE(", zoneIds={",P234),"")&amp;IF(Y234&lt;&gt;"",CONCATENATE(",",Y234),"")&amp;IF(AD234&lt;&gt;"",CONCATENATE(",",AD234),"")&amp;IF(AI234&lt;&gt;"",CONCATENATE(",",AI234),"")&amp;IF(AN234&lt;&gt;"",CONCATENATE(",",AN234),"")&amp;IF(AS234&lt;&gt;"",CONCATENATE(",",AS234),"")&amp;IF(P234&lt;&gt;"",CONCATENATE("}",""),"")&amp;IF(OR(I234="true",I234="false",I234&lt;&gt;""), CONCATENATE(", veteran=", I234), ""),""),"")</f>
        <v>, zoneIds={64}, veteran={[EQUIP_TYPE_HEAD]=true, [EQUIP_TYPE_SHOULDERS]=false}</v>
      </c>
      <c r="BA234" s="21" t="str">
        <f>IF(F234&lt;&gt;"Not in the game (anymore)",IF(A234&lt;&gt;"",", setType="&amp;G234,"")&amp;IF(J234="true",", multiTrialSet=true",""),"")</f>
        <v>, setType=LIBSETS_SETTYPE_MONSTER</v>
      </c>
      <c r="BB234" s="21" t="str">
        <f>IF(AX234&lt;&gt;"",", isProcSetAllowedInPvP="&amp; AX234,"") &amp; IF(F234&lt;&gt;"Not in the game (anymore)",IF(U234&lt;&gt;"",", dropMechanic={"&amp;U234&amp;IF(AA234&lt;&gt;"",","&amp;AA234,"")&amp;IF(AF234&lt;&gt;"",","&amp;AF234,"")&amp;IF(AK234&lt;&gt;"",","&amp;AK234,"")&amp;IF(AP234&lt;&gt;"",","&amp;AP234,"")&amp;IF(AU234&lt;&gt;"",","&amp;AU234,"")&amp;"}"&amp;IF(U234="LIBSETS_DROP_MECHANIC_MONSTER_NAME",", dropMechanicNames={" &amp; IF(V234&lt;&gt;"","['en']='"&amp;V234&amp;"'","") &amp; IF(W234&lt;&gt;"",", ['de']='" &amp; W234&amp;"'","") &amp; "}",""),"")&amp;"},","")</f>
        <v>, dropMechanic={LIBSETS_DROP_MECHANIC_MONSTER_NAME}, dropMechanicNames={['en']='The Lava Queen', ['de']='Die Lavakönigin'}},</v>
      </c>
      <c r="BC234" s="21" t="str">
        <f>IF(F234&lt;&gt;"Not in the game (anymore)",IF(C234&lt;&gt;"",CONCATENATE(" --",C234," / ",B234,"   [",IF(Q234&lt;&gt;"",Q234,""),IF(Z234&lt;&gt;"",", "&amp;Z234,""),IF(AE234&lt;&gt;"",", "&amp;AE234,""),IF(AJ234&lt;&gt;"",", "&amp;AJ234,""),IF(AO234&lt;&gt;"",", "&amp;AO234,""),IF(AT234&lt;&gt;"",", "&amp;AT234,""),"]")),"")</f>
        <v xml:space="preserve"> --The Troll King / Trollkönig   [Blessed Crucible]</v>
      </c>
    </row>
    <row r="235" spans="1:55" x14ac:dyDescent="0.25">
      <c r="A235" s="5">
        <v>279</v>
      </c>
      <c r="B235" t="s">
        <v>19</v>
      </c>
      <c r="C235" t="s">
        <v>19</v>
      </c>
      <c r="D235" s="3">
        <f>A235</f>
        <v>279</v>
      </c>
      <c r="G235" s="8" t="s">
        <v>1484</v>
      </c>
      <c r="H235" s="98">
        <v>1</v>
      </c>
      <c r="I235" t="s">
        <v>1471</v>
      </c>
      <c r="J235" t="s">
        <v>91</v>
      </c>
      <c r="K235">
        <v>185</v>
      </c>
      <c r="L235">
        <v>185</v>
      </c>
      <c r="M235">
        <v>185</v>
      </c>
      <c r="O235" s="65" t="s">
        <v>59</v>
      </c>
      <c r="P235" s="3">
        <f>IF(AND(G235&lt;&gt;"LIBSETS_SETTYPE_BATTLEGROUND",G235&lt;&gt;"LIBSETS_SETTYPE_SPECIAL"), IF(Q235&lt;&gt;"",VLOOKUP(Q235,'ESO zone constants'!$D$3:$H$10001,5,FALSE),""),"")</f>
        <v>31</v>
      </c>
      <c r="Q235" t="str">
        <f>IF(AND(O235&lt;&gt;"",NOT(ISERROR(O235))),O235, IF(AND(K235&lt;&gt;"",K235&gt;0,NOT(ISERROR(K235))),VLOOKUP(K235,'ESO dumped WayshrineInfo'!$K$3:$N$9987,4,FALSE),""))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WayshrineInfo'!$K$3:$N$9987,4,FALSE),""))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WayshrineInfo'!$K$3:$N$9987,4,FALSE),""))</f>
        <v/>
      </c>
      <c r="AF235" s="44"/>
      <c r="AG235" s="42"/>
      <c r="AH235" s="42"/>
      <c r="AI235" s="3" t="str">
        <f>IF(G235&lt;&gt;"LIBSETS_SETTYPE_BATTLEGROUND",IF(G235&lt;&gt;"LIBSETS_SETTYPE_SPECIAL",IF(AJ235&lt;&gt;"",VLOOKUP(AJ235,'ESO zone constants'!$D$3:$H$4953,5,FALSE),""),""),"")</f>
        <v/>
      </c>
      <c r="AK235" s="44"/>
      <c r="AL235" s="42"/>
      <c r="AM235" s="42"/>
      <c r="AN235" s="3" t="str">
        <f>IF(G235&lt;&gt;"LIBSETS_SETTYPE_BATTLEGROUND",IF(G235&lt;&gt;"LIBSETS_SETTYPE_SPECIAL",IF(AO235&lt;&gt;"",VLOOKUP(AO235,'ESO zone constants'!$D$3:$H$4953,5,FALSE),""),""),"")</f>
        <v/>
      </c>
      <c r="AP235" s="44"/>
      <c r="AQ235" s="42"/>
      <c r="AR235" s="42"/>
      <c r="AS235" s="3" t="str">
        <f>IF(G235&lt;&gt;"LIBSETS_SETTYPE_BATTLEGROUND",IF(G235&lt;&gt;"LIBSETS_SETTYPE_SPECIAL",IF(AT235&lt;&gt;"",VLOOKUP(AT235,'ESO zone constants'!$D$3:$H$4953,5,FALSE),""),""),"")</f>
        <v/>
      </c>
      <c r="AU235" s="44"/>
      <c r="AV235" s="42"/>
      <c r="AW235" s="42"/>
      <c r="AX235" s="85" t="s">
        <v>2677</v>
      </c>
      <c r="AY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{wayshrines={185,185,185,}, dlcId=DLC_BASE_GAME</v>
      </c>
      <c r="AZ235" s="21" t="str">
        <f>IF(F235&lt;&gt;"Not in the game (anymore)",IF(A235&lt;&gt;"",IF(P235&lt;&gt;"",CONCATENATE(", zoneIds={",P235),"")&amp;IF(Y235&lt;&gt;"",CONCATENATE(",",Y235),"")&amp;IF(AD235&lt;&gt;"",CONCATENATE(",",AD235),"")&amp;IF(AI235&lt;&gt;"",CONCATENATE(",",AI235),"")&amp;IF(AN235&lt;&gt;"",CONCATENATE(",",AN235),"")&amp;IF(AS235&lt;&gt;"",CONCATENATE(",",AS235),"")&amp;IF(P235&lt;&gt;"",CONCATENATE("}",""),"")&amp;IF(OR(I235="true",I235="false",I235&lt;&gt;""), CONCATENATE(", veteran=", I235), ""),""),"")</f>
        <v>, zoneIds={31}, veteran={[EQUIP_TYPE_HEAD]=true, [EQUIP_TYPE_SHOULDERS]=false}</v>
      </c>
      <c r="BA235" s="21" t="str">
        <f>IF(F235&lt;&gt;"Not in the game (anymore)",IF(A235&lt;&gt;"",", setType="&amp;G235,"")&amp;IF(J235="true",", multiTrialSet=true",""),"")</f>
        <v>, setType=LIBSETS_SETTYPE_MONSTER</v>
      </c>
      <c r="BB235" s="21" t="str">
        <f>IF(AX235&lt;&gt;"",", isProcSetAllowedInPvP="&amp; AX235,"") &amp; IF(F235&lt;&gt;"Not in the game (anymore)",IF(U235&lt;&gt;"",", dropMechanic={"&amp;U235&amp;IF(AA235&lt;&gt;"",","&amp;AA235,"")&amp;IF(AF235&lt;&gt;"",","&amp;AF235,"")&amp;IF(AK235&lt;&gt;"",","&amp;AK235,"")&amp;IF(AP235&lt;&gt;"",","&amp;AP235,"")&amp;IF(AU235&lt;&gt;"",","&amp;AU235,"")&amp;"}"&amp;IF(U235="LIBSETS_DROP_MECHANIC_MONSTER_NAME",", dropMechanicNames={" &amp; IF(V235&lt;&gt;"","['en']='"&amp;V235&amp;"'","") &amp; IF(W235&lt;&gt;"",", ['de']='" &amp; W235&amp;"'","") &amp; "}",""),"")&amp;"},","")</f>
        <v>, dropMechanic={LIBSETS_DROP_MECHANIC_MONSTER_NAME}, dropMechanicNames={['en']='Selene', ['de']='Selene'}},</v>
      </c>
      <c r="BC235" s="21" t="str">
        <f>IF(F235&lt;&gt;"Not in the game (anymore)",IF(C235&lt;&gt;"",CONCATENATE(" --",C235," / ",B235,"   [",IF(Q235&lt;&gt;"",Q235,""),IF(Z235&lt;&gt;"",", "&amp;Z235,""),IF(AE235&lt;&gt;"",", "&amp;AE235,""),IF(AJ235&lt;&gt;"",", "&amp;AJ235,""),IF(AO235&lt;&gt;"",", "&amp;AO235,""),IF(AT235&lt;&gt;"",", "&amp;AT235,""),"]")),"")</f>
        <v xml:space="preserve"> --Selene / Selene   [Selene's Web]</v>
      </c>
    </row>
    <row r="236" spans="1:55" x14ac:dyDescent="0.25">
      <c r="A236" s="5">
        <v>280</v>
      </c>
      <c r="B236" t="s">
        <v>6</v>
      </c>
      <c r="C236" t="s">
        <v>6</v>
      </c>
      <c r="D236" s="3">
        <f>A236</f>
        <v>280</v>
      </c>
      <c r="G236" s="8" t="s">
        <v>1484</v>
      </c>
      <c r="H236" s="98">
        <v>1</v>
      </c>
      <c r="I236" t="s">
        <v>1471</v>
      </c>
      <c r="J236" t="s">
        <v>91</v>
      </c>
      <c r="K236">
        <v>184</v>
      </c>
      <c r="L236">
        <v>184</v>
      </c>
      <c r="M236">
        <v>184</v>
      </c>
      <c r="O236" s="65" t="s">
        <v>47</v>
      </c>
      <c r="P236" s="3">
        <f>IF(AND(G236&lt;&gt;"LIBSETS_SETTYPE_BATTLEGROUND",G236&lt;&gt;"LIBSETS_SETTYPE_SPECIAL"), IF(Q236&lt;&gt;"",VLOOKUP(Q236,'ESO zone constants'!$D$3:$H$10001,5,FALSE),""),"")</f>
        <v>11</v>
      </c>
      <c r="Q236" t="str">
        <f>IF(AND(O236&lt;&gt;"",NOT(ISERROR(O236))),O236, IF(AND(K236&lt;&gt;"",K236&gt;0,NOT(ISERROR(K236))),VLOOKUP(K236,'ESO dumped WayshrineInfo'!$K$3:$N$9987,4,FALSE),""))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WayshrineInfo'!$K$3:$N$9987,4,FALSE),""))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WayshrineInfo'!$K$3:$N$9987,4,FALSE),""))</f>
        <v/>
      </c>
      <c r="AF236" s="44"/>
      <c r="AG236" s="42"/>
      <c r="AH236" s="42"/>
      <c r="AI236" s="3" t="str">
        <f>IF(G236&lt;&gt;"LIBSETS_SETTYPE_BATTLEGROUND",IF(G236&lt;&gt;"LIBSETS_SETTYPE_SPECIAL",IF(AJ236&lt;&gt;"",VLOOKUP(AJ236,'ESO zone constants'!$D$3:$H$4953,5,FALSE),""),""),"")</f>
        <v/>
      </c>
      <c r="AK236" s="44"/>
      <c r="AL236" s="42"/>
      <c r="AM236" s="42"/>
      <c r="AN236" s="3" t="str">
        <f>IF(G236&lt;&gt;"LIBSETS_SETTYPE_BATTLEGROUND",IF(G236&lt;&gt;"LIBSETS_SETTYPE_SPECIAL",IF(AO236&lt;&gt;"",VLOOKUP(AO236,'ESO zone constants'!$D$3:$H$4953,5,FALSE),""),""),"")</f>
        <v/>
      </c>
      <c r="AP236" s="44"/>
      <c r="AQ236" s="42"/>
      <c r="AR236" s="42"/>
      <c r="AS236" s="3" t="str">
        <f>IF(G236&lt;&gt;"LIBSETS_SETTYPE_BATTLEGROUND",IF(G236&lt;&gt;"LIBSETS_SETTYPE_SPECIAL",IF(AT236&lt;&gt;"",VLOOKUP(AT236,'ESO zone constants'!$D$3:$H$4953,5,FALSE),""),""),"")</f>
        <v/>
      </c>
      <c r="AU236" s="44"/>
      <c r="AV236" s="42"/>
      <c r="AW236" s="42"/>
      <c r="AX236" s="85" t="s">
        <v>2677</v>
      </c>
      <c r="AY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{wayshrines={184,184,184,}, dlcId=DLC_BASE_GAME</v>
      </c>
      <c r="AZ236" s="21" t="str">
        <f>IF(F236&lt;&gt;"Not in the game (anymore)",IF(A236&lt;&gt;"",IF(P236&lt;&gt;"",CONCATENATE(", zoneIds={",P236),"")&amp;IF(Y236&lt;&gt;"",CONCATENATE(",",Y236),"")&amp;IF(AD236&lt;&gt;"",CONCATENATE(",",AD236),"")&amp;IF(AI236&lt;&gt;"",CONCATENATE(",",AI236),"")&amp;IF(AN236&lt;&gt;"",CONCATENATE(",",AN236),"")&amp;IF(AS236&lt;&gt;"",CONCATENATE(",",AS236),"")&amp;IF(P236&lt;&gt;"",CONCATENATE("}",""),"")&amp;IF(OR(I236="true",I236="false",I236&lt;&gt;""), CONCATENATE(", veteran=", I236), ""),""),"")</f>
        <v>, zoneIds={11}, veteran={[EQUIP_TYPE_HEAD]=true, [EQUIP_TYPE_SHOULDERS]=false}</v>
      </c>
      <c r="BA236" s="21" t="str">
        <f>IF(F236&lt;&gt;"Not in the game (anymore)",IF(A236&lt;&gt;"",", setType="&amp;G236,"")&amp;IF(J236="true",", multiTrialSet=true",""),"")</f>
        <v>, setType=LIBSETS_SETTYPE_MONSTER</v>
      </c>
      <c r="BB236" s="21" t="str">
        <f>IF(AX236&lt;&gt;"",", isProcSetAllowedInPvP="&amp; AX236,"") &amp; IF(F236&lt;&gt;"Not in the game (anymore)",IF(U236&lt;&gt;"",", dropMechanic={"&amp;U236&amp;IF(AA236&lt;&gt;"",","&amp;AA236,"")&amp;IF(AF236&lt;&gt;"",","&amp;AF236,"")&amp;IF(AK236&lt;&gt;"",","&amp;AK236,"")&amp;IF(AP236&lt;&gt;"",","&amp;AP236,"")&amp;IF(AU236&lt;&gt;"",","&amp;AU236,"")&amp;"}"&amp;IF(U236="LIBSETS_DROP_MECHANIC_MONSTER_NAME",", dropMechanicNames={" &amp; IF(V236&lt;&gt;"","['en']='"&amp;V236&amp;"'","") &amp; IF(W236&lt;&gt;"",", ['de']='" &amp; W236&amp;"'","") &amp; "}",""),"")&amp;"},","")</f>
        <v>, dropMechanic={LIBSETS_DROP_MECHANIC_MONSTER_NAME}, dropMechanicNames={['en']='Mad Architect', ['de']='Der Verrückte Architekt'}},</v>
      </c>
      <c r="BC236" s="21" t="str">
        <f>IF(F236&lt;&gt;"Not in the game (anymore)",IF(C236&lt;&gt;"",CONCATENATE(" --",C236," / ",B236,"   [",IF(Q236&lt;&gt;"",Q236,""),IF(Z236&lt;&gt;"",", "&amp;Z236,""),IF(AE236&lt;&gt;"",", "&amp;AE236,""),IF(AJ236&lt;&gt;"",", "&amp;AJ236,""),IF(AO236&lt;&gt;"",", "&amp;AO236,""),IF(AT236&lt;&gt;"",", "&amp;AT236,""),"]")),"")</f>
        <v xml:space="preserve"> --Grothdarr / Grothdarr   [Vaults of Madness]</v>
      </c>
    </row>
    <row r="237" spans="1:55" x14ac:dyDescent="0.25">
      <c r="A237" s="12">
        <v>281</v>
      </c>
      <c r="B237" t="s">
        <v>1087</v>
      </c>
      <c r="C237" t="s">
        <v>1088</v>
      </c>
      <c r="D237" s="3">
        <f>A237</f>
        <v>281</v>
      </c>
      <c r="G237" s="8" t="s">
        <v>1485</v>
      </c>
      <c r="I237" t="s">
        <v>91</v>
      </c>
      <c r="J237" t="s">
        <v>91</v>
      </c>
      <c r="K237">
        <v>138</v>
      </c>
      <c r="L237">
        <v>138</v>
      </c>
      <c r="M237">
        <v>138</v>
      </c>
      <c r="O237" s="65" t="s">
        <v>385</v>
      </c>
      <c r="P237" s="3">
        <f>IF(AND(G237&lt;&gt;"LIBSETS_SETTYPE_BATTLEGROUND",G237&lt;&gt;"LIBSETS_SETTYPE_SPECIAL"), IF(Q237&lt;&gt;"",VLOOKUP(Q237,'ESO zone constants'!$D$3:$H$10001,5,FALSE),""),"")</f>
        <v>534</v>
      </c>
      <c r="Q237" t="str">
        <f>IF(AND(O237&lt;&gt;"",NOT(ISERROR(O237))),O237, IF(AND(K237&lt;&gt;"",K237&gt;0,NOT(ISERROR(K237))),VLOOKUP(K237,'ESO dumped WayshrineInfo'!$K$3:$N$9987,4,FALSE),""))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WayshrineInfo'!$K$3:$N$9987,4,FALSE),""))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WayshrineInfo'!$K$3:$N$9987,4,FALSE),""))</f>
        <v/>
      </c>
      <c r="AF237" s="44"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4"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44"/>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44"/>
      <c r="AV237" s="40" t="str">
        <f>IF(AU237&lt;&gt;"",IF(AU237&lt;&gt;"LIBSETS_DROP_MECHANIC_MONSTER_NAME",VLOOKUP(AU237,'LibSets constants'!$I$4:$L$1003,3,FALSE),""),"")</f>
        <v/>
      </c>
      <c r="AW237" s="40" t="str">
        <f>IF(AU237&lt;&gt;"",IF(AU237&lt;&gt;"LIBSETS_DROP_MECHANIC_MONSTER_NAME",VLOOKUP(AU237,'LibSets constants'!$I$4:$L$1003,4,FALSE),""),"")</f>
        <v/>
      </c>
      <c r="AX237" s="85" t="s">
        <v>2678</v>
      </c>
      <c r="AY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{wayshrines={138,138,138,}, dlcId=DLC_BASE_GAME</v>
      </c>
      <c r="AZ237" s="21" t="str">
        <f>IF(F237&lt;&gt;"Not in the game (anymore)",IF(A237&lt;&gt;"",IF(P237&lt;&gt;"",CONCATENATE(", zoneIds={",P237),"")&amp;IF(Y237&lt;&gt;"",CONCATENATE(",",Y237),"")&amp;IF(AD237&lt;&gt;"",CONCATENATE(",",AD237),"")&amp;IF(AI237&lt;&gt;"",CONCATENATE(",",AI237),"")&amp;IF(AN237&lt;&gt;"",CONCATENATE(",",AN237),"")&amp;IF(AS237&lt;&gt;"",CONCATENATE(",",AS237),"")&amp;IF(P237&lt;&gt;"",CONCATENATE("}",""),"")&amp;IF(OR(I237="true",I237="false",I237&lt;&gt;""), CONCATENATE(", veteran=", I237), ""),""),"")</f>
        <v>, zoneIds={534,280,280}, veteran=false</v>
      </c>
      <c r="BA237" s="21" t="str">
        <f>IF(F237&lt;&gt;"Not in the game (anymore)",IF(A237&lt;&gt;"",", setType="&amp;G237,"")&amp;IF(J237="true",", multiTrialSet=true",""),"")</f>
        <v>, setType=LIBSETS_SETTYPE_OVERLAND</v>
      </c>
      <c r="BB237" s="21" t="str">
        <f>IF(AX237&lt;&gt;"",", isProcSetAllowedInPvP="&amp; AX237,"") &amp; IF(F237&lt;&gt;"Not in the game (anymore)",IF(U237&lt;&gt;"",", dropMechanic={"&amp;U237&amp;IF(AA237&lt;&gt;"",","&amp;AA237,"")&amp;IF(AF237&lt;&gt;"",","&amp;AF237,"")&amp;IF(AK237&lt;&gt;"",","&amp;AK237,"")&amp;IF(AP237&lt;&gt;"",","&amp;AP237,"")&amp;IF(AU237&lt;&gt;"",","&amp;AU237,"")&amp;"}"&amp;IF(U237="LIBSETS_DROP_MECHANIC_MONSTER_NAME",", dropMechanicNames={" &amp; IF(V237&lt;&gt;"","['en']='"&amp;V237&amp;"'","") &amp; IF(W237&lt;&gt;"",", ['de']='" &amp; W237&amp;"'","") &amp; "}",""),"")&amp;"},","")</f>
        <v>, isProcSetAllowedInPvP=1, dropMechanic={LIBSETS_DROP_MECHANIC_OVERLAND_BOSS_DELVE,LIBSETS_DROP_MECHANIC_OVERLAND_WORLDBOSS,LIBSETS_DROP_MECHANIC_OVERLAND_BOSS_PUBLIC_DUNGEON,LIBSETS_DROP_MECHANIC_OVERLAND_CHEST}},</v>
      </c>
      <c r="BC237" s="21" t="str">
        <f>IF(F237&lt;&gt;"Not in the game (anymore)",IF(C237&lt;&gt;"",CONCATENATE(" --",C237," / ",B237,"   [",IF(Q237&lt;&gt;"",Q237,""),IF(Z237&lt;&gt;"",", "&amp;Z237,""),IF(AE237&lt;&gt;"",", "&amp;AE237,""),IF(AJ237&lt;&gt;"",", "&amp;AJ237,""),IF(AO237&lt;&gt;"",", "&amp;AO237,""),IF(AT237&lt;&gt;"",", "&amp;AT237,""),"]")),"")</f>
        <v xml:space="preserve"> --Armor of the Trainee / Rüstung des Auszubildenden   [Stros M'Kai, Bleakrock Isle, Bleakrock Isle]</v>
      </c>
    </row>
    <row r="238" spans="1:55" x14ac:dyDescent="0.25">
      <c r="A238" s="12">
        <v>282</v>
      </c>
      <c r="B238" t="s">
        <v>1089</v>
      </c>
      <c r="C238" t="s">
        <v>1090</v>
      </c>
      <c r="D238" s="3">
        <f>A238</f>
        <v>282</v>
      </c>
      <c r="G238" s="8" t="s">
        <v>1485</v>
      </c>
      <c r="I238" t="s">
        <v>91</v>
      </c>
      <c r="J238" t="s">
        <v>91</v>
      </c>
      <c r="K238">
        <v>55</v>
      </c>
      <c r="L238">
        <v>55</v>
      </c>
      <c r="M238">
        <v>55</v>
      </c>
      <c r="O238" s="65" t="s">
        <v>105</v>
      </c>
      <c r="P238" s="3">
        <f>IF(AND(G238&lt;&gt;"LIBSETS_SETTYPE_BATTLEGROUND",G238&lt;&gt;"LIBSETS_SETTYPE_SPECIAL"), IF(Q238&lt;&gt;"",VLOOKUP(Q238,'ESO zone constants'!$D$3:$H$10001,5,FALSE),""),"")</f>
        <v>20</v>
      </c>
      <c r="Q238" t="str">
        <f>IF(AND(O238&lt;&gt;"",NOT(ISERROR(O238))),O238, IF(AND(K238&lt;&gt;"",K238&gt;0,NOT(ISERROR(K238))),VLOOKUP(K238,'ESO dumped WayshrineInfo'!$K$3:$N$9987,4,FALSE),""))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WayshrineInfo'!$K$3:$N$9987,4,FALSE),""))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WayshrineInfo'!$K$3:$N$9987,4,FALSE),""))</f>
        <v/>
      </c>
      <c r="AF238" s="44"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4"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4"/>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4"/>
      <c r="AV238" s="40" t="str">
        <f>IF(AU238&lt;&gt;"",IF(AU238&lt;&gt;"LIBSETS_DROP_MECHANIC_MONSTER_NAME",VLOOKUP(AU238,'LibSets constants'!$I$4:$L$1003,3,FALSE),""),"")</f>
        <v/>
      </c>
      <c r="AW238" s="40" t="str">
        <f>IF(AU238&lt;&gt;"",IF(AU238&lt;&gt;"LIBSETS_DROP_MECHANIC_MONSTER_NAME",VLOOKUP(AU238,'LibSets constants'!$I$4:$L$1003,4,FALSE),""),"")</f>
        <v/>
      </c>
      <c r="AX238" s="85" t="s">
        <v>2677</v>
      </c>
      <c r="AY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{wayshrines={55,55,55,}, dlcId=DLC_BASE_GAME</v>
      </c>
      <c r="AZ238" s="21" t="str">
        <f>IF(F238&lt;&gt;"Not in the game (anymore)",IF(A238&lt;&gt;"",IF(P238&lt;&gt;"",CONCATENATE(", zoneIds={",P238),"")&amp;IF(Y238&lt;&gt;"",CONCATENATE(",",Y238),"")&amp;IF(AD238&lt;&gt;"",CONCATENATE(",",AD238),"")&amp;IF(AI238&lt;&gt;"",CONCATENATE(",",AI238),"")&amp;IF(AN238&lt;&gt;"",CONCATENATE(",",AN238),"")&amp;IF(AS238&lt;&gt;"",CONCATENATE(",",AS238),"")&amp;IF(P238&lt;&gt;"",CONCATENATE("}",""),"")&amp;IF(OR(I238="true",I238="false",I238&lt;&gt;""), CONCATENATE(", veteran=", I238), ""),""),"")</f>
        <v>, zoneIds={20}, veteran=false</v>
      </c>
      <c r="BA238" s="21" t="str">
        <f>IF(F238&lt;&gt;"Not in the game (anymore)",IF(A238&lt;&gt;"",", setType="&amp;G238,"")&amp;IF(J238="true",", multiTrialSet=true",""),"")</f>
        <v>, setType=LIBSETS_SETTYPE_OVERLAND</v>
      </c>
      <c r="BB238" s="21" t="str">
        <f>IF(AX238&lt;&gt;"",", isProcSetAllowedInPvP="&amp; AX238,"") &amp; IF(F238&lt;&gt;"Not in the game (anymore)",IF(U238&lt;&gt;"",", dropMechanic={"&amp;U238&amp;IF(AA238&lt;&gt;"",","&amp;AA238,"")&amp;IF(AF238&lt;&gt;"",","&amp;AF238,"")&amp;IF(AK238&lt;&gt;"",","&amp;AK238,"")&amp;IF(AP238&lt;&gt;"",","&amp;AP238,"")&amp;IF(AU238&lt;&gt;"",","&amp;AU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C238" s="21" t="str">
        <f>IF(F238&lt;&gt;"Not in the game (anymore)",IF(C238&lt;&gt;"",CONCATENATE(" --",C238," / ",B238,"   [",IF(Q238&lt;&gt;"",Q238,""),IF(Z238&lt;&gt;"",", "&amp;Z238,""),IF(AE238&lt;&gt;"",", "&amp;AE238,""),IF(AJ238&lt;&gt;"",", "&amp;AJ238,""),IF(AO238&lt;&gt;"",", "&amp;AO238,""),IF(AT238&lt;&gt;"",", "&amp;AT238,""),"]")),"")</f>
        <v xml:space="preserve"> --Vampire Cloak / Vampirumhang   [Rivenspire]</v>
      </c>
    </row>
    <row r="239" spans="1:55" x14ac:dyDescent="0.25">
      <c r="A239" s="12">
        <v>283</v>
      </c>
      <c r="B239" t="s">
        <v>1091</v>
      </c>
      <c r="C239" t="s">
        <v>1092</v>
      </c>
      <c r="D239" s="3">
        <f>A239</f>
        <v>283</v>
      </c>
      <c r="G239" s="8" t="s">
        <v>1485</v>
      </c>
      <c r="I239" t="s">
        <v>91</v>
      </c>
      <c r="J239" t="s">
        <v>91</v>
      </c>
      <c r="K239">
        <v>61</v>
      </c>
      <c r="L239">
        <v>61</v>
      </c>
      <c r="M239">
        <v>61</v>
      </c>
      <c r="O239" s="65" t="s">
        <v>112</v>
      </c>
      <c r="P239" s="3">
        <f>IF(AND(G239&lt;&gt;"LIBSETS_SETTYPE_BATTLEGROUND",G239&lt;&gt;"LIBSETS_SETTYPE_SPECIAL"), IF(Q239&lt;&gt;"",VLOOKUP(Q239,'ESO zone constants'!$D$3:$H$10001,5,FALSE),""),"")</f>
        <v>104</v>
      </c>
      <c r="Q239" t="str">
        <f>IF(AND(O239&lt;&gt;"",NOT(ISERROR(O239))),O239, IF(AND(K239&lt;&gt;"",K239&gt;0,NOT(ISERROR(K239))),VLOOKUP(K239,'ESO dumped WayshrineInfo'!$K$3:$N$9987,4,FALSE),""))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WayshrineInfo'!$K$3:$N$9987,4,FALSE),""))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WayshrineInfo'!$K$3:$N$9987,4,FALSE),""))</f>
        <v/>
      </c>
      <c r="AF239" s="44"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4"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4"/>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4"/>
      <c r="AV239" s="40" t="str">
        <f>IF(AU239&lt;&gt;"",IF(AU239&lt;&gt;"LIBSETS_DROP_MECHANIC_MONSTER_NAME",VLOOKUP(AU239,'LibSets constants'!$I$4:$L$1003,3,FALSE),""),"")</f>
        <v/>
      </c>
      <c r="AW239" s="40" t="str">
        <f>IF(AU239&lt;&gt;"",IF(AU239&lt;&gt;"LIBSETS_DROP_MECHANIC_MONSTER_NAME",VLOOKUP(AU239,'LibSets constants'!$I$4:$L$1003,4,FALSE),""),"")</f>
        <v/>
      </c>
      <c r="AX239" s="85" t="s">
        <v>2678</v>
      </c>
      <c r="AY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{wayshrines={61,61,61,}, dlcId=DLC_BASE_GAME</v>
      </c>
      <c r="AZ239" s="21" t="str">
        <f>IF(F239&lt;&gt;"Not in the game (anymore)",IF(A239&lt;&gt;"",IF(P239&lt;&gt;"",CONCATENATE(", zoneIds={",P239),"")&amp;IF(Y239&lt;&gt;"",CONCATENATE(",",Y239),"")&amp;IF(AD239&lt;&gt;"",CONCATENATE(",",AD239),"")&amp;IF(AI239&lt;&gt;"",CONCATENATE(",",AI239),"")&amp;IF(AN239&lt;&gt;"",CONCATENATE(",",AN239),"")&amp;IF(AS239&lt;&gt;"",CONCATENATE(",",AS239),"")&amp;IF(P239&lt;&gt;"",CONCATENATE("}",""),"")&amp;IF(OR(I239="true",I239="false",I239&lt;&gt;""), CONCATENATE(", veteran=", I239), ""),""),"")</f>
        <v>, zoneIds={104}, veteran=false</v>
      </c>
      <c r="BA239" s="21" t="str">
        <f>IF(F239&lt;&gt;"Not in the game (anymore)",IF(A239&lt;&gt;"",", setType="&amp;G239,"")&amp;IF(J239="true",", multiTrialSet=true",""),"")</f>
        <v>, setType=LIBSETS_SETTYPE_OVERLAND</v>
      </c>
      <c r="BB239" s="21" t="str">
        <f>IF(AX239&lt;&gt;"",", isProcSetAllowedInPvP="&amp; AX239,"") &amp; IF(F239&lt;&gt;"Not in the game (anymore)",IF(U239&lt;&gt;"",", dropMechanic={"&amp;U239&amp;IF(AA239&lt;&gt;"",","&amp;AA239,"")&amp;IF(AF239&lt;&gt;"",","&amp;AF239,"")&amp;IF(AK239&lt;&gt;"",","&amp;AK239,"")&amp;IF(AP239&lt;&gt;"",","&amp;AP239,"")&amp;IF(AU239&lt;&gt;"",","&amp;AU239,"")&amp;"}"&amp;IF(U239="LIBSETS_DROP_MECHANIC_MONSTER_NAME",", dropMechanicNames={" &amp; IF(V239&lt;&gt;"","['en']='"&amp;V239&amp;"'","") &amp; IF(W239&lt;&gt;"",", ['de']='" &amp; W239&amp;"'","") &amp; "}",""),"")&amp;"},","")</f>
        <v>, isProcSetAllowedInPvP=1, dropMechanic={LIBSETS_DROP_MECHANIC_OVERLAND_BOSS_DELVE,LIBSETS_DROP_MECHANIC_OVERLAND_WORLDBOSS,LIBSETS_DROP_MECHANIC_OVERLAND_BOSS_PUBLIC_DUNGEON,LIBSETS_DROP_MECHANIC_OVERLAND_CHEST}},</v>
      </c>
      <c r="BC239" s="21" t="str">
        <f>IF(F239&lt;&gt;"Not in the game (anymore)",IF(C239&lt;&gt;"",CONCATENATE(" --",C239," / ",B239,"   [",IF(Q239&lt;&gt;"",Q239,""),IF(Z239&lt;&gt;"",", "&amp;Z239,""),IF(AE239&lt;&gt;"",", "&amp;AE239,""),IF(AJ239&lt;&gt;"",", "&amp;AJ239,""),IF(AO239&lt;&gt;"",", "&amp;AO239,""),IF(AT239&lt;&gt;"",", "&amp;AT239,""),"]")),"")</f>
        <v xml:space="preserve"> --Sword-Singer / Schwertsänger   [Alik'r Desert]</v>
      </c>
    </row>
    <row r="240" spans="1:55" x14ac:dyDescent="0.25">
      <c r="A240" s="12">
        <v>284</v>
      </c>
      <c r="B240" t="s">
        <v>1093</v>
      </c>
      <c r="C240" t="s">
        <v>1094</v>
      </c>
      <c r="D240" s="3">
        <f>A240</f>
        <v>284</v>
      </c>
      <c r="G240" s="8" t="s">
        <v>1485</v>
      </c>
      <c r="I240" t="s">
        <v>91</v>
      </c>
      <c r="J240" t="s">
        <v>91</v>
      </c>
      <c r="K240">
        <v>61</v>
      </c>
      <c r="L240">
        <v>61</v>
      </c>
      <c r="M240">
        <v>61</v>
      </c>
      <c r="O240" s="65" t="s">
        <v>112</v>
      </c>
      <c r="P240" s="3">
        <f>IF(AND(G240&lt;&gt;"LIBSETS_SETTYPE_BATTLEGROUND",G240&lt;&gt;"LIBSETS_SETTYPE_SPECIAL"), IF(Q240&lt;&gt;"",VLOOKUP(Q240,'ESO zone constants'!$D$3:$H$10001,5,FALSE),""),"")</f>
        <v>104</v>
      </c>
      <c r="Q240" t="str">
        <f>IF(AND(O240&lt;&gt;"",NOT(ISERROR(O240))),O240, IF(AND(K240&lt;&gt;"",K240&gt;0,NOT(ISERROR(K240))),VLOOKUP(K240,'ESO dumped WayshrineInfo'!$K$3:$N$9987,4,FALSE),""))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WayshrineInfo'!$K$3:$N$9987,4,FALSE),""))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WayshrineInfo'!$K$3:$N$9987,4,FALSE),""))</f>
        <v/>
      </c>
      <c r="AF240" s="44"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4"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4"/>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4"/>
      <c r="AV240" s="40" t="str">
        <f>IF(AU240&lt;&gt;"",IF(AU240&lt;&gt;"LIBSETS_DROP_MECHANIC_MONSTER_NAME",VLOOKUP(AU240,'LibSets constants'!$I$4:$L$1003,3,FALSE),""),"")</f>
        <v/>
      </c>
      <c r="AW240" s="40" t="str">
        <f>IF(AU240&lt;&gt;"",IF(AU240&lt;&gt;"LIBSETS_DROP_MECHANIC_MONSTER_NAME",VLOOKUP(AU240,'LibSets constants'!$I$4:$L$1003,4,FALSE),""),"")</f>
        <v/>
      </c>
      <c r="AX240" s="85" t="s">
        <v>2677</v>
      </c>
      <c r="AY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{wayshrines={61,61,61,}, dlcId=DLC_BASE_GAME</v>
      </c>
      <c r="AZ240" s="21" t="str">
        <f>IF(F240&lt;&gt;"Not in the game (anymore)",IF(A240&lt;&gt;"",IF(P240&lt;&gt;"",CONCATENATE(", zoneIds={",P240),"")&amp;IF(Y240&lt;&gt;"",CONCATENATE(",",Y240),"")&amp;IF(AD240&lt;&gt;"",CONCATENATE(",",AD240),"")&amp;IF(AI240&lt;&gt;"",CONCATENATE(",",AI240),"")&amp;IF(AN240&lt;&gt;"",CONCATENATE(",",AN240),"")&amp;IF(AS240&lt;&gt;"",CONCATENATE(",",AS240),"")&amp;IF(P240&lt;&gt;"",CONCATENATE("}",""),"")&amp;IF(OR(I240="true",I240="false",I240&lt;&gt;""), CONCATENATE(", veteran=", I240), ""),""),"")</f>
        <v>, zoneIds={104}, veteran=false</v>
      </c>
      <c r="BA240" s="21" t="str">
        <f>IF(F240&lt;&gt;"Not in the game (anymore)",IF(A240&lt;&gt;"",", setType="&amp;G240,"")&amp;IF(J240="true",", multiTrialSet=true",""),"")</f>
        <v>, setType=LIBSETS_SETTYPE_OVERLAND</v>
      </c>
      <c r="BB240" s="21" t="str">
        <f>IF(AX240&lt;&gt;"",", isProcSetAllowedInPvP="&amp; AX240,"") &amp; IF(F240&lt;&gt;"Not in the game (anymore)",IF(U240&lt;&gt;"",", dropMechanic={"&amp;U240&amp;IF(AA240&lt;&gt;"",","&amp;AA240,"")&amp;IF(AF240&lt;&gt;"",","&amp;AF240,"")&amp;IF(AK240&lt;&gt;"",","&amp;AK240,"")&amp;IF(AP240&lt;&gt;"",","&amp;AP240,"")&amp;IF(AU240&lt;&gt;"",","&amp;AU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C240" s="21" t="str">
        <f>IF(F240&lt;&gt;"Not in the game (anymore)",IF(C240&lt;&gt;"",CONCATENATE(" --",C240," / ",B240,"   [",IF(Q240&lt;&gt;"",Q240,""),IF(Z240&lt;&gt;"",", "&amp;Z240,""),IF(AE240&lt;&gt;"",", "&amp;AE240,""),IF(AJ240&lt;&gt;"",", "&amp;AJ240,""),IF(AO240&lt;&gt;"",", "&amp;AO240,""),IF(AT240&lt;&gt;"",", "&amp;AT240,""),"]")),"")</f>
        <v xml:space="preserve"> --Order of Diagna / Orden von Diagna   [Alik'r Desert]</v>
      </c>
    </row>
    <row r="241" spans="1:55" x14ac:dyDescent="0.25">
      <c r="A241" s="12">
        <v>285</v>
      </c>
      <c r="B241" t="s">
        <v>1095</v>
      </c>
      <c r="C241" t="s">
        <v>1096</v>
      </c>
      <c r="D241" s="3">
        <f>A241</f>
        <v>285</v>
      </c>
      <c r="G241" s="8" t="s">
        <v>1485</v>
      </c>
      <c r="I241" t="s">
        <v>91</v>
      </c>
      <c r="J241" t="s">
        <v>91</v>
      </c>
      <c r="K241">
        <v>36</v>
      </c>
      <c r="L241">
        <v>36</v>
      </c>
      <c r="M241">
        <v>36</v>
      </c>
      <c r="O241" s="65" t="s">
        <v>109</v>
      </c>
      <c r="P241" s="3">
        <f>IF(AND(G241&lt;&gt;"LIBSETS_SETTYPE_BATTLEGROUND",G241&lt;&gt;"LIBSETS_SETTYPE_SPECIAL"), IF(Q241&lt;&gt;"",VLOOKUP(Q241,'ESO zone constants'!$D$3:$H$10001,5,FALSE),""),"")</f>
        <v>92</v>
      </c>
      <c r="Q241" t="str">
        <f>IF(AND(O241&lt;&gt;"",NOT(ISERROR(O241))),O241, IF(AND(K241&lt;&gt;"",K241&gt;0,NOT(ISERROR(K241))),VLOOKUP(K241,'ESO dumped WayshrineInfo'!$K$3:$N$9987,4,FALSE),""))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WayshrineInfo'!$K$3:$N$9987,4,FALSE),""))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WayshrineInfo'!$K$3:$N$9987,4,FALSE),""))</f>
        <v/>
      </c>
      <c r="AF241" s="44"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4"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4"/>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4"/>
      <c r="AV241" s="40" t="str">
        <f>IF(AU241&lt;&gt;"",IF(AU241&lt;&gt;"LIBSETS_DROP_MECHANIC_MONSTER_NAME",VLOOKUP(AU241,'LibSets constants'!$I$4:$L$1003,3,FALSE),""),"")</f>
        <v/>
      </c>
      <c r="AW241" s="40" t="str">
        <f>IF(AU241&lt;&gt;"",IF(AU241&lt;&gt;"LIBSETS_DROP_MECHANIC_MONSTER_NAME",VLOOKUP(AU241,'LibSets constants'!$I$4:$L$1003,4,FALSE),""),"")</f>
        <v/>
      </c>
      <c r="AX241" s="85" t="s">
        <v>2677</v>
      </c>
      <c r="AY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{wayshrines={36,36,36,}, dlcId=DLC_BASE_GAME</v>
      </c>
      <c r="AZ241" s="21" t="str">
        <f>IF(F241&lt;&gt;"Not in the game (anymore)",IF(A241&lt;&gt;"",IF(P241&lt;&gt;"",CONCATENATE(", zoneIds={",P241),"")&amp;IF(Y241&lt;&gt;"",CONCATENATE(",",Y241),"")&amp;IF(AD241&lt;&gt;"",CONCATENATE(",",AD241),"")&amp;IF(AI241&lt;&gt;"",CONCATENATE(",",AI241),"")&amp;IF(AN241&lt;&gt;"",CONCATENATE(",",AN241),"")&amp;IF(AS241&lt;&gt;"",CONCATENATE(",",AS241),"")&amp;IF(P241&lt;&gt;"",CONCATENATE("}",""),"")&amp;IF(OR(I241="true",I241="false",I241&lt;&gt;""), CONCATENATE(", veteran=", I241), ""),""),"")</f>
        <v>, zoneIds={92}, veteran=false</v>
      </c>
      <c r="BA241" s="21" t="str">
        <f>IF(F241&lt;&gt;"Not in the game (anymore)",IF(A241&lt;&gt;"",", setType="&amp;G241,"")&amp;IF(J241="true",", multiTrialSet=true",""),"")</f>
        <v>, setType=LIBSETS_SETTYPE_OVERLAND</v>
      </c>
      <c r="BB241" s="21" t="str">
        <f>IF(AX241&lt;&gt;"",", isProcSetAllowedInPvP="&amp; AX241,"") &amp; IF(F241&lt;&gt;"Not in the game (anymore)",IF(U241&lt;&gt;"",", dropMechanic={"&amp;U241&amp;IF(AA241&lt;&gt;"",","&amp;AA241,"")&amp;IF(AF241&lt;&gt;"",","&amp;AF241,"")&amp;IF(AK241&lt;&gt;"",","&amp;AK241,"")&amp;IF(AP241&lt;&gt;"",","&amp;AP241,"")&amp;IF(AU241&lt;&gt;"",","&amp;AU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C241" s="21" t="str">
        <f>IF(F241&lt;&gt;"Not in the game (anymore)",IF(C241&lt;&gt;"",CONCATENATE(" --",C241," / ",B241,"   [",IF(Q241&lt;&gt;"",Q241,""),IF(Z241&lt;&gt;"",", "&amp;Z241,""),IF(AE241&lt;&gt;"",", "&amp;AE241,""),IF(AJ241&lt;&gt;"",", "&amp;AJ241,""),IF(AO241&lt;&gt;"",", "&amp;AO241,""),IF(AT241&lt;&gt;"",", "&amp;AT241,""),"]")),"")</f>
        <v xml:space="preserve"> --Vampire Lord / Vampirfürst   [Bangkorai]</v>
      </c>
    </row>
    <row r="242" spans="1:55" x14ac:dyDescent="0.25">
      <c r="A242" s="12">
        <v>286</v>
      </c>
      <c r="B242" t="s">
        <v>1097</v>
      </c>
      <c r="C242" t="s">
        <v>2555</v>
      </c>
      <c r="D242" s="3">
        <f>A242</f>
        <v>286</v>
      </c>
      <c r="E242" s="42"/>
      <c r="G242" s="8" t="s">
        <v>1485</v>
      </c>
      <c r="I242" t="s">
        <v>91</v>
      </c>
      <c r="J242" t="s">
        <v>91</v>
      </c>
      <c r="K242">
        <v>36</v>
      </c>
      <c r="L242">
        <v>36</v>
      </c>
      <c r="M242">
        <v>36</v>
      </c>
      <c r="O242" s="65" t="s">
        <v>109</v>
      </c>
      <c r="P242" s="3">
        <f>IF(AND(G242&lt;&gt;"LIBSETS_SETTYPE_BATTLEGROUND",G242&lt;&gt;"LIBSETS_SETTYPE_SPECIAL"), IF(Q242&lt;&gt;"",VLOOKUP(Q242,'ESO zone constants'!$D$3:$H$10001,5,FALSE),""),"")</f>
        <v>92</v>
      </c>
      <c r="Q242" t="str">
        <f>IF(AND(O242&lt;&gt;"",NOT(ISERROR(O242))),O242, IF(AND(K242&lt;&gt;"",K242&gt;0,NOT(ISERROR(K242))),VLOOKUP(K242,'ESO dumped WayshrineInfo'!$K$3:$N$9987,4,FALSE),""))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WayshrineInfo'!$K$3:$N$9987,4,FALSE),""))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WayshrineInfo'!$K$3:$N$9987,4,FALSE),""))</f>
        <v/>
      </c>
      <c r="AF242" s="44"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4"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4"/>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4"/>
      <c r="AV242" s="40" t="str">
        <f>IF(AU242&lt;&gt;"",IF(AU242&lt;&gt;"LIBSETS_DROP_MECHANIC_MONSTER_NAME",VLOOKUP(AU242,'LibSets constants'!$I$4:$L$1003,3,FALSE),""),"")</f>
        <v/>
      </c>
      <c r="AW242" s="40" t="str">
        <f>IF(AU242&lt;&gt;"",IF(AU242&lt;&gt;"LIBSETS_DROP_MECHANIC_MONSTER_NAME",VLOOKUP(AU242,'LibSets constants'!$I$4:$L$1003,4,FALSE),""),"")</f>
        <v/>
      </c>
      <c r="AX242" s="85" t="s">
        <v>2678</v>
      </c>
      <c r="AY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{wayshrines={36,36,36,}, dlcId=DLC_BASE_GAME</v>
      </c>
      <c r="AZ242" s="21" t="str">
        <f>IF(F242&lt;&gt;"Not in the game (anymore)",IF(A242&lt;&gt;"",IF(P242&lt;&gt;"",CONCATENATE(", zoneIds={",P242),"")&amp;IF(Y242&lt;&gt;"",CONCATENATE(",",Y242),"")&amp;IF(AD242&lt;&gt;"",CONCATENATE(",",AD242),"")&amp;IF(AI242&lt;&gt;"",CONCATENATE(",",AI242),"")&amp;IF(AN242&lt;&gt;"",CONCATENATE(",",AN242),"")&amp;IF(AS242&lt;&gt;"",CONCATENATE(",",AS242),"")&amp;IF(P242&lt;&gt;"",CONCATENATE("}",""),"")&amp;IF(OR(I242="true",I242="false",I242&lt;&gt;""), CONCATENATE(", veteran=", I242), ""),""),"")</f>
        <v>, zoneIds={92}, veteran=false</v>
      </c>
      <c r="BA242" s="21" t="str">
        <f>IF(F242&lt;&gt;"Not in the game (anymore)",IF(A242&lt;&gt;"",", setType="&amp;G242,"")&amp;IF(J242="true",", multiTrialSet=true",""),"")</f>
        <v>, setType=LIBSETS_SETTYPE_OVERLAND</v>
      </c>
      <c r="BB242" s="21" t="str">
        <f>IF(AX242&lt;&gt;"",", isProcSetAllowedInPvP="&amp; AX242,"") &amp; IF(F242&lt;&gt;"Not in the game (anymore)",IF(U242&lt;&gt;"",", dropMechanic={"&amp;U242&amp;IF(AA242&lt;&gt;"",","&amp;AA242,"")&amp;IF(AF242&lt;&gt;"",","&amp;AF242,"")&amp;IF(AK242&lt;&gt;"",","&amp;AK242,"")&amp;IF(AP242&lt;&gt;"",","&amp;AP242,"")&amp;IF(AU242&lt;&gt;"",","&amp;AU242,"")&amp;"}"&amp;IF(U242="LIBSETS_DROP_MECHANIC_MONSTER_NAME",", dropMechanicNames={" &amp; IF(V242&lt;&gt;"","['en']='"&amp;V242&amp;"'","") &amp; IF(W242&lt;&gt;"",", ['de']='" &amp; W242&amp;"'","") &amp; "}",""),"")&amp;"},","")</f>
        <v>, isProcSetAllowedInPvP=1, dropMechanic={LIBSETS_DROP_MECHANIC_OVERLAND_BOSS_DELVE,LIBSETS_DROP_MECHANIC_OVERLAND_WORLDBOSS,LIBSETS_DROP_MECHANIC_OVERLAND_BOSS_PUBLIC_DUNGEON,LIBSETS_DROP_MECHANIC_OVERLAND_CHEST}},</v>
      </c>
      <c r="BC242" s="21" t="str">
        <f>IF(F242&lt;&gt;"Not in the game (anymore)",IF(C242&lt;&gt;"",CONCATENATE(" --",C242," / ",B242,"   [",IF(Q242&lt;&gt;"",Q242,""),IF(Z242&lt;&gt;"",", "&amp;Z242,""),IF(AE242&lt;&gt;"",", "&amp;AE242,""),IF(AJ242&lt;&gt;"",", "&amp;AJ242,""),IF(AO242&lt;&gt;"",", "&amp;AO242,""),IF(AT242&lt;&gt;"",", "&amp;AT242,""),"]")),"")</f>
        <v xml:space="preserve"> --Spriggan\'s Thorns / Dornen des Zweiglings   [Bangkorai]</v>
      </c>
    </row>
    <row r="243" spans="1:55" x14ac:dyDescent="0.25">
      <c r="A243" s="12">
        <v>287</v>
      </c>
      <c r="B243" t="s">
        <v>1098</v>
      </c>
      <c r="C243" t="s">
        <v>1099</v>
      </c>
      <c r="D243" s="3">
        <f>A243</f>
        <v>287</v>
      </c>
      <c r="G243" s="8" t="s">
        <v>1485</v>
      </c>
      <c r="I243" t="s">
        <v>91</v>
      </c>
      <c r="J243" t="s">
        <v>91</v>
      </c>
      <c r="K243">
        <v>214</v>
      </c>
      <c r="L243">
        <v>214</v>
      </c>
      <c r="M243">
        <v>214</v>
      </c>
      <c r="O243" s="65" t="s">
        <v>266</v>
      </c>
      <c r="P243" s="3">
        <f>IF(AND(G243&lt;&gt;"LIBSETS_SETTYPE_BATTLEGROUND",G243&lt;&gt;"LIBSETS_SETTYPE_SPECIAL"), IF(Q243&lt;&gt;"",VLOOKUP(Q243,'ESO zone constants'!$D$3:$H$10001,5,FALSE),""),"")</f>
        <v>383</v>
      </c>
      <c r="Q243" t="str">
        <f>IF(AND(O243&lt;&gt;"",NOT(ISERROR(O243))),O243, IF(AND(K243&lt;&gt;"",K243&gt;0,NOT(ISERROR(K243))),VLOOKUP(K243,'ESO dumped WayshrineInfo'!$K$3:$N$9987,4,FALSE),""))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WayshrineInfo'!$K$3:$N$9987,4,FALSE),""))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WayshrineInfo'!$K$3:$N$9987,4,FALSE),""))</f>
        <v/>
      </c>
      <c r="AF243" s="44"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4"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4"/>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4"/>
      <c r="AV243" s="40" t="str">
        <f>IF(AU243&lt;&gt;"",IF(AU243&lt;&gt;"LIBSETS_DROP_MECHANIC_MONSTER_NAME",VLOOKUP(AU243,'LibSets constants'!$I$4:$L$1003,3,FALSE),""),"")</f>
        <v/>
      </c>
      <c r="AW243" s="40" t="str">
        <f>IF(AU243&lt;&gt;"",IF(AU243&lt;&gt;"LIBSETS_DROP_MECHANIC_MONSTER_NAME",VLOOKUP(AU243,'LibSets constants'!$I$4:$L$1003,4,FALSE),""),"")</f>
        <v/>
      </c>
      <c r="AX243" s="85" t="s">
        <v>2677</v>
      </c>
      <c r="AY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{wayshrines={214,214,214,}, dlcId=DLC_BASE_GAME</v>
      </c>
      <c r="AZ243" s="21" t="str">
        <f>IF(F243&lt;&gt;"Not in the game (anymore)",IF(A243&lt;&gt;"",IF(P243&lt;&gt;"",CONCATENATE(", zoneIds={",P243),"")&amp;IF(Y243&lt;&gt;"",CONCATENATE(",",Y243),"")&amp;IF(AD243&lt;&gt;"",CONCATENATE(",",AD243),"")&amp;IF(AI243&lt;&gt;"",CONCATENATE(",",AI243),"")&amp;IF(AN243&lt;&gt;"",CONCATENATE(",",AN243),"")&amp;IF(AS243&lt;&gt;"",CONCATENATE(",",AS243),"")&amp;IF(P243&lt;&gt;"",CONCATENATE("}",""),"")&amp;IF(OR(I243="true",I243="false",I243&lt;&gt;""), CONCATENATE(", veteran=", I243), ""),""),"")</f>
        <v>, zoneIds={383}, veteran=false</v>
      </c>
      <c r="BA243" s="21" t="str">
        <f>IF(F243&lt;&gt;"Not in the game (anymore)",IF(A243&lt;&gt;"",", setType="&amp;G243,"")&amp;IF(J243="true",", multiTrialSet=true",""),"")</f>
        <v>, setType=LIBSETS_SETTYPE_OVERLAND</v>
      </c>
      <c r="BB243" s="21" t="str">
        <f>IF(AX243&lt;&gt;"",", isProcSetAllowedInPvP="&amp; AX243,"") &amp; IF(F243&lt;&gt;"Not in the game (anymore)",IF(U243&lt;&gt;"",", dropMechanic={"&amp;U243&amp;IF(AA243&lt;&gt;"",","&amp;AA243,"")&amp;IF(AF243&lt;&gt;"",","&amp;AF243,"")&amp;IF(AK243&lt;&gt;"",","&amp;AK243,"")&amp;IF(AP243&lt;&gt;"",","&amp;AP243,"")&amp;IF(AU243&lt;&gt;"",","&amp;AU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C243" s="21" t="str">
        <f>IF(F243&lt;&gt;"Not in the game (anymore)",IF(C243&lt;&gt;"",CONCATENATE(" --",C243," / ",B243,"   [",IF(Q243&lt;&gt;"",Q243,""),IF(Z243&lt;&gt;"",", "&amp;Z243,""),IF(AE243&lt;&gt;"",", "&amp;AE243,""),IF(AJ243&lt;&gt;"",", "&amp;AJ243,""),IF(AO243&lt;&gt;"",", "&amp;AO243,""),IF(AT243&lt;&gt;"",", "&amp;AT243,""),"]")),"")</f>
        <v xml:space="preserve"> --Green Pact / Der Grüne Pakt   [Grahtwood]</v>
      </c>
    </row>
    <row r="244" spans="1:55" s="14" customFormat="1" x14ac:dyDescent="0.25">
      <c r="A244" s="12">
        <v>288</v>
      </c>
      <c r="B244" t="s">
        <v>1100</v>
      </c>
      <c r="C244" t="s">
        <v>2620</v>
      </c>
      <c r="D244" s="3">
        <f>A244</f>
        <v>288</v>
      </c>
      <c r="E244" s="42"/>
      <c r="F244"/>
      <c r="G244" s="8" t="s">
        <v>1485</v>
      </c>
      <c r="H244"/>
      <c r="I244" t="s">
        <v>91</v>
      </c>
      <c r="J244" t="s">
        <v>91</v>
      </c>
      <c r="K244">
        <v>143</v>
      </c>
      <c r="L244">
        <v>143</v>
      </c>
      <c r="M244">
        <v>143</v>
      </c>
      <c r="N244"/>
      <c r="O244" s="65" t="s">
        <v>113</v>
      </c>
      <c r="P244" s="3">
        <f>IF(AND(G244&lt;&gt;"LIBSETS_SETTYPE_BATTLEGROUND",G244&lt;&gt;"LIBSETS_SETTYPE_SPECIAL"), IF(Q244&lt;&gt;"",VLOOKUP(Q244,'ESO zone constants'!$D$3:$H$10001,5,FALSE),""),"")</f>
        <v>108</v>
      </c>
      <c r="Q244" t="str">
        <f>IF(AND(O244&lt;&gt;"",NOT(ISERROR(O244))),O244, IF(AND(K244&lt;&gt;"",K244&gt;0,NOT(ISERROR(K244))),VLOOKUP(K244,'ESO dumped WayshrineInfo'!$K$3:$N$9987,4,FALSE),""))</f>
        <v>Greenshade</v>
      </c>
      <c r="R244" s="65"/>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WayshrineInfo'!$K$3:$N$9987,4,FALSE),""))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WayshrineInfo'!$K$3:$N$9987,4,FALSE),""))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43" t="str">
        <f>IF(AU244&lt;&gt;"",IF(AU244&lt;&gt;"LIBSETS_DROP_MECHANIC_MONSTER_NAME",VLOOKUP(AU244,'LibSets constants'!$I$4:$L$1003,4,FALSE),""),"")</f>
        <v/>
      </c>
      <c r="AX244" s="85" t="s">
        <v>2678</v>
      </c>
      <c r="AY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{wayshrines={143,143,143,}, dlcId=DLC_BASE_GAME</v>
      </c>
      <c r="AZ244" s="21" t="str">
        <f>IF(F244&lt;&gt;"Not in the game (anymore)",IF(A244&lt;&gt;"",IF(P244&lt;&gt;"",CONCATENATE(", zoneIds={",P244),"")&amp;IF(Y244&lt;&gt;"",CONCATENATE(",",Y244),"")&amp;IF(AD244&lt;&gt;"",CONCATENATE(",",AD244),"")&amp;IF(AI244&lt;&gt;"",CONCATENATE(",",AI244),"")&amp;IF(AN244&lt;&gt;"",CONCATENATE(",",AN244),"")&amp;IF(AS244&lt;&gt;"",CONCATENATE(",",AS244),"")&amp;IF(P244&lt;&gt;"",CONCATENATE("}",""),"")&amp;IF(OR(I244="true",I244="false",I244&lt;&gt;""), CONCATENATE(", veteran=", I244), ""),""),"")</f>
        <v>, zoneIds={108}, veteran=false</v>
      </c>
      <c r="BA244" s="21" t="str">
        <f>IF(F244&lt;&gt;"Not in the game (anymore)",IF(A244&lt;&gt;"",", setType="&amp;G244,"")&amp;IF(J244="true",", multiTrialSet=true",""),"")</f>
        <v>, setType=LIBSETS_SETTYPE_OVERLAND</v>
      </c>
      <c r="BB244" s="21" t="str">
        <f>IF(AX244&lt;&gt;"",", isProcSetAllowedInPvP="&amp; AX244,"") &amp; IF(F244&lt;&gt;"Not in the game (anymore)",IF(U244&lt;&gt;"",", dropMechanic={"&amp;U244&amp;IF(AA244&lt;&gt;"",","&amp;AA244,"")&amp;IF(AF244&lt;&gt;"",","&amp;AF244,"")&amp;IF(AK244&lt;&gt;"",","&amp;AK244,"")&amp;IF(AP244&lt;&gt;"",","&amp;AP244,"")&amp;IF(AU244&lt;&gt;"",","&amp;AU244,"")&amp;"}"&amp;IF(U244="LIBSETS_DROP_MECHANIC_MONSTER_NAME",", dropMechanicNames={" &amp; IF(V244&lt;&gt;"","['en']='"&amp;V244&amp;"'","") &amp; IF(W244&lt;&gt;"",", ['de']='" &amp; W244&amp;"'","") &amp; "}",""),"")&amp;"},","")</f>
        <v>, isProcSetAllowedInPvP=1, dropMechanic={LIBSETS_DROP_MECHANIC_OVERLAND_BOSS_DELVE,LIBSETS_DROP_MECHANIC_OVERLAND_WORLDBOSS,LIBSETS_DROP_MECHANIC_OVERLAND_BOSS_PUBLIC_DUNGEON,LIBSETS_DROP_MECHANIC_OVERLAND_CHEST}},</v>
      </c>
      <c r="BC244" s="21" t="str">
        <f>IF(F244&lt;&gt;"Not in the game (anymore)",IF(C244&lt;&gt;"",CONCATENATE(" --",C244," / ",B244,"   [",IF(Q244&lt;&gt;"",Q244,""),IF(Z244&lt;&gt;"",", "&amp;Z244,""),IF(AE244&lt;&gt;"",", "&amp;AE244,""),IF(AJ244&lt;&gt;"",", "&amp;AJ244,""),IF(AO244&lt;&gt;"",", "&amp;AO244,""),IF(AT244&lt;&gt;"",", "&amp;AT244,""),"]")),"")</f>
        <v xml:space="preserve"> --Beekeeper\'s Gear / Werkzeug des Bienenhüters   [Greenshade]</v>
      </c>
    </row>
    <row r="245" spans="1:55" x14ac:dyDescent="0.25">
      <c r="A245" s="12">
        <v>289</v>
      </c>
      <c r="B245" t="s">
        <v>1101</v>
      </c>
      <c r="C245" t="s">
        <v>2554</v>
      </c>
      <c r="D245" s="3">
        <f>A245</f>
        <v>289</v>
      </c>
      <c r="G245" s="8" t="s">
        <v>1485</v>
      </c>
      <c r="I245" t="s">
        <v>91</v>
      </c>
      <c r="J245" t="s">
        <v>91</v>
      </c>
      <c r="K245">
        <v>102</v>
      </c>
      <c r="L245">
        <v>102</v>
      </c>
      <c r="M245">
        <v>102</v>
      </c>
      <c r="O245" s="65" t="s">
        <v>108</v>
      </c>
      <c r="P245" s="3">
        <f>IF(AND(G245&lt;&gt;"LIBSETS_SETTYPE_BATTLEGROUND",G245&lt;&gt;"LIBSETS_SETTYPE_SPECIAL"), IF(Q245&lt;&gt;"",VLOOKUP(Q245,'ESO zone constants'!$D$3:$H$10001,5,FALSE),""),"")</f>
        <v>58</v>
      </c>
      <c r="Q245" t="str">
        <f>IF(AND(O245&lt;&gt;"",NOT(ISERROR(O245))),O245, IF(AND(K245&lt;&gt;"",K245&gt;0,NOT(ISERROR(K245))),VLOOKUP(K245,'ESO dumped WayshrineInfo'!$K$3:$N$9987,4,FALSE),""))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WayshrineInfo'!$K$3:$N$9987,4,FALSE),""))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WayshrineInfo'!$K$3:$N$9987,4,FALSE),""))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5" t="s">
        <v>2678</v>
      </c>
      <c r="AY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{wayshrines={102,102,102,}, dlcId=DLC_BASE_GAME</v>
      </c>
      <c r="AZ245" s="21" t="str">
        <f>IF(F245&lt;&gt;"Not in the game (anymore)",IF(A245&lt;&gt;"",IF(P245&lt;&gt;"",CONCATENATE(", zoneIds={",P245),"")&amp;IF(Y245&lt;&gt;"",CONCATENATE(",",Y245),"")&amp;IF(AD245&lt;&gt;"",CONCATENATE(",",AD245),"")&amp;IF(AI245&lt;&gt;"",CONCATENATE(",",AI245),"")&amp;IF(AN245&lt;&gt;"",CONCATENATE(",",AN245),"")&amp;IF(AS245&lt;&gt;"",CONCATENATE(",",AS245),"")&amp;IF(P245&lt;&gt;"",CONCATENATE("}",""),"")&amp;IF(OR(I245="true",I245="false",I245&lt;&gt;""), CONCATENATE(", veteran=", I245), ""),""),"")</f>
        <v>, zoneIds={58}, veteran=false</v>
      </c>
      <c r="BA245" s="21" t="str">
        <f>IF(F245&lt;&gt;"Not in the game (anymore)",IF(A245&lt;&gt;"",", setType="&amp;G245,"")&amp;IF(J245="true",", multiTrialSet=true",""),"")</f>
        <v>, setType=LIBSETS_SETTYPE_OVERLAND</v>
      </c>
      <c r="BB245" s="21" t="str">
        <f>IF(AX245&lt;&gt;"",", isProcSetAllowedInPvP="&amp; AX245,"") &amp; IF(F245&lt;&gt;"Not in the game (anymore)",IF(U245&lt;&gt;"",", dropMechanic={"&amp;U245&amp;IF(AA245&lt;&gt;"",","&amp;AA245,"")&amp;IF(AF245&lt;&gt;"",","&amp;AF245,"")&amp;IF(AK245&lt;&gt;"",","&amp;AK245,"")&amp;IF(AP245&lt;&gt;"",","&amp;AP245,"")&amp;IF(AU245&lt;&gt;"",","&amp;AU245,"")&amp;"}"&amp;IF(U245="LIBSETS_DROP_MECHANIC_MONSTER_NAME",", dropMechanicNames={" &amp; IF(V245&lt;&gt;"","['en']='"&amp;V245&amp;"'","") &amp; IF(W245&lt;&gt;"",", ['de']='" &amp; W245&amp;"'","") &amp; "}",""),"")&amp;"},","")</f>
        <v>, isProcSetAllowedInPvP=1, dropMechanic={LIBSETS_DROP_MECHANIC_OVERLAND_BOSS_DELVE,LIBSETS_DROP_MECHANIC_OVERLAND_WORLDBOSS,LIBSETS_DROP_MECHANIC_OVERLAND_BOSS_PUBLIC_DUNGEON,LIBSETS_DROP_MECHANIC_OVERLAND_CHEST}},</v>
      </c>
      <c r="BC245" s="21" t="str">
        <f>IF(F245&lt;&gt;"Not in the game (anymore)",IF(C245&lt;&gt;"",CONCATENATE(" --",C245," / ",B245,"   [",IF(Q245&lt;&gt;"",Q245,""),IF(Z245&lt;&gt;"",", "&amp;Z245,""),IF(AE245&lt;&gt;"",", "&amp;AE245,""),IF(AJ245&lt;&gt;"",", "&amp;AJ245,""),IF(AO245&lt;&gt;"",", "&amp;AO245,""),IF(AT245&lt;&gt;"",", "&amp;AT245,""),"]")),"")</f>
        <v xml:space="preserve"> --Spinner\'s Garments / Gewänder des Webers   [Malabal Tor]</v>
      </c>
    </row>
    <row r="246" spans="1:55" x14ac:dyDescent="0.25">
      <c r="A246" s="12">
        <v>290</v>
      </c>
      <c r="B246" t="s">
        <v>1102</v>
      </c>
      <c r="C246" t="s">
        <v>1103</v>
      </c>
      <c r="D246" s="3">
        <f>A246</f>
        <v>290</v>
      </c>
      <c r="G246" s="8" t="s">
        <v>1485</v>
      </c>
      <c r="I246" t="s">
        <v>91</v>
      </c>
      <c r="J246" t="s">
        <v>91</v>
      </c>
      <c r="K246">
        <v>162</v>
      </c>
      <c r="L246">
        <v>162</v>
      </c>
      <c r="M246">
        <v>162</v>
      </c>
      <c r="O246" s="65" t="s">
        <v>265</v>
      </c>
      <c r="P246" s="3">
        <f>IF(AND(G246&lt;&gt;"LIBSETS_SETTYPE_BATTLEGROUND",G246&lt;&gt;"LIBSETS_SETTYPE_SPECIAL"), IF(Q246&lt;&gt;"",VLOOKUP(Q246,'ESO zone constants'!$D$3:$H$10001,5,FALSE),""),"")</f>
        <v>382</v>
      </c>
      <c r="Q246" t="str">
        <f>IF(AND(O246&lt;&gt;"",NOT(ISERROR(O246))),O246, IF(AND(K246&lt;&gt;"",K246&gt;0,NOT(ISERROR(K246))),VLOOKUP(K246,'ESO dumped WayshrineInfo'!$K$3:$N$9987,4,FALSE),""))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WayshrineInfo'!$K$3:$N$9987,4,FALSE),""))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WayshrineInfo'!$K$3:$N$9987,4,FALSE),""))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5" t="s">
        <v>2677</v>
      </c>
      <c r="AY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{wayshrines={162,162,162,}, dlcId=DLC_BASE_GAME</v>
      </c>
      <c r="AZ246" s="21" t="str">
        <f>IF(F246&lt;&gt;"Not in the game (anymore)",IF(A246&lt;&gt;"",IF(P246&lt;&gt;"",CONCATENATE(", zoneIds={",P246),"")&amp;IF(Y246&lt;&gt;"",CONCATENATE(",",Y246),"")&amp;IF(AD246&lt;&gt;"",CONCATENATE(",",AD246),"")&amp;IF(AI246&lt;&gt;"",CONCATENATE(",",AI246),"")&amp;IF(AN246&lt;&gt;"",CONCATENATE(",",AN246),"")&amp;IF(AS246&lt;&gt;"",CONCATENATE(",",AS246),"")&amp;IF(P246&lt;&gt;"",CONCATENATE("}",""),"")&amp;IF(OR(I246="true",I246="false",I246&lt;&gt;""), CONCATENATE(", veteran=", I246), ""),""),"")</f>
        <v>, zoneIds={382}, veteran=false</v>
      </c>
      <c r="BA246" s="21" t="str">
        <f>IF(F246&lt;&gt;"Not in the game (anymore)",IF(A246&lt;&gt;"",", setType="&amp;G246,"")&amp;IF(J246="true",", multiTrialSet=true",""),"")</f>
        <v>, setType=LIBSETS_SETTYPE_OVERLAND</v>
      </c>
      <c r="BB246" s="21" t="str">
        <f>IF(AX246&lt;&gt;"",", isProcSetAllowedInPvP="&amp; AX246,"") &amp; IF(F246&lt;&gt;"Not in the game (anymore)",IF(U246&lt;&gt;"",", dropMechanic={"&amp;U246&amp;IF(AA246&lt;&gt;"",","&amp;AA246,"")&amp;IF(AF246&lt;&gt;"",","&amp;AF246,"")&amp;IF(AK246&lt;&gt;"",","&amp;AK246,"")&amp;IF(AP246&lt;&gt;"",","&amp;AP246,"")&amp;IF(AU246&lt;&gt;"",","&amp;AU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C246" s="21" t="str">
        <f>IF(F246&lt;&gt;"Not in the game (anymore)",IF(C246&lt;&gt;"",CONCATENATE(" --",C246," / ",B246,"   [",IF(Q246&lt;&gt;"",Q246,""),IF(Z246&lt;&gt;"",", "&amp;Z246,""),IF(AE246&lt;&gt;"",", "&amp;AE246,""),IF(AJ246&lt;&gt;"",", "&amp;AJ246,""),IF(AO246&lt;&gt;"",", "&amp;AO246,""),IF(AT246&lt;&gt;"",", "&amp;AT246,""),"]")),"")</f>
        <v xml:space="preserve"> --Skooma Smuggler / Skoomaschmuggler   [Reaper's March]</v>
      </c>
    </row>
    <row r="247" spans="1:55" x14ac:dyDescent="0.25">
      <c r="A247" s="12">
        <v>291</v>
      </c>
      <c r="B247" t="s">
        <v>1104</v>
      </c>
      <c r="C247" t="s">
        <v>1105</v>
      </c>
      <c r="D247" s="3">
        <f>A247</f>
        <v>291</v>
      </c>
      <c r="G247" s="8" t="s">
        <v>1485</v>
      </c>
      <c r="I247" t="s">
        <v>91</v>
      </c>
      <c r="J247" t="s">
        <v>91</v>
      </c>
      <c r="K247">
        <v>65</v>
      </c>
      <c r="L247">
        <v>65</v>
      </c>
      <c r="M247">
        <v>65</v>
      </c>
      <c r="O247" s="65" t="s">
        <v>106</v>
      </c>
      <c r="P247" s="3">
        <f>IF(AND(G247&lt;&gt;"LIBSETS_SETTYPE_BATTLEGROUND",G247&lt;&gt;"LIBSETS_SETTYPE_SPECIAL"), IF(Q247&lt;&gt;"",VLOOKUP(Q247,'ESO zone constants'!$D$3:$H$10001,5,FALSE),""),"")</f>
        <v>41</v>
      </c>
      <c r="Q247" t="str">
        <f>IF(AND(O247&lt;&gt;"",NOT(ISERROR(O247))),O247, IF(AND(K247&lt;&gt;"",K247&gt;0,NOT(ISERROR(K247))),VLOOKUP(K247,'ESO dumped WayshrineInfo'!$K$3:$N$9987,4,FALSE),""))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WayshrineInfo'!$K$3:$N$9987,4,FALSE),""))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WayshrineInfo'!$K$3:$N$9987,4,FALSE),""))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5" t="s">
        <v>2677</v>
      </c>
      <c r="AY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{wayshrines={65,65,65,}, dlcId=DLC_BASE_GAME</v>
      </c>
      <c r="AZ247" s="21" t="str">
        <f>IF(F247&lt;&gt;"Not in the game (anymore)",IF(A247&lt;&gt;"",IF(P247&lt;&gt;"",CONCATENATE(", zoneIds={",P247),"")&amp;IF(Y247&lt;&gt;"",CONCATENATE(",",Y247),"")&amp;IF(AD247&lt;&gt;"",CONCATENATE(",",AD247),"")&amp;IF(AI247&lt;&gt;"",CONCATENATE(",",AI247),"")&amp;IF(AN247&lt;&gt;"",CONCATENATE(",",AN247),"")&amp;IF(AS247&lt;&gt;"",CONCATENATE(",",AS247),"")&amp;IF(P247&lt;&gt;"",CONCATENATE("}",""),"")&amp;IF(OR(I247="true",I247="false",I247&lt;&gt;""), CONCATENATE(", veteran=", I247), ""),""),"")</f>
        <v>, zoneIds={41}, veteran=false</v>
      </c>
      <c r="BA247" s="21" t="str">
        <f>IF(F247&lt;&gt;"Not in the game (anymore)",IF(A247&lt;&gt;"",", setType="&amp;G247,"")&amp;IF(J247="true",", multiTrialSet=true",""),"")</f>
        <v>, setType=LIBSETS_SETTYPE_OVERLAND</v>
      </c>
      <c r="BB247" s="21" t="str">
        <f>IF(AX247&lt;&gt;"",", isProcSetAllowedInPvP="&amp; AX247,"") &amp; IF(F247&lt;&gt;"Not in the game (anymore)",IF(U247&lt;&gt;"",", dropMechanic={"&amp;U247&amp;IF(AA247&lt;&gt;"",","&amp;AA247,"")&amp;IF(AF247&lt;&gt;"",","&amp;AF247,"")&amp;IF(AK247&lt;&gt;"",","&amp;AK247,"")&amp;IF(AP247&lt;&gt;"",","&amp;AP247,"")&amp;IF(AU247&lt;&gt;"",","&amp;AU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C247" s="21" t="str">
        <f>IF(F247&lt;&gt;"Not in the game (anymore)",IF(C247&lt;&gt;"",CONCATENATE(" --",C247," / ",B247,"   [",IF(Q247&lt;&gt;"",Q247,""),IF(Z247&lt;&gt;"",", "&amp;Z247,""),IF(AE247&lt;&gt;"",", "&amp;AE247,""),IF(AJ247&lt;&gt;"",", "&amp;AJ247,""),IF(AO247&lt;&gt;"",", "&amp;AO247,""),IF(AT247&lt;&gt;"",", "&amp;AT247,""),"]")),"")</f>
        <v xml:space="preserve"> --Shalk Exoskeleton / Schröterpanzer   [Stonefalls]</v>
      </c>
    </row>
    <row r="248" spans="1:55" x14ac:dyDescent="0.25">
      <c r="A248" s="12">
        <v>292</v>
      </c>
      <c r="B248" t="s">
        <v>1106</v>
      </c>
      <c r="C248" t="s">
        <v>2621</v>
      </c>
      <c r="D248" s="3">
        <f>A248</f>
        <v>292</v>
      </c>
      <c r="G248" s="8" t="s">
        <v>1485</v>
      </c>
      <c r="I248" t="s">
        <v>91</v>
      </c>
      <c r="J248" t="s">
        <v>91</v>
      </c>
      <c r="K248">
        <v>28</v>
      </c>
      <c r="L248">
        <v>28</v>
      </c>
      <c r="M248">
        <v>28</v>
      </c>
      <c r="O248" s="65" t="s">
        <v>107</v>
      </c>
      <c r="P248" s="3">
        <f>IF(AND(G248&lt;&gt;"LIBSETS_SETTYPE_BATTLEGROUND",G248&lt;&gt;"LIBSETS_SETTYPE_SPECIAL"), IF(Q248&lt;&gt;"",VLOOKUP(Q248,'ESO zone constants'!$D$3:$H$10001,5,FALSE),""),"")</f>
        <v>57</v>
      </c>
      <c r="Q248" t="str">
        <f>IF(AND(O248&lt;&gt;"",NOT(ISERROR(O248))),O248, IF(AND(K248&lt;&gt;"",K248&gt;0,NOT(ISERROR(K248))),VLOOKUP(K248,'ESO dumped WayshrineInfo'!$K$3:$N$9987,4,FALSE),""))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WayshrineInfo'!$K$3:$N$9987,4,FALSE),""))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WayshrineInfo'!$K$3:$N$9987,4,FALSE),""))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5" t="s">
        <v>2677</v>
      </c>
      <c r="AY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{wayshrines={28,28,28,}, dlcId=DLC_BASE_GAME</v>
      </c>
      <c r="AZ248" s="21" t="str">
        <f>IF(F248&lt;&gt;"Not in the game (anymore)",IF(A248&lt;&gt;"",IF(P248&lt;&gt;"",CONCATENATE(", zoneIds={",P248),"")&amp;IF(Y248&lt;&gt;"",CONCATENATE(",",Y248),"")&amp;IF(AD248&lt;&gt;"",CONCATENATE(",",AD248),"")&amp;IF(AI248&lt;&gt;"",CONCATENATE(",",AI248),"")&amp;IF(AN248&lt;&gt;"",CONCATENATE(",",AN248),"")&amp;IF(AS248&lt;&gt;"",CONCATENATE(",",AS248),"")&amp;IF(P248&lt;&gt;"",CONCATENATE("}",""),"")&amp;IF(OR(I248="true",I248="false",I248&lt;&gt;""), CONCATENATE(", veteran=", I248), ""),""),"")</f>
        <v>, zoneIds={57}, veteran=false</v>
      </c>
      <c r="BA248" s="21" t="str">
        <f>IF(F248&lt;&gt;"Not in the game (anymore)",IF(A248&lt;&gt;"",", setType="&amp;G248,"")&amp;IF(J248="true",", multiTrialSet=true",""),"")</f>
        <v>, setType=LIBSETS_SETTYPE_OVERLAND</v>
      </c>
      <c r="BB248" s="21" t="str">
        <f>IF(AX248&lt;&gt;"",", isProcSetAllowedInPvP="&amp; AX248,"") &amp; IF(F248&lt;&gt;"Not in the game (anymore)",IF(U248&lt;&gt;"",", dropMechanic={"&amp;U248&amp;IF(AA248&lt;&gt;"",","&amp;AA248,"")&amp;IF(AF248&lt;&gt;"",","&amp;AF248,"")&amp;IF(AK248&lt;&gt;"",","&amp;AK248,"")&amp;IF(AP248&lt;&gt;"",","&amp;AP248,"")&amp;IF(AU248&lt;&gt;"",","&amp;AU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C248" s="21" t="str">
        <f>IF(F248&lt;&gt;"Not in the game (anymore)",IF(C248&lt;&gt;"",CONCATENATE(" --",C248," / ",B248,"   [",IF(Q248&lt;&gt;"",Q248,""),IF(Z248&lt;&gt;"",", "&amp;Z248,""),IF(AE248&lt;&gt;"",", "&amp;AE248,""),IF(AJ248&lt;&gt;"",", "&amp;AJ248,""),IF(AO248&lt;&gt;"",", "&amp;AO248,""),IF(AT248&lt;&gt;"",", "&amp;AT248,""),"]")),"")</f>
        <v xml:space="preserve"> --Mother\'s Sorrow / Muttertränen   [Deshaan]</v>
      </c>
    </row>
    <row r="249" spans="1:55" x14ac:dyDescent="0.25">
      <c r="A249" s="12">
        <v>293</v>
      </c>
      <c r="B249" t="s">
        <v>1107</v>
      </c>
      <c r="C249" t="s">
        <v>1108</v>
      </c>
      <c r="D249" s="3">
        <f>A249</f>
        <v>293</v>
      </c>
      <c r="G249" s="8" t="s">
        <v>1485</v>
      </c>
      <c r="I249" t="s">
        <v>91</v>
      </c>
      <c r="J249" t="s">
        <v>91</v>
      </c>
      <c r="K249">
        <v>28</v>
      </c>
      <c r="L249">
        <v>28</v>
      </c>
      <c r="M249">
        <v>28</v>
      </c>
      <c r="O249" s="65" t="s">
        <v>107</v>
      </c>
      <c r="P249" s="3">
        <f>IF(AND(G249&lt;&gt;"LIBSETS_SETTYPE_BATTLEGROUND",G249&lt;&gt;"LIBSETS_SETTYPE_SPECIAL"), IF(Q249&lt;&gt;"",VLOOKUP(Q249,'ESO zone constants'!$D$3:$H$10001,5,FALSE),""),"")</f>
        <v>57</v>
      </c>
      <c r="Q249" t="str">
        <f>IF(AND(O249&lt;&gt;"",NOT(ISERROR(O249))),O249, IF(AND(K249&lt;&gt;"",K249&gt;0,NOT(ISERROR(K249))),VLOOKUP(K249,'ESO dumped WayshrineInfo'!$K$3:$N$9987,4,FALSE),""))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WayshrineInfo'!$K$3:$N$9987,4,FALSE),""))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WayshrineInfo'!$K$3:$N$9987,4,FALSE),""))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5" t="s">
        <v>2678</v>
      </c>
      <c r="AY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{wayshrines={28,28,28,}, dlcId=DLC_BASE_GAME</v>
      </c>
      <c r="AZ249" s="21" t="str">
        <f>IF(F249&lt;&gt;"Not in the game (anymore)",IF(A249&lt;&gt;"",IF(P249&lt;&gt;"",CONCATENATE(", zoneIds={",P249),"")&amp;IF(Y249&lt;&gt;"",CONCATENATE(",",Y249),"")&amp;IF(AD249&lt;&gt;"",CONCATENATE(",",AD249),"")&amp;IF(AI249&lt;&gt;"",CONCATENATE(",",AI249),"")&amp;IF(AN249&lt;&gt;"",CONCATENATE(",",AN249),"")&amp;IF(AS249&lt;&gt;"",CONCATENATE(",",AS249),"")&amp;IF(P249&lt;&gt;"",CONCATENATE("}",""),"")&amp;IF(OR(I249="true",I249="false",I249&lt;&gt;""), CONCATENATE(", veteran=", I249), ""),""),"")</f>
        <v>, zoneIds={57}, veteran=false</v>
      </c>
      <c r="BA249" s="21" t="str">
        <f>IF(F249&lt;&gt;"Not in the game (anymore)",IF(A249&lt;&gt;"",", setType="&amp;G249,"")&amp;IF(J249="true",", multiTrialSet=true",""),"")</f>
        <v>, setType=LIBSETS_SETTYPE_OVERLAND</v>
      </c>
      <c r="BB249" s="21" t="str">
        <f>IF(AX249&lt;&gt;"",", isProcSetAllowedInPvP="&amp; AX249,"") &amp; IF(F249&lt;&gt;"Not in the game (anymore)",IF(U249&lt;&gt;"",", dropMechanic={"&amp;U249&amp;IF(AA249&lt;&gt;"",","&amp;AA249,"")&amp;IF(AF249&lt;&gt;"",","&amp;AF249,"")&amp;IF(AK249&lt;&gt;"",","&amp;AK249,"")&amp;IF(AP249&lt;&gt;"",","&amp;AP249,"")&amp;IF(AU249&lt;&gt;"",","&amp;AU249,"")&amp;"}"&amp;IF(U249="LIBSETS_DROP_MECHANIC_MONSTER_NAME",", dropMechanicNames={" &amp; IF(V249&lt;&gt;"","['en']='"&amp;V249&amp;"'","") &amp; IF(W249&lt;&gt;"",", ['de']='" &amp; W249&amp;"'","") &amp; "}",""),"")&amp;"},","")</f>
        <v>, isProcSetAllowedInPvP=1, dropMechanic={LIBSETS_DROP_MECHANIC_OVERLAND_BOSS_DELVE,LIBSETS_DROP_MECHANIC_OVERLAND_WORLDBOSS,LIBSETS_DROP_MECHANIC_OVERLAND_BOSS_PUBLIC_DUNGEON,LIBSETS_DROP_MECHANIC_OVERLAND_CHEST}},</v>
      </c>
      <c r="BC249" s="21" t="str">
        <f>IF(F249&lt;&gt;"Not in the game (anymore)",IF(C249&lt;&gt;"",CONCATENATE(" --",C249," / ",B249,"   [",IF(Q249&lt;&gt;"",Q249,""),IF(Z249&lt;&gt;"",", "&amp;Z249,""),IF(AE249&lt;&gt;"",", "&amp;AE249,""),IF(AJ249&lt;&gt;"",", "&amp;AJ249,""),IF(AO249&lt;&gt;"",", "&amp;AO249,""),IF(AT249&lt;&gt;"",", "&amp;AT249,""),"]")),"")</f>
        <v xml:space="preserve"> --Plague Doctor / Seuchendoktor   [Deshaan]</v>
      </c>
    </row>
    <row r="250" spans="1:55" x14ac:dyDescent="0.25">
      <c r="A250" s="12">
        <v>294</v>
      </c>
      <c r="B250" t="s">
        <v>1109</v>
      </c>
      <c r="C250" t="s">
        <v>2622</v>
      </c>
      <c r="D250" s="3">
        <f>A250</f>
        <v>294</v>
      </c>
      <c r="G250" s="8" t="s">
        <v>1485</v>
      </c>
      <c r="I250" t="s">
        <v>91</v>
      </c>
      <c r="J250" t="s">
        <v>91</v>
      </c>
      <c r="K250">
        <v>109</v>
      </c>
      <c r="L250">
        <v>109</v>
      </c>
      <c r="M250">
        <v>109</v>
      </c>
      <c r="O250" s="65" t="s">
        <v>111</v>
      </c>
      <c r="P250" s="3">
        <f>IF(AND(G250&lt;&gt;"LIBSETS_SETTYPE_BATTLEGROUND",G250&lt;&gt;"LIBSETS_SETTYPE_SPECIAL"), IF(Q250&lt;&gt;"",VLOOKUP(Q250,'ESO zone constants'!$D$3:$H$10001,5,FALSE),""),"")</f>
        <v>103</v>
      </c>
      <c r="Q250" t="str">
        <f>IF(AND(O250&lt;&gt;"",NOT(ISERROR(O250))),O250, IF(AND(K250&lt;&gt;"",K250&gt;0,NOT(ISERROR(K250))),VLOOKUP(K250,'ESO dumped WayshrineInfo'!$K$3:$N$9987,4,FALSE),""))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5"/>
      <c r="Y250" s="3" t="str">
        <f>IF(G250&lt;&gt;"LIBSETS_SETTYPE_BATTLEGROUND",IF(G250&lt;&gt;"LIBSETS_SETTYPE_SPECIAL",IF(X250&lt;&gt;"",X250,IF(Z250&lt;&gt;"",VLOOKUP(Z250,'ESO zone constants'!$D$3:$H$4953,5,FALSE),"")),""),"")</f>
        <v/>
      </c>
      <c r="Z250" t="str">
        <f>IF(AND(O250&lt;&gt;"",NOT(ISERROR(O250))),"",IF(AND(L250&lt;&gt;"",L250&gt;0,NOT(ISERROR(L250))),VLOOKUP(L250,'ESO dumped WayshrineInfo'!$K$3:$N$9987,4,FALSE),""))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WayshrineInfo'!$K$3:$N$9987,4,FALSE),""))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5" t="s">
        <v>2678</v>
      </c>
      <c r="AY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{wayshrines={109,109,109,}, dlcId=DLC_BASE_GAME</v>
      </c>
      <c r="AZ250" s="21" t="str">
        <f>IF(F250&lt;&gt;"Not in the game (anymore)",IF(A250&lt;&gt;"",IF(P250&lt;&gt;"",CONCATENATE(", zoneIds={",P250),"")&amp;IF(Y250&lt;&gt;"",CONCATENATE(",",Y250),"")&amp;IF(AD250&lt;&gt;"",CONCATENATE(",",AD250),"")&amp;IF(AI250&lt;&gt;"",CONCATENATE(",",AI250),"")&amp;IF(AN250&lt;&gt;"",CONCATENATE(",",AN250),"")&amp;IF(AS250&lt;&gt;"",CONCATENATE(",",AS250),"")&amp;IF(P250&lt;&gt;"",CONCATENATE("}",""),"")&amp;IF(OR(I250="true",I250="false",I250&lt;&gt;""), CONCATENATE(", veteran=", I250), ""),""),"")</f>
        <v>, zoneIds={103}, veteran=false</v>
      </c>
      <c r="BA250" s="21" t="str">
        <f>IF(F250&lt;&gt;"Not in the game (anymore)",IF(A250&lt;&gt;"",", setType="&amp;G250,"")&amp;IF(J250="true",", multiTrialSet=true",""),"")</f>
        <v>, setType=LIBSETS_SETTYPE_OVERLAND</v>
      </c>
      <c r="BB250" s="21" t="str">
        <f>IF(AX250&lt;&gt;"",", isProcSetAllowedInPvP="&amp; AX250,"") &amp; IF(F250&lt;&gt;"Not in the game (anymore)",IF(U250&lt;&gt;"",", dropMechanic={"&amp;U250&amp;IF(AA250&lt;&gt;"",","&amp;AA250,"")&amp;IF(AF250&lt;&gt;"",","&amp;AF250,"")&amp;IF(AK250&lt;&gt;"",","&amp;AK250,"")&amp;IF(AP250&lt;&gt;"",","&amp;AP250,"")&amp;IF(AU250&lt;&gt;"",","&amp;AU250,"")&amp;"}"&amp;IF(U250="LIBSETS_DROP_MECHANIC_MONSTER_NAME",", dropMechanicNames={" &amp; IF(V250&lt;&gt;"","['en']='"&amp;V250&amp;"'","") &amp; IF(W250&lt;&gt;"",", ['de']='" &amp; W250&amp;"'","") &amp; "}",""),"")&amp;"},","")</f>
        <v>, isProcSetAllowedInPvP=1, dropMechanic={LIBSETS_DROP_MECHANIC_OVERLAND_BOSS_DELVE,LIBSETS_DROP_MECHANIC_OVERLAND_WORLDBOSS,LIBSETS_DROP_MECHANIC_OVERLAND_BOSS_PUBLIC_DUNGEON,LIBSETS_DROP_MECHANIC_OVERLAND_CHEST}},</v>
      </c>
      <c r="BC250" s="21" t="str">
        <f>IF(F250&lt;&gt;"Not in the game (anymore)",IF(C250&lt;&gt;"",CONCATENATE(" --",C250," / ",B250,"   [",IF(Q250&lt;&gt;"",Q250,""),IF(Z250&lt;&gt;"",", "&amp;Z250,""),IF(AE250&lt;&gt;"",", "&amp;AE250,""),IF(AJ250&lt;&gt;"",", "&amp;AJ250,""),IF(AO250&lt;&gt;"",", "&amp;AO250,""),IF(AT250&lt;&gt;"",", "&amp;AT250,""),"]")),"")</f>
        <v xml:space="preserve"> --Ysgramor\'s Birthright / Ysgramors Geburtsrecht   [The Rift]</v>
      </c>
    </row>
    <row r="251" spans="1:55" x14ac:dyDescent="0.25">
      <c r="A251" s="12">
        <v>295</v>
      </c>
      <c r="B251" t="s">
        <v>1110</v>
      </c>
      <c r="C251" t="s">
        <v>1111</v>
      </c>
      <c r="D251" s="3">
        <f>A251</f>
        <v>295</v>
      </c>
      <c r="G251" s="8" t="s">
        <v>1482</v>
      </c>
      <c r="I251" t="s">
        <v>91</v>
      </c>
      <c r="J251" t="s">
        <v>91</v>
      </c>
      <c r="K251">
        <v>194</v>
      </c>
      <c r="L251">
        <v>194</v>
      </c>
      <c r="M251">
        <v>194</v>
      </c>
      <c r="O251" s="65" t="s">
        <v>96</v>
      </c>
      <c r="P251" s="3">
        <f>IF(AND(G251&lt;&gt;"LIBSETS_SETTYPE_BATTLEGROUND",G251&lt;&gt;"LIBSETS_SETTYPE_SPECIAL"), IF(Q251&lt;&gt;"",VLOOKUP(Q251,'ESO zone constants'!$D$3:$H$10001,5,FALSE),""),"")</f>
        <v>380</v>
      </c>
      <c r="Q251" t="str">
        <f>IF(AND(O251&lt;&gt;"",NOT(ISERROR(O251))),O251, IF(AND(K251&lt;&gt;"",K251&gt;0,NOT(ISERROR(K251))),VLOOKUP(K251,'ESO dumped WayshrineInfo'!$K$3:$N$9987,4,FALSE),""))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WayshrineInfo'!$K$3:$N$9987,4,FALSE),""))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WayshrineInfo'!$K$3:$N$9987,4,FALSE),""))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5" t="s">
        <v>2677</v>
      </c>
      <c r="AY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[295] = {wayshrines={194,194,194,}, dlcId=DLC_BASE_GAME</v>
      </c>
      <c r="AZ251" s="21" t="str">
        <f>IF(F251&lt;&gt;"Not in the game (anymore)",IF(A251&lt;&gt;"",IF(P251&lt;&gt;"",CONCATENATE(", zoneIds={",P251),"")&amp;IF(Y251&lt;&gt;"",CONCATENATE(",",Y251),"")&amp;IF(AD251&lt;&gt;"",CONCATENATE(",",AD251),"")&amp;IF(AI251&lt;&gt;"",CONCATENATE(",",AI251),"")&amp;IF(AN251&lt;&gt;"",CONCATENATE(",",AN251),"")&amp;IF(AS251&lt;&gt;"",CONCATENATE(",",AS251),"")&amp;IF(P251&lt;&gt;"",CONCATENATE("}",""),"")&amp;IF(OR(I251="true",I251="false",I251&lt;&gt;""), CONCATENATE(", veteran=", I251), ""),""),"")</f>
        <v>, zoneIds={380,935}, veteran=false</v>
      </c>
      <c r="BA251" s="21" t="str">
        <f>IF(F251&lt;&gt;"Not in the game (anymore)",IF(A251&lt;&gt;"",", setType="&amp;G251,"")&amp;IF(J251="true",", multiTrialSet=true",""),"")</f>
        <v>, setType=LIBSETS_SETTYPE_DUNGEON</v>
      </c>
      <c r="BB251" s="21" t="str">
        <f>IF(AX251&lt;&gt;"",", isProcSetAllowedInPvP="&amp; AX251,"") &amp; IF(F251&lt;&gt;"Not in the game (anymore)",IF(U251&lt;&gt;"",", dropMechanic={"&amp;U251&amp;IF(AA251&lt;&gt;"",","&amp;AA251,"")&amp;IF(AF251&lt;&gt;"",","&amp;AF251,"")&amp;IF(AK251&lt;&gt;"",","&amp;AK251,"")&amp;IF(AP251&lt;&gt;"",","&amp;AP251,"")&amp;IF(AU251&lt;&gt;"",","&amp;AU251,"")&amp;"}"&amp;IF(U251="LIBSETS_DROP_MECHANIC_MONSTER_NAME",", dropMechanicNames={" &amp; IF(V251&lt;&gt;"","['en']='"&amp;V251&amp;"'","") &amp; IF(W251&lt;&gt;"",", ['de']='" &amp; W251&amp;"'","") &amp; "}",""),"")&amp;"},","")</f>
        <v>},</v>
      </c>
      <c r="BC251" s="21" t="str">
        <f>IF(F251&lt;&gt;"Not in the game (anymore)",IF(C251&lt;&gt;"",CONCATENATE(" --",C251," / ",B251,"   [",IF(Q251&lt;&gt;"",Q251,""),IF(Z251&lt;&gt;"",", "&amp;Z251,""),IF(AE251&lt;&gt;"",", "&amp;AE251,""),IF(AJ251&lt;&gt;"",", "&amp;AJ251,""),IF(AO251&lt;&gt;"",", "&amp;AO251,""),IF(AT251&lt;&gt;"",", "&amp;AT251,""),"]")),"")</f>
        <v xml:space="preserve"> --Jailbreaker / Ausbrecher   [The Banished Cells I]</v>
      </c>
    </row>
    <row r="252" spans="1:55" x14ac:dyDescent="0.25">
      <c r="A252" s="12">
        <v>296</v>
      </c>
      <c r="B252" t="s">
        <v>1112</v>
      </c>
      <c r="C252" t="s">
        <v>1113</v>
      </c>
      <c r="D252" s="3">
        <f>A252</f>
        <v>296</v>
      </c>
      <c r="G252" s="8" t="s">
        <v>1482</v>
      </c>
      <c r="I252" t="s">
        <v>91</v>
      </c>
      <c r="J252" t="s">
        <v>91</v>
      </c>
      <c r="K252">
        <v>193</v>
      </c>
      <c r="L252">
        <v>193</v>
      </c>
      <c r="M252">
        <v>193</v>
      </c>
      <c r="O252" s="65" t="s">
        <v>66</v>
      </c>
      <c r="P252" s="3">
        <f>IF(AND(G252&lt;&gt;"LIBSETS_SETTYPE_BATTLEGROUND",G252&lt;&gt;"LIBSETS_SETTYPE_SPECIAL"), IF(Q252&lt;&gt;"",VLOOKUP(Q252,'ESO zone constants'!$D$3:$H$10001,5,FALSE),""),"")</f>
        <v>144</v>
      </c>
      <c r="Q252" t="str">
        <f>IF(AND(O252&lt;&gt;"",NOT(ISERROR(O252))),O252, IF(AND(K252&lt;&gt;"",K252&gt;0,NOT(ISERROR(K252))),VLOOKUP(K252,'ESO dumped WayshrineInfo'!$K$3:$N$9987,4,FALSE),""))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WayshrineInfo'!$K$3:$N$9987,4,FALSE),""))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WayshrineInfo'!$K$3:$N$9987,4,FALSE),""))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5" t="s">
        <v>2677</v>
      </c>
      <c r="AY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[296] = {wayshrines={193,193,193,}, dlcId=DLC_BASE_GAME</v>
      </c>
      <c r="AZ252" s="21" t="str">
        <f>IF(F252&lt;&gt;"Not in the game (anymore)",IF(A252&lt;&gt;"",IF(P252&lt;&gt;"",CONCATENATE(", zoneIds={",P252),"")&amp;IF(Y252&lt;&gt;"",CONCATENATE(",",Y252),"")&amp;IF(AD252&lt;&gt;"",CONCATENATE(",",AD252),"")&amp;IF(AI252&lt;&gt;"",CONCATENATE(",",AI252),"")&amp;IF(AN252&lt;&gt;"",CONCATENATE(",",AN252),"")&amp;IF(AS252&lt;&gt;"",CONCATENATE(",",AS252),"")&amp;IF(P252&lt;&gt;"",CONCATENATE("}",""),"")&amp;IF(OR(I252="true",I252="false",I252&lt;&gt;""), CONCATENATE(", veteran=", I252), ""),""),"")</f>
        <v>, zoneIds={144,936}, veteran=false</v>
      </c>
      <c r="BA252" s="21" t="str">
        <f>IF(F252&lt;&gt;"Not in the game (anymore)",IF(A252&lt;&gt;"",", setType="&amp;G252,"")&amp;IF(J252="true",", multiTrialSet=true",""),"")</f>
        <v>, setType=LIBSETS_SETTYPE_DUNGEON</v>
      </c>
      <c r="BB252" s="21" t="str">
        <f>IF(AX252&lt;&gt;"",", isProcSetAllowedInPvP="&amp; AX252,"") &amp; IF(F252&lt;&gt;"Not in the game (anymore)",IF(U252&lt;&gt;"",", dropMechanic={"&amp;U252&amp;IF(AA252&lt;&gt;"",","&amp;AA252,"")&amp;IF(AF252&lt;&gt;"",","&amp;AF252,"")&amp;IF(AK252&lt;&gt;"",","&amp;AK252,"")&amp;IF(AP252&lt;&gt;"",","&amp;AP252,"")&amp;IF(AU252&lt;&gt;"",","&amp;AU252,"")&amp;"}"&amp;IF(U252="LIBSETS_DROP_MECHANIC_MONSTER_NAME",", dropMechanicNames={" &amp; IF(V252&lt;&gt;"","['en']='"&amp;V252&amp;"'","") &amp; IF(W252&lt;&gt;"",", ['de']='" &amp; W252&amp;"'","") &amp; "}",""),"")&amp;"},","")</f>
        <v>},</v>
      </c>
      <c r="BC252" s="21" t="str">
        <f>IF(F252&lt;&gt;"Not in the game (anymore)",IF(C252&lt;&gt;"",CONCATENATE(" --",C252," / ",B252,"   [",IF(Q252&lt;&gt;"",Q252,""),IF(Z252&lt;&gt;"",", "&amp;Z252,""),IF(AE252&lt;&gt;"",", "&amp;AE252,""),IF(AJ252&lt;&gt;"",", "&amp;AJ252,""),IF(AO252&lt;&gt;"",", "&amp;AO252,""),IF(AT252&lt;&gt;"",", "&amp;AT252,""),"]")),"")</f>
        <v xml:space="preserve"> --Spelunker / Höhlenforscher   [Spindleclutch I]</v>
      </c>
    </row>
    <row r="253" spans="1:55" x14ac:dyDescent="0.25">
      <c r="A253" s="12">
        <v>297</v>
      </c>
      <c r="B253" t="s">
        <v>1114</v>
      </c>
      <c r="C253" t="s">
        <v>1115</v>
      </c>
      <c r="D253" s="3">
        <f>A253</f>
        <v>297</v>
      </c>
      <c r="G253" s="8" t="s">
        <v>1482</v>
      </c>
      <c r="I253" t="s">
        <v>91</v>
      </c>
      <c r="J253" t="s">
        <v>91</v>
      </c>
      <c r="K253">
        <v>98</v>
      </c>
      <c r="L253">
        <v>98</v>
      </c>
      <c r="M253">
        <v>98</v>
      </c>
      <c r="O253" s="65" t="s">
        <v>51</v>
      </c>
      <c r="P253" s="3">
        <f>IF(AND(G253&lt;&gt;"LIBSETS_SETTYPE_BATTLEGROUND",G253&lt;&gt;"LIBSETS_SETTYPE_SPECIAL"), IF(Q253&lt;&gt;"",VLOOKUP(Q253,'ESO zone constants'!$D$3:$H$10001,5,FALSE),""),"")</f>
        <v>283</v>
      </c>
      <c r="Q253" t="str">
        <f>IF(AND(O253&lt;&gt;"",NOT(ISERROR(O253))),O253, IF(AND(K253&lt;&gt;"",K253&gt;0,NOT(ISERROR(K253))),VLOOKUP(K253,'ESO dumped WayshrineInfo'!$K$3:$N$9987,4,FALSE),""))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WayshrineInfo'!$K$3:$N$9987,4,FALSE),""))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WayshrineInfo'!$K$3:$N$9987,4,FALSE),""))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5" t="s">
        <v>2678</v>
      </c>
      <c r="AY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[297] = {wayshrines={98,98,98,}, dlcId=DLC_BASE_GAME</v>
      </c>
      <c r="AZ253" s="21" t="str">
        <f>IF(F253&lt;&gt;"Not in the game (anymore)",IF(A253&lt;&gt;"",IF(P253&lt;&gt;"",CONCATENATE(", zoneIds={",P253),"")&amp;IF(Y253&lt;&gt;"",CONCATENATE(",",Y253),"")&amp;IF(AD253&lt;&gt;"",CONCATENATE(",",AD253),"")&amp;IF(AI253&lt;&gt;"",CONCATENATE(",",AI253),"")&amp;IF(AN253&lt;&gt;"",CONCATENATE(",",AN253),"")&amp;IF(AS253&lt;&gt;"",CONCATENATE(",",AS253),"")&amp;IF(P253&lt;&gt;"",CONCATENATE("}",""),"")&amp;IF(OR(I253="true",I253="false",I253&lt;&gt;""), CONCATENATE(", veteran=", I253), ""),""),"")</f>
        <v>, zoneIds={283,934}, veteran=false</v>
      </c>
      <c r="BA253" s="21" t="str">
        <f>IF(F253&lt;&gt;"Not in the game (anymore)",IF(A253&lt;&gt;"",", setType="&amp;G253,"")&amp;IF(J253="true",", multiTrialSet=true",""),"")</f>
        <v>, setType=LIBSETS_SETTYPE_DUNGEON</v>
      </c>
      <c r="BB253" s="21" t="str">
        <f>IF(AX253&lt;&gt;"",", isProcSetAllowedInPvP="&amp; AX253,"") &amp; IF(F253&lt;&gt;"Not in the game (anymore)",IF(U253&lt;&gt;"",", dropMechanic={"&amp;U253&amp;IF(AA253&lt;&gt;"",","&amp;AA253,"")&amp;IF(AF253&lt;&gt;"",","&amp;AF253,"")&amp;IF(AK253&lt;&gt;"",","&amp;AK253,"")&amp;IF(AP253&lt;&gt;"",","&amp;AP253,"")&amp;IF(AU253&lt;&gt;"",","&amp;AU253,"")&amp;"}"&amp;IF(U253="LIBSETS_DROP_MECHANIC_MONSTER_NAME",", dropMechanicNames={" &amp; IF(V253&lt;&gt;"","['en']='"&amp;V253&amp;"'","") &amp; IF(W253&lt;&gt;"",", ['de']='" &amp; W253&amp;"'","") &amp; "}",""),"")&amp;"},","")</f>
        <v>, isProcSetAllowedInPvP=1},</v>
      </c>
      <c r="BC253" s="21" t="str">
        <f>IF(F253&lt;&gt;"Not in the game (anymore)",IF(C253&lt;&gt;"",CONCATENATE(" --",C253," / ",B253,"   [",IF(Q253&lt;&gt;"",Q253,""),IF(Z253&lt;&gt;"",", "&amp;Z253,""),IF(AE253&lt;&gt;"",", "&amp;AE253,""),IF(AJ253&lt;&gt;"",", "&amp;AJ253,""),IF(AO253&lt;&gt;"",", "&amp;AO253,""),IF(AT253&lt;&gt;"",", "&amp;AT253,""),"]")),"")</f>
        <v xml:space="preserve"> --Spider Cultist Cowl / Spinnenkultistenkutte   [Fungal Grotto I]</v>
      </c>
    </row>
    <row r="254" spans="1:55" x14ac:dyDescent="0.25">
      <c r="A254" s="12">
        <v>298</v>
      </c>
      <c r="B254" t="s">
        <v>1116</v>
      </c>
      <c r="C254" t="s">
        <v>1117</v>
      </c>
      <c r="D254" s="3">
        <f>A254</f>
        <v>298</v>
      </c>
      <c r="G254" s="8" t="s">
        <v>1482</v>
      </c>
      <c r="I254" t="s">
        <v>91</v>
      </c>
      <c r="J254" t="s">
        <v>91</v>
      </c>
      <c r="K254">
        <v>191</v>
      </c>
      <c r="L254">
        <v>191</v>
      </c>
      <c r="M254">
        <v>191</v>
      </c>
      <c r="O254" s="65" t="s">
        <v>43</v>
      </c>
      <c r="P254" s="3">
        <f>IF(AND(G254&lt;&gt;"LIBSETS_SETTYPE_BATTLEGROUND",G254&lt;&gt;"LIBSETS_SETTYPE_SPECIAL"), IF(Q254&lt;&gt;"",VLOOKUP(Q254,'ESO zone constants'!$D$3:$H$10001,5,FALSE),""),"")</f>
        <v>126</v>
      </c>
      <c r="Q254" t="str">
        <f>IF(AND(O254&lt;&gt;"",NOT(ISERROR(O254))),O254, IF(AND(K254&lt;&gt;"",K254&gt;0,NOT(ISERROR(K254))),VLOOKUP(K254,'ESO dumped WayshrineInfo'!$K$3:$N$9987,4,FALSE),""))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WayshrineInfo'!$K$3:$N$9987,4,FALSE),""))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WayshrineInfo'!$K$3:$N$9987,4,FALSE),""))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5" t="s">
        <v>2678</v>
      </c>
      <c r="AY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[298] = {wayshrines={191,191,191,}, dlcId=DLC_BASE_GAME</v>
      </c>
      <c r="AZ254" s="21" t="str">
        <f>IF(F254&lt;&gt;"Not in the game (anymore)",IF(A254&lt;&gt;"",IF(P254&lt;&gt;"",CONCATENATE(", zoneIds={",P254),"")&amp;IF(Y254&lt;&gt;"",CONCATENATE(",",Y254),"")&amp;IF(AD254&lt;&gt;"",CONCATENATE(",",AD254),"")&amp;IF(AI254&lt;&gt;"",CONCATENATE(",",AI254),"")&amp;IF(AN254&lt;&gt;"",CONCATENATE(",",AN254),"")&amp;IF(AS254&lt;&gt;"",CONCATENATE(",",AS254),"")&amp;IF(P254&lt;&gt;"",CONCATENATE("}",""),"")&amp;IF(OR(I254="true",I254="false",I254&lt;&gt;""), CONCATENATE(", veteran=", I254), ""),""),"")</f>
        <v>, zoneIds={126,931}, veteran=false</v>
      </c>
      <c r="BA254" s="21" t="str">
        <f>IF(F254&lt;&gt;"Not in the game (anymore)",IF(A254&lt;&gt;"",", setType="&amp;G254,"")&amp;IF(J254="true",", multiTrialSet=true",""),"")</f>
        <v>, setType=LIBSETS_SETTYPE_DUNGEON</v>
      </c>
      <c r="BB254" s="21" t="str">
        <f>IF(AX254&lt;&gt;"",", isProcSetAllowedInPvP="&amp; AX254,"") &amp; IF(F254&lt;&gt;"Not in the game (anymore)",IF(U254&lt;&gt;"",", dropMechanic={"&amp;U254&amp;IF(AA254&lt;&gt;"",","&amp;AA254,"")&amp;IF(AF254&lt;&gt;"",","&amp;AF254,"")&amp;IF(AK254&lt;&gt;"",","&amp;AK254,"")&amp;IF(AP254&lt;&gt;"",","&amp;AP254,"")&amp;IF(AU254&lt;&gt;"",","&amp;AU254,"")&amp;"}"&amp;IF(U254="LIBSETS_DROP_MECHANIC_MONSTER_NAME",", dropMechanicNames={" &amp; IF(V254&lt;&gt;"","['en']='"&amp;V254&amp;"'","") &amp; IF(W254&lt;&gt;"",", ['de']='" &amp; W254&amp;"'","") &amp; "}",""),"")&amp;"},","")</f>
        <v>, isProcSetAllowedInPvP=1},</v>
      </c>
      <c r="BC254" s="21" t="str">
        <f>IF(F254&lt;&gt;"Not in the game (anymore)",IF(C254&lt;&gt;"",CONCATENATE(" --",C254," / ",B254,"   [",IF(Q254&lt;&gt;"",Q254,""),IF(Z254&lt;&gt;"",", "&amp;Z254,""),IF(AE254&lt;&gt;"",", "&amp;AE254,""),IF(AJ254&lt;&gt;"",", "&amp;AJ254,""),IF(AO254&lt;&gt;"",", "&amp;AO254,""),IF(AT254&lt;&gt;"",", "&amp;AT254,""),"]")),"")</f>
        <v xml:space="preserve"> --Light Speaker / Lichtsprecher   [Elden Hollow I]</v>
      </c>
    </row>
    <row r="255" spans="1:55" x14ac:dyDescent="0.25">
      <c r="A255" s="12">
        <v>299</v>
      </c>
      <c r="B255" t="s">
        <v>1118</v>
      </c>
      <c r="C255" t="s">
        <v>1119</v>
      </c>
      <c r="D255" s="3">
        <f>A255</f>
        <v>299</v>
      </c>
      <c r="G255" s="8" t="s">
        <v>1482</v>
      </c>
      <c r="I255" t="s">
        <v>91</v>
      </c>
      <c r="J255" t="s">
        <v>91</v>
      </c>
      <c r="K255">
        <v>189</v>
      </c>
      <c r="L255">
        <v>189</v>
      </c>
      <c r="M255">
        <v>189</v>
      </c>
      <c r="O255" s="65" t="s">
        <v>62</v>
      </c>
      <c r="P255" s="3">
        <f>IF(AND(G255&lt;&gt;"LIBSETS_SETTYPE_BATTLEGROUND",G255&lt;&gt;"LIBSETS_SETTYPE_SPECIAL"), IF(Q255&lt;&gt;"",VLOOKUP(Q255,'ESO zone constants'!$D$3:$H$10001,5,FALSE),""),"")</f>
        <v>146</v>
      </c>
      <c r="Q255" t="str">
        <f>IF(AND(O255&lt;&gt;"",NOT(ISERROR(O255))),O255, IF(AND(K255&lt;&gt;"",K255&gt;0,NOT(ISERROR(K255))),VLOOKUP(K255,'ESO dumped WayshrineInfo'!$K$3:$N$9987,4,FALSE),""))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WayshrineInfo'!$K$3:$N$9987,4,FALSE),""))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WayshrineInfo'!$K$3:$N$9987,4,FALSE),""))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5" t="s">
        <v>2677</v>
      </c>
      <c r="AY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[299] = {wayshrines={189,189,189,}, dlcId=DLC_BASE_GAME</v>
      </c>
      <c r="AZ255" s="21" t="str">
        <f>IF(F255&lt;&gt;"Not in the game (anymore)",IF(A255&lt;&gt;"",IF(P255&lt;&gt;"",CONCATENATE(", zoneIds={",P255),"")&amp;IF(Y255&lt;&gt;"",CONCATENATE(",",Y255),"")&amp;IF(AD255&lt;&gt;"",CONCATENATE(",",AD255),"")&amp;IF(AI255&lt;&gt;"",CONCATENATE(",",AI255),"")&amp;IF(AN255&lt;&gt;"",CONCATENATE(",",AN255),"")&amp;IF(AS255&lt;&gt;"",CONCATENATE(",",AS255),"")&amp;IF(P255&lt;&gt;"",CONCATENATE("}",""),"")&amp;IF(OR(I255="true",I255="false",I255&lt;&gt;""), CONCATENATE(", veteran=", I255), ""),""),"")</f>
        <v>, zoneIds={146,933}, veteran=false</v>
      </c>
      <c r="BA255" s="21" t="str">
        <f>IF(F255&lt;&gt;"Not in the game (anymore)",IF(A255&lt;&gt;"",", setType="&amp;G255,"")&amp;IF(J255="true",", multiTrialSet=true",""),"")</f>
        <v>, setType=LIBSETS_SETTYPE_DUNGEON</v>
      </c>
      <c r="BB255" s="21" t="str">
        <f>IF(AX255&lt;&gt;"",", isProcSetAllowedInPvP="&amp; AX255,"") &amp; IF(F255&lt;&gt;"Not in the game (anymore)",IF(U255&lt;&gt;"",", dropMechanic={"&amp;U255&amp;IF(AA255&lt;&gt;"",","&amp;AA255,"")&amp;IF(AF255&lt;&gt;"",","&amp;AF255,"")&amp;IF(AK255&lt;&gt;"",","&amp;AK255,"")&amp;IF(AP255&lt;&gt;"",","&amp;AP255,"")&amp;IF(AU255&lt;&gt;"",","&amp;AU255,"")&amp;"}"&amp;IF(U255="LIBSETS_DROP_MECHANIC_MONSTER_NAME",", dropMechanicNames={" &amp; IF(V255&lt;&gt;"","['en']='"&amp;V255&amp;"'","") &amp; IF(W255&lt;&gt;"",", ['de']='" &amp; W255&amp;"'","") &amp; "}",""),"")&amp;"},","")</f>
        <v>},</v>
      </c>
      <c r="BC255" s="21" t="str">
        <f>IF(F255&lt;&gt;"Not in the game (anymore)",IF(C255&lt;&gt;"",CONCATENATE(" --",C255," / ",B255,"   [",IF(Q255&lt;&gt;"",Q255,""),IF(Z255&lt;&gt;"",", "&amp;Z255,""),IF(AE255&lt;&gt;"",", "&amp;AE255,""),IF(AJ255&lt;&gt;"",", "&amp;AJ255,""),IF(AO255&lt;&gt;"",", "&amp;AO255,""),IF(AT255&lt;&gt;"",", "&amp;AT255,""),"]")),"")</f>
        <v xml:space="preserve"> --Toothrow / Zahnreihe   [Wayrest Sewers I]</v>
      </c>
    </row>
    <row r="256" spans="1:55" x14ac:dyDescent="0.25">
      <c r="A256" s="12">
        <v>300</v>
      </c>
      <c r="B256" t="s">
        <v>1120</v>
      </c>
      <c r="C256" t="s">
        <v>2623</v>
      </c>
      <c r="D256" s="3">
        <f>A256</f>
        <v>300</v>
      </c>
      <c r="G256" s="8" t="s">
        <v>1482</v>
      </c>
      <c r="I256" t="s">
        <v>91</v>
      </c>
      <c r="J256" t="s">
        <v>91</v>
      </c>
      <c r="K256">
        <v>198</v>
      </c>
      <c r="L256">
        <v>198</v>
      </c>
      <c r="M256">
        <v>198</v>
      </c>
      <c r="O256" s="65" t="s">
        <v>61</v>
      </c>
      <c r="P256" s="3">
        <f>IF(AND(G256&lt;&gt;"LIBSETS_SETTYPE_BATTLEGROUND",G256&lt;&gt;"LIBSETS_SETTYPE_SPECIAL"), IF(Q256&lt;&gt;"",VLOOKUP(Q256,'ESO zone constants'!$D$3:$H$10001,5,FALSE),""),"")</f>
        <v>63</v>
      </c>
      <c r="Q256" t="str">
        <f>IF(AND(O256&lt;&gt;"",NOT(ISERROR(O256))),O256, IF(AND(K256&lt;&gt;"",K256&gt;0,NOT(ISERROR(K256))),VLOOKUP(K256,'ESO dumped WayshrineInfo'!$K$3:$N$9987,4,FALSE),""))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WayshrineInfo'!$K$3:$N$9987,4,FALSE),""))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WayshrineInfo'!$K$3:$N$9987,4,FALSE),""))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5" t="s">
        <v>2678</v>
      </c>
      <c r="AY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[300] = {wayshrines={198,198,198,}, dlcId=DLC_BASE_GAME</v>
      </c>
      <c r="AZ256" s="21" t="str">
        <f>IF(F256&lt;&gt;"Not in the game (anymore)",IF(A256&lt;&gt;"",IF(P256&lt;&gt;"",CONCATENATE(", zoneIds={",P256),"")&amp;IF(Y256&lt;&gt;"",CONCATENATE(",",Y256),"")&amp;IF(AD256&lt;&gt;"",CONCATENATE(",",AD256),"")&amp;IF(AI256&lt;&gt;"",CONCATENATE(",",AI256),"")&amp;IF(AN256&lt;&gt;"",CONCATENATE(",",AN256),"")&amp;IF(AS256&lt;&gt;"",CONCATENATE(",",AS256),"")&amp;IF(P256&lt;&gt;"",CONCATENATE("}",""),"")&amp;IF(OR(I256="true",I256="false",I256&lt;&gt;""), CONCATENATE(", veteran=", I256), ""),""),"")</f>
        <v>, zoneIds={63,930}, veteran=false</v>
      </c>
      <c r="BA256" s="21" t="str">
        <f>IF(F256&lt;&gt;"Not in the game (anymore)",IF(A256&lt;&gt;"",", setType="&amp;G256,"")&amp;IF(J256="true",", multiTrialSet=true",""),"")</f>
        <v>, setType=LIBSETS_SETTYPE_DUNGEON</v>
      </c>
      <c r="BB256" s="21" t="str">
        <f>IF(AX256&lt;&gt;"",", isProcSetAllowedInPvP="&amp; AX256,"") &amp; IF(F256&lt;&gt;"Not in the game (anymore)",IF(U256&lt;&gt;"",", dropMechanic={"&amp;U256&amp;IF(AA256&lt;&gt;"",","&amp;AA256,"")&amp;IF(AF256&lt;&gt;"",","&amp;AF256,"")&amp;IF(AK256&lt;&gt;"",","&amp;AK256,"")&amp;IF(AP256&lt;&gt;"",","&amp;AP256,"")&amp;IF(AU256&lt;&gt;"",","&amp;AU256,"")&amp;"}"&amp;IF(U256="LIBSETS_DROP_MECHANIC_MONSTER_NAME",", dropMechanicNames={" &amp; IF(V256&lt;&gt;"","['en']='"&amp;V256&amp;"'","") &amp; IF(W256&lt;&gt;"",", ['de']='" &amp; W256&amp;"'","") &amp; "}",""),"")&amp;"},","")</f>
        <v>, isProcSetAllowedInPvP=1},</v>
      </c>
      <c r="BC256" s="21" t="str">
        <f>IF(F256&lt;&gt;"Not in the game (anymore)",IF(C256&lt;&gt;"",CONCATENATE(" --",C256," / ",B256,"   [",IF(Q256&lt;&gt;"",Q256,""),IF(Z256&lt;&gt;"",", "&amp;Z256,""),IF(AE256&lt;&gt;"",", "&amp;AE256,""),IF(AJ256&lt;&gt;"",", "&amp;AJ256,""),IF(AO256&lt;&gt;"",", "&amp;AO256,""),IF(AT256&lt;&gt;"",", "&amp;AT256,""),"]")),"")</f>
        <v xml:space="preserve"> --Netch\'s Touch / Berührung des Netch   [Darkshade Caverns I]</v>
      </c>
    </row>
    <row r="257" spans="1:55" x14ac:dyDescent="0.25">
      <c r="A257" s="12">
        <v>301</v>
      </c>
      <c r="B257" t="s">
        <v>1121</v>
      </c>
      <c r="C257" t="s">
        <v>1122</v>
      </c>
      <c r="D257" s="3">
        <f>A257</f>
        <v>301</v>
      </c>
      <c r="G257" s="8" t="s">
        <v>1482</v>
      </c>
      <c r="I257" t="s">
        <v>91</v>
      </c>
      <c r="J257" t="s">
        <v>91</v>
      </c>
      <c r="K257">
        <v>198</v>
      </c>
      <c r="L257">
        <v>198</v>
      </c>
      <c r="M257">
        <v>198</v>
      </c>
      <c r="O257" s="65" t="s">
        <v>61</v>
      </c>
      <c r="P257" s="3">
        <f>IF(AND(G257&lt;&gt;"LIBSETS_SETTYPE_BATTLEGROUND",G257&lt;&gt;"LIBSETS_SETTYPE_SPECIAL"), IF(Q257&lt;&gt;"",VLOOKUP(Q257,'ESO zone constants'!$D$3:$H$10001,5,FALSE),""),"")</f>
        <v>63</v>
      </c>
      <c r="Q257" t="str">
        <f>IF(AND(O257&lt;&gt;"",NOT(ISERROR(O257))),O257, IF(AND(K257&lt;&gt;"",K257&gt;0,NOT(ISERROR(K257))),VLOOKUP(K257,'ESO dumped WayshrineInfo'!$K$3:$N$9987,4,FALSE),""))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WayshrineInfo'!$K$3:$N$9987,4,FALSE),""))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WayshrineInfo'!$K$3:$N$9987,4,FALSE),""))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5" t="s">
        <v>2678</v>
      </c>
      <c r="AY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[301] = {wayshrines={198,198,198,}, dlcId=DLC_BASE_GAME</v>
      </c>
      <c r="AZ257" s="21" t="str">
        <f>IF(F257&lt;&gt;"Not in the game (anymore)",IF(A257&lt;&gt;"",IF(P257&lt;&gt;"",CONCATENATE(", zoneIds={",P257),"")&amp;IF(Y257&lt;&gt;"",CONCATENATE(",",Y257),"")&amp;IF(AD257&lt;&gt;"",CONCATENATE(",",AD257),"")&amp;IF(AI257&lt;&gt;"",CONCATENATE(",",AI257),"")&amp;IF(AN257&lt;&gt;"",CONCATENATE(",",AN257),"")&amp;IF(AS257&lt;&gt;"",CONCATENATE(",",AS257),"")&amp;IF(P257&lt;&gt;"",CONCATENATE("}",""),"")&amp;IF(OR(I257="true",I257="false",I257&lt;&gt;""), CONCATENATE(", veteran=", I257), ""),""),"")</f>
        <v>, zoneIds={63,930}, veteran=false</v>
      </c>
      <c r="BA257" s="21" t="str">
        <f>IF(F257&lt;&gt;"Not in the game (anymore)",IF(A257&lt;&gt;"",", setType="&amp;G257,"")&amp;IF(J257="true",", multiTrialSet=true",""),"")</f>
        <v>, setType=LIBSETS_SETTYPE_DUNGEON</v>
      </c>
      <c r="BB257" s="21" t="str">
        <f>IF(AX257&lt;&gt;"",", isProcSetAllowedInPvP="&amp; AX257,"") &amp; IF(F257&lt;&gt;"Not in the game (anymore)",IF(U257&lt;&gt;"",", dropMechanic={"&amp;U257&amp;IF(AA257&lt;&gt;"",","&amp;AA257,"")&amp;IF(AF257&lt;&gt;"",","&amp;AF257,"")&amp;IF(AK257&lt;&gt;"",","&amp;AK257,"")&amp;IF(AP257&lt;&gt;"",","&amp;AP257,"")&amp;IF(AU257&lt;&gt;"",","&amp;AU257,"")&amp;"}"&amp;IF(U257="LIBSETS_DROP_MECHANIC_MONSTER_NAME",", dropMechanicNames={" &amp; IF(V257&lt;&gt;"","['en']='"&amp;V257&amp;"'","") &amp; IF(W257&lt;&gt;"",", ['de']='" &amp; W257&amp;"'","") &amp; "}",""),"")&amp;"},","")</f>
        <v>, isProcSetAllowedInPvP=1},</v>
      </c>
      <c r="BC257" s="21" t="str">
        <f>IF(F257&lt;&gt;"Not in the game (anymore)",IF(C257&lt;&gt;"",CONCATENATE(" --",C257," / ",B257,"   [",IF(Q257&lt;&gt;"",Q257,""),IF(Z257&lt;&gt;"",", "&amp;Z257,""),IF(AE257&lt;&gt;"",", "&amp;AE257,""),IF(AJ257&lt;&gt;"",", "&amp;AJ257,""),IF(AO257&lt;&gt;"",", "&amp;AO257,""),IF(AT257&lt;&gt;"",", "&amp;AT257,""),"]")),"")</f>
        <v xml:space="preserve"> --Strength of the Automaton / Stärke des Automaten   [Darkshade Caverns I]</v>
      </c>
    </row>
    <row r="258" spans="1:55" x14ac:dyDescent="0.25">
      <c r="A258" s="12">
        <v>302</v>
      </c>
      <c r="B258" t="s">
        <v>1123</v>
      </c>
      <c r="C258" t="s">
        <v>1123</v>
      </c>
      <c r="D258" s="3">
        <f>A258</f>
        <v>302</v>
      </c>
      <c r="G258" s="8" t="s">
        <v>1482</v>
      </c>
      <c r="I258" t="s">
        <v>91</v>
      </c>
      <c r="J258" t="s">
        <v>91</v>
      </c>
      <c r="K258">
        <v>190</v>
      </c>
      <c r="L258">
        <v>190</v>
      </c>
      <c r="M258">
        <v>190</v>
      </c>
      <c r="O258" s="65" t="s">
        <v>49</v>
      </c>
      <c r="P258" s="3">
        <f>IF(AND(G258&lt;&gt;"LIBSETS_SETTYPE_BATTLEGROUND",G258&lt;&gt;"LIBSETS_SETTYPE_SPECIAL"), IF(Q258&lt;&gt;"",VLOOKUP(Q258,'ESO zone constants'!$D$3:$H$10001,5,FALSE),""),"")</f>
        <v>130</v>
      </c>
      <c r="Q258" t="str">
        <f>IF(AND(O258&lt;&gt;"",NOT(ISERROR(O258))),O258, IF(AND(K258&lt;&gt;"",K258&gt;0,NOT(ISERROR(K258))),VLOOKUP(K258,'ESO dumped WayshrineInfo'!$K$3:$N$9987,4,FALSE),""))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WayshrineInfo'!$K$3:$N$9987,4,FALSE),""))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WayshrineInfo'!$K$3:$N$9987,4,FALSE),""))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5" t="s">
        <v>2678</v>
      </c>
      <c r="AY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[302] = {wayshrines={190,190,190,}, dlcId=DLC_BASE_GAME</v>
      </c>
      <c r="AZ258" s="21" t="str">
        <f>IF(F258&lt;&gt;"Not in the game (anymore)",IF(A258&lt;&gt;"",IF(P258&lt;&gt;"",CONCATENATE(", zoneIds={",P258),"")&amp;IF(Y258&lt;&gt;"",CONCATENATE(",",Y258),"")&amp;IF(AD258&lt;&gt;"",CONCATENATE(",",AD258),"")&amp;IF(AI258&lt;&gt;"",CONCATENATE(",",AI258),"")&amp;IF(AN258&lt;&gt;"",CONCATENATE(",",AN258),"")&amp;IF(AS258&lt;&gt;"",CONCATENATE(",",AS258),"")&amp;IF(P258&lt;&gt;"",CONCATENATE("}",""),"")&amp;IF(OR(I258="true",I258="false",I258&lt;&gt;""), CONCATENATE(", veteran=", I258), ""),""),"")</f>
        <v>, zoneIds={130,932}, veteran=false</v>
      </c>
      <c r="BA258" s="21" t="str">
        <f>IF(F258&lt;&gt;"Not in the game (anymore)",IF(A258&lt;&gt;"",", setType="&amp;G258,"")&amp;IF(J258="true",", multiTrialSet=true",""),"")</f>
        <v>, setType=LIBSETS_SETTYPE_DUNGEON</v>
      </c>
      <c r="BB258" s="21" t="str">
        <f>IF(AX258&lt;&gt;"",", isProcSetAllowedInPvP="&amp; AX258,"") &amp; IF(F258&lt;&gt;"Not in the game (anymore)",IF(U258&lt;&gt;"",", dropMechanic={"&amp;U258&amp;IF(AA258&lt;&gt;"",","&amp;AA258,"")&amp;IF(AF258&lt;&gt;"",","&amp;AF258,"")&amp;IF(AK258&lt;&gt;"",","&amp;AK258,"")&amp;IF(AP258&lt;&gt;"",","&amp;AP258,"")&amp;IF(AU258&lt;&gt;"",","&amp;AU258,"")&amp;"}"&amp;IF(U258="LIBSETS_DROP_MECHANIC_MONSTER_NAME",", dropMechanicNames={" &amp; IF(V258&lt;&gt;"","['en']='"&amp;V258&amp;"'","") &amp; IF(W258&lt;&gt;"",", ['de']='" &amp; W258&amp;"'","") &amp; "}",""),"")&amp;"},","")</f>
        <v>, isProcSetAllowedInPvP=1},</v>
      </c>
      <c r="BC258" s="21" t="str">
        <f>IF(F258&lt;&gt;"Not in the game (anymore)",IF(C258&lt;&gt;"",CONCATENATE(" --",C258," / ",B258,"   [",IF(Q258&lt;&gt;"",Q258,""),IF(Z258&lt;&gt;"",", "&amp;Z258,""),IF(AE258&lt;&gt;"",", "&amp;AE258,""),IF(AJ258&lt;&gt;"",", "&amp;AJ258,""),IF(AO258&lt;&gt;"",", "&amp;AO258,""),IF(AT258&lt;&gt;"",", "&amp;AT258,""),"]")),"")</f>
        <v xml:space="preserve"> --Leviathan / Leviathan   [Crypt of Hearts I]</v>
      </c>
    </row>
    <row r="259" spans="1:55" x14ac:dyDescent="0.25">
      <c r="A259" s="12">
        <v>303</v>
      </c>
      <c r="B259" t="s">
        <v>1124</v>
      </c>
      <c r="C259" t="s">
        <v>2624</v>
      </c>
      <c r="D259" s="3">
        <f>A259</f>
        <v>303</v>
      </c>
      <c r="G259" s="8" t="s">
        <v>1482</v>
      </c>
      <c r="I259" t="s">
        <v>91</v>
      </c>
      <c r="J259" t="s">
        <v>91</v>
      </c>
      <c r="K259">
        <v>192</v>
      </c>
      <c r="L259">
        <v>192</v>
      </c>
      <c r="M259">
        <v>192</v>
      </c>
      <c r="O259" s="65" t="s">
        <v>60</v>
      </c>
      <c r="P259" s="3">
        <f>IF(AND(G259&lt;&gt;"LIBSETS_SETTYPE_BATTLEGROUND",G259&lt;&gt;"LIBSETS_SETTYPE_SPECIAL"), IF(Q259&lt;&gt;"",VLOOKUP(Q259,'ESO zone constants'!$D$3:$H$10001,5,FALSE),""),"")</f>
        <v>148</v>
      </c>
      <c r="Q259" t="str">
        <f>IF(AND(O259&lt;&gt;"",NOT(ISERROR(O259))),O259, IF(AND(K259&lt;&gt;"",K259&gt;0,NOT(ISERROR(K259))),VLOOKUP(K259,'ESO dumped WayshrineInfo'!$K$3:$N$9987,4,FALSE),""))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WayshrineInfo'!$K$3:$N$9987,4,FALSE),""))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WayshrineInfo'!$K$3:$N$9987,4,FALSE),""))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5" t="s">
        <v>2677</v>
      </c>
      <c r="AY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{wayshrines={192,192,192,}, dlcId=DLC_BASE_GAME</v>
      </c>
      <c r="AZ259" s="21" t="str">
        <f>IF(F259&lt;&gt;"Not in the game (anymore)",IF(A259&lt;&gt;"",IF(P259&lt;&gt;"",CONCATENATE(", zoneIds={",P259),"")&amp;IF(Y259&lt;&gt;"",CONCATENATE(",",Y259),"")&amp;IF(AD259&lt;&gt;"",CONCATENATE(",",AD259),"")&amp;IF(AI259&lt;&gt;"",CONCATENATE(",",AI259),"")&amp;IF(AN259&lt;&gt;"",CONCATENATE(",",AN259),"")&amp;IF(AS259&lt;&gt;"",CONCATENATE(",",AS259),"")&amp;IF(P259&lt;&gt;"",CONCATENATE("}",""),"")&amp;IF(OR(I259="true",I259="false",I259&lt;&gt;""), CONCATENATE(", veteran=", I259), ""),""),"")</f>
        <v>, zoneIds={148}, veteran=false</v>
      </c>
      <c r="BA259" s="21" t="str">
        <f>IF(F259&lt;&gt;"Not in the game (anymore)",IF(A259&lt;&gt;"",", setType="&amp;G259,"")&amp;IF(J259="true",", multiTrialSet=true",""),"")</f>
        <v>, setType=LIBSETS_SETTYPE_DUNGEON</v>
      </c>
      <c r="BB259" s="21" t="str">
        <f>IF(AX259&lt;&gt;"",", isProcSetAllowedInPvP="&amp; AX259,"") &amp; IF(F259&lt;&gt;"Not in the game (anymore)",IF(U259&lt;&gt;"",", dropMechanic={"&amp;U259&amp;IF(AA259&lt;&gt;"",","&amp;AA259,"")&amp;IF(AF259&lt;&gt;"",","&amp;AF259,"")&amp;IF(AK259&lt;&gt;"",","&amp;AK259,"")&amp;IF(AP259&lt;&gt;"",","&amp;AP259,"")&amp;IF(AU259&lt;&gt;"",","&amp;AU259,"")&amp;"}"&amp;IF(U259="LIBSETS_DROP_MECHANIC_MONSTER_NAME",", dropMechanicNames={" &amp; IF(V259&lt;&gt;"","['en']='"&amp;V259&amp;"'","") &amp; IF(W259&lt;&gt;"",", ['de']='" &amp; W259&amp;"'","") &amp; "}",""),"")&amp;"},","")</f>
        <v>},</v>
      </c>
      <c r="BC259" s="21" t="str">
        <f>IF(F259&lt;&gt;"Not in the game (anymore)",IF(C259&lt;&gt;"",CONCATENATE(" --",C259," / ",B259,"   [",IF(Q259&lt;&gt;"",Q259,""),IF(Z259&lt;&gt;"",", "&amp;Z259,""),IF(AE259&lt;&gt;"",", "&amp;AE259,""),IF(AJ259&lt;&gt;"",", "&amp;AJ259,""),IF(AO259&lt;&gt;"",", "&amp;AO259,""),IF(AT259&lt;&gt;"",", "&amp;AT259,""),"]")),"")</f>
        <v xml:space="preserve"> --Lamia\'s Song / Lied der Lamie   [Arx Corinium]</v>
      </c>
    </row>
    <row r="260" spans="1:55" x14ac:dyDescent="0.25">
      <c r="A260" s="12">
        <v>304</v>
      </c>
      <c r="B260" t="s">
        <v>1125</v>
      </c>
      <c r="C260" t="s">
        <v>1126</v>
      </c>
      <c r="D260" s="3">
        <f>A260</f>
        <v>304</v>
      </c>
      <c r="G260" s="8" t="s">
        <v>1482</v>
      </c>
      <c r="I260" t="s">
        <v>91</v>
      </c>
      <c r="J260" t="s">
        <v>91</v>
      </c>
      <c r="K260">
        <v>192</v>
      </c>
      <c r="L260">
        <v>192</v>
      </c>
      <c r="M260">
        <v>192</v>
      </c>
      <c r="O260" s="65" t="s">
        <v>60</v>
      </c>
      <c r="P260" s="3">
        <f>IF(AND(G260&lt;&gt;"LIBSETS_SETTYPE_BATTLEGROUND",G260&lt;&gt;"LIBSETS_SETTYPE_SPECIAL"), IF(Q260&lt;&gt;"",VLOOKUP(Q260,'ESO zone constants'!$D$3:$H$10001,5,FALSE),""),"")</f>
        <v>148</v>
      </c>
      <c r="Q260" t="str">
        <f>IF(AND(O260&lt;&gt;"",NOT(ISERROR(O260))),O260, IF(AND(K260&lt;&gt;"",K260&gt;0,NOT(ISERROR(K260))),VLOOKUP(K260,'ESO dumped WayshrineInfo'!$K$3:$N$9987,4,FALSE),""))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WayshrineInfo'!$K$3:$N$9987,4,FALSE),""))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WayshrineInfo'!$K$3:$N$9987,4,FALSE),""))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5" t="s">
        <v>2677</v>
      </c>
      <c r="AY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IF(F260&lt;&gt;"Not in the game (anymore)",IF(A260&lt;&gt;"",", setType="&amp;G260,"")&amp;IF(J260="true",", multiTrialSet=true",""),"")</f>
        <v>, setType=LIBSETS_SETTYPE_DUNGEON</v>
      </c>
      <c r="BB260" s="21" t="str">
        <f>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A261</f>
        <v>305</v>
      </c>
      <c r="G261" s="8" t="s">
        <v>1482</v>
      </c>
      <c r="I261" t="s">
        <v>91</v>
      </c>
      <c r="J261" t="s">
        <v>91</v>
      </c>
      <c r="K261">
        <v>196</v>
      </c>
      <c r="L261">
        <v>196</v>
      </c>
      <c r="M261">
        <v>196</v>
      </c>
      <c r="O261" s="65" t="s">
        <v>68</v>
      </c>
      <c r="P261" s="3">
        <f>IF(AND(G261&lt;&gt;"LIBSETS_SETTYPE_BATTLEGROUND",G261&lt;&gt;"LIBSETS_SETTYPE_SPECIAL"), IF(Q261&lt;&gt;"",VLOOKUP(Q261,'ESO zone constants'!$D$3:$H$10001,5,FALSE),""),"")</f>
        <v>22</v>
      </c>
      <c r="Q261" t="str">
        <f>IF(AND(O261&lt;&gt;"",NOT(ISERROR(O261))),O261, IF(AND(K261&lt;&gt;"",K261&gt;0,NOT(ISERROR(K261))),VLOOKUP(K261,'ESO dumped WayshrineInfo'!$K$3:$N$9987,4,FALSE),""))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WayshrineInfo'!$K$3:$N$9987,4,FALSE),""))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WayshrineInfo'!$K$3:$N$9987,4,FALSE),""))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5" t="s">
        <v>2677</v>
      </c>
      <c r="AY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[305] = {wayshrines={196,196,196,}, dlcId=DLC_BASE_GAME</v>
      </c>
      <c r="AZ261" s="21" t="str">
        <f>IF(F261&lt;&gt;"Not in the game (anymore)",IF(A261&lt;&gt;"",IF(P261&lt;&gt;"",CONCATENATE(", zoneIds={",P261),"")&amp;IF(Y261&lt;&gt;"",CONCATENATE(",",Y261),"")&amp;IF(AD261&lt;&gt;"",CONCATENATE(",",AD261),"")&amp;IF(AI261&lt;&gt;"",CONCATENATE(",",AI261),"")&amp;IF(AN261&lt;&gt;"",CONCATENATE(",",AN261),"")&amp;IF(AS261&lt;&gt;"",CONCATENATE(",",AS261),"")&amp;IF(P261&lt;&gt;"",CONCATENATE("}",""),"")&amp;IF(OR(I261="true",I261="false",I261&lt;&gt;""), CONCATENATE(", veteran=", I261), ""),""),"")</f>
        <v>, zoneIds={22}, veteran=false</v>
      </c>
      <c r="BA261" s="21" t="str">
        <f>IF(F261&lt;&gt;"Not in the game (anymore)",IF(A261&lt;&gt;"",", setType="&amp;G261,"")&amp;IF(J261="true",", multiTrialSet=true",""),"")</f>
        <v>, setType=LIBSETS_SETTYPE_DUNGEON</v>
      </c>
      <c r="BB261" s="21" t="str">
        <f>IF(AX261&lt;&gt;"",", isProcSetAllowedInPvP="&amp; AX261,"") &amp; IF(F261&lt;&gt;"Not in the game (anymore)",IF(U261&lt;&gt;"",", dropMechanic={"&amp;U261&amp;IF(AA261&lt;&gt;"",","&amp;AA261,"")&amp;IF(AF261&lt;&gt;"",","&amp;AF261,"")&amp;IF(AK261&lt;&gt;"",","&amp;AK261,"")&amp;IF(AP261&lt;&gt;"",","&amp;AP261,"")&amp;IF(AU261&lt;&gt;"",","&amp;AU261,"")&amp;"}"&amp;IF(U261="LIBSETS_DROP_MECHANIC_MONSTER_NAME",", dropMechanicNames={" &amp; IF(V261&lt;&gt;"","['en']='"&amp;V261&amp;"'","") &amp; IF(W261&lt;&gt;"",", ['de']='" &amp; W261&amp;"'","") &amp; "}",""),"")&amp;"},","")</f>
        <v>},</v>
      </c>
      <c r="BC261" s="21" t="str">
        <f>IF(F261&lt;&gt;"Not in the game (anymore)",IF(C261&lt;&gt;"",CONCATENATE(" --",C261," / ",B261,"   [",IF(Q261&lt;&gt;"",Q261,""),IF(Z261&lt;&gt;"",", "&amp;Z261,""),IF(AE261&lt;&gt;"",", "&amp;AE261,""),IF(AJ261&lt;&gt;"",", "&amp;AJ261,""),IF(AO261&lt;&gt;"",", "&amp;AO261,""),IF(AT261&lt;&gt;"",", "&amp;AT261,""),"]")),"")</f>
        <v xml:space="preserve"> --Treasure Hunter / Schatzjäger   [Volenfell]</v>
      </c>
    </row>
    <row r="262" spans="1:55" x14ac:dyDescent="0.25">
      <c r="A262" s="12">
        <v>307</v>
      </c>
      <c r="B262" t="s">
        <v>1129</v>
      </c>
      <c r="C262" t="s">
        <v>1130</v>
      </c>
      <c r="D262" s="3">
        <f>A262</f>
        <v>307</v>
      </c>
      <c r="G262" s="8" t="s">
        <v>1482</v>
      </c>
      <c r="I262" t="s">
        <v>91</v>
      </c>
      <c r="J262" t="s">
        <v>91</v>
      </c>
      <c r="K262">
        <v>195</v>
      </c>
      <c r="L262">
        <v>195</v>
      </c>
      <c r="M262">
        <v>195</v>
      </c>
      <c r="O262" s="65" t="s">
        <v>48</v>
      </c>
      <c r="P262" s="3">
        <f>IF(AND(G262&lt;&gt;"LIBSETS_SETTYPE_BATTLEGROUND",G262&lt;&gt;"LIBSETS_SETTYPE_SPECIAL"), IF(Q262&lt;&gt;"",VLOOKUP(Q262,'ESO zone constants'!$D$3:$H$10001,5,FALSE),""),"")</f>
        <v>449</v>
      </c>
      <c r="Q262" t="str">
        <f>IF(AND(O262&lt;&gt;"",NOT(ISERROR(O262))),O262, IF(AND(K262&lt;&gt;"",K262&gt;0,NOT(ISERROR(K262))),VLOOKUP(K262,'ESO dumped WayshrineInfo'!$K$3:$N$9987,4,FALSE),""))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WayshrineInfo'!$K$3:$N$9987,4,FALSE),""))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WayshrineInfo'!$K$3:$N$9987,4,FALSE),""))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5" t="s">
        <v>2678</v>
      </c>
      <c r="AY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[307] = {wayshrines={195,195,195,}, dlcId=DLC_BASE_GAME</v>
      </c>
      <c r="AZ262" s="21" t="str">
        <f>IF(F262&lt;&gt;"Not in the game (anymore)",IF(A262&lt;&gt;"",IF(P262&lt;&gt;"",CONCATENATE(", zoneIds={",P262),"")&amp;IF(Y262&lt;&gt;"",CONCATENATE(",",Y262),"")&amp;IF(AD262&lt;&gt;"",CONCATENATE(",",AD262),"")&amp;IF(AI262&lt;&gt;"",CONCATENATE(",",AI262),"")&amp;IF(AN262&lt;&gt;"",CONCATENATE(",",AN262),"")&amp;IF(AS262&lt;&gt;"",CONCATENATE(",",AS262),"")&amp;IF(P262&lt;&gt;"",CONCATENATE("}",""),"")&amp;IF(OR(I262="true",I262="false",I262&lt;&gt;""), CONCATENATE(", veteran=", I262), ""),""),"")</f>
        <v>, zoneIds={449}, veteran=false</v>
      </c>
      <c r="BA262" s="21" t="str">
        <f>IF(F262&lt;&gt;"Not in the game (anymore)",IF(A262&lt;&gt;"",", setType="&amp;G262,"")&amp;IF(J262="true",", multiTrialSet=true",""),"")</f>
        <v>, setType=LIBSETS_SETTYPE_DUNGEON</v>
      </c>
      <c r="BB262" s="21" t="str">
        <f>IF(AX262&lt;&gt;"",", isProcSetAllowedInPvP="&amp; AX262,"") &amp; IF(F262&lt;&gt;"Not in the game (anymore)",IF(U262&lt;&gt;"",", dropMechanic={"&amp;U262&amp;IF(AA262&lt;&gt;"",","&amp;AA262,"")&amp;IF(AF262&lt;&gt;"",","&amp;AF262,"")&amp;IF(AK262&lt;&gt;"",","&amp;AK262,"")&amp;IF(AP262&lt;&gt;"",","&amp;AP262,"")&amp;IF(AU262&lt;&gt;"",","&amp;AU262,"")&amp;"}"&amp;IF(U262="LIBSETS_DROP_MECHANIC_MONSTER_NAME",", dropMechanicNames={" &amp; IF(V262&lt;&gt;"","['en']='"&amp;V262&amp;"'","") &amp; IF(W262&lt;&gt;"",", ['de']='" &amp; W262&amp;"'","") &amp; "}",""),"")&amp;"},","")</f>
        <v>, isProcSetAllowedInPvP=1},</v>
      </c>
      <c r="BC262" s="21" t="str">
        <f>IF(F262&lt;&gt;"Not in the game (anymore)",IF(C262&lt;&gt;"",CONCATENATE(" --",C262," / ",B262,"   [",IF(Q262&lt;&gt;"",Q262,""),IF(Z262&lt;&gt;"",", "&amp;Z262,""),IF(AE262&lt;&gt;"",", "&amp;AE262,""),IF(AJ262&lt;&gt;"",", "&amp;AJ262,""),IF(AO262&lt;&gt;"",", "&amp;AO262,""),IF(AT262&lt;&gt;"",", "&amp;AT262,""),"]")),"")</f>
        <v xml:space="preserve"> --Draugr Hulk / Schwerfälliger Draugr   [Direfrost Keep]</v>
      </c>
    </row>
    <row r="263" spans="1:55" x14ac:dyDescent="0.25">
      <c r="A263" s="12">
        <v>308</v>
      </c>
      <c r="B263" t="s">
        <v>1131</v>
      </c>
      <c r="C263" t="s">
        <v>2625</v>
      </c>
      <c r="D263" s="3">
        <f>A263</f>
        <v>308</v>
      </c>
      <c r="E263" s="42"/>
      <c r="G263" s="8" t="s">
        <v>1482</v>
      </c>
      <c r="I263" t="s">
        <v>91</v>
      </c>
      <c r="J263" t="s">
        <v>91</v>
      </c>
      <c r="K263">
        <v>186</v>
      </c>
      <c r="L263">
        <v>186</v>
      </c>
      <c r="M263">
        <v>186</v>
      </c>
      <c r="O263" s="65" t="s">
        <v>57</v>
      </c>
      <c r="P263" s="3">
        <f>IF(AND(G263&lt;&gt;"LIBSETS_SETTYPE_BATTLEGROUND",G263&lt;&gt;"LIBSETS_SETTYPE_SPECIAL"), IF(Q263&lt;&gt;"",VLOOKUP(Q263,'ESO zone constants'!$D$3:$H$10001,5,FALSE),""),"")</f>
        <v>38</v>
      </c>
      <c r="Q263" t="str">
        <f>IF(AND(O263&lt;&gt;"",NOT(ISERROR(O263))),O263, IF(AND(K263&lt;&gt;"",K263&gt;0,NOT(ISERROR(K263))),VLOOKUP(K263,'ESO dumped WayshrineInfo'!$K$3:$N$9987,4,FALSE),""))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WayshrineInfo'!$K$3:$N$9987,4,FALSE),""))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WayshrineInfo'!$K$3:$N$9987,4,FALSE),""))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5" t="s">
        <v>2677</v>
      </c>
      <c r="AY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[308] = {wayshrines={186,186,186,}, dlcId=DLC_BASE_GAME</v>
      </c>
      <c r="AZ263" s="21" t="str">
        <f>IF(F263&lt;&gt;"Not in the game (anymore)",IF(A263&lt;&gt;"",IF(P263&lt;&gt;"",CONCATENATE(", zoneIds={",P263),"")&amp;IF(Y263&lt;&gt;"",CONCATENATE(",",Y263),"")&amp;IF(AD263&lt;&gt;"",CONCATENATE(",",AD263),"")&amp;IF(AI263&lt;&gt;"",CONCATENATE(",",AI263),"")&amp;IF(AN263&lt;&gt;"",CONCATENATE(",",AN263),"")&amp;IF(AS263&lt;&gt;"",CONCATENATE(",",AS263),"")&amp;IF(P263&lt;&gt;"",CONCATENATE("}",""),"")&amp;IF(OR(I263="true",I263="false",I263&lt;&gt;""), CONCATENATE(", veteran=", I263), ""),""),"")</f>
        <v>, zoneIds={38}, veteran=false</v>
      </c>
      <c r="BA263" s="21" t="str">
        <f>IF(F263&lt;&gt;"Not in the game (anymore)",IF(A263&lt;&gt;"",", setType="&amp;G263,"")&amp;IF(J263="true",", multiTrialSet=true",""),"")</f>
        <v>, setType=LIBSETS_SETTYPE_DUNGEON</v>
      </c>
      <c r="BB263" s="21" t="str">
        <f>IF(AX263&lt;&gt;"",", isProcSetAllowedInPvP="&amp; AX263,"") &amp; IF(F263&lt;&gt;"Not in the game (anymore)",IF(U263&lt;&gt;"",", dropMechanic={"&amp;U263&amp;IF(AA263&lt;&gt;"",","&amp;AA263,"")&amp;IF(AF263&lt;&gt;"",","&amp;AF263,"")&amp;IF(AK263&lt;&gt;"",","&amp;AK263,"")&amp;IF(AP263&lt;&gt;"",","&amp;AP263,"")&amp;IF(AU263&lt;&gt;"",","&amp;AU263,"")&amp;"}"&amp;IF(U263="LIBSETS_DROP_MECHANIC_MONSTER_NAME",", dropMechanicNames={" &amp; IF(V263&lt;&gt;"","['en']='"&amp;V263&amp;"'","") &amp; IF(W263&lt;&gt;"",", ['de']='" &amp; W263&amp;"'","") &amp; "}",""),"")&amp;"},","")</f>
        <v>},</v>
      </c>
      <c r="BC263" s="21" t="str">
        <f>IF(F263&lt;&gt;"Not in the game (anymore)",IF(C263&lt;&gt;"",CONCATENATE(" --",C263," / ",B263,"   [",IF(Q263&lt;&gt;"",Q263,""),IF(Z263&lt;&gt;"",", "&amp;Z263,""),IF(AE263&lt;&gt;"",", "&amp;AE263,""),IF(AJ263&lt;&gt;"",", "&amp;AJ263,""),IF(AO263&lt;&gt;"",", "&amp;AO263,""),IF(AT263&lt;&gt;"",", "&amp;AT263,""),"]")),"")</f>
        <v xml:space="preserve"> --Bone Pirate\'s Tatters / Lumpen des Knochenpiraten   [Blackheart Haven]</v>
      </c>
    </row>
    <row r="264" spans="1:55" x14ac:dyDescent="0.25">
      <c r="A264" s="12">
        <v>309</v>
      </c>
      <c r="B264" t="s">
        <v>1132</v>
      </c>
      <c r="C264" t="s">
        <v>2626</v>
      </c>
      <c r="D264" s="3">
        <f>A264</f>
        <v>309</v>
      </c>
      <c r="E264" s="42"/>
      <c r="G264" s="8" t="s">
        <v>1482</v>
      </c>
      <c r="I264" t="s">
        <v>91</v>
      </c>
      <c r="J264" t="s">
        <v>91</v>
      </c>
      <c r="K264">
        <v>186</v>
      </c>
      <c r="L264">
        <v>186</v>
      </c>
      <c r="M264">
        <v>186</v>
      </c>
      <c r="O264" s="65" t="s">
        <v>57</v>
      </c>
      <c r="P264" s="3">
        <f>IF(AND(G264&lt;&gt;"LIBSETS_SETTYPE_BATTLEGROUND",G264&lt;&gt;"LIBSETS_SETTYPE_SPECIAL"), IF(Q264&lt;&gt;"",VLOOKUP(Q264,'ESO zone constants'!$D$3:$H$10001,5,FALSE),""),"")</f>
        <v>38</v>
      </c>
      <c r="Q264" t="str">
        <f>IF(AND(O264&lt;&gt;"",NOT(ISERROR(O264))),O264, IF(AND(K264&lt;&gt;"",K264&gt;0,NOT(ISERROR(K264))),VLOOKUP(K264,'ESO dumped WayshrineInfo'!$K$3:$N$9987,4,FALSE),""))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WayshrineInfo'!$K$3:$N$9987,4,FALSE),""))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WayshrineInfo'!$K$3:$N$9987,4,FALSE),""))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5" t="s">
        <v>2677</v>
      </c>
      <c r="AY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[309] = {wayshrines={186,186,186,}, dlcId=DLC_BASE_GAME</v>
      </c>
      <c r="AZ264" s="21" t="str">
        <f>IF(F264&lt;&gt;"Not in the game (anymore)",IF(A264&lt;&gt;"",IF(P264&lt;&gt;"",CONCATENATE(", zoneIds={",P264),"")&amp;IF(Y264&lt;&gt;"",CONCATENATE(",",Y264),"")&amp;IF(AD264&lt;&gt;"",CONCATENATE(",",AD264),"")&amp;IF(AI264&lt;&gt;"",CONCATENATE(",",AI264),"")&amp;IF(AN264&lt;&gt;"",CONCATENATE(",",AN264),"")&amp;IF(AS264&lt;&gt;"",CONCATENATE(",",AS264),"")&amp;IF(P264&lt;&gt;"",CONCATENATE("}",""),"")&amp;IF(OR(I264="true",I264="false",I264&lt;&gt;""), CONCATENATE(", veteran=", I264), ""),""),"")</f>
        <v>, zoneIds={38}, veteran=false</v>
      </c>
      <c r="BA264" s="21" t="str">
        <f>IF(F264&lt;&gt;"Not in the game (anymore)",IF(A264&lt;&gt;"",", setType="&amp;G264,"")&amp;IF(J264="true",", multiTrialSet=true",""),"")</f>
        <v>, setType=LIBSETS_SETTYPE_DUNGEON</v>
      </c>
      <c r="BB264" s="21" t="str">
        <f>IF(AX264&lt;&gt;"",", isProcSetAllowedInPvP="&amp; AX264,"") &amp; IF(F264&lt;&gt;"Not in the game (anymore)",IF(U264&lt;&gt;"",", dropMechanic={"&amp;U264&amp;IF(AA264&lt;&gt;"",","&amp;AA264,"")&amp;IF(AF264&lt;&gt;"",","&amp;AF264,"")&amp;IF(AK264&lt;&gt;"",","&amp;AK264,"")&amp;IF(AP264&lt;&gt;"",","&amp;AP264,"")&amp;IF(AU264&lt;&gt;"",","&amp;AU264,"")&amp;"}"&amp;IF(U264="LIBSETS_DROP_MECHANIC_MONSTER_NAME",", dropMechanicNames={" &amp; IF(V264&lt;&gt;"","['en']='"&amp;V264&amp;"'","") &amp; IF(W264&lt;&gt;"",", ['de']='" &amp; W264&amp;"'","") &amp; "}",""),"")&amp;"},","")</f>
        <v>},</v>
      </c>
      <c r="BC264" s="21" t="str">
        <f>IF(F264&lt;&gt;"Not in the game (anymore)",IF(C264&lt;&gt;"",CONCATENATE(" --",C264," / ",B264,"   [",IF(Q264&lt;&gt;"",Q264,""),IF(Z264&lt;&gt;"",", "&amp;Z264,""),IF(AE264&lt;&gt;"",", "&amp;AE264,""),IF(AJ264&lt;&gt;"",", "&amp;AJ264,""),IF(AO264&lt;&gt;"",", "&amp;AO264,""),IF(AT264&lt;&gt;"",", "&amp;AT264,""),"]")),"")</f>
        <v xml:space="preserve"> --Knight-errant\'s Mail / Platten des Wanderritters   [Blackheart Haven]</v>
      </c>
    </row>
    <row r="265" spans="1:55" x14ac:dyDescent="0.25">
      <c r="A265" s="12">
        <v>310</v>
      </c>
      <c r="B265" t="s">
        <v>1133</v>
      </c>
      <c r="C265" t="s">
        <v>1134</v>
      </c>
      <c r="D265" s="3">
        <f>A265</f>
        <v>310</v>
      </c>
      <c r="E265" s="42"/>
      <c r="G265" s="8" t="s">
        <v>1482</v>
      </c>
      <c r="I265" t="s">
        <v>91</v>
      </c>
      <c r="J265" t="s">
        <v>91</v>
      </c>
      <c r="K265">
        <v>187</v>
      </c>
      <c r="L265">
        <v>187</v>
      </c>
      <c r="M265">
        <v>187</v>
      </c>
      <c r="O265" s="65" t="s">
        <v>70</v>
      </c>
      <c r="P265" s="3">
        <f>IF(AND(G265&lt;&gt;"LIBSETS_SETTYPE_BATTLEGROUND",G265&lt;&gt;"LIBSETS_SETTYPE_SPECIAL"), IF(Q265&lt;&gt;"",VLOOKUP(Q265,'ESO zone constants'!$D$3:$H$10001,5,FALSE),""),"")</f>
        <v>64</v>
      </c>
      <c r="Q265" t="str">
        <f>IF(AND(O265&lt;&gt;"",NOT(ISERROR(O265))),O265, IF(AND(K265&lt;&gt;"",K265&gt;0,NOT(ISERROR(K265))),VLOOKUP(K265,'ESO dumped WayshrineInfo'!$K$3:$N$9987,4,FALSE),""))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WayshrineInfo'!$K$3:$N$9987,4,FALSE),""))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WayshrineInfo'!$K$3:$N$9987,4,FALSE),""))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5" t="s">
        <v>2678</v>
      </c>
      <c r="AY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[310] = {wayshrines={187,187,187,}, dlcId=DLC_BASE_GAME</v>
      </c>
      <c r="AZ265" s="21" t="str">
        <f>IF(F265&lt;&gt;"Not in the game (anymore)",IF(A265&lt;&gt;"",IF(P265&lt;&gt;"",CONCATENATE(", zoneIds={",P265),"")&amp;IF(Y265&lt;&gt;"",CONCATENATE(",",Y265),"")&amp;IF(AD265&lt;&gt;"",CONCATENATE(",",AD265),"")&amp;IF(AI265&lt;&gt;"",CONCATENATE(",",AI265),"")&amp;IF(AN265&lt;&gt;"",CONCATENATE(",",AN265),"")&amp;IF(AS265&lt;&gt;"",CONCATENATE(",",AS265),"")&amp;IF(P265&lt;&gt;"",CONCATENATE("}",""),"")&amp;IF(OR(I265="true",I265="false",I265&lt;&gt;""), CONCATENATE(", veteran=", I265), ""),""),"")</f>
        <v>, zoneIds={64}, veteran=false</v>
      </c>
      <c r="BA265" s="21" t="str">
        <f>IF(F265&lt;&gt;"Not in the game (anymore)",IF(A265&lt;&gt;"",", setType="&amp;G265,"")&amp;IF(J265="true",", multiTrialSet=true",""),"")</f>
        <v>, setType=LIBSETS_SETTYPE_DUNGEON</v>
      </c>
      <c r="BB265" s="21" t="str">
        <f>IF(AX265&lt;&gt;"",", isProcSetAllowedInPvP="&amp; AX265,"") &amp; IF(F265&lt;&gt;"Not in the game (anymore)",IF(U265&lt;&gt;"",", dropMechanic={"&amp;U265&amp;IF(AA265&lt;&gt;"",","&amp;AA265,"")&amp;IF(AF265&lt;&gt;"",","&amp;AF265,"")&amp;IF(AK265&lt;&gt;"",","&amp;AK265,"")&amp;IF(AP265&lt;&gt;"",","&amp;AP265,"")&amp;IF(AU265&lt;&gt;"",","&amp;AU265,"")&amp;"}"&amp;IF(U265="LIBSETS_DROP_MECHANIC_MONSTER_NAME",", dropMechanicNames={" &amp; IF(V265&lt;&gt;"","['en']='"&amp;V265&amp;"'","") &amp; IF(W265&lt;&gt;"",", ['de']='" &amp; W265&amp;"'","") &amp; "}",""),"")&amp;"},","")</f>
        <v>, isProcSetAllowedInPvP=1},</v>
      </c>
      <c r="BC265" s="21" t="str">
        <f>IF(F265&lt;&gt;"Not in the game (anymore)",IF(C265&lt;&gt;"",CONCATENATE(" --",C265," / ",B265,"   [",IF(Q265&lt;&gt;"",Q265,""),IF(Z265&lt;&gt;"",", "&amp;Z265,""),IF(AE265&lt;&gt;"",", "&amp;AE265,""),IF(AJ265&lt;&gt;"",", "&amp;AJ265,""),IF(AO265&lt;&gt;"",", "&amp;AO265,""),IF(AT265&lt;&gt;"",", "&amp;AT265,""),"]")),"")</f>
        <v xml:space="preserve"> --Sword Dancer / Schwerttänzer   [Blessed Crucible]</v>
      </c>
    </row>
    <row r="266" spans="1:55" x14ac:dyDescent="0.25">
      <c r="A266" s="12">
        <v>311</v>
      </c>
      <c r="B266" t="s">
        <v>1135</v>
      </c>
      <c r="C266" t="s">
        <v>1136</v>
      </c>
      <c r="D266" s="3">
        <f>A266</f>
        <v>311</v>
      </c>
      <c r="G266" s="8" t="s">
        <v>1482</v>
      </c>
      <c r="I266" t="s">
        <v>91</v>
      </c>
      <c r="J266" t="s">
        <v>91</v>
      </c>
      <c r="K266">
        <v>184</v>
      </c>
      <c r="L266">
        <v>184</v>
      </c>
      <c r="M266">
        <v>184</v>
      </c>
      <c r="O266" s="65" t="s">
        <v>47</v>
      </c>
      <c r="P266" s="3">
        <f>IF(AND(G266&lt;&gt;"LIBSETS_SETTYPE_BATTLEGROUND",G266&lt;&gt;"LIBSETS_SETTYPE_SPECIAL"), IF(Q266&lt;&gt;"",VLOOKUP(Q266,'ESO zone constants'!$D$3:$H$10001,5,FALSE),""),"")</f>
        <v>11</v>
      </c>
      <c r="Q266" t="str">
        <f>IF(AND(O266&lt;&gt;"",NOT(ISERROR(O266))),O266, IF(AND(K266&lt;&gt;"",K266&gt;0,NOT(ISERROR(K266))),VLOOKUP(K266,'ESO dumped WayshrineInfo'!$K$3:$N$9987,4,FALSE),""))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WayshrineInfo'!$K$3:$N$9987,4,FALSE),""))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WayshrineInfo'!$K$3:$N$9987,4,FALSE),""))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5" t="s">
        <v>2677</v>
      </c>
      <c r="AY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[311] = {wayshrines={184,184,184,}, dlcId=DLC_BASE_GAME</v>
      </c>
      <c r="AZ266" s="21" t="str">
        <f>IF(F266&lt;&gt;"Not in the game (anymore)",IF(A266&lt;&gt;"",IF(P266&lt;&gt;"",CONCATENATE(", zoneIds={",P266),"")&amp;IF(Y266&lt;&gt;"",CONCATENATE(",",Y266),"")&amp;IF(AD266&lt;&gt;"",CONCATENATE(",",AD266),"")&amp;IF(AI266&lt;&gt;"",CONCATENATE(",",AI266),"")&amp;IF(AN266&lt;&gt;"",CONCATENATE(",",AN266),"")&amp;IF(AS266&lt;&gt;"",CONCATENATE(",",AS266),"")&amp;IF(P266&lt;&gt;"",CONCATENATE("}",""),"")&amp;IF(OR(I266="true",I266="false",I266&lt;&gt;""), CONCATENATE(", veteran=", I266), ""),""),"")</f>
        <v>, zoneIds={11}, veteran=false</v>
      </c>
      <c r="BA266" s="21" t="str">
        <f>IF(F266&lt;&gt;"Not in the game (anymore)",IF(A266&lt;&gt;"",", setType="&amp;G266,"")&amp;IF(J266="true",", multiTrialSet=true",""),"")</f>
        <v>, setType=LIBSETS_SETTYPE_DUNGEON</v>
      </c>
      <c r="BB266" s="21" t="str">
        <f>IF(AX266&lt;&gt;"",", isProcSetAllowedInPvP="&amp; AX266,"") &amp; IF(F266&lt;&gt;"Not in the game (anymore)",IF(U266&lt;&gt;"",", dropMechanic={"&amp;U266&amp;IF(AA266&lt;&gt;"",","&amp;AA266,"")&amp;IF(AF266&lt;&gt;"",","&amp;AF266,"")&amp;IF(AK266&lt;&gt;"",","&amp;AK266,"")&amp;IF(AP266&lt;&gt;"",","&amp;AP266,"")&amp;IF(AU266&lt;&gt;"",","&amp;AU266,"")&amp;"}"&amp;IF(U266="LIBSETS_DROP_MECHANIC_MONSTER_NAME",", dropMechanicNames={" &amp; IF(V266&lt;&gt;"","['en']='"&amp;V266&amp;"'","") &amp; IF(W266&lt;&gt;"",", ['de']='" &amp; W266&amp;"'","") &amp; "}",""),"")&amp;"},","")</f>
        <v>},</v>
      </c>
      <c r="BC266" s="21" t="str">
        <f>IF(F266&lt;&gt;"Not in the game (anymore)",IF(C266&lt;&gt;"",CONCATENATE(" --",C266," / ",B266,"   [",IF(Q266&lt;&gt;"",Q266,""),IF(Z266&lt;&gt;"",", "&amp;Z266,""),IF(AE266&lt;&gt;"",", "&amp;AE266,""),IF(AJ266&lt;&gt;"",", "&amp;AJ266,""),IF(AO266&lt;&gt;"",", "&amp;AO266,""),IF(AT266&lt;&gt;"",", "&amp;AT266,""),"]")),"")</f>
        <v xml:space="preserve"> --Rattlecage / Klapperkäfig   [Vaults of Madness]</v>
      </c>
    </row>
    <row r="267" spans="1:55" x14ac:dyDescent="0.25">
      <c r="A267" s="12">
        <v>313</v>
      </c>
      <c r="B267" t="s">
        <v>1137</v>
      </c>
      <c r="C267" t="s">
        <v>1138</v>
      </c>
      <c r="D267" s="3">
        <f>A267</f>
        <v>313</v>
      </c>
      <c r="G267" s="8" t="s">
        <v>1477</v>
      </c>
      <c r="I267" t="s">
        <v>91</v>
      </c>
      <c r="J267" t="s">
        <v>91</v>
      </c>
      <c r="K267">
        <v>270</v>
      </c>
      <c r="L267">
        <v>270</v>
      </c>
      <c r="M267">
        <v>270</v>
      </c>
      <c r="O267" s="65" t="s">
        <v>441</v>
      </c>
      <c r="P267" s="3">
        <f>IF(AND(G267&lt;&gt;"LIBSETS_SETTYPE_BATTLEGROUND",G267&lt;&gt;"LIBSETS_SETTYPE_SPECIAL"), IF(Q267&lt;&gt;"",VLOOKUP(Q267,'ESO zone constants'!$D$3:$H$10001,5,FALSE),""),"")</f>
        <v>635</v>
      </c>
      <c r="Q267" t="str">
        <f>IF(AND(O267&lt;&gt;"",NOT(ISERROR(O267))),O267, IF(AND(K267&lt;&gt;"",K267&gt;0,NOT(ISERROR(K267))),VLOOKUP(K267,'ESO dumped WayshrineInfo'!$K$3:$N$9987,4,FALSE),""))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WayshrineInfo'!$K$3:$N$9987,4,FALSE),""))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WayshrineInfo'!$K$3:$N$9987,4,FALSE),""))</f>
        <v/>
      </c>
      <c r="AF267" s="44"/>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K267" s="44"/>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P267" s="44"/>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U267" s="44"/>
      <c r="AV267" s="3" t="str">
        <f>IF(AU267&lt;&gt;"",IF(AU267&lt;&gt;"LIBSETS_DROP_MECHANIC_MONSTER_NAME",VLOOKUP(AU267,'LibSets constants'!$I$4:$L$1003,3,FALSE),""),"")</f>
        <v/>
      </c>
      <c r="AW267" s="3" t="str">
        <f>IF(AU267&lt;&gt;"",IF(AU267&lt;&gt;"LIBSETS_DROP_MECHANIC_MONSTER_NAME",VLOOKUP(AU267,'LibSets constants'!$I$4:$L$1003,4,FALSE),""),"")</f>
        <v/>
      </c>
      <c r="AX267" s="85" t="s">
        <v>2677</v>
      </c>
      <c r="AY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{wayshrines={270,270,270,}, dlcId=DLC_BASE_GAME</v>
      </c>
      <c r="AZ267" s="21" t="str">
        <f>IF(F267&lt;&gt;"Not in the game (anymore)",IF(A267&lt;&gt;"",IF(P267&lt;&gt;"",CONCATENATE(", zoneIds={",P267),"")&amp;IF(Y267&lt;&gt;"",CONCATENATE(",",Y267),"")&amp;IF(AD267&lt;&gt;"",CONCATENATE(",",AD267),"")&amp;IF(AI267&lt;&gt;"",CONCATENATE(",",AI267),"")&amp;IF(AN267&lt;&gt;"",CONCATENATE(",",AN267),"")&amp;IF(AS267&lt;&gt;"",CONCATENATE(",",AS267),"")&amp;IF(P267&lt;&gt;"",CONCATENATE("}",""),"")&amp;IF(OR(I267="true",I267="false",I267&lt;&gt;""), CONCATENATE(", veteran=", I267), ""),""),"")</f>
        <v>, zoneIds={635}, veteran=false</v>
      </c>
      <c r="BA267" s="21" t="str">
        <f>IF(F267&lt;&gt;"Not in the game (anymore)",IF(A267&lt;&gt;"",", setType="&amp;G267,"")&amp;IF(J267="true",", multiTrialSet=true",""),"")</f>
        <v>, setType=LIBSETS_SETTYPE_ARENA</v>
      </c>
      <c r="BB267" s="21" t="str">
        <f>IF(AX267&lt;&gt;"",", isProcSetAllowedInPvP="&amp; AX267,"") &amp; IF(F267&lt;&gt;"Not in the game (anymore)",IF(U267&lt;&gt;"",", dropMechanic={"&amp;U267&amp;IF(AA267&lt;&gt;"",","&amp;AA267,"")&amp;IF(AF267&lt;&gt;"",","&amp;AF267,"")&amp;IF(AK267&lt;&gt;"",","&amp;AK267,"")&amp;IF(AP267&lt;&gt;"",","&amp;AP267,"")&amp;IF(AU267&lt;&gt;"",","&amp;AU267,"")&amp;"}"&amp;IF(U267="LIBSETS_DROP_MECHANIC_MONSTER_NAME",", dropMechanicNames={" &amp; IF(V267&lt;&gt;"","['en']='"&amp;V267&amp;"'","") &amp; IF(W267&lt;&gt;"",", ['de']='" &amp; W267&amp;"'","") &amp; "}",""),"")&amp;"},","")</f>
        <v>, dropMechanic={LIBSETS_DROP_MECHANIC_ARENA_STAGE_CHEST}},</v>
      </c>
      <c r="BC267" s="21" t="str">
        <f>IF(F267&lt;&gt;"Not in the game (anymore)",IF(C267&lt;&gt;"",CONCATENATE(" --",C267," / ",B267,"   [",IF(Q267&lt;&gt;"",Q267,""),IF(Z267&lt;&gt;"",", "&amp;Z267,""),IF(AE267&lt;&gt;"",", "&amp;AE267,""),IF(AJ267&lt;&gt;"",", "&amp;AJ267,""),IF(AO267&lt;&gt;"",", "&amp;AO267,""),IF(AT267&lt;&gt;"",", "&amp;AT267,""),"]")),"")</f>
        <v xml:space="preserve"> --Titanic Cleave / Titanisches Trennen   [Dragonstar Arena]</v>
      </c>
    </row>
    <row r="268" spans="1:55" x14ac:dyDescent="0.25">
      <c r="A268" s="12">
        <v>314</v>
      </c>
      <c r="B268" t="s">
        <v>1139</v>
      </c>
      <c r="C268" t="s">
        <v>1140</v>
      </c>
      <c r="D268" s="3">
        <f>A268</f>
        <v>314</v>
      </c>
      <c r="G268" s="8" t="s">
        <v>1477</v>
      </c>
      <c r="I268" t="s">
        <v>91</v>
      </c>
      <c r="J268" t="s">
        <v>91</v>
      </c>
      <c r="K268">
        <v>270</v>
      </c>
      <c r="L268">
        <v>270</v>
      </c>
      <c r="M268">
        <v>270</v>
      </c>
      <c r="O268" s="65" t="s">
        <v>441</v>
      </c>
      <c r="P268" s="3">
        <f>IF(AND(G268&lt;&gt;"LIBSETS_SETTYPE_BATTLEGROUND",G268&lt;&gt;"LIBSETS_SETTYPE_SPECIAL"), IF(Q268&lt;&gt;"",VLOOKUP(Q268,'ESO zone constants'!$D$3:$H$10001,5,FALSE),""),"")</f>
        <v>635</v>
      </c>
      <c r="Q268" t="str">
        <f>IF(AND(O268&lt;&gt;"",NOT(ISERROR(O268))),O268, IF(AND(K268&lt;&gt;"",K268&gt;0,NOT(ISERROR(K268))),VLOOKUP(K268,'ESO dumped WayshrineInfo'!$K$3:$N$9987,4,FALSE),""))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WayshrineInfo'!$K$3:$N$9987,4,FALSE),""))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WayshrineInfo'!$K$3:$N$9987,4,FALSE),""))</f>
        <v/>
      </c>
      <c r="AF268" s="44"/>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K268" s="44"/>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P268" s="44"/>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U268" s="44"/>
      <c r="AV268" s="3" t="str">
        <f>IF(AU268&lt;&gt;"",IF(AU268&lt;&gt;"LIBSETS_DROP_MECHANIC_MONSTER_NAME",VLOOKUP(AU268,'LibSets constants'!$I$4:$L$1003,3,FALSE),""),"")</f>
        <v/>
      </c>
      <c r="AW268" s="3" t="str">
        <f>IF(AU268&lt;&gt;"",IF(AU268&lt;&gt;"LIBSETS_DROP_MECHANIC_MONSTER_NAME",VLOOKUP(AU268,'LibSets constants'!$I$4:$L$1003,4,FALSE),""),"")</f>
        <v/>
      </c>
      <c r="AX268" s="85" t="s">
        <v>2677</v>
      </c>
      <c r="AY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{wayshrines={270,270,270,}, dlcId=DLC_BASE_GAME</v>
      </c>
      <c r="AZ268" s="21" t="str">
        <f>IF(F268&lt;&gt;"Not in the game (anymore)",IF(A268&lt;&gt;"",IF(P268&lt;&gt;"",CONCATENATE(", zoneIds={",P268),"")&amp;IF(Y268&lt;&gt;"",CONCATENATE(",",Y268),"")&amp;IF(AD268&lt;&gt;"",CONCATENATE(",",AD268),"")&amp;IF(AI268&lt;&gt;"",CONCATENATE(",",AI268),"")&amp;IF(AN268&lt;&gt;"",CONCATENATE(",",AN268),"")&amp;IF(AS268&lt;&gt;"",CONCATENATE(",",AS268),"")&amp;IF(P268&lt;&gt;"",CONCATENATE("}",""),"")&amp;IF(OR(I268="true",I268="false",I268&lt;&gt;""), CONCATENATE(", veteran=", I268), ""),""),"")</f>
        <v>, zoneIds={635}, veteran=false</v>
      </c>
      <c r="BA268" s="21" t="str">
        <f>IF(F268&lt;&gt;"Not in the game (anymore)",IF(A268&lt;&gt;"",", setType="&amp;G268,"")&amp;IF(J268="true",", multiTrialSet=true",""),"")</f>
        <v>, setType=LIBSETS_SETTYPE_ARENA</v>
      </c>
      <c r="BB268" s="21" t="str">
        <f>IF(AX268&lt;&gt;"",", isProcSetAllowedInPvP="&amp; AX268,"") &amp; IF(F268&lt;&gt;"Not in the game (anymore)",IF(U268&lt;&gt;"",", dropMechanic={"&amp;U268&amp;IF(AA268&lt;&gt;"",","&amp;AA268,"")&amp;IF(AF268&lt;&gt;"",","&amp;AF268,"")&amp;IF(AK268&lt;&gt;"",","&amp;AK268,"")&amp;IF(AP268&lt;&gt;"",","&amp;AP268,"")&amp;IF(AU268&lt;&gt;"",","&amp;AU268,"")&amp;"}"&amp;IF(U268="LIBSETS_DROP_MECHANIC_MONSTER_NAME",", dropMechanicNames={" &amp; IF(V268&lt;&gt;"","['en']='"&amp;V268&amp;"'","") &amp; IF(W268&lt;&gt;"",", ['de']='" &amp; W268&amp;"'","") &amp; "}",""),"")&amp;"},","")</f>
        <v>, dropMechanic={LIBSETS_DROP_MECHANIC_ARENA_STAGE_CHEST}},</v>
      </c>
      <c r="BC268" s="21" t="str">
        <f>IF(F268&lt;&gt;"Not in the game (anymore)",IF(C268&lt;&gt;"",CONCATENATE(" --",C268," / ",B268,"   [",IF(Q268&lt;&gt;"",Q268,""),IF(Z268&lt;&gt;"",", "&amp;Z268,""),IF(AE268&lt;&gt;"",", "&amp;AE268,""),IF(AJ268&lt;&gt;"",", "&amp;AJ268,""),IF(AO268&lt;&gt;"",", "&amp;AO268,""),IF(AT268&lt;&gt;"",", "&amp;AT268,""),"]")),"")</f>
        <v xml:space="preserve"> --Puncturing Remedy / Durchschlagende Genesung   [Dragonstar Arena]</v>
      </c>
    </row>
    <row r="269" spans="1:55" x14ac:dyDescent="0.25">
      <c r="A269" s="12">
        <v>315</v>
      </c>
      <c r="B269" t="s">
        <v>1141</v>
      </c>
      <c r="C269" t="s">
        <v>1142</v>
      </c>
      <c r="D269" s="3">
        <f>A269</f>
        <v>315</v>
      </c>
      <c r="G269" s="8" t="s">
        <v>1477</v>
      </c>
      <c r="I269" t="s">
        <v>91</v>
      </c>
      <c r="J269" t="s">
        <v>91</v>
      </c>
      <c r="K269">
        <v>270</v>
      </c>
      <c r="L269">
        <v>270</v>
      </c>
      <c r="M269">
        <v>270</v>
      </c>
      <c r="O269" s="65" t="s">
        <v>441</v>
      </c>
      <c r="P269" s="3">
        <f>IF(AND(G269&lt;&gt;"LIBSETS_SETTYPE_BATTLEGROUND",G269&lt;&gt;"LIBSETS_SETTYPE_SPECIAL"), IF(Q269&lt;&gt;"",VLOOKUP(Q269,'ESO zone constants'!$D$3:$H$10001,5,FALSE),""),"")</f>
        <v>635</v>
      </c>
      <c r="Q269" t="str">
        <f>IF(AND(O269&lt;&gt;"",NOT(ISERROR(O269))),O269, IF(AND(K269&lt;&gt;"",K269&gt;0,NOT(ISERROR(K269))),VLOOKUP(K269,'ESO dumped WayshrineInfo'!$K$3:$N$9987,4,FALSE),""))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WayshrineInfo'!$K$3:$N$9987,4,FALSE),""))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WayshrineInfo'!$K$3:$N$9987,4,FALSE),""))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5" t="s">
        <v>2677</v>
      </c>
      <c r="AY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{wayshrines={270,270,270,}, dlcId=DLC_BASE_GAME</v>
      </c>
      <c r="AZ269" s="21" t="str">
        <f>IF(F269&lt;&gt;"Not in the game (anymore)",IF(A269&lt;&gt;"",IF(P269&lt;&gt;"",CONCATENATE(", zoneIds={",P269),"")&amp;IF(Y269&lt;&gt;"",CONCATENATE(",",Y269),"")&amp;IF(AD269&lt;&gt;"",CONCATENATE(",",AD269),"")&amp;IF(AI269&lt;&gt;"",CONCATENATE(",",AI269),"")&amp;IF(AN269&lt;&gt;"",CONCATENATE(",",AN269),"")&amp;IF(AS269&lt;&gt;"",CONCATENATE(",",AS269),"")&amp;IF(P269&lt;&gt;"",CONCATENATE("}",""),"")&amp;IF(OR(I269="true",I269="false",I269&lt;&gt;""), CONCATENATE(", veteran=", I269), ""),""),"")</f>
        <v>, zoneIds={635}, veteran=false</v>
      </c>
      <c r="BA269" s="21" t="str">
        <f>IF(F269&lt;&gt;"Not in the game (anymore)",IF(A269&lt;&gt;"",", setType="&amp;G269,"")&amp;IF(J269="true",", multiTrialSet=true",""),"")</f>
        <v>, setType=LIBSETS_SETTYPE_ARENA</v>
      </c>
      <c r="BB269" s="21" t="str">
        <f>IF(AX269&lt;&gt;"",", isProcSetAllowedInPvP="&amp; AX269,"") &amp; IF(F269&lt;&gt;"Not in the game (anymore)",IF(U269&lt;&gt;"",", dropMechanic={"&amp;U269&amp;IF(AA269&lt;&gt;"",","&amp;AA269,"")&amp;IF(AF269&lt;&gt;"",","&amp;AF269,"")&amp;IF(AK269&lt;&gt;"",","&amp;AK269,"")&amp;IF(AP269&lt;&gt;"",","&amp;AP269,"")&amp;IF(AU269&lt;&gt;"",","&amp;AU269,"")&amp;"}"&amp;IF(U269="LIBSETS_DROP_MECHANIC_MONSTER_NAME",", dropMechanicNames={" &amp; IF(V269&lt;&gt;"","['en']='"&amp;V269&amp;"'","") &amp; IF(W269&lt;&gt;"",", ['de']='" &amp; W269&amp;"'","") &amp; "}",""),"")&amp;"},","")</f>
        <v>, dropMechanic={LIBSETS_DROP_MECHANIC_ARENA_STAGE_CHEST}},</v>
      </c>
      <c r="BC269" s="21" t="str">
        <f>IF(F269&lt;&gt;"Not in the game (anymore)",IF(C269&lt;&gt;"",CONCATENATE(" --",C269," / ",B269,"   [",IF(Q269&lt;&gt;"",Q269,""),IF(Z269&lt;&gt;"",", "&amp;Z269,""),IF(AE269&lt;&gt;"",", "&amp;AE269,""),IF(AJ269&lt;&gt;"",", "&amp;AJ269,""),IF(AO269&lt;&gt;"",", "&amp;AO269,""),IF(AT269&lt;&gt;"",", "&amp;AT269,""),"]")),"")</f>
        <v xml:space="preserve"> --Stinging Slashes / Stechende Schnitte   [Dragonstar Arena]</v>
      </c>
    </row>
    <row r="270" spans="1:55" x14ac:dyDescent="0.25">
      <c r="A270" s="12">
        <v>316</v>
      </c>
      <c r="B270" t="s">
        <v>1143</v>
      </c>
      <c r="C270" t="s">
        <v>1144</v>
      </c>
      <c r="D270" s="3">
        <f>A270</f>
        <v>316</v>
      </c>
      <c r="E270" s="42"/>
      <c r="G270" s="8" t="s">
        <v>1477</v>
      </c>
      <c r="I270" t="s">
        <v>91</v>
      </c>
      <c r="J270" t="s">
        <v>91</v>
      </c>
      <c r="K270">
        <v>270</v>
      </c>
      <c r="L270">
        <v>270</v>
      </c>
      <c r="M270">
        <v>270</v>
      </c>
      <c r="O270" s="65" t="s">
        <v>441</v>
      </c>
      <c r="P270" s="3">
        <f>IF(AND(G270&lt;&gt;"LIBSETS_SETTYPE_BATTLEGROUND",G270&lt;&gt;"LIBSETS_SETTYPE_SPECIAL"), IF(Q270&lt;&gt;"",VLOOKUP(Q270,'ESO zone constants'!$D$3:$H$10001,5,FALSE),""),"")</f>
        <v>635</v>
      </c>
      <c r="Q270" t="str">
        <f>IF(AND(O270&lt;&gt;"",NOT(ISERROR(O270))),O270, IF(AND(K270&lt;&gt;"",K270&gt;0,NOT(ISERROR(K270))),VLOOKUP(K270,'ESO dumped WayshrineInfo'!$K$3:$N$9987,4,FALSE),""))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WayshrineInfo'!$K$3:$N$9987,4,FALSE),""))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WayshrineInfo'!$K$3:$N$9987,4,FALSE),""))</f>
        <v/>
      </c>
      <c r="AF270" s="44"/>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K270" s="44"/>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P270" s="44"/>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U270" s="44"/>
      <c r="AV270" s="3" t="str">
        <f>IF(AU270&lt;&gt;"",IF(AU270&lt;&gt;"LIBSETS_DROP_MECHANIC_MONSTER_NAME",VLOOKUP(AU270,'LibSets constants'!$I$4:$L$1003,3,FALSE),""),"")</f>
        <v/>
      </c>
      <c r="AW270" s="3" t="str">
        <f>IF(AU270&lt;&gt;"",IF(AU270&lt;&gt;"LIBSETS_DROP_MECHANIC_MONSTER_NAME",VLOOKUP(AU270,'LibSets constants'!$I$4:$L$1003,4,FALSE),""),"")</f>
        <v/>
      </c>
      <c r="AX270" s="85">
        <v>0</v>
      </c>
      <c r="AY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{wayshrines={270,270,270,}, dlcId=DLC_BASE_GAME</v>
      </c>
      <c r="AZ270" s="21" t="str">
        <f>IF(F270&lt;&gt;"Not in the game (anymore)",IF(A270&lt;&gt;"",IF(P270&lt;&gt;"",CONCATENATE(", zoneIds={",P270),"")&amp;IF(Y270&lt;&gt;"",CONCATENATE(",",Y270),"")&amp;IF(AD270&lt;&gt;"",CONCATENATE(",",AD270),"")&amp;IF(AI270&lt;&gt;"",CONCATENATE(",",AI270),"")&amp;IF(AN270&lt;&gt;"",CONCATENATE(",",AN270),"")&amp;IF(AS270&lt;&gt;"",CONCATENATE(",",AS270),"")&amp;IF(P270&lt;&gt;"",CONCATENATE("}",""),"")&amp;IF(OR(I270="true",I270="false",I270&lt;&gt;""), CONCATENATE(", veteran=", I270), ""),""),"")</f>
        <v>, zoneIds={635}, veteran=false</v>
      </c>
      <c r="BA270" s="21" t="str">
        <f>IF(F270&lt;&gt;"Not in the game (anymore)",IF(A270&lt;&gt;"",", setType="&amp;G270,"")&amp;IF(J270="true",", multiTrialSet=true",""),"")</f>
        <v>, setType=LIBSETS_SETTYPE_ARENA</v>
      </c>
      <c r="BB270" s="21" t="str">
        <f>IF(AX270&lt;&gt;"",", isProcSetAllowedInPvP="&amp; AX270,"") &amp; IF(F270&lt;&gt;"Not in the game (anymore)",IF(U270&lt;&gt;"",", dropMechanic={"&amp;U270&amp;IF(AA270&lt;&gt;"",","&amp;AA270,"")&amp;IF(AF270&lt;&gt;"",","&amp;AF270,"")&amp;IF(AK270&lt;&gt;"",","&amp;AK270,"")&amp;IF(AP270&lt;&gt;"",","&amp;AP270,"")&amp;IF(AU270&lt;&gt;"",","&amp;AU270,"")&amp;"}"&amp;IF(U270="LIBSETS_DROP_MECHANIC_MONSTER_NAME",", dropMechanicNames={" &amp; IF(V270&lt;&gt;"","['en']='"&amp;V270&amp;"'","") &amp; IF(W270&lt;&gt;"",", ['de']='" &amp; W270&amp;"'","") &amp; "}",""),"")&amp;"},","")</f>
        <v>, isProcSetAllowedInPvP=0, dropMechanic={LIBSETS_DROP_MECHANIC_ARENA_STAGE_CHEST}},</v>
      </c>
      <c r="BC270" s="21" t="str">
        <f>IF(F270&lt;&gt;"Not in the game (anymore)",IF(C270&lt;&gt;"",CONCATENATE(" --",C270," / ",B270,"   [",IF(Q270&lt;&gt;"",Q270,""),IF(Z270&lt;&gt;"",", "&amp;Z270,""),IF(AE270&lt;&gt;"",", "&amp;AE270,""),IF(AJ270&lt;&gt;"",", "&amp;AJ270,""),IF(AO270&lt;&gt;"",", "&amp;AO270,""),IF(AT270&lt;&gt;"",", "&amp;AT270,""),"]")),"")</f>
        <v xml:space="preserve"> --Caustic Arrow / Beißender Pfeil   [Dragonstar Arena]</v>
      </c>
    </row>
    <row r="271" spans="1:55" x14ac:dyDescent="0.25">
      <c r="A271" s="12">
        <v>317</v>
      </c>
      <c r="B271" t="s">
        <v>1145</v>
      </c>
      <c r="C271" t="s">
        <v>1146</v>
      </c>
      <c r="D271" s="3">
        <f>A271</f>
        <v>317</v>
      </c>
      <c r="G271" s="8" t="s">
        <v>1477</v>
      </c>
      <c r="I271" t="s">
        <v>91</v>
      </c>
      <c r="J271" t="s">
        <v>91</v>
      </c>
      <c r="K271">
        <v>270</v>
      </c>
      <c r="L271">
        <v>270</v>
      </c>
      <c r="M271">
        <v>270</v>
      </c>
      <c r="O271" s="65" t="s">
        <v>441</v>
      </c>
      <c r="P271" s="3">
        <f>IF(AND(G271&lt;&gt;"LIBSETS_SETTYPE_BATTLEGROUND",G271&lt;&gt;"LIBSETS_SETTYPE_SPECIAL"), IF(Q271&lt;&gt;"",VLOOKUP(Q271,'ESO zone constants'!$D$3:$H$10001,5,FALSE),""),"")</f>
        <v>635</v>
      </c>
      <c r="Q271" t="str">
        <f>IF(AND(O271&lt;&gt;"",NOT(ISERROR(O271))),O271, IF(AND(K271&lt;&gt;"",K271&gt;0,NOT(ISERROR(K271))),VLOOKUP(K271,'ESO dumped WayshrineInfo'!$K$3:$N$9987,4,FALSE),""))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WayshrineInfo'!$K$3:$N$9987,4,FALSE),""))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WayshrineInfo'!$K$3:$N$9987,4,FALSE),""))</f>
        <v/>
      </c>
      <c r="AF271" s="44"/>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K271" s="44"/>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P271" s="44"/>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U271" s="44"/>
      <c r="AV271" s="3" t="str">
        <f>IF(AU271&lt;&gt;"",IF(AU271&lt;&gt;"LIBSETS_DROP_MECHANIC_MONSTER_NAME",VLOOKUP(AU271,'LibSets constants'!$I$4:$L$1003,3,FALSE),""),"")</f>
        <v/>
      </c>
      <c r="AW271" s="3" t="str">
        <f>IF(AU271&lt;&gt;"",IF(AU271&lt;&gt;"LIBSETS_DROP_MECHANIC_MONSTER_NAME",VLOOKUP(AU271,'LibSets constants'!$I$4:$L$1003,4,FALSE),""),"")</f>
        <v/>
      </c>
      <c r="AX271" s="85" t="s">
        <v>2677</v>
      </c>
      <c r="AY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{wayshrines={270,270,270,}, dlcId=DLC_BASE_GAME</v>
      </c>
      <c r="AZ271" s="21" t="str">
        <f>IF(F271&lt;&gt;"Not in the game (anymore)",IF(A271&lt;&gt;"",IF(P271&lt;&gt;"",CONCATENATE(", zoneIds={",P271),"")&amp;IF(Y271&lt;&gt;"",CONCATENATE(",",Y271),"")&amp;IF(AD271&lt;&gt;"",CONCATENATE(",",AD271),"")&amp;IF(AI271&lt;&gt;"",CONCATENATE(",",AI271),"")&amp;IF(AN271&lt;&gt;"",CONCATENATE(",",AN271),"")&amp;IF(AS271&lt;&gt;"",CONCATENATE(",",AS271),"")&amp;IF(P271&lt;&gt;"",CONCATENATE("}",""),"")&amp;IF(OR(I271="true",I271="false",I271&lt;&gt;""), CONCATENATE(", veteran=", I271), ""),""),"")</f>
        <v>, zoneIds={635}, veteran=false</v>
      </c>
      <c r="BA271" s="21" t="str">
        <f>IF(F271&lt;&gt;"Not in the game (anymore)",IF(A271&lt;&gt;"",", setType="&amp;G271,"")&amp;IF(J271="true",", multiTrialSet=true",""),"")</f>
        <v>, setType=LIBSETS_SETTYPE_ARENA</v>
      </c>
      <c r="BB271" s="21" t="str">
        <f>IF(AX271&lt;&gt;"",", isProcSetAllowedInPvP="&amp; AX271,"") &amp; IF(F271&lt;&gt;"Not in the game (anymore)",IF(U271&lt;&gt;"",", dropMechanic={"&amp;U271&amp;IF(AA271&lt;&gt;"",","&amp;AA271,"")&amp;IF(AF271&lt;&gt;"",","&amp;AF271,"")&amp;IF(AK271&lt;&gt;"",","&amp;AK271,"")&amp;IF(AP271&lt;&gt;"",","&amp;AP271,"")&amp;IF(AU271&lt;&gt;"",","&amp;AU271,"")&amp;"}"&amp;IF(U271="LIBSETS_DROP_MECHANIC_MONSTER_NAME",", dropMechanicNames={" &amp; IF(V271&lt;&gt;"","['en']='"&amp;V271&amp;"'","") &amp; IF(W271&lt;&gt;"",", ['de']='" &amp; W271&amp;"'","") &amp; "}",""),"")&amp;"},","")</f>
        <v>, dropMechanic={LIBSETS_DROP_MECHANIC_ARENA_STAGE_CHEST}},</v>
      </c>
      <c r="BC271" s="21" t="str">
        <f>IF(F271&lt;&gt;"Not in the game (anymore)",IF(C271&lt;&gt;"",CONCATENATE(" --",C271," / ",B271,"   [",IF(Q271&lt;&gt;"",Q271,""),IF(Z271&lt;&gt;"",", "&amp;Z271,""),IF(AE271&lt;&gt;"",", "&amp;AE271,""),IF(AJ271&lt;&gt;"",", "&amp;AJ271,""),IF(AO271&lt;&gt;"",", "&amp;AO271,""),IF(AT271&lt;&gt;"",", "&amp;AT271,""),"]")),"")</f>
        <v xml:space="preserve"> --Destructive Impact / Zerstörerischer Einschlag   [Dragonstar Arena]</v>
      </c>
    </row>
    <row r="272" spans="1:55" x14ac:dyDescent="0.25">
      <c r="A272" s="12">
        <v>318</v>
      </c>
      <c r="B272" t="s">
        <v>1147</v>
      </c>
      <c r="C272" t="s">
        <v>1148</v>
      </c>
      <c r="D272" s="3">
        <f>A272</f>
        <v>318</v>
      </c>
      <c r="G272" s="8" t="s">
        <v>1477</v>
      </c>
      <c r="I272" t="s">
        <v>91</v>
      </c>
      <c r="J272" t="s">
        <v>91</v>
      </c>
      <c r="K272">
        <v>270</v>
      </c>
      <c r="L272">
        <v>270</v>
      </c>
      <c r="M272">
        <v>270</v>
      </c>
      <c r="O272" s="65" t="s">
        <v>441</v>
      </c>
      <c r="P272" s="3">
        <f>IF(AND(G272&lt;&gt;"LIBSETS_SETTYPE_BATTLEGROUND",G272&lt;&gt;"LIBSETS_SETTYPE_SPECIAL"), IF(Q272&lt;&gt;"",VLOOKUP(Q272,'ESO zone constants'!$D$3:$H$10001,5,FALSE),""),"")</f>
        <v>635</v>
      </c>
      <c r="Q272" t="str">
        <f>IF(AND(O272&lt;&gt;"",NOT(ISERROR(O272))),O272, IF(AND(K272&lt;&gt;"",K272&gt;0,NOT(ISERROR(K272))),VLOOKUP(K272,'ESO dumped WayshrineInfo'!$K$3:$N$9987,4,FALSE),""))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WayshrineInfo'!$K$3:$N$9987,4,FALSE),""))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WayshrineInfo'!$K$3:$N$9987,4,FALSE),""))</f>
        <v/>
      </c>
      <c r="AF272" s="44"/>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K272" s="44"/>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P272" s="44"/>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U272" s="44"/>
      <c r="AV272" s="3" t="str">
        <f>IF(AU272&lt;&gt;"",IF(AU272&lt;&gt;"LIBSETS_DROP_MECHANIC_MONSTER_NAME",VLOOKUP(AU272,'LibSets constants'!$I$4:$L$1003,3,FALSE),""),"")</f>
        <v/>
      </c>
      <c r="AW272" s="3" t="str">
        <f>IF(AU272&lt;&gt;"",IF(AU272&lt;&gt;"LIBSETS_DROP_MECHANIC_MONSTER_NAME",VLOOKUP(AU272,'LibSets constants'!$I$4:$L$1003,4,FALSE),""),"")</f>
        <v/>
      </c>
      <c r="AX272" s="85" t="s">
        <v>2677</v>
      </c>
      <c r="AY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{wayshrines={270,270,270,}, dlcId=DLC_BASE_GAME</v>
      </c>
      <c r="AZ272" s="21" t="str">
        <f>IF(F272&lt;&gt;"Not in the game (anymore)",IF(A272&lt;&gt;"",IF(P272&lt;&gt;"",CONCATENATE(", zoneIds={",P272),"")&amp;IF(Y272&lt;&gt;"",CONCATENATE(",",Y272),"")&amp;IF(AD272&lt;&gt;"",CONCATENATE(",",AD272),"")&amp;IF(AI272&lt;&gt;"",CONCATENATE(",",AI272),"")&amp;IF(AN272&lt;&gt;"",CONCATENATE(",",AN272),"")&amp;IF(AS272&lt;&gt;"",CONCATENATE(",",AS272),"")&amp;IF(P272&lt;&gt;"",CONCATENATE("}",""),"")&amp;IF(OR(I272="true",I272="false",I272&lt;&gt;""), CONCATENATE(", veteran=", I272), ""),""),"")</f>
        <v>, zoneIds={635}, veteran=false</v>
      </c>
      <c r="BA272" s="21" t="str">
        <f>IF(F272&lt;&gt;"Not in the game (anymore)",IF(A272&lt;&gt;"",", setType="&amp;G272,"")&amp;IF(J272="true",", multiTrialSet=true",""),"")</f>
        <v>, setType=LIBSETS_SETTYPE_ARENA</v>
      </c>
      <c r="BB272" s="21" t="str">
        <f>IF(AX272&lt;&gt;"",", isProcSetAllowedInPvP="&amp; AX272,"") &amp; IF(F272&lt;&gt;"Not in the game (anymore)",IF(U272&lt;&gt;"",", dropMechanic={"&amp;U272&amp;IF(AA272&lt;&gt;"",","&amp;AA272,"")&amp;IF(AF272&lt;&gt;"",","&amp;AF272,"")&amp;IF(AK272&lt;&gt;"",","&amp;AK272,"")&amp;IF(AP272&lt;&gt;"",","&amp;AP272,"")&amp;IF(AU272&lt;&gt;"",","&amp;AU272,"")&amp;"}"&amp;IF(U272="LIBSETS_DROP_MECHANIC_MONSTER_NAME",", dropMechanicNames={" &amp; IF(V272&lt;&gt;"","['en']='"&amp;V272&amp;"'","") &amp; IF(W272&lt;&gt;"",", ['de']='" &amp; W272&amp;"'","") &amp; "}",""),"")&amp;"},","")</f>
        <v>, dropMechanic={LIBSETS_DROP_MECHANIC_ARENA_STAGE_CHEST}},</v>
      </c>
      <c r="BC272" s="21" t="str">
        <f>IF(F272&lt;&gt;"Not in the game (anymore)",IF(C272&lt;&gt;"",CONCATENATE(" --",C272," / ",B272,"   [",IF(Q272&lt;&gt;"",Q272,""),IF(Z272&lt;&gt;"",", "&amp;Z272,""),IF(AE272&lt;&gt;"",", "&amp;AE272,""),IF(AJ272&lt;&gt;"",", "&amp;AJ272,""),IF(AO272&lt;&gt;"",", "&amp;AO272,""),IF(AT272&lt;&gt;"",", "&amp;AT272,""),"]")),"")</f>
        <v xml:space="preserve"> --Grand Rejuvenation / Große Verjüngung   [Dragonstar Arena]</v>
      </c>
    </row>
    <row r="273" spans="1:55" x14ac:dyDescent="0.25">
      <c r="A273" s="12">
        <v>320</v>
      </c>
      <c r="B273" t="s">
        <v>1149</v>
      </c>
      <c r="C273" t="s">
        <v>1150</v>
      </c>
      <c r="D273" s="3">
        <f>A273</f>
        <v>320</v>
      </c>
      <c r="G273" s="8" t="s">
        <v>1485</v>
      </c>
      <c r="I273" t="s">
        <v>91</v>
      </c>
      <c r="J273" t="s">
        <v>91</v>
      </c>
      <c r="K273">
        <v>284</v>
      </c>
      <c r="L273">
        <v>284</v>
      </c>
      <c r="M273">
        <v>284</v>
      </c>
      <c r="O273" s="65" t="s">
        <v>532</v>
      </c>
      <c r="P273" s="3">
        <f>IF(AND(G273&lt;&gt;"LIBSETS_SETTYPE_BATTLEGROUND",G273&lt;&gt;"LIBSETS_SETTYPE_SPECIAL"), IF(Q273&lt;&gt;"",VLOOKUP(Q273,'ESO zone constants'!$D$3:$H$10001,5,FALSE),""),"")</f>
        <v>849</v>
      </c>
      <c r="Q273" t="str">
        <f>IF(AND(O273&lt;&gt;"",NOT(ISERROR(O273))),O273, IF(AND(K273&lt;&gt;"",K273&gt;0,NOT(ISERROR(K273))),VLOOKUP(K273,'ESO dumped WayshrineInfo'!$K$3:$N$9987,4,FALSE),""))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WayshrineInfo'!$K$3:$N$9987,4,FALSE),""))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WayshrineInfo'!$K$3:$N$9987,4,FALSE),""))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5" t="s">
        <v>2678</v>
      </c>
      <c r="AY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{wayshrines={284,284,284,}, dlcId=DLC_MORROWIND</v>
      </c>
      <c r="AZ273" s="21" t="str">
        <f>IF(F273&lt;&gt;"Not in the game (anymore)",IF(A273&lt;&gt;"",IF(P273&lt;&gt;"",CONCATENATE(", zoneIds={",P273),"")&amp;IF(Y273&lt;&gt;"",CONCATENATE(",",Y273),"")&amp;IF(AD273&lt;&gt;"",CONCATENATE(",",AD273),"")&amp;IF(AI273&lt;&gt;"",CONCATENATE(",",AI273),"")&amp;IF(AN273&lt;&gt;"",CONCATENATE(",",AN273),"")&amp;IF(AS273&lt;&gt;"",CONCATENATE(",",AS273),"")&amp;IF(P273&lt;&gt;"",CONCATENATE("}",""),"")&amp;IF(OR(I273="true",I273="false",I273&lt;&gt;""), CONCATENATE(", veteran=", I273), ""),""),"")</f>
        <v>, zoneIds={849}, veteran=false</v>
      </c>
      <c r="BA273" s="21" t="str">
        <f>IF(F273&lt;&gt;"Not in the game (anymore)",IF(A273&lt;&gt;"",", setType="&amp;G273,"")&amp;IF(J273="true",", multiTrialSet=true",""),"")</f>
        <v>, setType=LIBSETS_SETTYPE_OVERLAND</v>
      </c>
      <c r="BB273" s="21" t="str">
        <f>IF(AX273&lt;&gt;"",", isProcSetAllowedInPvP="&amp; AX273,"") &amp; IF(F273&lt;&gt;"Not in the game (anymore)",IF(U273&lt;&gt;"",", dropMechanic={"&amp;U273&amp;IF(AA273&lt;&gt;"",","&amp;AA273,"")&amp;IF(AF273&lt;&gt;"",","&amp;AF273,"")&amp;IF(AK273&lt;&gt;"",","&amp;AK273,"")&amp;IF(AP273&lt;&gt;"",","&amp;AP273,"")&amp;IF(AU273&lt;&gt;"",","&amp;AU273,"")&amp;"}"&amp;IF(U273="LIBSETS_DROP_MECHANIC_MONSTER_NAME",", dropMechanicNames={" &amp; IF(V273&lt;&gt;"","['en']='"&amp;V273&amp;"'","") &amp; IF(W273&lt;&gt;"",", ['de']='" &amp; W273&amp;"'","") &amp; "}",""),"")&amp;"},","")</f>
        <v>, isProcSetAllowedInPvP=1, dropMechanic={LIBSETS_DROP_MECHANIC_OVERLAND_BOSS_DELVE,LIBSETS_DROP_MECHANIC_OVERLAND_WORLDBOSS,LIBSETS_DROP_MECHANIC_OVERLAND_BOSS_PUBLIC_DUNGEON,LIBSETS_DROP_MECHANIC_OVERLAND_CHEST}},</v>
      </c>
      <c r="BC273" s="21" t="str">
        <f>IF(F273&lt;&gt;"Not in the game (anymore)",IF(C273&lt;&gt;"",CONCATENATE(" --",C273," / ",B273,"   [",IF(Q273&lt;&gt;"",Q273,""),IF(Z273&lt;&gt;"",", "&amp;Z273,""),IF(AE273&lt;&gt;"",", "&amp;AE273,""),IF(AJ273&lt;&gt;"",", "&amp;AJ273,""),IF(AO273&lt;&gt;"",", "&amp;AO273,""),IF(AT273&lt;&gt;"",", "&amp;AT273,""),"]")),"")</f>
        <v xml:space="preserve"> --War Maiden / Kriegsjungfer   [Vvardenfell]</v>
      </c>
    </row>
    <row r="274" spans="1:55" x14ac:dyDescent="0.25">
      <c r="A274" s="12">
        <v>321</v>
      </c>
      <c r="B274" t="s">
        <v>1151</v>
      </c>
      <c r="C274" t="s">
        <v>1152</v>
      </c>
      <c r="D274" s="3">
        <f>A274</f>
        <v>321</v>
      </c>
      <c r="G274" s="8" t="s">
        <v>1485</v>
      </c>
      <c r="I274" t="s">
        <v>91</v>
      </c>
      <c r="J274" t="s">
        <v>91</v>
      </c>
      <c r="K274">
        <v>284</v>
      </c>
      <c r="L274">
        <v>284</v>
      </c>
      <c r="M274">
        <v>284</v>
      </c>
      <c r="O274" s="65" t="s">
        <v>532</v>
      </c>
      <c r="P274" s="3">
        <f>IF(AND(G274&lt;&gt;"LIBSETS_SETTYPE_BATTLEGROUND",G274&lt;&gt;"LIBSETS_SETTYPE_SPECIAL"), IF(Q274&lt;&gt;"",VLOOKUP(Q274,'ESO zone constants'!$D$3:$H$10001,5,FALSE),""),"")</f>
        <v>849</v>
      </c>
      <c r="Q274" t="str">
        <f>IF(AND(O274&lt;&gt;"",NOT(ISERROR(O274))),O274, IF(AND(K274&lt;&gt;"",K274&gt;0,NOT(ISERROR(K274))),VLOOKUP(K274,'ESO dumped WayshrineInfo'!$K$3:$N$9987,4,FALSE),""))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WayshrineInfo'!$K$3:$N$9987,4,FALSE),""))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WayshrineInfo'!$K$3:$N$9987,4,FALSE),""))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5" t="s">
        <v>2677</v>
      </c>
      <c r="AY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{wayshrines={284,284,284,}, dlcId=DLC_MORROWIND</v>
      </c>
      <c r="AZ274" s="21" t="str">
        <f>IF(F274&lt;&gt;"Not in the game (anymore)",IF(A274&lt;&gt;"",IF(P274&lt;&gt;"",CONCATENATE(", zoneIds={",P274),"")&amp;IF(Y274&lt;&gt;"",CONCATENATE(",",Y274),"")&amp;IF(AD274&lt;&gt;"",CONCATENATE(",",AD274),"")&amp;IF(AI274&lt;&gt;"",CONCATENATE(",",AI274),"")&amp;IF(AN274&lt;&gt;"",CONCATENATE(",",AN274),"")&amp;IF(AS274&lt;&gt;"",CONCATENATE(",",AS274),"")&amp;IF(P274&lt;&gt;"",CONCATENATE("}",""),"")&amp;IF(OR(I274="true",I274="false",I274&lt;&gt;""), CONCATENATE(", veteran=", I274), ""),""),"")</f>
        <v>, zoneIds={849}, veteran=false</v>
      </c>
      <c r="BA274" s="21" t="str">
        <f>IF(F274&lt;&gt;"Not in the game (anymore)",IF(A274&lt;&gt;"",", setType="&amp;G274,"")&amp;IF(J274="true",", multiTrialSet=true",""),"")</f>
        <v>, setType=LIBSETS_SETTYPE_OVERLAND</v>
      </c>
      <c r="BB274" s="21" t="str">
        <f>IF(AX274&lt;&gt;"",", isProcSetAllowedInPvP="&amp; AX274,"") &amp; IF(F274&lt;&gt;"Not in the game (anymore)",IF(U274&lt;&gt;"",", dropMechanic={"&amp;U274&amp;IF(AA274&lt;&gt;"",","&amp;AA274,"")&amp;IF(AF274&lt;&gt;"",","&amp;AF274,"")&amp;IF(AK274&lt;&gt;"",","&amp;AK274,"")&amp;IF(AP274&lt;&gt;"",","&amp;AP274,"")&amp;IF(AU274&lt;&gt;"",","&amp;AU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C274" s="21" t="str">
        <f>IF(F274&lt;&gt;"Not in the game (anymore)",IF(C274&lt;&gt;"",CONCATENATE(" --",C274," / ",B274,"   [",IF(Q274&lt;&gt;"",Q274,""),IF(Z274&lt;&gt;"",", "&amp;Z274,""),IF(AE274&lt;&gt;"",", "&amp;AE274,""),IF(AJ274&lt;&gt;"",", "&amp;AJ274,""),IF(AO274&lt;&gt;"",", "&amp;AO274,""),IF(AT274&lt;&gt;"",", "&amp;AT274,""),"]")),"")</f>
        <v xml:space="preserve"> --Defiler / Schänder   [Vvardenfell]</v>
      </c>
    </row>
    <row r="275" spans="1:55" x14ac:dyDescent="0.25">
      <c r="A275" s="12">
        <v>322</v>
      </c>
      <c r="B275" t="s">
        <v>1153</v>
      </c>
      <c r="C275" t="s">
        <v>1154</v>
      </c>
      <c r="D275" s="3">
        <f>A275</f>
        <v>322</v>
      </c>
      <c r="G275" s="8" t="s">
        <v>1485</v>
      </c>
      <c r="I275" t="s">
        <v>91</v>
      </c>
      <c r="J275" t="s">
        <v>91</v>
      </c>
      <c r="K275">
        <v>284</v>
      </c>
      <c r="L275">
        <v>284</v>
      </c>
      <c r="M275">
        <v>284</v>
      </c>
      <c r="O275" s="65" t="s">
        <v>532</v>
      </c>
      <c r="P275" s="3">
        <f>IF(AND(G275&lt;&gt;"LIBSETS_SETTYPE_BATTLEGROUND",G275&lt;&gt;"LIBSETS_SETTYPE_SPECIAL"), IF(Q275&lt;&gt;"",VLOOKUP(Q275,'ESO zone constants'!$D$3:$H$10001,5,FALSE),""),"")</f>
        <v>849</v>
      </c>
      <c r="Q275" t="str">
        <f>IF(AND(O275&lt;&gt;"",NOT(ISERROR(O275))),O275, IF(AND(K275&lt;&gt;"",K275&gt;0,NOT(ISERROR(K275))),VLOOKUP(K275,'ESO dumped WayshrineInfo'!$K$3:$N$9987,4,FALSE),""))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WayshrineInfo'!$K$3:$N$9987,4,FALSE),""))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WayshrineInfo'!$K$3:$N$9987,4,FALSE),""))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5" t="s">
        <v>2677</v>
      </c>
      <c r="AY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{wayshrines={284,284,284,}, dlcId=DLC_MORROWIND</v>
      </c>
      <c r="AZ275" s="21" t="str">
        <f>IF(F275&lt;&gt;"Not in the game (anymore)",IF(A275&lt;&gt;"",IF(P275&lt;&gt;"",CONCATENATE(", zoneIds={",P275),"")&amp;IF(Y275&lt;&gt;"",CONCATENATE(",",Y275),"")&amp;IF(AD275&lt;&gt;"",CONCATENATE(",",AD275),"")&amp;IF(AI275&lt;&gt;"",CONCATENATE(",",AI275),"")&amp;IF(AN275&lt;&gt;"",CONCATENATE(",",AN275),"")&amp;IF(AS275&lt;&gt;"",CONCATENATE(",",AS275),"")&amp;IF(P275&lt;&gt;"",CONCATENATE("}",""),"")&amp;IF(OR(I275="true",I275="false",I275&lt;&gt;""), CONCATENATE(", veteran=", I275), ""),""),"")</f>
        <v>, zoneIds={849}, veteran=false</v>
      </c>
      <c r="BA275" s="21" t="str">
        <f>IF(F275&lt;&gt;"Not in the game (anymore)",IF(A275&lt;&gt;"",", setType="&amp;G275,"")&amp;IF(J275="true",", multiTrialSet=true",""),"")</f>
        <v>, setType=LIBSETS_SETTYPE_OVERLAND</v>
      </c>
      <c r="BB275" s="21" t="str">
        <f>IF(AX275&lt;&gt;"",", isProcSetAllowedInPvP="&amp; AX275,"") &amp; IF(F275&lt;&gt;"Not in the game (anymore)",IF(U275&lt;&gt;"",", dropMechanic={"&amp;U275&amp;IF(AA275&lt;&gt;"",","&amp;AA275,"")&amp;IF(AF275&lt;&gt;"",","&amp;AF275,"")&amp;IF(AK275&lt;&gt;"",","&amp;AK275,"")&amp;IF(AP275&lt;&gt;"",","&amp;AP275,"")&amp;IF(AU275&lt;&gt;"",","&amp;AU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C275" s="21" t="str">
        <f>IF(F275&lt;&gt;"Not in the game (anymore)",IF(C275&lt;&gt;"",CONCATENATE(" --",C275," / ",B275,"   [",IF(Q275&lt;&gt;"",Q275,""),IF(Z275&lt;&gt;"",", "&amp;Z275,""),IF(AE275&lt;&gt;"",", "&amp;AE275,""),IF(AJ275&lt;&gt;"",", "&amp;AJ275,""),IF(AO275&lt;&gt;"",", "&amp;AO275,""),IF(AT275&lt;&gt;"",", "&amp;AT275,""),"]")),"")</f>
        <v xml:space="preserve"> --Warrior-Poet / Kriegerpoet   [Vvardenfell]</v>
      </c>
    </row>
    <row r="276" spans="1:55" x14ac:dyDescent="0.25">
      <c r="A276" s="5">
        <v>323</v>
      </c>
      <c r="B276" t="s">
        <v>1155</v>
      </c>
      <c r="C276" t="s">
        <v>2627</v>
      </c>
      <c r="D276" s="3">
        <f>A276</f>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WayshrineInfo'!$K$3:$N$9987,4,FALSE),""))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WayshrineInfo'!$K$3:$N$9987,4,FALSE),""))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WayshrineInfo'!$K$3:$N$9987,4,FALSE),""))</f>
        <v>Vvardenfell</v>
      </c>
      <c r="AF276" s="44"/>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K276" s="44"/>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P276" s="44"/>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U276" s="44"/>
      <c r="AV276" s="3" t="str">
        <f>IF(AU276&lt;&gt;"",IF(AU276&lt;&gt;"LIBSETS_DROP_MECHANIC_MONSTER_NAME",VLOOKUP(AU276,'LibSets constants'!$I$4:$L$1003,3,FALSE),""),"")</f>
        <v/>
      </c>
      <c r="AW276" s="3" t="str">
        <f>IF(AU276&lt;&gt;"",IF(AU276&lt;&gt;"LIBSETS_DROP_MECHANIC_MONSTER_NAME",VLOOKUP(AU276,'LibSets constants'!$I$4:$L$1003,4,FALSE),""),"")</f>
        <v/>
      </c>
      <c r="AX276" s="85" t="s">
        <v>2678</v>
      </c>
      <c r="AY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Z276" s="21" t="str">
        <f>IF(F276&lt;&gt;"Not in the game (anymore)",IF(A276&lt;&gt;"",IF(P276&lt;&gt;"",CONCATENATE(", zoneIds={",P276),"")&amp;IF(Y276&lt;&gt;"",CONCATENATE(",",Y276),"")&amp;IF(AD276&lt;&gt;"",CONCATENATE(",",AD276),"")&amp;IF(AI276&lt;&gt;"",CONCATENATE(",",AI276),"")&amp;IF(AN276&lt;&gt;"",CONCATENATE(",",AN276),"")&amp;IF(AS276&lt;&gt;"",CONCATENATE(",",AS276),"")&amp;IF(P276&lt;&gt;"",CONCATENATE("}",""),"")&amp;IF(OR(I276="true",I276="false",I276&lt;&gt;""), CONCATENATE(", veteran=", I276), ""),""),"")</f>
        <v>, zoneIds={849,849,849}, veteran=false</v>
      </c>
      <c r="BA276" s="21" t="str">
        <f>IF(F276&lt;&gt;"Not in the game (anymore)",IF(A276&lt;&gt;"",", setType="&amp;G276,"")&amp;IF(J276="true",", multiTrialSet=true",""),"")</f>
        <v>, setType=LIBSETS_SETTYPE_CRAFTED</v>
      </c>
      <c r="BB276" s="21" t="str">
        <f>IF(AX276&lt;&gt;"",", isProcSetAllowedInPvP="&amp; AX276,"") &amp; IF(F276&lt;&gt;"Not in the game (anymore)",IF(U276&lt;&gt;"",", dropMechanic={"&amp;U276&amp;IF(AA276&lt;&gt;"",","&amp;AA276,"")&amp;IF(AF276&lt;&gt;"",","&amp;AF276,"")&amp;IF(AK276&lt;&gt;"",","&amp;AK276,"")&amp;IF(AP276&lt;&gt;"",","&amp;AP276,"")&amp;IF(AU276&lt;&gt;"",","&amp;AU276,"")&amp;"}"&amp;IF(U276="LIBSETS_DROP_MECHANIC_MONSTER_NAME",", dropMechanicNames={" &amp; IF(V276&lt;&gt;"","['en']='"&amp;V276&amp;"'","") &amp; IF(W276&lt;&gt;"",", ['de']='" &amp; W276&amp;"'","") &amp; "}",""),"")&amp;"},","")</f>
        <v>, isProcSetAllowedInPvP=1},</v>
      </c>
      <c r="BC276" s="21" t="str">
        <f>IF(F276&lt;&gt;"Not in the game (anymore)",IF(C276&lt;&gt;"",CONCATENATE(" --",C276," / ",B276,"   [",IF(Q276&lt;&gt;"",Q276,""),IF(Z276&lt;&gt;"",", "&amp;Z276,""),IF(AE276&lt;&gt;"",", "&amp;AE276,""),IF(AJ276&lt;&gt;"",", "&amp;AJ276,""),IF(AO276&lt;&gt;"",", "&amp;AO276,""),IF(AT276&lt;&gt;"",", "&amp;AT276,""),"]")),"")</f>
        <v xml:space="preserve"> --Assassin\'s Guile / Assassinenlist   [Vvardenfell, Vvardenfell, Vvardenfell]</v>
      </c>
    </row>
    <row r="277" spans="1:55" x14ac:dyDescent="0.25">
      <c r="A277" s="5">
        <v>324</v>
      </c>
      <c r="B277" t="s">
        <v>1156</v>
      </c>
      <c r="C277" t="s">
        <v>1157</v>
      </c>
      <c r="D277" s="3">
        <f>A277</f>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WayshrineInfo'!$K$3:$N$9987,4,FALSE),""))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WayshrineInfo'!$K$3:$N$9987,4,FALSE),""))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WayshrineInfo'!$K$3:$N$9987,4,FALSE),""))</f>
        <v>Vvardenfell</v>
      </c>
      <c r="AF277" s="44"/>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K277" s="44"/>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P277" s="44"/>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U277" s="44"/>
      <c r="AV277" s="3" t="str">
        <f>IF(AU277&lt;&gt;"",IF(AU277&lt;&gt;"LIBSETS_DROP_MECHANIC_MONSTER_NAME",VLOOKUP(AU277,'LibSets constants'!$I$4:$L$1003,3,FALSE),""),"")</f>
        <v/>
      </c>
      <c r="AW277" s="3" t="str">
        <f>IF(AU277&lt;&gt;"",IF(AU277&lt;&gt;"LIBSETS_DROP_MECHANIC_MONSTER_NAME",VLOOKUP(AU277,'LibSets constants'!$I$4:$L$1003,4,FALSE),""),"")</f>
        <v/>
      </c>
      <c r="AX277" s="85" t="s">
        <v>2677</v>
      </c>
      <c r="AY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Z277" s="21" t="str">
        <f>IF(F277&lt;&gt;"Not in the game (anymore)",IF(A277&lt;&gt;"",IF(P277&lt;&gt;"",CONCATENATE(", zoneIds={",P277),"")&amp;IF(Y277&lt;&gt;"",CONCATENATE(",",Y277),"")&amp;IF(AD277&lt;&gt;"",CONCATENATE(",",AD277),"")&amp;IF(AI277&lt;&gt;"",CONCATENATE(",",AI277),"")&amp;IF(AN277&lt;&gt;"",CONCATENATE(",",AN277),"")&amp;IF(AS277&lt;&gt;"",CONCATENATE(",",AS277),"")&amp;IF(P277&lt;&gt;"",CONCATENATE("}",""),"")&amp;IF(OR(I277="true",I277="false",I277&lt;&gt;""), CONCATENATE(", veteran=", I277), ""),""),"")</f>
        <v>, zoneIds={849,849,849}, veteran=false</v>
      </c>
      <c r="BA277" s="21" t="str">
        <f>IF(F277&lt;&gt;"Not in the game (anymore)",IF(A277&lt;&gt;"",", setType="&amp;G277,"")&amp;IF(J277="true",", multiTrialSet=true",""),"")</f>
        <v>, setType=LIBSETS_SETTYPE_CRAFTED</v>
      </c>
      <c r="BB277" s="21" t="str">
        <f>IF(AX277&lt;&gt;"",", isProcSetAllowedInPvP="&amp; AX277,"") &amp; IF(F277&lt;&gt;"Not in the game (anymore)",IF(U277&lt;&gt;"",", dropMechanic={"&amp;U277&amp;IF(AA277&lt;&gt;"",","&amp;AA277,"")&amp;IF(AF277&lt;&gt;"",","&amp;AF277,"")&amp;IF(AK277&lt;&gt;"",","&amp;AK277,"")&amp;IF(AP277&lt;&gt;"",","&amp;AP277,"")&amp;IF(AU277&lt;&gt;"",","&amp;AU277,"")&amp;"}"&amp;IF(U277="LIBSETS_DROP_MECHANIC_MONSTER_NAME",", dropMechanicNames={" &amp; IF(V277&lt;&gt;"","['en']='"&amp;V277&amp;"'","") &amp; IF(W277&lt;&gt;"",", ['de']='" &amp; W277&amp;"'","") &amp; "}",""),"")&amp;"},","")</f>
        <v>},</v>
      </c>
      <c r="BC277" s="21" t="str">
        <f>IF(F277&lt;&gt;"Not in the game (anymore)",IF(C277&lt;&gt;"",CONCATENATE(" --",C277," / ",B277,"   [",IF(Q277&lt;&gt;"",Q277,""),IF(Z277&lt;&gt;"",", "&amp;Z277,""),IF(AE277&lt;&gt;"",", "&amp;AE277,""),IF(AJ277&lt;&gt;"",", "&amp;AJ277,""),IF(AO277&lt;&gt;"",", "&amp;AO277,""),IF(AT277&lt;&gt;"",", "&amp;AT277,""),"]")),"")</f>
        <v xml:space="preserve"> --Daedric Trickery / Daedrische Gaunerei   [Vvardenfell, Vvardenfell, Vvardenfell]</v>
      </c>
    </row>
    <row r="278" spans="1:55" x14ac:dyDescent="0.25">
      <c r="A278" s="5">
        <v>325</v>
      </c>
      <c r="B278" t="s">
        <v>1158</v>
      </c>
      <c r="C278" t="s">
        <v>1159</v>
      </c>
      <c r="D278" s="3">
        <f>A278</f>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WayshrineInfo'!$K$3:$N$9987,4,FALSE),""))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WayshrineInfo'!$K$3:$N$9987,4,FALSE),""))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WayshrineInfo'!$K$3:$N$9987,4,FALSE),""))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5" t="s">
        <v>2678</v>
      </c>
      <c r="AY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Z278" s="21" t="str">
        <f>IF(F278&lt;&gt;"Not in the game (anymore)",IF(A278&lt;&gt;"",IF(P278&lt;&gt;"",CONCATENATE(", zoneIds={",P278),"")&amp;IF(Y278&lt;&gt;"",CONCATENATE(",",Y278),"")&amp;IF(AD278&lt;&gt;"",CONCATENATE(",",AD278),"")&amp;IF(AI278&lt;&gt;"",CONCATENATE(",",AI278),"")&amp;IF(AN278&lt;&gt;"",CONCATENATE(",",AN278),"")&amp;IF(AS278&lt;&gt;"",CONCATENATE(",",AS278),"")&amp;IF(P278&lt;&gt;"",CONCATENATE("}",""),"")&amp;IF(OR(I278="true",I278="false",I278&lt;&gt;""), CONCATENATE(", veteran=", I278), ""),""),"")</f>
        <v>, zoneIds={849,849,849}, veteran=false</v>
      </c>
      <c r="BA278" s="21" t="str">
        <f>IF(F278&lt;&gt;"Not in the game (anymore)",IF(A278&lt;&gt;"",", setType="&amp;G278,"")&amp;IF(J278="true",", multiTrialSet=true",""),"")</f>
        <v>, setType=LIBSETS_SETTYPE_CRAFTED</v>
      </c>
      <c r="BB278" s="21" t="str">
        <f>IF(AX278&lt;&gt;"",", isProcSetAllowedInPvP="&amp; AX278,"") &amp; IF(F278&lt;&gt;"Not in the game (anymore)",IF(U278&lt;&gt;"",", dropMechanic={"&amp;U278&amp;IF(AA278&lt;&gt;"",","&amp;AA278,"")&amp;IF(AF278&lt;&gt;"",","&amp;AF278,"")&amp;IF(AK278&lt;&gt;"",","&amp;AK278,"")&amp;IF(AP278&lt;&gt;"",","&amp;AP278,"")&amp;IF(AU278&lt;&gt;"",","&amp;AU278,"")&amp;"}"&amp;IF(U278="LIBSETS_DROP_MECHANIC_MONSTER_NAME",", dropMechanicNames={" &amp; IF(V278&lt;&gt;"","['en']='"&amp;V278&amp;"'","") &amp; IF(W278&lt;&gt;"",", ['de']='" &amp; W278&amp;"'","") &amp; "}",""),"")&amp;"},","")</f>
        <v>, isProcSetAllowedInPvP=1},</v>
      </c>
      <c r="BC278" s="21" t="str">
        <f>IF(F278&lt;&gt;"Not in the game (anymore)",IF(C278&lt;&gt;"",CONCATENATE(" --",C278," / ",B278,"   [",IF(Q278&lt;&gt;"",Q278,""),IF(Z278&lt;&gt;"",", "&amp;Z278,""),IF(AE278&lt;&gt;"",", "&amp;AE278,""),IF(AJ278&lt;&gt;"",", "&amp;AJ278,""),IF(AO278&lt;&gt;"",", "&amp;AO278,""),IF(AT278&lt;&gt;"",", "&amp;AT278,""),"]")),"")</f>
        <v xml:space="preserve"> --Shacklebreaker / Kettensprenger   [Vvardenfell, Vvardenfell, Vvardenfell]</v>
      </c>
    </row>
    <row r="279" spans="1:55" x14ac:dyDescent="0.25">
      <c r="A279" s="12">
        <v>326</v>
      </c>
      <c r="B279" t="s">
        <v>1160</v>
      </c>
      <c r="C279" t="s">
        <v>2628</v>
      </c>
      <c r="D279" s="3">
        <f>A279</f>
        <v>326</v>
      </c>
      <c r="G279" s="8" t="s">
        <v>1478</v>
      </c>
      <c r="I279" t="s">
        <v>91</v>
      </c>
      <c r="J279" t="s">
        <v>91</v>
      </c>
      <c r="K279">
        <v>-1</v>
      </c>
      <c r="L279">
        <v>-1</v>
      </c>
      <c r="M279">
        <v>-1</v>
      </c>
      <c r="O279" s="65"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WayshrineInfo'!$K$3:$N$9987,4,FALSE),""))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43"/>
      <c r="Y279" s="3" t="str">
        <f>IF(G279&lt;&gt;"LIBSETS_SETTYPE_BATTLEGROUND",IF(G279&lt;&gt;"LIBSETS_SETTYPE_SPECIAL",IF(X279&lt;&gt;"",X279,IF(Z279&lt;&gt;"",VLOOKUP(Z279,'ESO zone constants'!$D$3:$H$4953,5,FALSE),"")),""),"")</f>
        <v/>
      </c>
      <c r="Z279" t="str">
        <f>IF(AND(O279&lt;&gt;"",NOT(ISERROR(O279))),"",IF(AND(L279&lt;&gt;"",L279&gt;0,NOT(ISERROR(L279))),VLOOKUP(L279,'ESO dumped WayshrineInfo'!$K$3:$N$9987,4,FALSE),""))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WayshrineInfo'!$K$3:$N$9987,4,FALSE),""))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5" t="s">
        <v>2677</v>
      </c>
      <c r="AY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Z279" s="21" t="str">
        <f>IF(F279&lt;&gt;"Not in the game (anymore)",IF(A279&lt;&gt;"",IF(P279&lt;&gt;"",CONCATENATE(", zoneIds={",P279),"")&amp;IF(Y279&lt;&gt;"",CONCATENATE(",",Y279),"")&amp;IF(AD279&lt;&gt;"",CONCATENATE(",",AD279),"")&amp;IF(AI279&lt;&gt;"",CONCATENATE(",",AI279),"")&amp;IF(AN279&lt;&gt;"",CONCATENATE(",",AN279),"")&amp;IF(AS279&lt;&gt;"",CONCATENATE(",",AS279),"")&amp;IF(P279&lt;&gt;"",CONCATENATE("}",""),"")&amp;IF(OR(I279="true",I279="false",I279&lt;&gt;""), CONCATENATE(", veteran=", I279), ""),""),"")</f>
        <v>, veteran=false</v>
      </c>
      <c r="BA279" s="21" t="str">
        <f>IF(F279&lt;&gt;"Not in the game (anymore)",IF(A279&lt;&gt;"",", setType="&amp;G279,"")&amp;IF(J279="true",", multiTrialSet=true",""),"")</f>
        <v>, setType=LIBSETS_SETTYPE_BATTLEGROUND</v>
      </c>
      <c r="BB279" s="21" t="str">
        <f>IF(AX279&lt;&gt;"",", isProcSetAllowedInPvP="&amp; AX279,"") &amp; IF(F279&lt;&gt;"Not in the game (anymore)",IF(U279&lt;&gt;"",", dropMechanic={"&amp;U279&amp;IF(AA279&lt;&gt;"",","&amp;AA279,"")&amp;IF(AF279&lt;&gt;"",","&amp;AF279,"")&amp;IF(AK279&lt;&gt;"",","&amp;AK279,"")&amp;IF(AP279&lt;&gt;"",","&amp;AP279,"")&amp;IF(AU279&lt;&gt;"",","&amp;AU279,"")&amp;"}"&amp;IF(U279="LIBSETS_DROP_MECHANIC_MONSTER_NAME",", dropMechanicNames={" &amp; IF(V279&lt;&gt;"","['en']='"&amp;V279&amp;"'","") &amp; IF(W279&lt;&gt;"",", ['de']='" &amp; W279&amp;"'","") &amp; "}",""),"")&amp;"},","")</f>
        <v>, dropMechanic={LIBSETS_DROP_MECHANIC_BATTLEGROUND_REWARD,LIBSETS_DROP_MECHANIC_MAIL_PVP_REWARDS_FOR_THE_WORTHY}},</v>
      </c>
      <c r="BC279" s="21" t="str">
        <f>IF(F279&lt;&gt;"Not in the game (anymore)",IF(C279&lt;&gt;"",CONCATENATE(" --",C279," / ",B279,"   [",IF(Q279&lt;&gt;"",Q279,""),IF(Z279&lt;&gt;"",", "&amp;Z279,""),IF(AE279&lt;&gt;"",", "&amp;AE279,""),IF(AJ279&lt;&gt;"",", "&amp;AJ279,""),IF(AO279&lt;&gt;"",", "&amp;AO279,""),IF(AT279&lt;&gt;"",", "&amp;AT279,""),"]")),"")</f>
        <v xml:space="preserve"> --Vanguard\'s Challenge / Vorhutdisput   [!Battleground]</v>
      </c>
    </row>
    <row r="280" spans="1:55" x14ac:dyDescent="0.25">
      <c r="A280" s="12">
        <v>327</v>
      </c>
      <c r="B280" t="s">
        <v>1161</v>
      </c>
      <c r="C280" t="s">
        <v>2629</v>
      </c>
      <c r="D280" s="3">
        <f>A280</f>
        <v>327</v>
      </c>
      <c r="G280" s="8" t="s">
        <v>1478</v>
      </c>
      <c r="I280" t="s">
        <v>91</v>
      </c>
      <c r="J280" t="s">
        <v>91</v>
      </c>
      <c r="K280">
        <v>-1</v>
      </c>
      <c r="L280">
        <v>-1</v>
      </c>
      <c r="M280">
        <v>-1</v>
      </c>
      <c r="O280" s="65"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WayshrineInfo'!$K$3:$N$9987,4,FALSE),""))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43"/>
      <c r="Y280" s="3" t="str">
        <f>IF(G280&lt;&gt;"LIBSETS_SETTYPE_BATTLEGROUND",IF(G280&lt;&gt;"LIBSETS_SETTYPE_SPECIAL",IF(X280&lt;&gt;"",X280,IF(Z280&lt;&gt;"",VLOOKUP(Z280,'ESO zone constants'!$D$3:$H$4953,5,FALSE),"")),""),"")</f>
        <v/>
      </c>
      <c r="Z280" t="str">
        <f>IF(AND(O280&lt;&gt;"",NOT(ISERROR(O280))),"",IF(AND(L280&lt;&gt;"",L280&gt;0,NOT(ISERROR(L280))),VLOOKUP(L280,'ESO dumped WayshrineInfo'!$K$3:$N$9987,4,FALSE),""))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WayshrineInfo'!$K$3:$N$9987,4,FALSE),""))</f>
        <v/>
      </c>
      <c r="AF280" s="44"/>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K280" s="44"/>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P280" s="44"/>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U280" s="44"/>
      <c r="AV280" s="3" t="str">
        <f>IF(AU280&lt;&gt;"",IF(AU280&lt;&gt;"LIBSETS_DROP_MECHANIC_MONSTER_NAME",VLOOKUP(AU280,'LibSets constants'!$I$4:$L$1003,3,FALSE),""),"")</f>
        <v/>
      </c>
      <c r="AW280" s="3" t="str">
        <f>IF(AU280&lt;&gt;"",IF(AU280&lt;&gt;"LIBSETS_DROP_MECHANIC_MONSTER_NAME",VLOOKUP(AU280,'LibSets constants'!$I$4:$L$1003,4,FALSE),""),"")</f>
        <v/>
      </c>
      <c r="AX280" s="85" t="s">
        <v>2677</v>
      </c>
      <c r="AY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Z280" s="21" t="str">
        <f>IF(F280&lt;&gt;"Not in the game (anymore)",IF(A280&lt;&gt;"",IF(P280&lt;&gt;"",CONCATENATE(", zoneIds={",P280),"")&amp;IF(Y280&lt;&gt;"",CONCATENATE(",",Y280),"")&amp;IF(AD280&lt;&gt;"",CONCATENATE(",",AD280),"")&amp;IF(AI280&lt;&gt;"",CONCATENATE(",",AI280),"")&amp;IF(AN280&lt;&gt;"",CONCATENATE(",",AN280),"")&amp;IF(AS280&lt;&gt;"",CONCATENATE(",",AS280),"")&amp;IF(P280&lt;&gt;"",CONCATENATE("}",""),"")&amp;IF(OR(I280="true",I280="false",I280&lt;&gt;""), CONCATENATE(", veteran=", I280), ""),""),"")</f>
        <v>, veteran=false</v>
      </c>
      <c r="BA280" s="21" t="str">
        <f>IF(F280&lt;&gt;"Not in the game (anymore)",IF(A280&lt;&gt;"",", setType="&amp;G280,"")&amp;IF(J280="true",", multiTrialSet=true",""),"")</f>
        <v>, setType=LIBSETS_SETTYPE_BATTLEGROUND</v>
      </c>
      <c r="BB280" s="21" t="str">
        <f>IF(AX280&lt;&gt;"",", isProcSetAllowedInPvP="&amp; AX280,"") &amp; IF(F280&lt;&gt;"Not in the game (anymore)",IF(U280&lt;&gt;"",", dropMechanic={"&amp;U280&amp;IF(AA280&lt;&gt;"",","&amp;AA280,"")&amp;IF(AF280&lt;&gt;"",","&amp;AF280,"")&amp;IF(AK280&lt;&gt;"",","&amp;AK280,"")&amp;IF(AP280&lt;&gt;"",","&amp;AP280,"")&amp;IF(AU280&lt;&gt;"",","&amp;AU280,"")&amp;"}"&amp;IF(U280="LIBSETS_DROP_MECHANIC_MONSTER_NAME",", dropMechanicNames={" &amp; IF(V280&lt;&gt;"","['en']='"&amp;V280&amp;"'","") &amp; IF(W280&lt;&gt;"",", ['de']='" &amp; W280&amp;"'","") &amp; "}",""),"")&amp;"},","")</f>
        <v>, dropMechanic={LIBSETS_DROP_MECHANIC_BATTLEGROUND_REWARD,LIBSETS_DROP_MECHANIC_MAIL_PVP_REWARDS_FOR_THE_WORTHY}},</v>
      </c>
      <c r="BC280" s="21" t="str">
        <f>IF(F280&lt;&gt;"Not in the game (anymore)",IF(C280&lt;&gt;"",CONCATENATE(" --",C280," / ",B280,"   [",IF(Q280&lt;&gt;"",Q280,""),IF(Z280&lt;&gt;"",", "&amp;Z280,""),IF(AE280&lt;&gt;"",", "&amp;AE280,""),IF(AJ280&lt;&gt;"",", "&amp;AJ280,""),IF(AO280&lt;&gt;"",", "&amp;AO280,""),IF(AT280&lt;&gt;"",", "&amp;AT280,""),"]")),"")</f>
        <v xml:space="preserve"> --Coward\'s Gear / Feiglingstracht   [!Battleground]</v>
      </c>
    </row>
    <row r="281" spans="1:55" x14ac:dyDescent="0.25">
      <c r="A281" s="12">
        <v>328</v>
      </c>
      <c r="B281" t="s">
        <v>1162</v>
      </c>
      <c r="C281" t="s">
        <v>1163</v>
      </c>
      <c r="D281" s="3">
        <f>A281</f>
        <v>328</v>
      </c>
      <c r="G281" s="8" t="s">
        <v>1478</v>
      </c>
      <c r="I281" t="s">
        <v>91</v>
      </c>
      <c r="J281" t="s">
        <v>91</v>
      </c>
      <c r="K281">
        <v>-1</v>
      </c>
      <c r="L281">
        <v>-1</v>
      </c>
      <c r="M281">
        <v>-1</v>
      </c>
      <c r="O281" s="65"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WayshrineInfo'!$K$3:$N$9987,4,FALSE),""))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43"/>
      <c r="Y281" s="3" t="str">
        <f>IF(G281&lt;&gt;"LIBSETS_SETTYPE_BATTLEGROUND",IF(G281&lt;&gt;"LIBSETS_SETTYPE_SPECIAL",IF(X281&lt;&gt;"",X281,IF(Z281&lt;&gt;"",VLOOKUP(Z281,'ESO zone constants'!$D$3:$H$4953,5,FALSE),"")),""),"")</f>
        <v/>
      </c>
      <c r="Z281" t="str">
        <f>IF(AND(O281&lt;&gt;"",NOT(ISERROR(O281))),"",IF(AND(L281&lt;&gt;"",L281&gt;0,NOT(ISERROR(L281))),VLOOKUP(L281,'ESO dumped WayshrineInfo'!$K$3:$N$9987,4,FALSE),""))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WayshrineInfo'!$K$3:$N$9987,4,FALSE),""))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5" t="s">
        <v>2677</v>
      </c>
      <c r="AY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Z281" s="21" t="str">
        <f>IF(F281&lt;&gt;"Not in the game (anymore)",IF(A281&lt;&gt;"",IF(P281&lt;&gt;"",CONCATENATE(", zoneIds={",P281),"")&amp;IF(Y281&lt;&gt;"",CONCATENATE(",",Y281),"")&amp;IF(AD281&lt;&gt;"",CONCATENATE(",",AD281),"")&amp;IF(AI281&lt;&gt;"",CONCATENATE(",",AI281),"")&amp;IF(AN281&lt;&gt;"",CONCATENATE(",",AN281),"")&amp;IF(AS281&lt;&gt;"",CONCATENATE(",",AS281),"")&amp;IF(P281&lt;&gt;"",CONCATENATE("}",""),"")&amp;IF(OR(I281="true",I281="false",I281&lt;&gt;""), CONCATENATE(", veteran=", I281), ""),""),"")</f>
        <v>, veteran=false</v>
      </c>
      <c r="BA281" s="21" t="str">
        <f>IF(F281&lt;&gt;"Not in the game (anymore)",IF(A281&lt;&gt;"",", setType="&amp;G281,"")&amp;IF(J281="true",", multiTrialSet=true",""),"")</f>
        <v>, setType=LIBSETS_SETTYPE_BATTLEGROUND</v>
      </c>
      <c r="BB281" s="21" t="str">
        <f>IF(AX281&lt;&gt;"",", isProcSetAllowedInPvP="&amp; AX281,"") &amp; IF(F281&lt;&gt;"Not in the game (anymore)",IF(U281&lt;&gt;"",", dropMechanic={"&amp;U281&amp;IF(AA281&lt;&gt;"",","&amp;AA281,"")&amp;IF(AF281&lt;&gt;"",","&amp;AF281,"")&amp;IF(AK281&lt;&gt;"",","&amp;AK281,"")&amp;IF(AP281&lt;&gt;"",","&amp;AP281,"")&amp;IF(AU281&lt;&gt;"",","&amp;AU281,"")&amp;"}"&amp;IF(U281="LIBSETS_DROP_MECHANIC_MONSTER_NAME",", dropMechanicNames={" &amp; IF(V281&lt;&gt;"","['en']='"&amp;V281&amp;"'","") &amp; IF(W281&lt;&gt;"",", ['de']='" &amp; W281&amp;"'","") &amp; "}",""),"")&amp;"},","")</f>
        <v>, dropMechanic={LIBSETS_DROP_MECHANIC_BATTLEGROUND_REWARD,LIBSETS_DROP_MECHANIC_MAIL_PVP_REWARDS_FOR_THE_WORTHY}},</v>
      </c>
      <c r="BC281" s="21" t="str">
        <f>IF(F281&lt;&gt;"Not in the game (anymore)",IF(C281&lt;&gt;"",CONCATENATE(" --",C281," / ",B281,"   [",IF(Q281&lt;&gt;"",Q281,""),IF(Z281&lt;&gt;"",", "&amp;Z281,""),IF(AE281&lt;&gt;"",", "&amp;AE281,""),IF(AJ281&lt;&gt;"",", "&amp;AJ281,""),IF(AO281&lt;&gt;"",", "&amp;AO281,""),IF(AT281&lt;&gt;"",", "&amp;AT281,""),"]")),"")</f>
        <v xml:space="preserve"> --Knight Slayer / Ritterschlächter   [!Battleground]</v>
      </c>
    </row>
    <row r="282" spans="1:55" x14ac:dyDescent="0.25">
      <c r="A282" s="12">
        <v>329</v>
      </c>
      <c r="B282" t="s">
        <v>1164</v>
      </c>
      <c r="C282" t="s">
        <v>2630</v>
      </c>
      <c r="D282" s="3">
        <f>A282</f>
        <v>329</v>
      </c>
      <c r="G282" s="8" t="s">
        <v>1478</v>
      </c>
      <c r="I282" t="s">
        <v>91</v>
      </c>
      <c r="J282" t="s">
        <v>91</v>
      </c>
      <c r="K282">
        <v>-1</v>
      </c>
      <c r="L282">
        <v>-1</v>
      </c>
      <c r="M282">
        <v>-1</v>
      </c>
      <c r="O282" s="65"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WayshrineInfo'!$K$3:$N$9987,4,FALSE),""))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43"/>
      <c r="Y282" s="3" t="str">
        <f>IF(G282&lt;&gt;"LIBSETS_SETTYPE_BATTLEGROUND",IF(G282&lt;&gt;"LIBSETS_SETTYPE_SPECIAL",IF(X282&lt;&gt;"",X282,IF(Z282&lt;&gt;"",VLOOKUP(Z282,'ESO zone constants'!$D$3:$H$4953,5,FALSE),"")),""),"")</f>
        <v/>
      </c>
      <c r="Z282" t="str">
        <f>IF(AND(O282&lt;&gt;"",NOT(ISERROR(O282))),"",IF(AND(L282&lt;&gt;"",L282&gt;0,NOT(ISERROR(L282))),VLOOKUP(L282,'ESO dumped WayshrineInfo'!$K$3:$N$9987,4,FALSE),""))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WayshrineInfo'!$K$3:$N$9987,4,FALSE),""))</f>
        <v/>
      </c>
      <c r="AF282" s="44"/>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K282" s="44"/>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P282" s="44"/>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U282" s="44"/>
      <c r="AV282" s="3" t="str">
        <f>IF(AU282&lt;&gt;"",IF(AU282&lt;&gt;"LIBSETS_DROP_MECHANIC_MONSTER_NAME",VLOOKUP(AU282,'LibSets constants'!$I$4:$L$1003,3,FALSE),""),"")</f>
        <v/>
      </c>
      <c r="AW282" s="3" t="str">
        <f>IF(AU282&lt;&gt;"",IF(AU282&lt;&gt;"LIBSETS_DROP_MECHANIC_MONSTER_NAME",VLOOKUP(AU282,'LibSets constants'!$I$4:$L$1003,4,FALSE),""),"")</f>
        <v/>
      </c>
      <c r="AX282" s="85" t="s">
        <v>2677</v>
      </c>
      <c r="AY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Z282" s="21" t="str">
        <f>IF(F282&lt;&gt;"Not in the game (anymore)",IF(A282&lt;&gt;"",IF(P282&lt;&gt;"",CONCATENATE(", zoneIds={",P282),"")&amp;IF(Y282&lt;&gt;"",CONCATENATE(",",Y282),"")&amp;IF(AD282&lt;&gt;"",CONCATENATE(",",AD282),"")&amp;IF(AI282&lt;&gt;"",CONCATENATE(",",AI282),"")&amp;IF(AN282&lt;&gt;"",CONCATENATE(",",AN282),"")&amp;IF(AS282&lt;&gt;"",CONCATENATE(",",AS282),"")&amp;IF(P282&lt;&gt;"",CONCATENATE("}",""),"")&amp;IF(OR(I282="true",I282="false",I282&lt;&gt;""), CONCATENATE(", veteran=", I282), ""),""),"")</f>
        <v>, veteran=false</v>
      </c>
      <c r="BA282" s="21" t="str">
        <f>IF(F282&lt;&gt;"Not in the game (anymore)",IF(A282&lt;&gt;"",", setType="&amp;G282,"")&amp;IF(J282="true",", multiTrialSet=true",""),"")</f>
        <v>, setType=LIBSETS_SETTYPE_BATTLEGROUND</v>
      </c>
      <c r="BB282" s="21" t="str">
        <f>IF(AX282&lt;&gt;"",", isProcSetAllowedInPvP="&amp; AX282,"") &amp; IF(F282&lt;&gt;"Not in the game (anymore)",IF(U282&lt;&gt;"",", dropMechanic={"&amp;U282&amp;IF(AA282&lt;&gt;"",","&amp;AA282,"")&amp;IF(AF282&lt;&gt;"",","&amp;AF282,"")&amp;IF(AK282&lt;&gt;"",","&amp;AK282,"")&amp;IF(AP282&lt;&gt;"",","&amp;AP282,"")&amp;IF(AU282&lt;&gt;"",","&amp;AU282,"")&amp;"}"&amp;IF(U282="LIBSETS_DROP_MECHANIC_MONSTER_NAME",", dropMechanicNames={" &amp; IF(V282&lt;&gt;"","['en']='"&amp;V282&amp;"'","") &amp; IF(W282&lt;&gt;"",", ['de']='" &amp; W282&amp;"'","") &amp; "}",""),"")&amp;"},","")</f>
        <v>, dropMechanic={LIBSETS_DROP_MECHANIC_BATTLEGROUND_REWARD,LIBSETS_DROP_MECHANIC_MAIL_PVP_REWARDS_FOR_THE_WORTHY}},</v>
      </c>
      <c r="BC282" s="21" t="str">
        <f>IF(F282&lt;&gt;"Not in the game (anymore)",IF(C282&lt;&gt;"",CONCATENATE(" --",C282," / ",B282,"   [",IF(Q282&lt;&gt;"",Q282,""),IF(Z282&lt;&gt;"",", "&amp;Z282,""),IF(AE282&lt;&gt;"",", "&amp;AE282,""),IF(AJ282&lt;&gt;"",", "&amp;AJ282,""),IF(AO282&lt;&gt;"",", "&amp;AO282,""),IF(AT282&lt;&gt;"",", "&amp;AT282,""),"]")),"")</f>
        <v xml:space="preserve"> --Wizard\'s Riposte / Zaubererreplik   [!Battleground]</v>
      </c>
    </row>
    <row r="283" spans="1:55" x14ac:dyDescent="0.25">
      <c r="A283" s="12">
        <v>330</v>
      </c>
      <c r="B283" t="s">
        <v>1165</v>
      </c>
      <c r="C283" t="s">
        <v>1166</v>
      </c>
      <c r="D283" s="3">
        <f>A283</f>
        <v>330</v>
      </c>
      <c r="G283" s="8" t="s">
        <v>1486</v>
      </c>
      <c r="I283" t="s">
        <v>91</v>
      </c>
      <c r="J283" t="s">
        <v>91</v>
      </c>
      <c r="K283">
        <v>331</v>
      </c>
      <c r="L283">
        <v>331</v>
      </c>
      <c r="M283">
        <v>331</v>
      </c>
      <c r="O283" s="65" t="s">
        <v>640</v>
      </c>
      <c r="P283" s="3">
        <f>IF(AND(G283&lt;&gt;"LIBSETS_SETTYPE_BATTLEGROUND",G283&lt;&gt;"LIBSETS_SETTYPE_SPECIAL"), IF(Q283&lt;&gt;"",VLOOKUP(Q283,'ESO zone constants'!$D$3:$H$10001,5,FALSE),""),"")</f>
        <v>975</v>
      </c>
      <c r="Q283" t="str">
        <f>IF(AND(O283&lt;&gt;"",NOT(ISERROR(O283))),O283, IF(AND(K283&lt;&gt;"",K283&gt;0,NOT(ISERROR(K283))),VLOOKUP(K283,'ESO dumped WayshrineInfo'!$K$3:$N$9987,4,FALSE),""))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WayshrineInfo'!$K$3:$N$9987,4,FALSE),""))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WayshrineInfo'!$K$3:$N$9987,4,FALSE),""))</f>
        <v/>
      </c>
      <c r="AF283" s="44"/>
      <c r="AG283" s="39"/>
      <c r="AH283" s="39"/>
      <c r="AI283" s="3" t="str">
        <f>IF(G283&lt;&gt;"LIBSETS_SETTYPE_BATTLEGROUND",IF(G283&lt;&gt;"LIBSETS_SETTYPE_SPECIAL",IF(AJ283&lt;&gt;"",VLOOKUP(AJ283,'ESO zone constants'!$D$3:$H$4953,5,FALSE),""),""),"")</f>
        <v/>
      </c>
      <c r="AK283" s="44"/>
      <c r="AL283" s="39"/>
      <c r="AM283" s="39"/>
      <c r="AN283" s="3" t="str">
        <f>IF(G283&lt;&gt;"LIBSETS_SETTYPE_BATTLEGROUND",IF(G283&lt;&gt;"LIBSETS_SETTYPE_SPECIAL",IF(AO283&lt;&gt;"",VLOOKUP(AO283,'ESO zone constants'!$D$3:$H$4953,5,FALSE),""),""),"")</f>
        <v/>
      </c>
      <c r="AP283" s="44"/>
      <c r="AQ283" s="39"/>
      <c r="AR283" s="39"/>
      <c r="AS283" s="3" t="str">
        <f>IF(G283&lt;&gt;"LIBSETS_SETTYPE_BATTLEGROUND",IF(G283&lt;&gt;"LIBSETS_SETTYPE_SPECIAL",IF(AT283&lt;&gt;"",VLOOKUP(AT283,'ESO zone constants'!$D$3:$H$4953,5,FALSE),""),""),"")</f>
        <v/>
      </c>
      <c r="AU283" s="44"/>
      <c r="AV283" s="39"/>
      <c r="AW283" s="39"/>
      <c r="AX283" s="85" t="s">
        <v>2677</v>
      </c>
      <c r="AY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{wayshrines={331,331,331,}, dlcId=DLC_CLOCKWORK_CITY</v>
      </c>
      <c r="AZ283" s="21" t="str">
        <f>IF(F283&lt;&gt;"Not in the game (anymore)",IF(A283&lt;&gt;"",IF(P283&lt;&gt;"",CONCATENATE(", zoneIds={",P283),"")&amp;IF(Y283&lt;&gt;"",CONCATENATE(",",Y283),"")&amp;IF(AD283&lt;&gt;"",CONCATENATE(",",AD283),"")&amp;IF(AI283&lt;&gt;"",CONCATENATE(",",AI283),"")&amp;IF(AN283&lt;&gt;"",CONCATENATE(",",AN283),"")&amp;IF(AS283&lt;&gt;"",CONCATENATE(",",AS283),"")&amp;IF(P283&lt;&gt;"",CONCATENATE("}",""),"")&amp;IF(OR(I283="true",I283="false",I283&lt;&gt;""), CONCATENATE(", veteran=", I283), ""),""),"")</f>
        <v>, zoneIds={975}, veteran=false</v>
      </c>
      <c r="BA283" s="21" t="str">
        <f>IF(F283&lt;&gt;"Not in the game (anymore)",IF(A283&lt;&gt;"",", setType="&amp;G283,"")&amp;IF(J283="true",", multiTrialSet=true",""),"")</f>
        <v>, setType=LIBSETS_SETTYPE_TRIAL</v>
      </c>
      <c r="BB283" s="21" t="str">
        <f>IF(AX283&lt;&gt;"",", isProcSetAllowedInPvP="&amp; AX283,"") &amp; IF(F283&lt;&gt;"Not in the game (anymore)",IF(U283&lt;&gt;"",", dropMechanic={"&amp;U283&amp;IF(AA283&lt;&gt;"",","&amp;AA283,"")&amp;IF(AF283&lt;&gt;"",","&amp;AF283,"")&amp;IF(AK283&lt;&gt;"",","&amp;AK283,"")&amp;IF(AP283&lt;&gt;"",","&amp;AP283,"")&amp;IF(AU283&lt;&gt;"",","&amp;AU283,"")&amp;"}"&amp;IF(U283="LIBSETS_DROP_MECHANIC_MONSTER_NAME",", dropMechanicNames={" &amp; IF(V283&lt;&gt;"","['en']='"&amp;V283&amp;"'","") &amp; IF(W283&lt;&gt;"",", ['de']='" &amp; W283&amp;"'","")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IF(F283&lt;&gt;"Not in the game (anymore)",IF(C283&lt;&gt;"",CONCATENATE(" --",C283," / ",B283,"   [",IF(Q283&lt;&gt;"",Q283,""),IF(Z283&lt;&gt;"",", "&amp;Z283,""),IF(AE283&lt;&gt;"",", "&amp;AE283,""),IF(AJ283&lt;&gt;"",", "&amp;AJ283,""),IF(AO283&lt;&gt;"",", "&amp;AO283,""),IF(AT283&lt;&gt;"",", "&amp;AT283,""),"]")),"")</f>
        <v xml:space="preserve"> --Automated Defense / Automatisierte Verteidigung   [Halls of Fabrication]</v>
      </c>
    </row>
    <row r="284" spans="1:55" x14ac:dyDescent="0.25">
      <c r="A284" s="12">
        <v>331</v>
      </c>
      <c r="B284" t="s">
        <v>1167</v>
      </c>
      <c r="C284" t="s">
        <v>1168</v>
      </c>
      <c r="D284" s="3">
        <f>A284</f>
        <v>331</v>
      </c>
      <c r="G284" s="8" t="s">
        <v>1486</v>
      </c>
      <c r="I284" t="s">
        <v>91</v>
      </c>
      <c r="J284" t="s">
        <v>91</v>
      </c>
      <c r="K284">
        <v>331</v>
      </c>
      <c r="L284">
        <v>331</v>
      </c>
      <c r="M284">
        <v>331</v>
      </c>
      <c r="O284" s="65" t="s">
        <v>640</v>
      </c>
      <c r="P284" s="3">
        <f>IF(AND(G284&lt;&gt;"LIBSETS_SETTYPE_BATTLEGROUND",G284&lt;&gt;"LIBSETS_SETTYPE_SPECIAL"), IF(Q284&lt;&gt;"",VLOOKUP(Q284,'ESO zone constants'!$D$3:$H$10001,5,FALSE),""),"")</f>
        <v>975</v>
      </c>
      <c r="Q284" t="str">
        <f>IF(AND(O284&lt;&gt;"",NOT(ISERROR(O284))),O284, IF(AND(K284&lt;&gt;"",K284&gt;0,NOT(ISERROR(K284))),VLOOKUP(K284,'ESO dumped WayshrineInfo'!$K$3:$N$9987,4,FALSE),""))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WayshrineInfo'!$K$3:$N$9987,4,FALSE),""))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WayshrineInfo'!$K$3:$N$9987,4,FALSE),""))</f>
        <v/>
      </c>
      <c r="AF284" s="44"/>
      <c r="AG284" s="39"/>
      <c r="AH284" s="39"/>
      <c r="AI284" s="43" t="str">
        <f>IF(G284&lt;&gt;"LIBSETS_SETTYPE_BATTLEGROUND",IF(G284&lt;&gt;"LIBSETS_SETTYPE_SPECIAL",IF(AJ284&lt;&gt;"",VLOOKUP(AJ284,'ESO zone constants'!$D$3:$H$4953,5,FALSE),""),""),"")</f>
        <v/>
      </c>
      <c r="AK284" s="44"/>
      <c r="AL284" s="39"/>
      <c r="AM284" s="39"/>
      <c r="AN284" s="3" t="str">
        <f>IF(G284&lt;&gt;"LIBSETS_SETTYPE_BATTLEGROUND",IF(G284&lt;&gt;"LIBSETS_SETTYPE_SPECIAL",IF(AO284&lt;&gt;"",VLOOKUP(AO284,'ESO zone constants'!$D$3:$H$4953,5,FALSE),""),""),"")</f>
        <v/>
      </c>
      <c r="AP284" s="44"/>
      <c r="AQ284" s="39"/>
      <c r="AR284" s="39"/>
      <c r="AS284" s="3" t="str">
        <f>IF(G284&lt;&gt;"LIBSETS_SETTYPE_BATTLEGROUND",IF(G284&lt;&gt;"LIBSETS_SETTYPE_SPECIAL",IF(AT284&lt;&gt;"",VLOOKUP(AT284,'ESO zone constants'!$D$3:$H$4953,5,FALSE),""),""),"")</f>
        <v/>
      </c>
      <c r="AU284" s="44"/>
      <c r="AV284" s="39"/>
      <c r="AW284" s="39"/>
      <c r="AX284" s="85" t="s">
        <v>2677</v>
      </c>
      <c r="AY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{wayshrines={331,331,331,}, dlcId=DLC_CLOCKWORK_CITY</v>
      </c>
      <c r="AZ284" s="21" t="str">
        <f>IF(F284&lt;&gt;"Not in the game (anymore)",IF(A284&lt;&gt;"",IF(P284&lt;&gt;"",CONCATENATE(", zoneIds={",P284),"")&amp;IF(Y284&lt;&gt;"",CONCATENATE(",",Y284),"")&amp;IF(AD284&lt;&gt;"",CONCATENATE(",",AD284),"")&amp;IF(AI284&lt;&gt;"",CONCATENATE(",",AI284),"")&amp;IF(AN284&lt;&gt;"",CONCATENATE(",",AN284),"")&amp;IF(AS284&lt;&gt;"",CONCATENATE(",",AS284),"")&amp;IF(P284&lt;&gt;"",CONCATENATE("}",""),"")&amp;IF(OR(I284="true",I284="false",I284&lt;&gt;""), CONCATENATE(", veteran=", I284), ""),""),"")</f>
        <v>, zoneIds={975}, veteran=false</v>
      </c>
      <c r="BA284" s="21" t="str">
        <f>IF(F284&lt;&gt;"Not in the game (anymore)",IF(A284&lt;&gt;"",", setType="&amp;G284,"")&amp;IF(J284="true",", multiTrialSet=true",""),"")</f>
        <v>, setType=LIBSETS_SETTYPE_TRIAL</v>
      </c>
      <c r="BB284" s="21" t="str">
        <f>IF(AX284&lt;&gt;"",", isProcSetAllowedInPvP="&amp; AX284,"") &amp; IF(F284&lt;&gt;"Not in the game (anymore)",IF(U284&lt;&gt;"",", dropMechanic={"&amp;U284&amp;IF(AA284&lt;&gt;"",","&amp;AA284,"")&amp;IF(AF284&lt;&gt;"",","&amp;AF284,"")&amp;IF(AK284&lt;&gt;"",","&amp;AK284,"")&amp;IF(AP284&lt;&gt;"",","&amp;AP284,"")&amp;IF(AU284&lt;&gt;"",","&amp;AU284,"")&amp;"}"&amp;IF(U284="LIBSETS_DROP_MECHANIC_MONSTER_NAME",", dropMechanicNames={" &amp; IF(V284&lt;&gt;"","['en']='"&amp;V284&amp;"'","") &amp; IF(W284&lt;&gt;"",", ['de']='" &amp; W284&amp;"'","")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IF(F284&lt;&gt;"Not in the game (anymore)",IF(C284&lt;&gt;"",CONCATENATE(" --",C284," / ",B284,"   [",IF(Q284&lt;&gt;"",Q284,""),IF(Z284&lt;&gt;"",", "&amp;Z284,""),IF(AE284&lt;&gt;"",", "&amp;AE284,""),IF(AJ284&lt;&gt;"",", "&amp;AJ284,""),IF(AO284&lt;&gt;"",", "&amp;AO284,""),IF(AT284&lt;&gt;"",", "&amp;AT284,""),"]")),"")</f>
        <v xml:space="preserve"> --War Machine / Kriegsmaschine   [Halls of Fabrication]</v>
      </c>
    </row>
    <row r="285" spans="1:55" x14ac:dyDescent="0.25">
      <c r="A285" s="12">
        <v>332</v>
      </c>
      <c r="B285" t="s">
        <v>1169</v>
      </c>
      <c r="C285" t="s">
        <v>1170</v>
      </c>
      <c r="D285" s="3">
        <f>A285</f>
        <v>332</v>
      </c>
      <c r="G285" s="8" t="s">
        <v>1486</v>
      </c>
      <c r="I285" t="s">
        <v>91</v>
      </c>
      <c r="J285" t="s">
        <v>91</v>
      </c>
      <c r="K285">
        <v>331</v>
      </c>
      <c r="L285">
        <v>331</v>
      </c>
      <c r="M285">
        <v>331</v>
      </c>
      <c r="O285" s="65" t="s">
        <v>640</v>
      </c>
      <c r="P285" s="3">
        <f>IF(AND(G285&lt;&gt;"LIBSETS_SETTYPE_BATTLEGROUND",G285&lt;&gt;"LIBSETS_SETTYPE_SPECIAL"), IF(Q285&lt;&gt;"",VLOOKUP(Q285,'ESO zone constants'!$D$3:$H$10001,5,FALSE),""),"")</f>
        <v>975</v>
      </c>
      <c r="Q285" t="str">
        <f>IF(AND(O285&lt;&gt;"",NOT(ISERROR(O285))),O285, IF(AND(K285&lt;&gt;"",K285&gt;0,NOT(ISERROR(K285))),VLOOKUP(K285,'ESO dumped WayshrineInfo'!$K$3:$N$9987,4,FALSE),""))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WayshrineInfo'!$K$3:$N$9987,4,FALSE),""))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WayshrineInfo'!$K$3:$N$9987,4,FALSE),""))</f>
        <v/>
      </c>
      <c r="AF285" s="44"/>
      <c r="AG285" s="39"/>
      <c r="AH285" s="39"/>
      <c r="AI285" s="3" t="str">
        <f>IF(G285&lt;&gt;"LIBSETS_SETTYPE_BATTLEGROUND",IF(G285&lt;&gt;"LIBSETS_SETTYPE_SPECIAL",IF(AJ285&lt;&gt;"",VLOOKUP(AJ285,'ESO zone constants'!$D$3:$H$4953,5,FALSE),""),""),"")</f>
        <v/>
      </c>
      <c r="AK285" s="44"/>
      <c r="AL285" s="39"/>
      <c r="AM285" s="39"/>
      <c r="AN285" s="3" t="str">
        <f>IF(G285&lt;&gt;"LIBSETS_SETTYPE_BATTLEGROUND",IF(G285&lt;&gt;"LIBSETS_SETTYPE_SPECIAL",IF(AO285&lt;&gt;"",VLOOKUP(AO285,'ESO zone constants'!$D$3:$H$4953,5,FALSE),""),""),"")</f>
        <v/>
      </c>
      <c r="AP285" s="44"/>
      <c r="AQ285" s="39"/>
      <c r="AR285" s="39"/>
      <c r="AS285" s="3" t="str">
        <f>IF(G285&lt;&gt;"LIBSETS_SETTYPE_BATTLEGROUND",IF(G285&lt;&gt;"LIBSETS_SETTYPE_SPECIAL",IF(AT285&lt;&gt;"",VLOOKUP(AT285,'ESO zone constants'!$D$3:$H$4953,5,FALSE),""),""),"")</f>
        <v/>
      </c>
      <c r="AU285" s="44"/>
      <c r="AV285" s="39"/>
      <c r="AW285" s="39"/>
      <c r="AX285" s="85" t="s">
        <v>2677</v>
      </c>
      <c r="AY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{wayshrines={331,331,331,}, dlcId=DLC_CLOCKWORK_CITY</v>
      </c>
      <c r="AZ285" s="21" t="str">
        <f>IF(F285&lt;&gt;"Not in the game (anymore)",IF(A285&lt;&gt;"",IF(P285&lt;&gt;"",CONCATENATE(", zoneIds={",P285),"")&amp;IF(Y285&lt;&gt;"",CONCATENATE(",",Y285),"")&amp;IF(AD285&lt;&gt;"",CONCATENATE(",",AD285),"")&amp;IF(AI285&lt;&gt;"",CONCATENATE(",",AI285),"")&amp;IF(AN285&lt;&gt;"",CONCATENATE(",",AN285),"")&amp;IF(AS285&lt;&gt;"",CONCATENATE(",",AS285),"")&amp;IF(P285&lt;&gt;"",CONCATENATE("}",""),"")&amp;IF(OR(I285="true",I285="false",I285&lt;&gt;""), CONCATENATE(", veteran=", I285), ""),""),"")</f>
        <v>, zoneIds={975}, veteran=false</v>
      </c>
      <c r="BA285" s="21" t="str">
        <f>IF(F285&lt;&gt;"Not in the game (anymore)",IF(A285&lt;&gt;"",", setType="&amp;G285,"")&amp;IF(J285="true",", multiTrialSet=true",""),"")</f>
        <v>, setType=LIBSETS_SETTYPE_TRIAL</v>
      </c>
      <c r="BB285" s="21" t="str">
        <f>IF(AX285&lt;&gt;"",", isProcSetAllowedInPvP="&amp; AX285,"") &amp; IF(F285&lt;&gt;"Not in the game (anymore)",IF(U285&lt;&gt;"",", dropMechanic={"&amp;U285&amp;IF(AA285&lt;&gt;"",","&amp;AA285,"")&amp;IF(AF285&lt;&gt;"",","&amp;AF285,"")&amp;IF(AK285&lt;&gt;"",","&amp;AK285,"")&amp;IF(AP285&lt;&gt;"",","&amp;AP285,"")&amp;IF(AU285&lt;&gt;"",","&amp;AU285,"")&amp;"}"&amp;IF(U285="LIBSETS_DROP_MECHANIC_MONSTER_NAME",", dropMechanicNames={" &amp; IF(V285&lt;&gt;"","['en']='"&amp;V285&amp;"'","") &amp; IF(W285&lt;&gt;"",", ['de']='" &amp; W285&amp;"'","")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IF(F285&lt;&gt;"Not in the game (anymore)",IF(C285&lt;&gt;"",CONCATENATE(" --",C285," / ",B285,"   [",IF(Q285&lt;&gt;"",Q285,""),IF(Z285&lt;&gt;"",", "&amp;Z285,""),IF(AE285&lt;&gt;"",", "&amp;AE285,""),IF(AJ285&lt;&gt;"",", "&amp;AJ285,""),IF(AO285&lt;&gt;"",", "&amp;AO285,""),IF(AT285&lt;&gt;"",", "&amp;AT285,""),"]")),"")</f>
        <v xml:space="preserve"> --Master Architect / Meisterarchitekt   [Halls of Fabrication]</v>
      </c>
    </row>
    <row r="286" spans="1:55" x14ac:dyDescent="0.25">
      <c r="A286" s="12">
        <v>333</v>
      </c>
      <c r="B286" t="s">
        <v>1171</v>
      </c>
      <c r="C286" t="s">
        <v>2631</v>
      </c>
      <c r="D286" s="3">
        <f>A286</f>
        <v>333</v>
      </c>
      <c r="G286" s="8" t="s">
        <v>1486</v>
      </c>
      <c r="I286" t="s">
        <v>91</v>
      </c>
      <c r="J286" t="s">
        <v>91</v>
      </c>
      <c r="K286">
        <v>331</v>
      </c>
      <c r="L286">
        <v>331</v>
      </c>
      <c r="M286">
        <v>331</v>
      </c>
      <c r="O286" s="65" t="s">
        <v>640</v>
      </c>
      <c r="P286" s="3">
        <f>IF(AND(G286&lt;&gt;"LIBSETS_SETTYPE_BATTLEGROUND",G286&lt;&gt;"LIBSETS_SETTYPE_SPECIAL"), IF(Q286&lt;&gt;"",VLOOKUP(Q286,'ESO zone constants'!$D$3:$H$10001,5,FALSE),""),"")</f>
        <v>975</v>
      </c>
      <c r="Q286" t="str">
        <f>IF(AND(O286&lt;&gt;"",NOT(ISERROR(O286))),O286, IF(AND(K286&lt;&gt;"",K286&gt;0,NOT(ISERROR(K286))),VLOOKUP(K286,'ESO dumped WayshrineInfo'!$K$3:$N$9987,4,FALSE),""))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WayshrineInfo'!$K$3:$N$9987,4,FALSE),""))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WayshrineInfo'!$K$3:$N$9987,4,FALSE),""))</f>
        <v/>
      </c>
      <c r="AF286" s="44"/>
      <c r="AG286" s="39"/>
      <c r="AH286" s="39"/>
      <c r="AI286" s="3" t="str">
        <f>IF(G286&lt;&gt;"LIBSETS_SETTYPE_BATTLEGROUND",IF(G286&lt;&gt;"LIBSETS_SETTYPE_SPECIAL",IF(AJ286&lt;&gt;"",VLOOKUP(AJ286,'ESO zone constants'!$D$3:$H$4953,5,FALSE),""),""),"")</f>
        <v/>
      </c>
      <c r="AK286" s="44"/>
      <c r="AL286" s="39"/>
      <c r="AM286" s="39"/>
      <c r="AN286" s="3" t="str">
        <f>IF(G286&lt;&gt;"LIBSETS_SETTYPE_BATTLEGROUND",IF(G286&lt;&gt;"LIBSETS_SETTYPE_SPECIAL",IF(AO286&lt;&gt;"",VLOOKUP(AO286,'ESO zone constants'!$D$3:$H$4953,5,FALSE),""),""),"")</f>
        <v/>
      </c>
      <c r="AP286" s="44"/>
      <c r="AQ286" s="39"/>
      <c r="AR286" s="39"/>
      <c r="AS286" s="3" t="str">
        <f>IF(G286&lt;&gt;"LIBSETS_SETTYPE_BATTLEGROUND",IF(G286&lt;&gt;"LIBSETS_SETTYPE_SPECIAL",IF(AT286&lt;&gt;"",VLOOKUP(AT286,'ESO zone constants'!$D$3:$H$4953,5,FALSE),""),""),"")</f>
        <v/>
      </c>
      <c r="AU286" s="44"/>
      <c r="AV286" s="39"/>
      <c r="AW286" s="39"/>
      <c r="AX286" s="85" t="s">
        <v>2677</v>
      </c>
      <c r="AY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{wayshrines={331,331,331,}, dlcId=DLC_CLOCKWORK_CITY</v>
      </c>
      <c r="AZ286" s="21" t="str">
        <f>IF(F286&lt;&gt;"Not in the game (anymore)",IF(A286&lt;&gt;"",IF(P286&lt;&gt;"",CONCATENATE(", zoneIds={",P286),"")&amp;IF(Y286&lt;&gt;"",CONCATENATE(",",Y286),"")&amp;IF(AD286&lt;&gt;"",CONCATENATE(",",AD286),"")&amp;IF(AI286&lt;&gt;"",CONCATENATE(",",AI286),"")&amp;IF(AN286&lt;&gt;"",CONCATENATE(",",AN286),"")&amp;IF(AS286&lt;&gt;"",CONCATENATE(",",AS286),"")&amp;IF(P286&lt;&gt;"",CONCATENATE("}",""),"")&amp;IF(OR(I286="true",I286="false",I286&lt;&gt;""), CONCATENATE(", veteran=", I286), ""),""),"")</f>
        <v>, zoneIds={975}, veteran=false</v>
      </c>
      <c r="BA286" s="21" t="str">
        <f>IF(F286&lt;&gt;"Not in the game (anymore)",IF(A286&lt;&gt;"",", setType="&amp;G286,"")&amp;IF(J286="true",", multiTrialSet=true",""),"")</f>
        <v>, setType=LIBSETS_SETTYPE_TRIAL</v>
      </c>
      <c r="BB286" s="21" t="str">
        <f>IF(AX286&lt;&gt;"",", isProcSetAllowedInPvP="&amp; AX286,"") &amp; IF(F286&lt;&gt;"Not in the game (anymore)",IF(U286&lt;&gt;"",", dropMechanic={"&amp;U286&amp;IF(AA286&lt;&gt;"",","&amp;AA286,"")&amp;IF(AF286&lt;&gt;"",","&amp;AF286,"")&amp;IF(AK286&lt;&gt;"",","&amp;AK286,"")&amp;IF(AP286&lt;&gt;"",","&amp;AP286,"")&amp;IF(AU286&lt;&gt;"",","&amp;AU286,"")&amp;"}"&amp;IF(U286="LIBSETS_DROP_MECHANIC_MONSTER_NAME",", dropMechanicNames={" &amp; IF(V286&lt;&gt;"","['en']='"&amp;V286&amp;"'","") &amp; IF(W286&lt;&gt;"",", ['de']='" &amp; W286&amp;"'","")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IF(F286&lt;&gt;"Not in the game (anymore)",IF(C286&lt;&gt;"",CONCATENATE(" --",C286," / ",B286,"   [",IF(Q286&lt;&gt;"",Q286,""),IF(Z286&lt;&gt;"",", "&amp;Z286,""),IF(AE286&lt;&gt;"",", "&amp;AE286,""),IF(AJ286&lt;&gt;"",", "&amp;AJ286,""),IF(AO286&lt;&gt;"",", "&amp;AO286,""),IF(AT286&lt;&gt;"",", "&amp;AT286,""),"]")),"")</f>
        <v xml:space="preserve"> --Inventor\'s Guard / Erfindergarde   [Halls of Fabrication]</v>
      </c>
    </row>
    <row r="287" spans="1:55" x14ac:dyDescent="0.25">
      <c r="A287" s="12">
        <v>334</v>
      </c>
      <c r="B287" t="s">
        <v>1172</v>
      </c>
      <c r="C287" t="s">
        <v>1173</v>
      </c>
      <c r="D287" s="3">
        <f>A287</f>
        <v>334</v>
      </c>
      <c r="G287" s="8" t="s">
        <v>1478</v>
      </c>
      <c r="I287" t="s">
        <v>91</v>
      </c>
      <c r="J287" t="s">
        <v>91</v>
      </c>
      <c r="K287">
        <v>-1</v>
      </c>
      <c r="L287">
        <v>-1</v>
      </c>
      <c r="M287">
        <v>-1</v>
      </c>
      <c r="O287" s="65"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WayshrineInfo'!$K$3:$N$9987,4,FALSE),""))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43"/>
      <c r="Y287" s="3" t="str">
        <f>IF(G287&lt;&gt;"LIBSETS_SETTYPE_BATTLEGROUND",IF(G287&lt;&gt;"LIBSETS_SETTYPE_SPECIAL",IF(X287&lt;&gt;"",X287,IF(Z287&lt;&gt;"",VLOOKUP(Z287,'ESO zone constants'!$D$3:$H$4953,5,FALSE),"")),""),"")</f>
        <v/>
      </c>
      <c r="Z287" t="str">
        <f>IF(AND(O287&lt;&gt;"",NOT(ISERROR(O287))),"",IF(AND(L287&lt;&gt;"",L287&gt;0,NOT(ISERROR(L287))),VLOOKUP(L287,'ESO dumped WayshrineInfo'!$K$3:$N$9987,4,FALSE),""))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WayshrineInfo'!$K$3:$N$9987,4,FALSE),""))</f>
        <v/>
      </c>
      <c r="AF287" s="44"/>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K287" s="44"/>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P287" s="44"/>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U287" s="44"/>
      <c r="AV287" s="3" t="str">
        <f>IF(AU287&lt;&gt;"",IF(AU287&lt;&gt;"LIBSETS_DROP_MECHANIC_MONSTER_NAME",VLOOKUP(AU287,'LibSets constants'!$I$4:$L$1003,3,FALSE),""),"")</f>
        <v/>
      </c>
      <c r="AW287" s="43" t="str">
        <f>IF(AU287&lt;&gt;"",IF(AU287&lt;&gt;"LIBSETS_DROP_MECHANIC_MONSTER_NAME",VLOOKUP(AU287,'LibSets constants'!$I$4:$L$1003,4,FALSE),""),"")</f>
        <v/>
      </c>
      <c r="AX287" s="85" t="s">
        <v>2678</v>
      </c>
      <c r="AY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Z287" s="21" t="str">
        <f>IF(F287&lt;&gt;"Not in the game (anymore)",IF(A287&lt;&gt;"",IF(P287&lt;&gt;"",CONCATENATE(", zoneIds={",P287),"")&amp;IF(Y287&lt;&gt;"",CONCATENATE(",",Y287),"")&amp;IF(AD287&lt;&gt;"",CONCATENATE(",",AD287),"")&amp;IF(AI287&lt;&gt;"",CONCATENATE(",",AI287),"")&amp;IF(AN287&lt;&gt;"",CONCATENATE(",",AN287),"")&amp;IF(AS287&lt;&gt;"",CONCATENATE(",",AS287),"")&amp;IF(P287&lt;&gt;"",CONCATENATE("}",""),"")&amp;IF(OR(I287="true",I287="false",I287&lt;&gt;""), CONCATENATE(", veteran=", I287), ""),""),"")</f>
        <v>, veteran=false</v>
      </c>
      <c r="BA287" s="21" t="str">
        <f>IF(F287&lt;&gt;"Not in the game (anymore)",IF(A287&lt;&gt;"",", setType="&amp;G287,"")&amp;IF(J287="true",", multiTrialSet=true",""),"")</f>
        <v>, setType=LIBSETS_SETTYPE_BATTLEGROUND</v>
      </c>
      <c r="BB287" s="21" t="str">
        <f>IF(AX287&lt;&gt;"",", isProcSetAllowedInPvP="&amp; AX287,"") &amp; IF(F287&lt;&gt;"Not in the game (anymore)",IF(U287&lt;&gt;"",", dropMechanic={"&amp;U287&amp;IF(AA287&lt;&gt;"",","&amp;AA287,"")&amp;IF(AF287&lt;&gt;"",","&amp;AF287,"")&amp;IF(AK287&lt;&gt;"",","&amp;AK287,"")&amp;IF(AP287&lt;&gt;"",","&amp;AP287,"")&amp;IF(AU287&lt;&gt;"",","&amp;AU287,"")&amp;"}"&amp;IF(U287="LIBSETS_DROP_MECHANIC_MONSTER_NAME",", dropMechanicNames={" &amp; IF(V287&lt;&gt;"","['en']='"&amp;V287&amp;"'","") &amp; IF(W287&lt;&gt;"",", ['de']='" &amp; W287&amp;"'","") &amp; "}",""),"")&amp;"},","")</f>
        <v>, isProcSetAllowedInPvP=1, dropMechanic={LIBSETS_DROP_MECHANIC_BATTLEGROUND_REWARD}},</v>
      </c>
      <c r="BC287" s="21" t="str">
        <f>IF(F287&lt;&gt;"Not in the game (anymore)",IF(C287&lt;&gt;"",CONCATENATE(" --",C287," / ",B287,"   [",IF(Q287&lt;&gt;"",Q287,""),IF(Z287&lt;&gt;"",", "&amp;Z287,""),IF(AE287&lt;&gt;"",", "&amp;AE287,""),IF(AJ287&lt;&gt;"",", "&amp;AJ287,""),IF(AO287&lt;&gt;"",", "&amp;AO287,""),IF(AT287&lt;&gt;"",", "&amp;AT287,""),"]")),"")</f>
        <v xml:space="preserve"> --Impregnable Armor / Unüberwindliche Rüstung   [!Battleground]</v>
      </c>
    </row>
    <row r="288" spans="1:55" x14ac:dyDescent="0.25">
      <c r="A288" s="12">
        <v>335</v>
      </c>
      <c r="B288" t="s">
        <v>1174</v>
      </c>
      <c r="C288" t="s">
        <v>2632</v>
      </c>
      <c r="D288" s="3">
        <f>A288</f>
        <v>335</v>
      </c>
      <c r="G288" s="8" t="s">
        <v>1482</v>
      </c>
      <c r="I288" t="s">
        <v>91</v>
      </c>
      <c r="J288" t="s">
        <v>91</v>
      </c>
      <c r="K288">
        <v>332</v>
      </c>
      <c r="L288">
        <v>332</v>
      </c>
      <c r="M288">
        <v>332</v>
      </c>
      <c r="O288" s="65" t="s">
        <v>44</v>
      </c>
      <c r="P288" s="3">
        <f>IF(AND(G288&lt;&gt;"LIBSETS_SETTYPE_BATTLEGROUND",G288&lt;&gt;"LIBSETS_SETTYPE_SPECIAL"), IF(Q288&lt;&gt;"",VLOOKUP(Q288,'ESO zone constants'!$D$3:$H$10001,5,FALSE),""),"")</f>
        <v>974</v>
      </c>
      <c r="Q288" t="str">
        <f>IF(AND(O288&lt;&gt;"",NOT(ISERROR(O288))),O288, IF(AND(K288&lt;&gt;"",K288&gt;0,NOT(ISERROR(K288))),VLOOKUP(K288,'ESO dumped WayshrineInfo'!$K$3:$N$9987,4,FALSE),""))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WayshrineInfo'!$K$3:$N$9987,4,FALSE),""))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WayshrineInfo'!$K$3:$N$9987,4,FALSE),""))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5" t="s">
        <v>2677</v>
      </c>
      <c r="AY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{wayshrines={332,332,332,}, dlcId=DLC_HORNS_OF_THE_REACH</v>
      </c>
      <c r="AZ288" s="21" t="str">
        <f>IF(F288&lt;&gt;"Not in the game (anymore)",IF(A288&lt;&gt;"",IF(P288&lt;&gt;"",CONCATENATE(", zoneIds={",P288),"")&amp;IF(Y288&lt;&gt;"",CONCATENATE(",",Y288),"")&amp;IF(AD288&lt;&gt;"",CONCATENATE(",",AD288),"")&amp;IF(AI288&lt;&gt;"",CONCATENATE(",",AI288),"")&amp;IF(AN288&lt;&gt;"",CONCATENATE(",",AN288),"")&amp;IF(AS288&lt;&gt;"",CONCATENATE(",",AS288),"")&amp;IF(P288&lt;&gt;"",CONCATENATE("}",""),"")&amp;IF(OR(I288="true",I288="false",I288&lt;&gt;""), CONCATENATE(", veteran=", I288), ""),""),"")</f>
        <v>, zoneIds={974}, veteran=false</v>
      </c>
      <c r="BA288" s="21" t="str">
        <f>IF(F288&lt;&gt;"Not in the game (anymore)",IF(A288&lt;&gt;"",", setType="&amp;G288,"")&amp;IF(J288="true",", multiTrialSet=true",""),"")</f>
        <v>, setType=LIBSETS_SETTYPE_DUNGEON</v>
      </c>
      <c r="BB288" s="21" t="str">
        <f>IF(AX288&lt;&gt;"",", isProcSetAllowedInPvP="&amp; AX288,"") &amp; IF(F288&lt;&gt;"Not in the game (anymore)",IF(U288&lt;&gt;"",", dropMechanic={"&amp;U288&amp;IF(AA288&lt;&gt;"",","&amp;AA288,"")&amp;IF(AF288&lt;&gt;"",","&amp;AF288,"")&amp;IF(AK288&lt;&gt;"",","&amp;AK288,"")&amp;IF(AP288&lt;&gt;"",","&amp;AP288,"")&amp;IF(AU288&lt;&gt;"",","&amp;AU288,"")&amp;"}"&amp;IF(U288="LIBSETS_DROP_MECHANIC_MONSTER_NAME",", dropMechanicNames={" &amp; IF(V288&lt;&gt;"","['en']='"&amp;V288&amp;"'","") &amp; IF(W288&lt;&gt;"",", ['de']='" &amp; W288&amp;"'","") &amp; "}",""),"")&amp;"},","")</f>
        <v>},</v>
      </c>
      <c r="BC288" s="21" t="str">
        <f>IF(F288&lt;&gt;"Not in the game (anymore)",IF(C288&lt;&gt;"",CONCATENATE(" --",C288," / ",B288,"   [",IF(Q288&lt;&gt;"",Q288,""),IF(Z288&lt;&gt;"",", "&amp;Z288,""),IF(AE288&lt;&gt;"",", "&amp;AE288,""),IF(AJ288&lt;&gt;"",", "&amp;AJ288,""),IF(AO288&lt;&gt;"",", "&amp;AO288,""),IF(AT288&lt;&gt;"",", "&amp;AT288,""),"]")),"")</f>
        <v xml:space="preserve"> --Draugr\'s Rest / Draugrruhe   [Falkreath Hold]</v>
      </c>
    </row>
    <row r="289" spans="1:55" x14ac:dyDescent="0.25">
      <c r="A289" s="12">
        <v>336</v>
      </c>
      <c r="B289" t="s">
        <v>1175</v>
      </c>
      <c r="C289" t="s">
        <v>1176</v>
      </c>
      <c r="D289" s="3">
        <f>A289</f>
        <v>336</v>
      </c>
      <c r="G289" s="8" t="s">
        <v>1482</v>
      </c>
      <c r="I289" t="s">
        <v>91</v>
      </c>
      <c r="J289" t="s">
        <v>91</v>
      </c>
      <c r="K289">
        <v>332</v>
      </c>
      <c r="L289">
        <v>332</v>
      </c>
      <c r="M289">
        <v>332</v>
      </c>
      <c r="O289" s="65" t="s">
        <v>44</v>
      </c>
      <c r="P289" s="3">
        <f>IF(AND(G289&lt;&gt;"LIBSETS_SETTYPE_BATTLEGROUND",G289&lt;&gt;"LIBSETS_SETTYPE_SPECIAL"), IF(Q289&lt;&gt;"",VLOOKUP(Q289,'ESO zone constants'!$D$3:$H$10001,5,FALSE),""),"")</f>
        <v>974</v>
      </c>
      <c r="Q289" t="str">
        <f>IF(AND(O289&lt;&gt;"",NOT(ISERROR(O289))),O289, IF(AND(K289&lt;&gt;"",K289&gt;0,NOT(ISERROR(K289))),VLOOKUP(K289,'ESO dumped WayshrineInfo'!$K$3:$N$9987,4,FALSE),""))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WayshrineInfo'!$K$3:$N$9987,4,FALSE),""))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WayshrineInfo'!$K$3:$N$9987,4,FALSE),""))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5" t="s">
        <v>2677</v>
      </c>
      <c r="AY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{wayshrines={332,332,332,}, dlcId=DLC_HORNS_OF_THE_REACH</v>
      </c>
      <c r="AZ289" s="21" t="str">
        <f>IF(F289&lt;&gt;"Not in the game (anymore)",IF(A289&lt;&gt;"",IF(P289&lt;&gt;"",CONCATENATE(", zoneIds={",P289),"")&amp;IF(Y289&lt;&gt;"",CONCATENATE(",",Y289),"")&amp;IF(AD289&lt;&gt;"",CONCATENATE(",",AD289),"")&amp;IF(AI289&lt;&gt;"",CONCATENATE(",",AI289),"")&amp;IF(AN289&lt;&gt;"",CONCATENATE(",",AN289),"")&amp;IF(AS289&lt;&gt;"",CONCATENATE(",",AS289),"")&amp;IF(P289&lt;&gt;"",CONCATENATE("}",""),"")&amp;IF(OR(I289="true",I289="false",I289&lt;&gt;""), CONCATENATE(", veteran=", I289), ""),""),"")</f>
        <v>, zoneIds={974}, veteran=false</v>
      </c>
      <c r="BA289" s="21" t="str">
        <f>IF(F289&lt;&gt;"Not in the game (anymore)",IF(A289&lt;&gt;"",", setType="&amp;G289,"")&amp;IF(J289="true",", multiTrialSet=true",""),"")</f>
        <v>, setType=LIBSETS_SETTYPE_DUNGEON</v>
      </c>
      <c r="BB289" s="21" t="str">
        <f>IF(AX289&lt;&gt;"",", isProcSetAllowedInPvP="&amp; AX289,"") &amp; IF(F289&lt;&gt;"Not in the game (anymore)",IF(U289&lt;&gt;"",", dropMechanic={"&amp;U289&amp;IF(AA289&lt;&gt;"",","&amp;AA289,"")&amp;IF(AF289&lt;&gt;"",","&amp;AF289,"")&amp;IF(AK289&lt;&gt;"",","&amp;AK289,"")&amp;IF(AP289&lt;&gt;"",","&amp;AP289,"")&amp;IF(AU289&lt;&gt;"",","&amp;AU289,"")&amp;"}"&amp;IF(U289="LIBSETS_DROP_MECHANIC_MONSTER_NAME",", dropMechanicNames={" &amp; IF(V289&lt;&gt;"","['en']='"&amp;V289&amp;"'","") &amp; IF(W289&lt;&gt;"",", ['de']='" &amp; W289&amp;"'","") &amp; "}",""),"")&amp;"},","")</f>
        <v>},</v>
      </c>
      <c r="BC289" s="21" t="str">
        <f>IF(F289&lt;&gt;"Not in the game (anymore)",IF(C289&lt;&gt;"",CONCATENATE(" --",C289," / ",B289,"   [",IF(Q289&lt;&gt;"",Q289,""),IF(Z289&lt;&gt;"",", "&amp;Z289,""),IF(AE289&lt;&gt;"",", "&amp;AE289,""),IF(AJ289&lt;&gt;"",", "&amp;AJ289,""),IF(AO289&lt;&gt;"",", "&amp;AO289,""),IF(AT289&lt;&gt;"",", "&amp;AT289,""),"]")),"")</f>
        <v xml:space="preserve"> --Pillar of Nirn / Säulen von Nirn   [Falkreath Hold]</v>
      </c>
    </row>
    <row r="290" spans="1:55" x14ac:dyDescent="0.25">
      <c r="A290" s="12">
        <v>337</v>
      </c>
      <c r="B290" t="s">
        <v>1177</v>
      </c>
      <c r="C290" t="s">
        <v>1178</v>
      </c>
      <c r="D290" s="3">
        <f>A290</f>
        <v>337</v>
      </c>
      <c r="G290" s="8" t="s">
        <v>1482</v>
      </c>
      <c r="I290" t="s">
        <v>91</v>
      </c>
      <c r="J290" t="s">
        <v>91</v>
      </c>
      <c r="K290">
        <v>332</v>
      </c>
      <c r="L290">
        <v>332</v>
      </c>
      <c r="M290">
        <v>332</v>
      </c>
      <c r="O290" s="65" t="s">
        <v>44</v>
      </c>
      <c r="P290" s="3">
        <f>IF(AND(G290&lt;&gt;"LIBSETS_SETTYPE_BATTLEGROUND",G290&lt;&gt;"LIBSETS_SETTYPE_SPECIAL"), IF(Q290&lt;&gt;"",VLOOKUP(Q290,'ESO zone constants'!$D$3:$H$10001,5,FALSE),""),"")</f>
        <v>974</v>
      </c>
      <c r="Q290" t="str">
        <f>IF(AND(O290&lt;&gt;"",NOT(ISERROR(O290))),O290, IF(AND(K290&lt;&gt;"",K290&gt;0,NOT(ISERROR(K290))),VLOOKUP(K290,'ESO dumped WayshrineInfo'!$K$3:$N$9987,4,FALSE),""))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WayshrineInfo'!$K$3:$N$9987,4,FALSE),""))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WayshrineInfo'!$K$3:$N$9987,4,FALSE),""))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5" t="s">
        <v>2677</v>
      </c>
      <c r="AY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{wayshrines={332,332,332,}, dlcId=DLC_HORNS_OF_THE_REACH</v>
      </c>
      <c r="AZ290" s="21" t="str">
        <f>IF(F290&lt;&gt;"Not in the game (anymore)",IF(A290&lt;&gt;"",IF(P290&lt;&gt;"",CONCATENATE(", zoneIds={",P290),"")&amp;IF(Y290&lt;&gt;"",CONCATENATE(",",Y290),"")&amp;IF(AD290&lt;&gt;"",CONCATENATE(",",AD290),"")&amp;IF(AI290&lt;&gt;"",CONCATENATE(",",AI290),"")&amp;IF(AN290&lt;&gt;"",CONCATENATE(",",AN290),"")&amp;IF(AS290&lt;&gt;"",CONCATENATE(",",AS290),"")&amp;IF(P290&lt;&gt;"",CONCATENATE("}",""),"")&amp;IF(OR(I290="true",I290="false",I290&lt;&gt;""), CONCATENATE(", veteran=", I290), ""),""),"")</f>
        <v>, zoneIds={974}, veteran=false</v>
      </c>
      <c r="BA290" s="21" t="str">
        <f>IF(F290&lt;&gt;"Not in the game (anymore)",IF(A290&lt;&gt;"",", setType="&amp;G290,"")&amp;IF(J290="true",", multiTrialSet=true",""),"")</f>
        <v>, setType=LIBSETS_SETTYPE_DUNGEON</v>
      </c>
      <c r="BB290" s="21" t="str">
        <f>IF(AX290&lt;&gt;"",", isProcSetAllowedInPvP="&amp; AX290,"") &amp; IF(F290&lt;&gt;"Not in the game (anymore)",IF(U290&lt;&gt;"",", dropMechanic={"&amp;U290&amp;IF(AA290&lt;&gt;"",","&amp;AA290,"")&amp;IF(AF290&lt;&gt;"",","&amp;AF290,"")&amp;IF(AK290&lt;&gt;"",","&amp;AK290,"")&amp;IF(AP290&lt;&gt;"",","&amp;AP290,"")&amp;IF(AU290&lt;&gt;"",","&amp;AU290,"")&amp;"}"&amp;IF(U290="LIBSETS_DROP_MECHANIC_MONSTER_NAME",", dropMechanicNames={" &amp; IF(V290&lt;&gt;"","['en']='"&amp;V290&amp;"'","") &amp; IF(W290&lt;&gt;"",", ['de']='" &amp; W290&amp;"'","") &amp; "}",""),"")&amp;"},","")</f>
        <v>},</v>
      </c>
      <c r="BC290" s="21" t="str">
        <f>IF(F290&lt;&gt;"Not in the game (anymore)",IF(C290&lt;&gt;"",CONCATENATE(" --",C290," / ",B290,"   [",IF(Q290&lt;&gt;"",Q290,""),IF(Z290&lt;&gt;"",", "&amp;Z290,""),IF(AE290&lt;&gt;"",", "&amp;AE290,""),IF(AJ290&lt;&gt;"",", "&amp;AJ290,""),IF(AO290&lt;&gt;"",", "&amp;AO290,""),IF(AT290&lt;&gt;"",", "&amp;AT290,""),"]")),"")</f>
        <v xml:space="preserve"> --Ironblood / Eisenblut   [Falkreath Hold]</v>
      </c>
    </row>
    <row r="291" spans="1:55" x14ac:dyDescent="0.25">
      <c r="A291" s="12">
        <v>338</v>
      </c>
      <c r="B291" t="s">
        <v>1179</v>
      </c>
      <c r="C291" t="s">
        <v>1180</v>
      </c>
      <c r="D291" s="3">
        <f>A291</f>
        <v>338</v>
      </c>
      <c r="E291" s="42"/>
      <c r="G291" s="8" t="s">
        <v>1482</v>
      </c>
      <c r="I291" t="s">
        <v>91</v>
      </c>
      <c r="J291" t="s">
        <v>91</v>
      </c>
      <c r="K291">
        <v>326</v>
      </c>
      <c r="L291">
        <v>326</v>
      </c>
      <c r="M291">
        <v>326</v>
      </c>
      <c r="O291" s="65" t="s">
        <v>45</v>
      </c>
      <c r="P291" s="3">
        <f>IF(AND(G291&lt;&gt;"LIBSETS_SETTYPE_BATTLEGROUND",G291&lt;&gt;"LIBSETS_SETTYPE_SPECIAL"), IF(Q291&lt;&gt;"",VLOOKUP(Q291,'ESO zone constants'!$D$3:$H$10001,5,FALSE),""),"")</f>
        <v>973</v>
      </c>
      <c r="Q291" t="str">
        <f>IF(AND(O291&lt;&gt;"",NOT(ISERROR(O291))),O291, IF(AND(K291&lt;&gt;"",K291&gt;0,NOT(ISERROR(K291))),VLOOKUP(K291,'ESO dumped WayshrineInfo'!$K$3:$N$9987,4,FALSE),""))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WayshrineInfo'!$K$3:$N$9987,4,FALSE),""))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WayshrineInfo'!$K$3:$N$9987,4,FALSE),""))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5" t="s">
        <v>2677</v>
      </c>
      <c r="AY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{wayshrines={326,326,326,}, dlcId=DLC_HORNS_OF_THE_REACH</v>
      </c>
      <c r="AZ291" s="21" t="str">
        <f>IF(F291&lt;&gt;"Not in the game (anymore)",IF(A291&lt;&gt;"",IF(P291&lt;&gt;"",CONCATENATE(", zoneIds={",P291),"")&amp;IF(Y291&lt;&gt;"",CONCATENATE(",",Y291),"")&amp;IF(AD291&lt;&gt;"",CONCATENATE(",",AD291),"")&amp;IF(AI291&lt;&gt;"",CONCATENATE(",",AI291),"")&amp;IF(AN291&lt;&gt;"",CONCATENATE(",",AN291),"")&amp;IF(AS291&lt;&gt;"",CONCATENATE(",",AS291),"")&amp;IF(P291&lt;&gt;"",CONCATENATE("}",""),"")&amp;IF(OR(I291="true",I291="false",I291&lt;&gt;""), CONCATENATE(", veteran=", I291), ""),""),"")</f>
        <v>, zoneIds={973}, veteran=false</v>
      </c>
      <c r="BA291" s="21" t="str">
        <f>IF(F291&lt;&gt;"Not in the game (anymore)",IF(A291&lt;&gt;"",", setType="&amp;G291,"")&amp;IF(J291="true",", multiTrialSet=true",""),"")</f>
        <v>, setType=LIBSETS_SETTYPE_DUNGEON</v>
      </c>
      <c r="BB291" s="21" t="str">
        <f>IF(AX291&lt;&gt;"",", isProcSetAllowedInPvP="&amp; AX291,"") &amp; IF(F291&lt;&gt;"Not in the game (anymore)",IF(U291&lt;&gt;"",", dropMechanic={"&amp;U291&amp;IF(AA291&lt;&gt;"",","&amp;AA291,"")&amp;IF(AF291&lt;&gt;"",","&amp;AF291,"")&amp;IF(AK291&lt;&gt;"",","&amp;AK291,"")&amp;IF(AP291&lt;&gt;"",","&amp;AP291,"")&amp;IF(AU291&lt;&gt;"",","&amp;AU291,"")&amp;"}"&amp;IF(U291="LIBSETS_DROP_MECHANIC_MONSTER_NAME",", dropMechanicNames={" &amp; IF(V291&lt;&gt;"","['en']='"&amp;V291&amp;"'","") &amp; IF(W291&lt;&gt;"",", ['de']='" &amp; W291&amp;"'","") &amp; "}",""),"")&amp;"},","")</f>
        <v>},</v>
      </c>
      <c r="BC291" s="21" t="str">
        <f>IF(F291&lt;&gt;"Not in the game (anymore)",IF(C291&lt;&gt;"",CONCATENATE(" --",C291," / ",B291,"   [",IF(Q291&lt;&gt;"",Q291,""),IF(Z291&lt;&gt;"",", "&amp;Z291,""),IF(AE291&lt;&gt;"",", "&amp;AE291,""),IF(AJ291&lt;&gt;"",", "&amp;AJ291,""),IF(AO291&lt;&gt;"",", "&amp;AO291,""),IF(AT291&lt;&gt;"",", "&amp;AT291,""),"]")),"")</f>
        <v xml:space="preserve"> --Flame Blossom / Flammenblüte   [Bloodroot Forge]</v>
      </c>
    </row>
    <row r="292" spans="1:55" x14ac:dyDescent="0.25">
      <c r="A292" s="12">
        <v>339</v>
      </c>
      <c r="B292" t="s">
        <v>1181</v>
      </c>
      <c r="C292" t="s">
        <v>1182</v>
      </c>
      <c r="D292" s="3">
        <f>A292</f>
        <v>339</v>
      </c>
      <c r="E292" s="42"/>
      <c r="G292" s="8" t="s">
        <v>1482</v>
      </c>
      <c r="I292" t="s">
        <v>91</v>
      </c>
      <c r="J292" t="s">
        <v>91</v>
      </c>
      <c r="K292">
        <v>326</v>
      </c>
      <c r="L292">
        <v>326</v>
      </c>
      <c r="M292">
        <v>326</v>
      </c>
      <c r="O292" s="65" t="s">
        <v>45</v>
      </c>
      <c r="P292" s="3">
        <f>IF(AND(G292&lt;&gt;"LIBSETS_SETTYPE_BATTLEGROUND",G292&lt;&gt;"LIBSETS_SETTYPE_SPECIAL"), IF(Q292&lt;&gt;"",VLOOKUP(Q292,'ESO zone constants'!$D$3:$H$10001,5,FALSE),""),"")</f>
        <v>973</v>
      </c>
      <c r="Q292" t="str">
        <f>IF(AND(O292&lt;&gt;"",NOT(ISERROR(O292))),O292, IF(AND(K292&lt;&gt;"",K292&gt;0,NOT(ISERROR(K292))),VLOOKUP(K292,'ESO dumped WayshrineInfo'!$K$3:$N$9987,4,FALSE),""))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WayshrineInfo'!$K$3:$N$9987,4,FALSE),""))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WayshrineInfo'!$K$3:$N$9987,4,FALSE),""))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5" t="s">
        <v>2678</v>
      </c>
      <c r="AY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{wayshrines={326,326,326,}, dlcId=DLC_HORNS_OF_THE_REACH</v>
      </c>
      <c r="AZ292" s="21" t="str">
        <f>IF(F292&lt;&gt;"Not in the game (anymore)",IF(A292&lt;&gt;"",IF(P292&lt;&gt;"",CONCATENATE(", zoneIds={",P292),"")&amp;IF(Y292&lt;&gt;"",CONCATENATE(",",Y292),"")&amp;IF(AD292&lt;&gt;"",CONCATENATE(",",AD292),"")&amp;IF(AI292&lt;&gt;"",CONCATENATE(",",AI292),"")&amp;IF(AN292&lt;&gt;"",CONCATENATE(",",AN292),"")&amp;IF(AS292&lt;&gt;"",CONCATENATE(",",AS292),"")&amp;IF(P292&lt;&gt;"",CONCATENATE("}",""),"")&amp;IF(OR(I292="true",I292="false",I292&lt;&gt;""), CONCATENATE(", veteran=", I292), ""),""),"")</f>
        <v>, zoneIds={973}, veteran=false</v>
      </c>
      <c r="BA292" s="21" t="str">
        <f>IF(F292&lt;&gt;"Not in the game (anymore)",IF(A292&lt;&gt;"",", setType="&amp;G292,"")&amp;IF(J292="true",", multiTrialSet=true",""),"")</f>
        <v>, setType=LIBSETS_SETTYPE_DUNGEON</v>
      </c>
      <c r="BB292" s="21" t="str">
        <f>IF(AX292&lt;&gt;"",", isProcSetAllowedInPvP="&amp; AX292,"") &amp; IF(F292&lt;&gt;"Not in the game (anymore)",IF(U292&lt;&gt;"",", dropMechanic={"&amp;U292&amp;IF(AA292&lt;&gt;"",","&amp;AA292,"")&amp;IF(AF292&lt;&gt;"",","&amp;AF292,"")&amp;IF(AK292&lt;&gt;"",","&amp;AK292,"")&amp;IF(AP292&lt;&gt;"",","&amp;AP292,"")&amp;IF(AU292&lt;&gt;"",","&amp;AU292,"")&amp;"}"&amp;IF(U292="LIBSETS_DROP_MECHANIC_MONSTER_NAME",", dropMechanicNames={" &amp; IF(V292&lt;&gt;"","['en']='"&amp;V292&amp;"'","") &amp; IF(W292&lt;&gt;"",", ['de']='" &amp; W292&amp;"'","") &amp; "}",""),"")&amp;"},","")</f>
        <v>, isProcSetAllowedInPvP=1},</v>
      </c>
      <c r="BC292" s="21" t="str">
        <f>IF(F292&lt;&gt;"Not in the game (anymore)",IF(C292&lt;&gt;"",CONCATENATE(" --",C292," / ",B292,"   [",IF(Q292&lt;&gt;"",Q292,""),IF(Z292&lt;&gt;"",", "&amp;Z292,""),IF(AE292&lt;&gt;"",", "&amp;AE292,""),IF(AJ292&lt;&gt;"",", "&amp;AJ292,""),IF(AO292&lt;&gt;"",", "&amp;AO292,""),IF(AT292&lt;&gt;"",", "&amp;AT292,""),"]")),"")</f>
        <v xml:space="preserve"> --Blooddrinker / Bluttrinker   [Bloodroot Forge]</v>
      </c>
    </row>
    <row r="293" spans="1:55" x14ac:dyDescent="0.25">
      <c r="A293" s="12">
        <v>340</v>
      </c>
      <c r="B293" t="s">
        <v>1183</v>
      </c>
      <c r="C293" t="s">
        <v>2633</v>
      </c>
      <c r="D293" s="3">
        <f>A293</f>
        <v>340</v>
      </c>
      <c r="E293" s="42"/>
      <c r="G293" s="8" t="s">
        <v>1482</v>
      </c>
      <c r="I293" t="s">
        <v>91</v>
      </c>
      <c r="J293" t="s">
        <v>91</v>
      </c>
      <c r="K293">
        <v>326</v>
      </c>
      <c r="L293">
        <v>326</v>
      </c>
      <c r="M293">
        <v>326</v>
      </c>
      <c r="O293" s="65" t="s">
        <v>45</v>
      </c>
      <c r="P293" s="3">
        <f>IF(AND(G293&lt;&gt;"LIBSETS_SETTYPE_BATTLEGROUND",G293&lt;&gt;"LIBSETS_SETTYPE_SPECIAL"), IF(Q293&lt;&gt;"",VLOOKUP(Q293,'ESO zone constants'!$D$3:$H$10001,5,FALSE),""),"")</f>
        <v>973</v>
      </c>
      <c r="Q293" t="str">
        <f>IF(AND(O293&lt;&gt;"",NOT(ISERROR(O293))),O293, IF(AND(K293&lt;&gt;"",K293&gt;0,NOT(ISERROR(K293))),VLOOKUP(K293,'ESO dumped WayshrineInfo'!$K$3:$N$9987,4,FALSE),""))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WayshrineInfo'!$K$3:$N$9987,4,FALSE),""))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WayshrineInfo'!$K$3:$N$9987,4,FALSE),""))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5" t="s">
        <v>2677</v>
      </c>
      <c r="AY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{wayshrines={326,326,326,}, dlcId=DLC_HORNS_OF_THE_REACH</v>
      </c>
      <c r="AZ293" s="21" t="str">
        <f>IF(F293&lt;&gt;"Not in the game (anymore)",IF(A293&lt;&gt;"",IF(P293&lt;&gt;"",CONCATENATE(", zoneIds={",P293),"")&amp;IF(Y293&lt;&gt;"",CONCATENATE(",",Y293),"")&amp;IF(AD293&lt;&gt;"",CONCATENATE(",",AD293),"")&amp;IF(AI293&lt;&gt;"",CONCATENATE(",",AI293),"")&amp;IF(AN293&lt;&gt;"",CONCATENATE(",",AN293),"")&amp;IF(AS293&lt;&gt;"",CONCATENATE(",",AS293),"")&amp;IF(P293&lt;&gt;"",CONCATENATE("}",""),"")&amp;IF(OR(I293="true",I293="false",I293&lt;&gt;""), CONCATENATE(", veteran=", I293), ""),""),"")</f>
        <v>, zoneIds={973}, veteran=false</v>
      </c>
      <c r="BA293" s="21" t="str">
        <f>IF(F293&lt;&gt;"Not in the game (anymore)",IF(A293&lt;&gt;"",", setType="&amp;G293,"")&amp;IF(J293="true",", multiTrialSet=true",""),"")</f>
        <v>, setType=LIBSETS_SETTYPE_DUNGEON</v>
      </c>
      <c r="BB293" s="21" t="str">
        <f>IF(AX293&lt;&gt;"",", isProcSetAllowedInPvP="&amp; AX293,"") &amp; IF(F293&lt;&gt;"Not in the game (anymore)",IF(U293&lt;&gt;"",", dropMechanic={"&amp;U293&amp;IF(AA293&lt;&gt;"",","&amp;AA293,"")&amp;IF(AF293&lt;&gt;"",","&amp;AF293,"")&amp;IF(AK293&lt;&gt;"",","&amp;AK293,"")&amp;IF(AP293&lt;&gt;"",","&amp;AP293,"")&amp;IF(AU293&lt;&gt;"",","&amp;AU293,"")&amp;"}"&amp;IF(U293="LIBSETS_DROP_MECHANIC_MONSTER_NAME",", dropMechanicNames={" &amp; IF(V293&lt;&gt;"","['en']='"&amp;V293&amp;"'","") &amp; IF(W293&lt;&gt;"",", ['de']='" &amp; W293&amp;"'","") &amp; "}",""),"")&amp;"},","")</f>
        <v>},</v>
      </c>
      <c r="BC293" s="21" t="str">
        <f>IF(F293&lt;&gt;"Not in the game (anymore)",IF(C293&lt;&gt;"",CONCATENATE(" --",C293," / ",B293,"   [",IF(Q293&lt;&gt;"",Q293,""),IF(Z293&lt;&gt;"",", "&amp;Z293,""),IF(AE293&lt;&gt;"",", "&amp;AE293,""),IF(AJ293&lt;&gt;"",", "&amp;AJ293,""),IF(AO293&lt;&gt;"",", "&amp;AO293,""),IF(AT293&lt;&gt;"",", "&amp;AT293,""),"]")),"")</f>
        <v xml:space="preserve"> --Hagraven\'s Garden / Vettelgarten   [Bloodroot Forge]</v>
      </c>
    </row>
    <row r="294" spans="1:55" x14ac:dyDescent="0.25">
      <c r="A294" s="5">
        <v>341</v>
      </c>
      <c r="B294" t="s">
        <v>1184</v>
      </c>
      <c r="C294" t="s">
        <v>4</v>
      </c>
      <c r="D294" s="3">
        <f>A294</f>
        <v>341</v>
      </c>
      <c r="G294" s="8" t="s">
        <v>1484</v>
      </c>
      <c r="H294" s="98">
        <v>3</v>
      </c>
      <c r="I294" t="s">
        <v>1471</v>
      </c>
      <c r="J294" t="s">
        <v>91</v>
      </c>
      <c r="K294">
        <v>326</v>
      </c>
      <c r="L294">
        <v>326</v>
      </c>
      <c r="M294">
        <v>326</v>
      </c>
      <c r="O294" s="65" t="s">
        <v>45</v>
      </c>
      <c r="P294" s="3">
        <f>IF(AND(G294&lt;&gt;"LIBSETS_SETTYPE_BATTLEGROUND",G294&lt;&gt;"LIBSETS_SETTYPE_SPECIAL"), IF(Q294&lt;&gt;"",VLOOKUP(Q294,'ESO zone constants'!$D$3:$H$10001,5,FALSE),""),"")</f>
        <v>973</v>
      </c>
      <c r="Q294" t="str">
        <f>IF(AND(O294&lt;&gt;"",NOT(ISERROR(O294))),O294, IF(AND(K294&lt;&gt;"",K294&gt;0,NOT(ISERROR(K294))),VLOOKUP(K294,'ESO dumped WayshrineInfo'!$K$3:$N$9987,4,FALSE),""))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WayshrineInfo'!$K$3:$N$9987,4,FALSE),""))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WayshrineInfo'!$K$3:$N$9987,4,FALSE),""))</f>
        <v/>
      </c>
      <c r="AF294" s="44"/>
      <c r="AG294" s="39"/>
      <c r="AH294" s="39"/>
      <c r="AI294" s="3" t="str">
        <f>IF(G294&lt;&gt;"LIBSETS_SETTYPE_BATTLEGROUND",IF(G294&lt;&gt;"LIBSETS_SETTYPE_SPECIAL",IF(AJ294&lt;&gt;"",VLOOKUP(AJ294,'ESO zone constants'!$D$3:$H$4953,5,FALSE),""),""),"")</f>
        <v/>
      </c>
      <c r="AK294" s="44"/>
      <c r="AL294" s="39"/>
      <c r="AM294" s="39"/>
      <c r="AN294" s="3" t="str">
        <f>IF(G294&lt;&gt;"LIBSETS_SETTYPE_BATTLEGROUND",IF(G294&lt;&gt;"LIBSETS_SETTYPE_SPECIAL",IF(AO294&lt;&gt;"",VLOOKUP(AO294,'ESO zone constants'!$D$3:$H$4953,5,FALSE),""),""),"")</f>
        <v/>
      </c>
      <c r="AP294" s="44"/>
      <c r="AQ294" s="39"/>
      <c r="AR294" s="39"/>
      <c r="AS294" s="3" t="str">
        <f>IF(G294&lt;&gt;"LIBSETS_SETTYPE_BATTLEGROUND",IF(G294&lt;&gt;"LIBSETS_SETTYPE_SPECIAL",IF(AT294&lt;&gt;"",VLOOKUP(AT294,'ESO zone constants'!$D$3:$H$4953,5,FALSE),""),""),"")</f>
        <v/>
      </c>
      <c r="AU294" s="44"/>
      <c r="AV294" s="39"/>
      <c r="AW294" s="39"/>
      <c r="AX294" s="85" t="s">
        <v>2677</v>
      </c>
      <c r="AY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{wayshrines={326,326,326,}, dlcId=DLC_HORNS_OF_THE_REACH</v>
      </c>
      <c r="AZ294" s="21" t="str">
        <f>IF(F294&lt;&gt;"Not in the game (anymore)",IF(A294&lt;&gt;"",IF(P294&lt;&gt;"",CONCATENATE(", zoneIds={",P294),"")&amp;IF(Y294&lt;&gt;"",CONCATENATE(",",Y294),"")&amp;IF(AD294&lt;&gt;"",CONCATENATE(",",AD294),"")&amp;IF(AI294&lt;&gt;"",CONCATENATE(",",AI294),"")&amp;IF(AN294&lt;&gt;"",CONCATENATE(",",AN294),"")&amp;IF(AS294&lt;&gt;"",CONCATENATE(",",AS294),"")&amp;IF(P294&lt;&gt;"",CONCATENATE("}",""),"")&amp;IF(OR(I294="true",I294="false",I294&lt;&gt;""), CONCATENATE(", veteran=", I294), ""),""),"")</f>
        <v>, zoneIds={973}, veteran={[EQUIP_TYPE_HEAD]=true, [EQUIP_TYPE_SHOULDERS]=false}</v>
      </c>
      <c r="BA294" s="21" t="str">
        <f>IF(F294&lt;&gt;"Not in the game (anymore)",IF(A294&lt;&gt;"",", setType="&amp;G294,"")&amp;IF(J294="true",", multiTrialSet=true",""),"")</f>
        <v>, setType=LIBSETS_SETTYPE_MONSTER</v>
      </c>
      <c r="BB294" s="21" t="str">
        <f>IF(AX294&lt;&gt;"",", isProcSetAllowedInPvP="&amp; AX294,"") &amp; IF(F294&lt;&gt;"Not in the game (anymore)",IF(U294&lt;&gt;"",", dropMechanic={"&amp;U294&amp;IF(AA294&lt;&gt;"",","&amp;AA294,"")&amp;IF(AF294&lt;&gt;"",","&amp;AF294,"")&amp;IF(AK294&lt;&gt;"",","&amp;AK294,"")&amp;IF(AP294&lt;&gt;"",","&amp;AP294,"")&amp;IF(AU294&lt;&gt;"",","&amp;AU294,"")&amp;"}"&amp;IF(U294="LIBSETS_DROP_MECHANIC_MONSTER_NAME",", dropMechanicNames={" &amp; IF(V294&lt;&gt;"","['en']='"&amp;V294&amp;"'","") &amp; IF(W294&lt;&gt;"",", ['de']='" &amp; W294&amp;"'","") &amp; "}",""),"")&amp;"},","")</f>
        <v>, dropMechanic={LIBSETS_DROP_MECHANIC_MONSTER_NAME}, dropMechanicNames={['en']='Earthgore Amalgam', ['de']='Erdbluter-Amalgam'}},</v>
      </c>
      <c r="BC294" s="21" t="str">
        <f>IF(F294&lt;&gt;"Not in the game (anymore)",IF(C294&lt;&gt;"",CONCATENATE(" --",C294," / ",B294,"   [",IF(Q294&lt;&gt;"",Q294,""),IF(Z294&lt;&gt;"",", "&amp;Z294,""),IF(AE294&lt;&gt;"",", "&amp;AE294,""),IF(AJ294&lt;&gt;"",", "&amp;AJ294,""),IF(AO294&lt;&gt;"",", "&amp;AO294,""),IF(AT294&lt;&gt;"",", "&amp;AT294,""),"]")),"")</f>
        <v xml:space="preserve"> --Earthgore / Erdbluter   [Bloodroot Forge]</v>
      </c>
    </row>
    <row r="295" spans="1:55" x14ac:dyDescent="0.25">
      <c r="A295" s="5">
        <v>342</v>
      </c>
      <c r="B295" t="s">
        <v>3</v>
      </c>
      <c r="C295" t="s">
        <v>3</v>
      </c>
      <c r="D295" s="3">
        <f>A295</f>
        <v>342</v>
      </c>
      <c r="G295" s="8" t="s">
        <v>1484</v>
      </c>
      <c r="H295" s="98">
        <v>3</v>
      </c>
      <c r="I295" t="s">
        <v>1471</v>
      </c>
      <c r="J295" t="s">
        <v>91</v>
      </c>
      <c r="K295">
        <v>332</v>
      </c>
      <c r="L295">
        <v>332</v>
      </c>
      <c r="M295">
        <v>332</v>
      </c>
      <c r="O295" s="65" t="s">
        <v>44</v>
      </c>
      <c r="P295" s="3">
        <f>IF(AND(G295&lt;&gt;"LIBSETS_SETTYPE_BATTLEGROUND",G295&lt;&gt;"LIBSETS_SETTYPE_SPECIAL"), IF(Q295&lt;&gt;"",VLOOKUP(Q295,'ESO zone constants'!$D$3:$H$10001,5,FALSE),""),"")</f>
        <v>974</v>
      </c>
      <c r="Q295" t="str">
        <f>IF(AND(O295&lt;&gt;"",NOT(ISERROR(O295))),O295, IF(AND(K295&lt;&gt;"",K295&gt;0,NOT(ISERROR(K295))),VLOOKUP(K295,'ESO dumped WayshrineInfo'!$K$3:$N$9987,4,FALSE),""))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WayshrineInfo'!$K$3:$N$9987,4,FALSE),""))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WayshrineInfo'!$K$3:$N$9987,4,FALSE),""))</f>
        <v/>
      </c>
      <c r="AF295" s="44"/>
      <c r="AG295" s="39"/>
      <c r="AH295" s="39"/>
      <c r="AI295" s="3" t="str">
        <f>IF(G295&lt;&gt;"LIBSETS_SETTYPE_BATTLEGROUND",IF(G295&lt;&gt;"LIBSETS_SETTYPE_SPECIAL",IF(AJ295&lt;&gt;"",VLOOKUP(AJ295,'ESO zone constants'!$D$3:$H$4953,5,FALSE),""),""),"")</f>
        <v/>
      </c>
      <c r="AK295" s="44"/>
      <c r="AL295" s="39"/>
      <c r="AM295" s="39"/>
      <c r="AN295" s="3" t="str">
        <f>IF(G295&lt;&gt;"LIBSETS_SETTYPE_BATTLEGROUND",IF(G295&lt;&gt;"LIBSETS_SETTYPE_SPECIAL",IF(AO295&lt;&gt;"",VLOOKUP(AO295,'ESO zone constants'!$D$3:$H$4953,5,FALSE),""),""),"")</f>
        <v/>
      </c>
      <c r="AP295" s="44"/>
      <c r="AQ295" s="39"/>
      <c r="AR295" s="39"/>
      <c r="AS295" s="3" t="str">
        <f>IF(G295&lt;&gt;"LIBSETS_SETTYPE_BATTLEGROUND",IF(G295&lt;&gt;"LIBSETS_SETTYPE_SPECIAL",IF(AT295&lt;&gt;"",VLOOKUP(AT295,'ESO zone constants'!$D$3:$H$4953,5,FALSE),""),""),"")</f>
        <v/>
      </c>
      <c r="AU295" s="44"/>
      <c r="AV295" s="39"/>
      <c r="AW295" s="43"/>
      <c r="AX295" s="85" t="s">
        <v>2677</v>
      </c>
      <c r="AY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{wayshrines={332,332,332,}, dlcId=DLC_HORNS_OF_THE_REACH</v>
      </c>
      <c r="AZ295" s="21" t="str">
        <f>IF(F295&lt;&gt;"Not in the game (anymore)",IF(A295&lt;&gt;"",IF(P295&lt;&gt;"",CONCATENATE(", zoneIds={",P295),"")&amp;IF(Y295&lt;&gt;"",CONCATENATE(",",Y295),"")&amp;IF(AD295&lt;&gt;"",CONCATENATE(",",AD295),"")&amp;IF(AI295&lt;&gt;"",CONCATENATE(",",AI295),"")&amp;IF(AN295&lt;&gt;"",CONCATENATE(",",AN295),"")&amp;IF(AS295&lt;&gt;"",CONCATENATE(",",AS295),"")&amp;IF(P295&lt;&gt;"",CONCATENATE("}",""),"")&amp;IF(OR(I295="true",I295="false",I295&lt;&gt;""), CONCATENATE(", veteran=", I295), ""),""),"")</f>
        <v>, zoneIds={974}, veteran={[EQUIP_TYPE_HEAD]=true, [EQUIP_TYPE_SHOULDERS]=false}</v>
      </c>
      <c r="BA295" s="21" t="str">
        <f>IF(F295&lt;&gt;"Not in the game (anymore)",IF(A295&lt;&gt;"",", setType="&amp;G295,"")&amp;IF(J295="true",", multiTrialSet=true",""),"")</f>
        <v>, setType=LIBSETS_SETTYPE_MONSTER</v>
      </c>
      <c r="BB295" s="21" t="str">
        <f>IF(AX295&lt;&gt;"",", isProcSetAllowedInPvP="&amp; AX295,"") &amp; IF(F295&lt;&gt;"Not in the game (anymore)",IF(U295&lt;&gt;"",", dropMechanic={"&amp;U295&amp;IF(AA295&lt;&gt;"",","&amp;AA295,"")&amp;IF(AF295&lt;&gt;"",","&amp;AF295,"")&amp;IF(AK295&lt;&gt;"",","&amp;AK295,"")&amp;IF(AP295&lt;&gt;"",","&amp;AP295,"")&amp;IF(AU295&lt;&gt;"",","&amp;AU295,"")&amp;"}"&amp;IF(U295="LIBSETS_DROP_MECHANIC_MONSTER_NAME",", dropMechanicNames={" &amp; IF(V295&lt;&gt;"","['en']='"&amp;V295&amp;"'","") &amp; IF(W295&lt;&gt;"",", ['de']='" &amp; W295&amp;"'","") &amp; "}",""),"")&amp;"},","")</f>
        <v>, dropMechanic={LIBSETS_DROP_MECHANIC_MONSTER_NAME}, dropMechanicNames={['en']='Domihaus the Bloody-Hornedin', ['de']='Domihaus der Blutgehörnte'}},</v>
      </c>
      <c r="BC295" s="21" t="str">
        <f>IF(F295&lt;&gt;"Not in the game (anymore)",IF(C295&lt;&gt;"",CONCATENATE(" --",C295," / ",B295,"   [",IF(Q295&lt;&gt;"",Q295,""),IF(Z295&lt;&gt;"",", "&amp;Z295,""),IF(AE295&lt;&gt;"",", "&amp;AE295,""),IF(AJ295&lt;&gt;"",", "&amp;AJ295,""),IF(AO295&lt;&gt;"",", "&amp;AO295,""),IF(AT295&lt;&gt;"",", "&amp;AT295,""),"]")),"")</f>
        <v xml:space="preserve"> --Domihaus / Domihaus   [Falkreath Hold]</v>
      </c>
    </row>
    <row r="296" spans="1:55" x14ac:dyDescent="0.25">
      <c r="A296" s="12">
        <v>343</v>
      </c>
      <c r="B296" t="s">
        <v>1185</v>
      </c>
      <c r="C296" t="s">
        <v>2634</v>
      </c>
      <c r="D296" s="3">
        <f>A296</f>
        <v>343</v>
      </c>
      <c r="E296" s="42"/>
      <c r="G296" s="8" t="s">
        <v>1482</v>
      </c>
      <c r="I296" t="s">
        <v>91</v>
      </c>
      <c r="J296" t="s">
        <v>91</v>
      </c>
      <c r="K296">
        <v>341</v>
      </c>
      <c r="L296">
        <v>341</v>
      </c>
      <c r="M296">
        <v>341</v>
      </c>
      <c r="O296" s="65" t="s">
        <v>69</v>
      </c>
      <c r="P296" s="3">
        <f>IF(AND(G296&lt;&gt;"LIBSETS_SETTYPE_BATTLEGROUND",G296&lt;&gt;"LIBSETS_SETTYPE_SPECIAL"), IF(Q296&lt;&gt;"",VLOOKUP(Q296,'ESO zone constants'!$D$3:$H$10001,5,FALSE),""),"")</f>
        <v>1009</v>
      </c>
      <c r="Q296" t="str">
        <f>IF(AND(O296&lt;&gt;"",NOT(ISERROR(O296))),O296, IF(AND(K296&lt;&gt;"",K296&gt;0,NOT(ISERROR(K296))),VLOOKUP(K296,'ESO dumped WayshrineInfo'!$K$3:$N$9987,4,FALSE),""))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WayshrineInfo'!$K$3:$N$9987,4,FALSE),""))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WayshrineInfo'!$K$3:$N$9987,4,FALSE),""))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5" t="s">
        <v>2677</v>
      </c>
      <c r="AY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{wayshrines={341,341,341,}, dlcId=DLC_DRAGON_BONES</v>
      </c>
      <c r="AZ296" s="21" t="str">
        <f>IF(F296&lt;&gt;"Not in the game (anymore)",IF(A296&lt;&gt;"",IF(P296&lt;&gt;"",CONCATENATE(", zoneIds={",P296),"")&amp;IF(Y296&lt;&gt;"",CONCATENATE(",",Y296),"")&amp;IF(AD296&lt;&gt;"",CONCATENATE(",",AD296),"")&amp;IF(AI296&lt;&gt;"",CONCATENATE(",",AI296),"")&amp;IF(AN296&lt;&gt;"",CONCATENATE(",",AN296),"")&amp;IF(AS296&lt;&gt;"",CONCATENATE(",",AS296),"")&amp;IF(P296&lt;&gt;"",CONCATENATE("}",""),"")&amp;IF(OR(I296="true",I296="false",I296&lt;&gt;""), CONCATENATE(", veteran=", I296), ""),""),"")</f>
        <v>, zoneIds={1009}, veteran=false</v>
      </c>
      <c r="BA296" s="21" t="str">
        <f>IF(F296&lt;&gt;"Not in the game (anymore)",IF(A296&lt;&gt;"",", setType="&amp;G296,"")&amp;IF(J296="true",", multiTrialSet=true",""),"")</f>
        <v>, setType=LIBSETS_SETTYPE_DUNGEON</v>
      </c>
      <c r="BB296" s="21" t="str">
        <f>IF(AX296&lt;&gt;"",", isProcSetAllowedInPvP="&amp; AX296,"") &amp; IF(F296&lt;&gt;"Not in the game (anymore)",IF(U296&lt;&gt;"",", dropMechanic={"&amp;U296&amp;IF(AA296&lt;&gt;"",","&amp;AA296,"")&amp;IF(AF296&lt;&gt;"",","&amp;AF296,"")&amp;IF(AK296&lt;&gt;"",","&amp;AK296,"")&amp;IF(AP296&lt;&gt;"",","&amp;AP296,"")&amp;IF(AU296&lt;&gt;"",","&amp;AU296,"")&amp;"}"&amp;IF(U296="LIBSETS_DROP_MECHANIC_MONSTER_NAME",", dropMechanicNames={" &amp; IF(V296&lt;&gt;"","['en']='"&amp;V296&amp;"'","") &amp; IF(W296&lt;&gt;"",", ['de']='" &amp; W296&amp;"'","") &amp; "}",""),"")&amp;"},","")</f>
        <v>},</v>
      </c>
      <c r="BC296" s="21" t="str">
        <f>IF(F296&lt;&gt;"Not in the game (anymore)",IF(C296&lt;&gt;"",CONCATENATE(" --",C296," / ",B296,"   [",IF(Q296&lt;&gt;"",Q296,""),IF(Z296&lt;&gt;"",", "&amp;Z296,""),IF(AE296&lt;&gt;"",", "&amp;AE296,""),IF(AJ296&lt;&gt;"",", "&amp;AJ296,""),IF(AO296&lt;&gt;"",", "&amp;AO296,""),IF(AT296&lt;&gt;"",", "&amp;AT296,""),"]")),"")</f>
        <v xml:space="preserve"> --Caluurion\'s Legacy / Caluurions Erbe   [Fang Lair]</v>
      </c>
    </row>
    <row r="297" spans="1:55" x14ac:dyDescent="0.25">
      <c r="A297" s="12">
        <v>344</v>
      </c>
      <c r="B297" t="s">
        <v>1186</v>
      </c>
      <c r="C297" t="s">
        <v>1187</v>
      </c>
      <c r="D297" s="3">
        <f>A297</f>
        <v>344</v>
      </c>
      <c r="G297" s="8" t="s">
        <v>1482</v>
      </c>
      <c r="I297" t="s">
        <v>91</v>
      </c>
      <c r="J297" t="s">
        <v>91</v>
      </c>
      <c r="K297">
        <v>341</v>
      </c>
      <c r="L297">
        <v>341</v>
      </c>
      <c r="M297">
        <v>341</v>
      </c>
      <c r="O297" s="65" t="s">
        <v>69</v>
      </c>
      <c r="P297" s="3">
        <f>IF(AND(G297&lt;&gt;"LIBSETS_SETTYPE_BATTLEGROUND",G297&lt;&gt;"LIBSETS_SETTYPE_SPECIAL"), IF(Q297&lt;&gt;"",VLOOKUP(Q297,'ESO zone constants'!$D$3:$H$10001,5,FALSE),""),"")</f>
        <v>1009</v>
      </c>
      <c r="Q297" t="str">
        <f>IF(AND(O297&lt;&gt;"",NOT(ISERROR(O297))),O297, IF(AND(K297&lt;&gt;"",K297&gt;0,NOT(ISERROR(K297))),VLOOKUP(K297,'ESO dumped WayshrineInfo'!$K$3:$N$9987,4,FALSE),""))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WayshrineInfo'!$K$3:$N$9987,4,FALSE),""))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WayshrineInfo'!$K$3:$N$9987,4,FALSE),""))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5" t="s">
        <v>2677</v>
      </c>
      <c r="AY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{wayshrines={341,341,341,}, dlcId=DLC_DRAGON_BONES</v>
      </c>
      <c r="AZ297" s="21" t="str">
        <f>IF(F297&lt;&gt;"Not in the game (anymore)",IF(A297&lt;&gt;"",IF(P297&lt;&gt;"",CONCATENATE(", zoneIds={",P297),"")&amp;IF(Y297&lt;&gt;"",CONCATENATE(",",Y297),"")&amp;IF(AD297&lt;&gt;"",CONCATENATE(",",AD297),"")&amp;IF(AI297&lt;&gt;"",CONCATENATE(",",AI297),"")&amp;IF(AN297&lt;&gt;"",CONCATENATE(",",AN297),"")&amp;IF(AS297&lt;&gt;"",CONCATENATE(",",AS297),"")&amp;IF(P297&lt;&gt;"",CONCATENATE("}",""),"")&amp;IF(OR(I297="true",I297="false",I297&lt;&gt;""), CONCATENATE(", veteran=", I297), ""),""),"")</f>
        <v>, zoneIds={1009}, veteran=false</v>
      </c>
      <c r="BA297" s="21" t="str">
        <f>IF(F297&lt;&gt;"Not in the game (anymore)",IF(A297&lt;&gt;"",", setType="&amp;G297,"")&amp;IF(J297="true",", multiTrialSet=true",""),"")</f>
        <v>, setType=LIBSETS_SETTYPE_DUNGEON</v>
      </c>
      <c r="BB297" s="21" t="str">
        <f>IF(AX297&lt;&gt;"",", isProcSetAllowedInPvP="&amp; AX297,"") &amp; IF(F297&lt;&gt;"Not in the game (anymore)",IF(U297&lt;&gt;"",", dropMechanic={"&amp;U297&amp;IF(AA297&lt;&gt;"",","&amp;AA297,"")&amp;IF(AF297&lt;&gt;"",","&amp;AF297,"")&amp;IF(AK297&lt;&gt;"",","&amp;AK297,"")&amp;IF(AP297&lt;&gt;"",","&amp;AP297,"")&amp;IF(AU297&lt;&gt;"",","&amp;AU297,"")&amp;"}"&amp;IF(U297="LIBSETS_DROP_MECHANIC_MONSTER_NAME",", dropMechanicNames={" &amp; IF(V297&lt;&gt;"","['en']='"&amp;V297&amp;"'","") &amp; IF(W297&lt;&gt;"",", ['de']='" &amp; W297&amp;"'","") &amp; "}",""),"")&amp;"},","")</f>
        <v>},</v>
      </c>
      <c r="BC297" s="21" t="str">
        <f>IF(F297&lt;&gt;"Not in the game (anymore)",IF(C297&lt;&gt;"",CONCATENATE(" --",C297," / ",B297,"   [",IF(Q297&lt;&gt;"",Q297,""),IF(Z297&lt;&gt;"",", "&amp;Z297,""),IF(AE297&lt;&gt;"",", "&amp;AE297,""),IF(AJ297&lt;&gt;"",", "&amp;AJ297,""),IF(AO297&lt;&gt;"",", "&amp;AO297,""),IF(AT297&lt;&gt;"",", "&amp;AT297,""),"]")),"")</f>
        <v xml:space="preserve"> --Trappings of Invigoration / Stärkungsprunk   [Fang Lair]</v>
      </c>
    </row>
    <row r="298" spans="1:55" x14ac:dyDescent="0.25">
      <c r="A298" s="12">
        <v>345</v>
      </c>
      <c r="B298" t="s">
        <v>1188</v>
      </c>
      <c r="C298" t="s">
        <v>2635</v>
      </c>
      <c r="D298" s="3">
        <f>A298</f>
        <v>345</v>
      </c>
      <c r="G298" s="8" t="s">
        <v>1482</v>
      </c>
      <c r="I298" t="s">
        <v>91</v>
      </c>
      <c r="J298" t="s">
        <v>91</v>
      </c>
      <c r="K298">
        <v>341</v>
      </c>
      <c r="L298">
        <v>341</v>
      </c>
      <c r="M298">
        <v>341</v>
      </c>
      <c r="O298" s="65" t="s">
        <v>69</v>
      </c>
      <c r="P298" s="3">
        <f>IF(AND(G298&lt;&gt;"LIBSETS_SETTYPE_BATTLEGROUND",G298&lt;&gt;"LIBSETS_SETTYPE_SPECIAL"), IF(Q298&lt;&gt;"",VLOOKUP(Q298,'ESO zone constants'!$D$3:$H$10001,5,FALSE),""),"")</f>
        <v>1009</v>
      </c>
      <c r="Q298" t="str">
        <f>IF(AND(O298&lt;&gt;"",NOT(ISERROR(O298))),O298, IF(AND(K298&lt;&gt;"",K298&gt;0,NOT(ISERROR(K298))),VLOOKUP(K298,'ESO dumped WayshrineInfo'!$K$3:$N$9987,4,FALSE),""))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WayshrineInfo'!$K$3:$N$9987,4,FALSE),""))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WayshrineInfo'!$K$3:$N$9987,4,FALSE),""))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5" t="s">
        <v>2677</v>
      </c>
      <c r="AY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{wayshrines={341,341,341,}, dlcId=DLC_DRAGON_BONES</v>
      </c>
      <c r="AZ298" s="21" t="str">
        <f>IF(F298&lt;&gt;"Not in the game (anymore)",IF(A298&lt;&gt;"",IF(P298&lt;&gt;"",CONCATENATE(", zoneIds={",P298),"")&amp;IF(Y298&lt;&gt;"",CONCATENATE(",",Y298),"")&amp;IF(AD298&lt;&gt;"",CONCATENATE(",",AD298),"")&amp;IF(AI298&lt;&gt;"",CONCATENATE(",",AI298),"")&amp;IF(AN298&lt;&gt;"",CONCATENATE(",",AN298),"")&amp;IF(AS298&lt;&gt;"",CONCATENATE(",",AS298),"")&amp;IF(P298&lt;&gt;"",CONCATENATE("}",""),"")&amp;IF(OR(I298="true",I298="false",I298&lt;&gt;""), CONCATENATE(", veteran=", I298), ""),""),"")</f>
        <v>, zoneIds={1009}, veteran=false</v>
      </c>
      <c r="BA298" s="21" t="str">
        <f>IF(F298&lt;&gt;"Not in the game (anymore)",IF(A298&lt;&gt;"",", setType="&amp;G298,"")&amp;IF(J298="true",", multiTrialSet=true",""),"")</f>
        <v>, setType=LIBSETS_SETTYPE_DUNGEON</v>
      </c>
      <c r="BB298" s="21" t="str">
        <f>IF(AX298&lt;&gt;"",", isProcSetAllowedInPvP="&amp; AX298,"") &amp; IF(F298&lt;&gt;"Not in the game (anymore)",IF(U298&lt;&gt;"",", dropMechanic={"&amp;U298&amp;IF(AA298&lt;&gt;"",","&amp;AA298,"")&amp;IF(AF298&lt;&gt;"",","&amp;AF298,"")&amp;IF(AK298&lt;&gt;"",","&amp;AK298,"")&amp;IF(AP298&lt;&gt;"",","&amp;AP298,"")&amp;IF(AU298&lt;&gt;"",","&amp;AU298,"")&amp;"}"&amp;IF(U298="LIBSETS_DROP_MECHANIC_MONSTER_NAME",", dropMechanicNames={" &amp; IF(V298&lt;&gt;"","['en']='"&amp;V298&amp;"'","") &amp; IF(W298&lt;&gt;"",", ['de']='" &amp; W298&amp;"'","") &amp; "}",""),"")&amp;"},","")</f>
        <v>},</v>
      </c>
      <c r="BC298" s="21" t="str">
        <f>IF(F298&lt;&gt;"Not in the game (anymore)",IF(C298&lt;&gt;"",CONCATENATE(" --",C298," / ",B298,"   [",IF(Q298&lt;&gt;"",Q298,""),IF(Z298&lt;&gt;"",", "&amp;Z298,""),IF(AE298&lt;&gt;"",", "&amp;AE298,""),IF(AJ298&lt;&gt;"",", "&amp;AJ298,""),IF(AO298&lt;&gt;"",", "&amp;AO298,""),IF(AT298&lt;&gt;"",", "&amp;AT298,""),"]")),"")</f>
        <v xml:space="preserve"> --Ulfnor\'s Favor / Ulfnors Gunst   [Fang Lair]</v>
      </c>
    </row>
    <row r="299" spans="1:55" x14ac:dyDescent="0.25">
      <c r="A299" s="12">
        <v>346</v>
      </c>
      <c r="B299" t="s">
        <v>1189</v>
      </c>
      <c r="C299" t="s">
        <v>2636</v>
      </c>
      <c r="D299" s="3">
        <f>A299</f>
        <v>346</v>
      </c>
      <c r="G299" s="8" t="s">
        <v>1482</v>
      </c>
      <c r="I299" t="s">
        <v>91</v>
      </c>
      <c r="J299" t="s">
        <v>91</v>
      </c>
      <c r="K299">
        <v>363</v>
      </c>
      <c r="L299">
        <v>363</v>
      </c>
      <c r="M299">
        <v>363</v>
      </c>
      <c r="O299" s="65" t="s">
        <v>74</v>
      </c>
      <c r="P299" s="3">
        <f>IF(AND(G299&lt;&gt;"LIBSETS_SETTYPE_BATTLEGROUND",G299&lt;&gt;"LIBSETS_SETTYPE_SPECIAL"), IF(Q299&lt;&gt;"",VLOOKUP(Q299,'ESO zone constants'!$D$3:$H$10001,5,FALSE),""),"")</f>
        <v>1010</v>
      </c>
      <c r="Q299" t="str">
        <f>IF(AND(O299&lt;&gt;"",NOT(ISERROR(O299))),O299, IF(AND(K299&lt;&gt;"",K299&gt;0,NOT(ISERROR(K299))),VLOOKUP(K299,'ESO dumped WayshrineInfo'!$K$3:$N$9987,4,FALSE),""))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WayshrineInfo'!$K$3:$N$9987,4,FALSE),""))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WayshrineInfo'!$K$3:$N$9987,4,FALSE),""))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5" t="s">
        <v>2678</v>
      </c>
      <c r="AY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{wayshrines={363,363,363,}, dlcId=DLC_DRAGON_BONES</v>
      </c>
      <c r="AZ299" s="21" t="str">
        <f>IF(F299&lt;&gt;"Not in the game (anymore)",IF(A299&lt;&gt;"",IF(P299&lt;&gt;"",CONCATENATE(", zoneIds={",P299),"")&amp;IF(Y299&lt;&gt;"",CONCATENATE(",",Y299),"")&amp;IF(AD299&lt;&gt;"",CONCATENATE(",",AD299),"")&amp;IF(AI299&lt;&gt;"",CONCATENATE(",",AI299),"")&amp;IF(AN299&lt;&gt;"",CONCATENATE(",",AN299),"")&amp;IF(AS299&lt;&gt;"",CONCATENATE(",",AS299),"")&amp;IF(P299&lt;&gt;"",CONCATENATE("}",""),"")&amp;IF(OR(I299="true",I299="false",I299&lt;&gt;""), CONCATENATE(", veteran=", I299), ""),""),"")</f>
        <v>, zoneIds={1010}, veteran=false</v>
      </c>
      <c r="BA299" s="21" t="str">
        <f>IF(F299&lt;&gt;"Not in the game (anymore)",IF(A299&lt;&gt;"",", setType="&amp;G299,"")&amp;IF(J299="true",", multiTrialSet=true",""),"")</f>
        <v>, setType=LIBSETS_SETTYPE_DUNGEON</v>
      </c>
      <c r="BB299" s="21" t="str">
        <f>IF(AX299&lt;&gt;"",", isProcSetAllowedInPvP="&amp; AX299,"") &amp; IF(F299&lt;&gt;"Not in the game (anymore)",IF(U299&lt;&gt;"",", dropMechanic={"&amp;U299&amp;IF(AA299&lt;&gt;"",","&amp;AA299,"")&amp;IF(AF299&lt;&gt;"",","&amp;AF299,"")&amp;IF(AK299&lt;&gt;"",","&amp;AK299,"")&amp;IF(AP299&lt;&gt;"",","&amp;AP299,"")&amp;IF(AU299&lt;&gt;"",","&amp;AU299,"")&amp;"}"&amp;IF(U299="LIBSETS_DROP_MECHANIC_MONSTER_NAME",", dropMechanicNames={" &amp; IF(V299&lt;&gt;"","['en']='"&amp;V299&amp;"'","") &amp; IF(W299&lt;&gt;"",", ['de']='" &amp; W299&amp;"'","") &amp; "}",""),"")&amp;"},","")</f>
        <v>, isProcSetAllowedInPvP=1},</v>
      </c>
      <c r="BC299" s="21" t="str">
        <f>IF(F299&lt;&gt;"Not in the game (anymore)",IF(C299&lt;&gt;"",CONCATENATE(" --",C299," / ",B299,"   [",IF(Q299&lt;&gt;"",Q299,""),IF(Z299&lt;&gt;"",", "&amp;Z299,""),IF(AE299&lt;&gt;"",", "&amp;AE299,""),IF(AJ299&lt;&gt;"",", "&amp;AJ299,""),IF(AO299&lt;&gt;"",", "&amp;AO299,""),IF(AT299&lt;&gt;"",", "&amp;AT299,""),"]")),"")</f>
        <v xml:space="preserve"> --Jorvuld\'s Guidance / Jorvulds Führung   [Scalecaller Peak]</v>
      </c>
    </row>
    <row r="300" spans="1:55" x14ac:dyDescent="0.25">
      <c r="A300" s="12">
        <v>347</v>
      </c>
      <c r="B300" t="s">
        <v>1190</v>
      </c>
      <c r="C300" t="s">
        <v>1191</v>
      </c>
      <c r="D300" s="3">
        <f>A300</f>
        <v>347</v>
      </c>
      <c r="G300" s="8" t="s">
        <v>1482</v>
      </c>
      <c r="I300" t="s">
        <v>91</v>
      </c>
      <c r="J300" t="s">
        <v>91</v>
      </c>
      <c r="K300">
        <v>363</v>
      </c>
      <c r="L300">
        <v>363</v>
      </c>
      <c r="M300">
        <v>363</v>
      </c>
      <c r="O300" s="65" t="s">
        <v>74</v>
      </c>
      <c r="P300" s="3">
        <f>IF(AND(G300&lt;&gt;"LIBSETS_SETTYPE_BATTLEGROUND",G300&lt;&gt;"LIBSETS_SETTYPE_SPECIAL"), IF(Q300&lt;&gt;"",VLOOKUP(Q300,'ESO zone constants'!$D$3:$H$10001,5,FALSE),""),"")</f>
        <v>1010</v>
      </c>
      <c r="Q300" t="str">
        <f>IF(AND(O300&lt;&gt;"",NOT(ISERROR(O300))),O300, IF(AND(K300&lt;&gt;"",K300&gt;0,NOT(ISERROR(K300))),VLOOKUP(K300,'ESO dumped WayshrineInfo'!$K$3:$N$9987,4,FALSE),""))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WayshrineInfo'!$K$3:$N$9987,4,FALSE),""))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WayshrineInfo'!$K$3:$N$9987,4,FALSE),""))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5" t="s">
        <v>2677</v>
      </c>
      <c r="AY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{wayshrines={363,363,363,}, dlcId=DLC_DRAGON_BONES</v>
      </c>
      <c r="AZ300" s="21" t="str">
        <f>IF(F300&lt;&gt;"Not in the game (anymore)",IF(A300&lt;&gt;"",IF(P300&lt;&gt;"",CONCATENATE(", zoneIds={",P300),"")&amp;IF(Y300&lt;&gt;"",CONCATENATE(",",Y300),"")&amp;IF(AD300&lt;&gt;"",CONCATENATE(",",AD300),"")&amp;IF(AI300&lt;&gt;"",CONCATENATE(",",AI300),"")&amp;IF(AN300&lt;&gt;"",CONCATENATE(",",AN300),"")&amp;IF(AS300&lt;&gt;"",CONCATENATE(",",AS300),"")&amp;IF(P300&lt;&gt;"",CONCATENATE("}",""),"")&amp;IF(OR(I300="true",I300="false",I300&lt;&gt;""), CONCATENATE(", veteran=", I300), ""),""),"")</f>
        <v>, zoneIds={1010}, veteran=false</v>
      </c>
      <c r="BA300" s="21" t="str">
        <f>IF(F300&lt;&gt;"Not in the game (anymore)",IF(A300&lt;&gt;"",", setType="&amp;G300,"")&amp;IF(J300="true",", multiTrialSet=true",""),"")</f>
        <v>, setType=LIBSETS_SETTYPE_DUNGEON</v>
      </c>
      <c r="BB300" s="21" t="str">
        <f>IF(AX300&lt;&gt;"",", isProcSetAllowedInPvP="&amp; AX300,"") &amp; IF(F300&lt;&gt;"Not in the game (anymore)",IF(U300&lt;&gt;"",", dropMechanic={"&amp;U300&amp;IF(AA300&lt;&gt;"",","&amp;AA300,"")&amp;IF(AF300&lt;&gt;"",","&amp;AF300,"")&amp;IF(AK300&lt;&gt;"",","&amp;AK300,"")&amp;IF(AP300&lt;&gt;"",","&amp;AP300,"")&amp;IF(AU300&lt;&gt;"",","&amp;AU300,"")&amp;"}"&amp;IF(U300="LIBSETS_DROP_MECHANIC_MONSTER_NAME",", dropMechanicNames={" &amp; IF(V300&lt;&gt;"","['en']='"&amp;V300&amp;"'","") &amp; IF(W300&lt;&gt;"",", ['de']='" &amp; W300&amp;"'","") &amp; "}",""),"")&amp;"},","")</f>
        <v>},</v>
      </c>
      <c r="BC300" s="21" t="str">
        <f>IF(F300&lt;&gt;"Not in the game (anymore)",IF(C300&lt;&gt;"",CONCATENATE(" --",C300," / ",B300,"   [",IF(Q300&lt;&gt;"",Q300,""),IF(Z300&lt;&gt;"",", "&amp;Z300,""),IF(AE300&lt;&gt;"",", "&amp;AE300,""),IF(AJ300&lt;&gt;"",", "&amp;AJ300,""),IF(AO300&lt;&gt;"",", "&amp;AO300,""),IF(AT300&lt;&gt;"",", "&amp;AT300,""),"]")),"")</f>
        <v xml:space="preserve"> --Plague Slinger / Seuchenschleuder   [Scalecaller Peak]</v>
      </c>
    </row>
    <row r="301" spans="1:55" x14ac:dyDescent="0.25">
      <c r="A301" s="12">
        <v>348</v>
      </c>
      <c r="B301" t="s">
        <v>1192</v>
      </c>
      <c r="C301" t="s">
        <v>1193</v>
      </c>
      <c r="D301" s="3">
        <f>A301</f>
        <v>348</v>
      </c>
      <c r="G301" s="8" t="s">
        <v>1482</v>
      </c>
      <c r="I301" t="s">
        <v>91</v>
      </c>
      <c r="J301" t="s">
        <v>91</v>
      </c>
      <c r="K301">
        <v>363</v>
      </c>
      <c r="L301">
        <v>363</v>
      </c>
      <c r="M301">
        <v>363</v>
      </c>
      <c r="O301" s="65" t="s">
        <v>74</v>
      </c>
      <c r="P301" s="3">
        <f>IF(AND(G301&lt;&gt;"LIBSETS_SETTYPE_BATTLEGROUND",G301&lt;&gt;"LIBSETS_SETTYPE_SPECIAL"), IF(Q301&lt;&gt;"",VLOOKUP(Q301,'ESO zone constants'!$D$3:$H$10001,5,FALSE),""),"")</f>
        <v>1010</v>
      </c>
      <c r="Q301" t="str">
        <f>IF(AND(O301&lt;&gt;"",NOT(ISERROR(O301))),O301, IF(AND(K301&lt;&gt;"",K301&gt;0,NOT(ISERROR(K301))),VLOOKUP(K301,'ESO dumped WayshrineInfo'!$K$3:$N$9987,4,FALSE),""))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WayshrineInfo'!$K$3:$N$9987,4,FALSE),""))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WayshrineInfo'!$K$3:$N$9987,4,FALSE),""))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5" t="s">
        <v>2677</v>
      </c>
      <c r="AY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{wayshrines={363,363,363,}, dlcId=DLC_DRAGON_BONES</v>
      </c>
      <c r="AZ301" s="21" t="str">
        <f>IF(F301&lt;&gt;"Not in the game (anymore)",IF(A301&lt;&gt;"",IF(P301&lt;&gt;"",CONCATENATE(", zoneIds={",P301),"")&amp;IF(Y301&lt;&gt;"",CONCATENATE(",",Y301),"")&amp;IF(AD301&lt;&gt;"",CONCATENATE(",",AD301),"")&amp;IF(AI301&lt;&gt;"",CONCATENATE(",",AI301),"")&amp;IF(AN301&lt;&gt;"",CONCATENATE(",",AN301),"")&amp;IF(AS301&lt;&gt;"",CONCATENATE(",",AS301),"")&amp;IF(P301&lt;&gt;"",CONCATENATE("}",""),"")&amp;IF(OR(I301="true",I301="false",I301&lt;&gt;""), CONCATENATE(", veteran=", I301), ""),""),"")</f>
        <v>, zoneIds={1010}, veteran=false</v>
      </c>
      <c r="BA301" s="21" t="str">
        <f>IF(F301&lt;&gt;"Not in the game (anymore)",IF(A301&lt;&gt;"",", setType="&amp;G301,"")&amp;IF(J301="true",", multiTrialSet=true",""),"")</f>
        <v>, setType=LIBSETS_SETTYPE_DUNGEON</v>
      </c>
      <c r="BB301" s="21" t="str">
        <f>IF(AX301&lt;&gt;"",", isProcSetAllowedInPvP="&amp; AX301,"") &amp; IF(F301&lt;&gt;"Not in the game (anymore)",IF(U301&lt;&gt;"",", dropMechanic={"&amp;U301&amp;IF(AA301&lt;&gt;"",","&amp;AA301,"")&amp;IF(AF301&lt;&gt;"",","&amp;AF301,"")&amp;IF(AK301&lt;&gt;"",","&amp;AK301,"")&amp;IF(AP301&lt;&gt;"",","&amp;AP301,"")&amp;IF(AU301&lt;&gt;"",","&amp;AU301,"")&amp;"}"&amp;IF(U301="LIBSETS_DROP_MECHANIC_MONSTER_NAME",", dropMechanicNames={" &amp; IF(V301&lt;&gt;"","['en']='"&amp;V301&amp;"'","") &amp; IF(W301&lt;&gt;"",", ['de']='" &amp; W301&amp;"'","") &amp; "}",""),"")&amp;"},","")</f>
        <v>},</v>
      </c>
      <c r="BC301" s="21" t="str">
        <f>IF(F301&lt;&gt;"Not in the game (anymore)",IF(C301&lt;&gt;"",CONCATENATE(" --",C301," / ",B301,"   [",IF(Q301&lt;&gt;"",Q301,""),IF(Z301&lt;&gt;"",", "&amp;Z301,""),IF(AE301&lt;&gt;"",", "&amp;AE301,""),IF(AJ301&lt;&gt;"",", "&amp;AJ301,""),IF(AO301&lt;&gt;"",", "&amp;AO301,""),IF(AT301&lt;&gt;"",", "&amp;AT301,""),"]")),"")</f>
        <v xml:space="preserve"> --Curse of Doylemish / Fluch von Doylemish   [Scalecaller Peak]</v>
      </c>
    </row>
    <row r="302" spans="1:55" x14ac:dyDescent="0.25">
      <c r="A302" s="5">
        <v>349</v>
      </c>
      <c r="B302" t="s">
        <v>30</v>
      </c>
      <c r="C302" t="s">
        <v>30</v>
      </c>
      <c r="D302" s="3">
        <f>A302</f>
        <v>349</v>
      </c>
      <c r="G302" s="8" t="s">
        <v>1484</v>
      </c>
      <c r="H302" s="98">
        <v>3</v>
      </c>
      <c r="I302" t="s">
        <v>1471</v>
      </c>
      <c r="J302" t="s">
        <v>91</v>
      </c>
      <c r="K302">
        <v>341</v>
      </c>
      <c r="L302">
        <v>341</v>
      </c>
      <c r="M302">
        <v>341</v>
      </c>
      <c r="O302" s="65" t="s">
        <v>69</v>
      </c>
      <c r="P302" s="3">
        <f>IF(AND(G302&lt;&gt;"LIBSETS_SETTYPE_BATTLEGROUND",G302&lt;&gt;"LIBSETS_SETTYPE_SPECIAL"), IF(Q302&lt;&gt;"",VLOOKUP(Q302,'ESO zone constants'!$D$3:$H$10001,5,FALSE),""),"")</f>
        <v>1009</v>
      </c>
      <c r="Q302" t="str">
        <f>IF(AND(O302&lt;&gt;"",NOT(ISERROR(O302))),O302, IF(AND(K302&lt;&gt;"",K302&gt;0,NOT(ISERROR(K302))),VLOOKUP(K302,'ESO dumped WayshrineInfo'!$K$3:$N$9987,4,FALSE),""))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WayshrineInfo'!$K$3:$N$9987,4,FALSE),""))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WayshrineInfo'!$K$3:$N$9987,4,FALSE),""))</f>
        <v/>
      </c>
      <c r="AF302" s="44"/>
      <c r="AG302" s="39"/>
      <c r="AH302" s="39"/>
      <c r="AI302" s="3" t="str">
        <f>IF(G302&lt;&gt;"LIBSETS_SETTYPE_BATTLEGROUND",IF(G302&lt;&gt;"LIBSETS_SETTYPE_SPECIAL",IF(AJ302&lt;&gt;"",VLOOKUP(AJ302,'ESO zone constants'!$D$3:$H$4953,5,FALSE),""),""),"")</f>
        <v/>
      </c>
      <c r="AK302" s="44"/>
      <c r="AL302" s="39"/>
      <c r="AM302" s="39"/>
      <c r="AN302" s="3" t="str">
        <f>IF(G302&lt;&gt;"LIBSETS_SETTYPE_BATTLEGROUND",IF(G302&lt;&gt;"LIBSETS_SETTYPE_SPECIAL",IF(AO302&lt;&gt;"",VLOOKUP(AO302,'ESO zone constants'!$D$3:$H$4953,5,FALSE),""),""),"")</f>
        <v/>
      </c>
      <c r="AP302" s="44"/>
      <c r="AQ302" s="39"/>
      <c r="AR302" s="39"/>
      <c r="AS302" s="3" t="str">
        <f>IF(G302&lt;&gt;"LIBSETS_SETTYPE_BATTLEGROUND",IF(G302&lt;&gt;"LIBSETS_SETTYPE_SPECIAL",IF(AT302&lt;&gt;"",VLOOKUP(AT302,'ESO zone constants'!$D$3:$H$4953,5,FALSE),""),""),"")</f>
        <v/>
      </c>
      <c r="AU302" s="44"/>
      <c r="AV302" s="39"/>
      <c r="AW302" s="43"/>
      <c r="AX302" s="85" t="s">
        <v>2677</v>
      </c>
      <c r="AY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{wayshrines={341,341,341,}, dlcId=DLC_DRAGON_BONES</v>
      </c>
      <c r="AZ302" s="21" t="str">
        <f>IF(F302&lt;&gt;"Not in the game (anymore)",IF(A302&lt;&gt;"",IF(P302&lt;&gt;"",CONCATENATE(", zoneIds={",P302),"")&amp;IF(Y302&lt;&gt;"",CONCATENATE(",",Y302),"")&amp;IF(AD302&lt;&gt;"",CONCATENATE(",",AD302),"")&amp;IF(AI302&lt;&gt;"",CONCATENATE(",",AI302),"")&amp;IF(AN302&lt;&gt;"",CONCATENATE(",",AN302),"")&amp;IF(AS302&lt;&gt;"",CONCATENATE(",",AS302),"")&amp;IF(P302&lt;&gt;"",CONCATENATE("}",""),"")&amp;IF(OR(I302="true",I302="false",I302&lt;&gt;""), CONCATENATE(", veteran=", I302), ""),""),"")</f>
        <v>, zoneIds={1009}, veteran={[EQUIP_TYPE_HEAD]=true, [EQUIP_TYPE_SHOULDERS]=false}</v>
      </c>
      <c r="BA302" s="21" t="str">
        <f>IF(F302&lt;&gt;"Not in the game (anymore)",IF(A302&lt;&gt;"",", setType="&amp;G302,"")&amp;IF(J302="true",", multiTrialSet=true",""),"")</f>
        <v>, setType=LIBSETS_SETTYPE_MONSTER</v>
      </c>
      <c r="BB302" s="21" t="str">
        <f>IF(AX302&lt;&gt;"",", isProcSetAllowedInPvP="&amp; AX302,"") &amp; IF(F302&lt;&gt;"Not in the game (anymore)",IF(U302&lt;&gt;"",", dropMechanic={"&amp;U302&amp;IF(AA302&lt;&gt;"",","&amp;AA302,"")&amp;IF(AF302&lt;&gt;"",","&amp;AF302,"")&amp;IF(AK302&lt;&gt;"",","&amp;AK302,"")&amp;IF(AP302&lt;&gt;"",","&amp;AP302,"")&amp;IF(AU302&lt;&gt;"",","&amp;AU302,"")&amp;"}"&amp;IF(U302="LIBSETS_DROP_MECHANIC_MONSTER_NAME",", dropMechanicNames={" &amp; IF(V302&lt;&gt;"","['en']='"&amp;V302&amp;"'","") &amp; IF(W302&lt;&gt;"",", ['de']='" &amp; W302&amp;"'","") &amp; "}",""),"")&amp;"},","")</f>
        <v>, dropMechanic={LIBSETS_DROP_MECHANIC_MONSTER_NAME}, dropMechanicNames={['en']='Thurvokun', ['de']='Thurvokun'}},</v>
      </c>
      <c r="BC302" s="21" t="str">
        <f>IF(F302&lt;&gt;"Not in the game (anymore)",IF(C302&lt;&gt;"",CONCATENATE(" --",C302," / ",B302,"   [",IF(Q302&lt;&gt;"",Q302,""),IF(Z302&lt;&gt;"",", "&amp;Z302,""),IF(AE302&lt;&gt;"",", "&amp;AE302,""),IF(AJ302&lt;&gt;"",", "&amp;AJ302,""),IF(AO302&lt;&gt;"",", "&amp;AO302,""),IF(AT302&lt;&gt;"",", "&amp;AT302,""),"]")),"")</f>
        <v xml:space="preserve"> --Thurvokun / Thurvokun   [Fang Lair]</v>
      </c>
    </row>
    <row r="303" spans="1:55" x14ac:dyDescent="0.25">
      <c r="A303" s="5">
        <v>350</v>
      </c>
      <c r="B303" t="s">
        <v>34</v>
      </c>
      <c r="C303" t="s">
        <v>34</v>
      </c>
      <c r="D303" s="3">
        <f>A303</f>
        <v>350</v>
      </c>
      <c r="G303" s="8" t="s">
        <v>1484</v>
      </c>
      <c r="H303" s="98">
        <v>3</v>
      </c>
      <c r="I303" t="s">
        <v>1471</v>
      </c>
      <c r="J303" t="s">
        <v>91</v>
      </c>
      <c r="K303">
        <v>363</v>
      </c>
      <c r="L303">
        <v>363</v>
      </c>
      <c r="M303">
        <v>363</v>
      </c>
      <c r="O303" s="65" t="s">
        <v>74</v>
      </c>
      <c r="P303" s="3">
        <f>IF(AND(G303&lt;&gt;"LIBSETS_SETTYPE_BATTLEGROUND",G303&lt;&gt;"LIBSETS_SETTYPE_SPECIAL"), IF(Q303&lt;&gt;"",VLOOKUP(Q303,'ESO zone constants'!$D$3:$H$10001,5,FALSE),""),"")</f>
        <v>1010</v>
      </c>
      <c r="Q303" t="str">
        <f>IF(AND(O303&lt;&gt;"",NOT(ISERROR(O303))),O303, IF(AND(K303&lt;&gt;"",K303&gt;0,NOT(ISERROR(K303))),VLOOKUP(K303,'ESO dumped WayshrineInfo'!$K$3:$N$9987,4,FALSE),""))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5"/>
      <c r="Y303" s="3" t="str">
        <f>IF(G303&lt;&gt;"LIBSETS_SETTYPE_BATTLEGROUND",IF(G303&lt;&gt;"LIBSETS_SETTYPE_SPECIAL",IF(X303&lt;&gt;"",X303,IF(Z303&lt;&gt;"",VLOOKUP(Z303,'ESO zone constants'!$D$3:$H$4953,5,FALSE),"")),""),"")</f>
        <v/>
      </c>
      <c r="Z303" t="str">
        <f>IF(AND(O303&lt;&gt;"",NOT(ISERROR(O303))),"",IF(AND(L303&lt;&gt;"",L303&gt;0,NOT(ISERROR(L303))),VLOOKUP(L303,'ESO dumped WayshrineInfo'!$K$3:$N$9987,4,FALSE),""))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WayshrineInfo'!$K$3:$N$9987,4,FALSE),""))</f>
        <v/>
      </c>
      <c r="AF303" s="44"/>
      <c r="AG303" s="39"/>
      <c r="AH303" s="39"/>
      <c r="AI303" s="3" t="str">
        <f>IF(G303&lt;&gt;"LIBSETS_SETTYPE_BATTLEGROUND",IF(G303&lt;&gt;"LIBSETS_SETTYPE_SPECIAL",IF(AJ303&lt;&gt;"",VLOOKUP(AJ303,'ESO zone constants'!$D$3:$H$4953,5,FALSE),""),""),"")</f>
        <v/>
      </c>
      <c r="AK303" s="44"/>
      <c r="AL303" s="39"/>
      <c r="AM303" s="39"/>
      <c r="AN303" s="3" t="str">
        <f>IF(G303&lt;&gt;"LIBSETS_SETTYPE_BATTLEGROUND",IF(G303&lt;&gt;"LIBSETS_SETTYPE_SPECIAL",IF(AO303&lt;&gt;"",VLOOKUP(AO303,'ESO zone constants'!$D$3:$H$4953,5,FALSE),""),""),"")</f>
        <v/>
      </c>
      <c r="AP303" s="44"/>
      <c r="AQ303" s="39"/>
      <c r="AR303" s="39"/>
      <c r="AS303" s="3" t="str">
        <f>IF(G303&lt;&gt;"LIBSETS_SETTYPE_BATTLEGROUND",IF(G303&lt;&gt;"LIBSETS_SETTYPE_SPECIAL",IF(AT303&lt;&gt;"",VLOOKUP(AT303,'ESO zone constants'!$D$3:$H$4953,5,FALSE),""),""),"")</f>
        <v/>
      </c>
      <c r="AU303" s="44"/>
      <c r="AV303" s="39"/>
      <c r="AW303" s="43"/>
      <c r="AX303" s="85" t="s">
        <v>2677</v>
      </c>
      <c r="AY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{wayshrines={363,363,363,}, dlcId=DLC_DRAGON_BONES</v>
      </c>
      <c r="AZ303" s="21" t="str">
        <f>IF(F303&lt;&gt;"Not in the game (anymore)",IF(A303&lt;&gt;"",IF(P303&lt;&gt;"",CONCATENATE(", zoneIds={",P303),"")&amp;IF(Y303&lt;&gt;"",CONCATENATE(",",Y303),"")&amp;IF(AD303&lt;&gt;"",CONCATENATE(",",AD303),"")&amp;IF(AI303&lt;&gt;"",CONCATENATE(",",AI303),"")&amp;IF(AN303&lt;&gt;"",CONCATENATE(",",AN303),"")&amp;IF(AS303&lt;&gt;"",CONCATENATE(",",AS303),"")&amp;IF(P303&lt;&gt;"",CONCATENATE("}",""),"")&amp;IF(OR(I303="true",I303="false",I303&lt;&gt;""), CONCATENATE(", veteran=", I303), ""),""),"")</f>
        <v>, zoneIds={1010}, veteran={[EQUIP_TYPE_HEAD]=true, [EQUIP_TYPE_SHOULDERS]=false}</v>
      </c>
      <c r="BA303" s="21" t="str">
        <f>IF(F303&lt;&gt;"Not in the game (anymore)",IF(A303&lt;&gt;"",", setType="&amp;G303,"")&amp;IF(J303="true",", multiTrialSet=true",""),"")</f>
        <v>, setType=LIBSETS_SETTYPE_MONSTER</v>
      </c>
      <c r="BB303" s="21" t="str">
        <f>IF(AX303&lt;&gt;"",", isProcSetAllowedInPvP="&amp; AX303,"") &amp; IF(F303&lt;&gt;"Not in the game (anymore)",IF(U303&lt;&gt;"",", dropMechanic={"&amp;U303&amp;IF(AA303&lt;&gt;"",","&amp;AA303,"")&amp;IF(AF303&lt;&gt;"",","&amp;AF303,"")&amp;IF(AK303&lt;&gt;"",","&amp;AK303,"")&amp;IF(AP303&lt;&gt;"",","&amp;AP303,"")&amp;IF(AU303&lt;&gt;"",","&amp;AU303,"")&amp;"}"&amp;IF(U303="LIBSETS_DROP_MECHANIC_MONSTER_NAME",", dropMechanicNames={" &amp; IF(V303&lt;&gt;"","['en']='"&amp;V303&amp;"'","") &amp; IF(W303&lt;&gt;"",", ['de']='" &amp; W303&amp;"'","") &amp; "}",""),"")&amp;"},","")</f>
        <v>, dropMechanic={LIBSETS_DROP_MECHANIC_MONSTER_NAME}, dropMechanicNames={['en']='Zaan', ['de']='Zaan'}},</v>
      </c>
      <c r="BC303" s="21" t="str">
        <f>IF(F303&lt;&gt;"Not in the game (anymore)",IF(C303&lt;&gt;"",CONCATENATE(" --",C303," / ",B303,"   [",IF(Q303&lt;&gt;"",Q303,""),IF(Z303&lt;&gt;"",", "&amp;Z303,""),IF(AE303&lt;&gt;"",", "&amp;AE303,""),IF(AJ303&lt;&gt;"",", "&amp;AJ303,""),IF(AO303&lt;&gt;"",", "&amp;AO303,""),IF(AT303&lt;&gt;"",", "&amp;AT303,""),"]")),"")</f>
        <v xml:space="preserve"> --Zaan / Zaan   [Scalecaller Peak]</v>
      </c>
    </row>
    <row r="304" spans="1:55" x14ac:dyDescent="0.25">
      <c r="A304" s="5">
        <v>351</v>
      </c>
      <c r="B304" t="s">
        <v>1194</v>
      </c>
      <c r="C304" t="s">
        <v>1195</v>
      </c>
      <c r="D304" s="3">
        <f>A304</f>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WayshrineInfo'!$K$3:$N$9987,4,FALSE),""))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WayshrineInfo'!$K$3:$N$9987,4,FALSE),""))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WayshrineInfo'!$K$3:$N$9987,4,FALSE),""))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5" t="s">
        <v>2678</v>
      </c>
      <c r="AY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Z304" s="21" t="str">
        <f>IF(F304&lt;&gt;"Not in the game (anymore)",IF(A304&lt;&gt;"",IF(P304&lt;&gt;"",CONCATENATE(", zoneIds={",P304),"")&amp;IF(Y304&lt;&gt;"",CONCATENATE(",",Y304),"")&amp;IF(AD304&lt;&gt;"",CONCATENATE(",",AD304),"")&amp;IF(AI304&lt;&gt;"",CONCATENATE(",",AI304),"")&amp;IF(AN304&lt;&gt;"",CONCATENATE(",",AN304),"")&amp;IF(AS304&lt;&gt;"",CONCATENATE(",",AS304),"")&amp;IF(P304&lt;&gt;"",CONCATENATE("}",""),"")&amp;IF(OR(I304="true",I304="false",I304&lt;&gt;""), CONCATENATE(", veteran=", I304), ""),""),"")</f>
        <v>, zoneIds={980,980,980}, veteran=false</v>
      </c>
      <c r="BA304" s="21" t="str">
        <f>IF(F304&lt;&gt;"Not in the game (anymore)",IF(A304&lt;&gt;"",", setType="&amp;G304,"")&amp;IF(J304="true",", multiTrialSet=true",""),"")</f>
        <v>, setType=LIBSETS_SETTYPE_CRAFTED</v>
      </c>
      <c r="BB304" s="21" t="str">
        <f>IF(AX304&lt;&gt;"",", isProcSetAllowedInPvP="&amp; AX304,"") &amp; IF(F304&lt;&gt;"Not in the game (anymore)",IF(U304&lt;&gt;"",", dropMechanic={"&amp;U304&amp;IF(AA304&lt;&gt;"",","&amp;AA304,"")&amp;IF(AF304&lt;&gt;"",","&amp;AF304,"")&amp;IF(AK304&lt;&gt;"",","&amp;AK304,"")&amp;IF(AP304&lt;&gt;"",","&amp;AP304,"")&amp;IF(AU304&lt;&gt;"",","&amp;AU304,"")&amp;"}"&amp;IF(U304="LIBSETS_DROP_MECHANIC_MONSTER_NAME",", dropMechanicNames={" &amp; IF(V304&lt;&gt;"","['en']='"&amp;V304&amp;"'","") &amp; IF(W304&lt;&gt;"",", ['de']='" &amp; W304&amp;"'","") &amp; "}",""),"")&amp;"},","")</f>
        <v>, isProcSetAllowedInPvP=1},</v>
      </c>
      <c r="BC304" s="21" t="str">
        <f>IF(F304&lt;&gt;"Not in the game (anymore)",IF(C304&lt;&gt;"",CONCATENATE(" --",C304," / ",B304,"   [",IF(Q304&lt;&gt;"",Q304,""),IF(Z304&lt;&gt;"",", "&amp;Z304,""),IF(AE304&lt;&gt;"",", "&amp;AE304,""),IF(AJ304&lt;&gt;"",", "&amp;AJ304,""),IF(AO304&lt;&gt;"",", "&amp;AO304,""),IF(AT304&lt;&gt;"",", "&amp;AT304,""),"]")),"")</f>
        <v xml:space="preserve"> --Innate Axiom / Kernaxiom   [Clockwork City, Clockwork City, Clockwork City]</v>
      </c>
    </row>
    <row r="305" spans="1:55" x14ac:dyDescent="0.25">
      <c r="A305" s="5">
        <v>352</v>
      </c>
      <c r="B305" t="s">
        <v>1196</v>
      </c>
      <c r="C305" t="s">
        <v>1197</v>
      </c>
      <c r="D305" s="3">
        <f>A305</f>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WayshrineInfo'!$K$3:$N$9987,4,FALSE),""))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WayshrineInfo'!$K$3:$N$9987,4,FALSE),""))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WayshrineInfo'!$K$3:$N$9987,4,FALSE),""))</f>
        <v>Clockwork City</v>
      </c>
      <c r="AF305" s="44"/>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K305" s="44"/>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P305" s="44"/>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U305" s="44"/>
      <c r="AV305" s="3" t="str">
        <f>IF(AU305&lt;&gt;"",IF(AU305&lt;&gt;"LIBSETS_DROP_MECHANIC_MONSTER_NAME",VLOOKUP(AU305,'LibSets constants'!$I$4:$L$1003,3,FALSE),""),"")</f>
        <v/>
      </c>
      <c r="AW305" s="3" t="str">
        <f>IF(AU305&lt;&gt;"",IF(AU305&lt;&gt;"LIBSETS_DROP_MECHANIC_MONSTER_NAME",VLOOKUP(AU305,'LibSets constants'!$I$4:$L$1003,4,FALSE),""),"")</f>
        <v/>
      </c>
      <c r="AX305" s="85" t="s">
        <v>2678</v>
      </c>
      <c r="AY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Z305" s="21" t="str">
        <f>IF(F305&lt;&gt;"Not in the game (anymore)",IF(A305&lt;&gt;"",IF(P305&lt;&gt;"",CONCATENATE(", zoneIds={",P305),"")&amp;IF(Y305&lt;&gt;"",CONCATENATE(",",Y305),"")&amp;IF(AD305&lt;&gt;"",CONCATENATE(",",AD305),"")&amp;IF(AI305&lt;&gt;"",CONCATENATE(",",AI305),"")&amp;IF(AN305&lt;&gt;"",CONCATENATE(",",AN305),"")&amp;IF(AS305&lt;&gt;"",CONCATENATE(",",AS305),"")&amp;IF(P305&lt;&gt;"",CONCATENATE("}",""),"")&amp;IF(OR(I305="true",I305="false",I305&lt;&gt;""), CONCATENATE(", veteran=", I305), ""),""),"")</f>
        <v>, zoneIds={980,980,980}, veteran=false</v>
      </c>
      <c r="BA305" s="21" t="str">
        <f>IF(F305&lt;&gt;"Not in the game (anymore)",IF(A305&lt;&gt;"",", setType="&amp;G305,"")&amp;IF(J305="true",", multiTrialSet=true",""),"")</f>
        <v>, setType=LIBSETS_SETTYPE_CRAFTED</v>
      </c>
      <c r="BB305" s="21" t="str">
        <f>IF(AX305&lt;&gt;"",", isProcSetAllowedInPvP="&amp; AX305,"") &amp; IF(F305&lt;&gt;"Not in the game (anymore)",IF(U305&lt;&gt;"",", dropMechanic={"&amp;U305&amp;IF(AA305&lt;&gt;"",","&amp;AA305,"")&amp;IF(AF305&lt;&gt;"",","&amp;AF305,"")&amp;IF(AK305&lt;&gt;"",","&amp;AK305,"")&amp;IF(AP305&lt;&gt;"",","&amp;AP305,"")&amp;IF(AU305&lt;&gt;"",","&amp;AU305,"")&amp;"}"&amp;IF(U305="LIBSETS_DROP_MECHANIC_MONSTER_NAME",", dropMechanicNames={" &amp; IF(V305&lt;&gt;"","['en']='"&amp;V305&amp;"'","") &amp; IF(W305&lt;&gt;"",", ['de']='" &amp; W305&amp;"'","") &amp; "}",""),"")&amp;"},","")</f>
        <v>, isProcSetAllowedInPvP=1},</v>
      </c>
      <c r="BC305" s="21" t="str">
        <f>IF(F305&lt;&gt;"Not in the game (anymore)",IF(C305&lt;&gt;"",CONCATENATE(" --",C305," / ",B305,"   [",IF(Q305&lt;&gt;"",Q305,""),IF(Z305&lt;&gt;"",", "&amp;Z305,""),IF(AE305&lt;&gt;"",", "&amp;AE305,""),IF(AJ305&lt;&gt;"",", "&amp;AJ305,""),IF(AO305&lt;&gt;"",", "&amp;AO305,""),IF(AT305&lt;&gt;"",", "&amp;AT305,""),"]")),"")</f>
        <v xml:space="preserve"> --Fortified Brass / Messingpanzer   [Clockwork City, Clockwork City, Clockwork City]</v>
      </c>
    </row>
    <row r="306" spans="1:55" x14ac:dyDescent="0.25">
      <c r="A306" s="5">
        <v>353</v>
      </c>
      <c r="B306" t="s">
        <v>1198</v>
      </c>
      <c r="C306" t="s">
        <v>1199</v>
      </c>
      <c r="D306" s="3">
        <f>A306</f>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WayshrineInfo'!$K$3:$N$9987,4,FALSE),""))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WayshrineInfo'!$K$3:$N$9987,4,FALSE),""))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WayshrineInfo'!$K$3:$N$9987,4,FALSE),""))</f>
        <v>Clockwork City</v>
      </c>
      <c r="AF306" s="44"/>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K306" s="44"/>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P306" s="44"/>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U306" s="44"/>
      <c r="AV306" s="3" t="str">
        <f>IF(AU306&lt;&gt;"",IF(AU306&lt;&gt;"LIBSETS_DROP_MECHANIC_MONSTER_NAME",VLOOKUP(AU306,'LibSets constants'!$I$4:$L$1003,3,FALSE),""),"")</f>
        <v/>
      </c>
      <c r="AW306" s="3" t="str">
        <f>IF(AU306&lt;&gt;"",IF(AU306&lt;&gt;"LIBSETS_DROP_MECHANIC_MONSTER_NAME",VLOOKUP(AU306,'LibSets constants'!$I$4:$L$1003,4,FALSE),""),"")</f>
        <v/>
      </c>
      <c r="AX306" s="85" t="s">
        <v>2677</v>
      </c>
      <c r="AY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Z306" s="21" t="str">
        <f>IF(F306&lt;&gt;"Not in the game (anymore)",IF(A306&lt;&gt;"",IF(P306&lt;&gt;"",CONCATENATE(", zoneIds={",P306),"")&amp;IF(Y306&lt;&gt;"",CONCATENATE(",",Y306),"")&amp;IF(AD306&lt;&gt;"",CONCATENATE(",",AD306),"")&amp;IF(AI306&lt;&gt;"",CONCATENATE(",",AI306),"")&amp;IF(AN306&lt;&gt;"",CONCATENATE(",",AN306),"")&amp;IF(AS306&lt;&gt;"",CONCATENATE(",",AS306),"")&amp;IF(P306&lt;&gt;"",CONCATENATE("}",""),"")&amp;IF(OR(I306="true",I306="false",I306&lt;&gt;""), CONCATENATE(", veteran=", I306), ""),""),"")</f>
        <v>, zoneIds={980,980,980}, veteran=false</v>
      </c>
      <c r="BA306" s="21" t="str">
        <f>IF(F306&lt;&gt;"Not in the game (anymore)",IF(A306&lt;&gt;"",", setType="&amp;G306,"")&amp;IF(J306="true",", multiTrialSet=true",""),"")</f>
        <v>, setType=LIBSETS_SETTYPE_CRAFTED</v>
      </c>
      <c r="BB306" s="21" t="str">
        <f>IF(AX306&lt;&gt;"",", isProcSetAllowedInPvP="&amp; AX306,"") &amp; IF(F306&lt;&gt;"Not in the game (anymore)",IF(U306&lt;&gt;"",", dropMechanic={"&amp;U306&amp;IF(AA306&lt;&gt;"",","&amp;AA306,"")&amp;IF(AF306&lt;&gt;"",","&amp;AF306,"")&amp;IF(AK306&lt;&gt;"",","&amp;AK306,"")&amp;IF(AP306&lt;&gt;"",","&amp;AP306,"")&amp;IF(AU306&lt;&gt;"",","&amp;AU306,"")&amp;"}"&amp;IF(U306="LIBSETS_DROP_MECHANIC_MONSTER_NAME",", dropMechanicNames={" &amp; IF(V306&lt;&gt;"","['en']='"&amp;V306&amp;"'","") &amp; IF(W306&lt;&gt;"",", ['de']='" &amp; W306&amp;"'","") &amp; "}",""),"")&amp;"},","")</f>
        <v>},</v>
      </c>
      <c r="BC306" s="21" t="str">
        <f>IF(F306&lt;&gt;"Not in the game (anymore)",IF(C306&lt;&gt;"",CONCATENATE(" --",C306," / ",B306,"   [",IF(Q306&lt;&gt;"",Q306,""),IF(Z306&lt;&gt;"",", "&amp;Z306,""),IF(AE306&lt;&gt;"",", "&amp;AE306,""),IF(AJ306&lt;&gt;"",", "&amp;AJ306,""),IF(AO306&lt;&gt;"",", "&amp;AO306,""),IF(AT306&lt;&gt;"",", "&amp;AT306,""),"]")),"")</f>
        <v xml:space="preserve"> --Mechanical Acuity / Mechanikblick   [Clockwork City, Clockwork City, Clockwork City]</v>
      </c>
    </row>
    <row r="307" spans="1:55" x14ac:dyDescent="0.25">
      <c r="A307" s="12">
        <v>354</v>
      </c>
      <c r="B307" t="s">
        <v>1200</v>
      </c>
      <c r="C307" t="s">
        <v>1201</v>
      </c>
      <c r="D307" s="3">
        <f>A307</f>
        <v>354</v>
      </c>
      <c r="E307" s="42"/>
      <c r="G307" s="8" t="s">
        <v>1485</v>
      </c>
      <c r="I307" t="s">
        <v>91</v>
      </c>
      <c r="J307" t="s">
        <v>91</v>
      </c>
      <c r="K307">
        <v>338</v>
      </c>
      <c r="L307">
        <v>338</v>
      </c>
      <c r="M307">
        <v>338</v>
      </c>
      <c r="O307" s="65" t="s">
        <v>78</v>
      </c>
      <c r="P307" s="3">
        <f>IF(AND(G307&lt;&gt;"LIBSETS_SETTYPE_BATTLEGROUND",G307&lt;&gt;"LIBSETS_SETTYPE_SPECIAL"), IF(Q307&lt;&gt;"",VLOOKUP(Q307,'ESO zone constants'!$D$3:$H$10001,5,FALSE),""),"")</f>
        <v>980</v>
      </c>
      <c r="Q307" t="str">
        <f>IF(AND(O307&lt;&gt;"",NOT(ISERROR(O307))),O307, IF(AND(K307&lt;&gt;"",K307&gt;0,NOT(ISERROR(K307))),VLOOKUP(K307,'ESO dumped WayshrineInfo'!$K$3:$N$9987,4,FALSE),""))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WayshrineInfo'!$K$3:$N$9987,4,FALSE),""))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WayshrineInfo'!$K$3:$N$9987,4,FALSE),""))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5" t="s">
        <v>2677</v>
      </c>
      <c r="AY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{wayshrines={338,338,338,}, dlcId=DLC_CLOCKWORK_CITY</v>
      </c>
      <c r="AZ307" s="21" t="str">
        <f>IF(F307&lt;&gt;"Not in the game (anymore)",IF(A307&lt;&gt;"",IF(P307&lt;&gt;"",CONCATENATE(", zoneIds={",P307),"")&amp;IF(Y307&lt;&gt;"",CONCATENATE(",",Y307),"")&amp;IF(AD307&lt;&gt;"",CONCATENATE(",",AD307),"")&amp;IF(AI307&lt;&gt;"",CONCATENATE(",",AI307),"")&amp;IF(AN307&lt;&gt;"",CONCATENATE(",",AN307),"")&amp;IF(AS307&lt;&gt;"",CONCATENATE(",",AS307),"")&amp;IF(P307&lt;&gt;"",CONCATENATE("}",""),"")&amp;IF(OR(I307="true",I307="false",I307&lt;&gt;""), CONCATENATE(", veteran=", I307), ""),""),"")</f>
        <v>, zoneIds={980}, veteran=false</v>
      </c>
      <c r="BA307" s="21" t="str">
        <f>IF(F307&lt;&gt;"Not in the game (anymore)",IF(A307&lt;&gt;"",", setType="&amp;G307,"")&amp;IF(J307="true",", multiTrialSet=true",""),"")</f>
        <v>, setType=LIBSETS_SETTYPE_OVERLAND</v>
      </c>
      <c r="BB307" s="21" t="str">
        <f>IF(AX307&lt;&gt;"",", isProcSetAllowedInPvP="&amp; AX307,"") &amp; IF(F307&lt;&gt;"Not in the game (anymore)",IF(U307&lt;&gt;"",", dropMechanic={"&amp;U307&amp;IF(AA307&lt;&gt;"",","&amp;AA307,"")&amp;IF(AF307&lt;&gt;"",","&amp;AF307,"")&amp;IF(AK307&lt;&gt;"",","&amp;AK307,"")&amp;IF(AP307&lt;&gt;"",","&amp;AP307,"")&amp;IF(AU307&lt;&gt;"",","&amp;AU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C307" s="21" t="str">
        <f>IF(F307&lt;&gt;"Not in the game (anymore)",IF(C307&lt;&gt;"",CONCATENATE(" --",C307," / ",B307,"   [",IF(Q307&lt;&gt;"",Q307,""),IF(Z307&lt;&gt;"",", "&amp;Z307,""),IF(AE307&lt;&gt;"",", "&amp;AE307,""),IF(AJ307&lt;&gt;"",", "&amp;AJ307,""),IF(AO307&lt;&gt;"",", "&amp;AO307,""),IF(AT307&lt;&gt;"",", "&amp;AT307,""),"]")),"")</f>
        <v xml:space="preserve"> --Mad Tinkerer / Wahntüftler   [Clockwork City]</v>
      </c>
    </row>
    <row r="308" spans="1:55" x14ac:dyDescent="0.25">
      <c r="A308" s="12">
        <v>355</v>
      </c>
      <c r="B308" t="s">
        <v>1202</v>
      </c>
      <c r="C308" t="s">
        <v>1203</v>
      </c>
      <c r="D308" s="3">
        <f>A308</f>
        <v>355</v>
      </c>
      <c r="E308" s="42"/>
      <c r="G308" s="8" t="s">
        <v>1485</v>
      </c>
      <c r="I308" t="s">
        <v>91</v>
      </c>
      <c r="J308" t="s">
        <v>91</v>
      </c>
      <c r="K308">
        <v>338</v>
      </c>
      <c r="L308">
        <v>338</v>
      </c>
      <c r="M308">
        <v>338</v>
      </c>
      <c r="O308" s="65" t="s">
        <v>78</v>
      </c>
      <c r="P308" s="3">
        <f>IF(AND(G308&lt;&gt;"LIBSETS_SETTYPE_BATTLEGROUND",G308&lt;&gt;"LIBSETS_SETTYPE_SPECIAL"), IF(Q308&lt;&gt;"",VLOOKUP(Q308,'ESO zone constants'!$D$3:$H$10001,5,FALSE),""),"")</f>
        <v>980</v>
      </c>
      <c r="Q308" t="str">
        <f>IF(AND(O308&lt;&gt;"",NOT(ISERROR(O308))),O308, IF(AND(K308&lt;&gt;"",K308&gt;0,NOT(ISERROR(K308))),VLOOKUP(K308,'ESO dumped WayshrineInfo'!$K$3:$N$9987,4,FALSE),""))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WayshrineInfo'!$K$3:$N$9987,4,FALSE),""))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WayshrineInfo'!$K$3:$N$9987,4,FALSE),""))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5" t="s">
        <v>2677</v>
      </c>
      <c r="AY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{wayshrines={338,338,338,}, dlcId=DLC_CLOCKWORK_CITY</v>
      </c>
      <c r="AZ308" s="21" t="str">
        <f>IF(F308&lt;&gt;"Not in the game (anymore)",IF(A308&lt;&gt;"",IF(P308&lt;&gt;"",CONCATENATE(", zoneIds={",P308),"")&amp;IF(Y308&lt;&gt;"",CONCATENATE(",",Y308),"")&amp;IF(AD308&lt;&gt;"",CONCATENATE(",",AD308),"")&amp;IF(AI308&lt;&gt;"",CONCATENATE(",",AI308),"")&amp;IF(AN308&lt;&gt;"",CONCATENATE(",",AN308),"")&amp;IF(AS308&lt;&gt;"",CONCATENATE(",",AS308),"")&amp;IF(P308&lt;&gt;"",CONCATENATE("}",""),"")&amp;IF(OR(I308="true",I308="false",I308&lt;&gt;""), CONCATENATE(", veteran=", I308), ""),""),"")</f>
        <v>, zoneIds={980}, veteran=false</v>
      </c>
      <c r="BA308" s="21" t="str">
        <f>IF(F308&lt;&gt;"Not in the game (anymore)",IF(A308&lt;&gt;"",", setType="&amp;G308,"")&amp;IF(J308="true",", multiTrialSet=true",""),"")</f>
        <v>, setType=LIBSETS_SETTYPE_OVERLAND</v>
      </c>
      <c r="BB308" s="21" t="str">
        <f>IF(AX308&lt;&gt;"",", isProcSetAllowedInPvP="&amp; AX308,"") &amp; IF(F308&lt;&gt;"Not in the game (anymore)",IF(U308&lt;&gt;"",", dropMechanic={"&amp;U308&amp;IF(AA308&lt;&gt;"",","&amp;AA308,"")&amp;IF(AF308&lt;&gt;"",","&amp;AF308,"")&amp;IF(AK308&lt;&gt;"",","&amp;AK308,"")&amp;IF(AP308&lt;&gt;"",","&amp;AP308,"")&amp;IF(AU308&lt;&gt;"",","&amp;AU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C308" s="21" t="str">
        <f>IF(F308&lt;&gt;"Not in the game (anymore)",IF(C308&lt;&gt;"",CONCATENATE(" --",C308," / ",B308,"   [",IF(Q308&lt;&gt;"",Q308,""),IF(Z308&lt;&gt;"",", "&amp;Z308,""),IF(AE308&lt;&gt;"",", "&amp;AE308,""),IF(AJ308&lt;&gt;"",", "&amp;AJ308,""),IF(AO308&lt;&gt;"",", "&amp;AO308,""),IF(AT308&lt;&gt;"",", "&amp;AT308,""),"]")),"")</f>
        <v xml:space="preserve"> --Unfathomable Darkness / Unermessliche Dunkelheit   [Clockwork City]</v>
      </c>
    </row>
    <row r="309" spans="1:55" x14ac:dyDescent="0.25">
      <c r="A309" s="12">
        <v>356</v>
      </c>
      <c r="B309" t="s">
        <v>1204</v>
      </c>
      <c r="C309" t="s">
        <v>1205</v>
      </c>
      <c r="D309" s="3">
        <f>A309</f>
        <v>356</v>
      </c>
      <c r="E309" s="42"/>
      <c r="G309" s="8" t="s">
        <v>1485</v>
      </c>
      <c r="I309" t="s">
        <v>91</v>
      </c>
      <c r="J309" t="s">
        <v>91</v>
      </c>
      <c r="K309">
        <v>338</v>
      </c>
      <c r="L309">
        <v>338</v>
      </c>
      <c r="M309">
        <v>338</v>
      </c>
      <c r="O309" s="65" t="s">
        <v>78</v>
      </c>
      <c r="P309" s="3">
        <f>IF(AND(G309&lt;&gt;"LIBSETS_SETTYPE_BATTLEGROUND",G309&lt;&gt;"LIBSETS_SETTYPE_SPECIAL"), IF(Q309&lt;&gt;"",VLOOKUP(Q309,'ESO zone constants'!$D$3:$H$10001,5,FALSE),""),"")</f>
        <v>980</v>
      </c>
      <c r="Q309" t="str">
        <f>IF(AND(O309&lt;&gt;"",NOT(ISERROR(O309))),O309, IF(AND(K309&lt;&gt;"",K309&gt;0,NOT(ISERROR(K309))),VLOOKUP(K309,'ESO dumped WayshrineInfo'!$K$3:$N$9987,4,FALSE),""))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WayshrineInfo'!$K$3:$N$9987,4,FALSE),""))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WayshrineInfo'!$K$3:$N$9987,4,FALSE),""))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5" t="s">
        <v>2677</v>
      </c>
      <c r="AY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{wayshrines={338,338,338,}, dlcId=DLC_CLOCKWORK_CITY</v>
      </c>
      <c r="AZ309" s="21" t="str">
        <f>IF(F309&lt;&gt;"Not in the game (anymore)",IF(A309&lt;&gt;"",IF(P309&lt;&gt;"",CONCATENATE(", zoneIds={",P309),"")&amp;IF(Y309&lt;&gt;"",CONCATENATE(",",Y309),"")&amp;IF(AD309&lt;&gt;"",CONCATENATE(",",AD309),"")&amp;IF(AI309&lt;&gt;"",CONCATENATE(",",AI309),"")&amp;IF(AN309&lt;&gt;"",CONCATENATE(",",AN309),"")&amp;IF(AS309&lt;&gt;"",CONCATENATE(",",AS309),"")&amp;IF(P309&lt;&gt;"",CONCATENATE("}",""),"")&amp;IF(OR(I309="true",I309="false",I309&lt;&gt;""), CONCATENATE(", veteran=", I309), ""),""),"")</f>
        <v>, zoneIds={980}, veteran=false</v>
      </c>
      <c r="BA309" s="21" t="str">
        <f>IF(F309&lt;&gt;"Not in the game (anymore)",IF(A309&lt;&gt;"",", setType="&amp;G309,"")&amp;IF(J309="true",", multiTrialSet=true",""),"")</f>
        <v>, setType=LIBSETS_SETTYPE_OVERLAND</v>
      </c>
      <c r="BB309" s="21" t="str">
        <f>IF(AX309&lt;&gt;"",", isProcSetAllowedInPvP="&amp; AX309,"") &amp; IF(F309&lt;&gt;"Not in the game (anymore)",IF(U309&lt;&gt;"",", dropMechanic={"&amp;U309&amp;IF(AA309&lt;&gt;"",","&amp;AA309,"")&amp;IF(AF309&lt;&gt;"",","&amp;AF309,"")&amp;IF(AK309&lt;&gt;"",","&amp;AK309,"")&amp;IF(AP309&lt;&gt;"",","&amp;AP309,"")&amp;IF(AU309&lt;&gt;"",","&amp;AU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C309" s="21" t="str">
        <f>IF(F309&lt;&gt;"Not in the game (anymore)",IF(C309&lt;&gt;"",CONCATENATE(" --",C309," / ",B309,"   [",IF(Q309&lt;&gt;"",Q309,""),IF(Z309&lt;&gt;"",", "&amp;Z309,""),IF(AE309&lt;&gt;"",", "&amp;AE309,""),IF(AJ309&lt;&gt;"",", "&amp;AJ309,""),IF(AO309&lt;&gt;"",", "&amp;AO309,""),IF(AT309&lt;&gt;"",", "&amp;AT309,""),"]")),"")</f>
        <v xml:space="preserve"> --Livewire / Stromschlag   [Clockwork City]</v>
      </c>
    </row>
    <row r="310" spans="1:55" x14ac:dyDescent="0.25">
      <c r="A310" s="12">
        <v>357</v>
      </c>
      <c r="B310" t="s">
        <v>1206</v>
      </c>
      <c r="C310" t="s">
        <v>1207</v>
      </c>
      <c r="D310" s="3">
        <f>A310</f>
        <v>357</v>
      </c>
      <c r="G310" s="8" t="s">
        <v>1486</v>
      </c>
      <c r="I310" t="s">
        <v>92</v>
      </c>
      <c r="J310" t="s">
        <v>91</v>
      </c>
      <c r="K310">
        <v>346</v>
      </c>
      <c r="L310">
        <v>346</v>
      </c>
      <c r="M310">
        <v>346</v>
      </c>
      <c r="O310" s="65" t="s">
        <v>660</v>
      </c>
      <c r="P310" s="3">
        <f>IF(AND(G310&lt;&gt;"LIBSETS_SETTYPE_BATTLEGROUND",G310&lt;&gt;"LIBSETS_SETTYPE_SPECIAL"), IF(Q310&lt;&gt;"",VLOOKUP(Q310,'ESO zone constants'!$D$3:$H$10001,5,FALSE),""),"")</f>
        <v>1000</v>
      </c>
      <c r="Q310" t="str">
        <f>IF(AND(O310&lt;&gt;"",NOT(ISERROR(O310))),O310, IF(AND(K310&lt;&gt;"",K310&gt;0,NOT(ISERROR(K310))),VLOOKUP(K310,'ESO dumped WayshrineInfo'!$K$3:$N$9987,4,FALSE),""))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WayshrineInfo'!$K$3:$N$9987,4,FALSE),""))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WayshrineInfo'!$K$3:$N$9987,4,FALSE),""))</f>
        <v/>
      </c>
      <c r="AF310" s="44"/>
      <c r="AG310" s="39"/>
      <c r="AH310" s="39"/>
      <c r="AI310" s="3" t="str">
        <f>IF(G310&lt;&gt;"LIBSETS_SETTYPE_BATTLEGROUND",IF(G310&lt;&gt;"LIBSETS_SETTYPE_SPECIAL",IF(AJ310&lt;&gt;"",VLOOKUP(AJ310,'ESO zone constants'!$D$3:$H$4953,5,FALSE),""),""),"")</f>
        <v/>
      </c>
      <c r="AK310" s="44"/>
      <c r="AL310" s="39"/>
      <c r="AM310" s="39"/>
      <c r="AN310" s="3" t="str">
        <f>IF(G310&lt;&gt;"LIBSETS_SETTYPE_BATTLEGROUND",IF(G310&lt;&gt;"LIBSETS_SETTYPE_SPECIAL",IF(AO310&lt;&gt;"",VLOOKUP(AO310,'ESO zone constants'!$D$3:$H$4953,5,FALSE),""),""),"")</f>
        <v/>
      </c>
      <c r="AP310" s="44"/>
      <c r="AQ310" s="39"/>
      <c r="AR310" s="39"/>
      <c r="AS310" s="3" t="str">
        <f>IF(G310&lt;&gt;"LIBSETS_SETTYPE_BATTLEGROUND",IF(G310&lt;&gt;"LIBSETS_SETTYPE_SPECIAL",IF(AT310&lt;&gt;"",VLOOKUP(AT310,'ESO zone constants'!$D$3:$H$4953,5,FALSE),""),""),"")</f>
        <v/>
      </c>
      <c r="AU310" s="44"/>
      <c r="AV310" s="39"/>
      <c r="AW310" s="39"/>
      <c r="AX310" s="85" t="s">
        <v>2677</v>
      </c>
      <c r="AY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{wayshrines={346,346,346,}, dlcId=DLC_CLOCKWORK_CITY</v>
      </c>
      <c r="AZ310" s="21" t="str">
        <f>IF(F310&lt;&gt;"Not in the game (anymore)",IF(A310&lt;&gt;"",IF(P310&lt;&gt;"",CONCATENATE(", zoneIds={",P310),"")&amp;IF(Y310&lt;&gt;"",CONCATENATE(",",Y310),"")&amp;IF(AD310&lt;&gt;"",CONCATENATE(",",AD310),"")&amp;IF(AI310&lt;&gt;"",CONCATENATE(",",AI310),"")&amp;IF(AN310&lt;&gt;"",CONCATENATE(",",AN310),"")&amp;IF(AS310&lt;&gt;"",CONCATENATE(",",AS310),"")&amp;IF(P310&lt;&gt;"",CONCATENATE("}",""),"")&amp;IF(OR(I310="true",I310="false",I310&lt;&gt;""), CONCATENATE(", veteran=", I310), ""),""),"")</f>
        <v>, zoneIds={1000}, veteran=true</v>
      </c>
      <c r="BA310" s="21" t="str">
        <f>IF(F310&lt;&gt;"Not in the game (anymore)",IF(A310&lt;&gt;"",", setType="&amp;G310,"")&amp;IF(J310="true",", multiTrialSet=true",""),"")</f>
        <v>, setType=LIBSETS_SETTYPE_TRIAL</v>
      </c>
      <c r="BB310" s="21" t="str">
        <f>IF(AX310&lt;&gt;"",", isProcSetAllowedInPvP="&amp; AX310,"") &amp; IF(F310&lt;&gt;"Not in the game (anymore)",IF(U310&lt;&gt;"",", dropMechanic={"&amp;U310&amp;IF(AA310&lt;&gt;"",","&amp;AA310,"")&amp;IF(AF310&lt;&gt;"",","&amp;AF310,"")&amp;IF(AK310&lt;&gt;"",","&amp;AK310,"")&amp;IF(AP310&lt;&gt;"",","&amp;AP310,"")&amp;IF(AU310&lt;&gt;"",","&amp;AU310,"")&amp;"}"&amp;IF(U310="LIBSETS_DROP_MECHANIC_MONSTER_NAME",", dropMechanicNames={" &amp; IF(V310&lt;&gt;"","['en']='"&amp;V310&amp;"'","") &amp; IF(W310&lt;&gt;"",", ['de']='" &amp; W310&amp;"'","")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IF(F310&lt;&gt;"Not in the game (anymore)",IF(C310&lt;&gt;"",CONCATENATE(" --",C310," / ",B310,"   [",IF(Q310&lt;&gt;"",Q310,""),IF(Z310&lt;&gt;"",", "&amp;Z310,""),IF(AE310&lt;&gt;"",", "&amp;AE310,""),IF(AJ310&lt;&gt;"",", "&amp;AJ310,""),IF(AO310&lt;&gt;"",", "&amp;AO310,""),IF(AT310&lt;&gt;"",", "&amp;AT310,""),"]")),"")</f>
        <v xml:space="preserve"> --Disciplined Slash (Perfected) / Disziplinierter Schnitt (vollendet)   [Asylum Sanctorium]</v>
      </c>
    </row>
    <row r="311" spans="1:55" x14ac:dyDescent="0.25">
      <c r="A311" s="12">
        <v>358</v>
      </c>
      <c r="B311" t="s">
        <v>1208</v>
      </c>
      <c r="C311" t="s">
        <v>1209</v>
      </c>
      <c r="D311" s="3">
        <f>A311</f>
        <v>358</v>
      </c>
      <c r="G311" s="8" t="s">
        <v>1486</v>
      </c>
      <c r="I311" t="s">
        <v>92</v>
      </c>
      <c r="J311" t="s">
        <v>91</v>
      </c>
      <c r="K311">
        <v>346</v>
      </c>
      <c r="L311">
        <v>346</v>
      </c>
      <c r="M311">
        <v>346</v>
      </c>
      <c r="O311" s="65" t="s">
        <v>660</v>
      </c>
      <c r="P311" s="3">
        <f>IF(AND(G311&lt;&gt;"LIBSETS_SETTYPE_BATTLEGROUND",G311&lt;&gt;"LIBSETS_SETTYPE_SPECIAL"), IF(Q311&lt;&gt;"",VLOOKUP(Q311,'ESO zone constants'!$D$3:$H$10001,5,FALSE),""),"")</f>
        <v>1000</v>
      </c>
      <c r="Q311" t="str">
        <f>IF(AND(O311&lt;&gt;"",NOT(ISERROR(O311))),O311, IF(AND(K311&lt;&gt;"",K311&gt;0,NOT(ISERROR(K311))),VLOOKUP(K311,'ESO dumped WayshrineInfo'!$K$3:$N$9987,4,FALSE),""))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WayshrineInfo'!$K$3:$N$9987,4,FALSE),""))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WayshrineInfo'!$K$3:$N$9987,4,FALSE),""))</f>
        <v/>
      </c>
      <c r="AF311" s="44"/>
      <c r="AG311" s="39"/>
      <c r="AH311" s="39"/>
      <c r="AI311" s="3" t="str">
        <f>IF(G311&lt;&gt;"LIBSETS_SETTYPE_BATTLEGROUND",IF(G311&lt;&gt;"LIBSETS_SETTYPE_SPECIAL",IF(AJ311&lt;&gt;"",VLOOKUP(AJ311,'ESO zone constants'!$D$3:$H$4953,5,FALSE),""),""),"")</f>
        <v/>
      </c>
      <c r="AK311" s="44"/>
      <c r="AL311" s="39"/>
      <c r="AM311" s="39"/>
      <c r="AN311" s="3" t="str">
        <f>IF(G311&lt;&gt;"LIBSETS_SETTYPE_BATTLEGROUND",IF(G311&lt;&gt;"LIBSETS_SETTYPE_SPECIAL",IF(AO311&lt;&gt;"",VLOOKUP(AO311,'ESO zone constants'!$D$3:$H$4953,5,FALSE),""),""),"")</f>
        <v/>
      </c>
      <c r="AP311" s="44"/>
      <c r="AQ311" s="39"/>
      <c r="AR311" s="39"/>
      <c r="AS311" s="3" t="str">
        <f>IF(G311&lt;&gt;"LIBSETS_SETTYPE_BATTLEGROUND",IF(G311&lt;&gt;"LIBSETS_SETTYPE_SPECIAL",IF(AT311&lt;&gt;"",VLOOKUP(AT311,'ESO zone constants'!$D$3:$H$4953,5,FALSE),""),""),"")</f>
        <v/>
      </c>
      <c r="AU311" s="44"/>
      <c r="AV311" s="39"/>
      <c r="AW311" s="39"/>
      <c r="AX311" s="85" t="s">
        <v>2677</v>
      </c>
      <c r="AY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{wayshrines={346,346,346,}, dlcId=DLC_CLOCKWORK_CITY</v>
      </c>
      <c r="AZ311" s="21" t="str">
        <f>IF(F311&lt;&gt;"Not in the game (anymore)",IF(A311&lt;&gt;"",IF(P311&lt;&gt;"",CONCATENATE(", zoneIds={",P311),"")&amp;IF(Y311&lt;&gt;"",CONCATENATE(",",Y311),"")&amp;IF(AD311&lt;&gt;"",CONCATENATE(",",AD311),"")&amp;IF(AI311&lt;&gt;"",CONCATENATE(",",AI311),"")&amp;IF(AN311&lt;&gt;"",CONCATENATE(",",AN311),"")&amp;IF(AS311&lt;&gt;"",CONCATENATE(",",AS311),"")&amp;IF(P311&lt;&gt;"",CONCATENATE("}",""),"")&amp;IF(OR(I311="true",I311="false",I311&lt;&gt;""), CONCATENATE(", veteran=", I311), ""),""),"")</f>
        <v>, zoneIds={1000}, veteran=true</v>
      </c>
      <c r="BA311" s="21" t="str">
        <f>IF(F311&lt;&gt;"Not in the game (anymore)",IF(A311&lt;&gt;"",", setType="&amp;G311,"")&amp;IF(J311="true",", multiTrialSet=true",""),"")</f>
        <v>, setType=LIBSETS_SETTYPE_TRIAL</v>
      </c>
      <c r="BB311" s="21" t="str">
        <f>IF(AX311&lt;&gt;"",", isProcSetAllowedInPvP="&amp; AX311,"") &amp; IF(F311&lt;&gt;"Not in the game (anymore)",IF(U311&lt;&gt;"",", dropMechanic={"&amp;U311&amp;IF(AA311&lt;&gt;"",","&amp;AA311,"")&amp;IF(AF311&lt;&gt;"",","&amp;AF311,"")&amp;IF(AK311&lt;&gt;"",","&amp;AK311,"")&amp;IF(AP311&lt;&gt;"",","&amp;AP311,"")&amp;IF(AU311&lt;&gt;"",","&amp;AU311,"")&amp;"}"&amp;IF(U311="LIBSETS_DROP_MECHANIC_MONSTER_NAME",", dropMechanicNames={" &amp; IF(V311&lt;&gt;"","['en']='"&amp;V311&amp;"'","") &amp; IF(W311&lt;&gt;"",", ['de']='" &amp; W311&amp;"'","")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IF(F311&lt;&gt;"Not in the game (anymore)",IF(C311&lt;&gt;"",CONCATENATE(" --",C311," / ",B311,"   [",IF(Q311&lt;&gt;"",Q311,""),IF(Z311&lt;&gt;"",", "&amp;Z311,""),IF(AE311&lt;&gt;"",", "&amp;AE311,""),IF(AJ311&lt;&gt;"",", "&amp;AJ311,""),IF(AO311&lt;&gt;"",", "&amp;AO311,""),IF(AT311&lt;&gt;"",", "&amp;AT311,""),"]")),"")</f>
        <v xml:space="preserve"> --Defensive Position (Perfected) / Defensive Position (vollendet)   [Asylum Sanctorium]</v>
      </c>
    </row>
    <row r="312" spans="1:55" x14ac:dyDescent="0.25">
      <c r="A312" s="12">
        <v>359</v>
      </c>
      <c r="B312" t="s">
        <v>1210</v>
      </c>
      <c r="C312" t="s">
        <v>1211</v>
      </c>
      <c r="D312" s="3">
        <f>A312</f>
        <v>359</v>
      </c>
      <c r="E312" s="42"/>
      <c r="G312" s="8" t="s">
        <v>1486</v>
      </c>
      <c r="I312" t="s">
        <v>92</v>
      </c>
      <c r="J312" t="s">
        <v>91</v>
      </c>
      <c r="K312">
        <v>346</v>
      </c>
      <c r="L312">
        <v>346</v>
      </c>
      <c r="M312">
        <v>346</v>
      </c>
      <c r="O312" s="65" t="s">
        <v>660</v>
      </c>
      <c r="P312" s="3">
        <f>IF(AND(G312&lt;&gt;"LIBSETS_SETTYPE_BATTLEGROUND",G312&lt;&gt;"LIBSETS_SETTYPE_SPECIAL"), IF(Q312&lt;&gt;"",VLOOKUP(Q312,'ESO zone constants'!$D$3:$H$10001,5,FALSE),""),"")</f>
        <v>1000</v>
      </c>
      <c r="Q312" t="str">
        <f>IF(AND(O312&lt;&gt;"",NOT(ISERROR(O312))),O312, IF(AND(K312&lt;&gt;"",K312&gt;0,NOT(ISERROR(K312))),VLOOKUP(K312,'ESO dumped WayshrineInfo'!$K$3:$N$9987,4,FALSE),""))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WayshrineInfo'!$K$3:$N$9987,4,FALSE),""))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WayshrineInfo'!$K$3:$N$9987,4,FALSE),""))</f>
        <v/>
      </c>
      <c r="AF312" s="44"/>
      <c r="AG312" s="39"/>
      <c r="AH312" s="39"/>
      <c r="AI312" s="3" t="str">
        <f>IF(G312&lt;&gt;"LIBSETS_SETTYPE_BATTLEGROUND",IF(G312&lt;&gt;"LIBSETS_SETTYPE_SPECIAL",IF(AJ312&lt;&gt;"",VLOOKUP(AJ312,'ESO zone constants'!$D$3:$H$4953,5,FALSE),""),""),"")</f>
        <v/>
      </c>
      <c r="AK312" s="44"/>
      <c r="AL312" s="39"/>
      <c r="AM312" s="39"/>
      <c r="AN312" s="3" t="str">
        <f>IF(G312&lt;&gt;"LIBSETS_SETTYPE_BATTLEGROUND",IF(G312&lt;&gt;"LIBSETS_SETTYPE_SPECIAL",IF(AO312&lt;&gt;"",VLOOKUP(AO312,'ESO zone constants'!$D$3:$H$4953,5,FALSE),""),""),"")</f>
        <v/>
      </c>
      <c r="AP312" s="44"/>
      <c r="AQ312" s="39"/>
      <c r="AR312" s="39"/>
      <c r="AS312" s="3" t="str">
        <f>IF(G312&lt;&gt;"LIBSETS_SETTYPE_BATTLEGROUND",IF(G312&lt;&gt;"LIBSETS_SETTYPE_SPECIAL",IF(AT312&lt;&gt;"",VLOOKUP(AT312,'ESO zone constants'!$D$3:$H$4953,5,FALSE),""),""),"")</f>
        <v/>
      </c>
      <c r="AU312" s="44"/>
      <c r="AV312" s="39"/>
      <c r="AW312" s="39"/>
      <c r="AX312" s="85" t="s">
        <v>2677</v>
      </c>
      <c r="AY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{wayshrines={346,346,346,}, dlcId=DLC_CLOCKWORK_CITY</v>
      </c>
      <c r="AZ312" s="21" t="str">
        <f>IF(F312&lt;&gt;"Not in the game (anymore)",IF(A312&lt;&gt;"",IF(P312&lt;&gt;"",CONCATENATE(", zoneIds={",P312),"")&amp;IF(Y312&lt;&gt;"",CONCATENATE(",",Y312),"")&amp;IF(AD312&lt;&gt;"",CONCATENATE(",",AD312),"")&amp;IF(AI312&lt;&gt;"",CONCATENATE(",",AI312),"")&amp;IF(AN312&lt;&gt;"",CONCATENATE(",",AN312),"")&amp;IF(AS312&lt;&gt;"",CONCATENATE(",",AS312),"")&amp;IF(P312&lt;&gt;"",CONCATENATE("}",""),"")&amp;IF(OR(I312="true",I312="false",I312&lt;&gt;""), CONCATENATE(", veteran=", I312), ""),""),"")</f>
        <v>, zoneIds={1000}, veteran=true</v>
      </c>
      <c r="BA312" s="21" t="str">
        <f>IF(F312&lt;&gt;"Not in the game (anymore)",IF(A312&lt;&gt;"",", setType="&amp;G312,"")&amp;IF(J312="true",", multiTrialSet=true",""),"")</f>
        <v>, setType=LIBSETS_SETTYPE_TRIAL</v>
      </c>
      <c r="BB312" s="21" t="str">
        <f>IF(AX312&lt;&gt;"",", isProcSetAllowedInPvP="&amp; AX312,"") &amp; IF(F312&lt;&gt;"Not in the game (anymore)",IF(U312&lt;&gt;"",", dropMechanic={"&amp;U312&amp;IF(AA312&lt;&gt;"",","&amp;AA312,"")&amp;IF(AF312&lt;&gt;"",","&amp;AF312,"")&amp;IF(AK312&lt;&gt;"",","&amp;AK312,"")&amp;IF(AP312&lt;&gt;"",","&amp;AP312,"")&amp;IF(AU312&lt;&gt;"",","&amp;AU312,"")&amp;"}"&amp;IF(U312="LIBSETS_DROP_MECHANIC_MONSTER_NAME",", dropMechanicNames={" &amp; IF(V312&lt;&gt;"","['en']='"&amp;V312&amp;"'","") &amp; IF(W312&lt;&gt;"",", ['de']='" &amp; W312&amp;"'","")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IF(F312&lt;&gt;"Not in the game (anymore)",IF(C312&lt;&gt;"",CONCATENATE(" --",C312," / ",B312,"   [",IF(Q312&lt;&gt;"",Q312,""),IF(Z312&lt;&gt;"",", "&amp;Z312,""),IF(AE312&lt;&gt;"",", "&amp;AE312,""),IF(AJ312&lt;&gt;"",", "&amp;AJ312,""),IF(AO312&lt;&gt;"",", "&amp;AO312,""),IF(AT312&lt;&gt;"",", "&amp;AT312,""),"]")),"")</f>
        <v xml:space="preserve"> --Chaotic Whirlwind (Perfected) / Chaotischer Wirbelwind (vollendet)   [Asylum Sanctorium]</v>
      </c>
    </row>
    <row r="313" spans="1:55" x14ac:dyDescent="0.25">
      <c r="A313" s="12">
        <v>360</v>
      </c>
      <c r="B313" t="s">
        <v>1212</v>
      </c>
      <c r="C313" t="s">
        <v>1213</v>
      </c>
      <c r="D313" s="3">
        <f>A313</f>
        <v>360</v>
      </c>
      <c r="G313" s="8" t="s">
        <v>1486</v>
      </c>
      <c r="I313" t="s">
        <v>92</v>
      </c>
      <c r="J313" t="s">
        <v>91</v>
      </c>
      <c r="K313">
        <v>346</v>
      </c>
      <c r="L313">
        <v>346</v>
      </c>
      <c r="M313">
        <v>346</v>
      </c>
      <c r="O313" s="65" t="s">
        <v>660</v>
      </c>
      <c r="P313" s="3">
        <f>IF(AND(G313&lt;&gt;"LIBSETS_SETTYPE_BATTLEGROUND",G313&lt;&gt;"LIBSETS_SETTYPE_SPECIAL"), IF(Q313&lt;&gt;"",VLOOKUP(Q313,'ESO zone constants'!$D$3:$H$10001,5,FALSE),""),"")</f>
        <v>1000</v>
      </c>
      <c r="Q313" t="str">
        <f>IF(AND(O313&lt;&gt;"",NOT(ISERROR(O313))),O313, IF(AND(K313&lt;&gt;"",K313&gt;0,NOT(ISERROR(K313))),VLOOKUP(K313,'ESO dumped WayshrineInfo'!$K$3:$N$9987,4,FALSE),""))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WayshrineInfo'!$K$3:$N$9987,4,FALSE),""))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WayshrineInfo'!$K$3:$N$9987,4,FALSE),""))</f>
        <v/>
      </c>
      <c r="AF313" s="44"/>
      <c r="AG313" s="39"/>
      <c r="AH313" s="39"/>
      <c r="AI313" s="3" t="str">
        <f>IF(G313&lt;&gt;"LIBSETS_SETTYPE_BATTLEGROUND",IF(G313&lt;&gt;"LIBSETS_SETTYPE_SPECIAL",IF(AJ313&lt;&gt;"",VLOOKUP(AJ313,'ESO zone constants'!$D$3:$H$4953,5,FALSE),""),""),"")</f>
        <v/>
      </c>
      <c r="AK313" s="44"/>
      <c r="AL313" s="39"/>
      <c r="AM313" s="39"/>
      <c r="AN313" s="3" t="str">
        <f>IF(G313&lt;&gt;"LIBSETS_SETTYPE_BATTLEGROUND",IF(G313&lt;&gt;"LIBSETS_SETTYPE_SPECIAL",IF(AO313&lt;&gt;"",VLOOKUP(AO313,'ESO zone constants'!$D$3:$H$4953,5,FALSE),""),""),"")</f>
        <v/>
      </c>
      <c r="AP313" s="44"/>
      <c r="AQ313" s="39"/>
      <c r="AR313" s="39"/>
      <c r="AS313" s="3" t="str">
        <f>IF(G313&lt;&gt;"LIBSETS_SETTYPE_BATTLEGROUND",IF(G313&lt;&gt;"LIBSETS_SETTYPE_SPECIAL",IF(AT313&lt;&gt;"",VLOOKUP(AT313,'ESO zone constants'!$D$3:$H$4953,5,FALSE),""),""),"")</f>
        <v/>
      </c>
      <c r="AU313" s="44"/>
      <c r="AV313" s="39"/>
      <c r="AW313" s="39"/>
      <c r="AX313" s="85" t="s">
        <v>2677</v>
      </c>
      <c r="AY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{wayshrines={346,346,346,}, dlcId=DLC_CLOCKWORK_CITY</v>
      </c>
      <c r="AZ313" s="21" t="str">
        <f>IF(F313&lt;&gt;"Not in the game (anymore)",IF(A313&lt;&gt;"",IF(P313&lt;&gt;"",CONCATENATE(", zoneIds={",P313),"")&amp;IF(Y313&lt;&gt;"",CONCATENATE(",",Y313),"")&amp;IF(AD313&lt;&gt;"",CONCATENATE(",",AD313),"")&amp;IF(AI313&lt;&gt;"",CONCATENATE(",",AI313),"")&amp;IF(AN313&lt;&gt;"",CONCATENATE(",",AN313),"")&amp;IF(AS313&lt;&gt;"",CONCATENATE(",",AS313),"")&amp;IF(P313&lt;&gt;"",CONCATENATE("}",""),"")&amp;IF(OR(I313="true",I313="false",I313&lt;&gt;""), CONCATENATE(", veteran=", I313), ""),""),"")</f>
        <v>, zoneIds={1000}, veteran=true</v>
      </c>
      <c r="BA313" s="21" t="str">
        <f>IF(F313&lt;&gt;"Not in the game (anymore)",IF(A313&lt;&gt;"",", setType="&amp;G313,"")&amp;IF(J313="true",", multiTrialSet=true",""),"")</f>
        <v>, setType=LIBSETS_SETTYPE_TRIAL</v>
      </c>
      <c r="BB313" s="21" t="str">
        <f>IF(AX313&lt;&gt;"",", isProcSetAllowedInPvP="&amp; AX313,"") &amp; IF(F313&lt;&gt;"Not in the game (anymore)",IF(U313&lt;&gt;"",", dropMechanic={"&amp;U313&amp;IF(AA313&lt;&gt;"",","&amp;AA313,"")&amp;IF(AF313&lt;&gt;"",","&amp;AF313,"")&amp;IF(AK313&lt;&gt;"",","&amp;AK313,"")&amp;IF(AP313&lt;&gt;"",","&amp;AP313,"")&amp;IF(AU313&lt;&gt;"",","&amp;AU313,"")&amp;"}"&amp;IF(U313="LIBSETS_DROP_MECHANIC_MONSTER_NAME",", dropMechanicNames={" &amp; IF(V313&lt;&gt;"","['en']='"&amp;V313&amp;"'","") &amp; IF(W313&lt;&gt;"",", ['de']='" &amp; W313&amp;"'","")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IF(F313&lt;&gt;"Not in the game (anymore)",IF(C313&lt;&gt;"",CONCATENATE(" --",C313," / ",B313,"   [",IF(Q313&lt;&gt;"",Q313,""),IF(Z313&lt;&gt;"",", "&amp;Z313,""),IF(AE313&lt;&gt;"",", "&amp;AE313,""),IF(AJ313&lt;&gt;"",", "&amp;AJ313,""),IF(AO313&lt;&gt;"",", "&amp;AO313,""),IF(AT313&lt;&gt;"",", "&amp;AT313,""),"]")),"")</f>
        <v xml:space="preserve"> --Piercing Spray (Perfected) / Durchdringende Salve (vollendet)   [Asylum Sanctorium]</v>
      </c>
    </row>
    <row r="314" spans="1:55" x14ac:dyDescent="0.25">
      <c r="A314" s="12">
        <v>361</v>
      </c>
      <c r="B314" t="s">
        <v>1214</v>
      </c>
      <c r="C314" t="s">
        <v>1215</v>
      </c>
      <c r="D314" s="3">
        <f>A314</f>
        <v>361</v>
      </c>
      <c r="G314" s="8" t="s">
        <v>1486</v>
      </c>
      <c r="I314" t="s">
        <v>92</v>
      </c>
      <c r="J314" t="s">
        <v>91</v>
      </c>
      <c r="K314">
        <v>346</v>
      </c>
      <c r="L314">
        <v>346</v>
      </c>
      <c r="M314">
        <v>346</v>
      </c>
      <c r="O314" s="65" t="s">
        <v>660</v>
      </c>
      <c r="P314" s="3">
        <f>IF(AND(G314&lt;&gt;"LIBSETS_SETTYPE_BATTLEGROUND",G314&lt;&gt;"LIBSETS_SETTYPE_SPECIAL"), IF(Q314&lt;&gt;"",VLOOKUP(Q314,'ESO zone constants'!$D$3:$H$10001,5,FALSE),""),"")</f>
        <v>1000</v>
      </c>
      <c r="Q314" t="str">
        <f>IF(AND(O314&lt;&gt;"",NOT(ISERROR(O314))),O314, IF(AND(K314&lt;&gt;"",K314&gt;0,NOT(ISERROR(K314))),VLOOKUP(K314,'ESO dumped WayshrineInfo'!$K$3:$N$9987,4,FALSE),""))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WayshrineInfo'!$K$3:$N$9987,4,FALSE),""))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WayshrineInfo'!$K$3:$N$9987,4,FALSE),""))</f>
        <v/>
      </c>
      <c r="AF314" s="44"/>
      <c r="AG314" s="39"/>
      <c r="AH314" s="39"/>
      <c r="AI314" s="3" t="str">
        <f>IF(G314&lt;&gt;"LIBSETS_SETTYPE_BATTLEGROUND",IF(G314&lt;&gt;"LIBSETS_SETTYPE_SPECIAL",IF(AJ314&lt;&gt;"",VLOOKUP(AJ314,'ESO zone constants'!$D$3:$H$4953,5,FALSE),""),""),"")</f>
        <v/>
      </c>
      <c r="AK314" s="44"/>
      <c r="AL314" s="39"/>
      <c r="AM314" s="39"/>
      <c r="AN314" s="3" t="str">
        <f>IF(G314&lt;&gt;"LIBSETS_SETTYPE_BATTLEGROUND",IF(G314&lt;&gt;"LIBSETS_SETTYPE_SPECIAL",IF(AO314&lt;&gt;"",VLOOKUP(AO314,'ESO zone constants'!$D$3:$H$4953,5,FALSE),""),""),"")</f>
        <v/>
      </c>
      <c r="AP314" s="44"/>
      <c r="AQ314" s="39"/>
      <c r="AR314" s="39"/>
      <c r="AS314" s="3" t="str">
        <f>IF(G314&lt;&gt;"LIBSETS_SETTYPE_BATTLEGROUND",IF(G314&lt;&gt;"LIBSETS_SETTYPE_SPECIAL",IF(AT314&lt;&gt;"",VLOOKUP(AT314,'ESO zone constants'!$D$3:$H$4953,5,FALSE),""),""),"")</f>
        <v/>
      </c>
      <c r="AU314" s="44"/>
      <c r="AV314" s="39"/>
      <c r="AW314" s="39"/>
      <c r="AX314" s="85" t="s">
        <v>2677</v>
      </c>
      <c r="AY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{wayshrines={346,346,346,}, dlcId=DLC_CLOCKWORK_CITY</v>
      </c>
      <c r="AZ314" s="21" t="str">
        <f>IF(F314&lt;&gt;"Not in the game (anymore)",IF(A314&lt;&gt;"",IF(P314&lt;&gt;"",CONCATENATE(", zoneIds={",P314),"")&amp;IF(Y314&lt;&gt;"",CONCATENATE(",",Y314),"")&amp;IF(AD314&lt;&gt;"",CONCATENATE(",",AD314),"")&amp;IF(AI314&lt;&gt;"",CONCATENATE(",",AI314),"")&amp;IF(AN314&lt;&gt;"",CONCATENATE(",",AN314),"")&amp;IF(AS314&lt;&gt;"",CONCATENATE(",",AS314),"")&amp;IF(P314&lt;&gt;"",CONCATENATE("}",""),"")&amp;IF(OR(I314="true",I314="false",I314&lt;&gt;""), CONCATENATE(", veteran=", I314), ""),""),"")</f>
        <v>, zoneIds={1000}, veteran=true</v>
      </c>
      <c r="BA314" s="21" t="str">
        <f>IF(F314&lt;&gt;"Not in the game (anymore)",IF(A314&lt;&gt;"",", setType="&amp;G314,"")&amp;IF(J314="true",", multiTrialSet=true",""),"")</f>
        <v>, setType=LIBSETS_SETTYPE_TRIAL</v>
      </c>
      <c r="BB314" s="21" t="str">
        <f>IF(AX314&lt;&gt;"",", isProcSetAllowedInPvP="&amp; AX314,"") &amp; IF(F314&lt;&gt;"Not in the game (anymore)",IF(U314&lt;&gt;"",", dropMechanic={"&amp;U314&amp;IF(AA314&lt;&gt;"",","&amp;AA314,"")&amp;IF(AF314&lt;&gt;"",","&amp;AF314,"")&amp;IF(AK314&lt;&gt;"",","&amp;AK314,"")&amp;IF(AP314&lt;&gt;"",","&amp;AP314,"")&amp;IF(AU314&lt;&gt;"",","&amp;AU314,"")&amp;"}"&amp;IF(U314="LIBSETS_DROP_MECHANIC_MONSTER_NAME",", dropMechanicNames={" &amp; IF(V314&lt;&gt;"","['en']='"&amp;V314&amp;"'","") &amp; IF(W314&lt;&gt;"",", ['de']='" &amp; W314&amp;"'","")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IF(F314&lt;&gt;"Not in the game (anymore)",IF(C314&lt;&gt;"",CONCATENATE(" --",C314," / ",B314,"   [",IF(Q314&lt;&gt;"",Q314,""),IF(Z314&lt;&gt;"",", "&amp;Z314,""),IF(AE314&lt;&gt;"",", "&amp;AE314,""),IF(AJ314&lt;&gt;"",", "&amp;AJ314,""),IF(AO314&lt;&gt;"",", "&amp;AO314,""),IF(AT314&lt;&gt;"",", "&amp;AT314,""),"]")),"")</f>
        <v xml:space="preserve"> --Concentrated Force (Perfected) / Konzentrierte Kraft (vollendet)   [Asylum Sanctorium]</v>
      </c>
    </row>
    <row r="315" spans="1:55" x14ac:dyDescent="0.25">
      <c r="A315" s="12">
        <v>362</v>
      </c>
      <c r="B315" t="s">
        <v>1216</v>
      </c>
      <c r="C315" t="s">
        <v>1217</v>
      </c>
      <c r="D315" s="3">
        <f>A315</f>
        <v>362</v>
      </c>
      <c r="G315" s="8" t="s">
        <v>1486</v>
      </c>
      <c r="I315" t="s">
        <v>92</v>
      </c>
      <c r="J315" t="s">
        <v>91</v>
      </c>
      <c r="K315">
        <v>346</v>
      </c>
      <c r="L315">
        <v>346</v>
      </c>
      <c r="M315">
        <v>346</v>
      </c>
      <c r="O315" s="65" t="s">
        <v>660</v>
      </c>
      <c r="P315" s="3">
        <f>IF(AND(G315&lt;&gt;"LIBSETS_SETTYPE_BATTLEGROUND",G315&lt;&gt;"LIBSETS_SETTYPE_SPECIAL"), IF(Q315&lt;&gt;"",VLOOKUP(Q315,'ESO zone constants'!$D$3:$H$10001,5,FALSE),""),"")</f>
        <v>1000</v>
      </c>
      <c r="Q315" t="str">
        <f>IF(AND(O315&lt;&gt;"",NOT(ISERROR(O315))),O315, IF(AND(K315&lt;&gt;"",K315&gt;0,NOT(ISERROR(K315))),VLOOKUP(K315,'ESO dumped WayshrineInfo'!$K$3:$N$9987,4,FALSE),""))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WayshrineInfo'!$K$3:$N$9987,4,FALSE),""))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WayshrineInfo'!$K$3:$N$9987,4,FALSE),""))</f>
        <v/>
      </c>
      <c r="AF315" s="44"/>
      <c r="AG315" s="39"/>
      <c r="AH315" s="39"/>
      <c r="AI315" s="3" t="str">
        <f>IF(G315&lt;&gt;"LIBSETS_SETTYPE_BATTLEGROUND",IF(G315&lt;&gt;"LIBSETS_SETTYPE_SPECIAL",IF(AJ315&lt;&gt;"",VLOOKUP(AJ315,'ESO zone constants'!$D$3:$H$4953,5,FALSE),""),""),"")</f>
        <v/>
      </c>
      <c r="AK315" s="44"/>
      <c r="AL315" s="39"/>
      <c r="AM315" s="39"/>
      <c r="AN315" s="3" t="str">
        <f>IF(G315&lt;&gt;"LIBSETS_SETTYPE_BATTLEGROUND",IF(G315&lt;&gt;"LIBSETS_SETTYPE_SPECIAL",IF(AO315&lt;&gt;"",VLOOKUP(AO315,'ESO zone constants'!$D$3:$H$4953,5,FALSE),""),""),"")</f>
        <v/>
      </c>
      <c r="AP315" s="44"/>
      <c r="AQ315" s="39"/>
      <c r="AR315" s="39"/>
      <c r="AS315" s="3" t="str">
        <f>IF(G315&lt;&gt;"LIBSETS_SETTYPE_BATTLEGROUND",IF(G315&lt;&gt;"LIBSETS_SETTYPE_SPECIAL",IF(AT315&lt;&gt;"",VLOOKUP(AT315,'ESO zone constants'!$D$3:$H$4953,5,FALSE),""),""),"")</f>
        <v/>
      </c>
      <c r="AU315" s="44"/>
      <c r="AV315" s="39"/>
      <c r="AW315" s="39"/>
      <c r="AX315" s="85" t="s">
        <v>2677</v>
      </c>
      <c r="AY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{wayshrines={346,346,346,}, dlcId=DLC_CLOCKWORK_CITY</v>
      </c>
      <c r="AZ315" s="21" t="str">
        <f>IF(F315&lt;&gt;"Not in the game (anymore)",IF(A315&lt;&gt;"",IF(P315&lt;&gt;"",CONCATENATE(", zoneIds={",P315),"")&amp;IF(Y315&lt;&gt;"",CONCATENATE(",",Y315),"")&amp;IF(AD315&lt;&gt;"",CONCATENATE(",",AD315),"")&amp;IF(AI315&lt;&gt;"",CONCATENATE(",",AI315),"")&amp;IF(AN315&lt;&gt;"",CONCATENATE(",",AN315),"")&amp;IF(AS315&lt;&gt;"",CONCATENATE(",",AS315),"")&amp;IF(P315&lt;&gt;"",CONCATENATE("}",""),"")&amp;IF(OR(I315="true",I315="false",I315&lt;&gt;""), CONCATENATE(", veteran=", I315), ""),""),"")</f>
        <v>, zoneIds={1000}, veteran=true</v>
      </c>
      <c r="BA315" s="21" t="str">
        <f>IF(F315&lt;&gt;"Not in the game (anymore)",IF(A315&lt;&gt;"",", setType="&amp;G315,"")&amp;IF(J315="true",", multiTrialSet=true",""),"")</f>
        <v>, setType=LIBSETS_SETTYPE_TRIAL</v>
      </c>
      <c r="BB315" s="21" t="str">
        <f>IF(AX315&lt;&gt;"",", isProcSetAllowedInPvP="&amp; AX315,"") &amp; IF(F315&lt;&gt;"Not in the game (anymore)",IF(U315&lt;&gt;"",", dropMechanic={"&amp;U315&amp;IF(AA315&lt;&gt;"",","&amp;AA315,"")&amp;IF(AF315&lt;&gt;"",","&amp;AF315,"")&amp;IF(AK315&lt;&gt;"",","&amp;AK315,"")&amp;IF(AP315&lt;&gt;"",","&amp;AP315,"")&amp;IF(AU315&lt;&gt;"",","&amp;AU315,"")&amp;"}"&amp;IF(U315="LIBSETS_DROP_MECHANIC_MONSTER_NAME",", dropMechanicNames={" &amp; IF(V315&lt;&gt;"","['en']='"&amp;V315&amp;"'","") &amp; IF(W315&lt;&gt;"",", ['de']='" &amp; W315&amp;"'","")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IF(F315&lt;&gt;"Not in the game (anymore)",IF(C315&lt;&gt;"",CONCATENATE(" --",C315," / ",B315,"   [",IF(Q315&lt;&gt;"",Q315,""),IF(Z315&lt;&gt;"",", "&amp;Z315,""),IF(AE315&lt;&gt;"",", "&amp;AE315,""),IF(AJ315&lt;&gt;"",", "&amp;AJ315,""),IF(AO315&lt;&gt;"",", "&amp;AO315,""),IF(AT315&lt;&gt;"",", "&amp;AT315,""),"]")),"")</f>
        <v xml:space="preserve"> --Timeless Blessing (Perfected) / Zeitloser Segen (vollendet)   [Asylum Sanctorium]</v>
      </c>
    </row>
    <row r="316" spans="1:55" x14ac:dyDescent="0.25">
      <c r="A316" s="12">
        <v>363</v>
      </c>
      <c r="B316" t="s">
        <v>1218</v>
      </c>
      <c r="C316" t="s">
        <v>1219</v>
      </c>
      <c r="D316" s="3">
        <f>A316</f>
        <v>363</v>
      </c>
      <c r="G316" s="8" t="s">
        <v>1486</v>
      </c>
      <c r="I316" t="s">
        <v>91</v>
      </c>
      <c r="J316" t="s">
        <v>91</v>
      </c>
      <c r="K316">
        <v>346</v>
      </c>
      <c r="L316">
        <v>346</v>
      </c>
      <c r="M316">
        <v>346</v>
      </c>
      <c r="O316" s="65" t="s">
        <v>660</v>
      </c>
      <c r="P316" s="3">
        <f>IF(AND(G316&lt;&gt;"LIBSETS_SETTYPE_BATTLEGROUND",G316&lt;&gt;"LIBSETS_SETTYPE_SPECIAL"), IF(Q316&lt;&gt;"",VLOOKUP(Q316,'ESO zone constants'!$D$3:$H$10001,5,FALSE),""),"")</f>
        <v>1000</v>
      </c>
      <c r="Q316" t="str">
        <f>IF(AND(O316&lt;&gt;"",NOT(ISERROR(O316))),O316, IF(AND(K316&lt;&gt;"",K316&gt;0,NOT(ISERROR(K316))),VLOOKUP(K316,'ESO dumped WayshrineInfo'!$K$3:$N$9987,4,FALSE),""))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WayshrineInfo'!$K$3:$N$9987,4,FALSE),""))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WayshrineInfo'!$K$3:$N$9987,4,FALSE),""))</f>
        <v/>
      </c>
      <c r="AF316" s="44"/>
      <c r="AG316" s="39"/>
      <c r="AH316" s="39"/>
      <c r="AI316" s="3" t="str">
        <f>IF(G316&lt;&gt;"LIBSETS_SETTYPE_BATTLEGROUND",IF(G316&lt;&gt;"LIBSETS_SETTYPE_SPECIAL",IF(AJ316&lt;&gt;"",VLOOKUP(AJ316,'ESO zone constants'!$D$3:$H$4953,5,FALSE),""),""),"")</f>
        <v/>
      </c>
      <c r="AK316" s="44"/>
      <c r="AL316" s="39"/>
      <c r="AM316" s="39"/>
      <c r="AN316" s="3" t="str">
        <f>IF(G316&lt;&gt;"LIBSETS_SETTYPE_BATTLEGROUND",IF(G316&lt;&gt;"LIBSETS_SETTYPE_SPECIAL",IF(AO316&lt;&gt;"",VLOOKUP(AO316,'ESO zone constants'!$D$3:$H$4953,5,FALSE),""),""),"")</f>
        <v/>
      </c>
      <c r="AP316" s="44"/>
      <c r="AQ316" s="39"/>
      <c r="AR316" s="39"/>
      <c r="AS316" s="3" t="str">
        <f>IF(G316&lt;&gt;"LIBSETS_SETTYPE_BATTLEGROUND",IF(G316&lt;&gt;"LIBSETS_SETTYPE_SPECIAL",IF(AT316&lt;&gt;"",VLOOKUP(AT316,'ESO zone constants'!$D$3:$H$4953,5,FALSE),""),""),"")</f>
        <v/>
      </c>
      <c r="AU316" s="44"/>
      <c r="AV316" s="39"/>
      <c r="AW316" s="39"/>
      <c r="AX316" s="85" t="s">
        <v>2677</v>
      </c>
      <c r="AY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{wayshrines={346,346,346,}, dlcId=DLC_CLOCKWORK_CITY</v>
      </c>
      <c r="AZ316" s="21" t="str">
        <f>IF(F316&lt;&gt;"Not in the game (anymore)",IF(A316&lt;&gt;"",IF(P316&lt;&gt;"",CONCATENATE(", zoneIds={",P316),"")&amp;IF(Y316&lt;&gt;"",CONCATENATE(",",Y316),"")&amp;IF(AD316&lt;&gt;"",CONCATENATE(",",AD316),"")&amp;IF(AI316&lt;&gt;"",CONCATENATE(",",AI316),"")&amp;IF(AN316&lt;&gt;"",CONCATENATE(",",AN316),"")&amp;IF(AS316&lt;&gt;"",CONCATENATE(",",AS316),"")&amp;IF(P316&lt;&gt;"",CONCATENATE("}",""),"")&amp;IF(OR(I316="true",I316="false",I316&lt;&gt;""), CONCATENATE(", veteran=", I316), ""),""),"")</f>
        <v>, zoneIds={1000}, veteran=false</v>
      </c>
      <c r="BA316" s="21" t="str">
        <f>IF(F316&lt;&gt;"Not in the game (anymore)",IF(A316&lt;&gt;"",", setType="&amp;G316,"")&amp;IF(J316="true",", multiTrialSet=true",""),"")</f>
        <v>, setType=LIBSETS_SETTYPE_TRIAL</v>
      </c>
      <c r="BB316" s="21" t="str">
        <f>IF(AX316&lt;&gt;"",", isProcSetAllowedInPvP="&amp; AX316,"") &amp; IF(F316&lt;&gt;"Not in the game (anymore)",IF(U316&lt;&gt;"",", dropMechanic={"&amp;U316&amp;IF(AA316&lt;&gt;"",","&amp;AA316,"")&amp;IF(AF316&lt;&gt;"",","&amp;AF316,"")&amp;IF(AK316&lt;&gt;"",","&amp;AK316,"")&amp;IF(AP316&lt;&gt;"",","&amp;AP316,"")&amp;IF(AU316&lt;&gt;"",","&amp;AU316,"")&amp;"}"&amp;IF(U316="LIBSETS_DROP_MECHANIC_MONSTER_NAME",", dropMechanicNames={" &amp; IF(V316&lt;&gt;"","['en']='"&amp;V316&amp;"'","") &amp; IF(W316&lt;&gt;"",", ['de']='" &amp; W316&amp;"'","")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IF(F316&lt;&gt;"Not in the game (anymore)",IF(C316&lt;&gt;"",CONCATENATE(" --",C316," / ",B316,"   [",IF(Q316&lt;&gt;"",Q316,""),IF(Z316&lt;&gt;"",", "&amp;Z316,""),IF(AE316&lt;&gt;"",", "&amp;AE316,""),IF(AJ316&lt;&gt;"",", "&amp;AJ316,""),IF(AO316&lt;&gt;"",", "&amp;AO316,""),IF(AT316&lt;&gt;"",", "&amp;AT316,""),"]")),"")</f>
        <v xml:space="preserve"> --Disciplined Slash / Disziplinierter Schnitt   [Asylum Sanctorium]</v>
      </c>
    </row>
    <row r="317" spans="1:55" x14ac:dyDescent="0.25">
      <c r="A317" s="12">
        <v>364</v>
      </c>
      <c r="B317" t="s">
        <v>1220</v>
      </c>
      <c r="C317" t="s">
        <v>1220</v>
      </c>
      <c r="D317" s="3">
        <f>A317</f>
        <v>364</v>
      </c>
      <c r="G317" s="8" t="s">
        <v>1486</v>
      </c>
      <c r="I317" t="s">
        <v>91</v>
      </c>
      <c r="J317" t="s">
        <v>91</v>
      </c>
      <c r="K317">
        <v>346</v>
      </c>
      <c r="L317">
        <v>346</v>
      </c>
      <c r="M317">
        <v>346</v>
      </c>
      <c r="O317" s="65" t="s">
        <v>660</v>
      </c>
      <c r="P317" s="3">
        <f>IF(AND(G317&lt;&gt;"LIBSETS_SETTYPE_BATTLEGROUND",G317&lt;&gt;"LIBSETS_SETTYPE_SPECIAL"), IF(Q317&lt;&gt;"",VLOOKUP(Q317,'ESO zone constants'!$D$3:$H$10001,5,FALSE),""),"")</f>
        <v>1000</v>
      </c>
      <c r="Q317" t="str">
        <f>IF(AND(O317&lt;&gt;"",NOT(ISERROR(O317))),O317, IF(AND(K317&lt;&gt;"",K317&gt;0,NOT(ISERROR(K317))),VLOOKUP(K317,'ESO dumped WayshrineInfo'!$K$3:$N$9987,4,FALSE),""))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WayshrineInfo'!$K$3:$N$9987,4,FALSE),""))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WayshrineInfo'!$K$3:$N$9987,4,FALSE),""))</f>
        <v/>
      </c>
      <c r="AF317" s="44"/>
      <c r="AG317" s="39"/>
      <c r="AH317" s="39"/>
      <c r="AI317" s="3" t="str">
        <f>IF(G317&lt;&gt;"LIBSETS_SETTYPE_BATTLEGROUND",IF(G317&lt;&gt;"LIBSETS_SETTYPE_SPECIAL",IF(AJ317&lt;&gt;"",VLOOKUP(AJ317,'ESO zone constants'!$D$3:$H$4953,5,FALSE),""),""),"")</f>
        <v/>
      </c>
      <c r="AK317" s="44"/>
      <c r="AL317" s="39"/>
      <c r="AM317" s="39"/>
      <c r="AN317" s="3" t="str">
        <f>IF(G317&lt;&gt;"LIBSETS_SETTYPE_BATTLEGROUND",IF(G317&lt;&gt;"LIBSETS_SETTYPE_SPECIAL",IF(AO317&lt;&gt;"",VLOOKUP(AO317,'ESO zone constants'!$D$3:$H$4953,5,FALSE),""),""),"")</f>
        <v/>
      </c>
      <c r="AP317" s="44"/>
      <c r="AQ317" s="39"/>
      <c r="AR317" s="39"/>
      <c r="AS317" s="3" t="str">
        <f>IF(G317&lt;&gt;"LIBSETS_SETTYPE_BATTLEGROUND",IF(G317&lt;&gt;"LIBSETS_SETTYPE_SPECIAL",IF(AT317&lt;&gt;"",VLOOKUP(AT317,'ESO zone constants'!$D$3:$H$4953,5,FALSE),""),""),"")</f>
        <v/>
      </c>
      <c r="AU317" s="44"/>
      <c r="AV317" s="39"/>
      <c r="AW317" s="39"/>
      <c r="AX317" s="85" t="s">
        <v>2677</v>
      </c>
      <c r="AY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{wayshrines={346,346,346,}, dlcId=DLC_CLOCKWORK_CITY</v>
      </c>
      <c r="AZ317" s="21" t="str">
        <f>IF(F317&lt;&gt;"Not in the game (anymore)",IF(A317&lt;&gt;"",IF(P317&lt;&gt;"",CONCATENATE(", zoneIds={",P317),"")&amp;IF(Y317&lt;&gt;"",CONCATENATE(",",Y317),"")&amp;IF(AD317&lt;&gt;"",CONCATENATE(",",AD317),"")&amp;IF(AI317&lt;&gt;"",CONCATENATE(",",AI317),"")&amp;IF(AN317&lt;&gt;"",CONCATENATE(",",AN317),"")&amp;IF(AS317&lt;&gt;"",CONCATENATE(",",AS317),"")&amp;IF(P317&lt;&gt;"",CONCATENATE("}",""),"")&amp;IF(OR(I317="true",I317="false",I317&lt;&gt;""), CONCATENATE(", veteran=", I317), ""),""),"")</f>
        <v>, zoneIds={1000}, veteran=false</v>
      </c>
      <c r="BA317" s="21" t="str">
        <f>IF(F317&lt;&gt;"Not in the game (anymore)",IF(A317&lt;&gt;"",", setType="&amp;G317,"")&amp;IF(J317="true",", multiTrialSet=true",""),"")</f>
        <v>, setType=LIBSETS_SETTYPE_TRIAL</v>
      </c>
      <c r="BB317" s="21" t="str">
        <f>IF(AX317&lt;&gt;"",", isProcSetAllowedInPvP="&amp; AX317,"") &amp; IF(F317&lt;&gt;"Not in the game (anymore)",IF(U317&lt;&gt;"",", dropMechanic={"&amp;U317&amp;IF(AA317&lt;&gt;"",","&amp;AA317,"")&amp;IF(AF317&lt;&gt;"",","&amp;AF317,"")&amp;IF(AK317&lt;&gt;"",","&amp;AK317,"")&amp;IF(AP317&lt;&gt;"",","&amp;AP317,"")&amp;IF(AU317&lt;&gt;"",","&amp;AU317,"")&amp;"}"&amp;IF(U317="LIBSETS_DROP_MECHANIC_MONSTER_NAME",", dropMechanicNames={" &amp; IF(V317&lt;&gt;"","['en']='"&amp;V317&amp;"'","") &amp; IF(W317&lt;&gt;"",", ['de']='" &amp; W317&amp;"'","")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IF(F317&lt;&gt;"Not in the game (anymore)",IF(C317&lt;&gt;"",CONCATENATE(" --",C317," / ",B317,"   [",IF(Q317&lt;&gt;"",Q317,""),IF(Z317&lt;&gt;"",", "&amp;Z317,""),IF(AE317&lt;&gt;"",", "&amp;AE317,""),IF(AJ317&lt;&gt;"",", "&amp;AJ317,""),IF(AO317&lt;&gt;"",", "&amp;AO317,""),IF(AT317&lt;&gt;"",", "&amp;AT317,""),"]")),"")</f>
        <v xml:space="preserve"> --Defensive Position / Defensive Position   [Asylum Sanctorium]</v>
      </c>
    </row>
    <row r="318" spans="1:55" x14ac:dyDescent="0.25">
      <c r="A318" s="12">
        <v>365</v>
      </c>
      <c r="B318" t="s">
        <v>1221</v>
      </c>
      <c r="C318" t="s">
        <v>1222</v>
      </c>
      <c r="D318" s="3">
        <f>A318</f>
        <v>365</v>
      </c>
      <c r="E318" s="42"/>
      <c r="G318" s="8" t="s">
        <v>1486</v>
      </c>
      <c r="I318" t="s">
        <v>91</v>
      </c>
      <c r="J318" t="s">
        <v>91</v>
      </c>
      <c r="K318">
        <v>346</v>
      </c>
      <c r="L318">
        <v>346</v>
      </c>
      <c r="M318">
        <v>346</v>
      </c>
      <c r="O318" s="65" t="s">
        <v>660</v>
      </c>
      <c r="P318" s="3">
        <f>IF(AND(G318&lt;&gt;"LIBSETS_SETTYPE_BATTLEGROUND",G318&lt;&gt;"LIBSETS_SETTYPE_SPECIAL"), IF(Q318&lt;&gt;"",VLOOKUP(Q318,'ESO zone constants'!$D$3:$H$10001,5,FALSE),""),"")</f>
        <v>1000</v>
      </c>
      <c r="Q318" t="str">
        <f>IF(AND(O318&lt;&gt;"",NOT(ISERROR(O318))),O318, IF(AND(K318&lt;&gt;"",K318&gt;0,NOT(ISERROR(K318))),VLOOKUP(K318,'ESO dumped WayshrineInfo'!$K$3:$N$9987,4,FALSE),""))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WayshrineInfo'!$K$3:$N$9987,4,FALSE),""))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WayshrineInfo'!$K$3:$N$9987,4,FALSE),""))</f>
        <v/>
      </c>
      <c r="AF318" s="44"/>
      <c r="AG318" s="39"/>
      <c r="AH318" s="39"/>
      <c r="AI318" s="3" t="str">
        <f>IF(G318&lt;&gt;"LIBSETS_SETTYPE_BATTLEGROUND",IF(G318&lt;&gt;"LIBSETS_SETTYPE_SPECIAL",IF(AJ318&lt;&gt;"",VLOOKUP(AJ318,'ESO zone constants'!$D$3:$H$4953,5,FALSE),""),""),"")</f>
        <v/>
      </c>
      <c r="AK318" s="44"/>
      <c r="AL318" s="39"/>
      <c r="AM318" s="39"/>
      <c r="AN318" s="3" t="str">
        <f>IF(G318&lt;&gt;"LIBSETS_SETTYPE_BATTLEGROUND",IF(G318&lt;&gt;"LIBSETS_SETTYPE_SPECIAL",IF(AO318&lt;&gt;"",VLOOKUP(AO318,'ESO zone constants'!$D$3:$H$4953,5,FALSE),""),""),"")</f>
        <v/>
      </c>
      <c r="AP318" s="44"/>
      <c r="AQ318" s="39"/>
      <c r="AR318" s="39"/>
      <c r="AS318" s="3" t="str">
        <f>IF(G318&lt;&gt;"LIBSETS_SETTYPE_BATTLEGROUND",IF(G318&lt;&gt;"LIBSETS_SETTYPE_SPECIAL",IF(AT318&lt;&gt;"",VLOOKUP(AT318,'ESO zone constants'!$D$3:$H$4953,5,FALSE),""),""),"")</f>
        <v/>
      </c>
      <c r="AU318" s="44"/>
      <c r="AV318" s="39"/>
      <c r="AW318" s="39"/>
      <c r="AX318" s="85" t="s">
        <v>2677</v>
      </c>
      <c r="AY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{wayshrines={346,346,346,}, dlcId=DLC_CLOCKWORK_CITY</v>
      </c>
      <c r="AZ318" s="21" t="str">
        <f>IF(F318&lt;&gt;"Not in the game (anymore)",IF(A318&lt;&gt;"",IF(P318&lt;&gt;"",CONCATENATE(", zoneIds={",P318),"")&amp;IF(Y318&lt;&gt;"",CONCATENATE(",",Y318),"")&amp;IF(AD318&lt;&gt;"",CONCATENATE(",",AD318),"")&amp;IF(AI318&lt;&gt;"",CONCATENATE(",",AI318),"")&amp;IF(AN318&lt;&gt;"",CONCATENATE(",",AN318),"")&amp;IF(AS318&lt;&gt;"",CONCATENATE(",",AS318),"")&amp;IF(P318&lt;&gt;"",CONCATENATE("}",""),"")&amp;IF(OR(I318="true",I318="false",I318&lt;&gt;""), CONCATENATE(", veteran=", I318), ""),""),"")</f>
        <v>, zoneIds={1000}, veteran=false</v>
      </c>
      <c r="BA318" s="21" t="str">
        <f>IF(F318&lt;&gt;"Not in the game (anymore)",IF(A318&lt;&gt;"",", setType="&amp;G318,"")&amp;IF(J318="true",", multiTrialSet=true",""),"")</f>
        <v>, setType=LIBSETS_SETTYPE_TRIAL</v>
      </c>
      <c r="BB318" s="21" t="str">
        <f>IF(AX318&lt;&gt;"",", isProcSetAllowedInPvP="&amp; AX318,"") &amp; IF(F318&lt;&gt;"Not in the game (anymore)",IF(U318&lt;&gt;"",", dropMechanic={"&amp;U318&amp;IF(AA318&lt;&gt;"",","&amp;AA318,"")&amp;IF(AF318&lt;&gt;"",","&amp;AF318,"")&amp;IF(AK318&lt;&gt;"",","&amp;AK318,"")&amp;IF(AP318&lt;&gt;"",","&amp;AP318,"")&amp;IF(AU318&lt;&gt;"",","&amp;AU318,"")&amp;"}"&amp;IF(U318="LIBSETS_DROP_MECHANIC_MONSTER_NAME",", dropMechanicNames={" &amp; IF(V318&lt;&gt;"","['en']='"&amp;V318&amp;"'","") &amp; IF(W318&lt;&gt;"",", ['de']='" &amp; W318&amp;"'","")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IF(F318&lt;&gt;"Not in the game (anymore)",IF(C318&lt;&gt;"",CONCATENATE(" --",C318," / ",B318,"   [",IF(Q318&lt;&gt;"",Q318,""),IF(Z318&lt;&gt;"",", "&amp;Z318,""),IF(AE318&lt;&gt;"",", "&amp;AE318,""),IF(AJ318&lt;&gt;"",", "&amp;AJ318,""),IF(AO318&lt;&gt;"",", "&amp;AO318,""),IF(AT318&lt;&gt;"",", "&amp;AT318,""),"]")),"")</f>
        <v xml:space="preserve"> --Chaotic Whirlwind / Chaotischer Wirbelwind   [Asylum Sanctorium]</v>
      </c>
    </row>
    <row r="319" spans="1:55" x14ac:dyDescent="0.25">
      <c r="A319" s="12">
        <v>366</v>
      </c>
      <c r="B319" t="s">
        <v>1223</v>
      </c>
      <c r="C319" t="s">
        <v>1224</v>
      </c>
      <c r="D319" s="3">
        <f>A319</f>
        <v>366</v>
      </c>
      <c r="G319" s="8" t="s">
        <v>1486</v>
      </c>
      <c r="I319" t="s">
        <v>91</v>
      </c>
      <c r="J319" t="s">
        <v>91</v>
      </c>
      <c r="K319">
        <v>346</v>
      </c>
      <c r="L319">
        <v>346</v>
      </c>
      <c r="M319">
        <v>346</v>
      </c>
      <c r="O319" s="65" t="s">
        <v>660</v>
      </c>
      <c r="P319" s="3">
        <f>IF(AND(G319&lt;&gt;"LIBSETS_SETTYPE_BATTLEGROUND",G319&lt;&gt;"LIBSETS_SETTYPE_SPECIAL"), IF(Q319&lt;&gt;"",VLOOKUP(Q319,'ESO zone constants'!$D$3:$H$10001,5,FALSE),""),"")</f>
        <v>1000</v>
      </c>
      <c r="Q319" t="str">
        <f>IF(AND(O319&lt;&gt;"",NOT(ISERROR(O319))),O319, IF(AND(K319&lt;&gt;"",K319&gt;0,NOT(ISERROR(K319))),VLOOKUP(K319,'ESO dumped WayshrineInfo'!$K$3:$N$9987,4,FALSE),""))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WayshrineInfo'!$K$3:$N$9987,4,FALSE),""))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WayshrineInfo'!$K$3:$N$9987,4,FALSE),""))</f>
        <v/>
      </c>
      <c r="AF319" s="44"/>
      <c r="AG319" s="39"/>
      <c r="AH319" s="39"/>
      <c r="AI319" s="3" t="str">
        <f>IF(G319&lt;&gt;"LIBSETS_SETTYPE_BATTLEGROUND",IF(G319&lt;&gt;"LIBSETS_SETTYPE_SPECIAL",IF(AJ319&lt;&gt;"",VLOOKUP(AJ319,'ESO zone constants'!$D$3:$H$4953,5,FALSE),""),""),"")</f>
        <v/>
      </c>
      <c r="AK319" s="44"/>
      <c r="AL319" s="39"/>
      <c r="AM319" s="39"/>
      <c r="AN319" s="3" t="str">
        <f>IF(G319&lt;&gt;"LIBSETS_SETTYPE_BATTLEGROUND",IF(G319&lt;&gt;"LIBSETS_SETTYPE_SPECIAL",IF(AO319&lt;&gt;"",VLOOKUP(AO319,'ESO zone constants'!$D$3:$H$4953,5,FALSE),""),""),"")</f>
        <v/>
      </c>
      <c r="AP319" s="44"/>
      <c r="AQ319" s="39"/>
      <c r="AR319" s="39"/>
      <c r="AS319" s="3" t="str">
        <f>IF(G319&lt;&gt;"LIBSETS_SETTYPE_BATTLEGROUND",IF(G319&lt;&gt;"LIBSETS_SETTYPE_SPECIAL",IF(AT319&lt;&gt;"",VLOOKUP(AT319,'ESO zone constants'!$D$3:$H$4953,5,FALSE),""),""),"")</f>
        <v/>
      </c>
      <c r="AU319" s="44"/>
      <c r="AV319" s="39"/>
      <c r="AW319" s="39"/>
      <c r="AX319" s="85" t="s">
        <v>2677</v>
      </c>
      <c r="AY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{wayshrines={346,346,346,}, dlcId=DLC_CLOCKWORK_CITY</v>
      </c>
      <c r="AZ319" s="21" t="str">
        <f>IF(F319&lt;&gt;"Not in the game (anymore)",IF(A319&lt;&gt;"",IF(P319&lt;&gt;"",CONCATENATE(", zoneIds={",P319),"")&amp;IF(Y319&lt;&gt;"",CONCATENATE(",",Y319),"")&amp;IF(AD319&lt;&gt;"",CONCATENATE(",",AD319),"")&amp;IF(AI319&lt;&gt;"",CONCATENATE(",",AI319),"")&amp;IF(AN319&lt;&gt;"",CONCATENATE(",",AN319),"")&amp;IF(AS319&lt;&gt;"",CONCATENATE(",",AS319),"")&amp;IF(P319&lt;&gt;"",CONCATENATE("}",""),"")&amp;IF(OR(I319="true",I319="false",I319&lt;&gt;""), CONCATENATE(", veteran=", I319), ""),""),"")</f>
        <v>, zoneIds={1000}, veteran=false</v>
      </c>
      <c r="BA319" s="21" t="str">
        <f>IF(F319&lt;&gt;"Not in the game (anymore)",IF(A319&lt;&gt;"",", setType="&amp;G319,"")&amp;IF(J319="true",", multiTrialSet=true",""),"")</f>
        <v>, setType=LIBSETS_SETTYPE_TRIAL</v>
      </c>
      <c r="BB319" s="21" t="str">
        <f>IF(AX319&lt;&gt;"",", isProcSetAllowedInPvP="&amp; AX319,"") &amp; IF(F319&lt;&gt;"Not in the game (anymore)",IF(U319&lt;&gt;"",", dropMechanic={"&amp;U319&amp;IF(AA319&lt;&gt;"",","&amp;AA319,"")&amp;IF(AF319&lt;&gt;"",","&amp;AF319,"")&amp;IF(AK319&lt;&gt;"",","&amp;AK319,"")&amp;IF(AP319&lt;&gt;"",","&amp;AP319,"")&amp;IF(AU319&lt;&gt;"",","&amp;AU319,"")&amp;"}"&amp;IF(U319="LIBSETS_DROP_MECHANIC_MONSTER_NAME",", dropMechanicNames={" &amp; IF(V319&lt;&gt;"","['en']='"&amp;V319&amp;"'","") &amp; IF(W319&lt;&gt;"",", ['de']='" &amp; W319&amp;"'","")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IF(F319&lt;&gt;"Not in the game (anymore)",IF(C319&lt;&gt;"",CONCATENATE(" --",C319," / ",B319,"   [",IF(Q319&lt;&gt;"",Q319,""),IF(Z319&lt;&gt;"",", "&amp;Z319,""),IF(AE319&lt;&gt;"",", "&amp;AE319,""),IF(AJ319&lt;&gt;"",", "&amp;AJ319,""),IF(AO319&lt;&gt;"",", "&amp;AO319,""),IF(AT319&lt;&gt;"",", "&amp;AT319,""),"]")),"")</f>
        <v xml:space="preserve"> --Piercing Spray / Durchdringende Salve   [Asylum Sanctorium]</v>
      </c>
    </row>
    <row r="320" spans="1:55" x14ac:dyDescent="0.25">
      <c r="A320" s="12">
        <v>367</v>
      </c>
      <c r="B320" t="s">
        <v>1225</v>
      </c>
      <c r="C320" t="s">
        <v>1226</v>
      </c>
      <c r="D320" s="3">
        <f>A320</f>
        <v>367</v>
      </c>
      <c r="G320" s="8" t="s">
        <v>1486</v>
      </c>
      <c r="I320" t="s">
        <v>91</v>
      </c>
      <c r="J320" t="s">
        <v>91</v>
      </c>
      <c r="K320">
        <v>346</v>
      </c>
      <c r="L320">
        <v>346</v>
      </c>
      <c r="M320">
        <v>346</v>
      </c>
      <c r="O320" s="65" t="s">
        <v>660</v>
      </c>
      <c r="P320" s="3">
        <f>IF(AND(G320&lt;&gt;"LIBSETS_SETTYPE_BATTLEGROUND",G320&lt;&gt;"LIBSETS_SETTYPE_SPECIAL"), IF(Q320&lt;&gt;"",VLOOKUP(Q320,'ESO zone constants'!$D$3:$H$10001,5,FALSE),""),"")</f>
        <v>1000</v>
      </c>
      <c r="Q320" t="str">
        <f>IF(AND(O320&lt;&gt;"",NOT(ISERROR(O320))),O320, IF(AND(K320&lt;&gt;"",K320&gt;0,NOT(ISERROR(K320))),VLOOKUP(K320,'ESO dumped WayshrineInfo'!$K$3:$N$9987,4,FALSE),""))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WayshrineInfo'!$K$3:$N$9987,4,FALSE),""))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WayshrineInfo'!$K$3:$N$9987,4,FALSE),""))</f>
        <v/>
      </c>
      <c r="AF320" s="44"/>
      <c r="AG320" s="39"/>
      <c r="AH320" s="39"/>
      <c r="AI320" s="3" t="str">
        <f>IF(G320&lt;&gt;"LIBSETS_SETTYPE_BATTLEGROUND",IF(G320&lt;&gt;"LIBSETS_SETTYPE_SPECIAL",IF(AJ320&lt;&gt;"",VLOOKUP(AJ320,'ESO zone constants'!$D$3:$H$4953,5,FALSE),""),""),"")</f>
        <v/>
      </c>
      <c r="AK320" s="44"/>
      <c r="AL320" s="39"/>
      <c r="AM320" s="39"/>
      <c r="AN320" s="3" t="str">
        <f>IF(G320&lt;&gt;"LIBSETS_SETTYPE_BATTLEGROUND",IF(G320&lt;&gt;"LIBSETS_SETTYPE_SPECIAL",IF(AO320&lt;&gt;"",VLOOKUP(AO320,'ESO zone constants'!$D$3:$H$4953,5,FALSE),""),""),"")</f>
        <v/>
      </c>
      <c r="AP320" s="44"/>
      <c r="AQ320" s="39"/>
      <c r="AR320" s="39"/>
      <c r="AS320" s="3" t="str">
        <f>IF(G320&lt;&gt;"LIBSETS_SETTYPE_BATTLEGROUND",IF(G320&lt;&gt;"LIBSETS_SETTYPE_SPECIAL",IF(AT320&lt;&gt;"",VLOOKUP(AT320,'ESO zone constants'!$D$3:$H$4953,5,FALSE),""),""),"")</f>
        <v/>
      </c>
      <c r="AU320" s="44"/>
      <c r="AV320" s="39"/>
      <c r="AW320" s="39"/>
      <c r="AX320" s="85" t="s">
        <v>2677</v>
      </c>
      <c r="AY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{wayshrines={346,346,346,}, dlcId=DLC_CLOCKWORK_CITY</v>
      </c>
      <c r="AZ320" s="21" t="str">
        <f>IF(F320&lt;&gt;"Not in the game (anymore)",IF(A320&lt;&gt;"",IF(P320&lt;&gt;"",CONCATENATE(", zoneIds={",P320),"")&amp;IF(Y320&lt;&gt;"",CONCATENATE(",",Y320),"")&amp;IF(AD320&lt;&gt;"",CONCATENATE(",",AD320),"")&amp;IF(AI320&lt;&gt;"",CONCATENATE(",",AI320),"")&amp;IF(AN320&lt;&gt;"",CONCATENATE(",",AN320),"")&amp;IF(AS320&lt;&gt;"",CONCATENATE(",",AS320),"")&amp;IF(P320&lt;&gt;"",CONCATENATE("}",""),"")&amp;IF(OR(I320="true",I320="false",I320&lt;&gt;""), CONCATENATE(", veteran=", I320), ""),""),"")</f>
        <v>, zoneIds={1000}, veteran=false</v>
      </c>
      <c r="BA320" s="21" t="str">
        <f>IF(F320&lt;&gt;"Not in the game (anymore)",IF(A320&lt;&gt;"",", setType="&amp;G320,"")&amp;IF(J320="true",", multiTrialSet=true",""),"")</f>
        <v>, setType=LIBSETS_SETTYPE_TRIAL</v>
      </c>
      <c r="BB320" s="21" t="str">
        <f>IF(AX320&lt;&gt;"",", isProcSetAllowedInPvP="&amp; AX320,"") &amp; IF(F320&lt;&gt;"Not in the game (anymore)",IF(U320&lt;&gt;"",", dropMechanic={"&amp;U320&amp;IF(AA320&lt;&gt;"",","&amp;AA320,"")&amp;IF(AF320&lt;&gt;"",","&amp;AF320,"")&amp;IF(AK320&lt;&gt;"",","&amp;AK320,"")&amp;IF(AP320&lt;&gt;"",","&amp;AP320,"")&amp;IF(AU320&lt;&gt;"",","&amp;AU320,"")&amp;"}"&amp;IF(U320="LIBSETS_DROP_MECHANIC_MONSTER_NAME",", dropMechanicNames={" &amp; IF(V320&lt;&gt;"","['en']='"&amp;V320&amp;"'","") &amp; IF(W320&lt;&gt;"",", ['de']='" &amp; W320&amp;"'","")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IF(F320&lt;&gt;"Not in the game (anymore)",IF(C320&lt;&gt;"",CONCATENATE(" --",C320," / ",B320,"   [",IF(Q320&lt;&gt;"",Q320,""),IF(Z320&lt;&gt;"",", "&amp;Z320,""),IF(AE320&lt;&gt;"",", "&amp;AE320,""),IF(AJ320&lt;&gt;"",", "&amp;AJ320,""),IF(AO320&lt;&gt;"",", "&amp;AO320,""),IF(AT320&lt;&gt;"",", "&amp;AT320,""),"]")),"")</f>
        <v xml:space="preserve"> --Concentrated Force / Konzentrierte Kraft   [Asylum Sanctorium]</v>
      </c>
    </row>
    <row r="321" spans="1:55" x14ac:dyDescent="0.25">
      <c r="A321" s="12">
        <v>368</v>
      </c>
      <c r="B321" t="s">
        <v>1227</v>
      </c>
      <c r="C321" t="s">
        <v>1228</v>
      </c>
      <c r="D321" s="3">
        <f>A321</f>
        <v>368</v>
      </c>
      <c r="G321" s="8" t="s">
        <v>1486</v>
      </c>
      <c r="I321" t="s">
        <v>91</v>
      </c>
      <c r="J321" t="s">
        <v>91</v>
      </c>
      <c r="K321">
        <v>346</v>
      </c>
      <c r="L321">
        <v>346</v>
      </c>
      <c r="M321">
        <v>346</v>
      </c>
      <c r="O321" s="65" t="s">
        <v>660</v>
      </c>
      <c r="P321" s="3">
        <f>IF(AND(G321&lt;&gt;"LIBSETS_SETTYPE_BATTLEGROUND",G321&lt;&gt;"LIBSETS_SETTYPE_SPECIAL"), IF(Q321&lt;&gt;"",VLOOKUP(Q321,'ESO zone constants'!$D$3:$H$10001,5,FALSE),""),"")</f>
        <v>1000</v>
      </c>
      <c r="Q321" t="str">
        <f>IF(AND(O321&lt;&gt;"",NOT(ISERROR(O321))),O321, IF(AND(K321&lt;&gt;"",K321&gt;0,NOT(ISERROR(K321))),VLOOKUP(K321,'ESO dumped WayshrineInfo'!$K$3:$N$9987,4,FALSE),""))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WayshrineInfo'!$K$3:$N$9987,4,FALSE),""))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WayshrineInfo'!$K$3:$N$9987,4,FALSE),""))</f>
        <v/>
      </c>
      <c r="AF321" s="44"/>
      <c r="AG321" s="39"/>
      <c r="AH321" s="39"/>
      <c r="AI321" s="3" t="str">
        <f>IF(G321&lt;&gt;"LIBSETS_SETTYPE_BATTLEGROUND",IF(G321&lt;&gt;"LIBSETS_SETTYPE_SPECIAL",IF(AJ321&lt;&gt;"",VLOOKUP(AJ321,'ESO zone constants'!$D$3:$H$4953,5,FALSE),""),""),"")</f>
        <v/>
      </c>
      <c r="AK321" s="44"/>
      <c r="AL321" s="39"/>
      <c r="AM321" s="39"/>
      <c r="AN321" s="3" t="str">
        <f>IF(G321&lt;&gt;"LIBSETS_SETTYPE_BATTLEGROUND",IF(G321&lt;&gt;"LIBSETS_SETTYPE_SPECIAL",IF(AO321&lt;&gt;"",VLOOKUP(AO321,'ESO zone constants'!$D$3:$H$4953,5,FALSE),""),""),"")</f>
        <v/>
      </c>
      <c r="AP321" s="44"/>
      <c r="AQ321" s="39"/>
      <c r="AR321" s="39"/>
      <c r="AS321" s="3" t="str">
        <f>IF(G321&lt;&gt;"LIBSETS_SETTYPE_BATTLEGROUND",IF(G321&lt;&gt;"LIBSETS_SETTYPE_SPECIAL",IF(AT321&lt;&gt;"",VLOOKUP(AT321,'ESO zone constants'!$D$3:$H$4953,5,FALSE),""),""),"")</f>
        <v/>
      </c>
      <c r="AU321" s="44"/>
      <c r="AV321" s="39"/>
      <c r="AW321" s="39"/>
      <c r="AX321" s="85" t="s">
        <v>2677</v>
      </c>
      <c r="AY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{wayshrines={346,346,346,}, dlcId=DLC_CLOCKWORK_CITY</v>
      </c>
      <c r="AZ321" s="21" t="str">
        <f>IF(F321&lt;&gt;"Not in the game (anymore)",IF(A321&lt;&gt;"",IF(P321&lt;&gt;"",CONCATENATE(", zoneIds={",P321),"")&amp;IF(Y321&lt;&gt;"",CONCATENATE(",",Y321),"")&amp;IF(AD321&lt;&gt;"",CONCATENATE(",",AD321),"")&amp;IF(AI321&lt;&gt;"",CONCATENATE(",",AI321),"")&amp;IF(AN321&lt;&gt;"",CONCATENATE(",",AN321),"")&amp;IF(AS321&lt;&gt;"",CONCATENATE(",",AS321),"")&amp;IF(P321&lt;&gt;"",CONCATENATE("}",""),"")&amp;IF(OR(I321="true",I321="false",I321&lt;&gt;""), CONCATENATE(", veteran=", I321), ""),""),"")</f>
        <v>, zoneIds={1000}, veteran=false</v>
      </c>
      <c r="BA321" s="21" t="str">
        <f>IF(F321&lt;&gt;"Not in the game (anymore)",IF(A321&lt;&gt;"",", setType="&amp;G321,"")&amp;IF(J321="true",", multiTrialSet=true",""),"")</f>
        <v>, setType=LIBSETS_SETTYPE_TRIAL</v>
      </c>
      <c r="BB321" s="21" t="str">
        <f>IF(AX321&lt;&gt;"",", isProcSetAllowedInPvP="&amp; AX321,"") &amp; IF(F321&lt;&gt;"Not in the game (anymore)",IF(U321&lt;&gt;"",", dropMechanic={"&amp;U321&amp;IF(AA321&lt;&gt;"",","&amp;AA321,"")&amp;IF(AF321&lt;&gt;"",","&amp;AF321,"")&amp;IF(AK321&lt;&gt;"",","&amp;AK321,"")&amp;IF(AP321&lt;&gt;"",","&amp;AP321,"")&amp;IF(AU321&lt;&gt;"",","&amp;AU321,"")&amp;"}"&amp;IF(U321="LIBSETS_DROP_MECHANIC_MONSTER_NAME",", dropMechanicNames={" &amp; IF(V321&lt;&gt;"","['en']='"&amp;V321&amp;"'","") &amp; IF(W321&lt;&gt;"",", ['de']='" &amp; W321&amp;"'","")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IF(F321&lt;&gt;"Not in the game (anymore)",IF(C321&lt;&gt;"",CONCATENATE(" --",C321," / ",B321,"   [",IF(Q321&lt;&gt;"",Q321,""),IF(Z321&lt;&gt;"",", "&amp;Z321,""),IF(AE321&lt;&gt;"",", "&amp;AE321,""),IF(AJ321&lt;&gt;"",", "&amp;AJ321,""),IF(AO321&lt;&gt;"",", "&amp;AO321,""),IF(AT321&lt;&gt;"",", "&amp;AT321,""),"]")),"")</f>
        <v xml:space="preserve"> --Timeless Blessing / Zeitloser Segen   [Asylum Sanctorium]</v>
      </c>
    </row>
    <row r="322" spans="1:55" x14ac:dyDescent="0.25">
      <c r="A322" s="12">
        <v>369</v>
      </c>
      <c r="B322" t="s">
        <v>1229</v>
      </c>
      <c r="C322" t="s">
        <v>1230</v>
      </c>
      <c r="D322" s="3">
        <f>A322</f>
        <v>369</v>
      </c>
      <c r="G322" s="8" t="s">
        <v>1477</v>
      </c>
      <c r="I322" t="s">
        <v>91</v>
      </c>
      <c r="J322" t="s">
        <v>91</v>
      </c>
      <c r="K322">
        <v>249</v>
      </c>
      <c r="L322">
        <v>249</v>
      </c>
      <c r="M322">
        <v>249</v>
      </c>
      <c r="O322" s="65" t="s">
        <v>451</v>
      </c>
      <c r="P322" s="3">
        <f>IF(AND(G322&lt;&gt;"LIBSETS_SETTYPE_BATTLEGROUND",G322&lt;&gt;"LIBSETS_SETTYPE_SPECIAL"), IF(Q322&lt;&gt;"",VLOOKUP(Q322,'ESO zone constants'!$D$3:$H$10001,5,FALSE),""),"")</f>
        <v>677</v>
      </c>
      <c r="Q322" t="str">
        <f>IF(AND(O322&lt;&gt;"",NOT(ISERROR(O322))),O322, IF(AND(K322&lt;&gt;"",K322&gt;0,NOT(ISERROR(K322))),VLOOKUP(K322,'ESO dumped WayshrineInfo'!$K$3:$N$9987,4,FALSE),""))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WayshrineInfo'!$K$3:$N$9987,4,FALSE),""))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WayshrineInfo'!$K$3:$N$9987,4,FALSE),""))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5" t="s">
        <v>2677</v>
      </c>
      <c r="AY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{wayshrines={249,249,249,}, dlcId=DLC_ORSINIUM</v>
      </c>
      <c r="AZ322" s="21" t="str">
        <f>IF(F322&lt;&gt;"Not in the game (anymore)",IF(A322&lt;&gt;"",IF(P322&lt;&gt;"",CONCATENATE(", zoneIds={",P322),"")&amp;IF(Y322&lt;&gt;"",CONCATENATE(",",Y322),"")&amp;IF(AD322&lt;&gt;"",CONCATENATE(",",AD322),"")&amp;IF(AI322&lt;&gt;"",CONCATENATE(",",AI322),"")&amp;IF(AN322&lt;&gt;"",CONCATENATE(",",AN322),"")&amp;IF(AS322&lt;&gt;"",CONCATENATE(",",AS322),"")&amp;IF(P322&lt;&gt;"",CONCATENATE("}",""),"")&amp;IF(OR(I322="true",I322="false",I322&lt;&gt;""), CONCATENATE(", veteran=", I322), ""),""),"")</f>
        <v>, zoneIds={677}, veteran=false</v>
      </c>
      <c r="BA322" s="21" t="str">
        <f>IF(F322&lt;&gt;"Not in the game (anymore)",IF(A322&lt;&gt;"",", setType="&amp;G322,"")&amp;IF(J322="true",", multiTrialSet=true",""),"")</f>
        <v>, setType=LIBSETS_SETTYPE_ARENA</v>
      </c>
      <c r="BB322" s="21" t="str">
        <f>IF(AX322&lt;&gt;"",", isProcSetAllowedInPvP="&amp; AX322,"") &amp; IF(F322&lt;&gt;"Not in the game (anymore)",IF(U322&lt;&gt;"",", dropMechanic={"&amp;U322&amp;IF(AA322&lt;&gt;"",","&amp;AA322,"")&amp;IF(AF322&lt;&gt;"",","&amp;AF322,"")&amp;IF(AK322&lt;&gt;"",","&amp;AK322,"")&amp;IF(AP322&lt;&gt;"",","&amp;AP322,"")&amp;IF(AU322&lt;&gt;"",","&amp;AU322,"")&amp;"}"&amp;IF(U322="LIBSETS_DROP_MECHANIC_MONSTER_NAME",", dropMechanicNames={" &amp; IF(V322&lt;&gt;"","['en']='"&amp;V322&amp;"'","") &amp; IF(W322&lt;&gt;"",", ['de']='" &amp; W322&amp;"'","") &amp; "}",""),"")&amp;"},","")</f>
        <v>, dropMechanic={LIBSETS_DROP_MECHANIC_ARENA_STAGE_CHEST}},</v>
      </c>
      <c r="BC322" s="21" t="str">
        <f>IF(F322&lt;&gt;"Not in the game (anymore)",IF(C322&lt;&gt;"",CONCATENATE(" --",C322," / ",B322,"   [",IF(Q322&lt;&gt;"",Q322,""),IF(Z322&lt;&gt;"",", "&amp;Z322,""),IF(AE322&lt;&gt;"",", "&amp;AE322,""),IF(AJ322&lt;&gt;"",", "&amp;AJ322,""),IF(AO322&lt;&gt;"",", "&amp;AO322,""),IF(AT322&lt;&gt;"",", "&amp;AT322,""),"]")),"")</f>
        <v xml:space="preserve"> --Merciless Charge / Gnadenloser Ansturm   [Maelstrom Arena]</v>
      </c>
    </row>
    <row r="323" spans="1:55" x14ac:dyDescent="0.25">
      <c r="A323" s="12">
        <v>370</v>
      </c>
      <c r="B323" t="s">
        <v>1231</v>
      </c>
      <c r="C323" t="s">
        <v>1232</v>
      </c>
      <c r="D323" s="3">
        <f>A323</f>
        <v>370</v>
      </c>
      <c r="G323" s="8" t="s">
        <v>1477</v>
      </c>
      <c r="I323" t="s">
        <v>91</v>
      </c>
      <c r="J323" t="s">
        <v>91</v>
      </c>
      <c r="K323">
        <v>249</v>
      </c>
      <c r="L323">
        <v>249</v>
      </c>
      <c r="M323">
        <v>249</v>
      </c>
      <c r="O323" s="65" t="s">
        <v>451</v>
      </c>
      <c r="P323" s="3">
        <f>IF(AND(G323&lt;&gt;"LIBSETS_SETTYPE_BATTLEGROUND",G323&lt;&gt;"LIBSETS_SETTYPE_SPECIAL"), IF(Q323&lt;&gt;"",VLOOKUP(Q323,'ESO zone constants'!$D$3:$H$10001,5,FALSE),""),"")</f>
        <v>677</v>
      </c>
      <c r="Q323" t="str">
        <f>IF(AND(O323&lt;&gt;"",NOT(ISERROR(O323))),O323, IF(AND(K323&lt;&gt;"",K323&gt;0,NOT(ISERROR(K323))),VLOOKUP(K323,'ESO dumped WayshrineInfo'!$K$3:$N$9987,4,FALSE),""))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WayshrineInfo'!$K$3:$N$9987,4,FALSE),""))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WayshrineInfo'!$K$3:$N$9987,4,FALSE),""))</f>
        <v/>
      </c>
      <c r="AF323" s="44"/>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K323" s="44"/>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P323" s="44"/>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U323" s="44"/>
      <c r="AV323" s="3" t="str">
        <f>IF(AU323&lt;&gt;"",IF(AU323&lt;&gt;"LIBSETS_DROP_MECHANIC_MONSTER_NAME",VLOOKUP(AU323,'LibSets constants'!$I$4:$L$1003,3,FALSE),""),"")</f>
        <v/>
      </c>
      <c r="AW323" s="3" t="str">
        <f>IF(AU323&lt;&gt;"",IF(AU323&lt;&gt;"LIBSETS_DROP_MECHANIC_MONSTER_NAME",VLOOKUP(AU323,'LibSets constants'!$I$4:$L$1003,4,FALSE),""),"")</f>
        <v/>
      </c>
      <c r="AX323" s="85" t="s">
        <v>2677</v>
      </c>
      <c r="AY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{wayshrines={249,249,249,}, dlcId=DLC_ORSINIUM</v>
      </c>
      <c r="AZ323" s="21" t="str">
        <f>IF(F323&lt;&gt;"Not in the game (anymore)",IF(A323&lt;&gt;"",IF(P323&lt;&gt;"",CONCATENATE(", zoneIds={",P323),"")&amp;IF(Y323&lt;&gt;"",CONCATENATE(",",Y323),"")&amp;IF(AD323&lt;&gt;"",CONCATENATE(",",AD323),"")&amp;IF(AI323&lt;&gt;"",CONCATENATE(",",AI323),"")&amp;IF(AN323&lt;&gt;"",CONCATENATE(",",AN323),"")&amp;IF(AS323&lt;&gt;"",CONCATENATE(",",AS323),"")&amp;IF(P323&lt;&gt;"",CONCATENATE("}",""),"")&amp;IF(OR(I323="true",I323="false",I323&lt;&gt;""), CONCATENATE(", veteran=", I323), ""),""),"")</f>
        <v>, zoneIds={677}, veteran=false</v>
      </c>
      <c r="BA323" s="21" t="str">
        <f>IF(F323&lt;&gt;"Not in the game (anymore)",IF(A323&lt;&gt;"",", setType="&amp;G323,"")&amp;IF(J323="true",", multiTrialSet=true",""),"")</f>
        <v>, setType=LIBSETS_SETTYPE_ARENA</v>
      </c>
      <c r="BB323" s="21" t="str">
        <f>IF(AX323&lt;&gt;"",", isProcSetAllowedInPvP="&amp; AX323,"") &amp; IF(F323&lt;&gt;"Not in the game (anymore)",IF(U323&lt;&gt;"",", dropMechanic={"&amp;U323&amp;IF(AA323&lt;&gt;"",","&amp;AA323,"")&amp;IF(AF323&lt;&gt;"",","&amp;AF323,"")&amp;IF(AK323&lt;&gt;"",","&amp;AK323,"")&amp;IF(AP323&lt;&gt;"",","&amp;AP323,"")&amp;IF(AU323&lt;&gt;"",","&amp;AU323,"")&amp;"}"&amp;IF(U323="LIBSETS_DROP_MECHANIC_MONSTER_NAME",", dropMechanicNames={" &amp; IF(V323&lt;&gt;"","['en']='"&amp;V323&amp;"'","") &amp; IF(W323&lt;&gt;"",", ['de']='" &amp; W323&amp;"'","") &amp; "}",""),"")&amp;"},","")</f>
        <v>, dropMechanic={LIBSETS_DROP_MECHANIC_ARENA_STAGE_CHEST}},</v>
      </c>
      <c r="BC323" s="21" t="str">
        <f>IF(F323&lt;&gt;"Not in the game (anymore)",IF(C323&lt;&gt;"",CONCATENATE(" --",C323," / ",B323,"   [",IF(Q323&lt;&gt;"",Q323,""),IF(Z323&lt;&gt;"",", "&amp;Z323,""),IF(AE323&lt;&gt;"",", "&amp;AE323,""),IF(AJ323&lt;&gt;"",", "&amp;AJ323,""),IF(AO323&lt;&gt;"",", "&amp;AO323,""),IF(AT323&lt;&gt;"",", "&amp;AT323,""),"]")),"")</f>
        <v xml:space="preserve"> --Rampaging Slash / Tobender Schnitt   [Maelstrom Arena]</v>
      </c>
    </row>
    <row r="324" spans="1:55" x14ac:dyDescent="0.25">
      <c r="A324" s="12">
        <v>371</v>
      </c>
      <c r="B324" t="s">
        <v>1233</v>
      </c>
      <c r="C324" t="s">
        <v>1234</v>
      </c>
      <c r="D324" s="3">
        <f>A324</f>
        <v>371</v>
      </c>
      <c r="G324" s="8" t="s">
        <v>1477</v>
      </c>
      <c r="I324" t="s">
        <v>91</v>
      </c>
      <c r="J324" t="s">
        <v>91</v>
      </c>
      <c r="K324">
        <v>249</v>
      </c>
      <c r="L324">
        <v>249</v>
      </c>
      <c r="M324">
        <v>249</v>
      </c>
      <c r="O324" s="65" t="s">
        <v>451</v>
      </c>
      <c r="P324" s="3">
        <f>IF(AND(G324&lt;&gt;"LIBSETS_SETTYPE_BATTLEGROUND",G324&lt;&gt;"LIBSETS_SETTYPE_SPECIAL"), IF(Q324&lt;&gt;"",VLOOKUP(Q324,'ESO zone constants'!$D$3:$H$10001,5,FALSE),""),"")</f>
        <v>677</v>
      </c>
      <c r="Q324" t="str">
        <f>IF(AND(O324&lt;&gt;"",NOT(ISERROR(O324))),O324, IF(AND(K324&lt;&gt;"",K324&gt;0,NOT(ISERROR(K324))),VLOOKUP(K324,'ESO dumped WayshrineInfo'!$K$3:$N$9987,4,FALSE),""))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WayshrineInfo'!$K$3:$N$9987,4,FALSE),""))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WayshrineInfo'!$K$3:$N$9987,4,FALSE),""))</f>
        <v/>
      </c>
      <c r="AF324" s="44"/>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K324" s="44"/>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P324" s="44"/>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U324" s="44"/>
      <c r="AV324" s="3" t="str">
        <f>IF(AU324&lt;&gt;"",IF(AU324&lt;&gt;"LIBSETS_DROP_MECHANIC_MONSTER_NAME",VLOOKUP(AU324,'LibSets constants'!$I$4:$L$1003,3,FALSE),""),"")</f>
        <v/>
      </c>
      <c r="AW324" s="3" t="str">
        <f>IF(AU324&lt;&gt;"",IF(AU324&lt;&gt;"LIBSETS_DROP_MECHANIC_MONSTER_NAME",VLOOKUP(AU324,'LibSets constants'!$I$4:$L$1003,4,FALSE),""),"")</f>
        <v/>
      </c>
      <c r="AX324" s="85" t="s">
        <v>2677</v>
      </c>
      <c r="AY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IF(F324&lt;&gt;"Not in the game (anymore)",IF(A324&lt;&gt;"",", setType="&amp;G324,"")&amp;IF(J324="true",", multiTrialSet=true",""),"")</f>
        <v>, setType=LIBSETS_SETTYPE_ARENA</v>
      </c>
      <c r="BB324" s="21" t="str">
        <f>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A325</f>
        <v>372</v>
      </c>
      <c r="G325" s="8" t="s">
        <v>1477</v>
      </c>
      <c r="I325" t="s">
        <v>91</v>
      </c>
      <c r="J325" t="s">
        <v>91</v>
      </c>
      <c r="K325">
        <v>249</v>
      </c>
      <c r="L325">
        <v>249</v>
      </c>
      <c r="M325">
        <v>249</v>
      </c>
      <c r="O325" s="65" t="s">
        <v>451</v>
      </c>
      <c r="P325" s="3">
        <f>IF(AND(G325&lt;&gt;"LIBSETS_SETTYPE_BATTLEGROUND",G325&lt;&gt;"LIBSETS_SETTYPE_SPECIAL"), IF(Q325&lt;&gt;"",VLOOKUP(Q325,'ESO zone constants'!$D$3:$H$10001,5,FALSE),""),"")</f>
        <v>677</v>
      </c>
      <c r="Q325" t="str">
        <f>IF(AND(O325&lt;&gt;"",NOT(ISERROR(O325))),O325, IF(AND(K325&lt;&gt;"",K325&gt;0,NOT(ISERROR(K325))),VLOOKUP(K325,'ESO dumped WayshrineInfo'!$K$3:$N$9987,4,FALSE),""))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WayshrineInfo'!$K$3:$N$9987,4,FALSE),""))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WayshrineInfo'!$K$3:$N$9987,4,FALSE),""))</f>
        <v/>
      </c>
      <c r="AF325" s="44"/>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K325" s="44"/>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P325" s="44"/>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U325" s="44"/>
      <c r="AV325" s="3" t="str">
        <f>IF(AU325&lt;&gt;"",IF(AU325&lt;&gt;"LIBSETS_DROP_MECHANIC_MONSTER_NAME",VLOOKUP(AU325,'LibSets constants'!$I$4:$L$1003,3,FALSE),""),"")</f>
        <v/>
      </c>
      <c r="AW325" s="3" t="str">
        <f>IF(AU325&lt;&gt;"",IF(AU325&lt;&gt;"LIBSETS_DROP_MECHANIC_MONSTER_NAME",VLOOKUP(AU325,'LibSets constants'!$I$4:$L$1003,4,FALSE),""),"")</f>
        <v/>
      </c>
      <c r="AX325" s="85" t="s">
        <v>2677</v>
      </c>
      <c r="AY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{wayshrines={249,249,249,}, dlcId=DLC_ORSINIUM</v>
      </c>
      <c r="AZ325" s="21" t="str">
        <f>IF(F325&lt;&gt;"Not in the game (anymore)",IF(A325&lt;&gt;"",IF(P325&lt;&gt;"",CONCATENATE(", zoneIds={",P325),"")&amp;IF(Y325&lt;&gt;"",CONCATENATE(",",Y325),"")&amp;IF(AD325&lt;&gt;"",CONCATENATE(",",AD325),"")&amp;IF(AI325&lt;&gt;"",CONCATENATE(",",AI325),"")&amp;IF(AN325&lt;&gt;"",CONCATENATE(",",AN325),"")&amp;IF(AS325&lt;&gt;"",CONCATENATE(",",AS325),"")&amp;IF(P325&lt;&gt;"",CONCATENATE("}",""),"")&amp;IF(OR(I325="true",I325="false",I325&lt;&gt;""), CONCATENATE(", veteran=", I325), ""),""),"")</f>
        <v>, zoneIds={677}, veteran=false</v>
      </c>
      <c r="BA325" s="21" t="str">
        <f>IF(F325&lt;&gt;"Not in the game (anymore)",IF(A325&lt;&gt;"",", setType="&amp;G325,"")&amp;IF(J325="true",", multiTrialSet=true",""),"")</f>
        <v>, setType=LIBSETS_SETTYPE_ARENA</v>
      </c>
      <c r="BB325" s="21" t="str">
        <f>IF(AX325&lt;&gt;"",", isProcSetAllowedInPvP="&amp; AX325,"") &amp; IF(F325&lt;&gt;"Not in the game (anymore)",IF(U325&lt;&gt;"",", dropMechanic={"&amp;U325&amp;IF(AA325&lt;&gt;"",","&amp;AA325,"")&amp;IF(AF325&lt;&gt;"",","&amp;AF325,"")&amp;IF(AK325&lt;&gt;"",","&amp;AK325,"")&amp;IF(AP325&lt;&gt;"",","&amp;AP325,"")&amp;IF(AU325&lt;&gt;"",","&amp;AU325,"")&amp;"}"&amp;IF(U325="LIBSETS_DROP_MECHANIC_MONSTER_NAME",", dropMechanicNames={" &amp; IF(V325&lt;&gt;"","['en']='"&amp;V325&amp;"'","") &amp; IF(W325&lt;&gt;"",", ['de']='" &amp; W325&amp;"'","") &amp; "}",""),"")&amp;"},","")</f>
        <v>, dropMechanic={LIBSETS_DROP_MECHANIC_ARENA_STAGE_CHEST}},</v>
      </c>
      <c r="BC325" s="21" t="str">
        <f>IF(F325&lt;&gt;"Not in the game (anymore)",IF(C325&lt;&gt;"",CONCATENATE(" --",C325," / ",B325,"   [",IF(Q325&lt;&gt;"",Q325,""),IF(Z325&lt;&gt;"",", "&amp;Z325,""),IF(AE325&lt;&gt;"",", "&amp;AE325,""),IF(AJ325&lt;&gt;"",", "&amp;AJ325,""),IF(AO325&lt;&gt;"",", "&amp;AO325,""),IF(AT325&lt;&gt;"",", "&amp;AT325,""),"]")),"")</f>
        <v xml:space="preserve"> --Thunderous Volley / Donnernde Salve   [Maelstrom Arena]</v>
      </c>
    </row>
    <row r="326" spans="1:55" x14ac:dyDescent="0.25">
      <c r="A326" s="12">
        <v>373</v>
      </c>
      <c r="B326" t="s">
        <v>1237</v>
      </c>
      <c r="C326" t="s">
        <v>1238</v>
      </c>
      <c r="D326" s="3">
        <f>A326</f>
        <v>373</v>
      </c>
      <c r="G326" s="8" t="s">
        <v>1477</v>
      </c>
      <c r="I326" t="s">
        <v>91</v>
      </c>
      <c r="J326" t="s">
        <v>91</v>
      </c>
      <c r="K326">
        <v>249</v>
      </c>
      <c r="L326">
        <v>249</v>
      </c>
      <c r="M326">
        <v>249</v>
      </c>
      <c r="O326" s="65" t="s">
        <v>451</v>
      </c>
      <c r="P326" s="3">
        <f>IF(AND(G326&lt;&gt;"LIBSETS_SETTYPE_BATTLEGROUND",G326&lt;&gt;"LIBSETS_SETTYPE_SPECIAL"), IF(Q326&lt;&gt;"",VLOOKUP(Q326,'ESO zone constants'!$D$3:$H$10001,5,FALSE),""),"")</f>
        <v>677</v>
      </c>
      <c r="Q326" t="str">
        <f>IF(AND(O326&lt;&gt;"",NOT(ISERROR(O326))),O326, IF(AND(K326&lt;&gt;"",K326&gt;0,NOT(ISERROR(K326))),VLOOKUP(K326,'ESO dumped WayshrineInfo'!$K$3:$N$9987,4,FALSE),""))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WayshrineInfo'!$K$3:$N$9987,4,FALSE),""))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WayshrineInfo'!$K$3:$N$9987,4,FALSE),""))</f>
        <v/>
      </c>
      <c r="AF326" s="44"/>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K326" s="44"/>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P326" s="44"/>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U326" s="44"/>
      <c r="AV326" s="3" t="str">
        <f>IF(AU326&lt;&gt;"",IF(AU326&lt;&gt;"LIBSETS_DROP_MECHANIC_MONSTER_NAME",VLOOKUP(AU326,'LibSets constants'!$I$4:$L$1003,3,FALSE),""),"")</f>
        <v/>
      </c>
      <c r="AW326" s="3" t="str">
        <f>IF(AU326&lt;&gt;"",IF(AU326&lt;&gt;"LIBSETS_DROP_MECHANIC_MONSTER_NAME",VLOOKUP(AU326,'LibSets constants'!$I$4:$L$1003,4,FALSE),""),"")</f>
        <v/>
      </c>
      <c r="AX326" s="85" t="s">
        <v>2678</v>
      </c>
      <c r="AY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{wayshrines={249,249,249,}, dlcId=DLC_ORSINIUM</v>
      </c>
      <c r="AZ326" s="21" t="str">
        <f>IF(F326&lt;&gt;"Not in the game (anymore)",IF(A326&lt;&gt;"",IF(P326&lt;&gt;"",CONCATENATE(", zoneIds={",P326),"")&amp;IF(Y326&lt;&gt;"",CONCATENATE(",",Y326),"")&amp;IF(AD326&lt;&gt;"",CONCATENATE(",",AD326),"")&amp;IF(AI326&lt;&gt;"",CONCATENATE(",",AI326),"")&amp;IF(AN326&lt;&gt;"",CONCATENATE(",",AN326),"")&amp;IF(AS326&lt;&gt;"",CONCATENATE(",",AS326),"")&amp;IF(P326&lt;&gt;"",CONCATENATE("}",""),"")&amp;IF(OR(I326="true",I326="false",I326&lt;&gt;""), CONCATENATE(", veteran=", I326), ""),""),"")</f>
        <v>, zoneIds={677}, veteran=false</v>
      </c>
      <c r="BA326" s="21" t="str">
        <f>IF(F326&lt;&gt;"Not in the game (anymore)",IF(A326&lt;&gt;"",", setType="&amp;G326,"")&amp;IF(J326="true",", multiTrialSet=true",""),"")</f>
        <v>, setType=LIBSETS_SETTYPE_ARENA</v>
      </c>
      <c r="BB326" s="21" t="str">
        <f>IF(AX326&lt;&gt;"",", isProcSetAllowedInPvP="&amp; AX326,"") &amp; IF(F326&lt;&gt;"Not in the game (anymore)",IF(U326&lt;&gt;"",", dropMechanic={"&amp;U326&amp;IF(AA326&lt;&gt;"",","&amp;AA326,"")&amp;IF(AF326&lt;&gt;"",","&amp;AF326,"")&amp;IF(AK326&lt;&gt;"",","&amp;AK326,"")&amp;IF(AP326&lt;&gt;"",","&amp;AP326,"")&amp;IF(AU326&lt;&gt;"",","&amp;AU326,"")&amp;"}"&amp;IF(U326="LIBSETS_DROP_MECHANIC_MONSTER_NAME",", dropMechanicNames={" &amp; IF(V326&lt;&gt;"","['en']='"&amp;V326&amp;"'","") &amp; IF(W326&lt;&gt;"",", ['de']='" &amp; W326&amp;"'","") &amp; "}",""),"")&amp;"},","")</f>
        <v>, isProcSetAllowedInPvP=1, dropMechanic={LIBSETS_DROP_MECHANIC_ARENA_STAGE_CHEST}},</v>
      </c>
      <c r="BC326" s="21" t="str">
        <f>IF(F326&lt;&gt;"Not in the game (anymore)",IF(C326&lt;&gt;"",CONCATENATE(" --",C326," / ",B326,"   [",IF(Q326&lt;&gt;"",Q326,""),IF(Z326&lt;&gt;"",", "&amp;Z326,""),IF(AE326&lt;&gt;"",", "&amp;AE326,""),IF(AJ326&lt;&gt;"",", "&amp;AJ326,""),IF(AO326&lt;&gt;"",", "&amp;AO326,""),IF(AT326&lt;&gt;"",", "&amp;AT326,""),"]")),"")</f>
        <v xml:space="preserve"> --Crushing Wall / Zermalmende Mauer   [Maelstrom Arena]</v>
      </c>
    </row>
    <row r="327" spans="1:55" x14ac:dyDescent="0.25">
      <c r="A327" s="12">
        <v>374</v>
      </c>
      <c r="B327" t="s">
        <v>1239</v>
      </c>
      <c r="C327" t="s">
        <v>1240</v>
      </c>
      <c r="D327" s="3">
        <f>A327</f>
        <v>374</v>
      </c>
      <c r="G327" s="8" t="s">
        <v>1477</v>
      </c>
      <c r="I327" t="s">
        <v>91</v>
      </c>
      <c r="J327" t="s">
        <v>91</v>
      </c>
      <c r="K327">
        <v>249</v>
      </c>
      <c r="L327">
        <v>249</v>
      </c>
      <c r="M327">
        <v>249</v>
      </c>
      <c r="O327" s="65" t="s">
        <v>451</v>
      </c>
      <c r="P327" s="3">
        <f>IF(AND(G327&lt;&gt;"LIBSETS_SETTYPE_BATTLEGROUND",G327&lt;&gt;"LIBSETS_SETTYPE_SPECIAL"), IF(Q327&lt;&gt;"",VLOOKUP(Q327,'ESO zone constants'!$D$3:$H$10001,5,FALSE),""),"")</f>
        <v>677</v>
      </c>
      <c r="Q327" t="str">
        <f>IF(AND(O327&lt;&gt;"",NOT(ISERROR(O327))),O327, IF(AND(K327&lt;&gt;"",K327&gt;0,NOT(ISERROR(K327))),VLOOKUP(K327,'ESO dumped WayshrineInfo'!$K$3:$N$9987,4,FALSE),""))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WayshrineInfo'!$K$3:$N$9987,4,FALSE),""))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WayshrineInfo'!$K$3:$N$9987,4,FALSE),""))</f>
        <v/>
      </c>
      <c r="AF327" s="44"/>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K327" s="44"/>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P327" s="44"/>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U327" s="44"/>
      <c r="AV327" s="3" t="str">
        <f>IF(AU327&lt;&gt;"",IF(AU327&lt;&gt;"LIBSETS_DROP_MECHANIC_MONSTER_NAME",VLOOKUP(AU327,'LibSets constants'!$I$4:$L$1003,3,FALSE),""),"")</f>
        <v/>
      </c>
      <c r="AW327" s="3" t="str">
        <f>IF(AU327&lt;&gt;"",IF(AU327&lt;&gt;"LIBSETS_DROP_MECHANIC_MONSTER_NAME",VLOOKUP(AU327,'LibSets constants'!$I$4:$L$1003,4,FALSE),""),"")</f>
        <v/>
      </c>
      <c r="AX327" s="85" t="s">
        <v>2677</v>
      </c>
      <c r="AY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{wayshrines={249,249,249,}, dlcId=DLC_ORSINIUM</v>
      </c>
      <c r="AZ327" s="21" t="str">
        <f>IF(F327&lt;&gt;"Not in the game (anymore)",IF(A327&lt;&gt;"",IF(P327&lt;&gt;"",CONCATENATE(", zoneIds={",P327),"")&amp;IF(Y327&lt;&gt;"",CONCATENATE(",",Y327),"")&amp;IF(AD327&lt;&gt;"",CONCATENATE(",",AD327),"")&amp;IF(AI327&lt;&gt;"",CONCATENATE(",",AI327),"")&amp;IF(AN327&lt;&gt;"",CONCATENATE(",",AN327),"")&amp;IF(AS327&lt;&gt;"",CONCATENATE(",",AS327),"")&amp;IF(P327&lt;&gt;"",CONCATENATE("}",""),"")&amp;IF(OR(I327="true",I327="false",I327&lt;&gt;""), CONCATENATE(", veteran=", I327), ""),""),"")</f>
        <v>, zoneIds={677}, veteran=false</v>
      </c>
      <c r="BA327" s="21" t="str">
        <f>IF(F327&lt;&gt;"Not in the game (anymore)",IF(A327&lt;&gt;"",", setType="&amp;G327,"")&amp;IF(J327="true",", multiTrialSet=true",""),"")</f>
        <v>, setType=LIBSETS_SETTYPE_ARENA</v>
      </c>
      <c r="BB327" s="21" t="str">
        <f>IF(AX327&lt;&gt;"",", isProcSetAllowedInPvP="&amp; AX327,"") &amp; IF(F327&lt;&gt;"Not in the game (anymore)",IF(U327&lt;&gt;"",", dropMechanic={"&amp;U327&amp;IF(AA327&lt;&gt;"",","&amp;AA327,"")&amp;IF(AF327&lt;&gt;"",","&amp;AF327,"")&amp;IF(AK327&lt;&gt;"",","&amp;AK327,"")&amp;IF(AP327&lt;&gt;"",","&amp;AP327,"")&amp;IF(AU327&lt;&gt;"",","&amp;AU327,"")&amp;"}"&amp;IF(U327="LIBSETS_DROP_MECHANIC_MONSTER_NAME",", dropMechanicNames={" &amp; IF(V327&lt;&gt;"","['en']='"&amp;V327&amp;"'","") &amp; IF(W327&lt;&gt;"",", ['de']='" &amp; W327&amp;"'","") &amp; "}",""),"")&amp;"},","")</f>
        <v>, dropMechanic={LIBSETS_DROP_MECHANIC_ARENA_STAGE_CHEST}},</v>
      </c>
      <c r="BC327" s="21" t="str">
        <f>IF(F327&lt;&gt;"Not in the game (anymore)",IF(C327&lt;&gt;"",CONCATENATE(" --",C327," / ",B327,"   [",IF(Q327&lt;&gt;"",Q327,""),IF(Z327&lt;&gt;"",", "&amp;Z327,""),IF(AE327&lt;&gt;"",", "&amp;AE327,""),IF(AJ327&lt;&gt;"",", "&amp;AJ327,""),IF(AO327&lt;&gt;"",", "&amp;AO327,""),IF(AT327&lt;&gt;"",", "&amp;AT327,""),"]")),"")</f>
        <v xml:space="preserve"> --Precise Regeneration / Präzise Regeneration   [Maelstrom Arena]</v>
      </c>
    </row>
    <row r="328" spans="1:55" x14ac:dyDescent="0.25">
      <c r="A328" s="12">
        <v>380</v>
      </c>
      <c r="B328" t="s">
        <v>1241</v>
      </c>
      <c r="C328" t="s">
        <v>2637</v>
      </c>
      <c r="D328" s="3">
        <f>A328</f>
        <v>380</v>
      </c>
      <c r="E328" t="s">
        <v>1470</v>
      </c>
      <c r="F328" t="s">
        <v>1427</v>
      </c>
      <c r="G328" s="8" t="s">
        <v>1487</v>
      </c>
      <c r="I328" t="s">
        <v>91</v>
      </c>
      <c r="J328" t="s">
        <v>91</v>
      </c>
      <c r="K328">
        <v>-1</v>
      </c>
      <c r="L328">
        <v>-1</v>
      </c>
      <c r="M328">
        <v>-1</v>
      </c>
      <c r="O328" s="65"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WayshrineInfo'!$K$3:$N$9987,4,FALSE),""))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WayshrineInfo'!$K$3:$N$9987,4,FALSE),""))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WayshrineInfo'!$K$3:$N$9987,4,FALSE),""))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5" t="s">
        <v>2677</v>
      </c>
      <c r="AY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Z328" s="21" t="str">
        <f>IF(F328&lt;&gt;"Not in the game (anymore)",IF(A328&lt;&gt;"",IF(P328&lt;&gt;"",CONCATENATE(", zoneIds={",P328),"")&amp;IF(Y328&lt;&gt;"",CONCATENATE(",",Y328),"")&amp;IF(AD328&lt;&gt;"",CONCATENATE(",",AD328),"")&amp;IF(AI328&lt;&gt;"",CONCATENATE(",",AI328),"")&amp;IF(AN328&lt;&gt;"",CONCATENATE(",",AN328),"")&amp;IF(AS328&lt;&gt;"",CONCATENATE(",",AS328),"")&amp;IF(P328&lt;&gt;"",CONCATENATE("}",""),"")&amp;IF(OR(I328="true",I328="false",I328&lt;&gt;""), CONCATENATE(", veteran=", I328), ""),""),"")</f>
        <v>, veteran=false</v>
      </c>
      <c r="BA328" s="21" t="str">
        <f>IF(F328&lt;&gt;"Not in the game (anymore)",IF(A328&lt;&gt;"",", setType="&amp;G328,"")&amp;IF(J328="true",", multiTrialSet=true",""),"")</f>
        <v>, setType=LIBSETS_SETTYPE_SPECIAL</v>
      </c>
      <c r="BB328" s="21" t="str">
        <f>IF(AX328&lt;&gt;"",", isProcSetAllowedInPvP="&amp; AX328,"") &amp; IF(F328&lt;&gt;"Not in the game (anymore)",IF(U328&lt;&gt;"",", dropMechanic={"&amp;U328&amp;IF(AA328&lt;&gt;"",","&amp;AA328,"")&amp;IF(AF328&lt;&gt;"",","&amp;AF328,"")&amp;IF(AK328&lt;&gt;"",","&amp;AK328,"")&amp;IF(AP328&lt;&gt;"",","&amp;AP328,"")&amp;IF(AU328&lt;&gt;"",","&amp;AU328,"")&amp;"}"&amp;IF(U328="LIBSETS_DROP_MECHANIC_MONSTER_NAME",", dropMechanicNames={" &amp; IF(V328&lt;&gt;"","['en']='"&amp;V328&amp;"'","") &amp; IF(W328&lt;&gt;"",", ['de']='" &amp; W328&amp;"'","") &amp; "}",""),"")&amp;"},","")</f>
        <v>, dropMechanic={LIBSETS_DROP_MECHANIC_LEVEL_UP_REWARD}},</v>
      </c>
      <c r="BC328" s="21" t="str">
        <f>IF(F328&lt;&gt;"Not in the game (anymore)",IF(C328&lt;&gt;"",CONCATENATE(" --",C328," / ",B328,"   [",IF(Q328&lt;&gt;"",Q328,""),IF(Z328&lt;&gt;"",", "&amp;Z328,""),IF(AE328&lt;&gt;"",", "&amp;AE328,""),IF(AJ328&lt;&gt;"",", "&amp;AJ328,""),IF(AO328&lt;&gt;"",", "&amp;AO328,""),IF(AT328&lt;&gt;"",", "&amp;AT328,""),"]")),"")</f>
        <v xml:space="preserve"> --Prophet\'s / Prophet   [!Level up advisor]</v>
      </c>
    </row>
    <row r="329" spans="1:55" x14ac:dyDescent="0.25">
      <c r="A329" s="12">
        <v>381</v>
      </c>
      <c r="B329" t="s">
        <v>1242</v>
      </c>
      <c r="C329" t="s">
        <v>1243</v>
      </c>
      <c r="D329" s="3">
        <f>A329</f>
        <v>381</v>
      </c>
      <c r="E329" s="42" t="s">
        <v>1470</v>
      </c>
      <c r="F329" t="s">
        <v>1427</v>
      </c>
      <c r="G329" s="8" t="s">
        <v>1487</v>
      </c>
      <c r="I329" t="s">
        <v>91</v>
      </c>
      <c r="J329" t="s">
        <v>91</v>
      </c>
      <c r="K329">
        <v>-1</v>
      </c>
      <c r="L329">
        <v>-1</v>
      </c>
      <c r="M329">
        <v>-1</v>
      </c>
      <c r="O329" s="65"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WayshrineInfo'!$K$3:$N$9987,4,FALSE),""))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WayshrineInfo'!$K$3:$N$9987,4,FALSE),""))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WayshrineInfo'!$K$3:$N$9987,4,FALSE),""))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5" t="s">
        <v>2677</v>
      </c>
      <c r="AY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Z329" s="21" t="str">
        <f>IF(F329&lt;&gt;"Not in the game (anymore)",IF(A329&lt;&gt;"",IF(P329&lt;&gt;"",CONCATENATE(", zoneIds={",P329),"")&amp;IF(Y329&lt;&gt;"",CONCATENATE(",",Y329),"")&amp;IF(AD329&lt;&gt;"",CONCATENATE(",",AD329),"")&amp;IF(AI329&lt;&gt;"",CONCATENATE(",",AI329),"")&amp;IF(AN329&lt;&gt;"",CONCATENATE(",",AN329),"")&amp;IF(AS329&lt;&gt;"",CONCATENATE(",",AS329),"")&amp;IF(P329&lt;&gt;"",CONCATENATE("}",""),"")&amp;IF(OR(I329="true",I329="false",I329&lt;&gt;""), CONCATENATE(", veteran=", I329), ""),""),"")</f>
        <v>, veteran=false</v>
      </c>
      <c r="BA329" s="21" t="str">
        <f>IF(F329&lt;&gt;"Not in the game (anymore)",IF(A329&lt;&gt;"",", setType="&amp;G329,"")&amp;IF(J329="true",", multiTrialSet=true",""),"")</f>
        <v>, setType=LIBSETS_SETTYPE_SPECIAL</v>
      </c>
      <c r="BB329" s="21" t="str">
        <f>IF(AX329&lt;&gt;"",", isProcSetAllowedInPvP="&amp; AX329,"") &amp; IF(F329&lt;&gt;"Not in the game (anymore)",IF(U329&lt;&gt;"",", dropMechanic={"&amp;U329&amp;IF(AA329&lt;&gt;"",","&amp;AA329,"")&amp;IF(AF329&lt;&gt;"",","&amp;AF329,"")&amp;IF(AK329&lt;&gt;"",","&amp;AK329,"")&amp;IF(AP329&lt;&gt;"",","&amp;AP329,"")&amp;IF(AU329&lt;&gt;"",","&amp;AU329,"")&amp;"}"&amp;IF(U329="LIBSETS_DROP_MECHANIC_MONSTER_NAME",", dropMechanicNames={" &amp; IF(V329&lt;&gt;"","['en']='"&amp;V329&amp;"'","") &amp; IF(W329&lt;&gt;"",", ['de']='" &amp; W329&amp;"'","") &amp; "}",""),"")&amp;"},","")</f>
        <v>, dropMechanic={LIBSETS_DROP_MECHANIC_LEVEL_UP_REWARD}},</v>
      </c>
      <c r="BC329" s="21" t="str">
        <f>IF(F329&lt;&gt;"Not in the game (anymore)",IF(C329&lt;&gt;"",CONCATENATE(" --",C329," / ",B329,"   [",IF(Q329&lt;&gt;"",Q329,""),IF(Z329&lt;&gt;"",", "&amp;Z329,""),IF(AE329&lt;&gt;"",", "&amp;AE329,""),IF(AJ329&lt;&gt;"",", "&amp;AJ329,""),IF(AO329&lt;&gt;"",", "&amp;AO329,""),IF(AT329&lt;&gt;"",", "&amp;AT329,""),"]")),"")</f>
        <v xml:space="preserve"> --Broken Soul / Zerbrochene Seele   [!Level up advisor]</v>
      </c>
    </row>
    <row r="330" spans="1:55" x14ac:dyDescent="0.25">
      <c r="A330" s="12">
        <v>382</v>
      </c>
      <c r="B330" t="s">
        <v>1244</v>
      </c>
      <c r="C330" t="s">
        <v>1245</v>
      </c>
      <c r="D330" s="3">
        <f>A330</f>
        <v>382</v>
      </c>
      <c r="G330" s="8" t="s">
        <v>1485</v>
      </c>
      <c r="I330" t="s">
        <v>91</v>
      </c>
      <c r="J330" t="s">
        <v>91</v>
      </c>
      <c r="K330">
        <v>355</v>
      </c>
      <c r="L330">
        <v>355</v>
      </c>
      <c r="M330">
        <v>355</v>
      </c>
      <c r="O330" s="65" t="s">
        <v>79</v>
      </c>
      <c r="P330" s="3">
        <f>IF(AND(G330&lt;&gt;"LIBSETS_SETTYPE_BATTLEGROUND",G330&lt;&gt;"LIBSETS_SETTYPE_SPECIAL"), IF(Q330&lt;&gt;"",VLOOKUP(Q330,'ESO zone constants'!$D$3:$H$10001,5,FALSE),""),"")</f>
        <v>1011</v>
      </c>
      <c r="Q330" t="str">
        <f>IF(AND(O330&lt;&gt;"",NOT(ISERROR(O330))),O330, IF(AND(K330&lt;&gt;"",K330&gt;0,NOT(ISERROR(K330))),VLOOKUP(K330,'ESO dumped WayshrineInfo'!$K$3:$N$9987,4,FALSE),""))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WayshrineInfo'!$K$3:$N$9987,4,FALSE),""))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WayshrineInfo'!$K$3:$N$9987,4,FALSE),""))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5" t="s">
        <v>2677</v>
      </c>
      <c r="AY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{wayshrines={355,355,355,}, dlcId=DLC_SUMMERSET</v>
      </c>
      <c r="AZ330" s="21" t="str">
        <f>IF(F330&lt;&gt;"Not in the game (anymore)",IF(A330&lt;&gt;"",IF(P330&lt;&gt;"",CONCATENATE(", zoneIds={",P330),"")&amp;IF(Y330&lt;&gt;"",CONCATENATE(",",Y330),"")&amp;IF(AD330&lt;&gt;"",CONCATENATE(",",AD330),"")&amp;IF(AI330&lt;&gt;"",CONCATENATE(",",AI330),"")&amp;IF(AN330&lt;&gt;"",CONCATENATE(",",AN330),"")&amp;IF(AS330&lt;&gt;"",CONCATENATE(",",AS330),"")&amp;IF(P330&lt;&gt;"",CONCATENATE("}",""),"")&amp;IF(OR(I330="true",I330="false",I330&lt;&gt;""), CONCATENATE(", veteran=", I330), ""),""),"")</f>
        <v>, zoneIds={1011}, veteran=false</v>
      </c>
      <c r="BA330" s="21" t="str">
        <f>IF(F330&lt;&gt;"Not in the game (anymore)",IF(A330&lt;&gt;"",", setType="&amp;G330,"")&amp;IF(J330="true",", multiTrialSet=true",""),"")</f>
        <v>, setType=LIBSETS_SETTYPE_OVERLAND</v>
      </c>
      <c r="BB330" s="21" t="str">
        <f>IF(AX330&lt;&gt;"",", isProcSetAllowedInPvP="&amp; AX330,"") &amp; IF(F330&lt;&gt;"Not in the game (anymore)",IF(U330&lt;&gt;"",", dropMechanic={"&amp;U330&amp;IF(AA330&lt;&gt;"",","&amp;AA330,"")&amp;IF(AF330&lt;&gt;"",","&amp;AF330,"")&amp;IF(AK330&lt;&gt;"",","&amp;AK330,"")&amp;IF(AP330&lt;&gt;"",","&amp;AP330,"")&amp;IF(AU330&lt;&gt;"",","&amp;AU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C330" s="21" t="str">
        <f>IF(F330&lt;&gt;"Not in the game (anymore)",IF(C330&lt;&gt;"",CONCATENATE(" --",C330," / ",B330,"   [",IF(Q330&lt;&gt;"",Q330,""),IF(Z330&lt;&gt;"",", "&amp;Z330,""),IF(AE330&lt;&gt;"",", "&amp;AE330,""),IF(AJ330&lt;&gt;"",", "&amp;AJ330,""),IF(AO330&lt;&gt;"",", "&amp;AO330,""),IF(AT330&lt;&gt;"",", "&amp;AT330,""),"]")),"")</f>
        <v xml:space="preserve"> --Grace of Gloom / Anmut der Gräue   [Summerset]</v>
      </c>
    </row>
    <row r="331" spans="1:55" x14ac:dyDescent="0.25">
      <c r="A331" s="12">
        <v>383</v>
      </c>
      <c r="B331" t="s">
        <v>1246</v>
      </c>
      <c r="C331" t="s">
        <v>2638</v>
      </c>
      <c r="D331" s="3">
        <f>A331</f>
        <v>383</v>
      </c>
      <c r="G331" s="8" t="s">
        <v>1485</v>
      </c>
      <c r="I331" t="s">
        <v>91</v>
      </c>
      <c r="J331" t="s">
        <v>91</v>
      </c>
      <c r="K331">
        <v>355</v>
      </c>
      <c r="L331">
        <v>355</v>
      </c>
      <c r="M331">
        <v>355</v>
      </c>
      <c r="O331" s="65" t="s">
        <v>79</v>
      </c>
      <c r="P331" s="3">
        <f>IF(AND(G331&lt;&gt;"LIBSETS_SETTYPE_BATTLEGROUND",G331&lt;&gt;"LIBSETS_SETTYPE_SPECIAL"), IF(Q331&lt;&gt;"",VLOOKUP(Q331,'ESO zone constants'!$D$3:$H$10001,5,FALSE),""),"")</f>
        <v>1011</v>
      </c>
      <c r="Q331" t="str">
        <f>IF(AND(O331&lt;&gt;"",NOT(ISERROR(O331))),O331, IF(AND(K331&lt;&gt;"",K331&gt;0,NOT(ISERROR(K331))),VLOOKUP(K331,'ESO dumped WayshrineInfo'!$K$3:$N$9987,4,FALSE),""))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WayshrineInfo'!$K$3:$N$9987,4,FALSE),""))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WayshrineInfo'!$K$3:$N$9987,4,FALSE),""))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5" t="s">
        <v>2677</v>
      </c>
      <c r="AY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{wayshrines={355,355,355,}, dlcId=DLC_SUMMERSET</v>
      </c>
      <c r="AZ331" s="21" t="str">
        <f>IF(F331&lt;&gt;"Not in the game (anymore)",IF(A331&lt;&gt;"",IF(P331&lt;&gt;"",CONCATENATE(", zoneIds={",P331),"")&amp;IF(Y331&lt;&gt;"",CONCATENATE(",",Y331),"")&amp;IF(AD331&lt;&gt;"",CONCATENATE(",",AD331),"")&amp;IF(AI331&lt;&gt;"",CONCATENATE(",",AI331),"")&amp;IF(AN331&lt;&gt;"",CONCATENATE(",",AN331),"")&amp;IF(AS331&lt;&gt;"",CONCATENATE(",",AS331),"")&amp;IF(P331&lt;&gt;"",CONCATENATE("}",""),"")&amp;IF(OR(I331="true",I331="false",I331&lt;&gt;""), CONCATENATE(", veteran=", I331), ""),""),"")</f>
        <v>, zoneIds={1011}, veteran=false</v>
      </c>
      <c r="BA331" s="21" t="str">
        <f>IF(F331&lt;&gt;"Not in the game (anymore)",IF(A331&lt;&gt;"",", setType="&amp;G331,"")&amp;IF(J331="true",", multiTrialSet=true",""),"")</f>
        <v>, setType=LIBSETS_SETTYPE_OVERLAND</v>
      </c>
      <c r="BB331" s="21" t="str">
        <f>IF(AX331&lt;&gt;"",", isProcSetAllowedInPvP="&amp; AX331,"") &amp; IF(F331&lt;&gt;"Not in the game (anymore)",IF(U331&lt;&gt;"",", dropMechanic={"&amp;U331&amp;IF(AA331&lt;&gt;"",","&amp;AA331,"")&amp;IF(AF331&lt;&gt;"",","&amp;AF331,"")&amp;IF(AK331&lt;&gt;"",","&amp;AK331,"")&amp;IF(AP331&lt;&gt;"",","&amp;AP331,"")&amp;IF(AU331&lt;&gt;"",","&amp;AU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C331" s="21" t="str">
        <f>IF(F331&lt;&gt;"Not in the game (anymore)",IF(C331&lt;&gt;"",CONCATENATE(" --",C331," / ",B331,"   [",IF(Q331&lt;&gt;"",Q331,""),IF(Z331&lt;&gt;"",", "&amp;Z331,""),IF(AE331&lt;&gt;"",", "&amp;AE331,""),IF(AJ331&lt;&gt;"",", "&amp;AJ331,""),IF(AO331&lt;&gt;"",", "&amp;AO331,""),IF(AT331&lt;&gt;"",", "&amp;AT331,""),"]")),"")</f>
        <v xml:space="preserve"> --Gryphon\'s Ferocity / Wildheit des Greifen   [Summerset]</v>
      </c>
    </row>
    <row r="332" spans="1:55" x14ac:dyDescent="0.25">
      <c r="A332" s="12">
        <v>384</v>
      </c>
      <c r="B332" t="s">
        <v>1247</v>
      </c>
      <c r="C332" t="s">
        <v>1248</v>
      </c>
      <c r="D332" s="3">
        <f>A332</f>
        <v>384</v>
      </c>
      <c r="G332" s="8" t="s">
        <v>1485</v>
      </c>
      <c r="I332" t="s">
        <v>91</v>
      </c>
      <c r="J332" t="s">
        <v>91</v>
      </c>
      <c r="K332">
        <v>355</v>
      </c>
      <c r="L332">
        <v>355</v>
      </c>
      <c r="M332">
        <v>355</v>
      </c>
      <c r="O332" s="65" t="s">
        <v>79</v>
      </c>
      <c r="P332" s="3">
        <f>IF(AND(G332&lt;&gt;"LIBSETS_SETTYPE_BATTLEGROUND",G332&lt;&gt;"LIBSETS_SETTYPE_SPECIAL"), IF(Q332&lt;&gt;"",VLOOKUP(Q332,'ESO zone constants'!$D$3:$H$10001,5,FALSE),""),"")</f>
        <v>1011</v>
      </c>
      <c r="Q332" t="str">
        <f>IF(AND(O332&lt;&gt;"",NOT(ISERROR(O332))),O332, IF(AND(K332&lt;&gt;"",K332&gt;0,NOT(ISERROR(K332))),VLOOKUP(K332,'ESO dumped WayshrineInfo'!$K$3:$N$9987,4,FALSE),""))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WayshrineInfo'!$K$3:$N$9987,4,FALSE),""))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WayshrineInfo'!$K$3:$N$9987,4,FALSE),""))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5" t="s">
        <v>2677</v>
      </c>
      <c r="AY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{wayshrines={355,355,355,}, dlcId=DLC_SUMMERSET</v>
      </c>
      <c r="AZ332" s="21" t="str">
        <f>IF(F332&lt;&gt;"Not in the game (anymore)",IF(A332&lt;&gt;"",IF(P332&lt;&gt;"",CONCATENATE(", zoneIds={",P332),"")&amp;IF(Y332&lt;&gt;"",CONCATENATE(",",Y332),"")&amp;IF(AD332&lt;&gt;"",CONCATENATE(",",AD332),"")&amp;IF(AI332&lt;&gt;"",CONCATENATE(",",AI332),"")&amp;IF(AN332&lt;&gt;"",CONCATENATE(",",AN332),"")&amp;IF(AS332&lt;&gt;"",CONCATENATE(",",AS332),"")&amp;IF(P332&lt;&gt;"",CONCATENATE("}",""),"")&amp;IF(OR(I332="true",I332="false",I332&lt;&gt;""), CONCATENATE(", veteran=", I332), ""),""),"")</f>
        <v>, zoneIds={1011}, veteran=false</v>
      </c>
      <c r="BA332" s="21" t="str">
        <f>IF(F332&lt;&gt;"Not in the game (anymore)",IF(A332&lt;&gt;"",", setType="&amp;G332,"")&amp;IF(J332="true",", multiTrialSet=true",""),"")</f>
        <v>, setType=LIBSETS_SETTYPE_OVERLAND</v>
      </c>
      <c r="BB332" s="21" t="str">
        <f>IF(AX332&lt;&gt;"",", isProcSetAllowedInPvP="&amp; AX332,"") &amp; IF(F332&lt;&gt;"Not in the game (anymore)",IF(U332&lt;&gt;"",", dropMechanic={"&amp;U332&amp;IF(AA332&lt;&gt;"",","&amp;AA332,"")&amp;IF(AF332&lt;&gt;"",","&amp;AF332,"")&amp;IF(AK332&lt;&gt;"",","&amp;AK332,"")&amp;IF(AP332&lt;&gt;"",","&amp;AP332,"")&amp;IF(AU332&lt;&gt;"",","&amp;AU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C332" s="21" t="str">
        <f>IF(F332&lt;&gt;"Not in the game (anymore)",IF(C332&lt;&gt;"",CONCATENATE(" --",C332," / ",B332,"   [",IF(Q332&lt;&gt;"",Q332,""),IF(Z332&lt;&gt;"",", "&amp;Z332,""),IF(AE332&lt;&gt;"",", "&amp;AE332,""),IF(AJ332&lt;&gt;"",", "&amp;AJ332,""),IF(AO332&lt;&gt;"",", "&amp;AO332,""),IF(AT332&lt;&gt;"",", "&amp;AT332,""),"]")),"")</f>
        <v xml:space="preserve"> --Wisdom of Vanus / Weisheit von Vanus   [Summerset]</v>
      </c>
    </row>
    <row r="333" spans="1:55" x14ac:dyDescent="0.25">
      <c r="A333" s="5">
        <v>385</v>
      </c>
      <c r="B333" t="s">
        <v>1249</v>
      </c>
      <c r="C333" t="s">
        <v>1250</v>
      </c>
      <c r="D333" s="3">
        <f>A333</f>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WayshrineInfo'!$K$3:$N$9987,4,FALSE),""))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5"/>
      <c r="Y333" s="3">
        <f>IF(G333&lt;&gt;"LIBSETS_SETTYPE_BATTLEGROUND",IF(G333&lt;&gt;"LIBSETS_SETTYPE_SPECIAL",IF(X333&lt;&gt;"",X333,IF(Z333&lt;&gt;"",VLOOKUP(Z333,'ESO zone constants'!$D$3:$H$4953,5,FALSE),"")),""),"")</f>
        <v>1011</v>
      </c>
      <c r="Z333" t="str">
        <f>IF(AND(O333&lt;&gt;"",NOT(ISERROR(O333))),"",IF(AND(L333&lt;&gt;"",L333&gt;0,NOT(ISERROR(L333))),VLOOKUP(L333,'ESO dumped WayshrineInfo'!$K$3:$N$9987,4,FALSE),""))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WayshrineInfo'!$K$3:$N$9987,4,FALSE),""))</f>
        <v>Summerset</v>
      </c>
      <c r="AF333" s="44"/>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K333" s="44"/>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P333" s="44"/>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U333" s="44"/>
      <c r="AV333" s="3" t="str">
        <f>IF(AU333&lt;&gt;"",IF(AU333&lt;&gt;"LIBSETS_DROP_MECHANIC_MONSTER_NAME",VLOOKUP(AU333,'LibSets constants'!$I$4:$L$1003,3,FALSE),""),"")</f>
        <v/>
      </c>
      <c r="AW333" s="3" t="str">
        <f>IF(AU333&lt;&gt;"",IF(AU333&lt;&gt;"LIBSETS_DROP_MECHANIC_MONSTER_NAME",VLOOKUP(AU333,'LibSets constants'!$I$4:$L$1003,4,FALSE),""),"")</f>
        <v/>
      </c>
      <c r="AX333" s="85" t="s">
        <v>2677</v>
      </c>
      <c r="AY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Z333" s="21" t="str">
        <f>IF(F333&lt;&gt;"Not in the game (anymore)",IF(A333&lt;&gt;"",IF(P333&lt;&gt;"",CONCATENATE(", zoneIds={",P333),"")&amp;IF(Y333&lt;&gt;"",CONCATENATE(",",Y333),"")&amp;IF(AD333&lt;&gt;"",CONCATENATE(",",AD333),"")&amp;IF(AI333&lt;&gt;"",CONCATENATE(",",AI333),"")&amp;IF(AN333&lt;&gt;"",CONCATENATE(",",AN333),"")&amp;IF(AS333&lt;&gt;"",CONCATENATE(",",AS333),"")&amp;IF(P333&lt;&gt;"",CONCATENATE("}",""),"")&amp;IF(OR(I333="true",I333="false",I333&lt;&gt;""), CONCATENATE(", veteran=", I333), ""),""),"")</f>
        <v>, zoneIds={1011,1011,1011}, veteran=false</v>
      </c>
      <c r="BA333" s="21" t="str">
        <f>IF(F333&lt;&gt;"Not in the game (anymore)",IF(A333&lt;&gt;"",", setType="&amp;G333,"")&amp;IF(J333="true",", multiTrialSet=true",""),"")</f>
        <v>, setType=LIBSETS_SETTYPE_CRAFTED</v>
      </c>
      <c r="BB333" s="21" t="str">
        <f>IF(AX333&lt;&gt;"",", isProcSetAllowedInPvP="&amp; AX333,"") &amp; IF(F333&lt;&gt;"Not in the game (anymore)",IF(U333&lt;&gt;"",", dropMechanic={"&amp;U333&amp;IF(AA333&lt;&gt;"",","&amp;AA333,"")&amp;IF(AF333&lt;&gt;"",","&amp;AF333,"")&amp;IF(AK333&lt;&gt;"",","&amp;AK333,"")&amp;IF(AP333&lt;&gt;"",","&amp;AP333,"")&amp;IF(AU333&lt;&gt;"",","&amp;AU333,"")&amp;"}"&amp;IF(U333="LIBSETS_DROP_MECHANIC_MONSTER_NAME",", dropMechanicNames={" &amp; IF(V333&lt;&gt;"","['en']='"&amp;V333&amp;"'","") &amp; IF(W333&lt;&gt;"",", ['de']='" &amp; W333&amp;"'","") &amp; "}",""),"")&amp;"},","")</f>
        <v>},</v>
      </c>
      <c r="BC333" s="21" t="str">
        <f>IF(F333&lt;&gt;"Not in the game (anymore)",IF(C333&lt;&gt;"",CONCATENATE(" --",C333," / ",B333,"   [",IF(Q333&lt;&gt;"",Q333,""),IF(Z333&lt;&gt;"",", "&amp;Z333,""),IF(AE333&lt;&gt;"",", "&amp;AE333,""),IF(AJ333&lt;&gt;"",", "&amp;AJ333,""),IF(AO333&lt;&gt;"",", "&amp;AO333,""),IF(AT333&lt;&gt;"",", "&amp;AT333,""),"]")),"")</f>
        <v xml:space="preserve"> --Adept Rider / Versierter Reiter   [Summerset, Summerset, Summerset]</v>
      </c>
    </row>
    <row r="334" spans="1:55" x14ac:dyDescent="0.25">
      <c r="A334" s="5">
        <v>386</v>
      </c>
      <c r="B334" t="s">
        <v>1251</v>
      </c>
      <c r="C334" t="s">
        <v>2639</v>
      </c>
      <c r="D334" s="3">
        <f>A334</f>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WayshrineInfo'!$K$3:$N$9987,4,FALSE),""))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WayshrineInfo'!$K$3:$N$9987,4,FALSE),""))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WayshrineInfo'!$K$3:$N$9987,4,FALSE),""))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5" t="s">
        <v>2677</v>
      </c>
      <c r="AY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Z334" s="21" t="str">
        <f>IF(F334&lt;&gt;"Not in the game (anymore)",IF(A334&lt;&gt;"",IF(P334&lt;&gt;"",CONCATENATE(", zoneIds={",P334),"")&amp;IF(Y334&lt;&gt;"",CONCATENATE(",",Y334),"")&amp;IF(AD334&lt;&gt;"",CONCATENATE(",",AD334),"")&amp;IF(AI334&lt;&gt;"",CONCATENATE(",",AI334),"")&amp;IF(AN334&lt;&gt;"",CONCATENATE(",",AN334),"")&amp;IF(AS334&lt;&gt;"",CONCATENATE(",",AS334),"")&amp;IF(P334&lt;&gt;"",CONCATENATE("}",""),"")&amp;IF(OR(I334="true",I334="false",I334&lt;&gt;""), CONCATENATE(", veteran=", I334), ""),""),"")</f>
        <v>, zoneIds={1027,1027,1027}, veteran=false</v>
      </c>
      <c r="BA334" s="21" t="str">
        <f>IF(F334&lt;&gt;"Not in the game (anymore)",IF(A334&lt;&gt;"",", setType="&amp;G334,"")&amp;IF(J334="true",", multiTrialSet=true",""),"")</f>
        <v>, setType=LIBSETS_SETTYPE_CRAFTED</v>
      </c>
      <c r="BB334" s="21" t="str">
        <f>IF(AX334&lt;&gt;"",", isProcSetAllowedInPvP="&amp; AX334,"") &amp; IF(F334&lt;&gt;"Not in the game (anymore)",IF(U334&lt;&gt;"",", dropMechanic={"&amp;U334&amp;IF(AA334&lt;&gt;"",","&amp;AA334,"")&amp;IF(AF334&lt;&gt;"",","&amp;AF334,"")&amp;IF(AK334&lt;&gt;"",","&amp;AK334,"")&amp;IF(AP334&lt;&gt;"",","&amp;AP334,"")&amp;IF(AU334&lt;&gt;"",","&amp;AU334,"")&amp;"}"&amp;IF(U334="LIBSETS_DROP_MECHANIC_MONSTER_NAME",", dropMechanicNames={" &amp; IF(V334&lt;&gt;"","['en']='"&amp;V334&amp;"'","") &amp; IF(W334&lt;&gt;"",", ['de']='" &amp; W334&amp;"'","") &amp; "}",""),"")&amp;"},","")</f>
        <v>},</v>
      </c>
      <c r="BC334" s="21" t="str">
        <f>IF(F334&lt;&gt;"Not in the game (anymore)",IF(C334&lt;&gt;"",CONCATENATE(" --",C334," / ",B334,"   [",IF(Q334&lt;&gt;"",Q334,""),IF(Z334&lt;&gt;"",", "&amp;Z334,""),IF(AE334&lt;&gt;"",", "&amp;AE334,""),IF(AJ334&lt;&gt;"",", "&amp;AJ334,""),IF(AO334&lt;&gt;"",", "&amp;AO334,""),IF(AT334&lt;&gt;"",", "&amp;AT334,""),"]")),"")</f>
        <v xml:space="preserve"> --Sload\'s Semblance / Kreckenantlitz   [Artaeum, Artaeum, Artaeum]</v>
      </c>
    </row>
    <row r="335" spans="1:55" x14ac:dyDescent="0.25">
      <c r="A335" s="5">
        <v>387</v>
      </c>
      <c r="B335" t="s">
        <v>1252</v>
      </c>
      <c r="C335" t="s">
        <v>2640</v>
      </c>
      <c r="D335" s="3">
        <f>A335</f>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WayshrineInfo'!$K$3:$N$9987,4,FALSE),""))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WayshrineInfo'!$K$3:$N$9987,4,FALSE),""))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WayshrineInfo'!$K$3:$N$9987,4,FALSE),""))</f>
        <v>Summerset</v>
      </c>
      <c r="AF335" s="44"/>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K335" s="44"/>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P335" s="44"/>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U335" s="44"/>
      <c r="AV335" s="3" t="str">
        <f>IF(AU335&lt;&gt;"",IF(AU335&lt;&gt;"LIBSETS_DROP_MECHANIC_MONSTER_NAME",VLOOKUP(AU335,'LibSets constants'!$I$4:$L$1003,3,FALSE),""),"")</f>
        <v/>
      </c>
      <c r="AW335" s="3" t="str">
        <f>IF(AU335&lt;&gt;"",IF(AU335&lt;&gt;"LIBSETS_DROP_MECHANIC_MONSTER_NAME",VLOOKUP(AU335,'LibSets constants'!$I$4:$L$1003,4,FALSE),""),"")</f>
        <v/>
      </c>
      <c r="AX335" s="85" t="s">
        <v>2677</v>
      </c>
      <c r="AY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Z335" s="21" t="str">
        <f>IF(F335&lt;&gt;"Not in the game (anymore)",IF(A335&lt;&gt;"",IF(P335&lt;&gt;"",CONCATENATE(", zoneIds={",P335),"")&amp;IF(Y335&lt;&gt;"",CONCATENATE(",",Y335),"")&amp;IF(AD335&lt;&gt;"",CONCATENATE(",",AD335),"")&amp;IF(AI335&lt;&gt;"",CONCATENATE(",",AI335),"")&amp;IF(AN335&lt;&gt;"",CONCATENATE(",",AN335),"")&amp;IF(AS335&lt;&gt;"",CONCATENATE(",",AS335),"")&amp;IF(P335&lt;&gt;"",CONCATENATE("}",""),"")&amp;IF(OR(I335="true",I335="false",I335&lt;&gt;""), CONCATENATE(", veteran=", I335), ""),""),"")</f>
        <v>, zoneIds={1011,1011,1011}, veteran=false</v>
      </c>
      <c r="BA335" s="21" t="str">
        <f>IF(F335&lt;&gt;"Not in the game (anymore)",IF(A335&lt;&gt;"",", setType="&amp;G335,"")&amp;IF(J335="true",", multiTrialSet=true",""),"")</f>
        <v>, setType=LIBSETS_SETTYPE_CRAFTED</v>
      </c>
      <c r="BB335" s="21" t="str">
        <f>IF(AX335&lt;&gt;"",", isProcSetAllowedInPvP="&amp; AX335,"") &amp; IF(F335&lt;&gt;"Not in the game (anymore)",IF(U335&lt;&gt;"",", dropMechanic={"&amp;U335&amp;IF(AA335&lt;&gt;"",","&amp;AA335,"")&amp;IF(AF335&lt;&gt;"",","&amp;AF335,"")&amp;IF(AK335&lt;&gt;"",","&amp;AK335,"")&amp;IF(AP335&lt;&gt;"",","&amp;AP335,"")&amp;IF(AU335&lt;&gt;"",","&amp;AU335,"")&amp;"}"&amp;IF(U335="LIBSETS_DROP_MECHANIC_MONSTER_NAME",", dropMechanicNames={" &amp; IF(V335&lt;&gt;"","['en']='"&amp;V335&amp;"'","") &amp; IF(W335&lt;&gt;"",", ['de']='" &amp; W335&amp;"'","") &amp; "}",""),"")&amp;"},","")</f>
        <v>},</v>
      </c>
      <c r="BC335" s="21" t="str">
        <f>IF(F335&lt;&gt;"Not in the game (anymore)",IF(C335&lt;&gt;"",CONCATENATE(" --",C335," / ",B335,"   [",IF(Q335&lt;&gt;"",Q335,""),IF(Z335&lt;&gt;"",", "&amp;Z335,""),IF(AE335&lt;&gt;"",", "&amp;AE335,""),IF(AJ335&lt;&gt;"",", "&amp;AJ335,""),IF(AO335&lt;&gt;"",", "&amp;AO335,""),IF(AT335&lt;&gt;"",", "&amp;AT335,""),"]")),"")</f>
        <v xml:space="preserve"> --Nocturnal\'s Favor / Nocturnals Gunst   [Summerset, Summerset, Summerset]</v>
      </c>
    </row>
    <row r="336" spans="1:55" x14ac:dyDescent="0.25">
      <c r="A336" s="12">
        <v>388</v>
      </c>
      <c r="B336" t="s">
        <v>1253</v>
      </c>
      <c r="C336" t="s">
        <v>1254</v>
      </c>
      <c r="D336" s="3">
        <f>A336</f>
        <v>388</v>
      </c>
      <c r="G336" s="8" t="s">
        <v>1486</v>
      </c>
      <c r="I336" t="s">
        <v>91</v>
      </c>
      <c r="J336" t="s">
        <v>91</v>
      </c>
      <c r="K336">
        <v>364</v>
      </c>
      <c r="L336">
        <v>364</v>
      </c>
      <c r="M336">
        <v>364</v>
      </c>
      <c r="O336" s="65" t="s">
        <v>700</v>
      </c>
      <c r="P336" s="3">
        <f>IF(AND(G336&lt;&gt;"LIBSETS_SETTYPE_BATTLEGROUND",G336&lt;&gt;"LIBSETS_SETTYPE_SPECIAL"), IF(Q336&lt;&gt;"",VLOOKUP(Q336,'ESO zone constants'!$D$3:$H$10001,5,FALSE),""),"")</f>
        <v>1051</v>
      </c>
      <c r="Q336" t="str">
        <f>IF(AND(O336&lt;&gt;"",NOT(ISERROR(O336))),O336, IF(AND(K336&lt;&gt;"",K336&gt;0,NOT(ISERROR(K336))),VLOOKUP(K336,'ESO dumped WayshrineInfo'!$K$3:$N$9987,4,FALSE),""))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5"/>
      <c r="Y336" s="3" t="str">
        <f>IF(G336&lt;&gt;"LIBSETS_SETTYPE_BATTLEGROUND",IF(G336&lt;&gt;"LIBSETS_SETTYPE_SPECIAL",IF(X336&lt;&gt;"",X336,IF(Z336&lt;&gt;"",VLOOKUP(Z336,'ESO zone constants'!$D$3:$H$4953,5,FALSE),"")),""),"")</f>
        <v/>
      </c>
      <c r="Z336" t="str">
        <f>IF(AND(O336&lt;&gt;"",NOT(ISERROR(O336))),"",IF(AND(L336&lt;&gt;"",L336&gt;0,NOT(ISERROR(L336))),VLOOKUP(L336,'ESO dumped WayshrineInfo'!$K$3:$N$9987,4,FALSE),""))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WayshrineInfo'!$K$3:$N$9987,4,FALSE),""))</f>
        <v/>
      </c>
      <c r="AF336" s="44"/>
      <c r="AG336" s="39"/>
      <c r="AH336" s="39"/>
      <c r="AI336" s="3" t="str">
        <f>IF(G336&lt;&gt;"LIBSETS_SETTYPE_BATTLEGROUND",IF(G336&lt;&gt;"LIBSETS_SETTYPE_SPECIAL",IF(AJ336&lt;&gt;"",VLOOKUP(AJ336,'ESO zone constants'!$D$3:$H$4953,5,FALSE),""),""),"")</f>
        <v/>
      </c>
      <c r="AK336" s="44"/>
      <c r="AL336" s="39"/>
      <c r="AM336" s="39"/>
      <c r="AN336" s="3" t="str">
        <f>IF(G336&lt;&gt;"LIBSETS_SETTYPE_BATTLEGROUND",IF(G336&lt;&gt;"LIBSETS_SETTYPE_SPECIAL",IF(AO336&lt;&gt;"",VLOOKUP(AO336,'ESO zone constants'!$D$3:$H$4953,5,FALSE),""),""),"")</f>
        <v/>
      </c>
      <c r="AP336" s="44"/>
      <c r="AQ336" s="39"/>
      <c r="AR336" s="39"/>
      <c r="AS336" s="3" t="str">
        <f>IF(G336&lt;&gt;"LIBSETS_SETTYPE_BATTLEGROUND",IF(G336&lt;&gt;"LIBSETS_SETTYPE_SPECIAL",IF(AT336&lt;&gt;"",VLOOKUP(AT336,'ESO zone constants'!$D$3:$H$4953,5,FALSE),""),""),"")</f>
        <v/>
      </c>
      <c r="AU336" s="44"/>
      <c r="AV336" s="39"/>
      <c r="AW336" s="39"/>
      <c r="AX336" s="85" t="s">
        <v>2677</v>
      </c>
      <c r="AY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{wayshrines={364,364,364,}, dlcId=DLC_SUMMERSET</v>
      </c>
      <c r="AZ336" s="21" t="str">
        <f>IF(F336&lt;&gt;"Not in the game (anymore)",IF(A336&lt;&gt;"",IF(P336&lt;&gt;"",CONCATENATE(", zoneIds={",P336),"")&amp;IF(Y336&lt;&gt;"",CONCATENATE(",",Y336),"")&amp;IF(AD336&lt;&gt;"",CONCATENATE(",",AD336),"")&amp;IF(AI336&lt;&gt;"",CONCATENATE(",",AI336),"")&amp;IF(AN336&lt;&gt;"",CONCATENATE(",",AN336),"")&amp;IF(AS336&lt;&gt;"",CONCATENATE(",",AS336),"")&amp;IF(P336&lt;&gt;"",CONCATENATE("}",""),"")&amp;IF(OR(I336="true",I336="false",I336&lt;&gt;""), CONCATENATE(", veteran=", I336), ""),""),"")</f>
        <v>, zoneIds={1051}, veteran=false</v>
      </c>
      <c r="BA336" s="21" t="str">
        <f>IF(F336&lt;&gt;"Not in the game (anymore)",IF(A336&lt;&gt;"",", setType="&amp;G336,"")&amp;IF(J336="true",", multiTrialSet=true",""),"")</f>
        <v>, setType=LIBSETS_SETTYPE_TRIAL</v>
      </c>
      <c r="BB336" s="21" t="str">
        <f>IF(AX336&lt;&gt;"",", isProcSetAllowedInPvP="&amp; AX336,"") &amp; IF(F336&lt;&gt;"Not in the game (anymore)",IF(U336&lt;&gt;"",", dropMechanic={"&amp;U336&amp;IF(AA336&lt;&gt;"",","&amp;AA336,"")&amp;IF(AF336&lt;&gt;"",","&amp;AF336,"")&amp;IF(AK336&lt;&gt;"",","&amp;AK336,"")&amp;IF(AP336&lt;&gt;"",","&amp;AP336,"")&amp;IF(AU336&lt;&gt;"",","&amp;AU336,"")&amp;"}"&amp;IF(U336="LIBSETS_DROP_MECHANIC_MONSTER_NAME",", dropMechanicNames={" &amp; IF(V336&lt;&gt;"","['en']='"&amp;V336&amp;"'","") &amp; IF(W336&lt;&gt;"",", ['de']='" &amp; W336&amp;"'","")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IF(F336&lt;&gt;"Not in the game (anymore)",IF(C336&lt;&gt;"",CONCATENATE(" --",C336," / ",B336,"   [",IF(Q336&lt;&gt;"",Q336,""),IF(Z336&lt;&gt;"",", "&amp;Z336,""),IF(AE336&lt;&gt;"",", "&amp;AE336,""),IF(AJ336&lt;&gt;"",", "&amp;AJ336,""),IF(AO336&lt;&gt;"",", "&amp;AO336,""),IF(AT336&lt;&gt;"",", "&amp;AT336,""),"]")),"")</f>
        <v xml:space="preserve"> --Aegis of Galenwe / Ägis von Galenwe   [Cloudrest]</v>
      </c>
    </row>
    <row r="337" spans="1:55" x14ac:dyDescent="0.25">
      <c r="A337" s="12">
        <v>389</v>
      </c>
      <c r="B337" t="s">
        <v>1255</v>
      </c>
      <c r="C337" t="s">
        <v>1256</v>
      </c>
      <c r="D337" s="3">
        <f>A337</f>
        <v>389</v>
      </c>
      <c r="G337" s="8" t="s">
        <v>1486</v>
      </c>
      <c r="I337" t="s">
        <v>91</v>
      </c>
      <c r="J337" t="s">
        <v>91</v>
      </c>
      <c r="K337">
        <v>364</v>
      </c>
      <c r="L337">
        <v>364</v>
      </c>
      <c r="M337">
        <v>364</v>
      </c>
      <c r="O337" s="65" t="s">
        <v>700</v>
      </c>
      <c r="P337" s="3">
        <f>IF(AND(G337&lt;&gt;"LIBSETS_SETTYPE_BATTLEGROUND",G337&lt;&gt;"LIBSETS_SETTYPE_SPECIAL"), IF(Q337&lt;&gt;"",VLOOKUP(Q337,'ESO zone constants'!$D$3:$H$10001,5,FALSE),""),"")</f>
        <v>1051</v>
      </c>
      <c r="Q337" t="str">
        <f>IF(AND(O337&lt;&gt;"",NOT(ISERROR(O337))),O337, IF(AND(K337&lt;&gt;"",K337&gt;0,NOT(ISERROR(K337))),VLOOKUP(K337,'ESO dumped WayshrineInfo'!$K$3:$N$9987,4,FALSE),""))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WayshrineInfo'!$K$3:$N$9987,4,FALSE),""))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WayshrineInfo'!$K$3:$N$9987,4,FALSE),""))</f>
        <v/>
      </c>
      <c r="AF337" s="44"/>
      <c r="AG337" s="39"/>
      <c r="AH337" s="39"/>
      <c r="AI337" s="3" t="str">
        <f>IF(G337&lt;&gt;"LIBSETS_SETTYPE_BATTLEGROUND",IF(G337&lt;&gt;"LIBSETS_SETTYPE_SPECIAL",IF(AJ337&lt;&gt;"",VLOOKUP(AJ337,'ESO zone constants'!$D$3:$H$4953,5,FALSE),""),""),"")</f>
        <v/>
      </c>
      <c r="AK337" s="44"/>
      <c r="AL337" s="39"/>
      <c r="AM337" s="39"/>
      <c r="AN337" s="3" t="str">
        <f>IF(G337&lt;&gt;"LIBSETS_SETTYPE_BATTLEGROUND",IF(G337&lt;&gt;"LIBSETS_SETTYPE_SPECIAL",IF(AO337&lt;&gt;"",VLOOKUP(AO337,'ESO zone constants'!$D$3:$H$4953,5,FALSE),""),""),"")</f>
        <v/>
      </c>
      <c r="AP337" s="44"/>
      <c r="AQ337" s="39"/>
      <c r="AR337" s="39"/>
      <c r="AS337" s="3" t="str">
        <f>IF(G337&lt;&gt;"LIBSETS_SETTYPE_BATTLEGROUND",IF(G337&lt;&gt;"LIBSETS_SETTYPE_SPECIAL",IF(AT337&lt;&gt;"",VLOOKUP(AT337,'ESO zone constants'!$D$3:$H$4953,5,FALSE),""),""),"")</f>
        <v/>
      </c>
      <c r="AU337" s="44"/>
      <c r="AV337" s="39"/>
      <c r="AW337" s="39"/>
      <c r="AX337" s="85" t="s">
        <v>2677</v>
      </c>
      <c r="AY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{wayshrines={364,364,364,}, dlcId=DLC_SUMMERSET</v>
      </c>
      <c r="AZ337" s="21" t="str">
        <f>IF(F337&lt;&gt;"Not in the game (anymore)",IF(A337&lt;&gt;"",IF(P337&lt;&gt;"",CONCATENATE(", zoneIds={",P337),"")&amp;IF(Y337&lt;&gt;"",CONCATENATE(",",Y337),"")&amp;IF(AD337&lt;&gt;"",CONCATENATE(",",AD337),"")&amp;IF(AI337&lt;&gt;"",CONCATENATE(",",AI337),"")&amp;IF(AN337&lt;&gt;"",CONCATENATE(",",AN337),"")&amp;IF(AS337&lt;&gt;"",CONCATENATE(",",AS337),"")&amp;IF(P337&lt;&gt;"",CONCATENATE("}",""),"")&amp;IF(OR(I337="true",I337="false",I337&lt;&gt;""), CONCATENATE(", veteran=", I337), ""),""),"")</f>
        <v>, zoneIds={1051}, veteran=false</v>
      </c>
      <c r="BA337" s="21" t="str">
        <f>IF(F337&lt;&gt;"Not in the game (anymore)",IF(A337&lt;&gt;"",", setType="&amp;G337,"")&amp;IF(J337="true",", multiTrialSet=true",""),"")</f>
        <v>, setType=LIBSETS_SETTYPE_TRIAL</v>
      </c>
      <c r="BB337" s="21" t="str">
        <f>IF(AX337&lt;&gt;"",", isProcSetAllowedInPvP="&amp; AX337,"") &amp; IF(F337&lt;&gt;"Not in the game (anymore)",IF(U337&lt;&gt;"",", dropMechanic={"&amp;U337&amp;IF(AA337&lt;&gt;"",","&amp;AA337,"")&amp;IF(AF337&lt;&gt;"",","&amp;AF337,"")&amp;IF(AK337&lt;&gt;"",","&amp;AK337,"")&amp;IF(AP337&lt;&gt;"",","&amp;AP337,"")&amp;IF(AU337&lt;&gt;"",","&amp;AU337,"")&amp;"}"&amp;IF(U337="LIBSETS_DROP_MECHANIC_MONSTER_NAME",", dropMechanicNames={" &amp; IF(V337&lt;&gt;"","['en']='"&amp;V337&amp;"'","") &amp; IF(W337&lt;&gt;"",", ['de']='" &amp; W337&amp;"'","")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IF(F337&lt;&gt;"Not in the game (anymore)",IF(C337&lt;&gt;"",CONCATENATE(" --",C337," / ",B337,"   [",IF(Q337&lt;&gt;"",Q337,""),IF(Z337&lt;&gt;"",", "&amp;Z337,""),IF(AE337&lt;&gt;"",", "&amp;AE337,""),IF(AJ337&lt;&gt;"",", "&amp;AJ337,""),IF(AO337&lt;&gt;"",", "&amp;AO337,""),IF(AT337&lt;&gt;"",", "&amp;AT337,""),"]")),"")</f>
        <v xml:space="preserve"> --Arms of Relequen / Waffen von Relequen   [Cloudrest]</v>
      </c>
    </row>
    <row r="338" spans="1:55" x14ac:dyDescent="0.25">
      <c r="A338" s="12">
        <v>390</v>
      </c>
      <c r="B338" t="s">
        <v>1257</v>
      </c>
      <c r="C338" t="s">
        <v>1258</v>
      </c>
      <c r="D338" s="3">
        <f>A338</f>
        <v>390</v>
      </c>
      <c r="G338" s="8" t="s">
        <v>1486</v>
      </c>
      <c r="I338" t="s">
        <v>91</v>
      </c>
      <c r="J338" t="s">
        <v>91</v>
      </c>
      <c r="K338">
        <v>364</v>
      </c>
      <c r="L338">
        <v>364</v>
      </c>
      <c r="M338">
        <v>364</v>
      </c>
      <c r="O338" s="65" t="s">
        <v>700</v>
      </c>
      <c r="P338" s="3">
        <f>IF(AND(G338&lt;&gt;"LIBSETS_SETTYPE_BATTLEGROUND",G338&lt;&gt;"LIBSETS_SETTYPE_SPECIAL"), IF(Q338&lt;&gt;"",VLOOKUP(Q338,'ESO zone constants'!$D$3:$H$10001,5,FALSE),""),"")</f>
        <v>1051</v>
      </c>
      <c r="Q338" t="str">
        <f>IF(AND(O338&lt;&gt;"",NOT(ISERROR(O338))),O338, IF(AND(K338&lt;&gt;"",K338&gt;0,NOT(ISERROR(K338))),VLOOKUP(K338,'ESO dumped WayshrineInfo'!$K$3:$N$9987,4,FALSE),""))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WayshrineInfo'!$K$3:$N$9987,4,FALSE),""))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WayshrineInfo'!$K$3:$N$9987,4,FALSE),""))</f>
        <v/>
      </c>
      <c r="AF338" s="44"/>
      <c r="AG338" s="39"/>
      <c r="AH338" s="39"/>
      <c r="AI338" s="3" t="str">
        <f>IF(G338&lt;&gt;"LIBSETS_SETTYPE_BATTLEGROUND",IF(G338&lt;&gt;"LIBSETS_SETTYPE_SPECIAL",IF(AJ338&lt;&gt;"",VLOOKUP(AJ338,'ESO zone constants'!$D$3:$H$4953,5,FALSE),""),""),"")</f>
        <v/>
      </c>
      <c r="AK338" s="44"/>
      <c r="AL338" s="39"/>
      <c r="AM338" s="39"/>
      <c r="AN338" s="3" t="str">
        <f>IF(G338&lt;&gt;"LIBSETS_SETTYPE_BATTLEGROUND",IF(G338&lt;&gt;"LIBSETS_SETTYPE_SPECIAL",IF(AO338&lt;&gt;"",VLOOKUP(AO338,'ESO zone constants'!$D$3:$H$4953,5,FALSE),""),""),"")</f>
        <v/>
      </c>
      <c r="AP338" s="44"/>
      <c r="AQ338" s="39"/>
      <c r="AR338" s="39"/>
      <c r="AS338" s="3" t="str">
        <f>IF(G338&lt;&gt;"LIBSETS_SETTYPE_BATTLEGROUND",IF(G338&lt;&gt;"LIBSETS_SETTYPE_SPECIAL",IF(AT338&lt;&gt;"",VLOOKUP(AT338,'ESO zone constants'!$D$3:$H$4953,5,FALSE),""),""),"")</f>
        <v/>
      </c>
      <c r="AU338" s="44"/>
      <c r="AV338" s="39"/>
      <c r="AW338" s="39"/>
      <c r="AX338" s="85" t="s">
        <v>2677</v>
      </c>
      <c r="AY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{wayshrines={364,364,364,}, dlcId=DLC_SUMMERSET</v>
      </c>
      <c r="AZ338" s="21" t="str">
        <f>IF(F338&lt;&gt;"Not in the game (anymore)",IF(A338&lt;&gt;"",IF(P338&lt;&gt;"",CONCATENATE(", zoneIds={",P338),"")&amp;IF(Y338&lt;&gt;"",CONCATENATE(",",Y338),"")&amp;IF(AD338&lt;&gt;"",CONCATENATE(",",AD338),"")&amp;IF(AI338&lt;&gt;"",CONCATENATE(",",AI338),"")&amp;IF(AN338&lt;&gt;"",CONCATENATE(",",AN338),"")&amp;IF(AS338&lt;&gt;"",CONCATENATE(",",AS338),"")&amp;IF(P338&lt;&gt;"",CONCATENATE("}",""),"")&amp;IF(OR(I338="true",I338="false",I338&lt;&gt;""), CONCATENATE(", veteran=", I338), ""),""),"")</f>
        <v>, zoneIds={1051}, veteran=false</v>
      </c>
      <c r="BA338" s="21" t="str">
        <f>IF(F338&lt;&gt;"Not in the game (anymore)",IF(A338&lt;&gt;"",", setType="&amp;G338,"")&amp;IF(J338="true",", multiTrialSet=true",""),"")</f>
        <v>, setType=LIBSETS_SETTYPE_TRIAL</v>
      </c>
      <c r="BB338" s="21" t="str">
        <f>IF(AX338&lt;&gt;"",", isProcSetAllowedInPvP="&amp; AX338,"") &amp; IF(F338&lt;&gt;"Not in the game (anymore)",IF(U338&lt;&gt;"",", dropMechanic={"&amp;U338&amp;IF(AA338&lt;&gt;"",","&amp;AA338,"")&amp;IF(AF338&lt;&gt;"",","&amp;AF338,"")&amp;IF(AK338&lt;&gt;"",","&amp;AK338,"")&amp;IF(AP338&lt;&gt;"",","&amp;AP338,"")&amp;IF(AU338&lt;&gt;"",","&amp;AU338,"")&amp;"}"&amp;IF(U338="LIBSETS_DROP_MECHANIC_MONSTER_NAME",", dropMechanicNames={" &amp; IF(V338&lt;&gt;"","['en']='"&amp;V338&amp;"'","") &amp; IF(W338&lt;&gt;"",", ['de']='" &amp; W338&amp;"'","")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IF(F338&lt;&gt;"Not in the game (anymore)",IF(C338&lt;&gt;"",CONCATENATE(" --",C338," / ",B338,"   [",IF(Q338&lt;&gt;"",Q338,""),IF(Z338&lt;&gt;"",", "&amp;Z338,""),IF(AE338&lt;&gt;"",", "&amp;AE338,""),IF(AJ338&lt;&gt;"",", "&amp;AJ338,""),IF(AO338&lt;&gt;"",", "&amp;AO338,""),IF(AT338&lt;&gt;"",", "&amp;AT338,""),"]")),"")</f>
        <v xml:space="preserve"> --Mantle of Siroria / Mantel von Siroria   [Cloudrest]</v>
      </c>
    </row>
    <row r="339" spans="1:55" x14ac:dyDescent="0.25">
      <c r="A339" s="12">
        <v>391</v>
      </c>
      <c r="B339" t="s">
        <v>1259</v>
      </c>
      <c r="C339" t="s">
        <v>1260</v>
      </c>
      <c r="D339" s="3">
        <f>A339</f>
        <v>391</v>
      </c>
      <c r="G339" s="8" t="s">
        <v>1486</v>
      </c>
      <c r="I339" t="s">
        <v>91</v>
      </c>
      <c r="J339" t="s">
        <v>91</v>
      </c>
      <c r="K339">
        <v>364</v>
      </c>
      <c r="L339">
        <v>364</v>
      </c>
      <c r="M339">
        <v>364</v>
      </c>
      <c r="O339" s="65" t="s">
        <v>700</v>
      </c>
      <c r="P339" s="3">
        <f>IF(AND(G339&lt;&gt;"LIBSETS_SETTYPE_BATTLEGROUND",G339&lt;&gt;"LIBSETS_SETTYPE_SPECIAL"), IF(Q339&lt;&gt;"",VLOOKUP(Q339,'ESO zone constants'!$D$3:$H$10001,5,FALSE),""),"")</f>
        <v>1051</v>
      </c>
      <c r="Q339" t="str">
        <f>IF(AND(O339&lt;&gt;"",NOT(ISERROR(O339))),O339, IF(AND(K339&lt;&gt;"",K339&gt;0,NOT(ISERROR(K339))),VLOOKUP(K339,'ESO dumped WayshrineInfo'!$K$3:$N$9987,4,FALSE),""))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WayshrineInfo'!$K$3:$N$9987,4,FALSE),""))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WayshrineInfo'!$K$3:$N$9987,4,FALSE),""))</f>
        <v/>
      </c>
      <c r="AF339" s="44"/>
      <c r="AG339" s="39"/>
      <c r="AH339" s="39"/>
      <c r="AI339" s="3" t="str">
        <f>IF(G339&lt;&gt;"LIBSETS_SETTYPE_BATTLEGROUND",IF(G339&lt;&gt;"LIBSETS_SETTYPE_SPECIAL",IF(AJ339&lt;&gt;"",VLOOKUP(AJ339,'ESO zone constants'!$D$3:$H$4953,5,FALSE),""),""),"")</f>
        <v/>
      </c>
      <c r="AK339" s="44"/>
      <c r="AL339" s="39"/>
      <c r="AM339" s="39"/>
      <c r="AN339" s="3" t="str">
        <f>IF(G339&lt;&gt;"LIBSETS_SETTYPE_BATTLEGROUND",IF(G339&lt;&gt;"LIBSETS_SETTYPE_SPECIAL",IF(AO339&lt;&gt;"",VLOOKUP(AO339,'ESO zone constants'!$D$3:$H$4953,5,FALSE),""),""),"")</f>
        <v/>
      </c>
      <c r="AP339" s="44"/>
      <c r="AQ339" s="39"/>
      <c r="AR339" s="39"/>
      <c r="AS339" s="3" t="str">
        <f>IF(G339&lt;&gt;"LIBSETS_SETTYPE_BATTLEGROUND",IF(G339&lt;&gt;"LIBSETS_SETTYPE_SPECIAL",IF(AT339&lt;&gt;"",VLOOKUP(AT339,'ESO zone constants'!$D$3:$H$4953,5,FALSE),""),""),"")</f>
        <v/>
      </c>
      <c r="AU339" s="44"/>
      <c r="AV339" s="39"/>
      <c r="AW339" s="39"/>
      <c r="AX339" s="85" t="s">
        <v>2677</v>
      </c>
      <c r="AY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{wayshrines={364,364,364,}, dlcId=DLC_SUMMERSET</v>
      </c>
      <c r="AZ339" s="21" t="str">
        <f>IF(F339&lt;&gt;"Not in the game (anymore)",IF(A339&lt;&gt;"",IF(P339&lt;&gt;"",CONCATENATE(", zoneIds={",P339),"")&amp;IF(Y339&lt;&gt;"",CONCATENATE(",",Y339),"")&amp;IF(AD339&lt;&gt;"",CONCATENATE(",",AD339),"")&amp;IF(AI339&lt;&gt;"",CONCATENATE(",",AI339),"")&amp;IF(AN339&lt;&gt;"",CONCATENATE(",",AN339),"")&amp;IF(AS339&lt;&gt;"",CONCATENATE(",",AS339),"")&amp;IF(P339&lt;&gt;"",CONCATENATE("}",""),"")&amp;IF(OR(I339="true",I339="false",I339&lt;&gt;""), CONCATENATE(", veteran=", I339), ""),""),"")</f>
        <v>, zoneIds={1051}, veteran=false</v>
      </c>
      <c r="BA339" s="21" t="str">
        <f>IF(F339&lt;&gt;"Not in the game (anymore)",IF(A339&lt;&gt;"",", setType="&amp;G339,"")&amp;IF(J339="true",", multiTrialSet=true",""),"")</f>
        <v>, setType=LIBSETS_SETTYPE_TRIAL</v>
      </c>
      <c r="BB339" s="21" t="str">
        <f>IF(AX339&lt;&gt;"",", isProcSetAllowedInPvP="&amp; AX339,"") &amp; IF(F339&lt;&gt;"Not in the game (anymore)",IF(U339&lt;&gt;"",", dropMechanic={"&amp;U339&amp;IF(AA339&lt;&gt;"",","&amp;AA339,"")&amp;IF(AF339&lt;&gt;"",","&amp;AF339,"")&amp;IF(AK339&lt;&gt;"",","&amp;AK339,"")&amp;IF(AP339&lt;&gt;"",","&amp;AP339,"")&amp;IF(AU339&lt;&gt;"",","&amp;AU339,"")&amp;"}"&amp;IF(U339="LIBSETS_DROP_MECHANIC_MONSTER_NAME",", dropMechanicNames={" &amp; IF(V339&lt;&gt;"","['en']='"&amp;V339&amp;"'","") &amp; IF(W339&lt;&gt;"",", ['de']='" &amp; W339&amp;"'","")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IF(F339&lt;&gt;"Not in the game (anymore)",IF(C339&lt;&gt;"",CONCATENATE(" --",C339," / ",B339,"   [",IF(Q339&lt;&gt;"",Q339,""),IF(Z339&lt;&gt;"",", "&amp;Z339,""),IF(AE339&lt;&gt;"",", "&amp;AE339,""),IF(AJ339&lt;&gt;"",", "&amp;AJ339,""),IF(AO339&lt;&gt;"",", "&amp;AO339,""),IF(AT339&lt;&gt;"",", "&amp;AT339,""),"]")),"")</f>
        <v xml:space="preserve"> --Vestment of Olorime / Gewandung von Olorime   [Cloudrest]</v>
      </c>
    </row>
    <row r="340" spans="1:55" x14ac:dyDescent="0.25">
      <c r="A340" s="12">
        <v>392</v>
      </c>
      <c r="B340" t="s">
        <v>1261</v>
      </c>
      <c r="C340" t="s">
        <v>1262</v>
      </c>
      <c r="D340" s="3">
        <f>A340</f>
        <v>392</v>
      </c>
      <c r="G340" s="8" t="s">
        <v>1486</v>
      </c>
      <c r="I340" t="s">
        <v>92</v>
      </c>
      <c r="J340" t="s">
        <v>91</v>
      </c>
      <c r="K340">
        <v>364</v>
      </c>
      <c r="L340">
        <v>364</v>
      </c>
      <c r="M340">
        <v>364</v>
      </c>
      <c r="O340" s="65" t="s">
        <v>700</v>
      </c>
      <c r="P340" s="3">
        <f>IF(AND(G340&lt;&gt;"LIBSETS_SETTYPE_BATTLEGROUND",G340&lt;&gt;"LIBSETS_SETTYPE_SPECIAL"), IF(Q340&lt;&gt;"",VLOOKUP(Q340,'ESO zone constants'!$D$3:$H$10001,5,FALSE),""),"")</f>
        <v>1051</v>
      </c>
      <c r="Q340" t="str">
        <f>IF(AND(O340&lt;&gt;"",NOT(ISERROR(O340))),O340, IF(AND(K340&lt;&gt;"",K340&gt;0,NOT(ISERROR(K340))),VLOOKUP(K340,'ESO dumped WayshrineInfo'!$K$3:$N$9987,4,FALSE),""))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WayshrineInfo'!$K$3:$N$9987,4,FALSE),""))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WayshrineInfo'!$K$3:$N$9987,4,FALSE),""))</f>
        <v/>
      </c>
      <c r="AF340" s="44"/>
      <c r="AG340" s="39"/>
      <c r="AH340" s="39"/>
      <c r="AI340" s="3" t="str">
        <f>IF(G340&lt;&gt;"LIBSETS_SETTYPE_BATTLEGROUND",IF(G340&lt;&gt;"LIBSETS_SETTYPE_SPECIAL",IF(AJ340&lt;&gt;"",VLOOKUP(AJ340,'ESO zone constants'!$D$3:$H$4953,5,FALSE),""),""),"")</f>
        <v/>
      </c>
      <c r="AK340" s="44"/>
      <c r="AL340" s="39"/>
      <c r="AM340" s="39"/>
      <c r="AN340" s="3" t="str">
        <f>IF(G340&lt;&gt;"LIBSETS_SETTYPE_BATTLEGROUND",IF(G340&lt;&gt;"LIBSETS_SETTYPE_SPECIAL",IF(AO340&lt;&gt;"",VLOOKUP(AO340,'ESO zone constants'!$D$3:$H$4953,5,FALSE),""),""),"")</f>
        <v/>
      </c>
      <c r="AP340" s="44"/>
      <c r="AQ340" s="39"/>
      <c r="AR340" s="39"/>
      <c r="AS340" s="3" t="str">
        <f>IF(G340&lt;&gt;"LIBSETS_SETTYPE_BATTLEGROUND",IF(G340&lt;&gt;"LIBSETS_SETTYPE_SPECIAL",IF(AT340&lt;&gt;"",VLOOKUP(AT340,'ESO zone constants'!$D$3:$H$4953,5,FALSE),""),""),"")</f>
        <v/>
      </c>
      <c r="AU340" s="44"/>
      <c r="AV340" s="39"/>
      <c r="AW340" s="39"/>
      <c r="AX340" s="85" t="s">
        <v>2677</v>
      </c>
      <c r="AY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{wayshrines={364,364,364,}, dlcId=DLC_SUMMERSET</v>
      </c>
      <c r="AZ340" s="21" t="str">
        <f>IF(F340&lt;&gt;"Not in the game (anymore)",IF(A340&lt;&gt;"",IF(P340&lt;&gt;"",CONCATENATE(", zoneIds={",P340),"")&amp;IF(Y340&lt;&gt;"",CONCATENATE(",",Y340),"")&amp;IF(AD340&lt;&gt;"",CONCATENATE(",",AD340),"")&amp;IF(AI340&lt;&gt;"",CONCATENATE(",",AI340),"")&amp;IF(AN340&lt;&gt;"",CONCATENATE(",",AN340),"")&amp;IF(AS340&lt;&gt;"",CONCATENATE(",",AS340),"")&amp;IF(P340&lt;&gt;"",CONCATENATE("}",""),"")&amp;IF(OR(I340="true",I340="false",I340&lt;&gt;""), CONCATENATE(", veteran=", I340), ""),""),"")</f>
        <v>, zoneIds={1051}, veteran=true</v>
      </c>
      <c r="BA340" s="21" t="str">
        <f>IF(F340&lt;&gt;"Not in the game (anymore)",IF(A340&lt;&gt;"",", setType="&amp;G340,"")&amp;IF(J340="true",", multiTrialSet=true",""),"")</f>
        <v>, setType=LIBSETS_SETTYPE_TRIAL</v>
      </c>
      <c r="BB340" s="21" t="str">
        <f>IF(AX340&lt;&gt;"",", isProcSetAllowedInPvP="&amp; AX340,"") &amp; IF(F340&lt;&gt;"Not in the game (anymore)",IF(U340&lt;&gt;"",", dropMechanic={"&amp;U340&amp;IF(AA340&lt;&gt;"",","&amp;AA340,"")&amp;IF(AF340&lt;&gt;"",","&amp;AF340,"")&amp;IF(AK340&lt;&gt;"",","&amp;AK340,"")&amp;IF(AP340&lt;&gt;"",","&amp;AP340,"")&amp;IF(AU340&lt;&gt;"",","&amp;AU340,"")&amp;"}"&amp;IF(U340="LIBSETS_DROP_MECHANIC_MONSTER_NAME",", dropMechanicNames={" &amp; IF(V340&lt;&gt;"","['en']='"&amp;V340&amp;"'","") &amp; IF(W340&lt;&gt;"",", ['de']='" &amp; W340&amp;"'","")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IF(F340&lt;&gt;"Not in the game (anymore)",IF(C340&lt;&gt;"",CONCATENATE(" --",C340," / ",B340,"   [",IF(Q340&lt;&gt;"",Q340,""),IF(Z340&lt;&gt;"",", "&amp;Z340,""),IF(AE340&lt;&gt;"",", "&amp;AE340,""),IF(AJ340&lt;&gt;"",", "&amp;AJ340,""),IF(AO340&lt;&gt;"",", "&amp;AO340,""),IF(AT340&lt;&gt;"",", "&amp;AT340,""),"]")),"")</f>
        <v xml:space="preserve"> --Perfect Aegis of Galenwe / Perfekte Ägis von Galenwe   [Cloudrest]</v>
      </c>
    </row>
    <row r="341" spans="1:55" x14ac:dyDescent="0.25">
      <c r="A341" s="46">
        <v>393</v>
      </c>
      <c r="B341" t="s">
        <v>1263</v>
      </c>
      <c r="C341" t="s">
        <v>1264</v>
      </c>
      <c r="D341" s="3">
        <f>A341</f>
        <v>393</v>
      </c>
      <c r="G341" s="8" t="s">
        <v>1486</v>
      </c>
      <c r="I341" t="s">
        <v>92</v>
      </c>
      <c r="J341" t="s">
        <v>91</v>
      </c>
      <c r="K341">
        <v>364</v>
      </c>
      <c r="L341">
        <v>364</v>
      </c>
      <c r="M341">
        <v>364</v>
      </c>
      <c r="O341" s="65" t="s">
        <v>700</v>
      </c>
      <c r="P341" s="3">
        <f>IF(AND(G341&lt;&gt;"LIBSETS_SETTYPE_BATTLEGROUND",G341&lt;&gt;"LIBSETS_SETTYPE_SPECIAL"), IF(Q341&lt;&gt;"",VLOOKUP(Q341,'ESO zone constants'!$D$3:$H$10001,5,FALSE),""),"")</f>
        <v>1051</v>
      </c>
      <c r="Q341" t="str">
        <f>IF(AND(O341&lt;&gt;"",NOT(ISERROR(O341))),O341, IF(AND(K341&lt;&gt;"",K341&gt;0,NOT(ISERROR(K341))),VLOOKUP(K341,'ESO dumped WayshrineInfo'!$K$3:$N$9987,4,FALSE),""))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WayshrineInfo'!$K$3:$N$9987,4,FALSE),""))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WayshrineInfo'!$K$3:$N$9987,4,FALSE),""))</f>
        <v/>
      </c>
      <c r="AF341" s="44"/>
      <c r="AG341" s="39"/>
      <c r="AH341" s="39"/>
      <c r="AI341" s="3" t="str">
        <f>IF(G341&lt;&gt;"LIBSETS_SETTYPE_BATTLEGROUND",IF(G341&lt;&gt;"LIBSETS_SETTYPE_SPECIAL",IF(AJ341&lt;&gt;"",VLOOKUP(AJ341,'ESO zone constants'!$D$3:$H$4953,5,FALSE),""),""),"")</f>
        <v/>
      </c>
      <c r="AK341" s="44"/>
      <c r="AL341" s="39"/>
      <c r="AM341" s="39"/>
      <c r="AN341" s="3" t="str">
        <f>IF(G341&lt;&gt;"LIBSETS_SETTYPE_BATTLEGROUND",IF(G341&lt;&gt;"LIBSETS_SETTYPE_SPECIAL",IF(AO341&lt;&gt;"",VLOOKUP(AO341,'ESO zone constants'!$D$3:$H$4953,5,FALSE),""),""),"")</f>
        <v/>
      </c>
      <c r="AP341" s="44"/>
      <c r="AQ341" s="39"/>
      <c r="AR341" s="39"/>
      <c r="AS341" s="3" t="str">
        <f>IF(G341&lt;&gt;"LIBSETS_SETTYPE_BATTLEGROUND",IF(G341&lt;&gt;"LIBSETS_SETTYPE_SPECIAL",IF(AT341&lt;&gt;"",VLOOKUP(AT341,'ESO zone constants'!$D$3:$H$4953,5,FALSE),""),""),"")</f>
        <v/>
      </c>
      <c r="AU341" s="44"/>
      <c r="AV341" s="39"/>
      <c r="AW341" s="39"/>
      <c r="AX341" s="85" t="s">
        <v>2677</v>
      </c>
      <c r="AY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{wayshrines={364,364,364,}, dlcId=DLC_SUMMERSET</v>
      </c>
      <c r="AZ341" s="21" t="str">
        <f>IF(F341&lt;&gt;"Not in the game (anymore)",IF(A341&lt;&gt;"",IF(P341&lt;&gt;"",CONCATENATE(", zoneIds={",P341),"")&amp;IF(Y341&lt;&gt;"",CONCATENATE(",",Y341),"")&amp;IF(AD341&lt;&gt;"",CONCATENATE(",",AD341),"")&amp;IF(AI341&lt;&gt;"",CONCATENATE(",",AI341),"")&amp;IF(AN341&lt;&gt;"",CONCATENATE(",",AN341),"")&amp;IF(AS341&lt;&gt;"",CONCATENATE(",",AS341),"")&amp;IF(P341&lt;&gt;"",CONCATENATE("}",""),"")&amp;IF(OR(I341="true",I341="false",I341&lt;&gt;""), CONCATENATE(", veteran=", I341), ""),""),"")</f>
        <v>, zoneIds={1051}, veteran=true</v>
      </c>
      <c r="BA341" s="21" t="str">
        <f>IF(F341&lt;&gt;"Not in the game (anymore)",IF(A341&lt;&gt;"",", setType="&amp;G341,"")&amp;IF(J341="true",", multiTrialSet=true",""),"")</f>
        <v>, setType=LIBSETS_SETTYPE_TRIAL</v>
      </c>
      <c r="BB341" s="21" t="str">
        <f>IF(AX341&lt;&gt;"",", isProcSetAllowedInPvP="&amp; AX341,"") &amp; IF(F341&lt;&gt;"Not in the game (anymore)",IF(U341&lt;&gt;"",", dropMechanic={"&amp;U341&amp;IF(AA341&lt;&gt;"",","&amp;AA341,"")&amp;IF(AF341&lt;&gt;"",","&amp;AF341,"")&amp;IF(AK341&lt;&gt;"",","&amp;AK341,"")&amp;IF(AP341&lt;&gt;"",","&amp;AP341,"")&amp;IF(AU341&lt;&gt;"",","&amp;AU341,"")&amp;"}"&amp;IF(U341="LIBSETS_DROP_MECHANIC_MONSTER_NAME",", dropMechanicNames={" &amp; IF(V341&lt;&gt;"","['en']='"&amp;V341&amp;"'","") &amp; IF(W341&lt;&gt;"",", ['de']='" &amp; W341&amp;"'","")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IF(F341&lt;&gt;"Not in the game (anymore)",IF(C341&lt;&gt;"",CONCATENATE(" --",C341," / ",B341,"   [",IF(Q341&lt;&gt;"",Q341,""),IF(Z341&lt;&gt;"",", "&amp;Z341,""),IF(AE341&lt;&gt;"",", "&amp;AE341,""),IF(AJ341&lt;&gt;"",", "&amp;AJ341,""),IF(AO341&lt;&gt;"",", "&amp;AO341,""),IF(AT341&lt;&gt;"",", "&amp;AT341,""),"]")),"")</f>
        <v xml:space="preserve"> --Perfect Arms of Relequen / Perfekte Waffen von Relequen   [Cloudrest]</v>
      </c>
    </row>
    <row r="342" spans="1:55" x14ac:dyDescent="0.25">
      <c r="A342" s="12">
        <v>394</v>
      </c>
      <c r="B342" t="s">
        <v>1265</v>
      </c>
      <c r="C342" t="s">
        <v>1266</v>
      </c>
      <c r="D342" s="3">
        <f>A342</f>
        <v>394</v>
      </c>
      <c r="G342" s="8" t="s">
        <v>1486</v>
      </c>
      <c r="I342" t="s">
        <v>92</v>
      </c>
      <c r="J342" t="s">
        <v>91</v>
      </c>
      <c r="K342">
        <v>364</v>
      </c>
      <c r="L342">
        <v>364</v>
      </c>
      <c r="M342">
        <v>364</v>
      </c>
      <c r="O342" s="65" t="s">
        <v>700</v>
      </c>
      <c r="P342" s="3">
        <f>IF(AND(G342&lt;&gt;"LIBSETS_SETTYPE_BATTLEGROUND",G342&lt;&gt;"LIBSETS_SETTYPE_SPECIAL"), IF(Q342&lt;&gt;"",VLOOKUP(Q342,'ESO zone constants'!$D$3:$H$10001,5,FALSE),""),"")</f>
        <v>1051</v>
      </c>
      <c r="Q342" t="str">
        <f>IF(AND(O342&lt;&gt;"",NOT(ISERROR(O342))),O342, IF(AND(K342&lt;&gt;"",K342&gt;0,NOT(ISERROR(K342))),VLOOKUP(K342,'ESO dumped WayshrineInfo'!$K$3:$N$9987,4,FALSE),""))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WayshrineInfo'!$K$3:$N$9987,4,FALSE),""))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WayshrineInfo'!$K$3:$N$9987,4,FALSE),""))</f>
        <v/>
      </c>
      <c r="AF342" s="44"/>
      <c r="AG342" s="39"/>
      <c r="AH342" s="39"/>
      <c r="AI342" s="3" t="str">
        <f>IF(G342&lt;&gt;"LIBSETS_SETTYPE_BATTLEGROUND",IF(G342&lt;&gt;"LIBSETS_SETTYPE_SPECIAL",IF(AJ342&lt;&gt;"",VLOOKUP(AJ342,'ESO zone constants'!$D$3:$H$4953,5,FALSE),""),""),"")</f>
        <v/>
      </c>
      <c r="AK342" s="44"/>
      <c r="AL342" s="39"/>
      <c r="AM342" s="39"/>
      <c r="AN342" s="3" t="str">
        <f>IF(G342&lt;&gt;"LIBSETS_SETTYPE_BATTLEGROUND",IF(G342&lt;&gt;"LIBSETS_SETTYPE_SPECIAL",IF(AO342&lt;&gt;"",VLOOKUP(AO342,'ESO zone constants'!$D$3:$H$4953,5,FALSE),""),""),"")</f>
        <v/>
      </c>
      <c r="AP342" s="44"/>
      <c r="AQ342" s="39"/>
      <c r="AR342" s="39"/>
      <c r="AS342" s="3" t="str">
        <f>IF(G342&lt;&gt;"LIBSETS_SETTYPE_BATTLEGROUND",IF(G342&lt;&gt;"LIBSETS_SETTYPE_SPECIAL",IF(AT342&lt;&gt;"",VLOOKUP(AT342,'ESO zone constants'!$D$3:$H$4953,5,FALSE),""),""),"")</f>
        <v/>
      </c>
      <c r="AU342" s="44"/>
      <c r="AV342" s="39"/>
      <c r="AW342" s="39"/>
      <c r="AX342" s="85" t="s">
        <v>2677</v>
      </c>
      <c r="AY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{wayshrines={364,364,364,}, dlcId=DLC_SUMMERSET</v>
      </c>
      <c r="AZ342" s="21" t="str">
        <f>IF(F342&lt;&gt;"Not in the game (anymore)",IF(A342&lt;&gt;"",IF(P342&lt;&gt;"",CONCATENATE(", zoneIds={",P342),"")&amp;IF(Y342&lt;&gt;"",CONCATENATE(",",Y342),"")&amp;IF(AD342&lt;&gt;"",CONCATENATE(",",AD342),"")&amp;IF(AI342&lt;&gt;"",CONCATENATE(",",AI342),"")&amp;IF(AN342&lt;&gt;"",CONCATENATE(",",AN342),"")&amp;IF(AS342&lt;&gt;"",CONCATENATE(",",AS342),"")&amp;IF(P342&lt;&gt;"",CONCATENATE("}",""),"")&amp;IF(OR(I342="true",I342="false",I342&lt;&gt;""), CONCATENATE(", veteran=", I342), ""),""),"")</f>
        <v>, zoneIds={1051}, veteran=true</v>
      </c>
      <c r="BA342" s="21" t="str">
        <f>IF(F342&lt;&gt;"Not in the game (anymore)",IF(A342&lt;&gt;"",", setType="&amp;G342,"")&amp;IF(J342="true",", multiTrialSet=true",""),"")</f>
        <v>, setType=LIBSETS_SETTYPE_TRIAL</v>
      </c>
      <c r="BB342" s="21" t="str">
        <f>IF(AX342&lt;&gt;"",", isProcSetAllowedInPvP="&amp; AX342,"") &amp; IF(F342&lt;&gt;"Not in the game (anymore)",IF(U342&lt;&gt;"",", dropMechanic={"&amp;U342&amp;IF(AA342&lt;&gt;"",","&amp;AA342,"")&amp;IF(AF342&lt;&gt;"",","&amp;AF342,"")&amp;IF(AK342&lt;&gt;"",","&amp;AK342,"")&amp;IF(AP342&lt;&gt;"",","&amp;AP342,"")&amp;IF(AU342&lt;&gt;"",","&amp;AU342,"")&amp;"}"&amp;IF(U342="LIBSETS_DROP_MECHANIC_MONSTER_NAME",", dropMechanicNames={" &amp; IF(V342&lt;&gt;"","['en']='"&amp;V342&amp;"'","") &amp; IF(W342&lt;&gt;"",", ['de']='" &amp; W342&amp;"'","")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IF(F342&lt;&gt;"Not in the game (anymore)",IF(C342&lt;&gt;"",CONCATENATE(" --",C342," / ",B342,"   [",IF(Q342&lt;&gt;"",Q342,""),IF(Z342&lt;&gt;"",", "&amp;Z342,""),IF(AE342&lt;&gt;"",", "&amp;AE342,""),IF(AJ342&lt;&gt;"",", "&amp;AJ342,""),IF(AO342&lt;&gt;"",", "&amp;AO342,""),IF(AT342&lt;&gt;"",", "&amp;AT342,""),"]")),"")</f>
        <v xml:space="preserve"> --Perfect Mantle of Siroria / Perfekter Mantel von Siroria   [Cloudrest]</v>
      </c>
    </row>
    <row r="343" spans="1:55" x14ac:dyDescent="0.25">
      <c r="A343" s="12">
        <v>395</v>
      </c>
      <c r="B343" t="s">
        <v>1267</v>
      </c>
      <c r="C343" t="s">
        <v>1268</v>
      </c>
      <c r="D343" s="3">
        <f>A343</f>
        <v>395</v>
      </c>
      <c r="G343" s="8" t="s">
        <v>1486</v>
      </c>
      <c r="I343" t="s">
        <v>92</v>
      </c>
      <c r="J343" t="s">
        <v>91</v>
      </c>
      <c r="K343">
        <v>364</v>
      </c>
      <c r="L343">
        <v>364</v>
      </c>
      <c r="M343">
        <v>364</v>
      </c>
      <c r="O343" s="65" t="s">
        <v>700</v>
      </c>
      <c r="P343" s="3">
        <f>IF(AND(G343&lt;&gt;"LIBSETS_SETTYPE_BATTLEGROUND",G343&lt;&gt;"LIBSETS_SETTYPE_SPECIAL"), IF(Q343&lt;&gt;"",VLOOKUP(Q343,'ESO zone constants'!$D$3:$H$10001,5,FALSE),""),"")</f>
        <v>1051</v>
      </c>
      <c r="Q343" t="str">
        <f>IF(AND(O343&lt;&gt;"",NOT(ISERROR(O343))),O343, IF(AND(K343&lt;&gt;"",K343&gt;0,NOT(ISERROR(K343))),VLOOKUP(K343,'ESO dumped WayshrineInfo'!$K$3:$N$9987,4,FALSE),""))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WayshrineInfo'!$K$3:$N$9987,4,FALSE),""))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WayshrineInfo'!$K$3:$N$9987,4,FALSE),""))</f>
        <v/>
      </c>
      <c r="AF343" s="44"/>
      <c r="AG343" s="39"/>
      <c r="AH343" s="39"/>
      <c r="AI343" s="3" t="str">
        <f>IF(G343&lt;&gt;"LIBSETS_SETTYPE_BATTLEGROUND",IF(G343&lt;&gt;"LIBSETS_SETTYPE_SPECIAL",IF(AJ343&lt;&gt;"",VLOOKUP(AJ343,'ESO zone constants'!$D$3:$H$4953,5,FALSE),""),""),"")</f>
        <v/>
      </c>
      <c r="AK343" s="44"/>
      <c r="AL343" s="39"/>
      <c r="AM343" s="39"/>
      <c r="AN343" s="3" t="str">
        <f>IF(G343&lt;&gt;"LIBSETS_SETTYPE_BATTLEGROUND",IF(G343&lt;&gt;"LIBSETS_SETTYPE_SPECIAL",IF(AO343&lt;&gt;"",VLOOKUP(AO343,'ESO zone constants'!$D$3:$H$4953,5,FALSE),""),""),"")</f>
        <v/>
      </c>
      <c r="AP343" s="44"/>
      <c r="AQ343" s="39"/>
      <c r="AR343" s="39"/>
      <c r="AS343" s="3" t="str">
        <f>IF(G343&lt;&gt;"LIBSETS_SETTYPE_BATTLEGROUND",IF(G343&lt;&gt;"LIBSETS_SETTYPE_SPECIAL",IF(AT343&lt;&gt;"",VLOOKUP(AT343,'ESO zone constants'!$D$3:$H$4953,5,FALSE),""),""),"")</f>
        <v/>
      </c>
      <c r="AU343" s="44"/>
      <c r="AV343" s="39"/>
      <c r="AW343" s="39"/>
      <c r="AX343" s="85" t="s">
        <v>2677</v>
      </c>
      <c r="AY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{wayshrines={364,364,364,}, dlcId=DLC_SUMMERSET</v>
      </c>
      <c r="AZ343" s="21" t="str">
        <f>IF(F343&lt;&gt;"Not in the game (anymore)",IF(A343&lt;&gt;"",IF(P343&lt;&gt;"",CONCATENATE(", zoneIds={",P343),"")&amp;IF(Y343&lt;&gt;"",CONCATENATE(",",Y343),"")&amp;IF(AD343&lt;&gt;"",CONCATENATE(",",AD343),"")&amp;IF(AI343&lt;&gt;"",CONCATENATE(",",AI343),"")&amp;IF(AN343&lt;&gt;"",CONCATENATE(",",AN343),"")&amp;IF(AS343&lt;&gt;"",CONCATENATE(",",AS343),"")&amp;IF(P343&lt;&gt;"",CONCATENATE("}",""),"")&amp;IF(OR(I343="true",I343="false",I343&lt;&gt;""), CONCATENATE(", veteran=", I343), ""),""),"")</f>
        <v>, zoneIds={1051}, veteran=true</v>
      </c>
      <c r="BA343" s="21" t="str">
        <f>IF(F343&lt;&gt;"Not in the game (anymore)",IF(A343&lt;&gt;"",", setType="&amp;G343,"")&amp;IF(J343="true",", multiTrialSet=true",""),"")</f>
        <v>, setType=LIBSETS_SETTYPE_TRIAL</v>
      </c>
      <c r="BB343" s="21" t="str">
        <f>IF(AX343&lt;&gt;"",", isProcSetAllowedInPvP="&amp; AX343,"") &amp; IF(F343&lt;&gt;"Not in the game (anymore)",IF(U343&lt;&gt;"",", dropMechanic={"&amp;U343&amp;IF(AA343&lt;&gt;"",","&amp;AA343,"")&amp;IF(AF343&lt;&gt;"",","&amp;AF343,"")&amp;IF(AK343&lt;&gt;"",","&amp;AK343,"")&amp;IF(AP343&lt;&gt;"",","&amp;AP343,"")&amp;IF(AU343&lt;&gt;"",","&amp;AU343,"")&amp;"}"&amp;IF(U343="LIBSETS_DROP_MECHANIC_MONSTER_NAME",", dropMechanicNames={" &amp; IF(V343&lt;&gt;"","['en']='"&amp;V343&amp;"'","") &amp; IF(W343&lt;&gt;"",", ['de']='" &amp; W343&amp;"'","")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IF(F343&lt;&gt;"Not in the game (anymore)",IF(C343&lt;&gt;"",CONCATENATE(" --",C343," / ",B343,"   [",IF(Q343&lt;&gt;"",Q343,""),IF(Z343&lt;&gt;"",", "&amp;Z343,""),IF(AE343&lt;&gt;"",", "&amp;AE343,""),IF(AJ343&lt;&gt;"",", "&amp;AJ343,""),IF(AO343&lt;&gt;"",", "&amp;AO343,""),IF(AT343&lt;&gt;"",", "&amp;AT343,""),"]")),"")</f>
        <v xml:space="preserve"> --Perfect Vestment of Olorime / Perfekte Gewandung von Olorime   [Cloudrest]</v>
      </c>
    </row>
    <row r="344" spans="1:55" x14ac:dyDescent="0.25">
      <c r="A344" s="5">
        <v>397</v>
      </c>
      <c r="B344" t="s">
        <v>0</v>
      </c>
      <c r="C344" t="s">
        <v>0</v>
      </c>
      <c r="D344" s="3">
        <f>A344</f>
        <v>397</v>
      </c>
      <c r="G344" s="8" t="s">
        <v>1484</v>
      </c>
      <c r="H344" s="98">
        <v>3</v>
      </c>
      <c r="I344" t="s">
        <v>1471</v>
      </c>
      <c r="J344" t="s">
        <v>91</v>
      </c>
      <c r="K344">
        <v>370</v>
      </c>
      <c r="L344">
        <v>370</v>
      </c>
      <c r="M344">
        <v>370</v>
      </c>
      <c r="O344" s="65" t="s">
        <v>41</v>
      </c>
      <c r="P344" s="3">
        <f>IF(AND(G344&lt;&gt;"LIBSETS_SETTYPE_BATTLEGROUND",G344&lt;&gt;"LIBSETS_SETTYPE_SPECIAL"), IF(Q344&lt;&gt;"",VLOOKUP(Q344,'ESO zone constants'!$D$3:$H$10001,5,FALSE),""),"")</f>
        <v>1055</v>
      </c>
      <c r="Q344" t="str">
        <f>IF(AND(O344&lt;&gt;"",NOT(ISERROR(O344))),O344, IF(AND(K344&lt;&gt;"",K344&gt;0,NOT(ISERROR(K344))),VLOOKUP(K344,'ESO dumped WayshrineInfo'!$K$3:$N$9987,4,FALSE),""))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WayshrineInfo'!$K$3:$N$9987,4,FALSE),""))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WayshrineInfo'!$K$3:$N$9987,4,FALSE),""))</f>
        <v/>
      </c>
      <c r="AF344" s="44"/>
      <c r="AG344" s="39"/>
      <c r="AH344" s="39"/>
      <c r="AI344" s="3" t="str">
        <f>IF(G344&lt;&gt;"LIBSETS_SETTYPE_BATTLEGROUND",IF(G344&lt;&gt;"LIBSETS_SETTYPE_SPECIAL",IF(AJ344&lt;&gt;"",VLOOKUP(AJ344,'ESO zone constants'!$D$3:$H$4953,5,FALSE),""),""),"")</f>
        <v/>
      </c>
      <c r="AK344" s="44"/>
      <c r="AL344" s="39"/>
      <c r="AM344" s="39"/>
      <c r="AN344" s="3" t="str">
        <f>IF(G344&lt;&gt;"LIBSETS_SETTYPE_BATTLEGROUND",IF(G344&lt;&gt;"LIBSETS_SETTYPE_SPECIAL",IF(AO344&lt;&gt;"",VLOOKUP(AO344,'ESO zone constants'!$D$3:$H$4953,5,FALSE),""),""),"")</f>
        <v/>
      </c>
      <c r="AP344" s="44"/>
      <c r="AQ344" s="39"/>
      <c r="AR344" s="39"/>
      <c r="AS344" s="3" t="str">
        <f>IF(G344&lt;&gt;"LIBSETS_SETTYPE_BATTLEGROUND",IF(G344&lt;&gt;"LIBSETS_SETTYPE_SPECIAL",IF(AT344&lt;&gt;"",VLOOKUP(AT344,'ESO zone constants'!$D$3:$H$4953,5,FALSE),""),""),"")</f>
        <v/>
      </c>
      <c r="AU344" s="44"/>
      <c r="AV344" s="39"/>
      <c r="AW344" s="43"/>
      <c r="AX344" s="85" t="s">
        <v>2677</v>
      </c>
      <c r="AY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{wayshrines={370,370,370,}, dlcId=DLC_WOLFHUNTER</v>
      </c>
      <c r="AZ344" s="21" t="str">
        <f>IF(F344&lt;&gt;"Not in the game (anymore)",IF(A344&lt;&gt;"",IF(P344&lt;&gt;"",CONCATENATE(", zoneIds={",P344),"")&amp;IF(Y344&lt;&gt;"",CONCATENATE(",",Y344),"")&amp;IF(AD344&lt;&gt;"",CONCATENATE(",",AD344),"")&amp;IF(AI344&lt;&gt;"",CONCATENATE(",",AI344),"")&amp;IF(AN344&lt;&gt;"",CONCATENATE(",",AN344),"")&amp;IF(AS344&lt;&gt;"",CONCATENATE(",",AS344),"")&amp;IF(P344&lt;&gt;"",CONCATENATE("}",""),"")&amp;IF(OR(I344="true",I344="false",I344&lt;&gt;""), CONCATENATE(", veteran=", I344), ""),""),"")</f>
        <v>, zoneIds={1055}, veteran={[EQUIP_TYPE_HEAD]=true, [EQUIP_TYPE_SHOULDERS]=false}</v>
      </c>
      <c r="BA344" s="21" t="str">
        <f>IF(F344&lt;&gt;"Not in the game (anymore)",IF(A344&lt;&gt;"",", setType="&amp;G344,"")&amp;IF(J344="true",", multiTrialSet=true",""),"")</f>
        <v>, setType=LIBSETS_SETTYPE_MONSTER</v>
      </c>
      <c r="BB344" s="21" t="str">
        <f>IF(AX344&lt;&gt;"",", isProcSetAllowedInPvP="&amp; AX344,"") &amp; IF(F344&lt;&gt;"Not in the game (anymore)",IF(U344&lt;&gt;"",", dropMechanic={"&amp;U344&amp;IF(AA344&lt;&gt;"",","&amp;AA344,"")&amp;IF(AF344&lt;&gt;"",","&amp;AF344,"")&amp;IF(AK344&lt;&gt;"",","&amp;AK344,"")&amp;IF(AP344&lt;&gt;"",","&amp;AP344,"")&amp;IF(AU344&lt;&gt;"",","&amp;AU344,"")&amp;"}"&amp;IF(U344="LIBSETS_DROP_MECHANIC_MONSTER_NAME",", dropMechanicNames={" &amp; IF(V344&lt;&gt;"","['en']='"&amp;V344&amp;"'","") &amp; IF(W344&lt;&gt;"",", ['de']='" &amp; W344&amp;"'","") &amp; "}",""),"")&amp;"},","")</f>
        <v>, dropMechanic={LIBSETS_DROP_MECHANIC_MONSTER_NAME}, dropMechanicNames={['en']='Balorgh', ['de']='Balorgh'}},</v>
      </c>
      <c r="BC344" s="21" t="str">
        <f>IF(F344&lt;&gt;"Not in the game (anymore)",IF(C344&lt;&gt;"",CONCATENATE(" --",C344," / ",B344,"   [",IF(Q344&lt;&gt;"",Q344,""),IF(Z344&lt;&gt;"",", "&amp;Z344,""),IF(AE344&lt;&gt;"",", "&amp;AE344,""),IF(AJ344&lt;&gt;"",", "&amp;AJ344,""),IF(AO344&lt;&gt;"",", "&amp;AO344,""),IF(AT344&lt;&gt;"",", "&amp;AT344,""),"]")),"")</f>
        <v xml:space="preserve"> --Balorgh / Balorgh   [March of Sacrifices]</v>
      </c>
    </row>
    <row r="345" spans="1:55" x14ac:dyDescent="0.25">
      <c r="A345" s="5">
        <v>398</v>
      </c>
      <c r="B345" t="s">
        <v>33</v>
      </c>
      <c r="C345" t="s">
        <v>33</v>
      </c>
      <c r="D345" s="3">
        <f>A345</f>
        <v>398</v>
      </c>
      <c r="G345" s="8" t="s">
        <v>1484</v>
      </c>
      <c r="H345" s="98">
        <v>3</v>
      </c>
      <c r="I345" t="s">
        <v>1471</v>
      </c>
      <c r="J345" t="s">
        <v>91</v>
      </c>
      <c r="K345">
        <v>371</v>
      </c>
      <c r="L345">
        <v>371</v>
      </c>
      <c r="M345">
        <v>371</v>
      </c>
      <c r="O345" s="65" t="s">
        <v>73</v>
      </c>
      <c r="P345" s="3">
        <f>IF(AND(G345&lt;&gt;"LIBSETS_SETTYPE_BATTLEGROUND",G345&lt;&gt;"LIBSETS_SETTYPE_SPECIAL"), IF(Q345&lt;&gt;"",VLOOKUP(Q345,'ESO zone constants'!$D$3:$H$10001,5,FALSE),""),"")</f>
        <v>1052</v>
      </c>
      <c r="Q345" t="str">
        <f>IF(AND(O345&lt;&gt;"",NOT(ISERROR(O345))),O345, IF(AND(K345&lt;&gt;"",K345&gt;0,NOT(ISERROR(K345))),VLOOKUP(K345,'ESO dumped WayshrineInfo'!$K$3:$N$9987,4,FALSE),""))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WayshrineInfo'!$K$3:$N$9987,4,FALSE),""))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WayshrineInfo'!$K$3:$N$9987,4,FALSE),""))</f>
        <v/>
      </c>
      <c r="AF345" s="44"/>
      <c r="AG345" s="39"/>
      <c r="AH345" s="39"/>
      <c r="AI345" s="3" t="str">
        <f>IF(G345&lt;&gt;"LIBSETS_SETTYPE_BATTLEGROUND",IF(G345&lt;&gt;"LIBSETS_SETTYPE_SPECIAL",IF(AJ345&lt;&gt;"",VLOOKUP(AJ345,'ESO zone constants'!$D$3:$H$4953,5,FALSE),""),""),"")</f>
        <v/>
      </c>
      <c r="AK345" s="44"/>
      <c r="AL345" s="39"/>
      <c r="AM345" s="39"/>
      <c r="AN345" s="3" t="str">
        <f>IF(G345&lt;&gt;"LIBSETS_SETTYPE_BATTLEGROUND",IF(G345&lt;&gt;"LIBSETS_SETTYPE_SPECIAL",IF(AO345&lt;&gt;"",VLOOKUP(AO345,'ESO zone constants'!$D$3:$H$4953,5,FALSE),""),""),"")</f>
        <v/>
      </c>
      <c r="AP345" s="44"/>
      <c r="AQ345" s="39"/>
      <c r="AR345" s="39"/>
      <c r="AS345" s="3" t="str">
        <f>IF(G345&lt;&gt;"LIBSETS_SETTYPE_BATTLEGROUND",IF(G345&lt;&gt;"LIBSETS_SETTYPE_SPECIAL",IF(AT345&lt;&gt;"",VLOOKUP(AT345,'ESO zone constants'!$D$3:$H$4953,5,FALSE),""),""),"")</f>
        <v/>
      </c>
      <c r="AU345" s="44"/>
      <c r="AV345" s="39"/>
      <c r="AW345" s="43"/>
      <c r="AX345" s="85" t="s">
        <v>2677</v>
      </c>
      <c r="AY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{wayshrines={371,371,371,}, dlcId=DLC_WOLFHUNTER</v>
      </c>
      <c r="AZ345" s="21" t="str">
        <f>IF(F345&lt;&gt;"Not in the game (anymore)",IF(A345&lt;&gt;"",IF(P345&lt;&gt;"",CONCATENATE(", zoneIds={",P345),"")&amp;IF(Y345&lt;&gt;"",CONCATENATE(",",Y345),"")&amp;IF(AD345&lt;&gt;"",CONCATENATE(",",AD345),"")&amp;IF(AI345&lt;&gt;"",CONCATENATE(",",AI345),"")&amp;IF(AN345&lt;&gt;"",CONCATENATE(",",AN345),"")&amp;IF(AS345&lt;&gt;"",CONCATENATE(",",AS345),"")&amp;IF(P345&lt;&gt;"",CONCATENATE("}",""),"")&amp;IF(OR(I345="true",I345="false",I345&lt;&gt;""), CONCATENATE(", veteran=", I345), ""),""),"")</f>
        <v>, zoneIds={1052}, veteran={[EQUIP_TYPE_HEAD]=true, [EQUIP_TYPE_SHOULDERS]=false}</v>
      </c>
      <c r="BA345" s="21" t="str">
        <f>IF(F345&lt;&gt;"Not in the game (anymore)",IF(A345&lt;&gt;"",", setType="&amp;G345,"")&amp;IF(J345="true",", multiTrialSet=true",""),"")</f>
        <v>, setType=LIBSETS_SETTYPE_MONSTER</v>
      </c>
      <c r="BB345" s="21" t="str">
        <f>IF(AX345&lt;&gt;"",", isProcSetAllowedInPvP="&amp; AX345,"") &amp; IF(F345&lt;&gt;"Not in the game (anymore)",IF(U345&lt;&gt;"",", dropMechanic={"&amp;U345&amp;IF(AA345&lt;&gt;"",","&amp;AA345,"")&amp;IF(AF345&lt;&gt;"",","&amp;AF345,"")&amp;IF(AK345&lt;&gt;"",","&amp;AK345,"")&amp;IF(AP345&lt;&gt;"",","&amp;AP345,"")&amp;IF(AU345&lt;&gt;"",","&amp;AU345,"")&amp;"}"&amp;IF(U345="LIBSETS_DROP_MECHANIC_MONSTER_NAME",", dropMechanicNames={" &amp; IF(V345&lt;&gt;"","['en']='"&amp;V345&amp;"'","") &amp; IF(W345&lt;&gt;"",", ['de']='" &amp; W345&amp;"'","") &amp; "}",""),"")&amp;"},","")</f>
        <v>, dropMechanic={LIBSETS_DROP_MECHANIC_MONSTER_NAME}, dropMechanicNames={['en']='Vykosa', ['de']='Vykosa'}},</v>
      </c>
      <c r="BC345" s="21" t="str">
        <f>IF(F345&lt;&gt;"Not in the game (anymore)",IF(C345&lt;&gt;"",CONCATENATE(" --",C345," / ",B345,"   [",IF(Q345&lt;&gt;"",Q345,""),IF(Z345&lt;&gt;"",", "&amp;Z345,""),IF(AE345&lt;&gt;"",", "&amp;AE345,""),IF(AJ345&lt;&gt;"",", "&amp;AJ345,""),IF(AO345&lt;&gt;"",", "&amp;AO345,""),IF(AT345&lt;&gt;"",", "&amp;AT345,""),"]")),"")</f>
        <v xml:space="preserve"> --Vykosa / Vykosa   [Moon Hunter Keep]</v>
      </c>
    </row>
    <row r="346" spans="1:55" x14ac:dyDescent="0.25">
      <c r="A346" s="12">
        <v>399</v>
      </c>
      <c r="B346" t="s">
        <v>1269</v>
      </c>
      <c r="C346" t="s">
        <v>2641</v>
      </c>
      <c r="D346" s="3">
        <f>A346</f>
        <v>399</v>
      </c>
      <c r="G346" s="8" t="s">
        <v>1482</v>
      </c>
      <c r="I346" t="s">
        <v>91</v>
      </c>
      <c r="J346" t="s">
        <v>91</v>
      </c>
      <c r="K346">
        <v>370</v>
      </c>
      <c r="L346">
        <v>370</v>
      </c>
      <c r="M346">
        <v>370</v>
      </c>
      <c r="O346" s="65" t="s">
        <v>41</v>
      </c>
      <c r="P346" s="3">
        <f>IF(AND(G346&lt;&gt;"LIBSETS_SETTYPE_BATTLEGROUND",G346&lt;&gt;"LIBSETS_SETTYPE_SPECIAL"), IF(Q346&lt;&gt;"",VLOOKUP(Q346,'ESO zone constants'!$D$3:$H$10001,5,FALSE),""),"")</f>
        <v>1055</v>
      </c>
      <c r="Q346" t="str">
        <f>IF(AND(O346&lt;&gt;"",NOT(ISERROR(O346))),O346, IF(AND(K346&lt;&gt;"",K346&gt;0,NOT(ISERROR(K346))),VLOOKUP(K346,'ESO dumped WayshrineInfo'!$K$3:$N$9987,4,FALSE),""))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WayshrineInfo'!$K$3:$N$9987,4,FALSE),""))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WayshrineInfo'!$K$3:$N$9987,4,FALSE),""))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5" t="s">
        <v>2677</v>
      </c>
      <c r="AY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{wayshrines={370,370,370,}, dlcId=DLC_WOLFHUNTER</v>
      </c>
      <c r="AZ346" s="21" t="str">
        <f>IF(F346&lt;&gt;"Not in the game (anymore)",IF(A346&lt;&gt;"",IF(P346&lt;&gt;"",CONCATENATE(", zoneIds={",P346),"")&amp;IF(Y346&lt;&gt;"",CONCATENATE(",",Y346),"")&amp;IF(AD346&lt;&gt;"",CONCATENATE(",",AD346),"")&amp;IF(AI346&lt;&gt;"",CONCATENATE(",",AI346),"")&amp;IF(AN346&lt;&gt;"",CONCATENATE(",",AN346),"")&amp;IF(AS346&lt;&gt;"",CONCATENATE(",",AS346),"")&amp;IF(P346&lt;&gt;"",CONCATENATE("}",""),"")&amp;IF(OR(I346="true",I346="false",I346&lt;&gt;""), CONCATENATE(", veteran=", I346), ""),""),"")</f>
        <v>, zoneIds={1055}, veteran=false</v>
      </c>
      <c r="BA346" s="21" t="str">
        <f>IF(F346&lt;&gt;"Not in the game (anymore)",IF(A346&lt;&gt;"",", setType="&amp;G346,"")&amp;IF(J346="true",", multiTrialSet=true",""),"")</f>
        <v>, setType=LIBSETS_SETTYPE_DUNGEON</v>
      </c>
      <c r="BB346" s="21" t="str">
        <f>IF(AX346&lt;&gt;"",", isProcSetAllowedInPvP="&amp; AX346,"") &amp; IF(F346&lt;&gt;"Not in the game (anymore)",IF(U346&lt;&gt;"",", dropMechanic={"&amp;U346&amp;IF(AA346&lt;&gt;"",","&amp;AA346,"")&amp;IF(AF346&lt;&gt;"",","&amp;AF346,"")&amp;IF(AK346&lt;&gt;"",","&amp;AK346,"")&amp;IF(AP346&lt;&gt;"",","&amp;AP346,"")&amp;IF(AU346&lt;&gt;"",","&amp;AU346,"")&amp;"}"&amp;IF(U346="LIBSETS_DROP_MECHANIC_MONSTER_NAME",", dropMechanicNames={" &amp; IF(V346&lt;&gt;"","['en']='"&amp;V346&amp;"'","") &amp; IF(W346&lt;&gt;"",", ['de']='" &amp; W346&amp;"'","") &amp; "}",""),"")&amp;"},","")</f>
        <v>},</v>
      </c>
      <c r="BC346" s="21" t="str">
        <f>IF(F346&lt;&gt;"Not in the game (anymore)",IF(C346&lt;&gt;"",CONCATENATE(" --",C346," / ",B346,"   [",IF(Q346&lt;&gt;"",Q346,""),IF(Z346&lt;&gt;"",", "&amp;Z346,""),IF(AE346&lt;&gt;"",", "&amp;AE346,""),IF(AJ346&lt;&gt;"",", "&amp;AJ346,""),IF(AO346&lt;&gt;"",", "&amp;AO346,""),IF(AT346&lt;&gt;"",", "&amp;AT346,""),"]")),"")</f>
        <v xml:space="preserve"> --Hanu\'s Compassion / Hanus Mitgefühl   [March of Sacrifices]</v>
      </c>
    </row>
    <row r="347" spans="1:55" x14ac:dyDescent="0.25">
      <c r="A347" s="12">
        <v>400</v>
      </c>
      <c r="B347" t="s">
        <v>1270</v>
      </c>
      <c r="C347" t="s">
        <v>1271</v>
      </c>
      <c r="D347" s="3">
        <f>A347</f>
        <v>400</v>
      </c>
      <c r="E347" s="42"/>
      <c r="G347" s="8" t="s">
        <v>1482</v>
      </c>
      <c r="I347" t="s">
        <v>91</v>
      </c>
      <c r="J347" t="s">
        <v>91</v>
      </c>
      <c r="K347">
        <v>370</v>
      </c>
      <c r="L347">
        <v>370</v>
      </c>
      <c r="M347">
        <v>370</v>
      </c>
      <c r="O347" s="65" t="s">
        <v>41</v>
      </c>
      <c r="P347" s="3">
        <f>IF(AND(G347&lt;&gt;"LIBSETS_SETTYPE_BATTLEGROUND",G347&lt;&gt;"LIBSETS_SETTYPE_SPECIAL"), IF(Q347&lt;&gt;"",VLOOKUP(Q347,'ESO zone constants'!$D$3:$H$10001,5,FALSE),""),"")</f>
        <v>1055</v>
      </c>
      <c r="Q347" t="str">
        <f>IF(AND(O347&lt;&gt;"",NOT(ISERROR(O347))),O347, IF(AND(K347&lt;&gt;"",K347&gt;0,NOT(ISERROR(K347))),VLOOKUP(K347,'ESO dumped WayshrineInfo'!$K$3:$N$9987,4,FALSE),""))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WayshrineInfo'!$K$3:$N$9987,4,FALSE),""))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WayshrineInfo'!$K$3:$N$9987,4,FALSE),""))</f>
        <v/>
      </c>
      <c r="AF347" s="44"/>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K347" s="44"/>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P347" s="44"/>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U347" s="44"/>
      <c r="AV347" s="3" t="str">
        <f>IF(AU347&lt;&gt;"",IF(AU347&lt;&gt;"LIBSETS_DROP_MECHANIC_MONSTER_NAME",VLOOKUP(AU347,'LibSets constants'!$I$4:$L$1003,3,FALSE),""),"")</f>
        <v/>
      </c>
      <c r="AW347" s="3" t="str">
        <f>IF(AU347&lt;&gt;"",IF(AU347&lt;&gt;"LIBSETS_DROP_MECHANIC_MONSTER_NAME",VLOOKUP(AU347,'LibSets constants'!$I$4:$L$1003,4,FALSE),""),"")</f>
        <v/>
      </c>
      <c r="AX347" s="85" t="s">
        <v>2677</v>
      </c>
      <c r="AY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{wayshrines={370,370,370,}, dlcId=DLC_WOLFHUNTER</v>
      </c>
      <c r="AZ347" s="21" t="str">
        <f>IF(F347&lt;&gt;"Not in the game (anymore)",IF(A347&lt;&gt;"",IF(P347&lt;&gt;"",CONCATENATE(", zoneIds={",P347),"")&amp;IF(Y347&lt;&gt;"",CONCATENATE(",",Y347),"")&amp;IF(AD347&lt;&gt;"",CONCATENATE(",",AD347),"")&amp;IF(AI347&lt;&gt;"",CONCATENATE(",",AI347),"")&amp;IF(AN347&lt;&gt;"",CONCATENATE(",",AN347),"")&amp;IF(AS347&lt;&gt;"",CONCATENATE(",",AS347),"")&amp;IF(P347&lt;&gt;"",CONCATENATE("}",""),"")&amp;IF(OR(I347="true",I347="false",I347&lt;&gt;""), CONCATENATE(", veteran=", I347), ""),""),"")</f>
        <v>, zoneIds={1055}, veteran=false</v>
      </c>
      <c r="BA347" s="21" t="str">
        <f>IF(F347&lt;&gt;"Not in the game (anymore)",IF(A347&lt;&gt;"",", setType="&amp;G347,"")&amp;IF(J347="true",", multiTrialSet=true",""),"")</f>
        <v>, setType=LIBSETS_SETTYPE_DUNGEON</v>
      </c>
      <c r="BB347" s="21" t="str">
        <f>IF(AX347&lt;&gt;"",", isProcSetAllowedInPvP="&amp; AX347,"") &amp; IF(F347&lt;&gt;"Not in the game (anymore)",IF(U347&lt;&gt;"",", dropMechanic={"&amp;U347&amp;IF(AA347&lt;&gt;"",","&amp;AA347,"")&amp;IF(AF347&lt;&gt;"",","&amp;AF347,"")&amp;IF(AK347&lt;&gt;"",","&amp;AK347,"")&amp;IF(AP347&lt;&gt;"",","&amp;AP347,"")&amp;IF(AU347&lt;&gt;"",","&amp;AU347,"")&amp;"}"&amp;IF(U347="LIBSETS_DROP_MECHANIC_MONSTER_NAME",", dropMechanicNames={" &amp; IF(V347&lt;&gt;"","['en']='"&amp;V347&amp;"'","") &amp; IF(W347&lt;&gt;"",", ['de']='" &amp; W347&amp;"'","") &amp; "}",""),"")&amp;"},","")</f>
        <v>},</v>
      </c>
      <c r="BC347" s="21" t="str">
        <f>IF(F347&lt;&gt;"Not in the game (anymore)",IF(C347&lt;&gt;"",CONCATENATE(" --",C347," / ",B347,"   [",IF(Q347&lt;&gt;"",Q347,""),IF(Z347&lt;&gt;"",", "&amp;Z347,""),IF(AE347&lt;&gt;"",", "&amp;AE347,""),IF(AJ347&lt;&gt;"",", "&amp;AJ347,""),IF(AO347&lt;&gt;"",", "&amp;AO347,""),IF(AT347&lt;&gt;"",", "&amp;AT347,""),"]")),"")</f>
        <v xml:space="preserve"> --Blood Moon / Blutmond   [March of Sacrifices]</v>
      </c>
    </row>
    <row r="348" spans="1:55" x14ac:dyDescent="0.25">
      <c r="A348" s="12">
        <v>401</v>
      </c>
      <c r="B348" t="s">
        <v>1272</v>
      </c>
      <c r="C348" t="s">
        <v>1273</v>
      </c>
      <c r="D348" s="3">
        <f>A348</f>
        <v>401</v>
      </c>
      <c r="G348" s="8" t="s">
        <v>1482</v>
      </c>
      <c r="I348" t="s">
        <v>91</v>
      </c>
      <c r="J348" t="s">
        <v>91</v>
      </c>
      <c r="K348">
        <v>370</v>
      </c>
      <c r="L348">
        <v>370</v>
      </c>
      <c r="M348">
        <v>370</v>
      </c>
      <c r="O348" s="65" t="s">
        <v>41</v>
      </c>
      <c r="P348" s="3">
        <f>IF(AND(G348&lt;&gt;"LIBSETS_SETTYPE_BATTLEGROUND",G348&lt;&gt;"LIBSETS_SETTYPE_SPECIAL"), IF(Q348&lt;&gt;"",VLOOKUP(Q348,'ESO zone constants'!$D$3:$H$10001,5,FALSE),""),"")</f>
        <v>1055</v>
      </c>
      <c r="Q348" t="str">
        <f>IF(AND(O348&lt;&gt;"",NOT(ISERROR(O348))),O348, IF(AND(K348&lt;&gt;"",K348&gt;0,NOT(ISERROR(K348))),VLOOKUP(K348,'ESO dumped WayshrineInfo'!$K$3:$N$9987,4,FALSE),""))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WayshrineInfo'!$K$3:$N$9987,4,FALSE),""))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WayshrineInfo'!$K$3:$N$9987,4,FALSE),""))</f>
        <v/>
      </c>
      <c r="AF348" s="44"/>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K348" s="44"/>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P348" s="44"/>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U348" s="44"/>
      <c r="AV348" s="3" t="str">
        <f>IF(AU348&lt;&gt;"",IF(AU348&lt;&gt;"LIBSETS_DROP_MECHANIC_MONSTER_NAME",VLOOKUP(AU348,'LibSets constants'!$I$4:$L$1003,3,FALSE),""),"")</f>
        <v/>
      </c>
      <c r="AW348" s="3" t="str">
        <f>IF(AU348&lt;&gt;"",IF(AU348&lt;&gt;"LIBSETS_DROP_MECHANIC_MONSTER_NAME",VLOOKUP(AU348,'LibSets constants'!$I$4:$L$1003,4,FALSE),""),"")</f>
        <v/>
      </c>
      <c r="AX348" s="85" t="s">
        <v>2677</v>
      </c>
      <c r="AY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{wayshrines={370,370,370,}, dlcId=DLC_WOLFHUNTER</v>
      </c>
      <c r="AZ348" s="21" t="str">
        <f>IF(F348&lt;&gt;"Not in the game (anymore)",IF(A348&lt;&gt;"",IF(P348&lt;&gt;"",CONCATENATE(", zoneIds={",P348),"")&amp;IF(Y348&lt;&gt;"",CONCATENATE(",",Y348),"")&amp;IF(AD348&lt;&gt;"",CONCATENATE(",",AD348),"")&amp;IF(AI348&lt;&gt;"",CONCATENATE(",",AI348),"")&amp;IF(AN348&lt;&gt;"",CONCATENATE(",",AN348),"")&amp;IF(AS348&lt;&gt;"",CONCATENATE(",",AS348),"")&amp;IF(P348&lt;&gt;"",CONCATENATE("}",""),"")&amp;IF(OR(I348="true",I348="false",I348&lt;&gt;""), CONCATENATE(", veteran=", I348), ""),""),"")</f>
        <v>, zoneIds={1055}, veteran=false</v>
      </c>
      <c r="BA348" s="21" t="str">
        <f>IF(F348&lt;&gt;"Not in the game (anymore)",IF(A348&lt;&gt;"",", setType="&amp;G348,"")&amp;IF(J348="true",", multiTrialSet=true",""),"")</f>
        <v>, setType=LIBSETS_SETTYPE_DUNGEON</v>
      </c>
      <c r="BB348" s="21" t="str">
        <f>IF(AX348&lt;&gt;"",", isProcSetAllowedInPvP="&amp; AX348,"") &amp; IF(F348&lt;&gt;"Not in the game (anymore)",IF(U348&lt;&gt;"",", dropMechanic={"&amp;U348&amp;IF(AA348&lt;&gt;"",","&amp;AA348,"")&amp;IF(AF348&lt;&gt;"",","&amp;AF348,"")&amp;IF(AK348&lt;&gt;"",","&amp;AK348,"")&amp;IF(AP348&lt;&gt;"",","&amp;AP348,"")&amp;IF(AU348&lt;&gt;"",","&amp;AU348,"")&amp;"}"&amp;IF(U348="LIBSETS_DROP_MECHANIC_MONSTER_NAME",", dropMechanicNames={" &amp; IF(V348&lt;&gt;"","['en']='"&amp;V348&amp;"'","") &amp; IF(W348&lt;&gt;"",", ['de']='" &amp; W348&amp;"'","") &amp; "}",""),"")&amp;"},","")</f>
        <v>},</v>
      </c>
      <c r="BC348" s="21" t="str">
        <f>IF(F348&lt;&gt;"Not in the game (anymore)",IF(C348&lt;&gt;"",CONCATENATE(" --",C348," / ",B348,"   [",IF(Q348&lt;&gt;"",Q348,""),IF(Z348&lt;&gt;"",", "&amp;Z348,""),IF(AE348&lt;&gt;"",", "&amp;AE348,""),IF(AJ348&lt;&gt;"",", "&amp;AJ348,""),IF(AO348&lt;&gt;"",", "&amp;AO348,""),IF(AT348&lt;&gt;"",", "&amp;AT348,""),"]")),"")</f>
        <v xml:space="preserve"> --Haven of Ursus / Zuflucht von Ursus   [March of Sacrifices]</v>
      </c>
    </row>
    <row r="349" spans="1:55" x14ac:dyDescent="0.25">
      <c r="A349" s="12">
        <v>402</v>
      </c>
      <c r="B349" t="s">
        <v>1274</v>
      </c>
      <c r="C349" t="s">
        <v>1275</v>
      </c>
      <c r="D349" s="3">
        <f>A349</f>
        <v>402</v>
      </c>
      <c r="G349" s="8" t="s">
        <v>1482</v>
      </c>
      <c r="I349" t="s">
        <v>91</v>
      </c>
      <c r="J349" t="s">
        <v>91</v>
      </c>
      <c r="K349">
        <v>371</v>
      </c>
      <c r="L349">
        <v>371</v>
      </c>
      <c r="M349">
        <v>371</v>
      </c>
      <c r="O349" s="65" t="s">
        <v>73</v>
      </c>
      <c r="P349" s="3">
        <f>IF(AND(G349&lt;&gt;"LIBSETS_SETTYPE_BATTLEGROUND",G349&lt;&gt;"LIBSETS_SETTYPE_SPECIAL"), IF(Q349&lt;&gt;"",VLOOKUP(Q349,'ESO zone constants'!$D$3:$H$10001,5,FALSE),""),"")</f>
        <v>1052</v>
      </c>
      <c r="Q349" t="str">
        <f>IF(AND(O349&lt;&gt;"",NOT(ISERROR(O349))),O349, IF(AND(K349&lt;&gt;"",K349&gt;0,NOT(ISERROR(K349))),VLOOKUP(K349,'ESO dumped WayshrineInfo'!$K$3:$N$9987,4,FALSE),""))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WayshrineInfo'!$K$3:$N$9987,4,FALSE),""))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WayshrineInfo'!$K$3:$N$9987,4,FALSE),""))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5" t="s">
        <v>2677</v>
      </c>
      <c r="AY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{wayshrines={371,371,371,}, dlcId=DLC_WOLFHUNTER</v>
      </c>
      <c r="AZ349" s="21" t="str">
        <f>IF(F349&lt;&gt;"Not in the game (anymore)",IF(A349&lt;&gt;"",IF(P349&lt;&gt;"",CONCATENATE(", zoneIds={",P349),"")&amp;IF(Y349&lt;&gt;"",CONCATENATE(",",Y349),"")&amp;IF(AD349&lt;&gt;"",CONCATENATE(",",AD349),"")&amp;IF(AI349&lt;&gt;"",CONCATENATE(",",AI349),"")&amp;IF(AN349&lt;&gt;"",CONCATENATE(",",AN349),"")&amp;IF(AS349&lt;&gt;"",CONCATENATE(",",AS349),"")&amp;IF(P349&lt;&gt;"",CONCATENATE("}",""),"")&amp;IF(OR(I349="true",I349="false",I349&lt;&gt;""), CONCATENATE(", veteran=", I349), ""),""),"")</f>
        <v>, zoneIds={1052}, veteran=false</v>
      </c>
      <c r="BA349" s="21" t="str">
        <f>IF(F349&lt;&gt;"Not in the game (anymore)",IF(A349&lt;&gt;"",", setType="&amp;G349,"")&amp;IF(J349="true",", multiTrialSet=true",""),"")</f>
        <v>, setType=LIBSETS_SETTYPE_DUNGEON</v>
      </c>
      <c r="BB349" s="21" t="str">
        <f>IF(AX349&lt;&gt;"",", isProcSetAllowedInPvP="&amp; AX349,"") &amp; IF(F349&lt;&gt;"Not in the game (anymore)",IF(U349&lt;&gt;"",", dropMechanic={"&amp;U349&amp;IF(AA349&lt;&gt;"",","&amp;AA349,"")&amp;IF(AF349&lt;&gt;"",","&amp;AF349,"")&amp;IF(AK349&lt;&gt;"",","&amp;AK349,"")&amp;IF(AP349&lt;&gt;"",","&amp;AP349,"")&amp;IF(AU349&lt;&gt;"",","&amp;AU349,"")&amp;"}"&amp;IF(U349="LIBSETS_DROP_MECHANIC_MONSTER_NAME",", dropMechanicNames={" &amp; IF(V349&lt;&gt;"","['en']='"&amp;V349&amp;"'","") &amp; IF(W349&lt;&gt;"",", ['de']='" &amp; W349&amp;"'","") &amp; "}",""),"")&amp;"},","")</f>
        <v>},</v>
      </c>
      <c r="BC349" s="21" t="str">
        <f>IF(F349&lt;&gt;"Not in the game (anymore)",IF(C349&lt;&gt;"",CONCATENATE(" --",C349," / ",B349,"   [",IF(Q349&lt;&gt;"",Q349,""),IF(Z349&lt;&gt;"",", "&amp;Z349,""),IF(AE349&lt;&gt;"",", "&amp;AE349,""),IF(AJ349&lt;&gt;"",", "&amp;AJ349,""),IF(AO349&lt;&gt;"",", "&amp;AO349,""),IF(AT349&lt;&gt;"",", "&amp;AT349,""),"]")),"")</f>
        <v xml:space="preserve"> --Moon Hunter / Mondjäger   [Moon Hunter Keep]</v>
      </c>
    </row>
    <row r="350" spans="1:55" x14ac:dyDescent="0.25">
      <c r="A350" s="12">
        <v>403</v>
      </c>
      <c r="B350" t="s">
        <v>1276</v>
      </c>
      <c r="C350" t="s">
        <v>1277</v>
      </c>
      <c r="D350" s="3">
        <f>A350</f>
        <v>403</v>
      </c>
      <c r="G350" s="8" t="s">
        <v>1482</v>
      </c>
      <c r="I350" t="s">
        <v>91</v>
      </c>
      <c r="J350" t="s">
        <v>91</v>
      </c>
      <c r="K350">
        <v>371</v>
      </c>
      <c r="L350">
        <v>371</v>
      </c>
      <c r="M350">
        <v>371</v>
      </c>
      <c r="O350" s="65" t="s">
        <v>73</v>
      </c>
      <c r="P350" s="3">
        <f>IF(AND(G350&lt;&gt;"LIBSETS_SETTYPE_BATTLEGROUND",G350&lt;&gt;"LIBSETS_SETTYPE_SPECIAL"), IF(Q350&lt;&gt;"",VLOOKUP(Q350,'ESO zone constants'!$D$3:$H$10001,5,FALSE),""),"")</f>
        <v>1052</v>
      </c>
      <c r="Q350" t="str">
        <f>IF(AND(O350&lt;&gt;"",NOT(ISERROR(O350))),O350, IF(AND(K350&lt;&gt;"",K350&gt;0,NOT(ISERROR(K350))),VLOOKUP(K350,'ESO dumped WayshrineInfo'!$K$3:$N$9987,4,FALSE),""))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WayshrineInfo'!$K$3:$N$9987,4,FALSE),""))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WayshrineInfo'!$K$3:$N$9987,4,FALSE),""))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5" t="s">
        <v>2677</v>
      </c>
      <c r="AY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{wayshrines={371,371,371,}, dlcId=DLC_WOLFHUNTER</v>
      </c>
      <c r="AZ350" s="21" t="str">
        <f>IF(F350&lt;&gt;"Not in the game (anymore)",IF(A350&lt;&gt;"",IF(P350&lt;&gt;"",CONCATENATE(", zoneIds={",P350),"")&amp;IF(Y350&lt;&gt;"",CONCATENATE(",",Y350),"")&amp;IF(AD350&lt;&gt;"",CONCATENATE(",",AD350),"")&amp;IF(AI350&lt;&gt;"",CONCATENATE(",",AI350),"")&amp;IF(AN350&lt;&gt;"",CONCATENATE(",",AN350),"")&amp;IF(AS350&lt;&gt;"",CONCATENATE(",",AS350),"")&amp;IF(P350&lt;&gt;"",CONCATENATE("}",""),"")&amp;IF(OR(I350="true",I350="false",I350&lt;&gt;""), CONCATENATE(", veteran=", I350), ""),""),"")</f>
        <v>, zoneIds={1052}, veteran=false</v>
      </c>
      <c r="BA350" s="21" t="str">
        <f>IF(F350&lt;&gt;"Not in the game (anymore)",IF(A350&lt;&gt;"",", setType="&amp;G350,"")&amp;IF(J350="true",", multiTrialSet=true",""),"")</f>
        <v>, setType=LIBSETS_SETTYPE_DUNGEON</v>
      </c>
      <c r="BB350" s="21" t="str">
        <f>IF(AX350&lt;&gt;"",", isProcSetAllowedInPvP="&amp; AX350,"") &amp; IF(F350&lt;&gt;"Not in the game (anymore)",IF(U350&lt;&gt;"",", dropMechanic={"&amp;U350&amp;IF(AA350&lt;&gt;"",","&amp;AA350,"")&amp;IF(AF350&lt;&gt;"",","&amp;AF350,"")&amp;IF(AK350&lt;&gt;"",","&amp;AK350,"")&amp;IF(AP350&lt;&gt;"",","&amp;AP350,"")&amp;IF(AU350&lt;&gt;"",","&amp;AU350,"")&amp;"}"&amp;IF(U350="LIBSETS_DROP_MECHANIC_MONSTER_NAME",", dropMechanicNames={" &amp; IF(V350&lt;&gt;"","['en']='"&amp;V350&amp;"'","") &amp; IF(W350&lt;&gt;"",", ['de']='" &amp; W350&amp;"'","") &amp; "}",""),"")&amp;"},","")</f>
        <v>},</v>
      </c>
      <c r="BC350" s="21" t="str">
        <f>IF(F350&lt;&gt;"Not in the game (anymore)",IF(C350&lt;&gt;"",CONCATENATE(" --",C350," / ",B350,"   [",IF(Q350&lt;&gt;"",Q350,""),IF(Z350&lt;&gt;"",", "&amp;Z350,""),IF(AE350&lt;&gt;"",", "&amp;AE350,""),IF(AJ350&lt;&gt;"",", "&amp;AJ350,""),IF(AO350&lt;&gt;"",", "&amp;AO350,""),IF(AT350&lt;&gt;"",", "&amp;AT350,""),"]")),"")</f>
        <v xml:space="preserve"> --Savage Werewolf / Wilder Werwolf   [Moon Hunter Keep]</v>
      </c>
    </row>
    <row r="351" spans="1:55" x14ac:dyDescent="0.25">
      <c r="A351" s="12">
        <v>404</v>
      </c>
      <c r="B351" t="s">
        <v>1278</v>
      </c>
      <c r="C351" t="s">
        <v>2642</v>
      </c>
      <c r="D351" s="3">
        <f>A351</f>
        <v>404</v>
      </c>
      <c r="G351" s="8" t="s">
        <v>1482</v>
      </c>
      <c r="I351" t="s">
        <v>91</v>
      </c>
      <c r="J351" t="s">
        <v>91</v>
      </c>
      <c r="K351">
        <v>371</v>
      </c>
      <c r="L351">
        <v>371</v>
      </c>
      <c r="M351">
        <v>371</v>
      </c>
      <c r="O351" s="65" t="s">
        <v>73</v>
      </c>
      <c r="P351" s="3">
        <f>IF(AND(G351&lt;&gt;"LIBSETS_SETTYPE_BATTLEGROUND",G351&lt;&gt;"LIBSETS_SETTYPE_SPECIAL"), IF(Q351&lt;&gt;"",VLOOKUP(Q351,'ESO zone constants'!$D$3:$H$10001,5,FALSE),""),"")</f>
        <v>1052</v>
      </c>
      <c r="Q351" t="str">
        <f>IF(AND(O351&lt;&gt;"",NOT(ISERROR(O351))),O351, IF(AND(K351&lt;&gt;"",K351&gt;0,NOT(ISERROR(K351))),VLOOKUP(K351,'ESO dumped WayshrineInfo'!$K$3:$N$9987,4,FALSE),""))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WayshrineInfo'!$K$3:$N$9987,4,FALSE),""))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WayshrineInfo'!$K$3:$N$9987,4,FALSE),""))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5" t="s">
        <v>2677</v>
      </c>
      <c r="AY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{wayshrines={371,371,371,}, dlcId=DLC_WOLFHUNTER</v>
      </c>
      <c r="AZ351" s="21" t="str">
        <f>IF(F351&lt;&gt;"Not in the game (anymore)",IF(A351&lt;&gt;"",IF(P351&lt;&gt;"",CONCATENATE(", zoneIds={",P351),"")&amp;IF(Y351&lt;&gt;"",CONCATENATE(",",Y351),"")&amp;IF(AD351&lt;&gt;"",CONCATENATE(",",AD351),"")&amp;IF(AI351&lt;&gt;"",CONCATENATE(",",AI351),"")&amp;IF(AN351&lt;&gt;"",CONCATENATE(",",AN351),"")&amp;IF(AS351&lt;&gt;"",CONCATENATE(",",AS351),"")&amp;IF(P351&lt;&gt;"",CONCATENATE("}",""),"")&amp;IF(OR(I351="true",I351="false",I351&lt;&gt;""), CONCATENATE(", veteran=", I351), ""),""),"")</f>
        <v>, zoneIds={1052}, veteran=false</v>
      </c>
      <c r="BA351" s="21" t="str">
        <f>IF(F351&lt;&gt;"Not in the game (anymore)",IF(A351&lt;&gt;"",", setType="&amp;G351,"")&amp;IF(J351="true",", multiTrialSet=true",""),"")</f>
        <v>, setType=LIBSETS_SETTYPE_DUNGEON</v>
      </c>
      <c r="BB351" s="21" t="str">
        <f>IF(AX351&lt;&gt;"",", isProcSetAllowedInPvP="&amp; AX351,"") &amp; IF(F351&lt;&gt;"Not in the game (anymore)",IF(U351&lt;&gt;"",", dropMechanic={"&amp;U351&amp;IF(AA351&lt;&gt;"",","&amp;AA351,"")&amp;IF(AF351&lt;&gt;"",","&amp;AF351,"")&amp;IF(AK351&lt;&gt;"",","&amp;AK351,"")&amp;IF(AP351&lt;&gt;"",","&amp;AP351,"")&amp;IF(AU351&lt;&gt;"",","&amp;AU351,"")&amp;"}"&amp;IF(U351="LIBSETS_DROP_MECHANIC_MONSTER_NAME",", dropMechanicNames={" &amp; IF(V351&lt;&gt;"","['en']='"&amp;V351&amp;"'","") &amp; IF(W351&lt;&gt;"",", ['de']='" &amp; W351&amp;"'","") &amp; "}",""),"")&amp;"},","")</f>
        <v>},</v>
      </c>
      <c r="BC351" s="21" t="str">
        <f>IF(F351&lt;&gt;"Not in the game (anymore)",IF(C351&lt;&gt;"",CONCATENATE(" --",C351," / ",B351,"   [",IF(Q351&lt;&gt;"",Q351,""),IF(Z351&lt;&gt;"",", "&amp;Z351,""),IF(AE351&lt;&gt;"",", "&amp;AE351,""),IF(AJ351&lt;&gt;"",", "&amp;AJ351,""),IF(AO351&lt;&gt;"",", "&amp;AO351,""),IF(AT351&lt;&gt;"",", "&amp;AT351,""),"]")),"")</f>
        <v xml:space="preserve"> --Jailer\'s Tenacity / Tenazität des Kerkermeisters   [Moon Hunter Keep]</v>
      </c>
    </row>
    <row r="352" spans="1:55" x14ac:dyDescent="0.25">
      <c r="A352" s="12">
        <v>405</v>
      </c>
      <c r="B352" t="s">
        <v>1279</v>
      </c>
      <c r="C352" t="s">
        <v>2643</v>
      </c>
      <c r="D352" s="3">
        <f>A352</f>
        <v>405</v>
      </c>
      <c r="E352" s="42"/>
      <c r="G352" s="8" t="s">
        <v>1485</v>
      </c>
      <c r="I352" t="s">
        <v>91</v>
      </c>
      <c r="J352" t="s">
        <v>91</v>
      </c>
      <c r="K352">
        <v>374</v>
      </c>
      <c r="L352">
        <v>374</v>
      </c>
      <c r="M352">
        <v>374</v>
      </c>
      <c r="O352" s="65" t="s">
        <v>80</v>
      </c>
      <c r="P352" s="3">
        <f>IF(AND(G352&lt;&gt;"LIBSETS_SETTYPE_BATTLEGROUND",G352&lt;&gt;"LIBSETS_SETTYPE_SPECIAL"), IF(Q352&lt;&gt;"",VLOOKUP(Q352,'ESO zone constants'!$D$3:$H$10001,5,FALSE),""),"")</f>
        <v>726</v>
      </c>
      <c r="Q352" t="str">
        <f>IF(AND(O352&lt;&gt;"",NOT(ISERROR(O352))),O352, IF(AND(K352&lt;&gt;"",K352&gt;0,NOT(ISERROR(K352))),VLOOKUP(K352,'ESO dumped WayshrineInfo'!$K$3:$N$9987,4,FALSE),""))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WayshrineInfo'!$K$3:$N$9987,4,FALSE),""))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WayshrineInfo'!$K$3:$N$9987,4,FALSE),""))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5" t="s">
        <v>2677</v>
      </c>
      <c r="AY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{wayshrines={374,374,374,}, dlcId=DLC_MURKMIRE</v>
      </c>
      <c r="AZ352" s="21" t="str">
        <f>IF(F352&lt;&gt;"Not in the game (anymore)",IF(A352&lt;&gt;"",IF(P352&lt;&gt;"",CONCATENATE(", zoneIds={",P352),"")&amp;IF(Y352&lt;&gt;"",CONCATENATE(",",Y352),"")&amp;IF(AD352&lt;&gt;"",CONCATENATE(",",AD352),"")&amp;IF(AI352&lt;&gt;"",CONCATENATE(",",AI352),"")&amp;IF(AN352&lt;&gt;"",CONCATENATE(",",AN352),"")&amp;IF(AS352&lt;&gt;"",CONCATENATE(",",AS352),"")&amp;IF(P352&lt;&gt;"",CONCATENATE("}",""),"")&amp;IF(OR(I352="true",I352="false",I352&lt;&gt;""), CONCATENATE(", veteran=", I352), ""),""),"")</f>
        <v>, zoneIds={726}, veteran=false</v>
      </c>
      <c r="BA352" s="21" t="str">
        <f>IF(F352&lt;&gt;"Not in the game (anymore)",IF(A352&lt;&gt;"",", setType="&amp;G352,"")&amp;IF(J352="true",", multiTrialSet=true",""),"")</f>
        <v>, setType=LIBSETS_SETTYPE_OVERLAND</v>
      </c>
      <c r="BB352" s="21" t="str">
        <f>IF(AX352&lt;&gt;"",", isProcSetAllowedInPvP="&amp; AX352,"") &amp; IF(F352&lt;&gt;"Not in the game (anymore)",IF(U352&lt;&gt;"",", dropMechanic={"&amp;U352&amp;IF(AA352&lt;&gt;"",","&amp;AA352,"")&amp;IF(AF352&lt;&gt;"",","&amp;AF352,"")&amp;IF(AK352&lt;&gt;"",","&amp;AK352,"")&amp;IF(AP352&lt;&gt;"",","&amp;AP352,"")&amp;IF(AU352&lt;&gt;"",","&amp;AU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C352" s="21" t="str">
        <f>IF(F352&lt;&gt;"Not in the game (anymore)",IF(C352&lt;&gt;"",CONCATENATE(" --",C352," / ",B352,"   [",IF(Q352&lt;&gt;"",Q352,""),IF(Z352&lt;&gt;"",", "&amp;Z352,""),IF(AE352&lt;&gt;"",", "&amp;AE352,""),IF(AJ352&lt;&gt;"",", "&amp;AJ352,""),IF(AO352&lt;&gt;"",", "&amp;AO352,""),IF(AT352&lt;&gt;"",", "&amp;AT352,""),"]")),"")</f>
        <v xml:space="preserve"> --Bright-Throat\'s Boast / Hellhalsstolz   [Murkmire]</v>
      </c>
    </row>
    <row r="353" spans="1:55" x14ac:dyDescent="0.25">
      <c r="A353" s="12">
        <v>406</v>
      </c>
      <c r="B353" t="s">
        <v>1280</v>
      </c>
      <c r="C353" t="s">
        <v>2644</v>
      </c>
      <c r="D353" s="3">
        <f>A353</f>
        <v>406</v>
      </c>
      <c r="G353" s="8" t="s">
        <v>1485</v>
      </c>
      <c r="I353" t="s">
        <v>91</v>
      </c>
      <c r="J353" t="s">
        <v>91</v>
      </c>
      <c r="K353">
        <v>374</v>
      </c>
      <c r="L353">
        <v>374</v>
      </c>
      <c r="M353">
        <v>374</v>
      </c>
      <c r="O353" s="65" t="s">
        <v>80</v>
      </c>
      <c r="P353" s="3">
        <f>IF(AND(G353&lt;&gt;"LIBSETS_SETTYPE_BATTLEGROUND",G353&lt;&gt;"LIBSETS_SETTYPE_SPECIAL"), IF(Q353&lt;&gt;"",VLOOKUP(Q353,'ESO zone constants'!$D$3:$H$10001,5,FALSE),""),"")</f>
        <v>726</v>
      </c>
      <c r="Q353" t="str">
        <f>IF(AND(O353&lt;&gt;"",NOT(ISERROR(O353))),O353, IF(AND(K353&lt;&gt;"",K353&gt;0,NOT(ISERROR(K353))),VLOOKUP(K353,'ESO dumped WayshrineInfo'!$K$3:$N$9987,4,FALSE),""))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WayshrineInfo'!$K$3:$N$9987,4,FALSE),""))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WayshrineInfo'!$K$3:$N$9987,4,FALSE),""))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5" t="s">
        <v>2677</v>
      </c>
      <c r="AY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{wayshrines={374,374,374,}, dlcId=DLC_MURKMIRE</v>
      </c>
      <c r="AZ353" s="21" t="str">
        <f>IF(F353&lt;&gt;"Not in the game (anymore)",IF(A353&lt;&gt;"",IF(P353&lt;&gt;"",CONCATENATE(", zoneIds={",P353),"")&amp;IF(Y353&lt;&gt;"",CONCATENATE(",",Y353),"")&amp;IF(AD353&lt;&gt;"",CONCATENATE(",",AD353),"")&amp;IF(AI353&lt;&gt;"",CONCATENATE(",",AI353),"")&amp;IF(AN353&lt;&gt;"",CONCATENATE(",",AN353),"")&amp;IF(AS353&lt;&gt;"",CONCATENATE(",",AS353),"")&amp;IF(P353&lt;&gt;"",CONCATENATE("}",""),"")&amp;IF(OR(I353="true",I353="false",I353&lt;&gt;""), CONCATENATE(", veteran=", I353), ""),""),"")</f>
        <v>, zoneIds={726}, veteran=false</v>
      </c>
      <c r="BA353" s="21" t="str">
        <f>IF(F353&lt;&gt;"Not in the game (anymore)",IF(A353&lt;&gt;"",", setType="&amp;G353,"")&amp;IF(J353="true",", multiTrialSet=true",""),"")</f>
        <v>, setType=LIBSETS_SETTYPE_OVERLAND</v>
      </c>
      <c r="BB353" s="21" t="str">
        <f>IF(AX353&lt;&gt;"",", isProcSetAllowedInPvP="&amp; AX353,"") &amp; IF(F353&lt;&gt;"Not in the game (anymore)",IF(U353&lt;&gt;"",", dropMechanic={"&amp;U353&amp;IF(AA353&lt;&gt;"",","&amp;AA353,"")&amp;IF(AF353&lt;&gt;"",","&amp;AF353,"")&amp;IF(AK353&lt;&gt;"",","&amp;AK353,"")&amp;IF(AP353&lt;&gt;"",","&amp;AP353,"")&amp;IF(AU353&lt;&gt;"",","&amp;AU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C353" s="21" t="str">
        <f>IF(F353&lt;&gt;"Not in the game (anymore)",IF(C353&lt;&gt;"",CONCATENATE(" --",C353," / ",B353,"   [",IF(Q353&lt;&gt;"",Q353,""),IF(Z353&lt;&gt;"",", "&amp;Z353,""),IF(AE353&lt;&gt;"",", "&amp;AE353,""),IF(AJ353&lt;&gt;"",", "&amp;AJ353,""),IF(AO353&lt;&gt;"",", "&amp;AO353,""),IF(AT353&lt;&gt;"",", "&amp;AT353,""),"]")),"")</f>
        <v xml:space="preserve"> --Dead-Water\'s Guile / Totwassertücke   [Murkmire]</v>
      </c>
    </row>
    <row r="354" spans="1:55" x14ac:dyDescent="0.25">
      <c r="A354" s="12">
        <v>407</v>
      </c>
      <c r="B354" t="s">
        <v>1281</v>
      </c>
      <c r="C354" t="s">
        <v>1282</v>
      </c>
      <c r="D354" s="3">
        <f>A354</f>
        <v>407</v>
      </c>
      <c r="E354" s="42"/>
      <c r="G354" s="8" t="s">
        <v>1485</v>
      </c>
      <c r="I354" t="s">
        <v>91</v>
      </c>
      <c r="J354" t="s">
        <v>91</v>
      </c>
      <c r="K354">
        <v>374</v>
      </c>
      <c r="L354">
        <v>374</v>
      </c>
      <c r="M354">
        <v>374</v>
      </c>
      <c r="O354" s="65" t="s">
        <v>80</v>
      </c>
      <c r="P354" s="3">
        <f>IF(AND(G354&lt;&gt;"LIBSETS_SETTYPE_BATTLEGROUND",G354&lt;&gt;"LIBSETS_SETTYPE_SPECIAL"), IF(Q354&lt;&gt;"",VLOOKUP(Q354,'ESO zone constants'!$D$3:$H$10001,5,FALSE),""),"")</f>
        <v>726</v>
      </c>
      <c r="Q354" t="str">
        <f>IF(AND(O354&lt;&gt;"",NOT(ISERROR(O354))),O354, IF(AND(K354&lt;&gt;"",K354&gt;0,NOT(ISERROR(K354))),VLOOKUP(K354,'ESO dumped WayshrineInfo'!$K$3:$N$9987,4,FALSE),""))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WayshrineInfo'!$K$3:$N$9987,4,FALSE),""))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WayshrineInfo'!$K$3:$N$9987,4,FALSE),""))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5" t="s">
        <v>2677</v>
      </c>
      <c r="AY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{wayshrines={374,374,374,}, dlcId=DLC_MURKMIRE</v>
      </c>
      <c r="AZ354" s="21" t="str">
        <f>IF(F354&lt;&gt;"Not in the game (anymore)",IF(A354&lt;&gt;"",IF(P354&lt;&gt;"",CONCATENATE(", zoneIds={",P354),"")&amp;IF(Y354&lt;&gt;"",CONCATENATE(",",Y354),"")&amp;IF(AD354&lt;&gt;"",CONCATENATE(",",AD354),"")&amp;IF(AI354&lt;&gt;"",CONCATENATE(",",AI354),"")&amp;IF(AN354&lt;&gt;"",CONCATENATE(",",AN354),"")&amp;IF(AS354&lt;&gt;"",CONCATENATE(",",AS354),"")&amp;IF(P354&lt;&gt;"",CONCATENATE("}",""),"")&amp;IF(OR(I354="true",I354="false",I354&lt;&gt;""), CONCATENATE(", veteran=", I354), ""),""),"")</f>
        <v>, zoneIds={726}, veteran=false</v>
      </c>
      <c r="BA354" s="21" t="str">
        <f>IF(F354&lt;&gt;"Not in the game (anymore)",IF(A354&lt;&gt;"",", setType="&amp;G354,"")&amp;IF(J354="true",", multiTrialSet=true",""),"")</f>
        <v>, setType=LIBSETS_SETTYPE_OVERLAND</v>
      </c>
      <c r="BB354" s="21" t="str">
        <f>IF(AX354&lt;&gt;"",", isProcSetAllowedInPvP="&amp; AX354,"") &amp; IF(F354&lt;&gt;"Not in the game (anymore)",IF(U354&lt;&gt;"",", dropMechanic={"&amp;U354&amp;IF(AA354&lt;&gt;"",","&amp;AA354,"")&amp;IF(AF354&lt;&gt;"",","&amp;AF354,"")&amp;IF(AK354&lt;&gt;"",","&amp;AK354,"")&amp;IF(AP354&lt;&gt;"",","&amp;AP354,"")&amp;IF(AU354&lt;&gt;"",","&amp;AU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C354" s="21" t="str">
        <f>IF(F354&lt;&gt;"Not in the game (anymore)",IF(C354&lt;&gt;"",CONCATENATE(" --",C354," / ",B354,"   [",IF(Q354&lt;&gt;"",Q354,""),IF(Z354&lt;&gt;"",", "&amp;Z354,""),IF(AE354&lt;&gt;"",", "&amp;AE354,""),IF(AJ354&lt;&gt;"",", "&amp;AJ354,""),IF(AO354&lt;&gt;"",", "&amp;AO354,""),IF(AT354&lt;&gt;"",", "&amp;AT354,""),"]")),"")</f>
        <v xml:space="preserve"> --Champion of the Hist / Histchampion   [Murkmire]</v>
      </c>
    </row>
    <row r="355" spans="1:55" x14ac:dyDescent="0.25">
      <c r="A355" s="5">
        <v>408</v>
      </c>
      <c r="B355" t="s">
        <v>1283</v>
      </c>
      <c r="C355" t="s">
        <v>1284</v>
      </c>
      <c r="D355" s="3">
        <f>A355</f>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WayshrineInfo'!$K$3:$N$9987,4,FALSE),""))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WayshrineInfo'!$K$3:$N$9987,4,FALSE),""))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WayshrineInfo'!$K$3:$N$9987,4,FALSE),""))</f>
        <v>Murkmire</v>
      </c>
      <c r="AF355" s="44"/>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K355" s="44"/>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P355" s="44"/>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U355" s="44"/>
      <c r="AV355" s="3" t="str">
        <f>IF(AU355&lt;&gt;"",IF(AU355&lt;&gt;"LIBSETS_DROP_MECHANIC_MONSTER_NAME",VLOOKUP(AU355,'LibSets constants'!$I$4:$L$1003,3,FALSE),""),"")</f>
        <v/>
      </c>
      <c r="AW355" s="3" t="str">
        <f>IF(AU355&lt;&gt;"",IF(AU355&lt;&gt;"LIBSETS_DROP_MECHANIC_MONSTER_NAME",VLOOKUP(AU355,'LibSets constants'!$I$4:$L$1003,4,FALSE),""),"")</f>
        <v/>
      </c>
      <c r="AX355" s="85" t="s">
        <v>2677</v>
      </c>
      <c r="AY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Z355" s="21" t="str">
        <f>IF(F355&lt;&gt;"Not in the game (anymore)",IF(A355&lt;&gt;"",IF(P355&lt;&gt;"",CONCATENATE(", zoneIds={",P355),"")&amp;IF(Y355&lt;&gt;"",CONCATENATE(",",Y355),"")&amp;IF(AD355&lt;&gt;"",CONCATENATE(",",AD355),"")&amp;IF(AI355&lt;&gt;"",CONCATENATE(",",AI355),"")&amp;IF(AN355&lt;&gt;"",CONCATENATE(",",AN355),"")&amp;IF(AS355&lt;&gt;"",CONCATENATE(",",AS355),"")&amp;IF(P355&lt;&gt;"",CONCATENATE("}",""),"")&amp;IF(OR(I355="true",I355="false",I355&lt;&gt;""), CONCATENATE(", veteran=", I355), ""),""),"")</f>
        <v>, zoneIds={726,726,726}, veteran=false</v>
      </c>
      <c r="BA355" s="21" t="str">
        <f>IF(F355&lt;&gt;"Not in the game (anymore)",IF(A355&lt;&gt;"",", setType="&amp;G355,"")&amp;IF(J355="true",", multiTrialSet=true",""),"")</f>
        <v>, setType=LIBSETS_SETTYPE_CRAFTED</v>
      </c>
      <c r="BB355" s="21" t="str">
        <f>IF(AX355&lt;&gt;"",", isProcSetAllowedInPvP="&amp; AX355,"") &amp; IF(F355&lt;&gt;"Not in the game (anymore)",IF(U355&lt;&gt;"",", dropMechanic={"&amp;U355&amp;IF(AA355&lt;&gt;"",","&amp;AA355,"")&amp;IF(AF355&lt;&gt;"",","&amp;AF355,"")&amp;IF(AK355&lt;&gt;"",","&amp;AK355,"")&amp;IF(AP355&lt;&gt;"",","&amp;AP355,"")&amp;IF(AU355&lt;&gt;"",","&amp;AU355,"")&amp;"}"&amp;IF(U355="LIBSETS_DROP_MECHANIC_MONSTER_NAME",", dropMechanicNames={" &amp; IF(V355&lt;&gt;"","['en']='"&amp;V355&amp;"'","") &amp; IF(W355&lt;&gt;"",", ['de']='" &amp; W355&amp;"'","") &amp; "}",""),"")&amp;"},","")</f>
        <v>},</v>
      </c>
      <c r="BC355" s="21" t="str">
        <f>IF(F355&lt;&gt;"Not in the game (anymore)",IF(C355&lt;&gt;"",CONCATENATE(" --",C355," / ",B355,"   [",IF(Q355&lt;&gt;"",Q355,""),IF(Z355&lt;&gt;"",", "&amp;Z355,""),IF(AE355&lt;&gt;"",", "&amp;AE355,""),IF(AJ355&lt;&gt;"",", "&amp;AJ355,""),IF(AO355&lt;&gt;"",", "&amp;AO355,""),IF(AT355&lt;&gt;"",", "&amp;AT355,""),"]")),"")</f>
        <v xml:space="preserve"> --Grave-Stake Collector / Grabpflocksammler   [Murkmire, Murkmire, Murkmire]</v>
      </c>
    </row>
    <row r="356" spans="1:55" x14ac:dyDescent="0.25">
      <c r="A356" s="5">
        <v>409</v>
      </c>
      <c r="B356" t="s">
        <v>1285</v>
      </c>
      <c r="C356" t="s">
        <v>1286</v>
      </c>
      <c r="D356" s="3">
        <f>A356</f>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WayshrineInfo'!$K$3:$N$9987,4,FALSE),""))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WayshrineInfo'!$K$3:$N$9987,4,FALSE),""))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WayshrineInfo'!$K$3:$N$9987,4,FALSE),""))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5" t="s">
        <v>2677</v>
      </c>
      <c r="AY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Z356" s="21" t="str">
        <f>IF(F356&lt;&gt;"Not in the game (anymore)",IF(A356&lt;&gt;"",IF(P356&lt;&gt;"",CONCATENATE(", zoneIds={",P356),"")&amp;IF(Y356&lt;&gt;"",CONCATENATE(",",Y356),"")&amp;IF(AD356&lt;&gt;"",CONCATENATE(",",AD356),"")&amp;IF(AI356&lt;&gt;"",CONCATENATE(",",AI356),"")&amp;IF(AN356&lt;&gt;"",CONCATENATE(",",AN356),"")&amp;IF(AS356&lt;&gt;"",CONCATENATE(",",AS356),"")&amp;IF(P356&lt;&gt;"",CONCATENATE("}",""),"")&amp;IF(OR(I356="true",I356="false",I356&lt;&gt;""), CONCATENATE(", veteran=", I356), ""),""),"")</f>
        <v>, zoneIds={726,726,726}, veteran=false</v>
      </c>
      <c r="BA356" s="21" t="str">
        <f>IF(F356&lt;&gt;"Not in the game (anymore)",IF(A356&lt;&gt;"",", setType="&amp;G356,"")&amp;IF(J356="true",", multiTrialSet=true",""),"")</f>
        <v>, setType=LIBSETS_SETTYPE_CRAFTED</v>
      </c>
      <c r="BB356" s="21" t="str">
        <f>IF(AX356&lt;&gt;"",", isProcSetAllowedInPvP="&amp; AX356,"") &amp; IF(F356&lt;&gt;"Not in the game (anymore)",IF(U356&lt;&gt;"",", dropMechanic={"&amp;U356&amp;IF(AA356&lt;&gt;"",","&amp;AA356,"")&amp;IF(AF356&lt;&gt;"",","&amp;AF356,"")&amp;IF(AK356&lt;&gt;"",","&amp;AK356,"")&amp;IF(AP356&lt;&gt;"",","&amp;AP356,"")&amp;IF(AU356&lt;&gt;"",","&amp;AU356,"")&amp;"}"&amp;IF(U356="LIBSETS_DROP_MECHANIC_MONSTER_NAME",", dropMechanicNames={" &amp; IF(V356&lt;&gt;"","['en']='"&amp;V356&amp;"'","") &amp; IF(W356&lt;&gt;"",", ['de']='" &amp; W356&amp;"'","") &amp; "}",""),"")&amp;"},","")</f>
        <v>},</v>
      </c>
      <c r="BC356" s="21" t="str">
        <f>IF(F356&lt;&gt;"Not in the game (anymore)",IF(C356&lt;&gt;"",CONCATENATE(" --",C356," / ",B356,"   [",IF(Q356&lt;&gt;"",Q356,""),IF(Z356&lt;&gt;"",", "&amp;Z356,""),IF(AE356&lt;&gt;"",", "&amp;AE356,""),IF(AJ356&lt;&gt;"",", "&amp;AJ356,""),IF(AO356&lt;&gt;"",", "&amp;AO356,""),IF(AT356&lt;&gt;"",", "&amp;AT356,""),"]")),"")</f>
        <v xml:space="preserve"> --Naga Shaman / Nagaschamane   [Murkmire, Murkmire, Murkmire]</v>
      </c>
    </row>
    <row r="357" spans="1:55" x14ac:dyDescent="0.25">
      <c r="A357" s="5">
        <v>410</v>
      </c>
      <c r="B357" t="s">
        <v>1287</v>
      </c>
      <c r="C357" t="s">
        <v>1288</v>
      </c>
      <c r="D357" s="3">
        <f>A357</f>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WayshrineInfo'!$K$3:$N$9987,4,FALSE),""))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WayshrineInfo'!$K$3:$N$9987,4,FALSE),""))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WayshrineInfo'!$K$3:$N$9987,4,FALSE),""))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5" t="s">
        <v>2677</v>
      </c>
      <c r="AY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Z357" s="21" t="str">
        <f>IF(F357&lt;&gt;"Not in the game (anymore)",IF(A357&lt;&gt;"",IF(P357&lt;&gt;"",CONCATENATE(", zoneIds={",P357),"")&amp;IF(Y357&lt;&gt;"",CONCATENATE(",",Y357),"")&amp;IF(AD357&lt;&gt;"",CONCATENATE(",",AD357),"")&amp;IF(AI357&lt;&gt;"",CONCATENATE(",",AI357),"")&amp;IF(AN357&lt;&gt;"",CONCATENATE(",",AN357),"")&amp;IF(AS357&lt;&gt;"",CONCATENATE(",",AS357),"")&amp;IF(P357&lt;&gt;"",CONCATENATE("}",""),"")&amp;IF(OR(I357="true",I357="false",I357&lt;&gt;""), CONCATENATE(", veteran=", I357), ""),""),"")</f>
        <v>, zoneIds={726,726,726}, veteran=false</v>
      </c>
      <c r="BA357" s="21" t="str">
        <f>IF(F357&lt;&gt;"Not in the game (anymore)",IF(A357&lt;&gt;"",", setType="&amp;G357,"")&amp;IF(J357="true",", multiTrialSet=true",""),"")</f>
        <v>, setType=LIBSETS_SETTYPE_CRAFTED</v>
      </c>
      <c r="BB357" s="21" t="str">
        <f>IF(AX357&lt;&gt;"",", isProcSetAllowedInPvP="&amp; AX357,"") &amp; IF(F357&lt;&gt;"Not in the game (anymore)",IF(U357&lt;&gt;"",", dropMechanic={"&amp;U357&amp;IF(AA357&lt;&gt;"",","&amp;AA357,"")&amp;IF(AF357&lt;&gt;"",","&amp;AF357,"")&amp;IF(AK357&lt;&gt;"",","&amp;AK357,"")&amp;IF(AP357&lt;&gt;"",","&amp;AP357,"")&amp;IF(AU357&lt;&gt;"",","&amp;AU357,"")&amp;"}"&amp;IF(U357="LIBSETS_DROP_MECHANIC_MONSTER_NAME",", dropMechanicNames={" &amp; IF(V357&lt;&gt;"","['en']='"&amp;V357&amp;"'","") &amp; IF(W357&lt;&gt;"",", ['de']='" &amp; W357&amp;"'","") &amp; "}",""),"")&amp;"},","")</f>
        <v>},</v>
      </c>
      <c r="BC357" s="21" t="str">
        <f>IF(F357&lt;&gt;"Not in the game (anymore)",IF(C357&lt;&gt;"",CONCATENATE(" --",C357," / ",B357,"   [",IF(Q357&lt;&gt;"",Q357,""),IF(Z357&lt;&gt;"",", "&amp;Z357,""),IF(AE357&lt;&gt;"",", "&amp;AE357,""),IF(AJ357&lt;&gt;"",", "&amp;AJ357,""),IF(AO357&lt;&gt;"",", "&amp;AO357,""),IF(AT357&lt;&gt;"",", "&amp;AT357,""),"]")),"")</f>
        <v xml:space="preserve"> --Might of the Lost Legion / Macht der Verlorenen Legion   [Murkmire, Murkmire, Murkmire]</v>
      </c>
    </row>
    <row r="358" spans="1:55" x14ac:dyDescent="0.25">
      <c r="A358" s="12">
        <v>411</v>
      </c>
      <c r="B358" t="s">
        <v>1289</v>
      </c>
      <c r="C358" t="s">
        <v>1290</v>
      </c>
      <c r="D358" s="3">
        <f>A358</f>
        <v>411</v>
      </c>
      <c r="G358" s="8" t="s">
        <v>1477</v>
      </c>
      <c r="I358" t="s">
        <v>91</v>
      </c>
      <c r="J358" t="s">
        <v>91</v>
      </c>
      <c r="K358">
        <v>378</v>
      </c>
      <c r="L358">
        <v>378</v>
      </c>
      <c r="M358">
        <v>378</v>
      </c>
      <c r="O358" s="65" t="s">
        <v>721</v>
      </c>
      <c r="P358" s="3">
        <f>IF(AND(G358&lt;&gt;"LIBSETS_SETTYPE_BATTLEGROUND",G358&lt;&gt;"LIBSETS_SETTYPE_SPECIAL"), IF(Q358&lt;&gt;"",VLOOKUP(Q358,'ESO zone constants'!$D$3:$H$10001,5,FALSE),""),"")</f>
        <v>1082</v>
      </c>
      <c r="Q358" t="str">
        <f>IF(AND(O358&lt;&gt;"",NOT(ISERROR(O358))),O358, IF(AND(K358&lt;&gt;"",K358&gt;0,NOT(ISERROR(K358))),VLOOKUP(K358,'ESO dumped WayshrineInfo'!$K$3:$N$9987,4,FALSE),""))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WayshrineInfo'!$K$3:$N$9987,4,FALSE),""))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WayshrineInfo'!$K$3:$N$9987,4,FALSE),""))</f>
        <v/>
      </c>
      <c r="AF358" s="44"/>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K358" s="44"/>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P358" s="44"/>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U358" s="44"/>
      <c r="AV358" s="3" t="str">
        <f>IF(AU358&lt;&gt;"",IF(AU358&lt;&gt;"LIBSETS_DROP_MECHANIC_MONSTER_NAME",VLOOKUP(AU358,'LibSets constants'!$I$4:$L$1003,3,FALSE),""),"")</f>
        <v/>
      </c>
      <c r="AW358" s="3" t="str">
        <f>IF(AU358&lt;&gt;"",IF(AU358&lt;&gt;"LIBSETS_DROP_MECHANIC_MONSTER_NAME",VLOOKUP(AU358,'LibSets constants'!$I$4:$L$1003,4,FALSE),""),"")</f>
        <v/>
      </c>
      <c r="AX358" s="85" t="s">
        <v>2677</v>
      </c>
      <c r="AY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{wayshrines={378,378,378,}, dlcId=DLC_BASE_GAME</v>
      </c>
      <c r="AZ358" s="21" t="str">
        <f>IF(F358&lt;&gt;"Not in the game (anymore)",IF(A358&lt;&gt;"",IF(P358&lt;&gt;"",CONCATENATE(", zoneIds={",P358),"")&amp;IF(Y358&lt;&gt;"",CONCATENATE(",",Y358),"")&amp;IF(AD358&lt;&gt;"",CONCATENATE(",",AD358),"")&amp;IF(AI358&lt;&gt;"",CONCATENATE(",",AI358),"")&amp;IF(AN358&lt;&gt;"",CONCATENATE(",",AN358),"")&amp;IF(AS358&lt;&gt;"",CONCATENATE(",",AS358),"")&amp;IF(P358&lt;&gt;"",CONCATENATE("}",""),"")&amp;IF(OR(I358="true",I358="false",I358&lt;&gt;""), CONCATENATE(", veteran=", I358), ""),""),"")</f>
        <v>, zoneIds={1082}, veteran=false</v>
      </c>
      <c r="BA358" s="21" t="str">
        <f>IF(F358&lt;&gt;"Not in the game (anymore)",IF(A358&lt;&gt;"",", setType="&amp;G358,"")&amp;IF(J358="true",", multiTrialSet=true",""),"")</f>
        <v>, setType=LIBSETS_SETTYPE_ARENA</v>
      </c>
      <c r="BB358" s="21" t="str">
        <f>IF(AX358&lt;&gt;"",", isProcSetAllowedInPvP="&amp; AX358,"") &amp; IF(F358&lt;&gt;"Not in the game (anymore)",IF(U358&lt;&gt;"",", dropMechanic={"&amp;U358&amp;IF(AA358&lt;&gt;"",","&amp;AA358,"")&amp;IF(AF358&lt;&gt;"",","&amp;AF358,"")&amp;IF(AK358&lt;&gt;"",","&amp;AK358,"")&amp;IF(AP358&lt;&gt;"",","&amp;AP358,"")&amp;IF(AU358&lt;&gt;"",","&amp;AU358,"")&amp;"}"&amp;IF(U358="LIBSETS_DROP_MECHANIC_MONSTER_NAME",", dropMechanicNames={" &amp; IF(V358&lt;&gt;"","['en']='"&amp;V358&amp;"'","") &amp; IF(W358&lt;&gt;"",", ['de']='" &amp; W358&amp;"'","") &amp; "}",""),"")&amp;"},","")</f>
        <v>, dropMechanic={LIBSETS_DROP_MECHANIC_ARENA_STAGE_CHEST}},</v>
      </c>
      <c r="BC358" s="21" t="str">
        <f>IF(F358&lt;&gt;"Not in the game (anymore)",IF(C358&lt;&gt;"",CONCATENATE(" --",C358," / ",B358,"   [",IF(Q358&lt;&gt;"",Q358,""),IF(Z358&lt;&gt;"",", "&amp;Z358,""),IF(AE358&lt;&gt;"",", "&amp;AE358,""),IF(AJ358&lt;&gt;"",", "&amp;AJ358,""),IF(AO358&lt;&gt;"",", "&amp;AO358,""),IF(AT358&lt;&gt;"",", "&amp;AT358,""),"]")),"")</f>
        <v xml:space="preserve"> --Gallant Charge / Galanter Ansturm   [Blackrose Prison]</v>
      </c>
    </row>
    <row r="359" spans="1:55" x14ac:dyDescent="0.25">
      <c r="A359" s="12">
        <v>412</v>
      </c>
      <c r="B359" t="s">
        <v>1291</v>
      </c>
      <c r="C359" t="s">
        <v>1292</v>
      </c>
      <c r="D359" s="3">
        <f>A359</f>
        <v>412</v>
      </c>
      <c r="G359" s="8" t="s">
        <v>1477</v>
      </c>
      <c r="I359" t="s">
        <v>91</v>
      </c>
      <c r="J359" t="s">
        <v>91</v>
      </c>
      <c r="K359">
        <v>378</v>
      </c>
      <c r="L359">
        <v>378</v>
      </c>
      <c r="M359">
        <v>378</v>
      </c>
      <c r="O359" s="65" t="s">
        <v>721</v>
      </c>
      <c r="P359" s="3">
        <f>IF(AND(G359&lt;&gt;"LIBSETS_SETTYPE_BATTLEGROUND",G359&lt;&gt;"LIBSETS_SETTYPE_SPECIAL"), IF(Q359&lt;&gt;"",VLOOKUP(Q359,'ESO zone constants'!$D$3:$H$10001,5,FALSE),""),"")</f>
        <v>1082</v>
      </c>
      <c r="Q359" t="str">
        <f>IF(AND(O359&lt;&gt;"",NOT(ISERROR(O359))),O359, IF(AND(K359&lt;&gt;"",K359&gt;0,NOT(ISERROR(K359))),VLOOKUP(K359,'ESO dumped WayshrineInfo'!$K$3:$N$9987,4,FALSE),""))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WayshrineInfo'!$K$3:$N$9987,4,FALSE),""))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WayshrineInfo'!$K$3:$N$9987,4,FALSE),""))</f>
        <v/>
      </c>
      <c r="AF359" s="44"/>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K359" s="44"/>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P359" s="44"/>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U359" s="44"/>
      <c r="AV359" s="3" t="str">
        <f>IF(AU359&lt;&gt;"",IF(AU359&lt;&gt;"LIBSETS_DROP_MECHANIC_MONSTER_NAME",VLOOKUP(AU359,'LibSets constants'!$I$4:$L$1003,3,FALSE),""),"")</f>
        <v/>
      </c>
      <c r="AW359" s="3" t="str">
        <f>IF(AU359&lt;&gt;"",IF(AU359&lt;&gt;"LIBSETS_DROP_MECHANIC_MONSTER_NAME",VLOOKUP(AU359,'LibSets constants'!$I$4:$L$1003,4,FALSE),""),"")</f>
        <v/>
      </c>
      <c r="AX359" s="85" t="s">
        <v>2677</v>
      </c>
      <c r="AY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{wayshrines={378,378,378,}, dlcId=DLC_BASE_GAME</v>
      </c>
      <c r="AZ359" s="21" t="str">
        <f>IF(F359&lt;&gt;"Not in the game (anymore)",IF(A359&lt;&gt;"",IF(P359&lt;&gt;"",CONCATENATE(", zoneIds={",P359),"")&amp;IF(Y359&lt;&gt;"",CONCATENATE(",",Y359),"")&amp;IF(AD359&lt;&gt;"",CONCATENATE(",",AD359),"")&amp;IF(AI359&lt;&gt;"",CONCATENATE(",",AI359),"")&amp;IF(AN359&lt;&gt;"",CONCATENATE(",",AN359),"")&amp;IF(AS359&lt;&gt;"",CONCATENATE(",",AS359),"")&amp;IF(P359&lt;&gt;"",CONCATENATE("}",""),"")&amp;IF(OR(I359="true",I359="false",I359&lt;&gt;""), CONCATENATE(", veteran=", I359), ""),""),"")</f>
        <v>, zoneIds={1082}, veteran=false</v>
      </c>
      <c r="BA359" s="21" t="str">
        <f>IF(F359&lt;&gt;"Not in the game (anymore)",IF(A359&lt;&gt;"",", setType="&amp;G359,"")&amp;IF(J359="true",", multiTrialSet=true",""),"")</f>
        <v>, setType=LIBSETS_SETTYPE_ARENA</v>
      </c>
      <c r="BB359" s="21" t="str">
        <f>IF(AX359&lt;&gt;"",", isProcSetAllowedInPvP="&amp; AX359,"") &amp; IF(F359&lt;&gt;"Not in the game (anymore)",IF(U359&lt;&gt;"",", dropMechanic={"&amp;U359&amp;IF(AA359&lt;&gt;"",","&amp;AA359,"")&amp;IF(AF359&lt;&gt;"",","&amp;AF359,"")&amp;IF(AK359&lt;&gt;"",","&amp;AK359,"")&amp;IF(AP359&lt;&gt;"",","&amp;AP359,"")&amp;IF(AU359&lt;&gt;"",","&amp;AU359,"")&amp;"}"&amp;IF(U359="LIBSETS_DROP_MECHANIC_MONSTER_NAME",", dropMechanicNames={" &amp; IF(V359&lt;&gt;"","['en']='"&amp;V359&amp;"'","") &amp; IF(W359&lt;&gt;"",", ['de']='" &amp; W359&amp;"'","") &amp; "}",""),"")&amp;"},","")</f>
        <v>, dropMechanic={LIBSETS_DROP_MECHANIC_ARENA_STAGE_CHEST}},</v>
      </c>
      <c r="BC359" s="21" t="str">
        <f>IF(F359&lt;&gt;"Not in the game (anymore)",IF(C359&lt;&gt;"",CONCATENATE(" --",C359," / ",B359,"   [",IF(Q359&lt;&gt;"",Q359,""),IF(Z359&lt;&gt;"",", "&amp;Z359,""),IF(AE359&lt;&gt;"",", "&amp;AE359,""),IF(AJ359&lt;&gt;"",", "&amp;AJ359,""),IF(AO359&lt;&gt;"",", "&amp;AO359,""),IF(AT359&lt;&gt;"",", "&amp;AT359,""),"]")),"")</f>
        <v xml:space="preserve"> --Radial Uppercut / Rundum-Aufwärtsschnitt   [Blackrose Prison]</v>
      </c>
    </row>
    <row r="360" spans="1:55" x14ac:dyDescent="0.25">
      <c r="A360" s="12">
        <v>413</v>
      </c>
      <c r="B360" t="s">
        <v>1293</v>
      </c>
      <c r="C360" t="s">
        <v>1294</v>
      </c>
      <c r="D360" s="3">
        <f>A360</f>
        <v>413</v>
      </c>
      <c r="G360" s="8" t="s">
        <v>1477</v>
      </c>
      <c r="I360" t="s">
        <v>91</v>
      </c>
      <c r="J360" t="s">
        <v>91</v>
      </c>
      <c r="K360">
        <v>378</v>
      </c>
      <c r="L360">
        <v>378</v>
      </c>
      <c r="M360">
        <v>378</v>
      </c>
      <c r="O360" s="65" t="s">
        <v>721</v>
      </c>
      <c r="P360" s="3">
        <f>IF(AND(G360&lt;&gt;"LIBSETS_SETTYPE_BATTLEGROUND",G360&lt;&gt;"LIBSETS_SETTYPE_SPECIAL"), IF(Q360&lt;&gt;"",VLOOKUP(Q360,'ESO zone constants'!$D$3:$H$10001,5,FALSE),""),"")</f>
        <v>1082</v>
      </c>
      <c r="Q360" t="str">
        <f>IF(AND(O360&lt;&gt;"",NOT(ISERROR(O360))),O360, IF(AND(K360&lt;&gt;"",K360&gt;0,NOT(ISERROR(K360))),VLOOKUP(K360,'ESO dumped WayshrineInfo'!$K$3:$N$9987,4,FALSE),""))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WayshrineInfo'!$K$3:$N$9987,4,FALSE),""))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WayshrineInfo'!$K$3:$N$9987,4,FALSE),""))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5" t="s">
        <v>2677</v>
      </c>
      <c r="AY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{wayshrines={378,378,378,}, dlcId=DLC_BASE_GAME</v>
      </c>
      <c r="AZ360" s="21" t="str">
        <f>IF(F360&lt;&gt;"Not in the game (anymore)",IF(A360&lt;&gt;"",IF(P360&lt;&gt;"",CONCATENATE(", zoneIds={",P360),"")&amp;IF(Y360&lt;&gt;"",CONCATENATE(",",Y360),"")&amp;IF(AD360&lt;&gt;"",CONCATENATE(",",AD360),"")&amp;IF(AI360&lt;&gt;"",CONCATENATE(",",AI360),"")&amp;IF(AN360&lt;&gt;"",CONCATENATE(",",AN360),"")&amp;IF(AS360&lt;&gt;"",CONCATENATE(",",AS360),"")&amp;IF(P360&lt;&gt;"",CONCATENATE("}",""),"")&amp;IF(OR(I360="true",I360="false",I360&lt;&gt;""), CONCATENATE(", veteran=", I360), ""),""),"")</f>
        <v>, zoneIds={1082}, veteran=false</v>
      </c>
      <c r="BA360" s="21" t="str">
        <f>IF(F360&lt;&gt;"Not in the game (anymore)",IF(A360&lt;&gt;"",", setType="&amp;G360,"")&amp;IF(J360="true",", multiTrialSet=true",""),"")</f>
        <v>, setType=LIBSETS_SETTYPE_ARENA</v>
      </c>
      <c r="BB360" s="21" t="str">
        <f>IF(AX360&lt;&gt;"",", isProcSetAllowedInPvP="&amp; AX360,"") &amp; IF(F360&lt;&gt;"Not in the game (anymore)",IF(U360&lt;&gt;"",", dropMechanic={"&amp;U360&amp;IF(AA360&lt;&gt;"",","&amp;AA360,"")&amp;IF(AF360&lt;&gt;"",","&amp;AF360,"")&amp;IF(AK360&lt;&gt;"",","&amp;AK360,"")&amp;IF(AP360&lt;&gt;"",","&amp;AP360,"")&amp;IF(AU360&lt;&gt;"",","&amp;AU360,"")&amp;"}"&amp;IF(U360="LIBSETS_DROP_MECHANIC_MONSTER_NAME",", dropMechanicNames={" &amp; IF(V360&lt;&gt;"","['en']='"&amp;V360&amp;"'","") &amp; IF(W360&lt;&gt;"",", ['de']='" &amp; W360&amp;"'","") &amp; "}",""),"")&amp;"},","")</f>
        <v>, dropMechanic={LIBSETS_DROP_MECHANIC_ARENA_STAGE_CHEST}},</v>
      </c>
      <c r="BC360" s="21" t="str">
        <f>IF(F360&lt;&gt;"Not in the game (anymore)",IF(C360&lt;&gt;"",CONCATENATE(" --",C360," / ",B360,"   [",IF(Q360&lt;&gt;"",Q360,""),IF(Z360&lt;&gt;"",", "&amp;Z360,""),IF(AE360&lt;&gt;"",", "&amp;AE360,""),IF(AJ360&lt;&gt;"",", "&amp;AJ360,""),IF(AO360&lt;&gt;"",", "&amp;AO360,""),IF(AT360&lt;&gt;"",", "&amp;AT360,""),"]")),"")</f>
        <v xml:space="preserve"> --Spectral Cloak / Spektraler Mantel   [Blackrose Prison]</v>
      </c>
    </row>
    <row r="361" spans="1:55" x14ac:dyDescent="0.25">
      <c r="A361" s="12">
        <v>414</v>
      </c>
      <c r="B361" t="s">
        <v>1295</v>
      </c>
      <c r="C361" t="s">
        <v>1296</v>
      </c>
      <c r="D361" s="3">
        <f>A361</f>
        <v>414</v>
      </c>
      <c r="G361" s="8" t="s">
        <v>1477</v>
      </c>
      <c r="I361" t="s">
        <v>91</v>
      </c>
      <c r="J361" t="s">
        <v>91</v>
      </c>
      <c r="K361">
        <v>378</v>
      </c>
      <c r="L361">
        <v>378</v>
      </c>
      <c r="M361">
        <v>378</v>
      </c>
      <c r="O361" s="65" t="s">
        <v>721</v>
      </c>
      <c r="P361" s="3">
        <f>IF(AND(G361&lt;&gt;"LIBSETS_SETTYPE_BATTLEGROUND",G361&lt;&gt;"LIBSETS_SETTYPE_SPECIAL"), IF(Q361&lt;&gt;"",VLOOKUP(Q361,'ESO zone constants'!$D$3:$H$10001,5,FALSE),""),"")</f>
        <v>1082</v>
      </c>
      <c r="Q361" t="str">
        <f>IF(AND(O361&lt;&gt;"",NOT(ISERROR(O361))),O361, IF(AND(K361&lt;&gt;"",K361&gt;0,NOT(ISERROR(K361))),VLOOKUP(K361,'ESO dumped WayshrineInfo'!$K$3:$N$9987,4,FALSE),""))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WayshrineInfo'!$K$3:$N$9987,4,FALSE),""))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WayshrineInfo'!$K$3:$N$9987,4,FALSE),""))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5" t="s">
        <v>2677</v>
      </c>
      <c r="AY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{wayshrines={378,378,378,}, dlcId=DLC_BASE_GAME</v>
      </c>
      <c r="AZ361" s="21" t="str">
        <f>IF(F361&lt;&gt;"Not in the game (anymore)",IF(A361&lt;&gt;"",IF(P361&lt;&gt;"",CONCATENATE(", zoneIds={",P361),"")&amp;IF(Y361&lt;&gt;"",CONCATENATE(",",Y361),"")&amp;IF(AD361&lt;&gt;"",CONCATENATE(",",AD361),"")&amp;IF(AI361&lt;&gt;"",CONCATENATE(",",AI361),"")&amp;IF(AN361&lt;&gt;"",CONCATENATE(",",AN361),"")&amp;IF(AS361&lt;&gt;"",CONCATENATE(",",AS361),"")&amp;IF(P361&lt;&gt;"",CONCATENATE("}",""),"")&amp;IF(OR(I361="true",I361="false",I361&lt;&gt;""), CONCATENATE(", veteran=", I361), ""),""),"")</f>
        <v>, zoneIds={1082}, veteran=false</v>
      </c>
      <c r="BA361" s="21" t="str">
        <f>IF(F361&lt;&gt;"Not in the game (anymore)",IF(A361&lt;&gt;"",", setType="&amp;G361,"")&amp;IF(J361="true",", multiTrialSet=true",""),"")</f>
        <v>, setType=LIBSETS_SETTYPE_ARENA</v>
      </c>
      <c r="BB361" s="21" t="str">
        <f>IF(AX361&lt;&gt;"",", isProcSetAllowedInPvP="&amp; AX361,"") &amp; IF(F361&lt;&gt;"Not in the game (anymore)",IF(U361&lt;&gt;"",", dropMechanic={"&amp;U361&amp;IF(AA361&lt;&gt;"",","&amp;AA361,"")&amp;IF(AF361&lt;&gt;"",","&amp;AF361,"")&amp;IF(AK361&lt;&gt;"",","&amp;AK361,"")&amp;IF(AP361&lt;&gt;"",","&amp;AP361,"")&amp;IF(AU361&lt;&gt;"",","&amp;AU361,"")&amp;"}"&amp;IF(U361="LIBSETS_DROP_MECHANIC_MONSTER_NAME",", dropMechanicNames={" &amp; IF(V361&lt;&gt;"","['en']='"&amp;V361&amp;"'","") &amp; IF(W361&lt;&gt;"",", ['de']='" &amp; W361&amp;"'","") &amp; "}",""),"")&amp;"},","")</f>
        <v>, dropMechanic={LIBSETS_DROP_MECHANIC_ARENA_STAGE_CHEST}},</v>
      </c>
      <c r="BC361" s="21" t="str">
        <f>IF(F361&lt;&gt;"Not in the game (anymore)",IF(C361&lt;&gt;"",CONCATENATE(" --",C361," / ",B361,"   [",IF(Q361&lt;&gt;"",Q361,""),IF(Z361&lt;&gt;"",", "&amp;Z361,""),IF(AE361&lt;&gt;"",", "&amp;AE361,""),IF(AJ361&lt;&gt;"",", "&amp;AJ361,""),IF(AO361&lt;&gt;"",", "&amp;AO361,""),IF(AT361&lt;&gt;"",", "&amp;AT361,""),"]")),"")</f>
        <v xml:space="preserve"> --Virulent Shot / Virulenter Schuss   [Blackrose Prison]</v>
      </c>
    </row>
    <row r="362" spans="1:55" x14ac:dyDescent="0.25">
      <c r="A362" s="12">
        <v>415</v>
      </c>
      <c r="B362" t="s">
        <v>1297</v>
      </c>
      <c r="C362" t="s">
        <v>1298</v>
      </c>
      <c r="D362" s="3">
        <f>A362</f>
        <v>415</v>
      </c>
      <c r="G362" s="8" t="s">
        <v>1477</v>
      </c>
      <c r="I362" t="s">
        <v>91</v>
      </c>
      <c r="J362" t="s">
        <v>91</v>
      </c>
      <c r="K362">
        <v>378</v>
      </c>
      <c r="L362">
        <v>378</v>
      </c>
      <c r="M362">
        <v>378</v>
      </c>
      <c r="O362" s="65" t="s">
        <v>721</v>
      </c>
      <c r="P362" s="3">
        <f>IF(AND(G362&lt;&gt;"LIBSETS_SETTYPE_BATTLEGROUND",G362&lt;&gt;"LIBSETS_SETTYPE_SPECIAL"), IF(Q362&lt;&gt;"",VLOOKUP(Q362,'ESO zone constants'!$D$3:$H$10001,5,FALSE),""),"")</f>
        <v>1082</v>
      </c>
      <c r="Q362" t="str">
        <f>IF(AND(O362&lt;&gt;"",NOT(ISERROR(O362))),O362, IF(AND(K362&lt;&gt;"",K362&gt;0,NOT(ISERROR(K362))),VLOOKUP(K362,'ESO dumped WayshrineInfo'!$K$3:$N$9987,4,FALSE),""))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WayshrineInfo'!$K$3:$N$9987,4,FALSE),""))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WayshrineInfo'!$K$3:$N$9987,4,FALSE),""))</f>
        <v/>
      </c>
      <c r="AF362" s="44"/>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K362" s="44"/>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P362" s="44"/>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U362" s="44"/>
      <c r="AV362" s="3" t="str">
        <f>IF(AU362&lt;&gt;"",IF(AU362&lt;&gt;"LIBSETS_DROP_MECHANIC_MONSTER_NAME",VLOOKUP(AU362,'LibSets constants'!$I$4:$L$1003,3,FALSE),""),"")</f>
        <v/>
      </c>
      <c r="AW362" s="3" t="str">
        <f>IF(AU362&lt;&gt;"",IF(AU362&lt;&gt;"LIBSETS_DROP_MECHANIC_MONSTER_NAME",VLOOKUP(AU362,'LibSets constants'!$I$4:$L$1003,4,FALSE),""),"")</f>
        <v/>
      </c>
      <c r="AX362" s="85" t="s">
        <v>2677</v>
      </c>
      <c r="AY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{wayshrines={378,378,378,}, dlcId=DLC_BASE_GAME</v>
      </c>
      <c r="AZ362" s="21" t="str">
        <f>IF(F362&lt;&gt;"Not in the game (anymore)",IF(A362&lt;&gt;"",IF(P362&lt;&gt;"",CONCATENATE(", zoneIds={",P362),"")&amp;IF(Y362&lt;&gt;"",CONCATENATE(",",Y362),"")&amp;IF(AD362&lt;&gt;"",CONCATENATE(",",AD362),"")&amp;IF(AI362&lt;&gt;"",CONCATENATE(",",AI362),"")&amp;IF(AN362&lt;&gt;"",CONCATENATE(",",AN362),"")&amp;IF(AS362&lt;&gt;"",CONCATENATE(",",AS362),"")&amp;IF(P362&lt;&gt;"",CONCATENATE("}",""),"")&amp;IF(OR(I362="true",I362="false",I362&lt;&gt;""), CONCATENATE(", veteran=", I362), ""),""),"")</f>
        <v>, zoneIds={1082}, veteran=false</v>
      </c>
      <c r="BA362" s="21" t="str">
        <f>IF(F362&lt;&gt;"Not in the game (anymore)",IF(A362&lt;&gt;"",", setType="&amp;G362,"")&amp;IF(J362="true",", multiTrialSet=true",""),"")</f>
        <v>, setType=LIBSETS_SETTYPE_ARENA</v>
      </c>
      <c r="BB362" s="21" t="str">
        <f>IF(AX362&lt;&gt;"",", isProcSetAllowedInPvP="&amp; AX362,"") &amp; IF(F362&lt;&gt;"Not in the game (anymore)",IF(U362&lt;&gt;"",", dropMechanic={"&amp;U362&amp;IF(AA362&lt;&gt;"",","&amp;AA362,"")&amp;IF(AF362&lt;&gt;"",","&amp;AF362,"")&amp;IF(AK362&lt;&gt;"",","&amp;AK362,"")&amp;IF(AP362&lt;&gt;"",","&amp;AP362,"")&amp;IF(AU362&lt;&gt;"",","&amp;AU362,"")&amp;"}"&amp;IF(U362="LIBSETS_DROP_MECHANIC_MONSTER_NAME",", dropMechanicNames={" &amp; IF(V362&lt;&gt;"","['en']='"&amp;V362&amp;"'","") &amp; IF(W362&lt;&gt;"",", ['de']='" &amp; W362&amp;"'","") &amp; "}",""),"")&amp;"},","")</f>
        <v>, dropMechanic={LIBSETS_DROP_MECHANIC_ARENA_STAGE_CHEST}},</v>
      </c>
      <c r="BC362" s="21" t="str">
        <f>IF(F362&lt;&gt;"Not in the game (anymore)",IF(C362&lt;&gt;"",CONCATENATE(" --",C362," / ",B362,"   [",IF(Q362&lt;&gt;"",Q362,""),IF(Z362&lt;&gt;"",", "&amp;Z362,""),IF(AE362&lt;&gt;"",", "&amp;AE362,""),IF(AJ362&lt;&gt;"",", "&amp;AJ362,""),IF(AO362&lt;&gt;"",", "&amp;AO362,""),IF(AT362&lt;&gt;"",", "&amp;AT362,""),"]")),"")</f>
        <v xml:space="preserve"> --Wild Impulse / Wilder Impuls   [Blackrose Prison]</v>
      </c>
    </row>
    <row r="363" spans="1:55" x14ac:dyDescent="0.25">
      <c r="A363" s="12">
        <v>416</v>
      </c>
      <c r="B363" t="s">
        <v>1299</v>
      </c>
      <c r="C363" t="s">
        <v>2645</v>
      </c>
      <c r="D363" s="3">
        <f>A363</f>
        <v>416</v>
      </c>
      <c r="G363" s="8" t="s">
        <v>1477</v>
      </c>
      <c r="I363" t="s">
        <v>91</v>
      </c>
      <c r="J363" t="s">
        <v>91</v>
      </c>
      <c r="K363">
        <v>378</v>
      </c>
      <c r="L363">
        <v>378</v>
      </c>
      <c r="M363">
        <v>378</v>
      </c>
      <c r="O363" s="65" t="s">
        <v>721</v>
      </c>
      <c r="P363" s="3">
        <f>IF(AND(G363&lt;&gt;"LIBSETS_SETTYPE_BATTLEGROUND",G363&lt;&gt;"LIBSETS_SETTYPE_SPECIAL"), IF(Q363&lt;&gt;"",VLOOKUP(Q363,'ESO zone constants'!$D$3:$H$10001,5,FALSE),""),"")</f>
        <v>1082</v>
      </c>
      <c r="Q363" t="str">
        <f>IF(AND(O363&lt;&gt;"",NOT(ISERROR(O363))),O363, IF(AND(K363&lt;&gt;"",K363&gt;0,NOT(ISERROR(K363))),VLOOKUP(K363,'ESO dumped WayshrineInfo'!$K$3:$N$9987,4,FALSE),""))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WayshrineInfo'!$K$3:$N$9987,4,FALSE),""))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WayshrineInfo'!$K$3:$N$9987,4,FALSE),""))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5" t="s">
        <v>2677</v>
      </c>
      <c r="AY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{wayshrines={378,378,378,}, dlcId=DLC_BASE_GAME</v>
      </c>
      <c r="AZ363" s="21" t="str">
        <f>IF(F363&lt;&gt;"Not in the game (anymore)",IF(A363&lt;&gt;"",IF(P363&lt;&gt;"",CONCATENATE(", zoneIds={",P363),"")&amp;IF(Y363&lt;&gt;"",CONCATENATE(",",Y363),"")&amp;IF(AD363&lt;&gt;"",CONCATENATE(",",AD363),"")&amp;IF(AI363&lt;&gt;"",CONCATENATE(",",AI363),"")&amp;IF(AN363&lt;&gt;"",CONCATENATE(",",AN363),"")&amp;IF(AS363&lt;&gt;"",CONCATENATE(",",AS363),"")&amp;IF(P363&lt;&gt;"",CONCATENATE("}",""),"")&amp;IF(OR(I363="true",I363="false",I363&lt;&gt;""), CONCATENATE(", veteran=", I363), ""),""),"")</f>
        <v>, zoneIds={1082}, veteran=false</v>
      </c>
      <c r="BA363" s="21" t="str">
        <f>IF(F363&lt;&gt;"Not in the game (anymore)",IF(A363&lt;&gt;"",", setType="&amp;G363,"")&amp;IF(J363="true",", multiTrialSet=true",""),"")</f>
        <v>, setType=LIBSETS_SETTYPE_ARENA</v>
      </c>
      <c r="BB363" s="21" t="str">
        <f>IF(AX363&lt;&gt;"",", isProcSetAllowedInPvP="&amp; AX363,"") &amp; IF(F363&lt;&gt;"Not in the game (anymore)",IF(U363&lt;&gt;"",", dropMechanic={"&amp;U363&amp;IF(AA363&lt;&gt;"",","&amp;AA363,"")&amp;IF(AF363&lt;&gt;"",","&amp;AF363,"")&amp;IF(AK363&lt;&gt;"",","&amp;AK363,"")&amp;IF(AP363&lt;&gt;"",","&amp;AP363,"")&amp;IF(AU363&lt;&gt;"",","&amp;AU363,"")&amp;"}"&amp;IF(U363="LIBSETS_DROP_MECHANIC_MONSTER_NAME",", dropMechanicNames={" &amp; IF(V363&lt;&gt;"","['en']='"&amp;V363&amp;"'","") &amp; IF(W363&lt;&gt;"",", ['de']='" &amp; W363&amp;"'","") &amp; "}",""),"")&amp;"},","")</f>
        <v>, dropMechanic={LIBSETS_DROP_MECHANIC_ARENA_STAGE_CHEST}},</v>
      </c>
      <c r="BC363" s="21" t="str">
        <f>IF(F363&lt;&gt;"Not in the game (anymore)",IF(C363&lt;&gt;"",CONCATENATE(" --",C363," / ",B363,"   [",IF(Q363&lt;&gt;"",Q363,""),IF(Z363&lt;&gt;"",", "&amp;Z363,""),IF(AE363&lt;&gt;"",", "&amp;AE363,""),IF(AJ363&lt;&gt;"",", "&amp;AJ363,""),IF(AO363&lt;&gt;"",", "&amp;AO363,""),IF(AT363&lt;&gt;"",", "&amp;AT363,""),"]")),"")</f>
        <v xml:space="preserve"> --Mender\'s Ward / Schutz des Pflegers   [Blackrose Prison]</v>
      </c>
    </row>
    <row r="364" spans="1:55" x14ac:dyDescent="0.25">
      <c r="A364" s="12">
        <v>417</v>
      </c>
      <c r="B364" t="s">
        <v>1300</v>
      </c>
      <c r="C364" t="s">
        <v>1301</v>
      </c>
      <c r="D364" s="3">
        <f>A364</f>
        <v>417</v>
      </c>
      <c r="G364" s="8" t="s">
        <v>1480</v>
      </c>
      <c r="I364" t="s">
        <v>91</v>
      </c>
      <c r="J364" t="s">
        <v>91</v>
      </c>
      <c r="K364">
        <v>-1</v>
      </c>
      <c r="L364">
        <v>-1</v>
      </c>
      <c r="M364">
        <v>-1</v>
      </c>
      <c r="O364" s="65" t="s">
        <v>125</v>
      </c>
      <c r="P364" s="3">
        <f>IF(AND(G364&lt;&gt;"LIBSETS_SETTYPE_BATTLEGROUND",G364&lt;&gt;"LIBSETS_SETTYPE_SPECIAL"), IF(Q364&lt;&gt;"",VLOOKUP(Q364,'ESO zone constants'!$D$3:$H$10001,5,FALSE),""),"")</f>
        <v>181</v>
      </c>
      <c r="Q364" t="str">
        <f>IF(AND(O364&lt;&gt;"",NOT(ISERROR(O364))),O364, IF(AND(K364&lt;&gt;"",K364&gt;0,NOT(ISERROR(K364))),VLOOKUP(K364,'ESO dumped WayshrineInfo'!$K$3:$N$9987,4,FALSE),""))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WayshrineInfo'!$K$3:$N$9987,4,FALSE),""))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WayshrineInfo'!$K$3:$N$9987,4,FALSE),""))</f>
        <v/>
      </c>
      <c r="AF364" s="44"/>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K364" s="44"/>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P364" s="44"/>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U364" s="44"/>
      <c r="AV364" s="3" t="str">
        <f>IF(AU364&lt;&gt;"",IF(AU364&lt;&gt;"LIBSETS_DROP_MECHANIC_MONSTER_NAME",VLOOKUP(AU364,'LibSets constants'!$I$4:$L$1003,3,FALSE),""),"")</f>
        <v/>
      </c>
      <c r="AW364" s="43" t="str">
        <f>IF(AU364&lt;&gt;"",IF(AU364&lt;&gt;"LIBSETS_DROP_MECHANIC_MONSTER_NAME",VLOOKUP(AU364,'LibSets constants'!$I$4:$L$1003,4,FALSE),""),"")</f>
        <v/>
      </c>
      <c r="AX364" s="85" t="s">
        <v>2677</v>
      </c>
      <c r="AY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Z364" s="21" t="str">
        <f>IF(F364&lt;&gt;"Not in the game (anymore)",IF(A364&lt;&gt;"",IF(P364&lt;&gt;"",CONCATENATE(", zoneIds={",P364),"")&amp;IF(Y364&lt;&gt;"",CONCATENATE(",",Y364),"")&amp;IF(AD364&lt;&gt;"",CONCATENATE(",",AD364),"")&amp;IF(AI364&lt;&gt;"",CONCATENATE(",",AI364),"")&amp;IF(AN364&lt;&gt;"",CONCATENATE(",",AN364),"")&amp;IF(AS364&lt;&gt;"",CONCATENATE(",",AS364),"")&amp;IF(P364&lt;&gt;"",CONCATENATE("}",""),"")&amp;IF(OR(I364="true",I364="false",I364&lt;&gt;""), CONCATENATE(", veteran=", I364), ""),""),"")</f>
        <v>, zoneIds={181}, veteran=false</v>
      </c>
      <c r="BA364" s="21" t="str">
        <f>IF(F364&lt;&gt;"Not in the game (anymore)",IF(A364&lt;&gt;"",", setType="&amp;G364,"")&amp;IF(J364="true",", multiTrialSet=true",""),"")</f>
        <v>, setType=LIBSETS_SETTYPE_CYRODIIL</v>
      </c>
      <c r="BB364" s="21" t="str">
        <f>IF(AX364&lt;&gt;"",", isProcSetAllowedInPvP="&amp; AX364,"") &amp; IF(F364&lt;&gt;"Not in the game (anymore)",IF(U364&lt;&gt;"",", dropMechanic={"&amp;U364&amp;IF(AA364&lt;&gt;"",","&amp;AA364,"")&amp;IF(AF364&lt;&gt;"",","&amp;AF364,"")&amp;IF(AK364&lt;&gt;"",","&amp;AK364,"")&amp;IF(AP364&lt;&gt;"",","&amp;AP364,"")&amp;IF(AU364&lt;&gt;"",","&amp;AU364,"")&amp;"}"&amp;IF(U364="LIBSETS_DROP_MECHANIC_MONSTER_NAME",", dropMechanicNames={" &amp; IF(V364&lt;&gt;"","['en']='"&amp;V364&amp;"'","") &amp; IF(W364&lt;&gt;"",", ['de']='" &amp; W364&amp;"'","") &amp; "}",""),"")&amp;"},","")</f>
        <v>, dropMechanic={LIBSETS_DROP_MECHANIC_MAIL_PVP_REWARDS_FOR_THE_WORTHY}},</v>
      </c>
      <c r="BC364" s="21" t="str">
        <f>IF(F364&lt;&gt;"Not in the game (anymore)",IF(C364&lt;&gt;"",CONCATENATE(" --",C364," / ",B364,"   [",IF(Q364&lt;&gt;"",Q364,""),IF(Z364&lt;&gt;"",", "&amp;Z364,""),IF(AE364&lt;&gt;"",", "&amp;AE364,""),IF(AJ364&lt;&gt;"",", "&amp;AJ364,""),IF(AO364&lt;&gt;"",", "&amp;AO364,""),IF(AT364&lt;&gt;"",", "&amp;AT364,""),"]")),"")</f>
        <v xml:space="preserve"> --Indomitable Fury / Unbeugsamer Zorn   [Cyrodiil]</v>
      </c>
    </row>
    <row r="365" spans="1:55" x14ac:dyDescent="0.25">
      <c r="A365" s="12">
        <v>418</v>
      </c>
      <c r="B365" t="s">
        <v>1302</v>
      </c>
      <c r="C365" t="s">
        <v>1303</v>
      </c>
      <c r="D365" s="3">
        <f>A365</f>
        <v>418</v>
      </c>
      <c r="G365" s="8" t="s">
        <v>1480</v>
      </c>
      <c r="I365" t="s">
        <v>91</v>
      </c>
      <c r="J365" t="s">
        <v>91</v>
      </c>
      <c r="K365">
        <v>-1</v>
      </c>
      <c r="L365">
        <v>-1</v>
      </c>
      <c r="M365">
        <v>-1</v>
      </c>
      <c r="O365" s="65" t="s">
        <v>125</v>
      </c>
      <c r="P365" s="3">
        <f>IF(AND(G365&lt;&gt;"LIBSETS_SETTYPE_BATTLEGROUND",G365&lt;&gt;"LIBSETS_SETTYPE_SPECIAL"), IF(Q365&lt;&gt;"",VLOOKUP(Q365,'ESO zone constants'!$D$3:$H$10001,5,FALSE),""),"")</f>
        <v>181</v>
      </c>
      <c r="Q365" t="str">
        <f>IF(AND(O365&lt;&gt;"",NOT(ISERROR(O365))),O365, IF(AND(K365&lt;&gt;"",K365&gt;0,NOT(ISERROR(K365))),VLOOKUP(K365,'ESO dumped WayshrineInfo'!$K$3:$N$9987,4,FALSE),""))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WayshrineInfo'!$K$3:$N$9987,4,FALSE),""))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WayshrineInfo'!$K$3:$N$9987,4,FALSE),""))</f>
        <v/>
      </c>
      <c r="AF365" s="44"/>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K365" s="44"/>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P365" s="44"/>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U365" s="44"/>
      <c r="AV365" s="3" t="str">
        <f>IF(AU365&lt;&gt;"",IF(AU365&lt;&gt;"LIBSETS_DROP_MECHANIC_MONSTER_NAME",VLOOKUP(AU365,'LibSets constants'!$I$4:$L$1003,3,FALSE),""),"")</f>
        <v/>
      </c>
      <c r="AW365" s="3" t="str">
        <f>IF(AU365&lt;&gt;"",IF(AU365&lt;&gt;"LIBSETS_DROP_MECHANIC_MONSTER_NAME",VLOOKUP(AU365,'LibSets constants'!$I$4:$L$1003,4,FALSE),""),"")</f>
        <v/>
      </c>
      <c r="AX365" s="85" t="s">
        <v>2677</v>
      </c>
      <c r="AY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Z365" s="21" t="str">
        <f>IF(F365&lt;&gt;"Not in the game (anymore)",IF(A365&lt;&gt;"",IF(P365&lt;&gt;"",CONCATENATE(", zoneIds={",P365),"")&amp;IF(Y365&lt;&gt;"",CONCATENATE(",",Y365),"")&amp;IF(AD365&lt;&gt;"",CONCATENATE(",",AD365),"")&amp;IF(AI365&lt;&gt;"",CONCATENATE(",",AI365),"")&amp;IF(AN365&lt;&gt;"",CONCATENATE(",",AN365),"")&amp;IF(AS365&lt;&gt;"",CONCATENATE(",",AS365),"")&amp;IF(P365&lt;&gt;"",CONCATENATE("}",""),"")&amp;IF(OR(I365="true",I365="false",I365&lt;&gt;""), CONCATENATE(", veteran=", I365), ""),""),"")</f>
        <v>, zoneIds={181}, veteran=false</v>
      </c>
      <c r="BA365" s="21" t="str">
        <f>IF(F365&lt;&gt;"Not in the game (anymore)",IF(A365&lt;&gt;"",", setType="&amp;G365,"")&amp;IF(J365="true",", multiTrialSet=true",""),"")</f>
        <v>, setType=LIBSETS_SETTYPE_CYRODIIL</v>
      </c>
      <c r="BB365" s="21" t="str">
        <f>IF(AX365&lt;&gt;"",", isProcSetAllowedInPvP="&amp; AX365,"") &amp; IF(F365&lt;&gt;"Not in the game (anymore)",IF(U365&lt;&gt;"",", dropMechanic={"&amp;U365&amp;IF(AA365&lt;&gt;"",","&amp;AA365,"")&amp;IF(AF365&lt;&gt;"",","&amp;AF365,"")&amp;IF(AK365&lt;&gt;"",","&amp;AK365,"")&amp;IF(AP365&lt;&gt;"",","&amp;AP365,"")&amp;IF(AU365&lt;&gt;"",","&amp;AU365,"")&amp;"}"&amp;IF(U365="LIBSETS_DROP_MECHANIC_MONSTER_NAME",", dropMechanicNames={" &amp; IF(V365&lt;&gt;"","['en']='"&amp;V365&amp;"'","") &amp; IF(W365&lt;&gt;"",", ['de']='" &amp; W365&amp;"'","") &amp; "}",""),"")&amp;"},","")</f>
        <v>, dropMechanic={LIBSETS_DROP_MECHANIC_MAIL_PVP_REWARDS_FOR_THE_WORTHY}},</v>
      </c>
      <c r="BC365" s="21" t="str">
        <f>IF(F365&lt;&gt;"Not in the game (anymore)",IF(C365&lt;&gt;"",CONCATENATE(" --",C365," / ",B365,"   [",IF(Q365&lt;&gt;"",Q365,""),IF(Z365&lt;&gt;"",", "&amp;Z365,""),IF(AE365&lt;&gt;"",", "&amp;AE365,""),IF(AJ365&lt;&gt;"",", "&amp;AJ365,""),IF(AO365&lt;&gt;"",", "&amp;AO365,""),IF(AT365&lt;&gt;"",", "&amp;AT365,""),"]")),"")</f>
        <v xml:space="preserve"> --Spell Strategist / Zauberstratege   [Cyrodiil]</v>
      </c>
    </row>
    <row r="366" spans="1:55" x14ac:dyDescent="0.25">
      <c r="A366" s="12">
        <v>419</v>
      </c>
      <c r="B366" t="s">
        <v>1304</v>
      </c>
      <c r="C366" t="s">
        <v>1305</v>
      </c>
      <c r="D366" s="3">
        <f>A366</f>
        <v>419</v>
      </c>
      <c r="E366" s="42"/>
      <c r="G366" s="8" t="s">
        <v>1480</v>
      </c>
      <c r="I366" t="s">
        <v>91</v>
      </c>
      <c r="J366" t="s">
        <v>91</v>
      </c>
      <c r="K366">
        <v>-1</v>
      </c>
      <c r="L366">
        <v>-1</v>
      </c>
      <c r="M366">
        <v>-1</v>
      </c>
      <c r="O366" s="65" t="s">
        <v>125</v>
      </c>
      <c r="P366" s="3">
        <f>IF(AND(G366&lt;&gt;"LIBSETS_SETTYPE_BATTLEGROUND",G366&lt;&gt;"LIBSETS_SETTYPE_SPECIAL"), IF(Q366&lt;&gt;"",VLOOKUP(Q366,'ESO zone constants'!$D$3:$H$10001,5,FALSE),""),"")</f>
        <v>181</v>
      </c>
      <c r="Q366" t="str">
        <f>IF(AND(O366&lt;&gt;"",NOT(ISERROR(O366))),O366, IF(AND(K366&lt;&gt;"",K366&gt;0,NOT(ISERROR(K366))),VLOOKUP(K366,'ESO dumped WayshrineInfo'!$K$3:$N$9987,4,FALSE),""))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WayshrineInfo'!$K$3:$N$9987,4,FALSE),""))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WayshrineInfo'!$K$3:$N$9987,4,FALSE),""))</f>
        <v/>
      </c>
      <c r="AF366" s="44"/>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K366" s="44"/>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P366" s="44"/>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U366" s="44"/>
      <c r="AV366" s="3" t="str">
        <f>IF(AU366&lt;&gt;"",IF(AU366&lt;&gt;"LIBSETS_DROP_MECHANIC_MONSTER_NAME",VLOOKUP(AU366,'LibSets constants'!$I$4:$L$1003,3,FALSE),""),"")</f>
        <v/>
      </c>
      <c r="AW366" s="43" t="str">
        <f>IF(AU366&lt;&gt;"",IF(AU366&lt;&gt;"LIBSETS_DROP_MECHANIC_MONSTER_NAME",VLOOKUP(AU366,'LibSets constants'!$I$4:$L$1003,4,FALSE),""),"")</f>
        <v/>
      </c>
      <c r="AX366" s="85" t="s">
        <v>2678</v>
      </c>
      <c r="AY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Z366" s="21" t="str">
        <f>IF(F366&lt;&gt;"Not in the game (anymore)",IF(A366&lt;&gt;"",IF(P366&lt;&gt;"",CONCATENATE(", zoneIds={",P366),"")&amp;IF(Y366&lt;&gt;"",CONCATENATE(",",Y366),"")&amp;IF(AD366&lt;&gt;"",CONCATENATE(",",AD366),"")&amp;IF(AI366&lt;&gt;"",CONCATENATE(",",AI366),"")&amp;IF(AN366&lt;&gt;"",CONCATENATE(",",AN366),"")&amp;IF(AS366&lt;&gt;"",CONCATENATE(",",AS366),"")&amp;IF(P366&lt;&gt;"",CONCATENATE("}",""),"")&amp;IF(OR(I366="true",I366="false",I366&lt;&gt;""), CONCATENATE(", veteran=", I366), ""),""),"")</f>
        <v>, zoneIds={181}, veteran=false</v>
      </c>
      <c r="BA366" s="21" t="str">
        <f>IF(F366&lt;&gt;"Not in the game (anymore)",IF(A366&lt;&gt;"",", setType="&amp;G366,"")&amp;IF(J366="true",", multiTrialSet=true",""),"")</f>
        <v>, setType=LIBSETS_SETTYPE_CYRODIIL</v>
      </c>
      <c r="BB366" s="21" t="str">
        <f>IF(AX366&lt;&gt;"",", isProcSetAllowedInPvP="&amp; AX366,"") &amp; IF(F366&lt;&gt;"Not in the game (anymore)",IF(U366&lt;&gt;"",", dropMechanic={"&amp;U366&amp;IF(AA366&lt;&gt;"",","&amp;AA366,"")&amp;IF(AF366&lt;&gt;"",","&amp;AF366,"")&amp;IF(AK366&lt;&gt;"",","&amp;AK366,"")&amp;IF(AP366&lt;&gt;"",","&amp;AP366,"")&amp;IF(AU366&lt;&gt;"",","&amp;AU366,"")&amp;"}"&amp;IF(U366="LIBSETS_DROP_MECHANIC_MONSTER_NAME",", dropMechanicNames={" &amp; IF(V366&lt;&gt;"","['en']='"&amp;V366&amp;"'","") &amp; IF(W366&lt;&gt;"",", ['de']='" &amp; W366&amp;"'","") &amp; "}",""),"")&amp;"},","")</f>
        <v>, isProcSetAllowedInPvP=1, dropMechanic={LIBSETS_DROP_MECHANIC_MAIL_PVP_REWARDS_FOR_THE_WORTHY}},</v>
      </c>
      <c r="BC366" s="21" t="str">
        <f>IF(F366&lt;&gt;"Not in the game (anymore)",IF(C366&lt;&gt;"",CONCATENATE(" --",C366," / ",B366,"   [",IF(Q366&lt;&gt;"",Q366,""),IF(Z366&lt;&gt;"",", "&amp;Z366,""),IF(AE366&lt;&gt;"",", "&amp;AE366,""),IF(AJ366&lt;&gt;"",", "&amp;AJ366,""),IF(AO366&lt;&gt;"",", "&amp;AO366,""),IF(AT366&lt;&gt;"",", "&amp;AT366,""),"]")),"")</f>
        <v xml:space="preserve"> --Battlefield Acrobat / Schlachtfeldakrobat   [Cyrodiil]</v>
      </c>
    </row>
    <row r="367" spans="1:55" x14ac:dyDescent="0.25">
      <c r="A367" s="12">
        <v>420</v>
      </c>
      <c r="B367" t="s">
        <v>1306</v>
      </c>
      <c r="C367" t="s">
        <v>1307</v>
      </c>
      <c r="D367" s="3">
        <f>A367</f>
        <v>420</v>
      </c>
      <c r="G367" s="8" t="s">
        <v>1480</v>
      </c>
      <c r="I367" t="s">
        <v>91</v>
      </c>
      <c r="J367" t="s">
        <v>91</v>
      </c>
      <c r="K367">
        <v>-1</v>
      </c>
      <c r="L367">
        <v>-1</v>
      </c>
      <c r="M367">
        <v>-1</v>
      </c>
      <c r="O367" s="65" t="s">
        <v>125</v>
      </c>
      <c r="P367" s="3">
        <f>IF(AND(G367&lt;&gt;"LIBSETS_SETTYPE_BATTLEGROUND",G367&lt;&gt;"LIBSETS_SETTYPE_SPECIAL"), IF(Q367&lt;&gt;"",VLOOKUP(Q367,'ESO zone constants'!$D$3:$H$10001,5,FALSE),""),"")</f>
        <v>181</v>
      </c>
      <c r="Q367" t="str">
        <f>IF(AND(O367&lt;&gt;"",NOT(ISERROR(O367))),O367, IF(AND(K367&lt;&gt;"",K367&gt;0,NOT(ISERROR(K367))),VLOOKUP(K367,'ESO dumped WayshrineInfo'!$K$3:$N$9987,4,FALSE),""))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WayshrineInfo'!$K$3:$N$9987,4,FALSE),""))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WayshrineInfo'!$K$3:$N$9987,4,FALSE),""))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5" t="s">
        <v>2677</v>
      </c>
      <c r="AY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Z367" s="21" t="str">
        <f>IF(F367&lt;&gt;"Not in the game (anymore)",IF(A367&lt;&gt;"",IF(P367&lt;&gt;"",CONCATENATE(", zoneIds={",P367),"")&amp;IF(Y367&lt;&gt;"",CONCATENATE(",",Y367),"")&amp;IF(AD367&lt;&gt;"",CONCATENATE(",",AD367),"")&amp;IF(AI367&lt;&gt;"",CONCATENATE(",",AI367),"")&amp;IF(AN367&lt;&gt;"",CONCATENATE(",",AN367),"")&amp;IF(AS367&lt;&gt;"",CONCATENATE(",",AS367),"")&amp;IF(P367&lt;&gt;"",CONCATENATE("}",""),"")&amp;IF(OR(I367="true",I367="false",I367&lt;&gt;""), CONCATENATE(", veteran=", I367), ""),""),"")</f>
        <v>, zoneIds={181}, veteran=false</v>
      </c>
      <c r="BA367" s="21" t="str">
        <f>IF(F367&lt;&gt;"Not in the game (anymore)",IF(A367&lt;&gt;"",", setType="&amp;G367,"")&amp;IF(J367="true",", multiTrialSet=true",""),"")</f>
        <v>, setType=LIBSETS_SETTYPE_CYRODIIL</v>
      </c>
      <c r="BB367" s="21" t="str">
        <f>IF(AX367&lt;&gt;"",", isProcSetAllowedInPvP="&amp; AX367,"") &amp; IF(F367&lt;&gt;"Not in the game (anymore)",IF(U367&lt;&gt;"",", dropMechanic={"&amp;U367&amp;IF(AA367&lt;&gt;"",","&amp;AA367,"")&amp;IF(AF367&lt;&gt;"",","&amp;AF367,"")&amp;IF(AK367&lt;&gt;"",","&amp;AK367,"")&amp;IF(AP367&lt;&gt;"",","&amp;AP367,"")&amp;IF(AU367&lt;&gt;"",","&amp;AU367,"")&amp;"}"&amp;IF(U367="LIBSETS_DROP_MECHANIC_MONSTER_NAME",", dropMechanicNames={" &amp; IF(V367&lt;&gt;"","['en']='"&amp;V367&amp;"'","") &amp; IF(W367&lt;&gt;"",", ['de']='" &amp; W367&amp;"'","") &amp; "}",""),"")&amp;"},","")</f>
        <v>, dropMechanic={LIBSETS_DROP_MECHANIC_MAIL_PVP_REWARDS_FOR_THE_WORTHY}},</v>
      </c>
      <c r="BC367" s="21" t="str">
        <f>IF(F367&lt;&gt;"Not in the game (anymore)",IF(C367&lt;&gt;"",CONCATENATE(" --",C367," / ",B367,"   [",IF(Q367&lt;&gt;"",Q367,""),IF(Z367&lt;&gt;"",", "&amp;Z367,""),IF(AE367&lt;&gt;"",", "&amp;AE367,""),IF(AJ367&lt;&gt;"",", "&amp;AJ367,""),IF(AO367&lt;&gt;"",", "&amp;AO367,""),IF(AT367&lt;&gt;"",", "&amp;AT367,""),"]")),"")</f>
        <v xml:space="preserve"> --Soldier of Anguish / Soldat der Pein   [Cyrodiil]</v>
      </c>
    </row>
    <row r="368" spans="1:55" x14ac:dyDescent="0.25">
      <c r="A368" s="12">
        <v>421</v>
      </c>
      <c r="B368" t="s">
        <v>1308</v>
      </c>
      <c r="C368" t="s">
        <v>1309</v>
      </c>
      <c r="D368" s="3">
        <f>A368</f>
        <v>421</v>
      </c>
      <c r="G368" s="8" t="s">
        <v>1480</v>
      </c>
      <c r="I368" t="s">
        <v>91</v>
      </c>
      <c r="J368" t="s">
        <v>91</v>
      </c>
      <c r="K368">
        <v>-1</v>
      </c>
      <c r="L368">
        <v>-1</v>
      </c>
      <c r="M368">
        <v>-1</v>
      </c>
      <c r="O368" s="65" t="s">
        <v>125</v>
      </c>
      <c r="P368" s="3">
        <f>IF(AND(G368&lt;&gt;"LIBSETS_SETTYPE_BATTLEGROUND",G368&lt;&gt;"LIBSETS_SETTYPE_SPECIAL"), IF(Q368&lt;&gt;"",VLOOKUP(Q368,'ESO zone constants'!$D$3:$H$10001,5,FALSE),""),"")</f>
        <v>181</v>
      </c>
      <c r="Q368" t="str">
        <f>IF(AND(O368&lt;&gt;"",NOT(ISERROR(O368))),O368, IF(AND(K368&lt;&gt;"",K368&gt;0,NOT(ISERROR(K368))),VLOOKUP(K368,'ESO dumped WayshrineInfo'!$K$3:$N$9987,4,FALSE),""))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WayshrineInfo'!$K$3:$N$9987,4,FALSE),""))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WayshrineInfo'!$K$3:$N$9987,4,FALSE),""))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5" t="s">
        <v>2677</v>
      </c>
      <c r="AY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Z368" s="21" t="str">
        <f>IF(F368&lt;&gt;"Not in the game (anymore)",IF(A368&lt;&gt;"",IF(P368&lt;&gt;"",CONCATENATE(", zoneIds={",P368),"")&amp;IF(Y368&lt;&gt;"",CONCATENATE(",",Y368),"")&amp;IF(AD368&lt;&gt;"",CONCATENATE(",",AD368),"")&amp;IF(AI368&lt;&gt;"",CONCATENATE(",",AI368),"")&amp;IF(AN368&lt;&gt;"",CONCATENATE(",",AN368),"")&amp;IF(AS368&lt;&gt;"",CONCATENATE(",",AS368),"")&amp;IF(P368&lt;&gt;"",CONCATENATE("}",""),"")&amp;IF(OR(I368="true",I368="false",I368&lt;&gt;""), CONCATENATE(", veteran=", I368), ""),""),"")</f>
        <v>, zoneIds={181}, veteran=false</v>
      </c>
      <c r="BA368" s="21" t="str">
        <f>IF(F368&lt;&gt;"Not in the game (anymore)",IF(A368&lt;&gt;"",", setType="&amp;G368,"")&amp;IF(J368="true",", multiTrialSet=true",""),"")</f>
        <v>, setType=LIBSETS_SETTYPE_CYRODIIL</v>
      </c>
      <c r="BB368" s="21" t="str">
        <f>IF(AX368&lt;&gt;"",", isProcSetAllowedInPvP="&amp; AX368,"") &amp; IF(F368&lt;&gt;"Not in the game (anymore)",IF(U368&lt;&gt;"",", dropMechanic={"&amp;U368&amp;IF(AA368&lt;&gt;"",","&amp;AA368,"")&amp;IF(AF368&lt;&gt;"",","&amp;AF368,"")&amp;IF(AK368&lt;&gt;"",","&amp;AK368,"")&amp;IF(AP368&lt;&gt;"",","&amp;AP368,"")&amp;IF(AU368&lt;&gt;"",","&amp;AU368,"")&amp;"}"&amp;IF(U368="LIBSETS_DROP_MECHANIC_MONSTER_NAME",", dropMechanicNames={" &amp; IF(V368&lt;&gt;"","['en']='"&amp;V368&amp;"'","") &amp; IF(W368&lt;&gt;"",", ['de']='" &amp; W368&amp;"'","") &amp; "}",""),"")&amp;"},","")</f>
        <v>, dropMechanic={LIBSETS_DROP_MECHANIC_MAIL_PVP_REWARDS_FOR_THE_WORTHY}},</v>
      </c>
      <c r="BC368" s="21" t="str">
        <f>IF(F368&lt;&gt;"Not in the game (anymore)",IF(C368&lt;&gt;"",CONCATENATE(" --",C368," / ",B368,"   [",IF(Q368&lt;&gt;"",Q368,""),IF(Z368&lt;&gt;"",", "&amp;Z368,""),IF(AE368&lt;&gt;"",", "&amp;AE368,""),IF(AJ368&lt;&gt;"",", "&amp;AJ368,""),IF(AO368&lt;&gt;"",", "&amp;AO368,""),IF(AT368&lt;&gt;"",", "&amp;AT368,""),"]")),"")</f>
        <v xml:space="preserve"> --Steadfast Hero / Standhafter Held   [Cyrodiil]</v>
      </c>
    </row>
    <row r="369" spans="1:55" x14ac:dyDescent="0.25">
      <c r="A369" s="12">
        <v>422</v>
      </c>
      <c r="B369" t="s">
        <v>1310</v>
      </c>
      <c r="C369" t="s">
        <v>1311</v>
      </c>
      <c r="D369" s="3">
        <f>A369</f>
        <v>422</v>
      </c>
      <c r="E369" s="42"/>
      <c r="G369" s="8" t="s">
        <v>1480</v>
      </c>
      <c r="I369" t="s">
        <v>91</v>
      </c>
      <c r="J369" t="s">
        <v>91</v>
      </c>
      <c r="K369">
        <v>-1</v>
      </c>
      <c r="L369">
        <v>-1</v>
      </c>
      <c r="M369">
        <v>-1</v>
      </c>
      <c r="O369" s="65" t="s">
        <v>125</v>
      </c>
      <c r="P369" s="3">
        <f>IF(AND(G369&lt;&gt;"LIBSETS_SETTYPE_BATTLEGROUND",G369&lt;&gt;"LIBSETS_SETTYPE_SPECIAL"), IF(Q369&lt;&gt;"",VLOOKUP(Q369,'ESO zone constants'!$D$3:$H$10001,5,FALSE),""),"")</f>
        <v>181</v>
      </c>
      <c r="Q369" t="str">
        <f>IF(AND(O369&lt;&gt;"",NOT(ISERROR(O369))),O369, IF(AND(K369&lt;&gt;"",K369&gt;0,NOT(ISERROR(K369))),VLOOKUP(K369,'ESO dumped WayshrineInfo'!$K$3:$N$9987,4,FALSE),""))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WayshrineInfo'!$K$3:$N$9987,4,FALSE),""))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WayshrineInfo'!$K$3:$N$9987,4,FALSE),""))</f>
        <v/>
      </c>
      <c r="AF369" s="44"/>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K369" s="44"/>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P369" s="44"/>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U369" s="44"/>
      <c r="AV369" s="3" t="str">
        <f>IF(AU369&lt;&gt;"",IF(AU369&lt;&gt;"LIBSETS_DROP_MECHANIC_MONSTER_NAME",VLOOKUP(AU369,'LibSets constants'!$I$4:$L$1003,3,FALSE),""),"")</f>
        <v/>
      </c>
      <c r="AW369" s="3" t="str">
        <f>IF(AU369&lt;&gt;"",IF(AU369&lt;&gt;"LIBSETS_DROP_MECHANIC_MONSTER_NAME",VLOOKUP(AU369,'LibSets constants'!$I$4:$L$1003,4,FALSE),""),"")</f>
        <v/>
      </c>
      <c r="AX369" s="85" t="s">
        <v>2677</v>
      </c>
      <c r="AY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Z369" s="21" t="str">
        <f>IF(F369&lt;&gt;"Not in the game (anymore)",IF(A369&lt;&gt;"",IF(P369&lt;&gt;"",CONCATENATE(", zoneIds={",P369),"")&amp;IF(Y369&lt;&gt;"",CONCATENATE(",",Y369),"")&amp;IF(AD369&lt;&gt;"",CONCATENATE(",",AD369),"")&amp;IF(AI369&lt;&gt;"",CONCATENATE(",",AI369),"")&amp;IF(AN369&lt;&gt;"",CONCATENATE(",",AN369),"")&amp;IF(AS369&lt;&gt;"",CONCATENATE(",",AS369),"")&amp;IF(P369&lt;&gt;"",CONCATENATE("}",""),"")&amp;IF(OR(I369="true",I369="false",I369&lt;&gt;""), CONCATENATE(", veteran=", I369), ""),""),"")</f>
        <v>, zoneIds={181}, veteran=false</v>
      </c>
      <c r="BA369" s="21" t="str">
        <f>IF(F369&lt;&gt;"Not in the game (anymore)",IF(A369&lt;&gt;"",", setType="&amp;G369,"")&amp;IF(J369="true",", multiTrialSet=true",""),"")</f>
        <v>, setType=LIBSETS_SETTYPE_CYRODIIL</v>
      </c>
      <c r="BB369" s="21" t="str">
        <f>IF(AX369&lt;&gt;"",", isProcSetAllowedInPvP="&amp; AX369,"") &amp; IF(F369&lt;&gt;"Not in the game (anymore)",IF(U369&lt;&gt;"",", dropMechanic={"&amp;U369&amp;IF(AA369&lt;&gt;"",","&amp;AA369,"")&amp;IF(AF369&lt;&gt;"",","&amp;AF369,"")&amp;IF(AK369&lt;&gt;"",","&amp;AK369,"")&amp;IF(AP369&lt;&gt;"",","&amp;AP369,"")&amp;IF(AU369&lt;&gt;"",","&amp;AU369,"")&amp;"}"&amp;IF(U369="LIBSETS_DROP_MECHANIC_MONSTER_NAME",", dropMechanicNames={" &amp; IF(V369&lt;&gt;"","['en']='"&amp;V369&amp;"'","") &amp; IF(W369&lt;&gt;"",", ['de']='" &amp; W369&amp;"'","") &amp; "}",""),"")&amp;"},","")</f>
        <v>, dropMechanic={LIBSETS_DROP_MECHANIC_MAIL_PVP_REWARDS_FOR_THE_WORTHY}},</v>
      </c>
      <c r="BC369" s="21" t="str">
        <f>IF(F369&lt;&gt;"Not in the game (anymore)",IF(C369&lt;&gt;"",CONCATENATE(" --",C369," / ",B369,"   [",IF(Q369&lt;&gt;"",Q369,""),IF(Z369&lt;&gt;"",", "&amp;Z369,""),IF(AE369&lt;&gt;"",", "&amp;AE369,""),IF(AJ369&lt;&gt;"",", "&amp;AJ369,""),IF(AO369&lt;&gt;"",", "&amp;AO369,""),IF(AT369&lt;&gt;"",", "&amp;AT369,""),"]")),"")</f>
        <v xml:space="preserve"> --Battalion Defender / Bataillonsverteidiger   [Cyrodiil]</v>
      </c>
    </row>
    <row r="370" spans="1:55" x14ac:dyDescent="0.25">
      <c r="A370" s="12">
        <v>423</v>
      </c>
      <c r="B370" t="s">
        <v>1312</v>
      </c>
      <c r="C370" t="s">
        <v>1313</v>
      </c>
      <c r="D370" s="3">
        <f>A370</f>
        <v>423</v>
      </c>
      <c r="G370" s="8" t="s">
        <v>1477</v>
      </c>
      <c r="I370" t="s">
        <v>92</v>
      </c>
      <c r="J370" t="s">
        <v>91</v>
      </c>
      <c r="K370">
        <v>378</v>
      </c>
      <c r="L370">
        <v>378</v>
      </c>
      <c r="M370">
        <v>378</v>
      </c>
      <c r="O370" s="65" t="s">
        <v>721</v>
      </c>
      <c r="P370" s="3">
        <f>IF(AND(G370&lt;&gt;"LIBSETS_SETTYPE_BATTLEGROUND",G370&lt;&gt;"LIBSETS_SETTYPE_SPECIAL"), IF(Q370&lt;&gt;"",VLOOKUP(Q370,'ESO zone constants'!$D$3:$H$10001,5,FALSE),""),"")</f>
        <v>1082</v>
      </c>
      <c r="Q370" t="str">
        <f>IF(AND(O370&lt;&gt;"",NOT(ISERROR(O370))),O370, IF(AND(K370&lt;&gt;"",K370&gt;0,NOT(ISERROR(K370))),VLOOKUP(K370,'ESO dumped WayshrineInfo'!$K$3:$N$9987,4,FALSE),""))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WayshrineInfo'!$K$3:$N$9987,4,FALSE),""))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WayshrineInfo'!$K$3:$N$9987,4,FALSE),""))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5" t="s">
        <v>2677</v>
      </c>
      <c r="AY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{wayshrines={378,378,378,}, dlcId=DLC_BASE_GAME</v>
      </c>
      <c r="AZ370" s="21" t="str">
        <f>IF(F370&lt;&gt;"Not in the game (anymore)",IF(A370&lt;&gt;"",IF(P370&lt;&gt;"",CONCATENATE(", zoneIds={",P370),"")&amp;IF(Y370&lt;&gt;"",CONCATENATE(",",Y370),"")&amp;IF(AD370&lt;&gt;"",CONCATENATE(",",AD370),"")&amp;IF(AI370&lt;&gt;"",CONCATENATE(",",AI370),"")&amp;IF(AN370&lt;&gt;"",CONCATENATE(",",AN370),"")&amp;IF(AS370&lt;&gt;"",CONCATENATE(",",AS370),"")&amp;IF(P370&lt;&gt;"",CONCATENATE("}",""),"")&amp;IF(OR(I370="true",I370="false",I370&lt;&gt;""), CONCATENATE(", veteran=", I370), ""),""),"")</f>
        <v>, zoneIds={1082}, veteran=true</v>
      </c>
      <c r="BA370" s="21" t="str">
        <f>IF(F370&lt;&gt;"Not in the game (anymore)",IF(A370&lt;&gt;"",", setType="&amp;G370,"")&amp;IF(J370="true",", multiTrialSet=true",""),"")</f>
        <v>, setType=LIBSETS_SETTYPE_ARENA</v>
      </c>
      <c r="BB370" s="21" t="str">
        <f>IF(AX370&lt;&gt;"",", isProcSetAllowedInPvP="&amp; AX370,"") &amp; IF(F370&lt;&gt;"Not in the game (anymore)",IF(U370&lt;&gt;"",", dropMechanic={"&amp;U370&amp;IF(AA370&lt;&gt;"",","&amp;AA370,"")&amp;IF(AF370&lt;&gt;"",","&amp;AF370,"")&amp;IF(AK370&lt;&gt;"",","&amp;AK370,"")&amp;IF(AP370&lt;&gt;"",","&amp;AP370,"")&amp;IF(AU370&lt;&gt;"",","&amp;AU370,"")&amp;"}"&amp;IF(U370="LIBSETS_DROP_MECHANIC_MONSTER_NAME",", dropMechanicNames={" &amp; IF(V370&lt;&gt;"","['en']='"&amp;V370&amp;"'","") &amp; IF(W370&lt;&gt;"",", ['de']='" &amp; W370&amp;"'","") &amp; "}",""),"")&amp;"},","")</f>
        <v>, dropMechanic={LIBSETS_DROP_MECHANIC_ARENA_STAGE_CHEST}},</v>
      </c>
      <c r="BC370" s="21" t="str">
        <f>IF(F370&lt;&gt;"Not in the game (anymore)",IF(C370&lt;&gt;"",CONCATENATE(" --",C370," / ",B370,"   [",IF(Q370&lt;&gt;"",Q370,""),IF(Z370&lt;&gt;"",", "&amp;Z370,""),IF(AE370&lt;&gt;"",", "&amp;AE370,""),IF(AJ370&lt;&gt;"",", "&amp;AJ370,""),IF(AO370&lt;&gt;"",", "&amp;AO370,""),IF(AT370&lt;&gt;"",", "&amp;AT370,""),"]")),"")</f>
        <v xml:space="preserve"> --Perfect Gallant Charge / Perfekter galanter Ansturm   [Blackrose Prison]</v>
      </c>
    </row>
    <row r="371" spans="1:55" x14ac:dyDescent="0.25">
      <c r="A371" s="12">
        <v>424</v>
      </c>
      <c r="B371" t="s">
        <v>1314</v>
      </c>
      <c r="C371" t="s">
        <v>1315</v>
      </c>
      <c r="D371" s="3">
        <f>A371</f>
        <v>424</v>
      </c>
      <c r="G371" s="8" t="s">
        <v>1477</v>
      </c>
      <c r="I371" t="s">
        <v>92</v>
      </c>
      <c r="J371" t="s">
        <v>91</v>
      </c>
      <c r="K371">
        <v>378</v>
      </c>
      <c r="L371">
        <v>378</v>
      </c>
      <c r="M371">
        <v>378</v>
      </c>
      <c r="O371" s="65" t="s">
        <v>721</v>
      </c>
      <c r="P371" s="3">
        <f>IF(AND(G371&lt;&gt;"LIBSETS_SETTYPE_BATTLEGROUND",G371&lt;&gt;"LIBSETS_SETTYPE_SPECIAL"), IF(Q371&lt;&gt;"",VLOOKUP(Q371,'ESO zone constants'!$D$3:$H$10001,5,FALSE),""),"")</f>
        <v>1082</v>
      </c>
      <c r="Q371" t="str">
        <f>IF(AND(O371&lt;&gt;"",NOT(ISERROR(O371))),O371, IF(AND(K371&lt;&gt;"",K371&gt;0,NOT(ISERROR(K371))),VLOOKUP(K371,'ESO dumped WayshrineInfo'!$K$3:$N$9987,4,FALSE),""))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WayshrineInfo'!$K$3:$N$9987,4,FALSE),""))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WayshrineInfo'!$K$3:$N$9987,4,FALSE),""))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5" t="s">
        <v>2677</v>
      </c>
      <c r="AY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{wayshrines={378,378,378,}, dlcId=DLC_BASE_GAME</v>
      </c>
      <c r="AZ371" s="21" t="str">
        <f>IF(F371&lt;&gt;"Not in the game (anymore)",IF(A371&lt;&gt;"",IF(P371&lt;&gt;"",CONCATENATE(", zoneIds={",P371),"")&amp;IF(Y371&lt;&gt;"",CONCATENATE(",",Y371),"")&amp;IF(AD371&lt;&gt;"",CONCATENATE(",",AD371),"")&amp;IF(AI371&lt;&gt;"",CONCATENATE(",",AI371),"")&amp;IF(AN371&lt;&gt;"",CONCATENATE(",",AN371),"")&amp;IF(AS371&lt;&gt;"",CONCATENATE(",",AS371),"")&amp;IF(P371&lt;&gt;"",CONCATENATE("}",""),"")&amp;IF(OR(I371="true",I371="false",I371&lt;&gt;""), CONCATENATE(", veteran=", I371), ""),""),"")</f>
        <v>, zoneIds={1082}, veteran=true</v>
      </c>
      <c r="BA371" s="21" t="str">
        <f>IF(F371&lt;&gt;"Not in the game (anymore)",IF(A371&lt;&gt;"",", setType="&amp;G371,"")&amp;IF(J371="true",", multiTrialSet=true",""),"")</f>
        <v>, setType=LIBSETS_SETTYPE_ARENA</v>
      </c>
      <c r="BB371" s="21" t="str">
        <f>IF(AX371&lt;&gt;"",", isProcSetAllowedInPvP="&amp; AX371,"") &amp; IF(F371&lt;&gt;"Not in the game (anymore)",IF(U371&lt;&gt;"",", dropMechanic={"&amp;U371&amp;IF(AA371&lt;&gt;"",","&amp;AA371,"")&amp;IF(AF371&lt;&gt;"",","&amp;AF371,"")&amp;IF(AK371&lt;&gt;"",","&amp;AK371,"")&amp;IF(AP371&lt;&gt;"",","&amp;AP371,"")&amp;IF(AU371&lt;&gt;"",","&amp;AU371,"")&amp;"}"&amp;IF(U371="LIBSETS_DROP_MECHANIC_MONSTER_NAME",", dropMechanicNames={" &amp; IF(V371&lt;&gt;"","['en']='"&amp;V371&amp;"'","") &amp; IF(W371&lt;&gt;"",", ['de']='" &amp; W371&amp;"'","") &amp; "}",""),"")&amp;"},","")</f>
        <v>, dropMechanic={LIBSETS_DROP_MECHANIC_ARENA_STAGE_CHEST}},</v>
      </c>
      <c r="BC371" s="21" t="str">
        <f>IF(F371&lt;&gt;"Not in the game (anymore)",IF(C371&lt;&gt;"",CONCATENATE(" --",C371," / ",B371,"   [",IF(Q371&lt;&gt;"",Q371,""),IF(Z371&lt;&gt;"",", "&amp;Z371,""),IF(AE371&lt;&gt;"",", "&amp;AE371,""),IF(AJ371&lt;&gt;"",", "&amp;AJ371,""),IF(AO371&lt;&gt;"",", "&amp;AO371,""),IF(AT371&lt;&gt;"",", "&amp;AT371,""),"]")),"")</f>
        <v xml:space="preserve"> --Perfect Radial Uppercut / Perfekter Rundum-Aufwärtsschnitt   [Blackrose Prison]</v>
      </c>
    </row>
    <row r="372" spans="1:55" x14ac:dyDescent="0.25">
      <c r="A372" s="12">
        <v>425</v>
      </c>
      <c r="B372" t="s">
        <v>1316</v>
      </c>
      <c r="C372" t="s">
        <v>1317</v>
      </c>
      <c r="D372" s="3">
        <f>A372</f>
        <v>425</v>
      </c>
      <c r="G372" s="8" t="s">
        <v>1477</v>
      </c>
      <c r="I372" t="s">
        <v>92</v>
      </c>
      <c r="J372" t="s">
        <v>91</v>
      </c>
      <c r="K372">
        <v>378</v>
      </c>
      <c r="L372">
        <v>378</v>
      </c>
      <c r="M372">
        <v>378</v>
      </c>
      <c r="O372" s="65" t="s">
        <v>721</v>
      </c>
      <c r="P372" s="3">
        <f>IF(AND(G372&lt;&gt;"LIBSETS_SETTYPE_BATTLEGROUND",G372&lt;&gt;"LIBSETS_SETTYPE_SPECIAL"), IF(Q372&lt;&gt;"",VLOOKUP(Q372,'ESO zone constants'!$D$3:$H$10001,5,FALSE),""),"")</f>
        <v>1082</v>
      </c>
      <c r="Q372" t="str">
        <f>IF(AND(O372&lt;&gt;"",NOT(ISERROR(O372))),O372, IF(AND(K372&lt;&gt;"",K372&gt;0,NOT(ISERROR(K372))),VLOOKUP(K372,'ESO dumped WayshrineInfo'!$K$3:$N$9987,4,FALSE),""))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WayshrineInfo'!$K$3:$N$9987,4,FALSE),""))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WayshrineInfo'!$K$3:$N$9987,4,FALSE),""))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5" t="s">
        <v>2677</v>
      </c>
      <c r="AY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{wayshrines={378,378,378,}, dlcId=DLC_BASE_GAME</v>
      </c>
      <c r="AZ372" s="21" t="str">
        <f>IF(F372&lt;&gt;"Not in the game (anymore)",IF(A372&lt;&gt;"",IF(P372&lt;&gt;"",CONCATENATE(", zoneIds={",P372),"")&amp;IF(Y372&lt;&gt;"",CONCATENATE(",",Y372),"")&amp;IF(AD372&lt;&gt;"",CONCATENATE(",",AD372),"")&amp;IF(AI372&lt;&gt;"",CONCATENATE(",",AI372),"")&amp;IF(AN372&lt;&gt;"",CONCATENATE(",",AN372),"")&amp;IF(AS372&lt;&gt;"",CONCATENATE(",",AS372),"")&amp;IF(P372&lt;&gt;"",CONCATENATE("}",""),"")&amp;IF(OR(I372="true",I372="false",I372&lt;&gt;""), CONCATENATE(", veteran=", I372), ""),""),"")</f>
        <v>, zoneIds={1082}, veteran=true</v>
      </c>
      <c r="BA372" s="21" t="str">
        <f>IF(F372&lt;&gt;"Not in the game (anymore)",IF(A372&lt;&gt;"",", setType="&amp;G372,"")&amp;IF(J372="true",", multiTrialSet=true",""),"")</f>
        <v>, setType=LIBSETS_SETTYPE_ARENA</v>
      </c>
      <c r="BB372" s="21" t="str">
        <f>IF(AX372&lt;&gt;"",", isProcSetAllowedInPvP="&amp; AX372,"") &amp; IF(F372&lt;&gt;"Not in the game (anymore)",IF(U372&lt;&gt;"",", dropMechanic={"&amp;U372&amp;IF(AA372&lt;&gt;"",","&amp;AA372,"")&amp;IF(AF372&lt;&gt;"",","&amp;AF372,"")&amp;IF(AK372&lt;&gt;"",","&amp;AK372,"")&amp;IF(AP372&lt;&gt;"",","&amp;AP372,"")&amp;IF(AU372&lt;&gt;"",","&amp;AU372,"")&amp;"}"&amp;IF(U372="LIBSETS_DROP_MECHANIC_MONSTER_NAME",", dropMechanicNames={" &amp; IF(V372&lt;&gt;"","['en']='"&amp;V372&amp;"'","") &amp; IF(W372&lt;&gt;"",", ['de']='" &amp; W372&amp;"'","") &amp; "}",""),"")&amp;"},","")</f>
        <v>, dropMechanic={LIBSETS_DROP_MECHANIC_ARENA_STAGE_CHEST}},</v>
      </c>
      <c r="BC372" s="21" t="str">
        <f>IF(F372&lt;&gt;"Not in the game (anymore)",IF(C372&lt;&gt;"",CONCATENATE(" --",C372," / ",B372,"   [",IF(Q372&lt;&gt;"",Q372,""),IF(Z372&lt;&gt;"",", "&amp;Z372,""),IF(AE372&lt;&gt;"",", "&amp;AE372,""),IF(AJ372&lt;&gt;"",", "&amp;AJ372,""),IF(AO372&lt;&gt;"",", "&amp;AO372,""),IF(AT372&lt;&gt;"",", "&amp;AT372,""),"]")),"")</f>
        <v xml:space="preserve"> --Perfect Spectral Cloak / Perfekter spektraler Mantel   [Blackrose Prison]</v>
      </c>
    </row>
    <row r="373" spans="1:55" x14ac:dyDescent="0.25">
      <c r="A373" s="12">
        <v>426</v>
      </c>
      <c r="B373" t="s">
        <v>1318</v>
      </c>
      <c r="C373" t="s">
        <v>1319</v>
      </c>
      <c r="D373" s="3">
        <f>A373</f>
        <v>426</v>
      </c>
      <c r="G373" s="8" t="s">
        <v>1477</v>
      </c>
      <c r="I373" t="s">
        <v>92</v>
      </c>
      <c r="J373" t="s">
        <v>91</v>
      </c>
      <c r="K373">
        <v>378</v>
      </c>
      <c r="L373">
        <v>378</v>
      </c>
      <c r="M373">
        <v>378</v>
      </c>
      <c r="O373" s="65" t="s">
        <v>721</v>
      </c>
      <c r="P373" s="3">
        <f>IF(AND(G373&lt;&gt;"LIBSETS_SETTYPE_BATTLEGROUND",G373&lt;&gt;"LIBSETS_SETTYPE_SPECIAL"), IF(Q373&lt;&gt;"",VLOOKUP(Q373,'ESO zone constants'!$D$3:$H$10001,5,FALSE),""),"")</f>
        <v>1082</v>
      </c>
      <c r="Q373" t="str">
        <f>IF(AND(O373&lt;&gt;"",NOT(ISERROR(O373))),O373, IF(AND(K373&lt;&gt;"",K373&gt;0,NOT(ISERROR(K373))),VLOOKUP(K373,'ESO dumped WayshrineInfo'!$K$3:$N$9987,4,FALSE),""))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WayshrineInfo'!$K$3:$N$9987,4,FALSE),""))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WayshrineInfo'!$K$3:$N$9987,4,FALSE),""))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5" t="s">
        <v>2677</v>
      </c>
      <c r="AY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{wayshrines={378,378,378,}, dlcId=DLC_BASE_GAME</v>
      </c>
      <c r="AZ373" s="21" t="str">
        <f>IF(F373&lt;&gt;"Not in the game (anymore)",IF(A373&lt;&gt;"",IF(P373&lt;&gt;"",CONCATENATE(", zoneIds={",P373),"")&amp;IF(Y373&lt;&gt;"",CONCATENATE(",",Y373),"")&amp;IF(AD373&lt;&gt;"",CONCATENATE(",",AD373),"")&amp;IF(AI373&lt;&gt;"",CONCATENATE(",",AI373),"")&amp;IF(AN373&lt;&gt;"",CONCATENATE(",",AN373),"")&amp;IF(AS373&lt;&gt;"",CONCATENATE(",",AS373),"")&amp;IF(P373&lt;&gt;"",CONCATENATE("}",""),"")&amp;IF(OR(I373="true",I373="false",I373&lt;&gt;""), CONCATENATE(", veteran=", I373), ""),""),"")</f>
        <v>, zoneIds={1082}, veteran=true</v>
      </c>
      <c r="BA373" s="21" t="str">
        <f>IF(F373&lt;&gt;"Not in the game (anymore)",IF(A373&lt;&gt;"",", setType="&amp;G373,"")&amp;IF(J373="true",", multiTrialSet=true",""),"")</f>
        <v>, setType=LIBSETS_SETTYPE_ARENA</v>
      </c>
      <c r="BB373" s="21" t="str">
        <f>IF(AX373&lt;&gt;"",", isProcSetAllowedInPvP="&amp; AX373,"") &amp; IF(F373&lt;&gt;"Not in the game (anymore)",IF(U373&lt;&gt;"",", dropMechanic={"&amp;U373&amp;IF(AA373&lt;&gt;"",","&amp;AA373,"")&amp;IF(AF373&lt;&gt;"",","&amp;AF373,"")&amp;IF(AK373&lt;&gt;"",","&amp;AK373,"")&amp;IF(AP373&lt;&gt;"",","&amp;AP373,"")&amp;IF(AU373&lt;&gt;"",","&amp;AU373,"")&amp;"}"&amp;IF(U373="LIBSETS_DROP_MECHANIC_MONSTER_NAME",", dropMechanicNames={" &amp; IF(V373&lt;&gt;"","['en']='"&amp;V373&amp;"'","") &amp; IF(W373&lt;&gt;"",", ['de']='" &amp; W373&amp;"'","") &amp; "}",""),"")&amp;"},","")</f>
        <v>, dropMechanic={LIBSETS_DROP_MECHANIC_ARENA_STAGE_CHEST}},</v>
      </c>
      <c r="BC373" s="21" t="str">
        <f>IF(F373&lt;&gt;"Not in the game (anymore)",IF(C373&lt;&gt;"",CONCATENATE(" --",C373," / ",B373,"   [",IF(Q373&lt;&gt;"",Q373,""),IF(Z373&lt;&gt;"",", "&amp;Z373,""),IF(AE373&lt;&gt;"",", "&amp;AE373,""),IF(AJ373&lt;&gt;"",", "&amp;AJ373,""),IF(AO373&lt;&gt;"",", "&amp;AO373,""),IF(AT373&lt;&gt;"",", "&amp;AT373,""),"]")),"")</f>
        <v xml:space="preserve"> --Perfect Virulent Shot / Perfekter virulenter Schuss   [Blackrose Prison]</v>
      </c>
    </row>
    <row r="374" spans="1:55" x14ac:dyDescent="0.25">
      <c r="A374" s="12">
        <v>427</v>
      </c>
      <c r="B374" t="s">
        <v>1320</v>
      </c>
      <c r="C374" t="s">
        <v>1321</v>
      </c>
      <c r="D374" s="3">
        <f>A374</f>
        <v>427</v>
      </c>
      <c r="G374" s="8" t="s">
        <v>1477</v>
      </c>
      <c r="I374" t="s">
        <v>92</v>
      </c>
      <c r="J374" t="s">
        <v>91</v>
      </c>
      <c r="K374">
        <v>378</v>
      </c>
      <c r="L374">
        <v>378</v>
      </c>
      <c r="M374">
        <v>378</v>
      </c>
      <c r="O374" s="65" t="s">
        <v>721</v>
      </c>
      <c r="P374" s="3">
        <f>IF(AND(G374&lt;&gt;"LIBSETS_SETTYPE_BATTLEGROUND",G374&lt;&gt;"LIBSETS_SETTYPE_SPECIAL"), IF(Q374&lt;&gt;"",VLOOKUP(Q374,'ESO zone constants'!$D$3:$H$10001,5,FALSE),""),"")</f>
        <v>1082</v>
      </c>
      <c r="Q374" t="str">
        <f>IF(AND(O374&lt;&gt;"",NOT(ISERROR(O374))),O374, IF(AND(K374&lt;&gt;"",K374&gt;0,NOT(ISERROR(K374))),VLOOKUP(K374,'ESO dumped WayshrineInfo'!$K$3:$N$9987,4,FALSE),""))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WayshrineInfo'!$K$3:$N$9987,4,FALSE),""))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WayshrineInfo'!$K$3:$N$9987,4,FALSE),""))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5" t="s">
        <v>2677</v>
      </c>
      <c r="AY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{wayshrines={378,378,378,}, dlcId=DLC_BASE_GAME</v>
      </c>
      <c r="AZ374" s="21" t="str">
        <f>IF(F374&lt;&gt;"Not in the game (anymore)",IF(A374&lt;&gt;"",IF(P374&lt;&gt;"",CONCATENATE(", zoneIds={",P374),"")&amp;IF(Y374&lt;&gt;"",CONCATENATE(",",Y374),"")&amp;IF(AD374&lt;&gt;"",CONCATENATE(",",AD374),"")&amp;IF(AI374&lt;&gt;"",CONCATENATE(",",AI374),"")&amp;IF(AN374&lt;&gt;"",CONCATENATE(",",AN374),"")&amp;IF(AS374&lt;&gt;"",CONCATENATE(",",AS374),"")&amp;IF(P374&lt;&gt;"",CONCATENATE("}",""),"")&amp;IF(OR(I374="true",I374="false",I374&lt;&gt;""), CONCATENATE(", veteran=", I374), ""),""),"")</f>
        <v>, zoneIds={1082}, veteran=true</v>
      </c>
      <c r="BA374" s="21" t="str">
        <f>IF(F374&lt;&gt;"Not in the game (anymore)",IF(A374&lt;&gt;"",", setType="&amp;G374,"")&amp;IF(J374="true",", multiTrialSet=true",""),"")</f>
        <v>, setType=LIBSETS_SETTYPE_ARENA</v>
      </c>
      <c r="BB374" s="21" t="str">
        <f>IF(AX374&lt;&gt;"",", isProcSetAllowedInPvP="&amp; AX374,"") &amp; IF(F374&lt;&gt;"Not in the game (anymore)",IF(U374&lt;&gt;"",", dropMechanic={"&amp;U374&amp;IF(AA374&lt;&gt;"",","&amp;AA374,"")&amp;IF(AF374&lt;&gt;"",","&amp;AF374,"")&amp;IF(AK374&lt;&gt;"",","&amp;AK374,"")&amp;IF(AP374&lt;&gt;"",","&amp;AP374,"")&amp;IF(AU374&lt;&gt;"",","&amp;AU374,"")&amp;"}"&amp;IF(U374="LIBSETS_DROP_MECHANIC_MONSTER_NAME",", dropMechanicNames={" &amp; IF(V374&lt;&gt;"","['en']='"&amp;V374&amp;"'","") &amp; IF(W374&lt;&gt;"",", ['de']='" &amp; W374&amp;"'","") &amp; "}",""),"")&amp;"},","")</f>
        <v>, dropMechanic={LIBSETS_DROP_MECHANIC_ARENA_STAGE_CHEST}},</v>
      </c>
      <c r="BC374" s="21" t="str">
        <f>IF(F374&lt;&gt;"Not in the game (anymore)",IF(C374&lt;&gt;"",CONCATENATE(" --",C374," / ",B374,"   [",IF(Q374&lt;&gt;"",Q374,""),IF(Z374&lt;&gt;"",", "&amp;Z374,""),IF(AE374&lt;&gt;"",", "&amp;AE374,""),IF(AJ374&lt;&gt;"",", "&amp;AJ374,""),IF(AO374&lt;&gt;"",", "&amp;AO374,""),IF(AT374&lt;&gt;"",", "&amp;AT374,""),"]")),"")</f>
        <v xml:space="preserve"> --Perfect Wild Impulse / Perfekter wilder Impuls   [Blackrose Prison]</v>
      </c>
    </row>
    <row r="375" spans="1:55" x14ac:dyDescent="0.25">
      <c r="A375" s="12">
        <v>428</v>
      </c>
      <c r="B375" t="s">
        <v>1322</v>
      </c>
      <c r="C375" t="s">
        <v>2646</v>
      </c>
      <c r="D375" s="3">
        <f>A375</f>
        <v>428</v>
      </c>
      <c r="G375" s="8" t="s">
        <v>1477</v>
      </c>
      <c r="I375" t="s">
        <v>92</v>
      </c>
      <c r="J375" t="s">
        <v>91</v>
      </c>
      <c r="K375">
        <v>378</v>
      </c>
      <c r="L375">
        <v>378</v>
      </c>
      <c r="M375">
        <v>378</v>
      </c>
      <c r="O375" s="65" t="s">
        <v>721</v>
      </c>
      <c r="P375" s="3">
        <f>IF(AND(G375&lt;&gt;"LIBSETS_SETTYPE_BATTLEGROUND",G375&lt;&gt;"LIBSETS_SETTYPE_SPECIAL"), IF(Q375&lt;&gt;"",VLOOKUP(Q375,'ESO zone constants'!$D$3:$H$10001,5,FALSE),""),"")</f>
        <v>1082</v>
      </c>
      <c r="Q375" t="str">
        <f>IF(AND(O375&lt;&gt;"",NOT(ISERROR(O375))),O375, IF(AND(K375&lt;&gt;"",K375&gt;0,NOT(ISERROR(K375))),VLOOKUP(K375,'ESO dumped WayshrineInfo'!$K$3:$N$9987,4,FALSE),""))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WayshrineInfo'!$K$3:$N$9987,4,FALSE),""))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WayshrineInfo'!$K$3:$N$9987,4,FALSE),""))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5" t="s">
        <v>2677</v>
      </c>
      <c r="AY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{wayshrines={378,378,378,}, dlcId=DLC_BASE_GAME</v>
      </c>
      <c r="AZ375" s="21" t="str">
        <f>IF(F375&lt;&gt;"Not in the game (anymore)",IF(A375&lt;&gt;"",IF(P375&lt;&gt;"",CONCATENATE(", zoneIds={",P375),"")&amp;IF(Y375&lt;&gt;"",CONCATENATE(",",Y375),"")&amp;IF(AD375&lt;&gt;"",CONCATENATE(",",AD375),"")&amp;IF(AI375&lt;&gt;"",CONCATENATE(",",AI375),"")&amp;IF(AN375&lt;&gt;"",CONCATENATE(",",AN375),"")&amp;IF(AS375&lt;&gt;"",CONCATENATE(",",AS375),"")&amp;IF(P375&lt;&gt;"",CONCATENATE("}",""),"")&amp;IF(OR(I375="true",I375="false",I375&lt;&gt;""), CONCATENATE(", veteran=", I375), ""),""),"")</f>
        <v>, zoneIds={1082}, veteran=true</v>
      </c>
      <c r="BA375" s="21" t="str">
        <f>IF(F375&lt;&gt;"Not in the game (anymore)",IF(A375&lt;&gt;"",", setType="&amp;G375,"")&amp;IF(J375="true",", multiTrialSet=true",""),"")</f>
        <v>, setType=LIBSETS_SETTYPE_ARENA</v>
      </c>
      <c r="BB375" s="21" t="str">
        <f>IF(AX375&lt;&gt;"",", isProcSetAllowedInPvP="&amp; AX375,"") &amp; IF(F375&lt;&gt;"Not in the game (anymore)",IF(U375&lt;&gt;"",", dropMechanic={"&amp;U375&amp;IF(AA375&lt;&gt;"",","&amp;AA375,"")&amp;IF(AF375&lt;&gt;"",","&amp;AF375,"")&amp;IF(AK375&lt;&gt;"",","&amp;AK375,"")&amp;IF(AP375&lt;&gt;"",","&amp;AP375,"")&amp;IF(AU375&lt;&gt;"",","&amp;AU375,"")&amp;"}"&amp;IF(U375="LIBSETS_DROP_MECHANIC_MONSTER_NAME",", dropMechanicNames={" &amp; IF(V375&lt;&gt;"","['en']='"&amp;V375&amp;"'","") &amp; IF(W375&lt;&gt;"",", ['de']='" &amp; W375&amp;"'","") &amp; "}",""),"")&amp;"},","")</f>
        <v>, dropMechanic={LIBSETS_DROP_MECHANIC_ARENA_STAGE_CHEST}},</v>
      </c>
      <c r="BC375" s="21" t="str">
        <f>IF(F375&lt;&gt;"Not in the game (anymore)",IF(C375&lt;&gt;"",CONCATENATE(" --",C375," / ",B375,"   [",IF(Q375&lt;&gt;"",Q375,""),IF(Z375&lt;&gt;"",", "&amp;Z375,""),IF(AE375&lt;&gt;"",", "&amp;AE375,""),IF(AJ375&lt;&gt;"",", "&amp;AJ375,""),IF(AO375&lt;&gt;"",", "&amp;AO375,""),IF(AT375&lt;&gt;"",", "&amp;AT375,""),"]")),"")</f>
        <v xml:space="preserve"> --Perfect Mender\'s Ward / Perfekter Schutz des Pflegers   [Blackrose Prison]</v>
      </c>
    </row>
    <row r="376" spans="1:55" x14ac:dyDescent="0.25">
      <c r="A376" s="12">
        <v>429</v>
      </c>
      <c r="B376" t="s">
        <v>1323</v>
      </c>
      <c r="C376" t="s">
        <v>1324</v>
      </c>
      <c r="D376" s="3">
        <f>A376</f>
        <v>429</v>
      </c>
      <c r="G376" s="8" t="s">
        <v>1482</v>
      </c>
      <c r="I376" t="s">
        <v>91</v>
      </c>
      <c r="J376" t="s">
        <v>91</v>
      </c>
      <c r="K376">
        <v>389</v>
      </c>
      <c r="L376">
        <v>389</v>
      </c>
      <c r="M376">
        <v>389</v>
      </c>
      <c r="O376" s="65" t="s">
        <v>64</v>
      </c>
      <c r="P376" s="3">
        <f>IF(AND(G376&lt;&gt;"LIBSETS_SETTYPE_BATTLEGROUND",G376&lt;&gt;"LIBSETS_SETTYPE_SPECIAL"), IF(Q376&lt;&gt;"",VLOOKUP(Q376,'ESO zone constants'!$D$3:$H$10001,5,FALSE),""),"")</f>
        <v>1080</v>
      </c>
      <c r="Q376" t="str">
        <f>IF(AND(O376&lt;&gt;"",NOT(ISERROR(O376))),O376, IF(AND(K376&lt;&gt;"",K376&gt;0,NOT(ISERROR(K376))),VLOOKUP(K376,'ESO dumped WayshrineInfo'!$K$3:$N$9987,4,FALSE),""))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WayshrineInfo'!$K$3:$N$9987,4,FALSE),""))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WayshrineInfo'!$K$3:$N$9987,4,FALSE),""))</f>
        <v/>
      </c>
      <c r="AF376" s="44"/>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4"/>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4"/>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4"/>
      <c r="AV376" s="40" t="str">
        <f>IF(AU376&lt;&gt;"",IF(AU376&lt;&gt;"LIBSETS_DROP_MECHANIC_MONSTER_NAME",VLOOKUP(AU376,'LibSets constants'!$I$4:$L$1003,3,FALSE),""),"")</f>
        <v/>
      </c>
      <c r="AW376" s="43" t="str">
        <f>IF(AU376&lt;&gt;"",IF(AU376&lt;&gt;"LIBSETS_DROP_MECHANIC_MONSTER_NAME",VLOOKUP(AU376,'LibSets constants'!$I$4:$L$1003,4,FALSE),""),"")</f>
        <v/>
      </c>
      <c r="AX376" s="85" t="s">
        <v>2677</v>
      </c>
      <c r="AY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{wayshrines={389,389,389,}, dlcId=DLC_WRATHSTONE</v>
      </c>
      <c r="AZ376" s="21" t="str">
        <f>IF(F376&lt;&gt;"Not in the game (anymore)",IF(A376&lt;&gt;"",IF(P376&lt;&gt;"",CONCATENATE(", zoneIds={",P376),"")&amp;IF(Y376&lt;&gt;"",CONCATENATE(",",Y376),"")&amp;IF(AD376&lt;&gt;"",CONCATENATE(",",AD376),"")&amp;IF(AI376&lt;&gt;"",CONCATENATE(",",AI376),"")&amp;IF(AN376&lt;&gt;"",CONCATENATE(",",AN376),"")&amp;IF(AS376&lt;&gt;"",CONCATENATE(",",AS376),"")&amp;IF(P376&lt;&gt;"",CONCATENATE("}",""),"")&amp;IF(OR(I376="true",I376="false",I376&lt;&gt;""), CONCATENATE(", veteran=", I376), ""),""),"")</f>
        <v>, zoneIds={1080}, veteran=false</v>
      </c>
      <c r="BA376" s="21" t="str">
        <f>IF(F376&lt;&gt;"Not in the game (anymore)",IF(A376&lt;&gt;"",", setType="&amp;G376,"")&amp;IF(J376="true",", multiTrialSet=true",""),"")</f>
        <v>, setType=LIBSETS_SETTYPE_DUNGEON</v>
      </c>
      <c r="BB376" s="21" t="str">
        <f>IF(AX376&lt;&gt;"",", isProcSetAllowedInPvP="&amp; AX376,"") &amp; IF(F376&lt;&gt;"Not in the game (anymore)",IF(U376&lt;&gt;"",", dropMechanic={"&amp;U376&amp;IF(AA376&lt;&gt;"",","&amp;AA376,"")&amp;IF(AF376&lt;&gt;"",","&amp;AF376,"")&amp;IF(AK376&lt;&gt;"",","&amp;AK376,"")&amp;IF(AP376&lt;&gt;"",","&amp;AP376,"")&amp;IF(AU376&lt;&gt;"",","&amp;AU376,"")&amp;"}"&amp;IF(U376="LIBSETS_DROP_MECHANIC_MONSTER_NAME",", dropMechanicNames={" &amp; IF(V376&lt;&gt;"","['en']='"&amp;V376&amp;"'","") &amp; IF(W376&lt;&gt;"",", ['de']='" &amp; W376&amp;"'","") &amp; "}",""),"")&amp;"},","")</f>
        <v>},</v>
      </c>
      <c r="BC376" s="21" t="str">
        <f>IF(F376&lt;&gt;"Not in the game (anymore)",IF(C376&lt;&gt;"",CONCATENATE(" --",C376," / ",B376,"   [",IF(Q376&lt;&gt;"",Q376,""),IF(Z376&lt;&gt;"",", "&amp;Z376,""),IF(AE376&lt;&gt;"",", "&amp;AE376,""),IF(AJ376&lt;&gt;"",", "&amp;AJ376,""),IF(AO376&lt;&gt;"",", "&amp;AO376,""),IF(AT376&lt;&gt;"",", "&amp;AT376,""),"]")),"")</f>
        <v xml:space="preserve"> --Mighty Glacier / Mächtiger Gletscher   [Frostvault]</v>
      </c>
    </row>
    <row r="377" spans="1:55" x14ac:dyDescent="0.25">
      <c r="A377" s="12">
        <v>430</v>
      </c>
      <c r="B377" t="s">
        <v>1325</v>
      </c>
      <c r="C377" t="s">
        <v>2647</v>
      </c>
      <c r="D377" s="3">
        <f>A377</f>
        <v>430</v>
      </c>
      <c r="G377" s="8" t="s">
        <v>1482</v>
      </c>
      <c r="I377" t="s">
        <v>91</v>
      </c>
      <c r="J377" t="s">
        <v>91</v>
      </c>
      <c r="K377">
        <v>389</v>
      </c>
      <c r="L377">
        <v>389</v>
      </c>
      <c r="M377">
        <v>389</v>
      </c>
      <c r="O377" s="65" t="s">
        <v>64</v>
      </c>
      <c r="P377" s="3">
        <f>IF(AND(G377&lt;&gt;"LIBSETS_SETTYPE_BATTLEGROUND",G377&lt;&gt;"LIBSETS_SETTYPE_SPECIAL"), IF(Q377&lt;&gt;"",VLOOKUP(Q377,'ESO zone constants'!$D$3:$H$10001,5,FALSE),""),"")</f>
        <v>1080</v>
      </c>
      <c r="Q377" t="str">
        <f>IF(AND(O377&lt;&gt;"",NOT(ISERROR(O377))),O377, IF(AND(K377&lt;&gt;"",K377&gt;0,NOT(ISERROR(K377))),VLOOKUP(K377,'ESO dumped WayshrineInfo'!$K$3:$N$9987,4,FALSE),""))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WayshrineInfo'!$K$3:$N$9987,4,FALSE),""))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WayshrineInfo'!$K$3:$N$9987,4,FALSE),""))</f>
        <v/>
      </c>
      <c r="AF377" s="44"/>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4"/>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4"/>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4"/>
      <c r="AV377" s="40" t="str">
        <f>IF(AU377&lt;&gt;"",IF(AU377&lt;&gt;"LIBSETS_DROP_MECHANIC_MONSTER_NAME",VLOOKUP(AU377,'LibSets constants'!$I$4:$L$1003,3,FALSE),""),"")</f>
        <v/>
      </c>
      <c r="AW377" s="43" t="str">
        <f>IF(AU377&lt;&gt;"",IF(AU377&lt;&gt;"LIBSETS_DROP_MECHANIC_MONSTER_NAME",VLOOKUP(AU377,'LibSets constants'!$I$4:$L$1003,4,FALSE),""),"")</f>
        <v/>
      </c>
      <c r="AX377" s="85" t="s">
        <v>2677</v>
      </c>
      <c r="AY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{wayshrines={389,389,389,}, dlcId=DLC_WRATHSTONE</v>
      </c>
      <c r="AZ377" s="21" t="str">
        <f>IF(F377&lt;&gt;"Not in the game (anymore)",IF(A377&lt;&gt;"",IF(P377&lt;&gt;"",CONCATENATE(", zoneIds={",P377),"")&amp;IF(Y377&lt;&gt;"",CONCATENATE(",",Y377),"")&amp;IF(AD377&lt;&gt;"",CONCATENATE(",",AD377),"")&amp;IF(AI377&lt;&gt;"",CONCATENATE(",",AI377),"")&amp;IF(AN377&lt;&gt;"",CONCATENATE(",",AN377),"")&amp;IF(AS377&lt;&gt;"",CONCATENATE(",",AS377),"")&amp;IF(P377&lt;&gt;"",CONCATENATE("}",""),"")&amp;IF(OR(I377="true",I377="false",I377&lt;&gt;""), CONCATENATE(", veteran=", I377), ""),""),"")</f>
        <v>, zoneIds={1080}, veteran=false</v>
      </c>
      <c r="BA377" s="21" t="str">
        <f>IF(F377&lt;&gt;"Not in the game (anymore)",IF(A377&lt;&gt;"",", setType="&amp;G377,"")&amp;IF(J377="true",", multiTrialSet=true",""),"")</f>
        <v>, setType=LIBSETS_SETTYPE_DUNGEON</v>
      </c>
      <c r="BB377" s="21" t="str">
        <f>IF(AX377&lt;&gt;"",", isProcSetAllowedInPvP="&amp; AX377,"") &amp; IF(F377&lt;&gt;"Not in the game (anymore)",IF(U377&lt;&gt;"",", dropMechanic={"&amp;U377&amp;IF(AA377&lt;&gt;"",","&amp;AA377,"")&amp;IF(AF377&lt;&gt;"",","&amp;AF377,"")&amp;IF(AK377&lt;&gt;"",","&amp;AK377,"")&amp;IF(AP377&lt;&gt;"",","&amp;AP377,"")&amp;IF(AU377&lt;&gt;"",","&amp;AU377,"")&amp;"}"&amp;IF(U377="LIBSETS_DROP_MECHANIC_MONSTER_NAME",", dropMechanicNames={" &amp; IF(V377&lt;&gt;"","['en']='"&amp;V377&amp;"'","") &amp; IF(W377&lt;&gt;"",", ['de']='" &amp; W377&amp;"'","") &amp; "}",""),"")&amp;"},","")</f>
        <v>},</v>
      </c>
      <c r="BC377" s="21" t="str">
        <f>IF(F377&lt;&gt;"Not in the game (anymore)",IF(C377&lt;&gt;"",CONCATENATE(" --",C377," / ",B377,"   [",IF(Q377&lt;&gt;"",Q377,""),IF(Z377&lt;&gt;"",", "&amp;Z377,""),IF(AE377&lt;&gt;"",", "&amp;AE377,""),IF(AJ377&lt;&gt;"",", "&amp;AJ377,""),IF(AO377&lt;&gt;"",", "&amp;AO377,""),IF(AT377&lt;&gt;"",", "&amp;AT377,""),"]")),"")</f>
        <v xml:space="preserve"> --Tzogvin\'s Warband / Tzogvins Kriegstrupp   [Frostvault]</v>
      </c>
    </row>
    <row r="378" spans="1:55" x14ac:dyDescent="0.25">
      <c r="A378" s="12">
        <v>431</v>
      </c>
      <c r="B378" t="s">
        <v>1326</v>
      </c>
      <c r="C378" t="s">
        <v>1327</v>
      </c>
      <c r="D378" s="3">
        <f>A378</f>
        <v>431</v>
      </c>
      <c r="G378" s="8" t="s">
        <v>1482</v>
      </c>
      <c r="I378" t="s">
        <v>91</v>
      </c>
      <c r="J378" t="s">
        <v>91</v>
      </c>
      <c r="K378">
        <v>389</v>
      </c>
      <c r="L378">
        <v>389</v>
      </c>
      <c r="M378">
        <v>389</v>
      </c>
      <c r="O378" s="65" t="s">
        <v>64</v>
      </c>
      <c r="P378" s="3">
        <f>IF(AND(G378&lt;&gt;"LIBSETS_SETTYPE_BATTLEGROUND",G378&lt;&gt;"LIBSETS_SETTYPE_SPECIAL"), IF(Q378&lt;&gt;"",VLOOKUP(Q378,'ESO zone constants'!$D$3:$H$10001,5,FALSE),""),"")</f>
        <v>1080</v>
      </c>
      <c r="Q378" t="str">
        <f>IF(AND(O378&lt;&gt;"",NOT(ISERROR(O378))),O378, IF(AND(K378&lt;&gt;"",K378&gt;0,NOT(ISERROR(K378))),VLOOKUP(K378,'ESO dumped WayshrineInfo'!$K$3:$N$9987,4,FALSE),""))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WayshrineInfo'!$K$3:$N$9987,4,FALSE),""))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WayshrineInfo'!$K$3:$N$9987,4,FALSE),""))</f>
        <v/>
      </c>
      <c r="AF378" s="44"/>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4"/>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4"/>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4"/>
      <c r="AV378" s="40" t="str">
        <f>IF(AU378&lt;&gt;"",IF(AU378&lt;&gt;"LIBSETS_DROP_MECHANIC_MONSTER_NAME",VLOOKUP(AU378,'LibSets constants'!$I$4:$L$1003,3,FALSE),""),"")</f>
        <v/>
      </c>
      <c r="AW378" s="43" t="str">
        <f>IF(AU378&lt;&gt;"",IF(AU378&lt;&gt;"LIBSETS_DROP_MECHANIC_MONSTER_NAME",VLOOKUP(AU378,'LibSets constants'!$I$4:$L$1003,4,FALSE),""),"")</f>
        <v/>
      </c>
      <c r="AX378" s="85" t="s">
        <v>2677</v>
      </c>
      <c r="AY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{wayshrines={389,389,389,}, dlcId=DLC_WRATHSTONE</v>
      </c>
      <c r="AZ378" s="21" t="str">
        <f>IF(F378&lt;&gt;"Not in the game (anymore)",IF(A378&lt;&gt;"",IF(P378&lt;&gt;"",CONCATENATE(", zoneIds={",P378),"")&amp;IF(Y378&lt;&gt;"",CONCATENATE(",",Y378),"")&amp;IF(AD378&lt;&gt;"",CONCATENATE(",",AD378),"")&amp;IF(AI378&lt;&gt;"",CONCATENATE(",",AI378),"")&amp;IF(AN378&lt;&gt;"",CONCATENATE(",",AN378),"")&amp;IF(AS378&lt;&gt;"",CONCATENATE(",",AS378),"")&amp;IF(P378&lt;&gt;"",CONCATENATE("}",""),"")&amp;IF(OR(I378="true",I378="false",I378&lt;&gt;""), CONCATENATE(", veteran=", I378), ""),""),"")</f>
        <v>, zoneIds={1080}, veteran=false</v>
      </c>
      <c r="BA378" s="21" t="str">
        <f>IF(F378&lt;&gt;"Not in the game (anymore)",IF(A378&lt;&gt;"",", setType="&amp;G378,"")&amp;IF(J378="true",", multiTrialSet=true",""),"")</f>
        <v>, setType=LIBSETS_SETTYPE_DUNGEON</v>
      </c>
      <c r="BB378" s="21" t="str">
        <f>IF(AX378&lt;&gt;"",", isProcSetAllowedInPvP="&amp; AX378,"") &amp; IF(F378&lt;&gt;"Not in the game (anymore)",IF(U378&lt;&gt;"",", dropMechanic={"&amp;U378&amp;IF(AA378&lt;&gt;"",","&amp;AA378,"")&amp;IF(AF378&lt;&gt;"",","&amp;AF378,"")&amp;IF(AK378&lt;&gt;"",","&amp;AK378,"")&amp;IF(AP378&lt;&gt;"",","&amp;AP378,"")&amp;IF(AU378&lt;&gt;"",","&amp;AU378,"")&amp;"}"&amp;IF(U378="LIBSETS_DROP_MECHANIC_MONSTER_NAME",", dropMechanicNames={" &amp; IF(V378&lt;&gt;"","['en']='"&amp;V378&amp;"'","") &amp; IF(W378&lt;&gt;"",", ['de']='" &amp; W378&amp;"'","") &amp; "}",""),"")&amp;"},","")</f>
        <v>},</v>
      </c>
      <c r="BC378" s="21" t="str">
        <f>IF(F378&lt;&gt;"Not in the game (anymore)",IF(C378&lt;&gt;"",CONCATENATE(" --",C378," / ",B378,"   [",IF(Q378&lt;&gt;"",Q378,""),IF(Z378&lt;&gt;"",", "&amp;Z378,""),IF(AE378&lt;&gt;"",", "&amp;AE378,""),IF(AJ378&lt;&gt;"",", "&amp;AJ378,""),IF(AO378&lt;&gt;"",", "&amp;AO378,""),IF(AT378&lt;&gt;"",", "&amp;AT378,""),"]")),"")</f>
        <v xml:space="preserve"> --Icy Conjuror / Eisiger Anrufer   [Frostvault]</v>
      </c>
    </row>
    <row r="379" spans="1:55" x14ac:dyDescent="0.25">
      <c r="A379" s="5">
        <v>432</v>
      </c>
      <c r="B379" t="s">
        <v>1328</v>
      </c>
      <c r="C379" t="s">
        <v>25</v>
      </c>
      <c r="D379" s="3">
        <f>A379</f>
        <v>432</v>
      </c>
      <c r="G379" s="8" t="s">
        <v>1484</v>
      </c>
      <c r="H379" s="98">
        <v>3</v>
      </c>
      <c r="I379" t="s">
        <v>1471</v>
      </c>
      <c r="J379" t="s">
        <v>91</v>
      </c>
      <c r="K379">
        <v>389</v>
      </c>
      <c r="L379">
        <v>389</v>
      </c>
      <c r="M379">
        <v>389</v>
      </c>
      <c r="O379" s="65" t="s">
        <v>64</v>
      </c>
      <c r="P379" s="3">
        <f>IF(AND(G379&lt;&gt;"LIBSETS_SETTYPE_BATTLEGROUND",G379&lt;&gt;"LIBSETS_SETTYPE_SPECIAL"), IF(Q379&lt;&gt;"",VLOOKUP(Q379,'ESO zone constants'!$D$3:$H$10001,5,FALSE),""),"")</f>
        <v>1080</v>
      </c>
      <c r="Q379" t="str">
        <f>IF(AND(O379&lt;&gt;"",NOT(ISERROR(O379))),O379, IF(AND(K379&lt;&gt;"",K379&gt;0,NOT(ISERROR(K379))),VLOOKUP(K379,'ESO dumped WayshrineInfo'!$K$3:$N$9987,4,FALSE),""))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WayshrineInfo'!$K$3:$N$9987,4,FALSE),""))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WayshrineInfo'!$K$3:$N$9987,4,FALSE),""))</f>
        <v/>
      </c>
      <c r="AF379" s="44"/>
      <c r="AG379" s="42"/>
      <c r="AH379" s="42"/>
      <c r="AI379" s="3" t="str">
        <f>IF(G379&lt;&gt;"LIBSETS_SETTYPE_BATTLEGROUND",IF(G379&lt;&gt;"LIBSETS_SETTYPE_SPECIAL",IF(AJ379&lt;&gt;"",VLOOKUP(AJ379,'ESO zone constants'!$D$3:$H$4953,5,FALSE),""),""),"")</f>
        <v/>
      </c>
      <c r="AK379" s="44"/>
      <c r="AL379" s="42"/>
      <c r="AM379" s="42"/>
      <c r="AN379" s="3" t="str">
        <f>IF(G379&lt;&gt;"LIBSETS_SETTYPE_BATTLEGROUND",IF(G379&lt;&gt;"LIBSETS_SETTYPE_SPECIAL",IF(AO379&lt;&gt;"",VLOOKUP(AO379,'ESO zone constants'!$D$3:$H$4953,5,FALSE),""),""),"")</f>
        <v/>
      </c>
      <c r="AP379" s="44"/>
      <c r="AQ379" s="42"/>
      <c r="AR379" s="42"/>
      <c r="AS379" s="3" t="str">
        <f>IF(G379&lt;&gt;"LIBSETS_SETTYPE_BATTLEGROUND",IF(G379&lt;&gt;"LIBSETS_SETTYPE_SPECIAL",IF(AT379&lt;&gt;"",VLOOKUP(AT379,'ESO zone constants'!$D$3:$H$4953,5,FALSE),""),""),"")</f>
        <v/>
      </c>
      <c r="AU379" s="44"/>
      <c r="AV379" s="42"/>
      <c r="AW379" s="43"/>
      <c r="AX379" s="85" t="s">
        <v>2677</v>
      </c>
      <c r="AY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{wayshrines={389,389,389,}, dlcId=DLC_WRATHSTONE</v>
      </c>
      <c r="AZ379" s="21" t="str">
        <f>IF(F379&lt;&gt;"Not in the game (anymore)",IF(A379&lt;&gt;"",IF(P379&lt;&gt;"",CONCATENATE(", zoneIds={",P379),"")&amp;IF(Y379&lt;&gt;"",CONCATENATE(",",Y379),"")&amp;IF(AD379&lt;&gt;"",CONCATENATE(",",AD379),"")&amp;IF(AI379&lt;&gt;"",CONCATENATE(",",AI379),"")&amp;IF(AN379&lt;&gt;"",CONCATENATE(",",AN379),"")&amp;IF(AS379&lt;&gt;"",CONCATENATE(",",AS379),"")&amp;IF(P379&lt;&gt;"",CONCATENATE("}",""),"")&amp;IF(OR(I379="true",I379="false",I379&lt;&gt;""), CONCATENATE(", veteran=", I379), ""),""),"")</f>
        <v>, zoneIds={1080}, veteran={[EQUIP_TYPE_HEAD]=true, [EQUIP_TYPE_SHOULDERS]=false}</v>
      </c>
      <c r="BA379" s="21" t="str">
        <f>IF(F379&lt;&gt;"Not in the game (anymore)",IF(A379&lt;&gt;"",", setType="&amp;G379,"")&amp;IF(J379="true",", multiTrialSet=true",""),"")</f>
        <v>, setType=LIBSETS_SETTYPE_MONSTER</v>
      </c>
      <c r="BB379" s="21" t="str">
        <f>IF(AX379&lt;&gt;"",", isProcSetAllowedInPvP="&amp; AX379,"") &amp; IF(F379&lt;&gt;"Not in the game (anymore)",IF(U379&lt;&gt;"",", dropMechanic={"&amp;U379&amp;IF(AA379&lt;&gt;"",","&amp;AA379,"")&amp;IF(AF379&lt;&gt;"",","&amp;AF379,"")&amp;IF(AK379&lt;&gt;"",","&amp;AK379,"")&amp;IF(AP379&lt;&gt;"",","&amp;AP379,"")&amp;IF(AU379&lt;&gt;"",","&amp;AU379,"")&amp;"}"&amp;IF(U379="LIBSETS_DROP_MECHANIC_MONSTER_NAME",", dropMechanicNames={" &amp; IF(V379&lt;&gt;"","['en']='"&amp;V379&amp;"'","") &amp; IF(W379&lt;&gt;"",", ['de']='" &amp; W379&amp;"'","") &amp; "}",""),"")&amp;"},","")</f>
        <v>, dropMechanic={LIBSETS_DROP_MECHANIC_MONSTER_NAME}, dropMechanicNames={['en']='The Stonekeeper', ['de']='Der Steinwahrer'}},</v>
      </c>
      <c r="BC379" s="21" t="str">
        <f>IF(F379&lt;&gt;"Not in the game (anymore)",IF(C379&lt;&gt;"",CONCATENATE(" --",C379," / ",B379,"   [",IF(Q379&lt;&gt;"",Q379,""),IF(Z379&lt;&gt;"",", "&amp;Z379,""),IF(AE379&lt;&gt;"",", "&amp;AE379,""),IF(AJ379&lt;&gt;"",", "&amp;AJ379,""),IF(AO379&lt;&gt;"",", "&amp;AO379,""),IF(AT379&lt;&gt;"",", "&amp;AT379,""),"]")),"")</f>
        <v xml:space="preserve"> --Stonekeeper / Steinwahrer   [Frostvault]</v>
      </c>
    </row>
    <row r="380" spans="1:55" x14ac:dyDescent="0.25">
      <c r="A380" s="12">
        <v>433</v>
      </c>
      <c r="B380" t="s">
        <v>1329</v>
      </c>
      <c r="C380" t="s">
        <v>1330</v>
      </c>
      <c r="D380" s="3">
        <f>A380</f>
        <v>433</v>
      </c>
      <c r="G380" s="8" t="s">
        <v>1482</v>
      </c>
      <c r="I380" t="s">
        <v>91</v>
      </c>
      <c r="J380" t="s">
        <v>91</v>
      </c>
      <c r="K380">
        <v>390</v>
      </c>
      <c r="L380">
        <v>390</v>
      </c>
      <c r="M380">
        <v>390</v>
      </c>
      <c r="O380" s="65" t="s">
        <v>67</v>
      </c>
      <c r="P380" s="3">
        <f>IF(AND(G380&lt;&gt;"LIBSETS_SETTYPE_BATTLEGROUND",G380&lt;&gt;"LIBSETS_SETTYPE_SPECIAL"), IF(Q380&lt;&gt;"",VLOOKUP(Q380,'ESO zone constants'!$D$3:$H$10001,5,FALSE),""),"")</f>
        <v>1081</v>
      </c>
      <c r="Q380" t="str">
        <f>IF(AND(O380&lt;&gt;"",NOT(ISERROR(O380))),O380, IF(AND(K380&lt;&gt;"",K380&gt;0,NOT(ISERROR(K380))),VLOOKUP(K380,'ESO dumped WayshrineInfo'!$K$3:$N$9987,4,FALSE),""))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WayshrineInfo'!$K$3:$N$9987,4,FALSE),""))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WayshrineInfo'!$K$3:$N$9987,4,FALSE),""))</f>
        <v/>
      </c>
      <c r="AF380" s="44"/>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4"/>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4"/>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4"/>
      <c r="AV380" s="40" t="str">
        <f>IF(AU380&lt;&gt;"",IF(AU380&lt;&gt;"LIBSETS_DROP_MECHANIC_MONSTER_NAME",VLOOKUP(AU380,'LibSets constants'!$I$4:$L$1003,3,FALSE),""),"")</f>
        <v/>
      </c>
      <c r="AW380" s="43" t="str">
        <f>IF(AU380&lt;&gt;"",IF(AU380&lt;&gt;"LIBSETS_DROP_MECHANIC_MONSTER_NAME",VLOOKUP(AU380,'LibSets constants'!$I$4:$L$1003,4,FALSE),""),"")</f>
        <v/>
      </c>
      <c r="AX380" s="85" t="s">
        <v>2677</v>
      </c>
      <c r="AY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{wayshrines={390,390,390,}, dlcId=DLC_WRATHSTONE</v>
      </c>
      <c r="AZ380" s="21" t="str">
        <f>IF(F380&lt;&gt;"Not in the game (anymore)",IF(A380&lt;&gt;"",IF(P380&lt;&gt;"",CONCATENATE(", zoneIds={",P380),"")&amp;IF(Y380&lt;&gt;"",CONCATENATE(",",Y380),"")&amp;IF(AD380&lt;&gt;"",CONCATENATE(",",AD380),"")&amp;IF(AI380&lt;&gt;"",CONCATENATE(",",AI380),"")&amp;IF(AN380&lt;&gt;"",CONCATENATE(",",AN380),"")&amp;IF(AS380&lt;&gt;"",CONCATENATE(",",AS380),"")&amp;IF(P380&lt;&gt;"",CONCATENATE("}",""),"")&amp;IF(OR(I380="true",I380="false",I380&lt;&gt;""), CONCATENATE(", veteran=", I380), ""),""),"")</f>
        <v>, zoneIds={1081}, veteran=false</v>
      </c>
      <c r="BA380" s="21" t="str">
        <f>IF(F380&lt;&gt;"Not in the game (anymore)",IF(A380&lt;&gt;"",", setType="&amp;G380,"")&amp;IF(J380="true",", multiTrialSet=true",""),"")</f>
        <v>, setType=LIBSETS_SETTYPE_DUNGEON</v>
      </c>
      <c r="BB380" s="21" t="str">
        <f>IF(AX380&lt;&gt;"",", isProcSetAllowedInPvP="&amp; AX380,"") &amp; IF(F380&lt;&gt;"Not in the game (anymore)",IF(U380&lt;&gt;"",", dropMechanic={"&amp;U380&amp;IF(AA380&lt;&gt;"",","&amp;AA380,"")&amp;IF(AF380&lt;&gt;"",","&amp;AF380,"")&amp;IF(AK380&lt;&gt;"",","&amp;AK380,"")&amp;IF(AP380&lt;&gt;"",","&amp;AP380,"")&amp;IF(AU380&lt;&gt;"",","&amp;AU380,"")&amp;"}"&amp;IF(U380="LIBSETS_DROP_MECHANIC_MONSTER_NAME",", dropMechanicNames={" &amp; IF(V380&lt;&gt;"","['en']='"&amp;V380&amp;"'","") &amp; IF(W380&lt;&gt;"",", ['de']='" &amp; W380&amp;"'","") &amp; "}",""),"")&amp;"},","")</f>
        <v>},</v>
      </c>
      <c r="BC380" s="21" t="str">
        <f>IF(F380&lt;&gt;"Not in the game (anymore)",IF(C380&lt;&gt;"",CONCATENATE(" --",C380," / ",B380,"   [",IF(Q380&lt;&gt;"",Q380,""),IF(Z380&lt;&gt;"",", "&amp;Z380,""),IF(AE380&lt;&gt;"",", "&amp;AE380,""),IF(AJ380&lt;&gt;"",", "&amp;AJ380,""),IF(AO380&lt;&gt;"",", "&amp;AO380,""),IF(AT380&lt;&gt;"",", "&amp;AT380,""),"]")),"")</f>
        <v xml:space="preserve"> --Frozen Watcher / Gefrorener Beobachter   [Depths of Malatar]</v>
      </c>
    </row>
    <row r="381" spans="1:55" x14ac:dyDescent="0.25">
      <c r="A381" s="12">
        <v>434</v>
      </c>
      <c r="B381" t="s">
        <v>1331</v>
      </c>
      <c r="C381" t="s">
        <v>1332</v>
      </c>
      <c r="D381" s="3">
        <f>A381</f>
        <v>434</v>
      </c>
      <c r="G381" s="8" t="s">
        <v>1482</v>
      </c>
      <c r="I381" t="s">
        <v>91</v>
      </c>
      <c r="J381" t="s">
        <v>91</v>
      </c>
      <c r="K381">
        <v>390</v>
      </c>
      <c r="L381">
        <v>390</v>
      </c>
      <c r="M381">
        <v>390</v>
      </c>
      <c r="O381" s="65" t="s">
        <v>67</v>
      </c>
      <c r="P381" s="3">
        <f>IF(AND(G381&lt;&gt;"LIBSETS_SETTYPE_BATTLEGROUND",G381&lt;&gt;"LIBSETS_SETTYPE_SPECIAL"), IF(Q381&lt;&gt;"",VLOOKUP(Q381,'ESO zone constants'!$D$3:$H$10001,5,FALSE),""),"")</f>
        <v>1081</v>
      </c>
      <c r="Q381" t="str">
        <f>IF(AND(O381&lt;&gt;"",NOT(ISERROR(O381))),O381, IF(AND(K381&lt;&gt;"",K381&gt;0,NOT(ISERROR(K381))),VLOOKUP(K381,'ESO dumped WayshrineInfo'!$K$3:$N$9987,4,FALSE),""))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WayshrineInfo'!$K$3:$N$9987,4,FALSE),""))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WayshrineInfo'!$K$3:$N$9987,4,FALSE),""))</f>
        <v/>
      </c>
      <c r="AF381" s="44"/>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4"/>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4"/>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4"/>
      <c r="AV381" s="40" t="str">
        <f>IF(AU381&lt;&gt;"",IF(AU381&lt;&gt;"LIBSETS_DROP_MECHANIC_MONSTER_NAME",VLOOKUP(AU381,'LibSets constants'!$I$4:$L$1003,3,FALSE),""),"")</f>
        <v/>
      </c>
      <c r="AW381" s="43" t="str">
        <f>IF(AU381&lt;&gt;"",IF(AU381&lt;&gt;"LIBSETS_DROP_MECHANIC_MONSTER_NAME",VLOOKUP(AU381,'LibSets constants'!$I$4:$L$1003,4,FALSE),""),"")</f>
        <v/>
      </c>
      <c r="AX381" s="85" t="s">
        <v>2677</v>
      </c>
      <c r="AY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{wayshrines={390,390,390,}, dlcId=DLC_WRATHSTONE</v>
      </c>
      <c r="AZ381" s="21" t="str">
        <f>IF(F381&lt;&gt;"Not in the game (anymore)",IF(A381&lt;&gt;"",IF(P381&lt;&gt;"",CONCATENATE(", zoneIds={",P381),"")&amp;IF(Y381&lt;&gt;"",CONCATENATE(",",Y381),"")&amp;IF(AD381&lt;&gt;"",CONCATENATE(",",AD381),"")&amp;IF(AI381&lt;&gt;"",CONCATENATE(",",AI381),"")&amp;IF(AN381&lt;&gt;"",CONCATENATE(",",AN381),"")&amp;IF(AS381&lt;&gt;"",CONCATENATE(",",AS381),"")&amp;IF(P381&lt;&gt;"",CONCATENATE("}",""),"")&amp;IF(OR(I381="true",I381="false",I381&lt;&gt;""), CONCATENATE(", veteran=", I381), ""),""),"")</f>
        <v>, zoneIds={1081}, veteran=false</v>
      </c>
      <c r="BA381" s="21" t="str">
        <f>IF(F381&lt;&gt;"Not in the game (anymore)",IF(A381&lt;&gt;"",", setType="&amp;G381,"")&amp;IF(J381="true",", multiTrialSet=true",""),"")</f>
        <v>, setType=LIBSETS_SETTYPE_DUNGEON</v>
      </c>
      <c r="BB381" s="21" t="str">
        <f>IF(AX381&lt;&gt;"",", isProcSetAllowedInPvP="&amp; AX381,"") &amp; IF(F381&lt;&gt;"Not in the game (anymore)",IF(U381&lt;&gt;"",", dropMechanic={"&amp;U381&amp;IF(AA381&lt;&gt;"",","&amp;AA381,"")&amp;IF(AF381&lt;&gt;"",","&amp;AF381,"")&amp;IF(AK381&lt;&gt;"",","&amp;AK381,"")&amp;IF(AP381&lt;&gt;"",","&amp;AP381,"")&amp;IF(AU381&lt;&gt;"",","&amp;AU381,"")&amp;"}"&amp;IF(U381="LIBSETS_DROP_MECHANIC_MONSTER_NAME",", dropMechanicNames={" &amp; IF(V381&lt;&gt;"","['en']='"&amp;V381&amp;"'","") &amp; IF(W381&lt;&gt;"",", ['de']='" &amp; W381&amp;"'","") &amp; "}",""),"")&amp;"},","")</f>
        <v>},</v>
      </c>
      <c r="BC381" s="21" t="str">
        <f>IF(F381&lt;&gt;"Not in the game (anymore)",IF(C381&lt;&gt;"",CONCATENATE(" --",C381," / ",B381,"   [",IF(Q381&lt;&gt;"",Q381,""),IF(Z381&lt;&gt;"",", "&amp;Z381,""),IF(AE381&lt;&gt;"",", "&amp;AE381,""),IF(AJ381&lt;&gt;"",", "&amp;AJ381,""),IF(AO381&lt;&gt;"",", "&amp;AO381,""),IF(AT381&lt;&gt;"",", "&amp;AT381,""),"]")),"")</f>
        <v xml:space="preserve"> --Scavenging Demise / Ausbeutender Niedergang   [Depths of Malatar]</v>
      </c>
    </row>
    <row r="382" spans="1:55" x14ac:dyDescent="0.25">
      <c r="A382" s="12">
        <v>435</v>
      </c>
      <c r="B382" t="s">
        <v>1333</v>
      </c>
      <c r="C382" t="s">
        <v>2648</v>
      </c>
      <c r="D382" s="3">
        <f>A382</f>
        <v>435</v>
      </c>
      <c r="G382" s="8" t="s">
        <v>1482</v>
      </c>
      <c r="I382" t="s">
        <v>91</v>
      </c>
      <c r="J382" t="s">
        <v>91</v>
      </c>
      <c r="K382">
        <v>390</v>
      </c>
      <c r="L382">
        <v>390</v>
      </c>
      <c r="M382">
        <v>390</v>
      </c>
      <c r="O382" s="65" t="s">
        <v>67</v>
      </c>
      <c r="P382" s="3">
        <f>IF(AND(G382&lt;&gt;"LIBSETS_SETTYPE_BATTLEGROUND",G382&lt;&gt;"LIBSETS_SETTYPE_SPECIAL"), IF(Q382&lt;&gt;"",VLOOKUP(Q382,'ESO zone constants'!$D$3:$H$10001,5,FALSE),""),"")</f>
        <v>1081</v>
      </c>
      <c r="Q382" t="str">
        <f>IF(AND(O382&lt;&gt;"",NOT(ISERROR(O382))),O382, IF(AND(K382&lt;&gt;"",K382&gt;0,NOT(ISERROR(K382))),VLOOKUP(K382,'ESO dumped WayshrineInfo'!$K$3:$N$9987,4,FALSE),""))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WayshrineInfo'!$K$3:$N$9987,4,FALSE),""))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WayshrineInfo'!$K$3:$N$9987,4,FALSE),""))</f>
        <v/>
      </c>
      <c r="AF382" s="44"/>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4"/>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4"/>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4"/>
      <c r="AV382" s="40" t="str">
        <f>IF(AU382&lt;&gt;"",IF(AU382&lt;&gt;"LIBSETS_DROP_MECHANIC_MONSTER_NAME",VLOOKUP(AU382,'LibSets constants'!$I$4:$L$1003,3,FALSE),""),"")</f>
        <v/>
      </c>
      <c r="AW382" s="43" t="str">
        <f>IF(AU382&lt;&gt;"",IF(AU382&lt;&gt;"LIBSETS_DROP_MECHANIC_MONSTER_NAME",VLOOKUP(AU382,'LibSets constants'!$I$4:$L$1003,4,FALSE),""),"")</f>
        <v/>
      </c>
      <c r="AX382" s="85" t="s">
        <v>2677</v>
      </c>
      <c r="AY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{wayshrines={390,390,390,}, dlcId=DLC_WRATHSTONE</v>
      </c>
      <c r="AZ382" s="21" t="str">
        <f>IF(F382&lt;&gt;"Not in the game (anymore)",IF(A382&lt;&gt;"",IF(P382&lt;&gt;"",CONCATENATE(", zoneIds={",P382),"")&amp;IF(Y382&lt;&gt;"",CONCATENATE(",",Y382),"")&amp;IF(AD382&lt;&gt;"",CONCATENATE(",",AD382),"")&amp;IF(AI382&lt;&gt;"",CONCATENATE(",",AI382),"")&amp;IF(AN382&lt;&gt;"",CONCATENATE(",",AN382),"")&amp;IF(AS382&lt;&gt;"",CONCATENATE(",",AS382),"")&amp;IF(P382&lt;&gt;"",CONCATENATE("}",""),"")&amp;IF(OR(I382="true",I382="false",I382&lt;&gt;""), CONCATENATE(", veteran=", I382), ""),""),"")</f>
        <v>, zoneIds={1081}, veteran=false</v>
      </c>
      <c r="BA382" s="21" t="str">
        <f>IF(F382&lt;&gt;"Not in the game (anymore)",IF(A382&lt;&gt;"",", setType="&amp;G382,"")&amp;IF(J382="true",", multiTrialSet=true",""),"")</f>
        <v>, setType=LIBSETS_SETTYPE_DUNGEON</v>
      </c>
      <c r="BB382" s="21" t="str">
        <f>IF(AX382&lt;&gt;"",", isProcSetAllowedInPvP="&amp; AX382,"") &amp; IF(F382&lt;&gt;"Not in the game (anymore)",IF(U382&lt;&gt;"",", dropMechanic={"&amp;U382&amp;IF(AA382&lt;&gt;"",","&amp;AA382,"")&amp;IF(AF382&lt;&gt;"",","&amp;AF382,"")&amp;IF(AK382&lt;&gt;"",","&amp;AK382,"")&amp;IF(AP382&lt;&gt;"",","&amp;AP382,"")&amp;IF(AU382&lt;&gt;"",","&amp;AU382,"")&amp;"}"&amp;IF(U382="LIBSETS_DROP_MECHANIC_MONSTER_NAME",", dropMechanicNames={" &amp; IF(V382&lt;&gt;"","['en']='"&amp;V382&amp;"'","") &amp; IF(W382&lt;&gt;"",", ['de']='" &amp; W382&amp;"'","") &amp; "}",""),"")&amp;"},","")</f>
        <v>},</v>
      </c>
      <c r="BC382" s="21" t="str">
        <f>IF(F382&lt;&gt;"Not in the game (anymore)",IF(C382&lt;&gt;"",CONCATENATE(" --",C382," / ",B382,"   [",IF(Q382&lt;&gt;"",Q382,""),IF(Z382&lt;&gt;"",", "&amp;Z382,""),IF(AE382&lt;&gt;"",", "&amp;AE382,""),IF(AJ382&lt;&gt;"",", "&amp;AJ382,""),IF(AO382&lt;&gt;"",", "&amp;AO382,""),IF(AT382&lt;&gt;"",", "&amp;AT382,""),"]")),"")</f>
        <v xml:space="preserve"> --Auroran\'s Thunder / Donner des Auroraners   [Depths of Malatar]</v>
      </c>
    </row>
    <row r="383" spans="1:55" x14ac:dyDescent="0.25">
      <c r="A383" s="5">
        <v>436</v>
      </c>
      <c r="B383" t="s">
        <v>1334</v>
      </c>
      <c r="C383" t="s">
        <v>28</v>
      </c>
      <c r="D383" s="3">
        <f>A383</f>
        <v>436</v>
      </c>
      <c r="G383" s="8" t="s">
        <v>1484</v>
      </c>
      <c r="H383" s="98">
        <v>3</v>
      </c>
      <c r="I383" t="s">
        <v>1471</v>
      </c>
      <c r="J383" t="s">
        <v>91</v>
      </c>
      <c r="K383">
        <v>390</v>
      </c>
      <c r="L383">
        <v>390</v>
      </c>
      <c r="M383">
        <v>390</v>
      </c>
      <c r="O383" s="65" t="s">
        <v>67</v>
      </c>
      <c r="P383" s="3">
        <f>IF(AND(G383&lt;&gt;"LIBSETS_SETTYPE_BATTLEGROUND",G383&lt;&gt;"LIBSETS_SETTYPE_SPECIAL"), IF(Q383&lt;&gt;"",VLOOKUP(Q383,'ESO zone constants'!$D$3:$H$10001,5,FALSE),""),"")</f>
        <v>1081</v>
      </c>
      <c r="Q383" t="str">
        <f>IF(AND(O383&lt;&gt;"",NOT(ISERROR(O383))),O383, IF(AND(K383&lt;&gt;"",K383&gt;0,NOT(ISERROR(K383))),VLOOKUP(K383,'ESO dumped WayshrineInfo'!$K$3:$N$9987,4,FALSE),""))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WayshrineInfo'!$K$3:$N$9987,4,FALSE),""))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WayshrineInfo'!$K$3:$N$9987,4,FALSE),""))</f>
        <v/>
      </c>
      <c r="AF383" s="44"/>
      <c r="AG383" s="42"/>
      <c r="AH383" s="42"/>
      <c r="AI383" s="3" t="str">
        <f>IF(G383&lt;&gt;"LIBSETS_SETTYPE_BATTLEGROUND",IF(G383&lt;&gt;"LIBSETS_SETTYPE_SPECIAL",IF(AJ383&lt;&gt;"",VLOOKUP(AJ383,'ESO zone constants'!$D$3:$H$4953,5,FALSE),""),""),"")</f>
        <v/>
      </c>
      <c r="AK383" s="44"/>
      <c r="AL383" s="42"/>
      <c r="AM383" s="42"/>
      <c r="AN383" s="3" t="str">
        <f>IF(G383&lt;&gt;"LIBSETS_SETTYPE_BATTLEGROUND",IF(G383&lt;&gt;"LIBSETS_SETTYPE_SPECIAL",IF(AO383&lt;&gt;"",VLOOKUP(AO383,'ESO zone constants'!$D$3:$H$4953,5,FALSE),""),""),"")</f>
        <v/>
      </c>
      <c r="AP383" s="44"/>
      <c r="AQ383" s="42"/>
      <c r="AR383" s="42"/>
      <c r="AS383" s="3" t="str">
        <f>IF(G383&lt;&gt;"LIBSETS_SETTYPE_BATTLEGROUND",IF(G383&lt;&gt;"LIBSETS_SETTYPE_SPECIAL",IF(AT383&lt;&gt;"",VLOOKUP(AT383,'ESO zone constants'!$D$3:$H$4953,5,FALSE),""),""),"")</f>
        <v/>
      </c>
      <c r="AU383" s="44"/>
      <c r="AV383" s="42"/>
      <c r="AW383" s="43"/>
      <c r="AX383" s="85" t="s">
        <v>2677</v>
      </c>
      <c r="AY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{wayshrines={390,390,390,}, dlcId=DLC_WRATHSTONE</v>
      </c>
      <c r="AZ383" s="21" t="str">
        <f>IF(F383&lt;&gt;"Not in the game (anymore)",IF(A383&lt;&gt;"",IF(P383&lt;&gt;"",CONCATENATE(", zoneIds={",P383),"")&amp;IF(Y383&lt;&gt;"",CONCATENATE(",",Y383),"")&amp;IF(AD383&lt;&gt;"",CONCATENATE(",",AD383),"")&amp;IF(AI383&lt;&gt;"",CONCATENATE(",",AI383),"")&amp;IF(AN383&lt;&gt;"",CONCATENATE(",",AN383),"")&amp;IF(AS383&lt;&gt;"",CONCATENATE(",",AS383),"")&amp;IF(P383&lt;&gt;"",CONCATENATE("}",""),"")&amp;IF(OR(I383="true",I383="false",I383&lt;&gt;""), CONCATENATE(", veteran=", I383), ""),""),"")</f>
        <v>, zoneIds={1081}, veteran={[EQUIP_TYPE_HEAD]=true, [EQUIP_TYPE_SHOULDERS]=false}</v>
      </c>
      <c r="BA383" s="21" t="str">
        <f>IF(F383&lt;&gt;"Not in the game (anymore)",IF(A383&lt;&gt;"",", setType="&amp;G383,"")&amp;IF(J383="true",", multiTrialSet=true",""),"")</f>
        <v>, setType=LIBSETS_SETTYPE_MONSTER</v>
      </c>
      <c r="BB383" s="21" t="str">
        <f>IF(AX383&lt;&gt;"",", isProcSetAllowedInPvP="&amp; AX383,"") &amp; IF(F383&lt;&gt;"Not in the game (anymore)",IF(U383&lt;&gt;"",", dropMechanic={"&amp;U383&amp;IF(AA383&lt;&gt;"",","&amp;AA383,"")&amp;IF(AF383&lt;&gt;"",","&amp;AF383,"")&amp;IF(AK383&lt;&gt;"",","&amp;AK383,"")&amp;IF(AP383&lt;&gt;"",","&amp;AP383,"")&amp;IF(AU383&lt;&gt;"",","&amp;AU383,"")&amp;"}"&amp;IF(U383="LIBSETS_DROP_MECHANIC_MONSTER_NAME",", dropMechanicNames={" &amp; IF(V383&lt;&gt;"","['en']='"&amp;V383&amp;"'","") &amp; IF(W383&lt;&gt;"",", ['de']='" &amp; W383&amp;"'","") &amp; "}",""),"")&amp;"},","")</f>
        <v>, dropMechanic={LIBSETS_DROP_MECHANIC_MONSTER_NAME}, dropMechanicNames={['en']='Symphony of Blades', ['de']='Die Sinfonie der Klingen'}},</v>
      </c>
      <c r="BC383" s="21" t="str">
        <f>IF(F383&lt;&gt;"Not in the game (anymore)",IF(C383&lt;&gt;"",CONCATENATE(" --",C383," / ",B383,"   [",IF(Q383&lt;&gt;"",Q383,""),IF(Z383&lt;&gt;"",", "&amp;Z383,""),IF(AE383&lt;&gt;"",", "&amp;AE383,""),IF(AJ383&lt;&gt;"",", "&amp;AJ383,""),IF(AO383&lt;&gt;"",", "&amp;AO383,""),IF(AT383&lt;&gt;"",", "&amp;AT383,""),"]")),"")</f>
        <v xml:space="preserve"> --Symphony of Blades / Sinfonie der Klingen   [Depths of Malatar]</v>
      </c>
    </row>
    <row r="384" spans="1:55" x14ac:dyDescent="0.25">
      <c r="A384" s="12">
        <v>437</v>
      </c>
      <c r="B384" t="s">
        <v>1434</v>
      </c>
      <c r="C384" t="s">
        <v>2649</v>
      </c>
      <c r="D384" s="3">
        <f>A384</f>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WayshrineInfo'!$K$3:$N$9987,4,FALSE),""))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WayshrineInfo'!$K$3:$N$9987,4,FALSE),""))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WayshrineInfo'!$K$3:$N$9987,4,FALSE),""))</f>
        <v>Northern Elsweyr</v>
      </c>
      <c r="AF384" s="44"/>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4"/>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4"/>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4"/>
      <c r="AV384" s="40" t="str">
        <f>IF(AU384&lt;&gt;"",IF(AU384&lt;&gt;"LIBSETS_DROP_MECHANIC_MONSTER_NAME",VLOOKUP(AU384,'LibSets constants'!$I$4:$L$1003,3,FALSE),""),"")</f>
        <v/>
      </c>
      <c r="AW384" s="43" t="str">
        <f>IF(AU384&lt;&gt;"",IF(AU384&lt;&gt;"LIBSETS_DROP_MECHANIC_MONSTER_NAME",VLOOKUP(AU384,'LibSets constants'!$I$4:$L$1003,4,FALSE),""),"")</f>
        <v/>
      </c>
      <c r="AX384" s="85" t="s">
        <v>2677</v>
      </c>
      <c r="AY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Z384" s="21" t="str">
        <f>IF(F384&lt;&gt;"Not in the game (anymore)",IF(A384&lt;&gt;"",IF(P384&lt;&gt;"",CONCATENATE(", zoneIds={",P384),"")&amp;IF(Y384&lt;&gt;"",CONCATENATE(",",Y384),"")&amp;IF(AD384&lt;&gt;"",CONCATENATE(",",AD384),"")&amp;IF(AI384&lt;&gt;"",CONCATENATE(",",AI384),"")&amp;IF(AN384&lt;&gt;"",CONCATENATE(",",AN384),"")&amp;IF(AS384&lt;&gt;"",CONCATENATE(",",AS384),"")&amp;IF(P384&lt;&gt;"",CONCATENATE("}",""),"")&amp;IF(OR(I384="true",I384="false",I384&lt;&gt;""), CONCATENATE(", veteran=", I384), ""),""),"")</f>
        <v>, zoneIds={1086,1086,1086}, veteran=false</v>
      </c>
      <c r="BA384" s="21" t="str">
        <f>IF(F384&lt;&gt;"Not in the game (anymore)",IF(A384&lt;&gt;"",", setType="&amp;G384,"")&amp;IF(J384="true",", multiTrialSet=true",""),"")</f>
        <v>, setType=LIBSETS_SETTYPE_CRAFTED</v>
      </c>
      <c r="BB384" s="21" t="str">
        <f>IF(AX384&lt;&gt;"",", isProcSetAllowedInPvP="&amp; AX384,"") &amp; IF(F384&lt;&gt;"Not in the game (anymore)",IF(U384&lt;&gt;"",", dropMechanic={"&amp;U384&amp;IF(AA384&lt;&gt;"",","&amp;AA384,"")&amp;IF(AF384&lt;&gt;"",","&amp;AF384,"")&amp;IF(AK384&lt;&gt;"",","&amp;AK384,"")&amp;IF(AP384&lt;&gt;"",","&amp;AP384,"")&amp;IF(AU384&lt;&gt;"",","&amp;AU384,"")&amp;"}"&amp;IF(U384="LIBSETS_DROP_MECHANIC_MONSTER_NAME",", dropMechanicNames={" &amp; IF(V384&lt;&gt;"","['en']='"&amp;V384&amp;"'","") &amp; IF(W384&lt;&gt;"",", ['de']='" &amp; W384&amp;"'","") &amp; "}",""),"")&amp;"},","")</f>
        <v>},</v>
      </c>
      <c r="BC384" s="21" t="str">
        <f>IF(F384&lt;&gt;"Not in the game (anymore)",IF(C384&lt;&gt;"",CONCATENATE(" --",C384," / ",B384,"   [",IF(Q384&lt;&gt;"",Q384,""),IF(Z384&lt;&gt;"",", "&amp;Z384,""),IF(AE384&lt;&gt;"",", "&amp;AE384,""),IF(AJ384&lt;&gt;"",", "&amp;AJ384,""),IF(AO384&lt;&gt;"",", "&amp;AO384,""),IF(AT384&lt;&gt;"",", "&amp;AT384,""),"]")),"")</f>
        <v xml:space="preserve"> --Coldharbour\'s Favorite / Kalthafens Günstling   [Northern Elsweyr, Northern Elsweyr, Northern Elsweyr]</v>
      </c>
    </row>
    <row r="385" spans="1:55" x14ac:dyDescent="0.25">
      <c r="A385" s="12">
        <v>438</v>
      </c>
      <c r="B385" t="s">
        <v>1435</v>
      </c>
      <c r="C385" t="s">
        <v>2650</v>
      </c>
      <c r="D385" s="3">
        <f>A385</f>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WayshrineInfo'!$K$3:$N$9987,4,FALSE),""))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WayshrineInfo'!$K$3:$N$9987,4,FALSE),""))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WayshrineInfo'!$K$3:$N$9987,4,FALSE),""))</f>
        <v>Northern Elsweyr</v>
      </c>
      <c r="AF385" s="44"/>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4"/>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4"/>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4"/>
      <c r="AV385" s="40" t="str">
        <f>IF(AU385&lt;&gt;"",IF(AU385&lt;&gt;"LIBSETS_DROP_MECHANIC_MONSTER_NAME",VLOOKUP(AU385,'LibSets constants'!$I$4:$L$1003,3,FALSE),""),"")</f>
        <v/>
      </c>
      <c r="AW385" s="43" t="str">
        <f>IF(AU385&lt;&gt;"",IF(AU385&lt;&gt;"LIBSETS_DROP_MECHANIC_MONSTER_NAME",VLOOKUP(AU385,'LibSets constants'!$I$4:$L$1003,4,FALSE),""),"")</f>
        <v/>
      </c>
      <c r="AX385" s="85" t="s">
        <v>2677</v>
      </c>
      <c r="AY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Z385" s="21" t="str">
        <f>IF(F385&lt;&gt;"Not in the game (anymore)",IF(A385&lt;&gt;"",IF(P385&lt;&gt;"",CONCATENATE(", zoneIds={",P385),"")&amp;IF(Y385&lt;&gt;"",CONCATENATE(",",Y385),"")&amp;IF(AD385&lt;&gt;"",CONCATENATE(",",AD385),"")&amp;IF(AI385&lt;&gt;"",CONCATENATE(",",AI385),"")&amp;IF(AN385&lt;&gt;"",CONCATENATE(",",AN385),"")&amp;IF(AS385&lt;&gt;"",CONCATENATE(",",AS385),"")&amp;IF(P385&lt;&gt;"",CONCATENATE("}",""),"")&amp;IF(OR(I385="true",I385="false",I385&lt;&gt;""), CONCATENATE(", veteran=", I385), ""),""),"")</f>
        <v>, zoneIds={1086,1086,1086}, veteran=false</v>
      </c>
      <c r="BA385" s="21" t="str">
        <f>IF(F385&lt;&gt;"Not in the game (anymore)",IF(A385&lt;&gt;"",", setType="&amp;G385,"")&amp;IF(J385="true",", multiTrialSet=true",""),"")</f>
        <v>, setType=LIBSETS_SETTYPE_CRAFTED</v>
      </c>
      <c r="BB385" s="21" t="str">
        <f>IF(AX385&lt;&gt;"",", isProcSetAllowedInPvP="&amp; AX385,"") &amp; IF(F385&lt;&gt;"Not in the game (anymore)",IF(U385&lt;&gt;"",", dropMechanic={"&amp;U385&amp;IF(AA385&lt;&gt;"",","&amp;AA385,"")&amp;IF(AF385&lt;&gt;"",","&amp;AF385,"")&amp;IF(AK385&lt;&gt;"",","&amp;AK385,"")&amp;IF(AP385&lt;&gt;"",","&amp;AP385,"")&amp;IF(AU385&lt;&gt;"",","&amp;AU385,"")&amp;"}"&amp;IF(U385="LIBSETS_DROP_MECHANIC_MONSTER_NAME",", dropMechanicNames={" &amp; IF(V385&lt;&gt;"","['en']='"&amp;V385&amp;"'","") &amp; IF(W385&lt;&gt;"",", ['de']='" &amp; W385&amp;"'","") &amp; "}",""),"")&amp;"},","")</f>
        <v>},</v>
      </c>
      <c r="BC385" s="21" t="str">
        <f>IF(F385&lt;&gt;"Not in the game (anymore)",IF(C385&lt;&gt;"",CONCATENATE(" --",C385," / ",B385,"   [",IF(Q385&lt;&gt;"",Q385,""),IF(Z385&lt;&gt;"",", "&amp;Z385,""),IF(AE385&lt;&gt;"",", "&amp;AE385,""),IF(AJ385&lt;&gt;"",", "&amp;AJ385,""),IF(AO385&lt;&gt;"",", "&amp;AO385,""),IF(AT385&lt;&gt;"",", "&amp;AT385,""),"]")),"")</f>
        <v xml:space="preserve"> --Senche-raht\'s Grit / Mut des Senche-raht   [Northern Elsweyr, Northern Elsweyr, Northern Elsweyr]</v>
      </c>
    </row>
    <row r="386" spans="1:55" x14ac:dyDescent="0.25">
      <c r="A386" s="5">
        <v>439</v>
      </c>
      <c r="B386" t="s">
        <v>1436</v>
      </c>
      <c r="C386" t="s">
        <v>2651</v>
      </c>
      <c r="D386" s="3">
        <f>A386</f>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WayshrineInfo'!$K$3:$N$9987,4,FALSE),""))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WayshrineInfo'!$K$3:$N$9987,4,FALSE),""))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WayshrineInfo'!$K$3:$N$9987,4,FALSE),""))</f>
        <v>Northern Elsweyr</v>
      </c>
      <c r="AF386" s="44"/>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4"/>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4"/>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4"/>
      <c r="AV386" s="40" t="str">
        <f>IF(AU386&lt;&gt;"",IF(AU386&lt;&gt;"LIBSETS_DROP_MECHANIC_MONSTER_NAME",VLOOKUP(AU386,'LibSets constants'!$I$4:$L$1003,3,FALSE),""),"")</f>
        <v/>
      </c>
      <c r="AW386" s="43" t="str">
        <f>IF(AU386&lt;&gt;"",IF(AU386&lt;&gt;"LIBSETS_DROP_MECHANIC_MONSTER_NAME",VLOOKUP(AU386,'LibSets constants'!$I$4:$L$1003,4,FALSE),""),"")</f>
        <v/>
      </c>
      <c r="AX386" s="85" t="s">
        <v>2677</v>
      </c>
      <c r="AY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Z386" s="21" t="str">
        <f>IF(F386&lt;&gt;"Not in the game (anymore)",IF(A386&lt;&gt;"",IF(P386&lt;&gt;"",CONCATENATE(", zoneIds={",P386),"")&amp;IF(Y386&lt;&gt;"",CONCATENATE(",",Y386),"")&amp;IF(AD386&lt;&gt;"",CONCATENATE(",",AD386),"")&amp;IF(AI386&lt;&gt;"",CONCATENATE(",",AI386),"")&amp;IF(AN386&lt;&gt;"",CONCATENATE(",",AN386),"")&amp;IF(AS386&lt;&gt;"",CONCATENATE(",",AS386),"")&amp;IF(P386&lt;&gt;"",CONCATENATE("}",""),"")&amp;IF(OR(I386="true",I386="false",I386&lt;&gt;""), CONCATENATE(", veteran=", I386), ""),""),"")</f>
        <v>, zoneIds={1086,1086,1086}, veteran=false</v>
      </c>
      <c r="BA386" s="21" t="str">
        <f>IF(F386&lt;&gt;"Not in the game (anymore)",IF(A386&lt;&gt;"",", setType="&amp;G386,"")&amp;IF(J386="true",", multiTrialSet=true",""),"")</f>
        <v>, setType=LIBSETS_SETTYPE_CRAFTED</v>
      </c>
      <c r="BB386" s="21" t="str">
        <f>IF(AX386&lt;&gt;"",", isProcSetAllowedInPvP="&amp; AX386,"") &amp; IF(F386&lt;&gt;"Not in the game (anymore)",IF(U386&lt;&gt;"",", dropMechanic={"&amp;U386&amp;IF(AA386&lt;&gt;"",","&amp;AA386,"")&amp;IF(AF386&lt;&gt;"",","&amp;AF386,"")&amp;IF(AK386&lt;&gt;"",","&amp;AK386,"")&amp;IF(AP386&lt;&gt;"",","&amp;AP386,"")&amp;IF(AU386&lt;&gt;"",","&amp;AU386,"")&amp;"}"&amp;IF(U386="LIBSETS_DROP_MECHANIC_MONSTER_NAME",", dropMechanicNames={" &amp; IF(V386&lt;&gt;"","['en']='"&amp;V386&amp;"'","") &amp; IF(W386&lt;&gt;"",", ['de']='" &amp; W386&amp;"'","") &amp; "}",""),"")&amp;"},","")</f>
        <v>},</v>
      </c>
      <c r="BC386" s="21" t="str">
        <f>IF(F386&lt;&gt;"Not in the game (anymore)",IF(C386&lt;&gt;"",CONCATENATE(" --",C386," / ",B386,"   [",IF(Q386&lt;&gt;"",Q386,""),IF(Z386&lt;&gt;"",", "&amp;Z386,""),IF(AE386&lt;&gt;"",", "&amp;AE386,""),IF(AJ386&lt;&gt;"",", "&amp;AJ386,""),IF(AO386&lt;&gt;"",", "&amp;AO386,""),IF(AT386&lt;&gt;"",", "&amp;AT386,""),"]")),"")</f>
        <v xml:space="preserve"> --Vastarie\'s Tutelage / Vastaries Vormundschaft   [Northern Elsweyr, Northern Elsweyr, Northern Elsweyr]</v>
      </c>
    </row>
    <row r="387" spans="1:55" x14ac:dyDescent="0.25">
      <c r="A387" s="5">
        <v>440</v>
      </c>
      <c r="B387" t="s">
        <v>1442</v>
      </c>
      <c r="C387" t="s">
        <v>1351</v>
      </c>
      <c r="D387" s="3">
        <f>A387</f>
        <v>440</v>
      </c>
      <c r="G387" s="8" t="s">
        <v>1485</v>
      </c>
      <c r="I387" t="s">
        <v>91</v>
      </c>
      <c r="J387" t="s">
        <v>91</v>
      </c>
      <c r="K387">
        <v>382</v>
      </c>
      <c r="L387">
        <v>382</v>
      </c>
      <c r="M387">
        <v>382</v>
      </c>
      <c r="O387" s="65"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WayshrineInfo'!$K$3:$N$9987,4,FALSE),""))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WayshrineInfo'!$K$3:$N$9987,4,FALSE),""))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WayshrineInfo'!$K$3:$N$9987,4,FALSE),""))</f>
        <v/>
      </c>
      <c r="AF387" s="44"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4"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4"/>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4"/>
      <c r="AV387" s="40" t="str">
        <f>IF(AU387&lt;&gt;"",IF(AU387&lt;&gt;"LIBSETS_DROP_MECHANIC_MONSTER_NAME",VLOOKUP(AU387,'LibSets constants'!$I$4:$L$1003,3,FALSE),""),"")</f>
        <v/>
      </c>
      <c r="AW387" s="43" t="str">
        <f>IF(AU387&lt;&gt;"",IF(AU387&lt;&gt;"LIBSETS_DROP_MECHANIC_MONSTER_NAME",VLOOKUP(AU387,'LibSets constants'!$I$4:$L$1003,4,FALSE),""),"")</f>
        <v/>
      </c>
      <c r="AX387" s="85" t="s">
        <v>2678</v>
      </c>
      <c r="AY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Z387" s="21" t="str">
        <f>IF(F387&lt;&gt;"Not in the game (anymore)",IF(A387&lt;&gt;"",IF(P387&lt;&gt;"",CONCATENATE(", zoneIds={",P387),"")&amp;IF(Y387&lt;&gt;"",CONCATENATE(",",Y387),"")&amp;IF(AD387&lt;&gt;"",CONCATENATE(",",AD387),"")&amp;IF(AI387&lt;&gt;"",CONCATENATE(",",AI387),"")&amp;IF(AN387&lt;&gt;"",CONCATENATE(",",AN387),"")&amp;IF(AS387&lt;&gt;"",CONCATENATE(",",AS387),"")&amp;IF(P387&lt;&gt;"",CONCATENATE("}",""),"")&amp;IF(OR(I387="true",I387="false",I387&lt;&gt;""), CONCATENATE(", veteran=", I387), ""),""),"")</f>
        <v>, zoneIds={1086}, veteran=false</v>
      </c>
      <c r="BA387" s="21" t="str">
        <f>IF(F387&lt;&gt;"Not in the game (anymore)",IF(A387&lt;&gt;"",", setType="&amp;G387,"")&amp;IF(J387="true",", multiTrialSet=true",""),"")</f>
        <v>, setType=LIBSETS_SETTYPE_OVERLAND</v>
      </c>
      <c r="BB387" s="21" t="str">
        <f>IF(AX387&lt;&gt;"",", isProcSetAllowedInPvP="&amp; AX387,"") &amp; IF(F387&lt;&gt;"Not in the game (anymore)",IF(U387&lt;&gt;"",", dropMechanic={"&amp;U387&amp;IF(AA387&lt;&gt;"",","&amp;AA387,"")&amp;IF(AF387&lt;&gt;"",","&amp;AF387,"")&amp;IF(AK387&lt;&gt;"",","&amp;AK387,"")&amp;IF(AP387&lt;&gt;"",","&amp;AP387,"")&amp;IF(AU387&lt;&gt;"",","&amp;AU387,"")&amp;"}"&amp;IF(U387="LIBSETS_DROP_MECHANIC_MONSTER_NAME",", dropMechanicNames={" &amp; IF(V387&lt;&gt;"","['en']='"&amp;V387&amp;"'","") &amp; IF(W387&lt;&gt;"",", ['de']='" &amp; W387&amp;"'","") &amp; "}",""),"")&amp;"},","")</f>
        <v>, isProcSetAllowedInPvP=1, dropMechanic={LIBSETS_DROP_MECHANIC_OVERLAND_BOSS_DELVE,LIBSETS_DROP_MECHANIC_OVERLAND_WORLDBOSS,LIBSETS_DROP_MECHANIC_OVERLAND_BOSS_PUBLIC_DUNGEON,LIBSETS_DROP_MECHANIC_OVERLAND_CHEST}},</v>
      </c>
      <c r="BC387" s="21" t="str">
        <f>IF(F387&lt;&gt;"Not in the game (anymore)",IF(C387&lt;&gt;"",CONCATENATE(" --",C387," / ",B387,"   [",IF(Q387&lt;&gt;"",Q387,""),IF(Z387&lt;&gt;"",", "&amp;Z387,""),IF(AE387&lt;&gt;"",", "&amp;AE387,""),IF(AJ387&lt;&gt;"",", "&amp;AJ387,""),IF(AO387&lt;&gt;"",", "&amp;AO387,""),IF(AT387&lt;&gt;"",", "&amp;AT387,""),"]")),"")</f>
        <v xml:space="preserve"> --Crafty Alfiq / Listiger Alfiq   [Northern Elsweyr]</v>
      </c>
    </row>
    <row r="388" spans="1:55" x14ac:dyDescent="0.25">
      <c r="A388" s="5">
        <v>441</v>
      </c>
      <c r="B388" t="s">
        <v>1441</v>
      </c>
      <c r="C388" t="s">
        <v>1352</v>
      </c>
      <c r="D388" s="3">
        <f>A388</f>
        <v>441</v>
      </c>
      <c r="G388" s="8" t="s">
        <v>1485</v>
      </c>
      <c r="I388" t="s">
        <v>91</v>
      </c>
      <c r="J388" t="s">
        <v>91</v>
      </c>
      <c r="K388">
        <v>382</v>
      </c>
      <c r="L388">
        <v>382</v>
      </c>
      <c r="M388">
        <v>382</v>
      </c>
      <c r="O388" s="65"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WayshrineInfo'!$K$3:$N$9987,4,FALSE),""))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WayshrineInfo'!$K$3:$N$9987,4,FALSE),""))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WayshrineInfo'!$K$3:$N$9987,4,FALSE),""))</f>
        <v/>
      </c>
      <c r="AF388" s="44"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4"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4"/>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4"/>
      <c r="AV388" s="40" t="str">
        <f>IF(AU388&lt;&gt;"",IF(AU388&lt;&gt;"LIBSETS_DROP_MECHANIC_MONSTER_NAME",VLOOKUP(AU388,'LibSets constants'!$I$4:$L$1003,3,FALSE),""),"")</f>
        <v/>
      </c>
      <c r="AW388" s="43" t="str">
        <f>IF(AU388&lt;&gt;"",IF(AU388&lt;&gt;"LIBSETS_DROP_MECHANIC_MONSTER_NAME",VLOOKUP(AU388,'LibSets constants'!$I$4:$L$1003,4,FALSE),""),"")</f>
        <v/>
      </c>
      <c r="AX388" s="85" t="s">
        <v>2678</v>
      </c>
      <c r="AY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IF(F388&lt;&gt;"Not in the game (anymore)",IF(A388&lt;&gt;"",", setType="&amp;G388,"")&amp;IF(J388="true",", multiTrialSet=true",""),"")</f>
        <v>, setType=LIBSETS_SETTYPE_OVERLAND</v>
      </c>
      <c r="BB388" s="21" t="str">
        <f>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A389</f>
        <v>442</v>
      </c>
      <c r="E389" s="42"/>
      <c r="G389" s="8" t="s">
        <v>1485</v>
      </c>
      <c r="I389" t="s">
        <v>91</v>
      </c>
      <c r="J389" t="s">
        <v>91</v>
      </c>
      <c r="K389">
        <v>382</v>
      </c>
      <c r="L389">
        <v>382</v>
      </c>
      <c r="M389">
        <v>382</v>
      </c>
      <c r="O389" s="65"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WayshrineInfo'!$K$3:$N$9987,4,FALSE),""))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WayshrineInfo'!$K$3:$N$9987,4,FALSE),""))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WayshrineInfo'!$K$3:$N$9987,4,FALSE),""))</f>
        <v/>
      </c>
      <c r="AF389" s="44"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4"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4"/>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4"/>
      <c r="AV389" s="40" t="str">
        <f>IF(AU389&lt;&gt;"",IF(AU389&lt;&gt;"LIBSETS_DROP_MECHANIC_MONSTER_NAME",VLOOKUP(AU389,'LibSets constants'!$I$4:$L$1003,3,FALSE),""),"")</f>
        <v/>
      </c>
      <c r="AW389" s="43" t="str">
        <f>IF(AU389&lt;&gt;"",IF(AU389&lt;&gt;"LIBSETS_DROP_MECHANIC_MONSTER_NAME",VLOOKUP(AU389,'LibSets constants'!$I$4:$L$1003,4,FALSE),""),"")</f>
        <v/>
      </c>
      <c r="AX389" s="85" t="s">
        <v>2677</v>
      </c>
      <c r="AY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Z389" s="21" t="str">
        <f>IF(F389&lt;&gt;"Not in the game (anymore)",IF(A389&lt;&gt;"",IF(P389&lt;&gt;"",CONCATENATE(", zoneIds={",P389),"")&amp;IF(Y389&lt;&gt;"",CONCATENATE(",",Y389),"")&amp;IF(AD389&lt;&gt;"",CONCATENATE(",",AD389),"")&amp;IF(AI389&lt;&gt;"",CONCATENATE(",",AI389),"")&amp;IF(AN389&lt;&gt;"",CONCATENATE(",",AN389),"")&amp;IF(AS389&lt;&gt;"",CONCATENATE(",",AS389),"")&amp;IF(P389&lt;&gt;"",CONCATENATE("}",""),"")&amp;IF(OR(I389="true",I389="false",I389&lt;&gt;""), CONCATENATE(", veteran=", I389), ""),""),"")</f>
        <v>, zoneIds={1086}, veteran=false</v>
      </c>
      <c r="BA389" s="21" t="str">
        <f>IF(F389&lt;&gt;"Not in the game (anymore)",IF(A389&lt;&gt;"",", setType="&amp;G389,"")&amp;IF(J389="true",", multiTrialSet=true",""),"")</f>
        <v>, setType=LIBSETS_SETTYPE_OVERLAND</v>
      </c>
      <c r="BB389" s="21" t="str">
        <f>IF(AX389&lt;&gt;"",", isProcSetAllowedInPvP="&amp; AX389,"") &amp; IF(F389&lt;&gt;"Not in the game (anymore)",IF(U389&lt;&gt;"",", dropMechanic={"&amp;U389&amp;IF(AA389&lt;&gt;"",","&amp;AA389,"")&amp;IF(AF389&lt;&gt;"",","&amp;AF389,"")&amp;IF(AK389&lt;&gt;"",","&amp;AK389,"")&amp;IF(AP389&lt;&gt;"",","&amp;AP389,"")&amp;IF(AU389&lt;&gt;"",","&amp;AU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C389" s="21" t="str">
        <f>IF(F389&lt;&gt;"Not in the game (anymore)",IF(C389&lt;&gt;"",CONCATENATE(" --",C389," / ",B389,"   [",IF(Q389&lt;&gt;"",Q389,""),IF(Z389&lt;&gt;"",", "&amp;Z389,""),IF(AE389&lt;&gt;"",", "&amp;AE389,""),IF(AJ389&lt;&gt;"",", "&amp;AJ389,""),IF(AO389&lt;&gt;"",", "&amp;AO389,""),IF(AT389&lt;&gt;"",", "&amp;AT389,""),"]")),"")</f>
        <v xml:space="preserve"> --Call of the Undertaker / Ruf des Totengräbers   [Northern Elsweyr]</v>
      </c>
    </row>
    <row r="390" spans="1:55" x14ac:dyDescent="0.25">
      <c r="A390" s="5">
        <v>443</v>
      </c>
      <c r="B390" t="s">
        <v>1467</v>
      </c>
      <c r="C390" t="s">
        <v>1356</v>
      </c>
      <c r="D390" s="3">
        <f>A390</f>
        <v>443</v>
      </c>
      <c r="G390" s="8" t="s">
        <v>1486</v>
      </c>
      <c r="I390" t="s">
        <v>91</v>
      </c>
      <c r="J390" t="s">
        <v>91</v>
      </c>
      <c r="K390">
        <v>399</v>
      </c>
      <c r="L390">
        <v>399</v>
      </c>
      <c r="M390">
        <v>399</v>
      </c>
      <c r="O390" s="65"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WayshrineInfo'!$K$3:$N$9987,4,FALSE),""))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WayshrineInfo'!$K$3:$N$9987,4,FALSE),""))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WayshrineInfo'!$K$3:$N$9987,4,FALSE),""))</f>
        <v/>
      </c>
      <c r="AF390" s="44"/>
      <c r="AG390" s="42"/>
      <c r="AH390" s="42"/>
      <c r="AI390" s="3" t="str">
        <f>IF(G390&lt;&gt;"LIBSETS_SETTYPE_BATTLEGROUND",IF(G390&lt;&gt;"LIBSETS_SETTYPE_SPECIAL",IF(AJ390&lt;&gt;"",VLOOKUP(AJ390,'ESO zone constants'!$D$3:$H$4953,5,FALSE),""),""),"")</f>
        <v/>
      </c>
      <c r="AK390" s="44"/>
      <c r="AL390" s="42"/>
      <c r="AM390" s="42"/>
      <c r="AN390" s="3" t="str">
        <f>IF(G390&lt;&gt;"LIBSETS_SETTYPE_BATTLEGROUND",IF(G390&lt;&gt;"LIBSETS_SETTYPE_SPECIAL",IF(AO390&lt;&gt;"",VLOOKUP(AO390,'ESO zone constants'!$D$3:$H$4953,5,FALSE),""),""),"")</f>
        <v/>
      </c>
      <c r="AP390" s="44"/>
      <c r="AQ390" s="42"/>
      <c r="AR390" s="42"/>
      <c r="AS390" s="3" t="str">
        <f>IF(G390&lt;&gt;"LIBSETS_SETTYPE_BATTLEGROUND",IF(G390&lt;&gt;"LIBSETS_SETTYPE_SPECIAL",IF(AT390&lt;&gt;"",VLOOKUP(AT390,'ESO zone constants'!$D$3:$H$4953,5,FALSE),""),""),"")</f>
        <v/>
      </c>
      <c r="AU390" s="44"/>
      <c r="AV390" s="42"/>
      <c r="AW390" s="39"/>
      <c r="AX390" s="85" t="s">
        <v>2677</v>
      </c>
      <c r="AY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Z390" s="21" t="str">
        <f>IF(F390&lt;&gt;"Not in the game (anymore)",IF(A390&lt;&gt;"",IF(P390&lt;&gt;"",CONCATENATE(", zoneIds={",P390),"")&amp;IF(Y390&lt;&gt;"",CONCATENATE(",",Y390),"")&amp;IF(AD390&lt;&gt;"",CONCATENATE(",",AD390),"")&amp;IF(AI390&lt;&gt;"",CONCATENATE(",",AI390),"")&amp;IF(AN390&lt;&gt;"",CONCATENATE(",",AN390),"")&amp;IF(AS390&lt;&gt;"",CONCATENATE(",",AS390),"")&amp;IF(P390&lt;&gt;"",CONCATENATE("}",""),"")&amp;IF(OR(I390="true",I390="false",I390&lt;&gt;""), CONCATENATE(", veteran=", I390), ""),""),"")</f>
        <v>, zoneIds={1121}, veteran=false</v>
      </c>
      <c r="BA390" s="21" t="str">
        <f>IF(F390&lt;&gt;"Not in the game (anymore)",IF(A390&lt;&gt;"",", setType="&amp;G390,"")&amp;IF(J390="true",", multiTrialSet=true",""),"")</f>
        <v>, setType=LIBSETS_SETTYPE_TRIAL</v>
      </c>
      <c r="BB390" s="21" t="str">
        <f>IF(AX390&lt;&gt;"",", isProcSetAllowedInPvP="&amp; AX390,"") &amp; IF(F390&lt;&gt;"Not in the game (anymore)",IF(U390&lt;&gt;"",", dropMechanic={"&amp;U390&amp;IF(AA390&lt;&gt;"",","&amp;AA390,"")&amp;IF(AF390&lt;&gt;"",","&amp;AF390,"")&amp;IF(AK390&lt;&gt;"",","&amp;AK390,"")&amp;IF(AP390&lt;&gt;"",","&amp;AP390,"")&amp;IF(AU390&lt;&gt;"",","&amp;AU390,"")&amp;"}"&amp;IF(U390="LIBSETS_DROP_MECHANIC_MONSTER_NAME",", dropMechanicNames={" &amp; IF(V390&lt;&gt;"","['en']='"&amp;V390&amp;"'","") &amp; IF(W390&lt;&gt;"",", ['de']='" &amp; W390&amp;"'","")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IF(F390&lt;&gt;"Not in the game (anymore)",IF(C390&lt;&gt;"",CONCATENATE(" --",C390," / ",B390,"   [",IF(Q390&lt;&gt;"",Q390,""),IF(Z390&lt;&gt;"",", "&amp;Z390,""),IF(AE390&lt;&gt;"",", "&amp;AE390,""),IF(AJ390&lt;&gt;"",", "&amp;AJ390,""),IF(AO390&lt;&gt;"",", "&amp;AO390,""),IF(AT390&lt;&gt;"",", "&amp;AT390,""),"]")),"")</f>
        <v xml:space="preserve"> --Eye of Nahviintaas / Auge von Nahviintaas   [Sunspire]</v>
      </c>
    </row>
    <row r="391" spans="1:55" x14ac:dyDescent="0.25">
      <c r="A391" s="5">
        <v>444</v>
      </c>
      <c r="B391" t="s">
        <v>1439</v>
      </c>
      <c r="C391" t="s">
        <v>2652</v>
      </c>
      <c r="D391" s="3">
        <f>A391</f>
        <v>444</v>
      </c>
      <c r="G391" s="8" t="s">
        <v>1486</v>
      </c>
      <c r="I391" t="s">
        <v>91</v>
      </c>
      <c r="J391" t="s">
        <v>91</v>
      </c>
      <c r="K391">
        <v>399</v>
      </c>
      <c r="L391">
        <v>399</v>
      </c>
      <c r="M391">
        <v>399</v>
      </c>
      <c r="O391" s="65"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WayshrineInfo'!$K$3:$N$9987,4,FALSE),""))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WayshrineInfo'!$K$3:$N$9987,4,FALSE),""))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WayshrineInfo'!$K$3:$N$9987,4,FALSE),""))</f>
        <v/>
      </c>
      <c r="AF391" s="44"/>
      <c r="AG391" s="42"/>
      <c r="AH391" s="42"/>
      <c r="AI391" s="3" t="str">
        <f>IF(G391&lt;&gt;"LIBSETS_SETTYPE_BATTLEGROUND",IF(G391&lt;&gt;"LIBSETS_SETTYPE_SPECIAL",IF(AJ391&lt;&gt;"",VLOOKUP(AJ391,'ESO zone constants'!$D$3:$H$4953,5,FALSE),""),""),"")</f>
        <v/>
      </c>
      <c r="AK391" s="44"/>
      <c r="AL391" s="42"/>
      <c r="AM391" s="42"/>
      <c r="AN391" s="3" t="str">
        <f>IF(G391&lt;&gt;"LIBSETS_SETTYPE_BATTLEGROUND",IF(G391&lt;&gt;"LIBSETS_SETTYPE_SPECIAL",IF(AO391&lt;&gt;"",VLOOKUP(AO391,'ESO zone constants'!$D$3:$H$4953,5,FALSE),""),""),"")</f>
        <v/>
      </c>
      <c r="AP391" s="44"/>
      <c r="AQ391" s="42"/>
      <c r="AR391" s="42"/>
      <c r="AS391" s="3" t="str">
        <f>IF(G391&lt;&gt;"LIBSETS_SETTYPE_BATTLEGROUND",IF(G391&lt;&gt;"LIBSETS_SETTYPE_SPECIAL",IF(AT391&lt;&gt;"",VLOOKUP(AT391,'ESO zone constants'!$D$3:$H$4953,5,FALSE),""),""),"")</f>
        <v/>
      </c>
      <c r="AU391" s="44"/>
      <c r="AV391" s="42"/>
      <c r="AW391" s="39"/>
      <c r="AX391" s="85" t="s">
        <v>2677</v>
      </c>
      <c r="AY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Z391" s="21" t="str">
        <f>IF(F391&lt;&gt;"Not in the game (anymore)",IF(A391&lt;&gt;"",IF(P391&lt;&gt;"",CONCATENATE(", zoneIds={",P391),"")&amp;IF(Y391&lt;&gt;"",CONCATENATE(",",Y391),"")&amp;IF(AD391&lt;&gt;"",CONCATENATE(",",AD391),"")&amp;IF(AI391&lt;&gt;"",CONCATENATE(",",AI391),"")&amp;IF(AN391&lt;&gt;"",CONCATENATE(",",AN391),"")&amp;IF(AS391&lt;&gt;"",CONCATENATE(",",AS391),"")&amp;IF(P391&lt;&gt;"",CONCATENATE("}",""),"")&amp;IF(OR(I391="true",I391="false",I391&lt;&gt;""), CONCATENATE(", veteran=", I391), ""),""),"")</f>
        <v>, zoneIds={1121}, veteran=false</v>
      </c>
      <c r="BA391" s="21" t="str">
        <f>IF(F391&lt;&gt;"Not in the game (anymore)",IF(A391&lt;&gt;"",", setType="&amp;G391,"")&amp;IF(J391="true",", multiTrialSet=true",""),"")</f>
        <v>, setType=LIBSETS_SETTYPE_TRIAL</v>
      </c>
      <c r="BB391" s="21" t="str">
        <f>IF(AX391&lt;&gt;"",", isProcSetAllowedInPvP="&amp; AX391,"") &amp; IF(F391&lt;&gt;"Not in the game (anymore)",IF(U391&lt;&gt;"",", dropMechanic={"&amp;U391&amp;IF(AA391&lt;&gt;"",","&amp;AA391,"")&amp;IF(AF391&lt;&gt;"",","&amp;AF391,"")&amp;IF(AK391&lt;&gt;"",","&amp;AK391,"")&amp;IF(AP391&lt;&gt;"",","&amp;AP391,"")&amp;IF(AU391&lt;&gt;"",","&amp;AU391,"")&amp;"}"&amp;IF(U391="LIBSETS_DROP_MECHANIC_MONSTER_NAME",", dropMechanicNames={" &amp; IF(V391&lt;&gt;"","['en']='"&amp;V391&amp;"'","") &amp; IF(W391&lt;&gt;"",", ['de']='" &amp; W391&amp;"'","")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IF(F391&lt;&gt;"Not in the game (anymore)",IF(C391&lt;&gt;"",CONCATENATE(" --",C391," / ",B391,"   [",IF(Q391&lt;&gt;"",Q391,""),IF(Z391&lt;&gt;"",", "&amp;Z391,""),IF(AE391&lt;&gt;"",", "&amp;AE391,""),IF(AJ391&lt;&gt;"",", "&amp;AJ391,""),IF(AO391&lt;&gt;"",", "&amp;AO391,""),IF(AT391&lt;&gt;"",", "&amp;AT391,""),"]")),"")</f>
        <v xml:space="preserve"> --False God\'s Devotion / Ergebenheit des falschen Gottes   [Sunspire]</v>
      </c>
    </row>
    <row r="392" spans="1:55" x14ac:dyDescent="0.25">
      <c r="A392" s="5">
        <v>445</v>
      </c>
      <c r="B392" t="s">
        <v>1438</v>
      </c>
      <c r="C392" t="s">
        <v>1357</v>
      </c>
      <c r="D392" s="3">
        <f>A392</f>
        <v>445</v>
      </c>
      <c r="G392" s="8" t="s">
        <v>1486</v>
      </c>
      <c r="I392" t="s">
        <v>91</v>
      </c>
      <c r="J392" t="s">
        <v>91</v>
      </c>
      <c r="K392">
        <v>399</v>
      </c>
      <c r="L392">
        <v>399</v>
      </c>
      <c r="M392">
        <v>399</v>
      </c>
      <c r="O392" s="65"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WayshrineInfo'!$K$3:$N$9987,4,FALSE),""))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WayshrineInfo'!$K$3:$N$9987,4,FALSE),""))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WayshrineInfo'!$K$3:$N$9987,4,FALSE),""))</f>
        <v/>
      </c>
      <c r="AF392" s="44"/>
      <c r="AG392" s="42"/>
      <c r="AH392" s="42"/>
      <c r="AI392" s="3" t="str">
        <f>IF(G392&lt;&gt;"LIBSETS_SETTYPE_BATTLEGROUND",IF(G392&lt;&gt;"LIBSETS_SETTYPE_SPECIAL",IF(AJ392&lt;&gt;"",VLOOKUP(AJ392,'ESO zone constants'!$D$3:$H$4953,5,FALSE),""),""),"")</f>
        <v/>
      </c>
      <c r="AK392" s="44"/>
      <c r="AL392" s="42"/>
      <c r="AM392" s="42"/>
      <c r="AN392" s="3" t="str">
        <f>IF(G392&lt;&gt;"LIBSETS_SETTYPE_BATTLEGROUND",IF(G392&lt;&gt;"LIBSETS_SETTYPE_SPECIAL",IF(AO392&lt;&gt;"",VLOOKUP(AO392,'ESO zone constants'!$D$3:$H$4953,5,FALSE),""),""),"")</f>
        <v/>
      </c>
      <c r="AP392" s="44"/>
      <c r="AQ392" s="42"/>
      <c r="AR392" s="42"/>
      <c r="AS392" s="3" t="str">
        <f>IF(G392&lt;&gt;"LIBSETS_SETTYPE_BATTLEGROUND",IF(G392&lt;&gt;"LIBSETS_SETTYPE_SPECIAL",IF(AT392&lt;&gt;"",VLOOKUP(AT392,'ESO zone constants'!$D$3:$H$4953,5,FALSE),""),""),"")</f>
        <v/>
      </c>
      <c r="AU392" s="44"/>
      <c r="AV392" s="42"/>
      <c r="AW392" s="39"/>
      <c r="AX392" s="85" t="s">
        <v>2677</v>
      </c>
      <c r="AY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Z392" s="21" t="str">
        <f>IF(F392&lt;&gt;"Not in the game (anymore)",IF(A392&lt;&gt;"",IF(P392&lt;&gt;"",CONCATENATE(", zoneIds={",P392),"")&amp;IF(Y392&lt;&gt;"",CONCATENATE(",",Y392),"")&amp;IF(AD392&lt;&gt;"",CONCATENATE(",",AD392),"")&amp;IF(AI392&lt;&gt;"",CONCATENATE(",",AI392),"")&amp;IF(AN392&lt;&gt;"",CONCATENATE(",",AN392),"")&amp;IF(AS392&lt;&gt;"",CONCATENATE(",",AS392),"")&amp;IF(P392&lt;&gt;"",CONCATENATE("}",""),"")&amp;IF(OR(I392="true",I392="false",I392&lt;&gt;""), CONCATENATE(", veteran=", I392), ""),""),"")</f>
        <v>, zoneIds={1121}, veteran=false</v>
      </c>
      <c r="BA392" s="21" t="str">
        <f>IF(F392&lt;&gt;"Not in the game (anymore)",IF(A392&lt;&gt;"",", setType="&amp;G392,"")&amp;IF(J392="true",", multiTrialSet=true",""),"")</f>
        <v>, setType=LIBSETS_SETTYPE_TRIAL</v>
      </c>
      <c r="BB392" s="21" t="str">
        <f>IF(AX392&lt;&gt;"",", isProcSetAllowedInPvP="&amp; AX392,"") &amp; IF(F392&lt;&gt;"Not in the game (anymore)",IF(U392&lt;&gt;"",", dropMechanic={"&amp;U392&amp;IF(AA392&lt;&gt;"",","&amp;AA392,"")&amp;IF(AF392&lt;&gt;"",","&amp;AF392,"")&amp;IF(AK392&lt;&gt;"",","&amp;AK392,"")&amp;IF(AP392&lt;&gt;"",","&amp;AP392,"")&amp;IF(AU392&lt;&gt;"",","&amp;AU392,"")&amp;"}"&amp;IF(U392="LIBSETS_DROP_MECHANIC_MONSTER_NAME",", dropMechanicNames={" &amp; IF(V392&lt;&gt;"","['en']='"&amp;V392&amp;"'","") &amp; IF(W392&lt;&gt;"",", ['de']='" &amp; W392&amp;"'","")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IF(F392&lt;&gt;"Not in the game (anymore)",IF(C392&lt;&gt;"",CONCATENATE(" --",C392," / ",B392,"   [",IF(Q392&lt;&gt;"",Q392,""),IF(Z392&lt;&gt;"",", "&amp;Z392,""),IF(AE392&lt;&gt;"",", "&amp;AE392,""),IF(AJ392&lt;&gt;"",", "&amp;AJ392,""),IF(AO392&lt;&gt;"",", "&amp;AO392,""),IF(AT392&lt;&gt;"",", "&amp;AT392,""),"]")),"")</f>
        <v xml:space="preserve"> --Tooth of Lokkestiiz / Zahn von Lokkestiiz   [Sunspire]</v>
      </c>
    </row>
    <row r="393" spans="1:55" x14ac:dyDescent="0.25">
      <c r="A393" s="12">
        <v>446</v>
      </c>
      <c r="B393" t="s">
        <v>1437</v>
      </c>
      <c r="C393" t="s">
        <v>1358</v>
      </c>
      <c r="D393" s="3">
        <f>A393</f>
        <v>446</v>
      </c>
      <c r="G393" s="8" t="s">
        <v>1486</v>
      </c>
      <c r="I393" t="s">
        <v>91</v>
      </c>
      <c r="J393" t="s">
        <v>91</v>
      </c>
      <c r="K393">
        <v>399</v>
      </c>
      <c r="L393">
        <v>399</v>
      </c>
      <c r="M393">
        <v>399</v>
      </c>
      <c r="O393" s="65"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WayshrineInfo'!$K$3:$N$9987,4,FALSE),""))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WayshrineInfo'!$K$3:$N$9987,4,FALSE),""))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WayshrineInfo'!$K$3:$N$9987,4,FALSE),""))</f>
        <v/>
      </c>
      <c r="AF393" s="44"/>
      <c r="AG393" s="42"/>
      <c r="AH393" s="42"/>
      <c r="AI393" s="3" t="str">
        <f>IF(G393&lt;&gt;"LIBSETS_SETTYPE_BATTLEGROUND",IF(G393&lt;&gt;"LIBSETS_SETTYPE_SPECIAL",IF(AJ393&lt;&gt;"",VLOOKUP(AJ393,'ESO zone constants'!$D$3:$H$4953,5,FALSE),""),""),"")</f>
        <v/>
      </c>
      <c r="AK393" s="44"/>
      <c r="AL393" s="42"/>
      <c r="AM393" s="42"/>
      <c r="AN393" s="3" t="str">
        <f>IF(G393&lt;&gt;"LIBSETS_SETTYPE_BATTLEGROUND",IF(G393&lt;&gt;"LIBSETS_SETTYPE_SPECIAL",IF(AO393&lt;&gt;"",VLOOKUP(AO393,'ESO zone constants'!$D$3:$H$4953,5,FALSE),""),""),"")</f>
        <v/>
      </c>
      <c r="AP393" s="44"/>
      <c r="AQ393" s="42"/>
      <c r="AR393" s="42"/>
      <c r="AS393" s="3" t="str">
        <f>IF(G393&lt;&gt;"LIBSETS_SETTYPE_BATTLEGROUND",IF(G393&lt;&gt;"LIBSETS_SETTYPE_SPECIAL",IF(AT393&lt;&gt;"",VLOOKUP(AT393,'ESO zone constants'!$D$3:$H$4953,5,FALSE),""),""),"")</f>
        <v/>
      </c>
      <c r="AU393" s="44"/>
      <c r="AV393" s="42"/>
      <c r="AW393" s="39"/>
      <c r="AX393" s="85" t="s">
        <v>2677</v>
      </c>
      <c r="AY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Z393" s="21" t="str">
        <f>IF(F393&lt;&gt;"Not in the game (anymore)",IF(A393&lt;&gt;"",IF(P393&lt;&gt;"",CONCATENATE(", zoneIds={",P393),"")&amp;IF(Y393&lt;&gt;"",CONCATENATE(",",Y393),"")&amp;IF(AD393&lt;&gt;"",CONCATENATE(",",AD393),"")&amp;IF(AI393&lt;&gt;"",CONCATENATE(",",AI393),"")&amp;IF(AN393&lt;&gt;"",CONCATENATE(",",AN393),"")&amp;IF(AS393&lt;&gt;"",CONCATENATE(",",AS393),"")&amp;IF(P393&lt;&gt;"",CONCATENATE("}",""),"")&amp;IF(OR(I393="true",I393="false",I393&lt;&gt;""), CONCATENATE(", veteran=", I393), ""),""),"")</f>
        <v>, zoneIds={1121}, veteran=false</v>
      </c>
      <c r="BA393" s="21" t="str">
        <f>IF(F393&lt;&gt;"Not in the game (anymore)",IF(A393&lt;&gt;"",", setType="&amp;G393,"")&amp;IF(J393="true",", multiTrialSet=true",""),"")</f>
        <v>, setType=LIBSETS_SETTYPE_TRIAL</v>
      </c>
      <c r="BB393" s="21" t="str">
        <f>IF(AX393&lt;&gt;"",", isProcSetAllowedInPvP="&amp; AX393,"") &amp; IF(F393&lt;&gt;"Not in the game (anymore)",IF(U393&lt;&gt;"",", dropMechanic={"&amp;U393&amp;IF(AA393&lt;&gt;"",","&amp;AA393,"")&amp;IF(AF393&lt;&gt;"",","&amp;AF393,"")&amp;IF(AK393&lt;&gt;"",","&amp;AK393,"")&amp;IF(AP393&lt;&gt;"",","&amp;AP393,"")&amp;IF(AU393&lt;&gt;"",","&amp;AU393,"")&amp;"}"&amp;IF(U393="LIBSETS_DROP_MECHANIC_MONSTER_NAME",", dropMechanicNames={" &amp; IF(V393&lt;&gt;"","['en']='"&amp;V393&amp;"'","") &amp; IF(W393&lt;&gt;"",", ['de']='" &amp; W393&amp;"'","")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IF(F393&lt;&gt;"Not in the game (anymore)",IF(C393&lt;&gt;"",CONCATENATE(" --",C393," / ",B393,"   [",IF(Q393&lt;&gt;"",Q393,""),IF(Z393&lt;&gt;"",", "&amp;Z393,""),IF(AE393&lt;&gt;"",", "&amp;AE393,""),IF(AJ393&lt;&gt;"",", "&amp;AJ393,""),IF(AO393&lt;&gt;"",", "&amp;AO393,""),IF(AT393&lt;&gt;"",", "&amp;AT393,""),"]")),"")</f>
        <v xml:space="preserve"> --Claw of Yolnakhriin / Kralle von Yolnahkriin   [Sunspire]</v>
      </c>
    </row>
    <row r="394" spans="1:55" x14ac:dyDescent="0.25">
      <c r="A394" s="5">
        <v>448</v>
      </c>
      <c r="B394" t="s">
        <v>1468</v>
      </c>
      <c r="C394" t="s">
        <v>2813</v>
      </c>
      <c r="D394" s="3">
        <f>A394</f>
        <v>448</v>
      </c>
      <c r="G394" s="8" t="s">
        <v>1486</v>
      </c>
      <c r="I394" t="s">
        <v>92</v>
      </c>
      <c r="J394" t="s">
        <v>91</v>
      </c>
      <c r="K394">
        <v>399</v>
      </c>
      <c r="L394">
        <v>399</v>
      </c>
      <c r="M394">
        <v>399</v>
      </c>
      <c r="O394" s="65"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WayshrineInfo'!$K$3:$N$9987,4,FALSE),""))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WayshrineInfo'!$K$3:$N$9987,4,FALSE),""))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WayshrineInfo'!$K$3:$N$9987,4,FALSE),""))</f>
        <v/>
      </c>
      <c r="AF394" s="44"/>
      <c r="AG394" s="42"/>
      <c r="AH394" s="42"/>
      <c r="AI394" s="3" t="str">
        <f>IF(G394&lt;&gt;"LIBSETS_SETTYPE_BATTLEGROUND",IF(G394&lt;&gt;"LIBSETS_SETTYPE_SPECIAL",IF(AJ394&lt;&gt;"",VLOOKUP(AJ394,'ESO zone constants'!$D$3:$H$4953,5,FALSE),""),""),"")</f>
        <v/>
      </c>
      <c r="AK394" s="44"/>
      <c r="AL394" s="42"/>
      <c r="AM394" s="42"/>
      <c r="AN394" s="3" t="str">
        <f>IF(G394&lt;&gt;"LIBSETS_SETTYPE_BATTLEGROUND",IF(G394&lt;&gt;"LIBSETS_SETTYPE_SPECIAL",IF(AO394&lt;&gt;"",VLOOKUP(AO394,'ESO zone constants'!$D$3:$H$4953,5,FALSE),""),""),"")</f>
        <v/>
      </c>
      <c r="AP394" s="44"/>
      <c r="AQ394" s="42"/>
      <c r="AR394" s="42"/>
      <c r="AS394" s="3" t="str">
        <f>IF(G394&lt;&gt;"LIBSETS_SETTYPE_BATTLEGROUND",IF(G394&lt;&gt;"LIBSETS_SETTYPE_SPECIAL",IF(AT394&lt;&gt;"",VLOOKUP(AT394,'ESO zone constants'!$D$3:$H$4953,5,FALSE),""),""),"")</f>
        <v/>
      </c>
      <c r="AU394" s="44"/>
      <c r="AV394" s="42"/>
      <c r="AW394" s="39"/>
      <c r="AX394" s="85" t="s">
        <v>2677</v>
      </c>
      <c r="AY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Z394" s="21" t="str">
        <f>IF(F394&lt;&gt;"Not in the game (anymore)",IF(A394&lt;&gt;"",IF(P394&lt;&gt;"",CONCATENATE(", zoneIds={",P394),"")&amp;IF(Y394&lt;&gt;"",CONCATENATE(",",Y394),"")&amp;IF(AD394&lt;&gt;"",CONCATENATE(",",AD394),"")&amp;IF(AI394&lt;&gt;"",CONCATENATE(",",AI394),"")&amp;IF(AN394&lt;&gt;"",CONCATENATE(",",AN394),"")&amp;IF(AS394&lt;&gt;"",CONCATENATE(",",AS394),"")&amp;IF(P394&lt;&gt;"",CONCATENATE("}",""),"")&amp;IF(OR(I394="true",I394="false",I394&lt;&gt;""), CONCATENATE(", veteran=", I394), ""),""),"")</f>
        <v>, zoneIds={1121}, veteran=true</v>
      </c>
      <c r="BA394" s="21" t="str">
        <f>IF(F394&lt;&gt;"Not in the game (anymore)",IF(A394&lt;&gt;"",", setType="&amp;G394,"")&amp;IF(J394="true",", multiTrialSet=true",""),"")</f>
        <v>, setType=LIBSETS_SETTYPE_TRIAL</v>
      </c>
      <c r="BB394" s="21" t="str">
        <f>IF(AX394&lt;&gt;"",", isProcSetAllowedInPvP="&amp; AX394,"") &amp; IF(F394&lt;&gt;"Not in the game (anymore)",IF(U394&lt;&gt;"",", dropMechanic={"&amp;U394&amp;IF(AA394&lt;&gt;"",","&amp;AA394,"")&amp;IF(AF394&lt;&gt;"",","&amp;AF394,"")&amp;IF(AK394&lt;&gt;"",","&amp;AK394,"")&amp;IF(AP394&lt;&gt;"",","&amp;AP394,"")&amp;IF(AU394&lt;&gt;"",","&amp;AU394,"")&amp;"}"&amp;IF(U394="LIBSETS_DROP_MECHANIC_MONSTER_NAME",", dropMechanicNames={" &amp; IF(V394&lt;&gt;"","['en']='"&amp;V394&amp;"'","") &amp; IF(W394&lt;&gt;"",", ['de']='" &amp; W394&amp;"'","")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IF(F394&lt;&gt;"Not in the game (anymore)",IF(C394&lt;&gt;"",CONCATENATE(" --",C394," / ",B394,"   [",IF(Q394&lt;&gt;"",Q394,""),IF(Z394&lt;&gt;"",", "&amp;Z394,""),IF(AE394&lt;&gt;"",", "&amp;AE394,""),IF(AJ394&lt;&gt;"",", "&amp;AJ394,""),IF(AO394&lt;&gt;"",", "&amp;AO394,""),IF(AT394&lt;&gt;"",", "&amp;AT394,""),"]")),"")</f>
        <v xml:space="preserve"> --Perfected Eye of Nahviintaas / Perfektioniertes Auge von Nahviintaas   [Sunspire]</v>
      </c>
    </row>
    <row r="395" spans="1:55" x14ac:dyDescent="0.25">
      <c r="A395" s="5">
        <v>449</v>
      </c>
      <c r="B395" t="s">
        <v>1465</v>
      </c>
      <c r="C395" t="s">
        <v>2653</v>
      </c>
      <c r="D395" s="3">
        <f>A395</f>
        <v>449</v>
      </c>
      <c r="G395" s="8" t="s">
        <v>1486</v>
      </c>
      <c r="I395" t="s">
        <v>92</v>
      </c>
      <c r="J395" t="s">
        <v>91</v>
      </c>
      <c r="K395">
        <v>399</v>
      </c>
      <c r="L395">
        <v>399</v>
      </c>
      <c r="M395">
        <v>399</v>
      </c>
      <c r="O395" s="65"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WayshrineInfo'!$K$3:$N$9987,4,FALSE),""))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WayshrineInfo'!$K$3:$N$9987,4,FALSE),""))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WayshrineInfo'!$K$3:$N$9987,4,FALSE),""))</f>
        <v/>
      </c>
      <c r="AF395" s="44"/>
      <c r="AG395" s="42"/>
      <c r="AH395" s="42"/>
      <c r="AI395" s="3" t="str">
        <f>IF(G395&lt;&gt;"LIBSETS_SETTYPE_BATTLEGROUND",IF(G395&lt;&gt;"LIBSETS_SETTYPE_SPECIAL",IF(AJ395&lt;&gt;"",VLOOKUP(AJ395,'ESO zone constants'!$D$3:$H$4953,5,FALSE),""),""),"")</f>
        <v/>
      </c>
      <c r="AK395" s="44"/>
      <c r="AL395" s="42"/>
      <c r="AM395" s="42"/>
      <c r="AN395" s="3" t="str">
        <f>IF(G395&lt;&gt;"LIBSETS_SETTYPE_BATTLEGROUND",IF(G395&lt;&gt;"LIBSETS_SETTYPE_SPECIAL",IF(AO395&lt;&gt;"",VLOOKUP(AO395,'ESO zone constants'!$D$3:$H$4953,5,FALSE),""),""),"")</f>
        <v/>
      </c>
      <c r="AP395" s="44"/>
      <c r="AQ395" s="42"/>
      <c r="AR395" s="42"/>
      <c r="AS395" s="3" t="str">
        <f>IF(G395&lt;&gt;"LIBSETS_SETTYPE_BATTLEGROUND",IF(G395&lt;&gt;"LIBSETS_SETTYPE_SPECIAL",IF(AT395&lt;&gt;"",VLOOKUP(AT395,'ESO zone constants'!$D$3:$H$4953,5,FALSE),""),""),"")</f>
        <v/>
      </c>
      <c r="AU395" s="44"/>
      <c r="AV395" s="42"/>
      <c r="AW395" s="39"/>
      <c r="AX395" s="85" t="s">
        <v>2677</v>
      </c>
      <c r="AY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Z395" s="21" t="str">
        <f>IF(F395&lt;&gt;"Not in the game (anymore)",IF(A395&lt;&gt;"",IF(P395&lt;&gt;"",CONCATENATE(", zoneIds={",P395),"")&amp;IF(Y395&lt;&gt;"",CONCATENATE(",",Y395),"")&amp;IF(AD395&lt;&gt;"",CONCATENATE(",",AD395),"")&amp;IF(AI395&lt;&gt;"",CONCATENATE(",",AI395),"")&amp;IF(AN395&lt;&gt;"",CONCATENATE(",",AN395),"")&amp;IF(AS395&lt;&gt;"",CONCATENATE(",",AS395),"")&amp;IF(P395&lt;&gt;"",CONCATENATE("}",""),"")&amp;IF(OR(I395="true",I395="false",I395&lt;&gt;""), CONCATENATE(", veteran=", I395), ""),""),"")</f>
        <v>, zoneIds={1121}, veteran=true</v>
      </c>
      <c r="BA395" s="21" t="str">
        <f>IF(F395&lt;&gt;"Not in the game (anymore)",IF(A395&lt;&gt;"",", setType="&amp;G395,"")&amp;IF(J395="true",", multiTrialSet=true",""),"")</f>
        <v>, setType=LIBSETS_SETTYPE_TRIAL</v>
      </c>
      <c r="BB395" s="21" t="str">
        <f>IF(AX395&lt;&gt;"",", isProcSetAllowedInPvP="&amp; AX395,"") &amp; IF(F395&lt;&gt;"Not in the game (anymore)",IF(U395&lt;&gt;"",", dropMechanic={"&amp;U395&amp;IF(AA395&lt;&gt;"",","&amp;AA395,"")&amp;IF(AF395&lt;&gt;"",","&amp;AF395,"")&amp;IF(AK395&lt;&gt;"",","&amp;AK395,"")&amp;IF(AP395&lt;&gt;"",","&amp;AP395,"")&amp;IF(AU395&lt;&gt;"",","&amp;AU395,"")&amp;"}"&amp;IF(U395="LIBSETS_DROP_MECHANIC_MONSTER_NAME",", dropMechanicNames={" &amp; IF(V395&lt;&gt;"","['en']='"&amp;V395&amp;"'","") &amp; IF(W395&lt;&gt;"",", ['de']='" &amp; W395&amp;"'","")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IF(F395&lt;&gt;"Not in the game (anymore)",IF(C395&lt;&gt;"",CONCATENATE(" --",C395," / ",B395,"   [",IF(Q395&lt;&gt;"",Q395,""),IF(Z395&lt;&gt;"",", "&amp;Z395,""),IF(AE395&lt;&gt;"",", "&amp;AE395,""),IF(AJ395&lt;&gt;"",", "&amp;AJ395,""),IF(AO395&lt;&gt;"",", "&amp;AO395,""),IF(AT395&lt;&gt;"",", "&amp;AT395,""),"]")),"")</f>
        <v xml:space="preserve"> --Perfected False God\'s Devotion / Perfektionierte Ergebenheit zum falschen Gott   [Sunspire]</v>
      </c>
    </row>
    <row r="396" spans="1:55" x14ac:dyDescent="0.25">
      <c r="A396" s="5">
        <v>450</v>
      </c>
      <c r="B396" t="s">
        <v>1466</v>
      </c>
      <c r="C396" t="s">
        <v>1359</v>
      </c>
      <c r="D396" s="3">
        <f>A396</f>
        <v>450</v>
      </c>
      <c r="G396" s="8" t="s">
        <v>1486</v>
      </c>
      <c r="I396" t="s">
        <v>92</v>
      </c>
      <c r="J396" t="s">
        <v>91</v>
      </c>
      <c r="K396">
        <v>399</v>
      </c>
      <c r="L396">
        <v>399</v>
      </c>
      <c r="M396">
        <v>399</v>
      </c>
      <c r="O396" s="65"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WayshrineInfo'!$K$3:$N$9987,4,FALSE),""))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WayshrineInfo'!$K$3:$N$9987,4,FALSE),""))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WayshrineInfo'!$K$3:$N$9987,4,FALSE),""))</f>
        <v/>
      </c>
      <c r="AF396" s="44"/>
      <c r="AG396" s="42"/>
      <c r="AH396" s="42"/>
      <c r="AI396" s="3" t="str">
        <f>IF(G396&lt;&gt;"LIBSETS_SETTYPE_BATTLEGROUND",IF(G396&lt;&gt;"LIBSETS_SETTYPE_SPECIAL",IF(AJ396&lt;&gt;"",VLOOKUP(AJ396,'ESO zone constants'!$D$3:$H$4953,5,FALSE),""),""),"")</f>
        <v/>
      </c>
      <c r="AK396" s="44"/>
      <c r="AL396" s="42"/>
      <c r="AM396" s="42"/>
      <c r="AN396" s="3" t="str">
        <f>IF(G396&lt;&gt;"LIBSETS_SETTYPE_BATTLEGROUND",IF(G396&lt;&gt;"LIBSETS_SETTYPE_SPECIAL",IF(AO396&lt;&gt;"",VLOOKUP(AO396,'ESO zone constants'!$D$3:$H$4953,5,FALSE),""),""),"")</f>
        <v/>
      </c>
      <c r="AP396" s="44"/>
      <c r="AQ396" s="42"/>
      <c r="AR396" s="42"/>
      <c r="AS396" s="3" t="str">
        <f>IF(G396&lt;&gt;"LIBSETS_SETTYPE_BATTLEGROUND",IF(G396&lt;&gt;"LIBSETS_SETTYPE_SPECIAL",IF(AT396&lt;&gt;"",VLOOKUP(AT396,'ESO zone constants'!$D$3:$H$4953,5,FALSE),""),""),"")</f>
        <v/>
      </c>
      <c r="AU396" s="44"/>
      <c r="AV396" s="42"/>
      <c r="AW396" s="39"/>
      <c r="AX396" s="85" t="s">
        <v>2677</v>
      </c>
      <c r="AY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Z396" s="21" t="str">
        <f>IF(F396&lt;&gt;"Not in the game (anymore)",IF(A396&lt;&gt;"",IF(P396&lt;&gt;"",CONCATENATE(", zoneIds={",P396),"")&amp;IF(Y396&lt;&gt;"",CONCATENATE(",",Y396),"")&amp;IF(AD396&lt;&gt;"",CONCATENATE(",",AD396),"")&amp;IF(AI396&lt;&gt;"",CONCATENATE(",",AI396),"")&amp;IF(AN396&lt;&gt;"",CONCATENATE(",",AN396),"")&amp;IF(AS396&lt;&gt;"",CONCATENATE(",",AS396),"")&amp;IF(P396&lt;&gt;"",CONCATENATE("}",""),"")&amp;IF(OR(I396="true",I396="false",I396&lt;&gt;""), CONCATENATE(", veteran=", I396), ""),""),"")</f>
        <v>, zoneIds={1121}, veteran=true</v>
      </c>
      <c r="BA396" s="21" t="str">
        <f>IF(F396&lt;&gt;"Not in the game (anymore)",IF(A396&lt;&gt;"",", setType="&amp;G396,"")&amp;IF(J396="true",", multiTrialSet=true",""),"")</f>
        <v>, setType=LIBSETS_SETTYPE_TRIAL</v>
      </c>
      <c r="BB396" s="21" t="str">
        <f>IF(AX396&lt;&gt;"",", isProcSetAllowedInPvP="&amp; AX396,"") &amp; IF(F396&lt;&gt;"Not in the game (anymore)",IF(U396&lt;&gt;"",", dropMechanic={"&amp;U396&amp;IF(AA396&lt;&gt;"",","&amp;AA396,"")&amp;IF(AF396&lt;&gt;"",","&amp;AF396,"")&amp;IF(AK396&lt;&gt;"",","&amp;AK396,"")&amp;IF(AP396&lt;&gt;"",","&amp;AP396,"")&amp;IF(AU396&lt;&gt;"",","&amp;AU396,"")&amp;"}"&amp;IF(U396="LIBSETS_DROP_MECHANIC_MONSTER_NAME",", dropMechanicNames={" &amp; IF(V396&lt;&gt;"","['en']='"&amp;V396&amp;"'","") &amp; IF(W396&lt;&gt;"",", ['de']='" &amp; W396&amp;"'","")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IF(F396&lt;&gt;"Not in the game (anymore)",IF(C396&lt;&gt;"",CONCATENATE(" --",C396," / ",B396,"   [",IF(Q396&lt;&gt;"",Q396,""),IF(Z396&lt;&gt;"",", "&amp;Z396,""),IF(AE396&lt;&gt;"",", "&amp;AE396,""),IF(AJ396&lt;&gt;"",", "&amp;AJ396,""),IF(AO396&lt;&gt;"",", "&amp;AO396,""),IF(AT396&lt;&gt;"",", "&amp;AT396,""),"]")),"")</f>
        <v xml:space="preserve"> --Perfected Tooth of Lokkestiiz / Perfektionierter Zahn von Lokkestiiz   [Sunspire]</v>
      </c>
    </row>
    <row r="397" spans="1:55" x14ac:dyDescent="0.25">
      <c r="A397" s="5">
        <v>451</v>
      </c>
      <c r="B397" t="s">
        <v>1464</v>
      </c>
      <c r="C397" t="s">
        <v>1360</v>
      </c>
      <c r="D397" s="3">
        <f>A397</f>
        <v>451</v>
      </c>
      <c r="G397" s="8" t="s">
        <v>1486</v>
      </c>
      <c r="I397" t="s">
        <v>92</v>
      </c>
      <c r="J397" t="s">
        <v>91</v>
      </c>
      <c r="K397">
        <v>399</v>
      </c>
      <c r="L397">
        <v>399</v>
      </c>
      <c r="M397">
        <v>399</v>
      </c>
      <c r="O397" s="65"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WayshrineInfo'!$K$3:$N$9987,4,FALSE),""))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WayshrineInfo'!$K$3:$N$9987,4,FALSE),""))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WayshrineInfo'!$K$3:$N$9987,4,FALSE),""))</f>
        <v/>
      </c>
      <c r="AF397" s="44"/>
      <c r="AG397" s="42"/>
      <c r="AH397" s="42"/>
      <c r="AI397" s="3" t="str">
        <f>IF(G397&lt;&gt;"LIBSETS_SETTYPE_BATTLEGROUND",IF(G397&lt;&gt;"LIBSETS_SETTYPE_SPECIAL",IF(AJ397&lt;&gt;"",VLOOKUP(AJ397,'ESO zone constants'!$D$3:$H$4953,5,FALSE),""),""),"")</f>
        <v/>
      </c>
      <c r="AK397" s="44"/>
      <c r="AL397" s="42"/>
      <c r="AM397" s="42"/>
      <c r="AN397" s="3" t="str">
        <f>IF(G397&lt;&gt;"LIBSETS_SETTYPE_BATTLEGROUND",IF(G397&lt;&gt;"LIBSETS_SETTYPE_SPECIAL",IF(AO397&lt;&gt;"",VLOOKUP(AO397,'ESO zone constants'!$D$3:$H$4953,5,FALSE),""),""),"")</f>
        <v/>
      </c>
      <c r="AP397" s="44"/>
      <c r="AQ397" s="42"/>
      <c r="AR397" s="42"/>
      <c r="AS397" s="3" t="str">
        <f>IF(G397&lt;&gt;"LIBSETS_SETTYPE_BATTLEGROUND",IF(G397&lt;&gt;"LIBSETS_SETTYPE_SPECIAL",IF(AT397&lt;&gt;"",VLOOKUP(AT397,'ESO zone constants'!$D$3:$H$4953,5,FALSE),""),""),"")</f>
        <v/>
      </c>
      <c r="AU397" s="44"/>
      <c r="AV397" s="42"/>
      <c r="AW397" s="39"/>
      <c r="AX397" s="85" t="s">
        <v>2677</v>
      </c>
      <c r="AY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Z397" s="21" t="str">
        <f>IF(F397&lt;&gt;"Not in the game (anymore)",IF(A397&lt;&gt;"",IF(P397&lt;&gt;"",CONCATENATE(", zoneIds={",P397),"")&amp;IF(Y397&lt;&gt;"",CONCATENATE(",",Y397),"")&amp;IF(AD397&lt;&gt;"",CONCATENATE(",",AD397),"")&amp;IF(AI397&lt;&gt;"",CONCATENATE(",",AI397),"")&amp;IF(AN397&lt;&gt;"",CONCATENATE(",",AN397),"")&amp;IF(AS397&lt;&gt;"",CONCATENATE(",",AS397),"")&amp;IF(P397&lt;&gt;"",CONCATENATE("}",""),"")&amp;IF(OR(I397="true",I397="false",I397&lt;&gt;""), CONCATENATE(", veteran=", I397), ""),""),"")</f>
        <v>, zoneIds={1121}, veteran=true</v>
      </c>
      <c r="BA397" s="21" t="str">
        <f>IF(F397&lt;&gt;"Not in the game (anymore)",IF(A397&lt;&gt;"",", setType="&amp;G397,"")&amp;IF(J397="true",", multiTrialSet=true",""),"")</f>
        <v>, setType=LIBSETS_SETTYPE_TRIAL</v>
      </c>
      <c r="BB397" s="21" t="str">
        <f>IF(AX397&lt;&gt;"",", isProcSetAllowedInPvP="&amp; AX397,"") &amp; IF(F397&lt;&gt;"Not in the game (anymore)",IF(U397&lt;&gt;"",", dropMechanic={"&amp;U397&amp;IF(AA397&lt;&gt;"",","&amp;AA397,"")&amp;IF(AF397&lt;&gt;"",","&amp;AF397,"")&amp;IF(AK397&lt;&gt;"",","&amp;AK397,"")&amp;IF(AP397&lt;&gt;"",","&amp;AP397,"")&amp;IF(AU397&lt;&gt;"",","&amp;AU397,"")&amp;"}"&amp;IF(U397="LIBSETS_DROP_MECHANIC_MONSTER_NAME",", dropMechanicNames={" &amp; IF(V397&lt;&gt;"","['en']='"&amp;V397&amp;"'","") &amp; IF(W397&lt;&gt;"",", ['de']='" &amp; W397&amp;"'","")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IF(F397&lt;&gt;"Not in the game (anymore)",IF(C397&lt;&gt;"",CONCATENATE(" --",C397," / ",B397,"   [",IF(Q397&lt;&gt;"",Q397,""),IF(Z397&lt;&gt;"",", "&amp;Z397,""),IF(AE397&lt;&gt;"",", "&amp;AE397,""),IF(AJ397&lt;&gt;"",", "&amp;AJ397,""),IF(AO397&lt;&gt;"",", "&amp;AO397,""),IF(AT397&lt;&gt;"",", "&amp;AT397,""),"]")),"")</f>
        <v xml:space="preserve"> --Perfected Claw of Yolnakhriin / Perfektionierte Kralle von Yolnahkriin   [Sunspire]</v>
      </c>
    </row>
    <row r="398" spans="1:55" x14ac:dyDescent="0.25">
      <c r="A398" s="5">
        <v>452</v>
      </c>
      <c r="B398" t="s">
        <v>1507</v>
      </c>
      <c r="C398" t="s">
        <v>1506</v>
      </c>
      <c r="D398" s="3">
        <f>A398</f>
        <v>452</v>
      </c>
      <c r="G398" s="3" t="s">
        <v>1482</v>
      </c>
      <c r="I398" t="s">
        <v>91</v>
      </c>
      <c r="J398" t="s">
        <v>91</v>
      </c>
      <c r="K398">
        <v>391</v>
      </c>
      <c r="L398">
        <v>391</v>
      </c>
      <c r="M398">
        <v>391</v>
      </c>
      <c r="O398" s="65"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WayshrineInfo'!$K$3:$N$9987,4,FALSE),""))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WayshrineInfo'!$K$3:$N$9987,4,FALSE),""))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WayshrineInfo'!$K$3:$N$9987,4,FALSE),""))</f>
        <v/>
      </c>
      <c r="AF398" s="44"/>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4"/>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4"/>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4"/>
      <c r="AV398" s="40" t="str">
        <f>IF(AU398&lt;&gt;"",IF(AU398&lt;&gt;"LIBSETS_DROP_MECHANIC_MONSTER_NAME",VLOOKUP(AU398,'LibSets constants'!$I$4:$L$1003,3,FALSE),""),"")</f>
        <v/>
      </c>
      <c r="AW398" s="43" t="str">
        <f>IF(AU398&lt;&gt;"",IF(AU398&lt;&gt;"LIBSETS_DROP_MECHANIC_MONSTER_NAME",VLOOKUP(AU398,'LibSets constants'!$I$4:$L$1003,4,FALSE),""),"")</f>
        <v/>
      </c>
      <c r="AX398" s="85" t="s">
        <v>2677</v>
      </c>
      <c r="AY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{wayshrines={391,391,391,}, dlcId=DLC_SCALEBREAKER</v>
      </c>
      <c r="AZ398" s="21" t="str">
        <f>IF(F398&lt;&gt;"Not in the game (anymore)",IF(A398&lt;&gt;"",IF(P398&lt;&gt;"",CONCATENATE(", zoneIds={",P398),"")&amp;IF(Y398&lt;&gt;"",CONCATENATE(",",Y398),"")&amp;IF(AD398&lt;&gt;"",CONCATENATE(",",AD398),"")&amp;IF(AI398&lt;&gt;"",CONCATENATE(",",AI398),"")&amp;IF(AN398&lt;&gt;"",CONCATENATE(",",AN398),"")&amp;IF(AS398&lt;&gt;"",CONCATENATE(",",AS398),"")&amp;IF(P398&lt;&gt;"",CONCATENATE("}",""),"")&amp;IF(OR(I398="true",I398="false",I398&lt;&gt;""), CONCATENATE(", veteran=", I398), ""),""),"")</f>
        <v>, zoneIds={1122}, veteran=false</v>
      </c>
      <c r="BA398" s="21" t="str">
        <f>IF(F398&lt;&gt;"Not in the game (anymore)",IF(A398&lt;&gt;"",", setType="&amp;G398,"")&amp;IF(J398="true",", multiTrialSet=true",""),"")</f>
        <v>, setType=LIBSETS_SETTYPE_DUNGEON</v>
      </c>
      <c r="BB398" s="21" t="str">
        <f>IF(AX398&lt;&gt;"",", isProcSetAllowedInPvP="&amp; AX398,"") &amp; IF(F398&lt;&gt;"Not in the game (anymore)",IF(U398&lt;&gt;"",", dropMechanic={"&amp;U398&amp;IF(AA398&lt;&gt;"",","&amp;AA398,"")&amp;IF(AF398&lt;&gt;"",","&amp;AF398,"")&amp;IF(AK398&lt;&gt;"",","&amp;AK398,"")&amp;IF(AP398&lt;&gt;"",","&amp;AP398,"")&amp;IF(AU398&lt;&gt;"",","&amp;AU398,"")&amp;"}"&amp;IF(U398="LIBSETS_DROP_MECHANIC_MONSTER_NAME",", dropMechanicNames={" &amp; IF(V398&lt;&gt;"","['en']='"&amp;V398&amp;"'","") &amp; IF(W398&lt;&gt;"",", ['de']='" &amp; W398&amp;"'","") &amp; "}",""),"")&amp;"},","")</f>
        <v>},</v>
      </c>
      <c r="BC398" s="21" t="str">
        <f>IF(F398&lt;&gt;"Not in the game (anymore)",IF(C398&lt;&gt;"",CONCATENATE(" --",C398," / ",B398,"   [",IF(Q398&lt;&gt;"",Q398,""),IF(Z398&lt;&gt;"",", "&amp;Z398,""),IF(AE398&lt;&gt;"",", "&amp;AE398,""),IF(AJ398&lt;&gt;"",", "&amp;AJ398,""),IF(AO398&lt;&gt;"",", "&amp;AO398,""),IF(AT398&lt;&gt;"",", "&amp;AT398,""),"]")),"")</f>
        <v xml:space="preserve"> --Hollowfang Thirst / Hohlzahndurst   [Moongrave Fane]</v>
      </c>
    </row>
    <row r="399" spans="1:55" x14ac:dyDescent="0.25">
      <c r="A399" s="5">
        <v>453</v>
      </c>
      <c r="B399" t="s">
        <v>1508</v>
      </c>
      <c r="C399" t="s">
        <v>2654</v>
      </c>
      <c r="D399" s="3">
        <f>A399</f>
        <v>453</v>
      </c>
      <c r="G399" s="3" t="s">
        <v>1482</v>
      </c>
      <c r="I399" t="s">
        <v>91</v>
      </c>
      <c r="J399" t="s">
        <v>91</v>
      </c>
      <c r="K399">
        <v>391</v>
      </c>
      <c r="L399">
        <v>391</v>
      </c>
      <c r="M399">
        <v>391</v>
      </c>
      <c r="O399" s="65"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WayshrineInfo'!$K$3:$N$9987,4,FALSE),""))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WayshrineInfo'!$K$3:$N$9987,4,FALSE),""))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WayshrineInfo'!$K$3:$N$9987,4,FALSE),""))</f>
        <v/>
      </c>
      <c r="AF399" s="44"/>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4"/>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4"/>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4"/>
      <c r="AV399" s="40" t="str">
        <f>IF(AU399&lt;&gt;"",IF(AU399&lt;&gt;"LIBSETS_DROP_MECHANIC_MONSTER_NAME",VLOOKUP(AU399,'LibSets constants'!$I$4:$L$1003,3,FALSE),""),"")</f>
        <v/>
      </c>
      <c r="AW399" s="43" t="str">
        <f>IF(AU399&lt;&gt;"",IF(AU399&lt;&gt;"LIBSETS_DROP_MECHANIC_MONSTER_NAME",VLOOKUP(AU399,'LibSets constants'!$I$4:$L$1003,4,FALSE),""),"")</f>
        <v/>
      </c>
      <c r="AX399" s="85" t="s">
        <v>2677</v>
      </c>
      <c r="AY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{wayshrines={391,391,391,}, dlcId=DLC_SCALEBREAKER</v>
      </c>
      <c r="AZ399" s="21" t="str">
        <f>IF(F399&lt;&gt;"Not in the game (anymore)",IF(A399&lt;&gt;"",IF(P399&lt;&gt;"",CONCATENATE(", zoneIds={",P399),"")&amp;IF(Y399&lt;&gt;"",CONCATENATE(",",Y399),"")&amp;IF(AD399&lt;&gt;"",CONCATENATE(",",AD399),"")&amp;IF(AI399&lt;&gt;"",CONCATENATE(",",AI399),"")&amp;IF(AN399&lt;&gt;"",CONCATENATE(",",AN399),"")&amp;IF(AS399&lt;&gt;"",CONCATENATE(",",AS399),"")&amp;IF(P399&lt;&gt;"",CONCATENATE("}",""),"")&amp;IF(OR(I399="true",I399="false",I399&lt;&gt;""), CONCATENATE(", veteran=", I399), ""),""),"")</f>
        <v>, zoneIds={1122}, veteran=false</v>
      </c>
      <c r="BA399" s="21" t="str">
        <f>IF(F399&lt;&gt;"Not in the game (anymore)",IF(A399&lt;&gt;"",", setType="&amp;G399,"")&amp;IF(J399="true",", multiTrialSet=true",""),"")</f>
        <v>, setType=LIBSETS_SETTYPE_DUNGEON</v>
      </c>
      <c r="BB399" s="21" t="str">
        <f>IF(AX399&lt;&gt;"",", isProcSetAllowedInPvP="&amp; AX399,"") &amp; IF(F399&lt;&gt;"Not in the game (anymore)",IF(U399&lt;&gt;"",", dropMechanic={"&amp;U399&amp;IF(AA399&lt;&gt;"",","&amp;AA399,"")&amp;IF(AF399&lt;&gt;"",","&amp;AF399,"")&amp;IF(AK399&lt;&gt;"",","&amp;AK399,"")&amp;IF(AP399&lt;&gt;"",","&amp;AP399,"")&amp;IF(AU399&lt;&gt;"",","&amp;AU399,"")&amp;"}"&amp;IF(U399="LIBSETS_DROP_MECHANIC_MONSTER_NAME",", dropMechanicNames={" &amp; IF(V399&lt;&gt;"","['en']='"&amp;V399&amp;"'","") &amp; IF(W399&lt;&gt;"",", ['de']='" &amp; W399&amp;"'","") &amp; "}",""),"")&amp;"},","")</f>
        <v>},</v>
      </c>
      <c r="BC399" s="21" t="str">
        <f>IF(F399&lt;&gt;"Not in the game (anymore)",IF(C399&lt;&gt;"",CONCATENATE(" --",C399," / ",B399,"   [",IF(Q399&lt;&gt;"",Q399,""),IF(Z399&lt;&gt;"",", "&amp;Z399,""),IF(AE399&lt;&gt;"",", "&amp;AE399,""),IF(AJ399&lt;&gt;"",", "&amp;AJ399,""),IF(AO399&lt;&gt;"",", "&amp;AO399,""),IF(AT399&lt;&gt;"",", "&amp;AT399,""),"]")),"")</f>
        <v xml:space="preserve"> --Dro\'Zakar\'s Claws / Dro'Zakars Krallen   [Moongrave Fane]</v>
      </c>
    </row>
    <row r="400" spans="1:55" x14ac:dyDescent="0.25">
      <c r="A400" s="5">
        <v>454</v>
      </c>
      <c r="B400" t="s">
        <v>1509</v>
      </c>
      <c r="C400" t="s">
        <v>2655</v>
      </c>
      <c r="D400" s="3">
        <f>A400</f>
        <v>454</v>
      </c>
      <c r="G400" s="3" t="s">
        <v>1482</v>
      </c>
      <c r="I400" t="s">
        <v>91</v>
      </c>
      <c r="J400" t="s">
        <v>91</v>
      </c>
      <c r="K400">
        <v>391</v>
      </c>
      <c r="L400">
        <v>391</v>
      </c>
      <c r="M400">
        <v>391</v>
      </c>
      <c r="O400" s="65"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WayshrineInfo'!$K$3:$N$9987,4,FALSE),""))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WayshrineInfo'!$K$3:$N$9987,4,FALSE),""))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WayshrineInfo'!$K$3:$N$9987,4,FALSE),""))</f>
        <v/>
      </c>
      <c r="AF400" s="44"/>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4"/>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4"/>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4"/>
      <c r="AV400" s="40" t="str">
        <f>IF(AU400&lt;&gt;"",IF(AU400&lt;&gt;"LIBSETS_DROP_MECHANIC_MONSTER_NAME",VLOOKUP(AU400,'LibSets constants'!$I$4:$L$1003,3,FALSE),""),"")</f>
        <v/>
      </c>
      <c r="AW400" s="43" t="str">
        <f>IF(AU400&lt;&gt;"",IF(AU400&lt;&gt;"LIBSETS_DROP_MECHANIC_MONSTER_NAME",VLOOKUP(AU400,'LibSets constants'!$I$4:$L$1003,4,FALSE),""),"")</f>
        <v/>
      </c>
      <c r="AX400" s="85" t="s">
        <v>2677</v>
      </c>
      <c r="AY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{wayshrines={391,391,391,}, dlcId=DLC_SCALEBREAKER</v>
      </c>
      <c r="AZ400" s="21" t="str">
        <f>IF(F400&lt;&gt;"Not in the game (anymore)",IF(A400&lt;&gt;"",IF(P400&lt;&gt;"",CONCATENATE(", zoneIds={",P400),"")&amp;IF(Y400&lt;&gt;"",CONCATENATE(",",Y400),"")&amp;IF(AD400&lt;&gt;"",CONCATENATE(",",AD400),"")&amp;IF(AI400&lt;&gt;"",CONCATENATE(",",AI400),"")&amp;IF(AN400&lt;&gt;"",CONCATENATE(",",AN400),"")&amp;IF(AS400&lt;&gt;"",CONCATENATE(",",AS400),"")&amp;IF(P400&lt;&gt;"",CONCATENATE("}",""),"")&amp;IF(OR(I400="true",I400="false",I400&lt;&gt;""), CONCATENATE(", veteran=", I400), ""),""),"")</f>
        <v>, zoneIds={1122}, veteran=false</v>
      </c>
      <c r="BA400" s="21" t="str">
        <f>IF(F400&lt;&gt;"Not in the game (anymore)",IF(A400&lt;&gt;"",", setType="&amp;G400,"")&amp;IF(J400="true",", multiTrialSet=true",""),"")</f>
        <v>, setType=LIBSETS_SETTYPE_DUNGEON</v>
      </c>
      <c r="BB400" s="21" t="str">
        <f>IF(AX400&lt;&gt;"",", isProcSetAllowedInPvP="&amp; AX400,"") &amp; IF(F400&lt;&gt;"Not in the game (anymore)",IF(U400&lt;&gt;"",", dropMechanic={"&amp;U400&amp;IF(AA400&lt;&gt;"",","&amp;AA400,"")&amp;IF(AF400&lt;&gt;"",","&amp;AF400,"")&amp;IF(AK400&lt;&gt;"",","&amp;AK400,"")&amp;IF(AP400&lt;&gt;"",","&amp;AP400,"")&amp;IF(AU400&lt;&gt;"",","&amp;AU400,"")&amp;"}"&amp;IF(U400="LIBSETS_DROP_MECHANIC_MONSTER_NAME",", dropMechanicNames={" &amp; IF(V400&lt;&gt;"","['en']='"&amp;V400&amp;"'","") &amp; IF(W400&lt;&gt;"",", ['de']='" &amp; W400&amp;"'","") &amp; "}",""),"")&amp;"},","")</f>
        <v>},</v>
      </c>
      <c r="BC400" s="21" t="str">
        <f>IF(F400&lt;&gt;"Not in the game (anymore)",IF(C400&lt;&gt;"",CONCATENATE(" --",C400," / ",B400,"   [",IF(Q400&lt;&gt;"",Q400,""),IF(Z400&lt;&gt;"",", "&amp;Z400,""),IF(AE400&lt;&gt;"",", "&amp;AE400,""),IF(AJ400&lt;&gt;"",", "&amp;AJ400,""),IF(AO400&lt;&gt;"",", "&amp;AO400,""),IF(AT400&lt;&gt;"",", "&amp;AT400,""),"]")),"")</f>
        <v xml:space="preserve"> --Renald\'s Resolve / Renalds Entschlossenheit   [Moongrave Fane]</v>
      </c>
    </row>
    <row r="401" spans="1:55" x14ac:dyDescent="0.25">
      <c r="A401" s="5">
        <v>455</v>
      </c>
      <c r="B401" t="s">
        <v>1510</v>
      </c>
      <c r="C401" t="s">
        <v>2656</v>
      </c>
      <c r="D401" s="3">
        <f>A401</f>
        <v>455</v>
      </c>
      <c r="G401" s="3" t="s">
        <v>1482</v>
      </c>
      <c r="I401" t="s">
        <v>91</v>
      </c>
      <c r="J401" t="s">
        <v>91</v>
      </c>
      <c r="K401">
        <v>398</v>
      </c>
      <c r="L401">
        <v>398</v>
      </c>
      <c r="M401">
        <v>398</v>
      </c>
      <c r="O401" s="65"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WayshrineInfo'!$K$3:$N$9987,4,FALSE),""))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5"/>
      <c r="Y401" s="3" t="str">
        <f>IF(G401&lt;&gt;"LIBSETS_SETTYPE_BATTLEGROUND",IF(G401&lt;&gt;"LIBSETS_SETTYPE_SPECIAL",IF(X401&lt;&gt;"",X401,IF(Z401&lt;&gt;"",VLOOKUP(Z401,'ESO zone constants'!$D$3:$H$4953,5,FALSE),"")),""),"")</f>
        <v/>
      </c>
      <c r="Z401" t="str">
        <f>IF(AND(O401&lt;&gt;"",NOT(ISERROR(O401))),"",IF(AND(L401&lt;&gt;"",L401&gt;0,NOT(ISERROR(L401))),VLOOKUP(L401,'ESO dumped WayshrineInfo'!$K$3:$N$9987,4,FALSE),""))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WayshrineInfo'!$K$3:$N$9987,4,FALSE),""))</f>
        <v/>
      </c>
      <c r="AF401" s="44"/>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4"/>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4"/>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4"/>
      <c r="AV401" s="40" t="str">
        <f>IF(AU401&lt;&gt;"",IF(AU401&lt;&gt;"LIBSETS_DROP_MECHANIC_MONSTER_NAME",VLOOKUP(AU401,'LibSets constants'!$I$4:$L$1003,3,FALSE),""),"")</f>
        <v/>
      </c>
      <c r="AW401" s="43" t="str">
        <f>IF(AU401&lt;&gt;"",IF(AU401&lt;&gt;"LIBSETS_DROP_MECHANIC_MONSTER_NAME",VLOOKUP(AU401,'LibSets constants'!$I$4:$L$1003,4,FALSE),""),"")</f>
        <v/>
      </c>
      <c r="AX401" s="85" t="s">
        <v>2677</v>
      </c>
      <c r="AY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{wayshrines={398,398,398,}, dlcId=DLC_SCALEBREAKER</v>
      </c>
      <c r="AZ401" s="21" t="str">
        <f>IF(F401&lt;&gt;"Not in the game (anymore)",IF(A401&lt;&gt;"",IF(P401&lt;&gt;"",CONCATENATE(", zoneIds={",P401),"")&amp;IF(Y401&lt;&gt;"",CONCATENATE(",",Y401),"")&amp;IF(AD401&lt;&gt;"",CONCATENATE(",",AD401),"")&amp;IF(AI401&lt;&gt;"",CONCATENATE(",",AI401),"")&amp;IF(AN401&lt;&gt;"",CONCATENATE(",",AN401),"")&amp;IF(AS401&lt;&gt;"",CONCATENATE(",",AS401),"")&amp;IF(P401&lt;&gt;"",CONCATENATE("}",""),"")&amp;IF(OR(I401="true",I401="false",I401&lt;&gt;""), CONCATENATE(", veteran=", I401), ""),""),"")</f>
        <v>, zoneIds={1123}, veteran=false</v>
      </c>
      <c r="BA401" s="21" t="str">
        <f>IF(F401&lt;&gt;"Not in the game (anymore)",IF(A401&lt;&gt;"",", setType="&amp;G401,"")&amp;IF(J401="true",", multiTrialSet=true",""),"")</f>
        <v>, setType=LIBSETS_SETTYPE_DUNGEON</v>
      </c>
      <c r="BB401" s="21" t="str">
        <f>IF(AX401&lt;&gt;"",", isProcSetAllowedInPvP="&amp; AX401,"") &amp; IF(F401&lt;&gt;"Not in the game (anymore)",IF(U401&lt;&gt;"",", dropMechanic={"&amp;U401&amp;IF(AA401&lt;&gt;"",","&amp;AA401,"")&amp;IF(AF401&lt;&gt;"",","&amp;AF401,"")&amp;IF(AK401&lt;&gt;"",","&amp;AK401,"")&amp;IF(AP401&lt;&gt;"",","&amp;AP401,"")&amp;IF(AU401&lt;&gt;"",","&amp;AU401,"")&amp;"}"&amp;IF(U401="LIBSETS_DROP_MECHANIC_MONSTER_NAME",", dropMechanicNames={" &amp; IF(V401&lt;&gt;"","['en']='"&amp;V401&amp;"'","") &amp; IF(W401&lt;&gt;"",", ['de']='" &amp; W401&amp;"'","") &amp; "}",""),"")&amp;"},","")</f>
        <v>},</v>
      </c>
      <c r="BC401" s="21" t="str">
        <f>IF(F401&lt;&gt;"Not in the game (anymore)",IF(C401&lt;&gt;"",CONCATENATE(" --",C401," / ",B401,"   [",IF(Q401&lt;&gt;"",Q401,""),IF(Z401&lt;&gt;"",", "&amp;Z401,""),IF(AE401&lt;&gt;"",", "&amp;AE401,""),IF(AJ401&lt;&gt;"",", "&amp;AJ401,""),IF(AO401&lt;&gt;"",", "&amp;AO401,""),IF(AT401&lt;&gt;"",", "&amp;AT401,""),"]")),"")</f>
        <v xml:space="preserve"> --Z\'en\'s Redress / Z'ens Wiedergutmachung   [Lair of Maarselok]</v>
      </c>
    </row>
    <row r="402" spans="1:55" x14ac:dyDescent="0.25">
      <c r="A402" s="5">
        <v>456</v>
      </c>
      <c r="B402" t="s">
        <v>1512</v>
      </c>
      <c r="C402" t="s">
        <v>1511</v>
      </c>
      <c r="D402" s="3">
        <f>A402</f>
        <v>456</v>
      </c>
      <c r="G402" s="3" t="s">
        <v>1482</v>
      </c>
      <c r="I402" t="s">
        <v>91</v>
      </c>
      <c r="J402" t="s">
        <v>91</v>
      </c>
      <c r="K402">
        <v>398</v>
      </c>
      <c r="L402">
        <v>398</v>
      </c>
      <c r="M402">
        <v>398</v>
      </c>
      <c r="O402" s="65"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WayshrineInfo'!$K$3:$N$9987,4,FALSE),""))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WayshrineInfo'!$K$3:$N$9987,4,FALSE),""))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WayshrineInfo'!$K$3:$N$9987,4,FALSE),""))</f>
        <v/>
      </c>
      <c r="AF402" s="44"/>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4"/>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4"/>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4"/>
      <c r="AV402" s="40" t="str">
        <f>IF(AU402&lt;&gt;"",IF(AU402&lt;&gt;"LIBSETS_DROP_MECHANIC_MONSTER_NAME",VLOOKUP(AU402,'LibSets constants'!$I$4:$L$1003,3,FALSE),""),"")</f>
        <v/>
      </c>
      <c r="AW402" s="43" t="str">
        <f>IF(AU402&lt;&gt;"",IF(AU402&lt;&gt;"LIBSETS_DROP_MECHANIC_MONSTER_NAME",VLOOKUP(AU402,'LibSets constants'!$I$4:$L$1003,4,FALSE),""),"")</f>
        <v/>
      </c>
      <c r="AX402" s="85" t="s">
        <v>2677</v>
      </c>
      <c r="AY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{wayshrines={398,398,398,}, dlcId=DLC_SCALEBREAKER</v>
      </c>
      <c r="AZ402" s="21" t="str">
        <f>IF(F402&lt;&gt;"Not in the game (anymore)",IF(A402&lt;&gt;"",IF(P402&lt;&gt;"",CONCATENATE(", zoneIds={",P402),"")&amp;IF(Y402&lt;&gt;"",CONCATENATE(",",Y402),"")&amp;IF(AD402&lt;&gt;"",CONCATENATE(",",AD402),"")&amp;IF(AI402&lt;&gt;"",CONCATENATE(",",AI402),"")&amp;IF(AN402&lt;&gt;"",CONCATENATE(",",AN402),"")&amp;IF(AS402&lt;&gt;"",CONCATENATE(",",AS402),"")&amp;IF(P402&lt;&gt;"",CONCATENATE("}",""),"")&amp;IF(OR(I402="true",I402="false",I402&lt;&gt;""), CONCATENATE(", veteran=", I402), ""),""),"")</f>
        <v>, zoneIds={1123}, veteran=false</v>
      </c>
      <c r="BA402" s="21" t="str">
        <f>IF(F402&lt;&gt;"Not in the game (anymore)",IF(A402&lt;&gt;"",", setType="&amp;G402,"")&amp;IF(J402="true",", multiTrialSet=true",""),"")</f>
        <v>, setType=LIBSETS_SETTYPE_DUNGEON</v>
      </c>
      <c r="BB402" s="21" t="str">
        <f>IF(AX402&lt;&gt;"",", isProcSetAllowedInPvP="&amp; AX402,"") &amp; IF(F402&lt;&gt;"Not in the game (anymore)",IF(U402&lt;&gt;"",", dropMechanic={"&amp;U402&amp;IF(AA402&lt;&gt;"",","&amp;AA402,"")&amp;IF(AF402&lt;&gt;"",","&amp;AF402,"")&amp;IF(AK402&lt;&gt;"",","&amp;AK402,"")&amp;IF(AP402&lt;&gt;"",","&amp;AP402,"")&amp;IF(AU402&lt;&gt;"",","&amp;AU402,"")&amp;"}"&amp;IF(U402="LIBSETS_DROP_MECHANIC_MONSTER_NAME",", dropMechanicNames={" &amp; IF(V402&lt;&gt;"","['en']='"&amp;V402&amp;"'","") &amp; IF(W402&lt;&gt;"",", ['de']='" &amp; W402&amp;"'","") &amp; "}",""),"")&amp;"},","")</f>
        <v>},</v>
      </c>
      <c r="BC402" s="21" t="str">
        <f>IF(F402&lt;&gt;"Not in the game (anymore)",IF(C402&lt;&gt;"",CONCATENATE(" --",C402," / ",B402,"   [",IF(Q402&lt;&gt;"",Q402,""),IF(Z402&lt;&gt;"",", "&amp;Z402,""),IF(AE402&lt;&gt;"",", "&amp;AE402,""),IF(AJ402&lt;&gt;"",", "&amp;AJ402,""),IF(AO402&lt;&gt;"",", "&amp;AO402,""),IF(AT402&lt;&gt;"",", "&amp;AT402,""),"]")),"")</f>
        <v xml:space="preserve"> --Azureblight Reaper / Azurfäuleschnitter   [Lair of Maarselok]</v>
      </c>
    </row>
    <row r="403" spans="1:55" x14ac:dyDescent="0.25">
      <c r="A403" s="5">
        <v>457</v>
      </c>
      <c r="B403" t="s">
        <v>1513</v>
      </c>
      <c r="C403" t="s">
        <v>2657</v>
      </c>
      <c r="D403" s="3">
        <f>A403</f>
        <v>457</v>
      </c>
      <c r="G403" s="3" t="s">
        <v>1482</v>
      </c>
      <c r="I403" t="s">
        <v>91</v>
      </c>
      <c r="J403" t="s">
        <v>91</v>
      </c>
      <c r="K403">
        <v>398</v>
      </c>
      <c r="L403">
        <v>398</v>
      </c>
      <c r="M403">
        <v>398</v>
      </c>
      <c r="O403" s="65"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WayshrineInfo'!$K$3:$N$9987,4,FALSE),""))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WayshrineInfo'!$K$3:$N$9987,4,FALSE),""))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WayshrineInfo'!$K$3:$N$9987,4,FALSE),""))</f>
        <v/>
      </c>
      <c r="AF403" s="44"/>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4"/>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4"/>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4"/>
      <c r="AV403" s="40" t="str">
        <f>IF(AU403&lt;&gt;"",IF(AU403&lt;&gt;"LIBSETS_DROP_MECHANIC_MONSTER_NAME",VLOOKUP(AU403,'LibSets constants'!$I$4:$L$1003,3,FALSE),""),"")</f>
        <v/>
      </c>
      <c r="AW403" s="43" t="str">
        <f>IF(AU403&lt;&gt;"",IF(AU403&lt;&gt;"LIBSETS_DROP_MECHANIC_MONSTER_NAME",VLOOKUP(AU403,'LibSets constants'!$I$4:$L$1003,4,FALSE),""),"")</f>
        <v/>
      </c>
      <c r="AX403" s="85" t="s">
        <v>2677</v>
      </c>
      <c r="AY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{wayshrines={398,398,398,}, dlcId=DLC_SCALEBREAKER</v>
      </c>
      <c r="AZ403" s="21" t="str">
        <f>IF(F403&lt;&gt;"Not in the game (anymore)",IF(A403&lt;&gt;"",IF(P403&lt;&gt;"",CONCATENATE(", zoneIds={",P403),"")&amp;IF(Y403&lt;&gt;"",CONCATENATE(",",Y403),"")&amp;IF(AD403&lt;&gt;"",CONCATENATE(",",AD403),"")&amp;IF(AI403&lt;&gt;"",CONCATENATE(",",AI403),"")&amp;IF(AN403&lt;&gt;"",CONCATENATE(",",AN403),"")&amp;IF(AS403&lt;&gt;"",CONCATENATE(",",AS403),"")&amp;IF(P403&lt;&gt;"",CONCATENATE("}",""),"")&amp;IF(OR(I403="true",I403="false",I403&lt;&gt;""), CONCATENATE(", veteran=", I403), ""),""),"")</f>
        <v>, zoneIds={1123}, veteran=false</v>
      </c>
      <c r="BA403" s="21" t="str">
        <f>IF(F403&lt;&gt;"Not in the game (anymore)",IF(A403&lt;&gt;"",", setType="&amp;G403,"")&amp;IF(J403="true",", multiTrialSet=true",""),"")</f>
        <v>, setType=LIBSETS_SETTYPE_DUNGEON</v>
      </c>
      <c r="BB403" s="21" t="str">
        <f>IF(AX403&lt;&gt;"",", isProcSetAllowedInPvP="&amp; AX403,"") &amp; IF(F403&lt;&gt;"Not in the game (anymore)",IF(U403&lt;&gt;"",", dropMechanic={"&amp;U403&amp;IF(AA403&lt;&gt;"",","&amp;AA403,"")&amp;IF(AF403&lt;&gt;"",","&amp;AF403,"")&amp;IF(AK403&lt;&gt;"",","&amp;AK403,"")&amp;IF(AP403&lt;&gt;"",","&amp;AP403,"")&amp;IF(AU403&lt;&gt;"",","&amp;AU403,"")&amp;"}"&amp;IF(U403="LIBSETS_DROP_MECHANIC_MONSTER_NAME",", dropMechanicNames={" &amp; IF(V403&lt;&gt;"","['en']='"&amp;V403&amp;"'","") &amp; IF(W403&lt;&gt;"",", ['de']='" &amp; W403&amp;"'","") &amp; "}",""),"")&amp;"},","")</f>
        <v>},</v>
      </c>
      <c r="BC403" s="21" t="str">
        <f>IF(F403&lt;&gt;"Not in the game (anymore)",IF(C403&lt;&gt;"",CONCATENATE(" --",C403," / ",B403,"   [",IF(Q403&lt;&gt;"",Q403,""),IF(Z403&lt;&gt;"",", "&amp;Z403,""),IF(AE403&lt;&gt;"",", "&amp;AE403,""),IF(AJ403&lt;&gt;"",", "&amp;AJ403,""),IF(AO403&lt;&gt;"",", "&amp;AO403,""),IF(AT403&lt;&gt;"",", "&amp;AT403,""),"]")),"")</f>
        <v xml:space="preserve"> --Dragon\'s Defilement / Drachenschändung   [Lair of Maarselok]</v>
      </c>
    </row>
    <row r="404" spans="1:55" x14ac:dyDescent="0.25">
      <c r="A404" s="5">
        <v>458</v>
      </c>
      <c r="B404" t="s">
        <v>1514</v>
      </c>
      <c r="C404" t="s">
        <v>1514</v>
      </c>
      <c r="D404" s="3">
        <f>A404</f>
        <v>458</v>
      </c>
      <c r="G404" s="3" t="s">
        <v>1484</v>
      </c>
      <c r="H404" s="98">
        <v>3</v>
      </c>
      <c r="I404" t="s">
        <v>1471</v>
      </c>
      <c r="J404" t="s">
        <v>91</v>
      </c>
      <c r="K404">
        <v>391</v>
      </c>
      <c r="L404">
        <v>391</v>
      </c>
      <c r="M404">
        <v>391</v>
      </c>
      <c r="O404" s="65"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WayshrineInfo'!$K$3:$N$9987,4,FALSE),""))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WayshrineInfo'!$K$3:$N$9987,4,FALSE),""))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WayshrineInfo'!$K$3:$N$9987,4,FALSE),""))</f>
        <v/>
      </c>
      <c r="AF404" s="44"/>
      <c r="AG404" s="42"/>
      <c r="AH404" s="42"/>
      <c r="AI404" s="3" t="str">
        <f>IF(G404&lt;&gt;"LIBSETS_SETTYPE_BATTLEGROUND",IF(G404&lt;&gt;"LIBSETS_SETTYPE_SPECIAL",IF(AJ404&lt;&gt;"",VLOOKUP(AJ404,'ESO zone constants'!$D$3:$H$4953,5,FALSE),""),""),"")</f>
        <v/>
      </c>
      <c r="AK404" s="44"/>
      <c r="AL404" s="42"/>
      <c r="AM404" s="42"/>
      <c r="AN404" s="3" t="str">
        <f>IF(G404&lt;&gt;"LIBSETS_SETTYPE_BATTLEGROUND",IF(G404&lt;&gt;"LIBSETS_SETTYPE_SPECIAL",IF(AO404&lt;&gt;"",VLOOKUP(AO404,'ESO zone constants'!$D$3:$H$4953,5,FALSE),""),""),"")</f>
        <v/>
      </c>
      <c r="AP404" s="44"/>
      <c r="AQ404" s="42"/>
      <c r="AR404" s="42"/>
      <c r="AS404" s="3" t="str">
        <f>IF(G404&lt;&gt;"LIBSETS_SETTYPE_BATTLEGROUND",IF(G404&lt;&gt;"LIBSETS_SETTYPE_SPECIAL",IF(AT404&lt;&gt;"",VLOOKUP(AT404,'ESO zone constants'!$D$3:$H$4953,5,FALSE),""),""),"")</f>
        <v/>
      </c>
      <c r="AU404" s="44"/>
      <c r="AV404" s="42"/>
      <c r="AW404" s="43"/>
      <c r="AX404" s="85" t="s">
        <v>2677</v>
      </c>
      <c r="AY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{wayshrines={391,391,391,}, dlcId=DLC_SCALEBREAKER</v>
      </c>
      <c r="AZ404" s="21" t="str">
        <f>IF(F404&lt;&gt;"Not in the game (anymore)",IF(A404&lt;&gt;"",IF(P404&lt;&gt;"",CONCATENATE(", zoneIds={",P404),"")&amp;IF(Y404&lt;&gt;"",CONCATENATE(",",Y404),"")&amp;IF(AD404&lt;&gt;"",CONCATENATE(",",AD404),"")&amp;IF(AI404&lt;&gt;"",CONCATENATE(",",AI404),"")&amp;IF(AN404&lt;&gt;"",CONCATENATE(",",AN404),"")&amp;IF(AS404&lt;&gt;"",CONCATENATE(",",AS404),"")&amp;IF(P404&lt;&gt;"",CONCATENATE("}",""),"")&amp;IF(OR(I404="true",I404="false",I404&lt;&gt;""), CONCATENATE(", veteran=", I404), ""),""),"")</f>
        <v>, zoneIds={1122}, veteran={[EQUIP_TYPE_HEAD]=true, [EQUIP_TYPE_SHOULDERS]=false}</v>
      </c>
      <c r="BA404" s="21" t="str">
        <f>IF(F404&lt;&gt;"Not in the game (anymore)",IF(A404&lt;&gt;"",", setType="&amp;G404,"")&amp;IF(J404="true",", multiTrialSet=true",""),"")</f>
        <v>, setType=LIBSETS_SETTYPE_MONSTER</v>
      </c>
      <c r="BB404" s="21" t="str">
        <f>IF(AX404&lt;&gt;"",", isProcSetAllowedInPvP="&amp; AX404,"") &amp; IF(F404&lt;&gt;"Not in the game (anymore)",IF(U404&lt;&gt;"",", dropMechanic={"&amp;U404&amp;IF(AA404&lt;&gt;"",","&amp;AA404,"")&amp;IF(AF404&lt;&gt;"",","&amp;AF404,"")&amp;IF(AK404&lt;&gt;"",","&amp;AK404,"")&amp;IF(AP404&lt;&gt;"",","&amp;AP404,"")&amp;IF(AU404&lt;&gt;"",","&amp;AU404,"")&amp;"}"&amp;IF(U404="LIBSETS_DROP_MECHANIC_MONSTER_NAME",", dropMechanicNames={" &amp; IF(V404&lt;&gt;"","['en']='"&amp;V404&amp;"'","") &amp; IF(W404&lt;&gt;"",", ['de']='" &amp; W404&amp;"'","") &amp; "}",""),"")&amp;"},","")</f>
        <v>, dropMechanic={LIBSETS_DROP_MECHANIC_MONSTER_NAME}, dropMechanicNames={['en']='Grundwulf', ['de']='Grundwulf'}},</v>
      </c>
      <c r="BC404" s="21" t="str">
        <f>IF(F404&lt;&gt;"Not in the game (anymore)",IF(C404&lt;&gt;"",CONCATENATE(" --",C404," / ",B404,"   [",IF(Q404&lt;&gt;"",Q404,""),IF(Z404&lt;&gt;"",", "&amp;Z404,""),IF(AE404&lt;&gt;"",", "&amp;AE404,""),IF(AJ404&lt;&gt;"",", "&amp;AJ404,""),IF(AO404&lt;&gt;"",", "&amp;AO404,""),IF(AT404&lt;&gt;"",", "&amp;AT404,""),"]")),"")</f>
        <v xml:space="preserve"> --Grundwulf / Grundwulf   [Moongrave Fane]</v>
      </c>
    </row>
    <row r="405" spans="1:55" x14ac:dyDescent="0.25">
      <c r="A405" s="5">
        <v>459</v>
      </c>
      <c r="B405" t="s">
        <v>1515</v>
      </c>
      <c r="C405" t="s">
        <v>1515</v>
      </c>
      <c r="D405" s="3">
        <f>A405</f>
        <v>459</v>
      </c>
      <c r="G405" s="3" t="s">
        <v>1484</v>
      </c>
      <c r="H405" s="98">
        <v>3</v>
      </c>
      <c r="I405" t="s">
        <v>1471</v>
      </c>
      <c r="J405" t="s">
        <v>91</v>
      </c>
      <c r="K405">
        <v>398</v>
      </c>
      <c r="L405">
        <v>398</v>
      </c>
      <c r="M405">
        <v>398</v>
      </c>
      <c r="O405" s="65"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WayshrineInfo'!$K$3:$N$9987,4,FALSE),""))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WayshrineInfo'!$K$3:$N$9987,4,FALSE),""))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WayshrineInfo'!$K$3:$N$9987,4,FALSE),""))</f>
        <v/>
      </c>
      <c r="AF405" s="44"/>
      <c r="AG405" s="42"/>
      <c r="AH405" s="42"/>
      <c r="AI405" s="3" t="str">
        <f>IF(G405&lt;&gt;"LIBSETS_SETTYPE_BATTLEGROUND",IF(G405&lt;&gt;"LIBSETS_SETTYPE_SPECIAL",IF(AJ405&lt;&gt;"",VLOOKUP(AJ405,'ESO zone constants'!$D$3:$H$4953,5,FALSE),""),""),"")</f>
        <v/>
      </c>
      <c r="AK405" s="44"/>
      <c r="AL405" s="42"/>
      <c r="AM405" s="42"/>
      <c r="AN405" s="3" t="str">
        <f>IF(G405&lt;&gt;"LIBSETS_SETTYPE_BATTLEGROUND",IF(G405&lt;&gt;"LIBSETS_SETTYPE_SPECIAL",IF(AO405&lt;&gt;"",VLOOKUP(AO405,'ESO zone constants'!$D$3:$H$4953,5,FALSE),""),""),"")</f>
        <v/>
      </c>
      <c r="AP405" s="44"/>
      <c r="AQ405" s="42"/>
      <c r="AR405" s="42"/>
      <c r="AS405" s="3" t="str">
        <f>IF(G405&lt;&gt;"LIBSETS_SETTYPE_BATTLEGROUND",IF(G405&lt;&gt;"LIBSETS_SETTYPE_SPECIAL",IF(AT405&lt;&gt;"",VLOOKUP(AT405,'ESO zone constants'!$D$3:$H$4953,5,FALSE),""),""),"")</f>
        <v/>
      </c>
      <c r="AU405" s="44"/>
      <c r="AV405" s="42"/>
      <c r="AW405" s="43"/>
      <c r="AX405" s="85" t="s">
        <v>2677</v>
      </c>
      <c r="AY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{wayshrines={398,398,398,}, dlcId=DLC_SCALEBREAKER</v>
      </c>
      <c r="AZ405" s="21" t="str">
        <f>IF(F405&lt;&gt;"Not in the game (anymore)",IF(A405&lt;&gt;"",IF(P405&lt;&gt;"",CONCATENATE(", zoneIds={",P405),"")&amp;IF(Y405&lt;&gt;"",CONCATENATE(",",Y405),"")&amp;IF(AD405&lt;&gt;"",CONCATENATE(",",AD405),"")&amp;IF(AI405&lt;&gt;"",CONCATENATE(",",AI405),"")&amp;IF(AN405&lt;&gt;"",CONCATENATE(",",AN405),"")&amp;IF(AS405&lt;&gt;"",CONCATENATE(",",AS405),"")&amp;IF(P405&lt;&gt;"",CONCATENATE("}",""),"")&amp;IF(OR(I405="true",I405="false",I405&lt;&gt;""), CONCATENATE(", veteran=", I405), ""),""),"")</f>
        <v>, zoneIds={1123}, veteran={[EQUIP_TYPE_HEAD]=true, [EQUIP_TYPE_SHOULDERS]=false}</v>
      </c>
      <c r="BA405" s="21" t="str">
        <f>IF(F405&lt;&gt;"Not in the game (anymore)",IF(A405&lt;&gt;"",", setType="&amp;G405,"")&amp;IF(J405="true",", multiTrialSet=true",""),"")</f>
        <v>, setType=LIBSETS_SETTYPE_MONSTER</v>
      </c>
      <c r="BB405" s="21" t="str">
        <f>IF(AX405&lt;&gt;"",", isProcSetAllowedInPvP="&amp; AX405,"") &amp; IF(F405&lt;&gt;"Not in the game (anymore)",IF(U405&lt;&gt;"",", dropMechanic={"&amp;U405&amp;IF(AA405&lt;&gt;"",","&amp;AA405,"")&amp;IF(AF405&lt;&gt;"",","&amp;AF405,"")&amp;IF(AK405&lt;&gt;"",","&amp;AK405,"")&amp;IF(AP405&lt;&gt;"",","&amp;AP405,"")&amp;IF(AU405&lt;&gt;"",","&amp;AU405,"")&amp;"}"&amp;IF(U405="LIBSETS_DROP_MECHANIC_MONSTER_NAME",", dropMechanicNames={" &amp; IF(V405&lt;&gt;"","['en']='"&amp;V405&amp;"'","") &amp; IF(W405&lt;&gt;"",", ['de']='" &amp; W405&amp;"'","") &amp; "}",""),"")&amp;"},","")</f>
        <v>, dropMechanic={LIBSETS_DROP_MECHANIC_MONSTER_NAME}, dropMechanicNames={['en']='Maarselok', ['de']='Maarselok'}},</v>
      </c>
      <c r="BC405" s="21" t="str">
        <f>IF(F405&lt;&gt;"Not in the game (anymore)",IF(C405&lt;&gt;"",CONCATENATE(" --",C405," / ",B405,"   [",IF(Q405&lt;&gt;"",Q405,""),IF(Z405&lt;&gt;"",", "&amp;Z405,""),IF(AE405&lt;&gt;"",", "&amp;AE405,""),IF(AJ405&lt;&gt;"",", "&amp;AJ405,""),IF(AO405&lt;&gt;"",", "&amp;AO405,""),IF(AT405&lt;&gt;"",", "&amp;AT405,""),"]")),"")</f>
        <v xml:space="preserve"> --Maarselok / Maarselok   [Lair of Maarselok]</v>
      </c>
    </row>
    <row r="406" spans="1:55" x14ac:dyDescent="0.25">
      <c r="A406" s="5">
        <v>465</v>
      </c>
      <c r="B406" t="s">
        <v>1608</v>
      </c>
      <c r="C406" t="s">
        <v>1609</v>
      </c>
      <c r="D406" s="3">
        <f>A406</f>
        <v>465</v>
      </c>
      <c r="G406" s="8" t="s">
        <v>1485</v>
      </c>
      <c r="I406" t="s">
        <v>91</v>
      </c>
      <c r="J406" t="s">
        <v>91</v>
      </c>
      <c r="K406">
        <v>402</v>
      </c>
      <c r="L406">
        <v>402</v>
      </c>
      <c r="M406">
        <v>402</v>
      </c>
      <c r="O406" s="65"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WayshrineInfo'!$K$3:$N$9987,4,FALSE),""))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WayshrineInfo'!$K$3:$N$9987,4,FALSE),""))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WayshrineInfo'!$K$3:$N$9987,4,FALSE),""))</f>
        <v/>
      </c>
      <c r="AF406" s="44"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4"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4"/>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4"/>
      <c r="AV406" s="40" t="str">
        <f>IF(AU406&lt;&gt;"",IF(AU406&lt;&gt;"LIBSETS_DROP_MECHANIC_MONSTER_NAME",VLOOKUP(AU406,'LibSets constants'!$I$4:$L$1003,3,FALSE),""),"")</f>
        <v/>
      </c>
      <c r="AW406" s="43" t="str">
        <f>IF(AU406&lt;&gt;"",IF(AU406&lt;&gt;"LIBSETS_DROP_MECHANIC_MONSTER_NAME",VLOOKUP(AU406,'LibSets constants'!$I$4:$L$1003,4,FALSE),""),"")</f>
        <v/>
      </c>
      <c r="AX406" s="85" t="s">
        <v>2677</v>
      </c>
      <c r="AY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Z406" s="21" t="str">
        <f>IF(F406&lt;&gt;"Not in the game (anymore)",IF(A406&lt;&gt;"",IF(P406&lt;&gt;"",CONCATENATE(", zoneIds={",P406),"")&amp;IF(Y406&lt;&gt;"",CONCATENATE(",",Y406),"")&amp;IF(AD406&lt;&gt;"",CONCATENATE(",",AD406),"")&amp;IF(AI406&lt;&gt;"",CONCATENATE(",",AI406),"")&amp;IF(AN406&lt;&gt;"",CONCATENATE(",",AN406),"")&amp;IF(AS406&lt;&gt;"",CONCATENATE(",",AS406),"")&amp;IF(P406&lt;&gt;"",CONCATENATE("}",""),"")&amp;IF(OR(I406="true",I406="false",I406&lt;&gt;""), CONCATENATE(", veteran=", I406), ""),""),"")</f>
        <v>, zoneIds={1133}, veteran=false</v>
      </c>
      <c r="BA406" s="21" t="str">
        <f>IF(F406&lt;&gt;"Not in the game (anymore)",IF(A406&lt;&gt;"",", setType="&amp;G406,"")&amp;IF(J406="true",", multiTrialSet=true",""),"")</f>
        <v>, setType=LIBSETS_SETTYPE_OVERLAND</v>
      </c>
      <c r="BB406" s="21" t="str">
        <f>IF(AX406&lt;&gt;"",", isProcSetAllowedInPvP="&amp; AX406,"") &amp; IF(F406&lt;&gt;"Not in the game (anymore)",IF(U406&lt;&gt;"",", dropMechanic={"&amp;U406&amp;IF(AA406&lt;&gt;"",","&amp;AA406,"")&amp;IF(AF406&lt;&gt;"",","&amp;AF406,"")&amp;IF(AK406&lt;&gt;"",","&amp;AK406,"")&amp;IF(AP406&lt;&gt;"",","&amp;AP406,"")&amp;IF(AU406&lt;&gt;"",","&amp;AU406,"")&amp;"}"&amp;IF(U406="LIBSETS_DROP_MECHANIC_MONSTER_NAME",", dropMechanicNames={" &amp; IF(V406&lt;&gt;"","['en']='"&amp;V406&amp;"'","") &amp; IF(W406&lt;&gt;"",", ['de']='" &amp; W406&amp;"'","") &amp; "}",""),"")&amp;"},","")</f>
        <v>, dropMechanic={LIBSETS_DROP_MECHANIC_OVERLAND_BOSS_DELVE,LIBSETS_DROP_MECHANIC_OVERLAND_BOSS_DELVE,LIBSETS_DROP_MECHANIC_OVERLAND_BOSS_PUBLIC_DUNGEON,LIBSETS_DROP_MECHANIC_OVERLAND_CHEST}},</v>
      </c>
      <c r="BC406" s="21" t="str">
        <f>IF(F406&lt;&gt;"Not in the game (anymore)",IF(C406&lt;&gt;"",CONCATENATE(" --",C406," / ",B406,"   [",IF(Q406&lt;&gt;"",Q406,""),IF(Z406&lt;&gt;"",", "&amp;Z406,""),IF(AE406&lt;&gt;"",", "&amp;AE406,""),IF(AJ406&lt;&gt;"",", "&amp;AJ406,""),IF(AO406&lt;&gt;"",", "&amp;AO406,""),IF(AT406&lt;&gt;"",", "&amp;AT406,""),"]")),"")</f>
        <v xml:space="preserve"> --Senchal Defender / Verteidiger von Senchal   [Southern Elsweyr]</v>
      </c>
    </row>
    <row r="407" spans="1:55" x14ac:dyDescent="0.25">
      <c r="A407" s="5">
        <v>466</v>
      </c>
      <c r="B407" t="s">
        <v>1618</v>
      </c>
      <c r="C407" t="s">
        <v>2658</v>
      </c>
      <c r="D407" s="3">
        <f>A407</f>
        <v>466</v>
      </c>
      <c r="G407" s="8" t="s">
        <v>1485</v>
      </c>
      <c r="I407" t="s">
        <v>91</v>
      </c>
      <c r="J407" t="s">
        <v>91</v>
      </c>
      <c r="K407">
        <v>402</v>
      </c>
      <c r="L407">
        <v>402</v>
      </c>
      <c r="M407">
        <v>402</v>
      </c>
      <c r="O407" s="65"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WayshrineInfo'!$K$3:$N$9987,4,FALSE),""))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WayshrineInfo'!$K$3:$N$9987,4,FALSE),""))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WayshrineInfo'!$K$3:$N$9987,4,FALSE),""))</f>
        <v/>
      </c>
      <c r="AF407" s="44"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4"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4"/>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4"/>
      <c r="AV407" s="40" t="str">
        <f>IF(AU407&lt;&gt;"",IF(AU407&lt;&gt;"LIBSETS_DROP_MECHANIC_MONSTER_NAME",VLOOKUP(AU407,'LibSets constants'!$I$4:$L$1003,3,FALSE),""),"")</f>
        <v/>
      </c>
      <c r="AW407" s="43" t="str">
        <f>IF(AU407&lt;&gt;"",IF(AU407&lt;&gt;"LIBSETS_DROP_MECHANIC_MONSTER_NAME",VLOOKUP(AU407,'LibSets constants'!$I$4:$L$1003,4,FALSE),""),"")</f>
        <v/>
      </c>
      <c r="AX407" s="85" t="s">
        <v>2677</v>
      </c>
      <c r="AY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Z407" s="21" t="str">
        <f>IF(F407&lt;&gt;"Not in the game (anymore)",IF(A407&lt;&gt;"",IF(P407&lt;&gt;"",CONCATENATE(", zoneIds={",P407),"")&amp;IF(Y407&lt;&gt;"",CONCATENATE(",",Y407),"")&amp;IF(AD407&lt;&gt;"",CONCATENATE(",",AD407),"")&amp;IF(AI407&lt;&gt;"",CONCATENATE(",",AI407),"")&amp;IF(AN407&lt;&gt;"",CONCATENATE(",",AN407),"")&amp;IF(AS407&lt;&gt;"",CONCATENATE(",",AS407),"")&amp;IF(P407&lt;&gt;"",CONCATENATE("}",""),"")&amp;IF(OR(I407="true",I407="false",I407&lt;&gt;""), CONCATENATE(", veteran=", I407), ""),""),"")</f>
        <v>, zoneIds={1133}, veteran=false</v>
      </c>
      <c r="BA407" s="21" t="str">
        <f>IF(F407&lt;&gt;"Not in the game (anymore)",IF(A407&lt;&gt;"",", setType="&amp;G407,"")&amp;IF(J407="true",", multiTrialSet=true",""),"")</f>
        <v>, setType=LIBSETS_SETTYPE_OVERLAND</v>
      </c>
      <c r="BB407" s="21" t="str">
        <f>IF(AX407&lt;&gt;"",", isProcSetAllowedInPvP="&amp; AX407,"") &amp; IF(F407&lt;&gt;"Not in the game (anymore)",IF(U407&lt;&gt;"",", dropMechanic={"&amp;U407&amp;IF(AA407&lt;&gt;"",","&amp;AA407,"")&amp;IF(AF407&lt;&gt;"",","&amp;AF407,"")&amp;IF(AK407&lt;&gt;"",","&amp;AK407,"")&amp;IF(AP407&lt;&gt;"",","&amp;AP407,"")&amp;IF(AU407&lt;&gt;"",","&amp;AU407,"")&amp;"}"&amp;IF(U407="LIBSETS_DROP_MECHANIC_MONSTER_NAME",", dropMechanicNames={" &amp; IF(V407&lt;&gt;"","['en']='"&amp;V407&amp;"'","") &amp; IF(W407&lt;&gt;"",", ['de']='" &amp; W407&amp;"'","") &amp; "}",""),"")&amp;"},","")</f>
        <v>, dropMechanic={LIBSETS_DROP_MECHANIC_OVERLAND_BOSS_DELVE,LIBSETS_DROP_MECHANIC_OVERLAND_BOSS_DELVE,LIBSETS_DROP_MECHANIC_OVERLAND_BOSS_PUBLIC_DUNGEON,LIBSETS_DROP_MECHANIC_OVERLAND_CHEST}},</v>
      </c>
      <c r="BC407" s="21" t="str">
        <f>IF(F407&lt;&gt;"Not in the game (anymore)",IF(C407&lt;&gt;"",CONCATENATE(" --",C407," / ",B407,"   [",IF(Q407&lt;&gt;"",Q407,""),IF(Z407&lt;&gt;"",", "&amp;Z407,""),IF(AE407&lt;&gt;"",", "&amp;AE407,""),IF(AJ407&lt;&gt;"",", "&amp;AJ407,""),IF(AO407&lt;&gt;"",", "&amp;AO407,""),IF(AT407&lt;&gt;"",", "&amp;AT407,""),"]")),"")</f>
        <v xml:space="preserve"> --Marauder\'s Haste / Marodeurshast   [Southern Elsweyr]</v>
      </c>
    </row>
    <row r="408" spans="1:55" x14ac:dyDescent="0.25">
      <c r="A408" s="5">
        <v>467</v>
      </c>
      <c r="B408" t="s">
        <v>1617</v>
      </c>
      <c r="C408" t="s">
        <v>1610</v>
      </c>
      <c r="D408" s="3">
        <f>A408</f>
        <v>467</v>
      </c>
      <c r="G408" s="8" t="s">
        <v>1485</v>
      </c>
      <c r="I408" t="s">
        <v>91</v>
      </c>
      <c r="J408" t="s">
        <v>91</v>
      </c>
      <c r="K408">
        <v>402</v>
      </c>
      <c r="L408">
        <v>402</v>
      </c>
      <c r="M408">
        <v>402</v>
      </c>
      <c r="O408" s="65"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WayshrineInfo'!$K$3:$N$9987,4,FALSE),""))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WayshrineInfo'!$K$3:$N$9987,4,FALSE),""))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WayshrineInfo'!$K$3:$N$9987,4,FALSE),""))</f>
        <v/>
      </c>
      <c r="AF408" s="44"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4"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4"/>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4"/>
      <c r="AV408" s="40" t="str">
        <f>IF(AU408&lt;&gt;"",IF(AU408&lt;&gt;"LIBSETS_DROP_MECHANIC_MONSTER_NAME",VLOOKUP(AU408,'LibSets constants'!$I$4:$L$1003,3,FALSE),""),"")</f>
        <v/>
      </c>
      <c r="AW408" s="43" t="str">
        <f>IF(AU408&lt;&gt;"",IF(AU408&lt;&gt;"LIBSETS_DROP_MECHANIC_MONSTER_NAME",VLOOKUP(AU408,'LibSets constants'!$I$4:$L$1003,4,FALSE),""),"")</f>
        <v/>
      </c>
      <c r="AX408" s="85" t="s">
        <v>2677</v>
      </c>
      <c r="AY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Z408" s="21" t="str">
        <f>IF(F408&lt;&gt;"Not in the game (anymore)",IF(A408&lt;&gt;"",IF(P408&lt;&gt;"",CONCATENATE(", zoneIds={",P408),"")&amp;IF(Y408&lt;&gt;"",CONCATENATE(",",Y408),"")&amp;IF(AD408&lt;&gt;"",CONCATENATE(",",AD408),"")&amp;IF(AI408&lt;&gt;"",CONCATENATE(",",AI408),"")&amp;IF(AN408&lt;&gt;"",CONCATENATE(",",AN408),"")&amp;IF(AS408&lt;&gt;"",CONCATENATE(",",AS408),"")&amp;IF(P408&lt;&gt;"",CONCATENATE("}",""),"")&amp;IF(OR(I408="true",I408="false",I408&lt;&gt;""), CONCATENATE(", veteran=", I408), ""),""),"")</f>
        <v>, zoneIds={1133}, veteran=false</v>
      </c>
      <c r="BA408" s="21" t="str">
        <f>IF(F408&lt;&gt;"Not in the game (anymore)",IF(A408&lt;&gt;"",", setType="&amp;G408,"")&amp;IF(J408="true",", multiTrialSet=true",""),"")</f>
        <v>, setType=LIBSETS_SETTYPE_OVERLAND</v>
      </c>
      <c r="BB408" s="21" t="str">
        <f>IF(AX408&lt;&gt;"",", isProcSetAllowedInPvP="&amp; AX408,"") &amp; IF(F408&lt;&gt;"Not in the game (anymore)",IF(U408&lt;&gt;"",", dropMechanic={"&amp;U408&amp;IF(AA408&lt;&gt;"",","&amp;AA408,"")&amp;IF(AF408&lt;&gt;"",","&amp;AF408,"")&amp;IF(AK408&lt;&gt;"",","&amp;AK408,"")&amp;IF(AP408&lt;&gt;"",","&amp;AP408,"")&amp;IF(AU408&lt;&gt;"",","&amp;AU408,"")&amp;"}"&amp;IF(U408="LIBSETS_DROP_MECHANIC_MONSTER_NAME",", dropMechanicNames={" &amp; IF(V408&lt;&gt;"","['en']='"&amp;V408&amp;"'","") &amp; IF(W408&lt;&gt;"",", ['de']='" &amp; W408&amp;"'","") &amp; "}",""),"")&amp;"},","")</f>
        <v>, dropMechanic={LIBSETS_DROP_MECHANIC_OVERLAND_BOSS_DELVE,LIBSETS_DROP_MECHANIC_OVERLAND_BOSS_DELVE,LIBSETS_DROP_MECHANIC_OVERLAND_BOSS_PUBLIC_DUNGEON,LIBSETS_DROP_MECHANIC_OVERLAND_CHEST}},</v>
      </c>
      <c r="BC408" s="21" t="str">
        <f>IF(F408&lt;&gt;"Not in the game (anymore)",IF(C408&lt;&gt;"",CONCATENATE(" --",C408," / ",B408,"   [",IF(Q408&lt;&gt;"",Q408,""),IF(Z408&lt;&gt;"",", "&amp;Z408,""),IF(AE408&lt;&gt;"",", "&amp;AE408,""),IF(AJ408&lt;&gt;"",", "&amp;AJ408,""),IF(AO408&lt;&gt;"",", "&amp;AO408,""),IF(AT408&lt;&gt;"",", "&amp;AT408,""),"]")),"")</f>
        <v xml:space="preserve"> --Dragonguard Elite / Drachengardeelite   [Southern Elsweyr]</v>
      </c>
    </row>
    <row r="409" spans="1:55" x14ac:dyDescent="0.25">
      <c r="A409" s="5">
        <v>468</v>
      </c>
      <c r="B409" t="s">
        <v>1616</v>
      </c>
      <c r="C409" t="s">
        <v>1611</v>
      </c>
      <c r="D409" s="3">
        <f>A409</f>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WayshrineInfo'!$K$3:$N$9987,4,FALSE),""))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WayshrineInfo'!$K$3:$N$9987,4,FALSE),""))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WayshrineInfo'!$K$3:$N$9987,4,FALSE),""))</f>
        <v>Southern Elsweyr</v>
      </c>
      <c r="AF409" s="44"/>
      <c r="AG409" s="40"/>
      <c r="AH409" s="40"/>
      <c r="AI409" s="3" t="str">
        <f>IF(G409&lt;&gt;"LIBSETS_SETTYPE_BATTLEGROUND",IF(G409&lt;&gt;"LIBSETS_SETTYPE_SPECIAL",IF(AJ409&lt;&gt;"",VLOOKUP(AJ409,'ESO zone constants'!$D$3:$H$4953,5,FALSE),""),""),"")</f>
        <v/>
      </c>
      <c r="AK409" s="44"/>
      <c r="AL409" s="40"/>
      <c r="AM409" s="40"/>
      <c r="AN409" s="3" t="str">
        <f>IF(G409&lt;&gt;"LIBSETS_SETTYPE_BATTLEGROUND",IF(G409&lt;&gt;"LIBSETS_SETTYPE_SPECIAL",IF(AO409&lt;&gt;"",VLOOKUP(AO409,'ESO zone constants'!$D$3:$H$4953,5,FALSE),""),""),"")</f>
        <v/>
      </c>
      <c r="AP409" s="44"/>
      <c r="AQ409" s="40"/>
      <c r="AR409" s="40"/>
      <c r="AS409" s="3" t="str">
        <f>IF(G409&lt;&gt;"LIBSETS_SETTYPE_BATTLEGROUND",IF(G409&lt;&gt;"LIBSETS_SETTYPE_SPECIAL",IF(AT409&lt;&gt;"",VLOOKUP(AT409,'ESO zone constants'!$D$3:$H$4953,5,FALSE),""),""),"")</f>
        <v/>
      </c>
      <c r="AU409" s="44"/>
      <c r="AV409" s="40"/>
      <c r="AW409" s="43"/>
      <c r="AX409" s="85" t="s">
        <v>2677</v>
      </c>
      <c r="AY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Z409" s="21" t="str">
        <f>IF(F409&lt;&gt;"Not in the game (anymore)",IF(A409&lt;&gt;"",IF(P409&lt;&gt;"",CONCATENATE(", zoneIds={",P409),"")&amp;IF(Y409&lt;&gt;"",CONCATENATE(",",Y409),"")&amp;IF(AD409&lt;&gt;"",CONCATENATE(",",AD409),"")&amp;IF(AI409&lt;&gt;"",CONCATENATE(",",AI409),"")&amp;IF(AN409&lt;&gt;"",CONCATENATE(",",AN409),"")&amp;IF(AS409&lt;&gt;"",CONCATENATE(",",AS409),"")&amp;IF(P409&lt;&gt;"",CONCATENATE("}",""),"")&amp;IF(OR(I409="true",I409="false",I409&lt;&gt;""), CONCATENATE(", veteran=", I409), ""),""),"")</f>
        <v>, zoneIds={1133,1133,1133}, veteran=false</v>
      </c>
      <c r="BA409" s="21" t="str">
        <f>IF(F409&lt;&gt;"Not in the game (anymore)",IF(A409&lt;&gt;"",", setType="&amp;G409,"")&amp;IF(J409="true",", multiTrialSet=true",""),"")</f>
        <v>, setType=LIBSETS_SETTYPE_CRAFTED</v>
      </c>
      <c r="BB409" s="21" t="str">
        <f>IF(AX409&lt;&gt;"",", isProcSetAllowedInPvP="&amp; AX409,"") &amp; IF(F409&lt;&gt;"Not in the game (anymore)",IF(U409&lt;&gt;"",", dropMechanic={"&amp;U409&amp;IF(AA409&lt;&gt;"",","&amp;AA409,"")&amp;IF(AF409&lt;&gt;"",","&amp;AF409,"")&amp;IF(AK409&lt;&gt;"",","&amp;AK409,"")&amp;IF(AP409&lt;&gt;"",","&amp;AP409,"")&amp;IF(AU409&lt;&gt;"",","&amp;AU409,"")&amp;"}"&amp;IF(U409="LIBSETS_DROP_MECHANIC_MONSTER_NAME",", dropMechanicNames={" &amp; IF(V409&lt;&gt;"","['en']='"&amp;V409&amp;"'","") &amp; IF(W409&lt;&gt;"",", ['de']='" &amp; W409&amp;"'","") &amp; "}",""),"")&amp;"},","")</f>
        <v>},</v>
      </c>
      <c r="BC409" s="21" t="str">
        <f>IF(F409&lt;&gt;"Not in the game (anymore)",IF(C409&lt;&gt;"",CONCATENATE(" --",C409," / ",B409,"   [",IF(Q409&lt;&gt;"",Q409,""),IF(Z409&lt;&gt;"",", "&amp;Z409,""),IF(AE409&lt;&gt;"",", "&amp;AE409,""),IF(AJ409&lt;&gt;"",", "&amp;AJ409,""),IF(AO409&lt;&gt;"",", "&amp;AO409,""),IF(AT409&lt;&gt;"",", "&amp;AT409,""),"]")),"")</f>
        <v xml:space="preserve"> --Daring Corsair / Kühner Korsar   [Southern Elsweyr, Southern Elsweyr, Southern Elsweyr]</v>
      </c>
    </row>
    <row r="410" spans="1:55" x14ac:dyDescent="0.25">
      <c r="A410" s="5">
        <v>469</v>
      </c>
      <c r="B410" t="s">
        <v>1615</v>
      </c>
      <c r="C410" t="s">
        <v>1612</v>
      </c>
      <c r="D410" s="3">
        <f>A410</f>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WayshrineInfo'!$K$3:$N$9987,4,FALSE),""))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WayshrineInfo'!$K$3:$N$9987,4,FALSE),""))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WayshrineInfo'!$K$3:$N$9987,4,FALSE),""))</f>
        <v>Southern Elsweyr</v>
      </c>
      <c r="AF410" s="44"/>
      <c r="AG410" s="40"/>
      <c r="AH410" s="40"/>
      <c r="AI410" s="3" t="str">
        <f>IF(G410&lt;&gt;"LIBSETS_SETTYPE_BATTLEGROUND",IF(G410&lt;&gt;"LIBSETS_SETTYPE_SPECIAL",IF(AJ410&lt;&gt;"",VLOOKUP(AJ410,'ESO zone constants'!$D$3:$H$4953,5,FALSE),""),""),"")</f>
        <v/>
      </c>
      <c r="AK410" s="44"/>
      <c r="AL410" s="40"/>
      <c r="AM410" s="40"/>
      <c r="AN410" s="3" t="str">
        <f>IF(G410&lt;&gt;"LIBSETS_SETTYPE_BATTLEGROUND",IF(G410&lt;&gt;"LIBSETS_SETTYPE_SPECIAL",IF(AO410&lt;&gt;"",VLOOKUP(AO410,'ESO zone constants'!$D$3:$H$4953,5,FALSE),""),""),"")</f>
        <v/>
      </c>
      <c r="AP410" s="44"/>
      <c r="AQ410" s="40"/>
      <c r="AR410" s="40"/>
      <c r="AS410" s="3" t="str">
        <f>IF(G410&lt;&gt;"LIBSETS_SETTYPE_BATTLEGROUND",IF(G410&lt;&gt;"LIBSETS_SETTYPE_SPECIAL",IF(AT410&lt;&gt;"",VLOOKUP(AT410,'ESO zone constants'!$D$3:$H$4953,5,FALSE),""),""),"")</f>
        <v/>
      </c>
      <c r="AU410" s="44"/>
      <c r="AV410" s="40"/>
      <c r="AW410" s="43"/>
      <c r="AX410" s="85" t="s">
        <v>2677</v>
      </c>
      <c r="AY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Z410" s="21" t="str">
        <f>IF(F410&lt;&gt;"Not in the game (anymore)",IF(A410&lt;&gt;"",IF(P410&lt;&gt;"",CONCATENATE(", zoneIds={",P410),"")&amp;IF(Y410&lt;&gt;"",CONCATENATE(",",Y410),"")&amp;IF(AD410&lt;&gt;"",CONCATENATE(",",AD410),"")&amp;IF(AI410&lt;&gt;"",CONCATENATE(",",AI410),"")&amp;IF(AN410&lt;&gt;"",CONCATENATE(",",AN410),"")&amp;IF(AS410&lt;&gt;"",CONCATENATE(",",AS410),"")&amp;IF(P410&lt;&gt;"",CONCATENATE("}",""),"")&amp;IF(OR(I410="true",I410="false",I410&lt;&gt;""), CONCATENATE(", veteran=", I410), ""),""),"")</f>
        <v>, zoneIds={1133,1133,1133}, veteran=false</v>
      </c>
      <c r="BA410" s="21" t="str">
        <f>IF(F410&lt;&gt;"Not in the game (anymore)",IF(A410&lt;&gt;"",", setType="&amp;G410,"")&amp;IF(J410="true",", multiTrialSet=true",""),"")</f>
        <v>, setType=LIBSETS_SETTYPE_CRAFTED</v>
      </c>
      <c r="BB410" s="21" t="str">
        <f>IF(AX410&lt;&gt;"",", isProcSetAllowedInPvP="&amp; AX410,"") &amp; IF(F410&lt;&gt;"Not in the game (anymore)",IF(U410&lt;&gt;"",", dropMechanic={"&amp;U410&amp;IF(AA410&lt;&gt;"",","&amp;AA410,"")&amp;IF(AF410&lt;&gt;"",","&amp;AF410,"")&amp;IF(AK410&lt;&gt;"",","&amp;AK410,"")&amp;IF(AP410&lt;&gt;"",","&amp;AP410,"")&amp;IF(AU410&lt;&gt;"",","&amp;AU410,"")&amp;"}"&amp;IF(U410="LIBSETS_DROP_MECHANIC_MONSTER_NAME",", dropMechanicNames={" &amp; IF(V410&lt;&gt;"","['en']='"&amp;V410&amp;"'","") &amp; IF(W410&lt;&gt;"",", ['de']='" &amp; W410&amp;"'","") &amp; "}",""),"")&amp;"},","")</f>
        <v>},</v>
      </c>
      <c r="BC410" s="21" t="str">
        <f>IF(F410&lt;&gt;"Not in the game (anymore)",IF(C410&lt;&gt;"",CONCATENATE(" --",C410," / ",B410,"   [",IF(Q410&lt;&gt;"",Q410,""),IF(Z410&lt;&gt;"",", "&amp;Z410,""),IF(AE410&lt;&gt;"",", "&amp;AE410,""),IF(AJ410&lt;&gt;"",", "&amp;AJ410,""),IF(AO410&lt;&gt;"",", "&amp;AO410,""),IF(AT410&lt;&gt;"",", "&amp;AT410,""),"]")),"")</f>
        <v xml:space="preserve"> --Ancient Dragonguard / Alte Drachengarde   [Southern Elsweyr, Southern Elsweyr, Southern Elsweyr]</v>
      </c>
    </row>
    <row r="411" spans="1:55" x14ac:dyDescent="0.25">
      <c r="A411" s="5">
        <v>470</v>
      </c>
      <c r="B411" t="s">
        <v>1614</v>
      </c>
      <c r="C411" t="s">
        <v>1613</v>
      </c>
      <c r="D411" s="3">
        <f>A411</f>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WayshrineInfo'!$K$3:$N$9987,4,FALSE),""))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WayshrineInfo'!$K$3:$N$9987,4,FALSE),""))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WayshrineInfo'!$K$3:$N$9987,4,FALSE),""))</f>
        <v>Southern Elsweyr</v>
      </c>
      <c r="AF411" s="44"/>
      <c r="AG411" s="40"/>
      <c r="AH411" s="40"/>
      <c r="AI411" s="3" t="str">
        <f>IF(G411&lt;&gt;"LIBSETS_SETTYPE_BATTLEGROUND",IF(G411&lt;&gt;"LIBSETS_SETTYPE_SPECIAL",IF(AJ411&lt;&gt;"",VLOOKUP(AJ411,'ESO zone constants'!$D$3:$H$4953,5,FALSE),""),""),"")</f>
        <v/>
      </c>
      <c r="AK411" s="44"/>
      <c r="AL411" s="40"/>
      <c r="AM411" s="40"/>
      <c r="AN411" s="3" t="str">
        <f>IF(G411&lt;&gt;"LIBSETS_SETTYPE_BATTLEGROUND",IF(G411&lt;&gt;"LIBSETS_SETTYPE_SPECIAL",IF(AO411&lt;&gt;"",VLOOKUP(AO411,'ESO zone constants'!$D$3:$H$4953,5,FALSE),""),""),"")</f>
        <v/>
      </c>
      <c r="AP411" s="44"/>
      <c r="AQ411" s="40"/>
      <c r="AR411" s="40"/>
      <c r="AS411" s="3" t="str">
        <f>IF(G411&lt;&gt;"LIBSETS_SETTYPE_BATTLEGROUND",IF(G411&lt;&gt;"LIBSETS_SETTYPE_SPECIAL",IF(AT411&lt;&gt;"",VLOOKUP(AT411,'ESO zone constants'!$D$3:$H$4953,5,FALSE),""),""),"")</f>
        <v/>
      </c>
      <c r="AU411" s="44"/>
      <c r="AV411" s="40"/>
      <c r="AW411" s="43"/>
      <c r="AX411" s="85" t="s">
        <v>2677</v>
      </c>
      <c r="AY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Z411" s="21" t="str">
        <f>IF(F411&lt;&gt;"Not in the game (anymore)",IF(A411&lt;&gt;"",IF(P411&lt;&gt;"",CONCATENATE(", zoneIds={",P411),"")&amp;IF(Y411&lt;&gt;"",CONCATENATE(",",Y411),"")&amp;IF(AD411&lt;&gt;"",CONCATENATE(",",AD411),"")&amp;IF(AI411&lt;&gt;"",CONCATENATE(",",AI411),"")&amp;IF(AN411&lt;&gt;"",CONCATENATE(",",AN411),"")&amp;IF(AS411&lt;&gt;"",CONCATENATE(",",AS411),"")&amp;IF(P411&lt;&gt;"",CONCATENATE("}",""),"")&amp;IF(OR(I411="true",I411="false",I411&lt;&gt;""), CONCATENATE(", veteran=", I411), ""),""),"")</f>
        <v>, zoneIds={1133,1133,1133}, veteran=false</v>
      </c>
      <c r="BA411" s="21" t="str">
        <f>IF(F411&lt;&gt;"Not in the game (anymore)",IF(A411&lt;&gt;"",", setType="&amp;G411,"")&amp;IF(J411="true",", multiTrialSet=true",""),"")</f>
        <v>, setType=LIBSETS_SETTYPE_CRAFTED</v>
      </c>
      <c r="BB411" s="21" t="str">
        <f>IF(AX411&lt;&gt;"",", isProcSetAllowedInPvP="&amp; AX411,"") &amp; IF(F411&lt;&gt;"Not in the game (anymore)",IF(U411&lt;&gt;"",", dropMechanic={"&amp;U411&amp;IF(AA411&lt;&gt;"",","&amp;AA411,"")&amp;IF(AF411&lt;&gt;"",","&amp;AF411,"")&amp;IF(AK411&lt;&gt;"",","&amp;AK411,"")&amp;IF(AP411&lt;&gt;"",","&amp;AP411,"")&amp;IF(AU411&lt;&gt;"",","&amp;AU411,"")&amp;"}"&amp;IF(U411="LIBSETS_DROP_MECHANIC_MONSTER_NAME",", dropMechanicNames={" &amp; IF(V411&lt;&gt;"","['en']='"&amp;V411&amp;"'","") &amp; IF(W411&lt;&gt;"",", ['de']='" &amp; W411&amp;"'","") &amp; "}",""),"")&amp;"},","")</f>
        <v>},</v>
      </c>
      <c r="BC411" s="21" t="str">
        <f>IF(F411&lt;&gt;"Not in the game (anymore)",IF(C411&lt;&gt;"",CONCATENATE(" --",C411," / ",B411,"   [",IF(Q411&lt;&gt;"",Q411,""),IF(Z411&lt;&gt;"",", "&amp;Z411,""),IF(AE411&lt;&gt;"",", "&amp;AE411,""),IF(AJ411&lt;&gt;"",", "&amp;AJ411,""),IF(AO411&lt;&gt;"",", "&amp;AO411,""),IF(AT411&lt;&gt;"",", "&amp;AT411,""),"]")),"")</f>
        <v xml:space="preserve"> --New Moon Acolyte / Akolythin des Neuen Mondes   [Southern Elsweyr, Southern Elsweyr, Southern Elsweyr]</v>
      </c>
    </row>
    <row r="412" spans="1:55" x14ac:dyDescent="0.25">
      <c r="A412" s="5">
        <v>471</v>
      </c>
      <c r="B412" t="s">
        <v>1672</v>
      </c>
      <c r="C412" t="s">
        <v>1671</v>
      </c>
      <c r="D412" s="3">
        <f>A412</f>
        <v>471</v>
      </c>
      <c r="G412" s="3" t="s">
        <v>1482</v>
      </c>
      <c r="I412" t="s">
        <v>91</v>
      </c>
      <c r="J412" t="s">
        <v>91</v>
      </c>
      <c r="K412">
        <v>424</v>
      </c>
      <c r="L412">
        <v>424</v>
      </c>
      <c r="M412">
        <v>424</v>
      </c>
      <c r="O412" s="65"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WayshrineInfo'!$K$3:$N$9987,4,FALSE),""))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WayshrineInfo'!$K$3:$N$9987,4,FALSE),""))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WayshrineInfo'!$K$3:$N$9987,4,FALSE),""))</f>
        <v/>
      </c>
      <c r="AF412" s="44"/>
      <c r="AG412" s="42"/>
      <c r="AH412" s="42"/>
      <c r="AI412" s="3" t="str">
        <f>IF(G412&lt;&gt;"LIBSETS_SETTYPE_BATTLEGROUND",IF(G412&lt;&gt;"LIBSETS_SETTYPE_SPECIAL",IF(AJ412&lt;&gt;"",VLOOKUP(AJ412,'ESO zone constants'!$D$3:$H$4953,5,FALSE),""),""),"")</f>
        <v/>
      </c>
      <c r="AK412" s="44"/>
      <c r="AL412" s="42"/>
      <c r="AM412" s="42"/>
      <c r="AN412" s="3" t="str">
        <f>IF(G412&lt;&gt;"LIBSETS_SETTYPE_BATTLEGROUND",IF(G412&lt;&gt;"LIBSETS_SETTYPE_SPECIAL",IF(AO412&lt;&gt;"",VLOOKUP(AO412,'ESO zone constants'!$D$3:$H$4953,5,FALSE),""),""),"")</f>
        <v/>
      </c>
      <c r="AP412" s="44"/>
      <c r="AQ412" s="42"/>
      <c r="AR412" s="42"/>
      <c r="AS412" s="3" t="str">
        <f>IF(G412&lt;&gt;"LIBSETS_SETTYPE_BATTLEGROUND",IF(G412&lt;&gt;"LIBSETS_SETTYPE_SPECIAL",IF(AT412&lt;&gt;"",VLOOKUP(AT412,'ESO zone constants'!$D$3:$H$4953,5,FALSE),""),""),"")</f>
        <v/>
      </c>
      <c r="AU412" s="44"/>
      <c r="AV412" s="42"/>
      <c r="AW412" s="39"/>
      <c r="AX412" s="85" t="s">
        <v>2677</v>
      </c>
      <c r="AY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{wayshrines={424,424,424,}, dlcId=DLC_HARROWSTORM</v>
      </c>
      <c r="AZ412" s="21" t="str">
        <f>IF(F412&lt;&gt;"Not in the game (anymore)",IF(A412&lt;&gt;"",IF(P412&lt;&gt;"",CONCATENATE(", zoneIds={",P412),"")&amp;IF(Y412&lt;&gt;"",CONCATENATE(",",Y412),"")&amp;IF(AD412&lt;&gt;"",CONCATENATE(",",AD412),"")&amp;IF(AI412&lt;&gt;"",CONCATENATE(",",AI412),"")&amp;IF(AN412&lt;&gt;"",CONCATENATE(",",AN412),"")&amp;IF(AS412&lt;&gt;"",CONCATENATE(",",AS412),"")&amp;IF(P412&lt;&gt;"",CONCATENATE("}",""),"")&amp;IF(OR(I412="true",I412="false",I412&lt;&gt;""), CONCATENATE(", veteran=", I412), ""),""),"")</f>
        <v>, zoneIds={1152}, veteran=false</v>
      </c>
      <c r="BA412" s="21" t="str">
        <f>IF(F412&lt;&gt;"Not in the game (anymore)",IF(A412&lt;&gt;"",", setType="&amp;G412,"")&amp;IF(J412="true",", multiTrialSet=true",""),"")</f>
        <v>, setType=LIBSETS_SETTYPE_DUNGEON</v>
      </c>
      <c r="BB412" s="21" t="str">
        <f>IF(AX412&lt;&gt;"",", isProcSetAllowedInPvP="&amp; AX412,"") &amp; IF(F412&lt;&gt;"Not in the game (anymore)",IF(U412&lt;&gt;"",", dropMechanic={"&amp;U412&amp;IF(AA412&lt;&gt;"",","&amp;AA412,"")&amp;IF(AF412&lt;&gt;"",","&amp;AF412,"")&amp;IF(AK412&lt;&gt;"",","&amp;AK412,"")&amp;IF(AP412&lt;&gt;"",","&amp;AP412,"")&amp;IF(AU412&lt;&gt;"",","&amp;AU412,"")&amp;"}"&amp;IF(U412="LIBSETS_DROP_MECHANIC_MONSTER_NAME",", dropMechanicNames={" &amp; IF(V412&lt;&gt;"","['en']='"&amp;V412&amp;"'","") &amp; IF(W412&lt;&gt;"",", ['de']='" &amp; W412&amp;"'","") &amp; "}",""),"")&amp;"},","")</f>
        <v>},</v>
      </c>
      <c r="BC412" s="21" t="str">
        <f>IF(F412&lt;&gt;"Not in the game (anymore)",IF(C412&lt;&gt;"",CONCATENATE(" --",C412," / ",B412,"   [",IF(Q412&lt;&gt;"",Q412,""),IF(Z412&lt;&gt;"",", "&amp;Z412,""),IF(AE412&lt;&gt;"",", "&amp;AE412,""),IF(AJ412&lt;&gt;"",", "&amp;AJ412,""),IF(AO412&lt;&gt;"",", "&amp;AO412,""),IF(AT412&lt;&gt;"",", "&amp;AT412,""),"]")),"")</f>
        <v xml:space="preserve"> --Hiti\'s Hearth / Hitis Feuerstelle   [Icereach]</v>
      </c>
    </row>
    <row r="413" spans="1:55" x14ac:dyDescent="0.25">
      <c r="A413" s="5">
        <v>472</v>
      </c>
      <c r="B413" t="s">
        <v>1673</v>
      </c>
      <c r="C413" t="s">
        <v>1657</v>
      </c>
      <c r="D413" s="3">
        <f>A413</f>
        <v>472</v>
      </c>
      <c r="G413" s="3" t="s">
        <v>1482</v>
      </c>
      <c r="I413" t="s">
        <v>91</v>
      </c>
      <c r="J413" t="s">
        <v>91</v>
      </c>
      <c r="K413">
        <v>424</v>
      </c>
      <c r="L413">
        <v>424</v>
      </c>
      <c r="M413">
        <v>424</v>
      </c>
      <c r="O413" s="65"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WayshrineInfo'!$K$3:$N$9987,4,FALSE),""))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WayshrineInfo'!$K$3:$N$9987,4,FALSE),""))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WayshrineInfo'!$K$3:$N$9987,4,FALSE),""))</f>
        <v/>
      </c>
      <c r="AF413" s="44"/>
      <c r="AG413" s="42"/>
      <c r="AH413" s="42"/>
      <c r="AI413" s="3" t="str">
        <f>IF(G413&lt;&gt;"LIBSETS_SETTYPE_BATTLEGROUND",IF(G413&lt;&gt;"LIBSETS_SETTYPE_SPECIAL",IF(AJ413&lt;&gt;"",VLOOKUP(AJ413,'ESO zone constants'!$D$3:$H$4953,5,FALSE),""),""),"")</f>
        <v/>
      </c>
      <c r="AK413" s="44"/>
      <c r="AL413" s="42"/>
      <c r="AM413" s="42"/>
      <c r="AN413" s="3" t="str">
        <f>IF(G413&lt;&gt;"LIBSETS_SETTYPE_BATTLEGROUND",IF(G413&lt;&gt;"LIBSETS_SETTYPE_SPECIAL",IF(AO413&lt;&gt;"",VLOOKUP(AO413,'ESO zone constants'!$D$3:$H$4953,5,FALSE),""),""),"")</f>
        <v/>
      </c>
      <c r="AP413" s="44"/>
      <c r="AQ413" s="42"/>
      <c r="AR413" s="42"/>
      <c r="AS413" s="3" t="str">
        <f>IF(G413&lt;&gt;"LIBSETS_SETTYPE_BATTLEGROUND",IF(G413&lt;&gt;"LIBSETS_SETTYPE_SPECIAL",IF(AT413&lt;&gt;"",VLOOKUP(AT413,'ESO zone constants'!$D$3:$H$4953,5,FALSE),""),""),"")</f>
        <v/>
      </c>
      <c r="AU413" s="44"/>
      <c r="AV413" s="42"/>
      <c r="AW413" s="39"/>
      <c r="AX413" s="85" t="s">
        <v>2677</v>
      </c>
      <c r="AY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{wayshrines={424,424,424,}, dlcId=DLC_HARROWSTORM</v>
      </c>
      <c r="AZ413" s="21" t="str">
        <f>IF(F413&lt;&gt;"Not in the game (anymore)",IF(A413&lt;&gt;"",IF(P413&lt;&gt;"",CONCATENATE(", zoneIds={",P413),"")&amp;IF(Y413&lt;&gt;"",CONCATENATE(",",Y413),"")&amp;IF(AD413&lt;&gt;"",CONCATENATE(",",AD413),"")&amp;IF(AI413&lt;&gt;"",CONCATENATE(",",AI413),"")&amp;IF(AN413&lt;&gt;"",CONCATENATE(",",AN413),"")&amp;IF(AS413&lt;&gt;"",CONCATENATE(",",AS413),"")&amp;IF(P413&lt;&gt;"",CONCATENATE("}",""),"")&amp;IF(OR(I413="true",I413="false",I413&lt;&gt;""), CONCATENATE(", veteran=", I413), ""),""),"")</f>
        <v>, zoneIds={1152}, veteran=false</v>
      </c>
      <c r="BA413" s="21" t="str">
        <f>IF(F413&lt;&gt;"Not in the game (anymore)",IF(A413&lt;&gt;"",", setType="&amp;G413,"")&amp;IF(J413="true",", multiTrialSet=true",""),"")</f>
        <v>, setType=LIBSETS_SETTYPE_DUNGEON</v>
      </c>
      <c r="BB413" s="21" t="str">
        <f>IF(AX413&lt;&gt;"",", isProcSetAllowedInPvP="&amp; AX413,"") &amp; IF(F413&lt;&gt;"Not in the game (anymore)",IF(U413&lt;&gt;"",", dropMechanic={"&amp;U413&amp;IF(AA413&lt;&gt;"",","&amp;AA413,"")&amp;IF(AF413&lt;&gt;"",","&amp;AF413,"")&amp;IF(AK413&lt;&gt;"",","&amp;AK413,"")&amp;IF(AP413&lt;&gt;"",","&amp;AP413,"")&amp;IF(AU413&lt;&gt;"",","&amp;AU413,"")&amp;"}"&amp;IF(U413="LIBSETS_DROP_MECHANIC_MONSTER_NAME",", dropMechanicNames={" &amp; IF(V413&lt;&gt;"","['en']='"&amp;V413&amp;"'","") &amp; IF(W413&lt;&gt;"",", ['de']='" &amp; W413&amp;"'","") &amp; "}",""),"")&amp;"},","")</f>
        <v>},</v>
      </c>
      <c r="BC413" s="21" t="str">
        <f>IF(F413&lt;&gt;"Not in the game (anymore)",IF(C413&lt;&gt;"",CONCATENATE(" --",C413," / ",B413,"   [",IF(Q413&lt;&gt;"",Q413,""),IF(Z413&lt;&gt;"",", "&amp;Z413,""),IF(AE413&lt;&gt;"",", "&amp;AE413,""),IF(AJ413&lt;&gt;"",", "&amp;AJ413,""),IF(AO413&lt;&gt;"",", "&amp;AO413,""),IF(AT413&lt;&gt;"",", "&amp;AT413,""),"]")),"")</f>
        <v xml:space="preserve"> --Titanborn Strength / Titanenkinds Stärke   [Icereach]</v>
      </c>
    </row>
    <row r="414" spans="1:55" x14ac:dyDescent="0.25">
      <c r="A414" s="5">
        <v>473</v>
      </c>
      <c r="B414" t="s">
        <v>1674</v>
      </c>
      <c r="C414" t="s">
        <v>2791</v>
      </c>
      <c r="D414" s="3">
        <f>A414</f>
        <v>473</v>
      </c>
      <c r="G414" s="3" t="s">
        <v>1482</v>
      </c>
      <c r="I414" t="s">
        <v>91</v>
      </c>
      <c r="J414" t="s">
        <v>91</v>
      </c>
      <c r="K414">
        <v>424</v>
      </c>
      <c r="L414">
        <v>424</v>
      </c>
      <c r="M414">
        <v>424</v>
      </c>
      <c r="O414" s="65"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WayshrineInfo'!$K$3:$N$9987,4,FALSE),""))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WayshrineInfo'!$K$3:$N$9987,4,FALSE),""))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WayshrineInfo'!$K$3:$N$9987,4,FALSE),""))</f>
        <v/>
      </c>
      <c r="AF414" s="44"/>
      <c r="AG414" s="42"/>
      <c r="AH414" s="42"/>
      <c r="AI414" s="3" t="str">
        <f>IF(G414&lt;&gt;"LIBSETS_SETTYPE_BATTLEGROUND",IF(G414&lt;&gt;"LIBSETS_SETTYPE_SPECIAL",IF(AJ414&lt;&gt;"",VLOOKUP(AJ414,'ESO zone constants'!$D$3:$H$4953,5,FALSE),""),""),"")</f>
        <v/>
      </c>
      <c r="AK414" s="44"/>
      <c r="AL414" s="42"/>
      <c r="AM414" s="42"/>
      <c r="AN414" s="3" t="str">
        <f>IF(G414&lt;&gt;"LIBSETS_SETTYPE_BATTLEGROUND",IF(G414&lt;&gt;"LIBSETS_SETTYPE_SPECIAL",IF(AO414&lt;&gt;"",VLOOKUP(AO414,'ESO zone constants'!$D$3:$H$4953,5,FALSE),""),""),"")</f>
        <v/>
      </c>
      <c r="AP414" s="44"/>
      <c r="AQ414" s="42"/>
      <c r="AR414" s="42"/>
      <c r="AS414" s="3" t="str">
        <f>IF(G414&lt;&gt;"LIBSETS_SETTYPE_BATTLEGROUND",IF(G414&lt;&gt;"LIBSETS_SETTYPE_SPECIAL",IF(AT414&lt;&gt;"",VLOOKUP(AT414,'ESO zone constants'!$D$3:$H$4953,5,FALSE),""),""),"")</f>
        <v/>
      </c>
      <c r="AU414" s="44"/>
      <c r="AV414" s="42"/>
      <c r="AW414" s="39"/>
      <c r="AX414" s="85" t="s">
        <v>2677</v>
      </c>
      <c r="AY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{wayshrines={424,424,424,}, dlcId=DLC_HARROWSTORM</v>
      </c>
      <c r="AZ414" s="21" t="str">
        <f>IF(F414&lt;&gt;"Not in the game (anymore)",IF(A414&lt;&gt;"",IF(P414&lt;&gt;"",CONCATENATE(", zoneIds={",P414),"")&amp;IF(Y414&lt;&gt;"",CONCATENATE(",",Y414),"")&amp;IF(AD414&lt;&gt;"",CONCATENATE(",",AD414),"")&amp;IF(AI414&lt;&gt;"",CONCATENATE(",",AI414),"")&amp;IF(AN414&lt;&gt;"",CONCATENATE(",",AN414),"")&amp;IF(AS414&lt;&gt;"",CONCATENATE(",",AS414),"")&amp;IF(P414&lt;&gt;"",CONCATENATE("}",""),"")&amp;IF(OR(I414="true",I414="false",I414&lt;&gt;""), CONCATENATE(", veteran=", I414), ""),""),"")</f>
        <v>, zoneIds={1152}, veteran=false</v>
      </c>
      <c r="BA414" s="21" t="str">
        <f>IF(F414&lt;&gt;"Not in the game (anymore)",IF(A414&lt;&gt;"",", setType="&amp;G414,"")&amp;IF(J414="true",", multiTrialSet=true",""),"")</f>
        <v>, setType=LIBSETS_SETTYPE_DUNGEON</v>
      </c>
      <c r="BB414" s="21" t="str">
        <f>IF(AX414&lt;&gt;"",", isProcSetAllowedInPvP="&amp; AX414,"") &amp; IF(F414&lt;&gt;"Not in the game (anymore)",IF(U414&lt;&gt;"",", dropMechanic={"&amp;U414&amp;IF(AA414&lt;&gt;"",","&amp;AA414,"")&amp;IF(AF414&lt;&gt;"",","&amp;AF414,"")&amp;IF(AK414&lt;&gt;"",","&amp;AK414,"")&amp;IF(AP414&lt;&gt;"",","&amp;AP414,"")&amp;IF(AU414&lt;&gt;"",","&amp;AU414,"")&amp;"}"&amp;IF(U414="LIBSETS_DROP_MECHANIC_MONSTER_NAME",", dropMechanicNames={" &amp; IF(V414&lt;&gt;"","['en']='"&amp;V414&amp;"'","") &amp; IF(W414&lt;&gt;"",", ['de']='" &amp; W414&amp;"'","") &amp; "}",""),"")&amp;"},","")</f>
        <v>},</v>
      </c>
      <c r="BC414" s="21" t="str">
        <f>IF(F414&lt;&gt;"Not in the game (anymore)",IF(C414&lt;&gt;"",CONCATENATE(" --",C414," / ",B414,"   [",IF(Q414&lt;&gt;"",Q414,""),IF(Z414&lt;&gt;"",", "&amp;Z414,""),IF(AE414&lt;&gt;"",", "&amp;AE414,""),IF(AJ414&lt;&gt;"",", "&amp;AJ414,""),IF(AO414&lt;&gt;"",", "&amp;AO414,""),IF(AT414&lt;&gt;"",", "&amp;AT414,""),"]")),"")</f>
        <v xml:space="preserve"> --Bani\'s Torment / Banis Qual   [Icereach]</v>
      </c>
    </row>
    <row r="415" spans="1:55" x14ac:dyDescent="0.25">
      <c r="A415" s="5">
        <v>474</v>
      </c>
      <c r="B415" t="s">
        <v>1675</v>
      </c>
      <c r="C415" t="s">
        <v>2790</v>
      </c>
      <c r="D415" s="3">
        <f>A415</f>
        <v>474</v>
      </c>
      <c r="G415" s="3" t="s">
        <v>1482</v>
      </c>
      <c r="I415" t="s">
        <v>91</v>
      </c>
      <c r="J415" t="s">
        <v>91</v>
      </c>
      <c r="K415">
        <v>425</v>
      </c>
      <c r="L415">
        <v>425</v>
      </c>
      <c r="M415">
        <v>425</v>
      </c>
      <c r="O415" s="65"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WayshrineInfo'!$K$3:$N$9987,4,FALSE),""))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WayshrineInfo'!$K$3:$N$9987,4,FALSE),""))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WayshrineInfo'!$K$3:$N$9987,4,FALSE),""))</f>
        <v/>
      </c>
      <c r="AF415" s="44"/>
      <c r="AG415" s="42"/>
      <c r="AH415" s="42"/>
      <c r="AI415" s="3" t="str">
        <f>IF(G415&lt;&gt;"LIBSETS_SETTYPE_BATTLEGROUND",IF(G415&lt;&gt;"LIBSETS_SETTYPE_SPECIAL",IF(AJ415&lt;&gt;"",VLOOKUP(AJ415,'ESO zone constants'!$D$3:$H$4953,5,FALSE),""),""),"")</f>
        <v/>
      </c>
      <c r="AK415" s="44"/>
      <c r="AL415" s="42"/>
      <c r="AM415" s="42"/>
      <c r="AN415" s="3" t="str">
        <f>IF(G415&lt;&gt;"LIBSETS_SETTYPE_BATTLEGROUND",IF(G415&lt;&gt;"LIBSETS_SETTYPE_SPECIAL",IF(AO415&lt;&gt;"",VLOOKUP(AO415,'ESO zone constants'!$D$3:$H$4953,5,FALSE),""),""),"")</f>
        <v/>
      </c>
      <c r="AP415" s="44"/>
      <c r="AQ415" s="42"/>
      <c r="AR415" s="42"/>
      <c r="AS415" s="3" t="str">
        <f>IF(G415&lt;&gt;"LIBSETS_SETTYPE_BATTLEGROUND",IF(G415&lt;&gt;"LIBSETS_SETTYPE_SPECIAL",IF(AT415&lt;&gt;"",VLOOKUP(AT415,'ESO zone constants'!$D$3:$H$4953,5,FALSE),""),""),"")</f>
        <v/>
      </c>
      <c r="AU415" s="44"/>
      <c r="AV415" s="42"/>
      <c r="AW415" s="39"/>
      <c r="AX415" s="85" t="s">
        <v>2677</v>
      </c>
      <c r="AY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{wayshrines={425,425,425,}, dlcId=DLC_HARROWSTORM</v>
      </c>
      <c r="AZ415" s="21" t="str">
        <f>IF(F415&lt;&gt;"Not in the game (anymore)",IF(A415&lt;&gt;"",IF(P415&lt;&gt;"",CONCATENATE(", zoneIds={",P415),"")&amp;IF(Y415&lt;&gt;"",CONCATENATE(",",Y415),"")&amp;IF(AD415&lt;&gt;"",CONCATENATE(",",AD415),"")&amp;IF(AI415&lt;&gt;"",CONCATENATE(",",AI415),"")&amp;IF(AN415&lt;&gt;"",CONCATENATE(",",AN415),"")&amp;IF(AS415&lt;&gt;"",CONCATENATE(",",AS415),"")&amp;IF(P415&lt;&gt;"",CONCATENATE("}",""),"")&amp;IF(OR(I415="true",I415="false",I415&lt;&gt;""), CONCATENATE(", veteran=", I415), ""),""),"")</f>
        <v>, zoneIds={1153}, veteran=false</v>
      </c>
      <c r="BA415" s="21" t="str">
        <f>IF(F415&lt;&gt;"Not in the game (anymore)",IF(A415&lt;&gt;"",", setType="&amp;G415,"")&amp;IF(J415="true",", multiTrialSet=true",""),"")</f>
        <v>, setType=LIBSETS_SETTYPE_DUNGEON</v>
      </c>
      <c r="BB415" s="21" t="str">
        <f>IF(AX415&lt;&gt;"",", isProcSetAllowedInPvP="&amp; AX415,"") &amp; IF(F415&lt;&gt;"Not in the game (anymore)",IF(U415&lt;&gt;"",", dropMechanic={"&amp;U415&amp;IF(AA415&lt;&gt;"",","&amp;AA415,"")&amp;IF(AF415&lt;&gt;"",","&amp;AF415,"")&amp;IF(AK415&lt;&gt;"",","&amp;AK415,"")&amp;IF(AP415&lt;&gt;"",","&amp;AP415,"")&amp;IF(AU415&lt;&gt;"",","&amp;AU415,"")&amp;"}"&amp;IF(U415="LIBSETS_DROP_MECHANIC_MONSTER_NAME",", dropMechanicNames={" &amp; IF(V415&lt;&gt;"","['en']='"&amp;V415&amp;"'","") &amp; IF(W415&lt;&gt;"",", ['de']='" &amp; W415&amp;"'","") &amp; "}",""),"")&amp;"},","")</f>
        <v>},</v>
      </c>
      <c r="BC415" s="21" t="str">
        <f>IF(F415&lt;&gt;"Not in the game (anymore)",IF(C415&lt;&gt;"",CONCATENATE(" --",C415," / ",B415,"   [",IF(Q415&lt;&gt;"",Q415,""),IF(Z415&lt;&gt;"",", "&amp;Z415,""),IF(AE415&lt;&gt;"",", "&amp;AE415,""),IF(AJ415&lt;&gt;"",", "&amp;AJ415,""),IF(AO415&lt;&gt;"",", "&amp;AO415,""),IF(AT415&lt;&gt;"",", "&amp;AT415,""),"]")),"")</f>
        <v xml:space="preserve"> --Draugrkin\'s Grip / Griff der Draugrbrut   [Unhallowed Grave]</v>
      </c>
    </row>
    <row r="416" spans="1:55" x14ac:dyDescent="0.25">
      <c r="A416" s="5">
        <v>475</v>
      </c>
      <c r="B416" t="s">
        <v>1676</v>
      </c>
      <c r="C416" t="s">
        <v>1659</v>
      </c>
      <c r="D416" s="3">
        <f>A416</f>
        <v>475</v>
      </c>
      <c r="G416" s="3" t="s">
        <v>1482</v>
      </c>
      <c r="I416" t="s">
        <v>91</v>
      </c>
      <c r="J416" t="s">
        <v>91</v>
      </c>
      <c r="K416">
        <v>425</v>
      </c>
      <c r="L416">
        <v>425</v>
      </c>
      <c r="M416">
        <v>425</v>
      </c>
      <c r="O416" s="65"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WayshrineInfo'!$K$3:$N$9987,4,FALSE),""))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5"/>
      <c r="Y416" s="3" t="str">
        <f>IF(G416&lt;&gt;"LIBSETS_SETTYPE_BATTLEGROUND",IF(G416&lt;&gt;"LIBSETS_SETTYPE_SPECIAL",IF(X416&lt;&gt;"",X416,IF(Z416&lt;&gt;"",VLOOKUP(Z416,'ESO zone constants'!$D$3:$H$4953,5,FALSE),"")),""),"")</f>
        <v/>
      </c>
      <c r="Z416" t="str">
        <f>IF(AND(O416&lt;&gt;"",NOT(ISERROR(O416))),"",IF(AND(L416&lt;&gt;"",L416&gt;0,NOT(ISERROR(L416))),VLOOKUP(L416,'ESO dumped WayshrineInfo'!$K$3:$N$9987,4,FALSE),""))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WayshrineInfo'!$K$3:$N$9987,4,FALSE),""))</f>
        <v/>
      </c>
      <c r="AF416" s="44"/>
      <c r="AG416" s="42"/>
      <c r="AH416" s="42"/>
      <c r="AI416" s="3" t="str">
        <f>IF(G416&lt;&gt;"LIBSETS_SETTYPE_BATTLEGROUND",IF(G416&lt;&gt;"LIBSETS_SETTYPE_SPECIAL",IF(AJ416&lt;&gt;"",VLOOKUP(AJ416,'ESO zone constants'!$D$3:$H$4953,5,FALSE),""),""),"")</f>
        <v/>
      </c>
      <c r="AK416" s="44"/>
      <c r="AL416" s="42"/>
      <c r="AM416" s="42"/>
      <c r="AN416" s="3" t="str">
        <f>IF(G416&lt;&gt;"LIBSETS_SETTYPE_BATTLEGROUND",IF(G416&lt;&gt;"LIBSETS_SETTYPE_SPECIAL",IF(AO416&lt;&gt;"",VLOOKUP(AO416,'ESO zone constants'!$D$3:$H$4953,5,FALSE),""),""),"")</f>
        <v/>
      </c>
      <c r="AP416" s="44"/>
      <c r="AQ416" s="42"/>
      <c r="AR416" s="42"/>
      <c r="AS416" s="3" t="str">
        <f>IF(G416&lt;&gt;"LIBSETS_SETTYPE_BATTLEGROUND",IF(G416&lt;&gt;"LIBSETS_SETTYPE_SPECIAL",IF(AT416&lt;&gt;"",VLOOKUP(AT416,'ESO zone constants'!$D$3:$H$4953,5,FALSE),""),""),"")</f>
        <v/>
      </c>
      <c r="AU416" s="44"/>
      <c r="AV416" s="42"/>
      <c r="AW416" s="39"/>
      <c r="AX416" s="85" t="s">
        <v>2677</v>
      </c>
      <c r="AY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{wayshrines={425,425,425,}, dlcId=DLC_HARROWSTORM</v>
      </c>
      <c r="AZ416" s="21" t="str">
        <f>IF(F416&lt;&gt;"Not in the game (anymore)",IF(A416&lt;&gt;"",IF(P416&lt;&gt;"",CONCATENATE(", zoneIds={",P416),"")&amp;IF(Y416&lt;&gt;"",CONCATENATE(",",Y416),"")&amp;IF(AD416&lt;&gt;"",CONCATENATE(",",AD416),"")&amp;IF(AI416&lt;&gt;"",CONCATENATE(",",AI416),"")&amp;IF(AN416&lt;&gt;"",CONCATENATE(",",AN416),"")&amp;IF(AS416&lt;&gt;"",CONCATENATE(",",AS416),"")&amp;IF(P416&lt;&gt;"",CONCATENATE("}",""),"")&amp;IF(OR(I416="true",I416="false",I416&lt;&gt;""), CONCATENATE(", veteran=", I416), ""),""),"")</f>
        <v>, zoneIds={1153}, veteran=false</v>
      </c>
      <c r="BA416" s="21" t="str">
        <f>IF(F416&lt;&gt;"Not in the game (anymore)",IF(A416&lt;&gt;"",", setType="&amp;G416,"")&amp;IF(J416="true",", multiTrialSet=true",""),"")</f>
        <v>, setType=LIBSETS_SETTYPE_DUNGEON</v>
      </c>
      <c r="BB416" s="21" t="str">
        <f>IF(AX416&lt;&gt;"",", isProcSetAllowedInPvP="&amp; AX416,"") &amp; IF(F416&lt;&gt;"Not in the game (anymore)",IF(U416&lt;&gt;"",", dropMechanic={"&amp;U416&amp;IF(AA416&lt;&gt;"",","&amp;AA416,"")&amp;IF(AF416&lt;&gt;"",","&amp;AF416,"")&amp;IF(AK416&lt;&gt;"",","&amp;AK416,"")&amp;IF(AP416&lt;&gt;"",","&amp;AP416,"")&amp;IF(AU416&lt;&gt;"",","&amp;AU416,"")&amp;"}"&amp;IF(U416="LIBSETS_DROP_MECHANIC_MONSTER_NAME",", dropMechanicNames={" &amp; IF(V416&lt;&gt;"","['en']='"&amp;V416&amp;"'","") &amp; IF(W416&lt;&gt;"",", ['de']='" &amp; W416&amp;"'","") &amp; "}",""),"")&amp;"},","")</f>
        <v>},</v>
      </c>
      <c r="BC416" s="21" t="str">
        <f>IF(F416&lt;&gt;"Not in the game (anymore)",IF(C416&lt;&gt;"",CONCATENATE(" --",C416," / ",B416,"   [",IF(Q416&lt;&gt;"",Q416,""),IF(Z416&lt;&gt;"",", "&amp;Z416,""),IF(AE416&lt;&gt;"",", "&amp;AE416,""),IF(AJ416&lt;&gt;"",", "&amp;AJ416,""),IF(AO416&lt;&gt;"",", "&amp;AO416,""),IF(AT416&lt;&gt;"",", "&amp;AT416,""),"]")),"")</f>
        <v xml:space="preserve"> --Aegis Caller / Ägisrufer   [Unhallowed Grave]</v>
      </c>
    </row>
    <row r="417" spans="1:55" x14ac:dyDescent="0.25">
      <c r="A417" s="5">
        <v>476</v>
      </c>
      <c r="B417" t="s">
        <v>1677</v>
      </c>
      <c r="C417" t="s">
        <v>1660</v>
      </c>
      <c r="D417" s="3">
        <f>A417</f>
        <v>476</v>
      </c>
      <c r="G417" s="3" t="s">
        <v>1482</v>
      </c>
      <c r="I417" t="s">
        <v>91</v>
      </c>
      <c r="J417" t="s">
        <v>91</v>
      </c>
      <c r="K417">
        <v>425</v>
      </c>
      <c r="L417">
        <v>425</v>
      </c>
      <c r="M417">
        <v>425</v>
      </c>
      <c r="O417" s="65"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WayshrineInfo'!$K$3:$N$9987,4,FALSE),""))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WayshrineInfo'!$K$3:$N$9987,4,FALSE),""))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WayshrineInfo'!$K$3:$N$9987,4,FALSE),""))</f>
        <v/>
      </c>
      <c r="AF417" s="44"/>
      <c r="AG417" s="42"/>
      <c r="AH417" s="42"/>
      <c r="AI417" s="3" t="str">
        <f>IF(G417&lt;&gt;"LIBSETS_SETTYPE_BATTLEGROUND",IF(G417&lt;&gt;"LIBSETS_SETTYPE_SPECIAL",IF(AJ417&lt;&gt;"",VLOOKUP(AJ417,'ESO zone constants'!$D$3:$H$4953,5,FALSE),""),""),"")</f>
        <v/>
      </c>
      <c r="AK417" s="44"/>
      <c r="AL417" s="42"/>
      <c r="AM417" s="42"/>
      <c r="AN417" s="3" t="str">
        <f>IF(G417&lt;&gt;"LIBSETS_SETTYPE_BATTLEGROUND",IF(G417&lt;&gt;"LIBSETS_SETTYPE_SPECIAL",IF(AO417&lt;&gt;"",VLOOKUP(AO417,'ESO zone constants'!$D$3:$H$4953,5,FALSE),""),""),"")</f>
        <v/>
      </c>
      <c r="AP417" s="44"/>
      <c r="AQ417" s="42"/>
      <c r="AR417" s="42"/>
      <c r="AS417" s="3" t="str">
        <f>IF(G417&lt;&gt;"LIBSETS_SETTYPE_BATTLEGROUND",IF(G417&lt;&gt;"LIBSETS_SETTYPE_SPECIAL",IF(AT417&lt;&gt;"",VLOOKUP(AT417,'ESO zone constants'!$D$3:$H$4953,5,FALSE),""),""),"")</f>
        <v/>
      </c>
      <c r="AU417" s="44"/>
      <c r="AV417" s="42"/>
      <c r="AW417" s="39"/>
      <c r="AX417" s="85" t="s">
        <v>2677</v>
      </c>
      <c r="AY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{wayshrines={425,425,425,}, dlcId=DLC_HARROWSTORM</v>
      </c>
      <c r="AZ417" s="21" t="str">
        <f>IF(F417&lt;&gt;"Not in the game (anymore)",IF(A417&lt;&gt;"",IF(P417&lt;&gt;"",CONCATENATE(", zoneIds={",P417),"")&amp;IF(Y417&lt;&gt;"",CONCATENATE(",",Y417),"")&amp;IF(AD417&lt;&gt;"",CONCATENATE(",",AD417),"")&amp;IF(AI417&lt;&gt;"",CONCATENATE(",",AI417),"")&amp;IF(AN417&lt;&gt;"",CONCATENATE(",",AN417),"")&amp;IF(AS417&lt;&gt;"",CONCATENATE(",",AS417),"")&amp;IF(P417&lt;&gt;"",CONCATENATE("}",""),"")&amp;IF(OR(I417="true",I417="false",I417&lt;&gt;""), CONCATENATE(", veteran=", I417), ""),""),"")</f>
        <v>, zoneIds={1153}, veteran=false</v>
      </c>
      <c r="BA417" s="21" t="str">
        <f>IF(F417&lt;&gt;"Not in the game (anymore)",IF(A417&lt;&gt;"",", setType="&amp;G417,"")&amp;IF(J417="true",", multiTrialSet=true",""),"")</f>
        <v>, setType=LIBSETS_SETTYPE_DUNGEON</v>
      </c>
      <c r="BB417" s="21" t="str">
        <f>IF(AX417&lt;&gt;"",", isProcSetAllowedInPvP="&amp; AX417,"") &amp; IF(F417&lt;&gt;"Not in the game (anymore)",IF(U417&lt;&gt;"",", dropMechanic={"&amp;U417&amp;IF(AA417&lt;&gt;"",","&amp;AA417,"")&amp;IF(AF417&lt;&gt;"",","&amp;AF417,"")&amp;IF(AK417&lt;&gt;"",","&amp;AK417,"")&amp;IF(AP417&lt;&gt;"",","&amp;AP417,"")&amp;IF(AU417&lt;&gt;"",","&amp;AU417,"")&amp;"}"&amp;IF(U417="LIBSETS_DROP_MECHANIC_MONSTER_NAME",", dropMechanicNames={" &amp; IF(V417&lt;&gt;"","['en']='"&amp;V417&amp;"'","") &amp; IF(W417&lt;&gt;"",", ['de']='" &amp; W417&amp;"'","") &amp; "}",""),"")&amp;"},","")</f>
        <v>},</v>
      </c>
      <c r="BC417" s="21" t="str">
        <f>IF(F417&lt;&gt;"Not in the game (anymore)",IF(C417&lt;&gt;"",CONCATENATE(" --",C417," / ",B417,"   [",IF(Q417&lt;&gt;"",Q417,""),IF(Z417&lt;&gt;"",", "&amp;Z417,""),IF(AE417&lt;&gt;"",", "&amp;AE417,""),IF(AJ417&lt;&gt;"",", "&amp;AJ417,""),IF(AO417&lt;&gt;"",", "&amp;AO417,""),IF(AT417&lt;&gt;"",", "&amp;AT417,""),"]")),"")</f>
        <v xml:space="preserve"> --Grave Guardian  / Grabwächter   [Unhallowed Grave]</v>
      </c>
    </row>
    <row r="418" spans="1:55" x14ac:dyDescent="0.25">
      <c r="A418" s="5">
        <v>478</v>
      </c>
      <c r="B418" t="s">
        <v>1665</v>
      </c>
      <c r="C418" t="s">
        <v>1658</v>
      </c>
      <c r="D418" s="3">
        <f>A418</f>
        <v>478</v>
      </c>
      <c r="G418" s="3" t="s">
        <v>1484</v>
      </c>
      <c r="H418" s="98">
        <v>3</v>
      </c>
      <c r="I418" t="s">
        <v>1471</v>
      </c>
      <c r="J418" t="s">
        <v>91</v>
      </c>
      <c r="K418">
        <v>424</v>
      </c>
      <c r="L418">
        <v>424</v>
      </c>
      <c r="M418">
        <v>424</v>
      </c>
      <c r="O418" s="65"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WayshrineInfo'!$K$3:$N$9987,4,FALSE),""))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WayshrineInfo'!$K$3:$N$9987,4,FALSE),""))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WayshrineInfo'!$K$3:$N$9987,4,FALSE),""))</f>
        <v/>
      </c>
      <c r="AF418" s="44"/>
      <c r="AG418" s="42"/>
      <c r="AH418" s="42"/>
      <c r="AI418" s="3" t="str">
        <f>IF(G418&lt;&gt;"LIBSETS_SETTYPE_BATTLEGROUND",IF(G418&lt;&gt;"LIBSETS_SETTYPE_SPECIAL",IF(AJ418&lt;&gt;"",VLOOKUP(AJ418,'ESO zone constants'!$D$3:$H$4953,5,FALSE),""),""),"")</f>
        <v/>
      </c>
      <c r="AK418" s="44"/>
      <c r="AL418" s="42"/>
      <c r="AM418" s="42"/>
      <c r="AN418" s="3" t="str">
        <f>IF(G418&lt;&gt;"LIBSETS_SETTYPE_BATTLEGROUND",IF(G418&lt;&gt;"LIBSETS_SETTYPE_SPECIAL",IF(AO418&lt;&gt;"",VLOOKUP(AO418,'ESO zone constants'!$D$3:$H$4953,5,FALSE),""),""),"")</f>
        <v/>
      </c>
      <c r="AP418" s="44"/>
      <c r="AQ418" s="42"/>
      <c r="AR418" s="42"/>
      <c r="AS418" s="3" t="str">
        <f>IF(G418&lt;&gt;"LIBSETS_SETTYPE_BATTLEGROUND",IF(G418&lt;&gt;"LIBSETS_SETTYPE_SPECIAL",IF(AT418&lt;&gt;"",VLOOKUP(AT418,'ESO zone constants'!$D$3:$H$4953,5,FALSE),""),""),"")</f>
        <v/>
      </c>
      <c r="AU418" s="44"/>
      <c r="AV418" s="42"/>
      <c r="AW418" s="43"/>
      <c r="AX418" s="85" t="s">
        <v>2677</v>
      </c>
      <c r="AY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{wayshrines={424,424,424,}, dlcId=DLC_HARROWSTORM</v>
      </c>
      <c r="AZ418" s="21" t="str">
        <f>IF(F418&lt;&gt;"Not in the game (anymore)",IF(A418&lt;&gt;"",IF(P418&lt;&gt;"",CONCATENATE(", zoneIds={",P418),"")&amp;IF(Y418&lt;&gt;"",CONCATENATE(",",Y418),"")&amp;IF(AD418&lt;&gt;"",CONCATENATE(",",AD418),"")&amp;IF(AI418&lt;&gt;"",CONCATENATE(",",AI418),"")&amp;IF(AN418&lt;&gt;"",CONCATENATE(",",AN418),"")&amp;IF(AS418&lt;&gt;"",CONCATENATE(",",AS418),"")&amp;IF(P418&lt;&gt;"",CONCATENATE("}",""),"")&amp;IF(OR(I418="true",I418="false",I418&lt;&gt;""), CONCATENATE(", veteran=", I418), ""),""),"")</f>
        <v>, zoneIds={1152}, veteran={[EQUIP_TYPE_HEAD]=true, [EQUIP_TYPE_SHOULDERS]=false}</v>
      </c>
      <c r="BA418" s="21" t="str">
        <f>IF(F418&lt;&gt;"Not in the game (anymore)",IF(A418&lt;&gt;"",", setType="&amp;G418,"")&amp;IF(J418="true",", multiTrialSet=true",""),"")</f>
        <v>, setType=LIBSETS_SETTYPE_MONSTER</v>
      </c>
      <c r="BB418" s="21" t="str">
        <f>IF(AX418&lt;&gt;"",", isProcSetAllowedInPvP="&amp; AX418,"") &amp; IF(F418&lt;&gt;"Not in the game (anymore)",IF(U418&lt;&gt;"",", dropMechanic={"&amp;U418&amp;IF(AA418&lt;&gt;"",","&amp;AA418,"")&amp;IF(AF418&lt;&gt;"",","&amp;AF418,"")&amp;IF(AK418&lt;&gt;"",","&amp;AK418,"")&amp;IF(AP418&lt;&gt;"",","&amp;AP418,"")&amp;IF(AU418&lt;&gt;"",","&amp;AU418,"")&amp;"}"&amp;IF(U418="LIBSETS_DROP_MECHANIC_MONSTER_NAME",", dropMechanicNames={" &amp; IF(V418&lt;&gt;"","['en']='"&amp;V418&amp;"'","") &amp; IF(W418&lt;&gt;"",", ['de']='" &amp; W418&amp;"'","") &amp; "}",""),"")&amp;"},","")</f>
        <v>, dropMechanic={LIBSETS_DROP_MECHANIC_MONSTER_NAME}, dropMechanicNames={['en']='Mother Ciannait', ['de']='Mutter Ciannait'}},</v>
      </c>
      <c r="BC418" s="21" t="str">
        <f>IF(F418&lt;&gt;"Not in the game (anymore)",IF(C418&lt;&gt;"",CONCATENATE(" --",C418," / ",B418,"   [",IF(Q418&lt;&gt;"",Q418,""),IF(Z418&lt;&gt;"",", "&amp;Z418,""),IF(AE418&lt;&gt;"",", "&amp;AE418,""),IF(AJ418&lt;&gt;"",", "&amp;AJ418,""),IF(AO418&lt;&gt;"",", "&amp;AO418,""),IF(AT418&lt;&gt;"",", "&amp;AT418,""),"]")),"")</f>
        <v xml:space="preserve"> --Mother Ciannait / Mutter Ciannait   [Icereach]</v>
      </c>
    </row>
    <row r="419" spans="1:55" x14ac:dyDescent="0.25">
      <c r="A419" s="5">
        <v>479</v>
      </c>
      <c r="B419" t="s">
        <v>1666</v>
      </c>
      <c r="C419" t="s">
        <v>1661</v>
      </c>
      <c r="D419" s="3">
        <f>A419</f>
        <v>479</v>
      </c>
      <c r="G419" s="3" t="s">
        <v>1484</v>
      </c>
      <c r="H419" s="98">
        <v>3</v>
      </c>
      <c r="I419" t="s">
        <v>1471</v>
      </c>
      <c r="J419" t="s">
        <v>91</v>
      </c>
      <c r="K419">
        <v>425</v>
      </c>
      <c r="L419">
        <v>425</v>
      </c>
      <c r="M419">
        <v>425</v>
      </c>
      <c r="O419" s="65"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WayshrineInfo'!$K$3:$N$9987,4,FALSE),""))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WayshrineInfo'!$K$3:$N$9987,4,FALSE),""))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WayshrineInfo'!$K$3:$N$9987,4,FALSE),""))</f>
        <v/>
      </c>
      <c r="AF419" s="44"/>
      <c r="AG419" s="42"/>
      <c r="AH419" s="42"/>
      <c r="AI419" s="3" t="str">
        <f>IF(G419&lt;&gt;"LIBSETS_SETTYPE_BATTLEGROUND",IF(G419&lt;&gt;"LIBSETS_SETTYPE_SPECIAL",IF(AJ419&lt;&gt;"",VLOOKUP(AJ419,'ESO zone constants'!$D$3:$H$4953,5,FALSE),""),""),"")</f>
        <v/>
      </c>
      <c r="AK419" s="44"/>
      <c r="AL419" s="42"/>
      <c r="AM419" s="42"/>
      <c r="AN419" s="3" t="str">
        <f>IF(G419&lt;&gt;"LIBSETS_SETTYPE_BATTLEGROUND",IF(G419&lt;&gt;"LIBSETS_SETTYPE_SPECIAL",IF(AO419&lt;&gt;"",VLOOKUP(AO419,'ESO zone constants'!$D$3:$H$4953,5,FALSE),""),""),"")</f>
        <v/>
      </c>
      <c r="AP419" s="44"/>
      <c r="AQ419" s="42"/>
      <c r="AR419" s="42"/>
      <c r="AS419" s="3" t="str">
        <f>IF(G419&lt;&gt;"LIBSETS_SETTYPE_BATTLEGROUND",IF(G419&lt;&gt;"LIBSETS_SETTYPE_SPECIAL",IF(AT419&lt;&gt;"",VLOOKUP(AT419,'ESO zone constants'!$D$3:$H$4953,5,FALSE),""),""),"")</f>
        <v/>
      </c>
      <c r="AU419" s="44"/>
      <c r="AV419" s="42"/>
      <c r="AW419" s="43"/>
      <c r="AX419" s="85" t="s">
        <v>2677</v>
      </c>
      <c r="AY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{wayshrines={425,425,425,}, dlcId=DLC_HARROWSTORM</v>
      </c>
      <c r="AZ419" s="21" t="str">
        <f>IF(F419&lt;&gt;"Not in the game (anymore)",IF(A419&lt;&gt;"",IF(P419&lt;&gt;"",CONCATENATE(", zoneIds={",P419),"")&amp;IF(Y419&lt;&gt;"",CONCATENATE(",",Y419),"")&amp;IF(AD419&lt;&gt;"",CONCATENATE(",",AD419),"")&amp;IF(AI419&lt;&gt;"",CONCATENATE(",",AI419),"")&amp;IF(AN419&lt;&gt;"",CONCATENATE(",",AN419),"")&amp;IF(AS419&lt;&gt;"",CONCATENATE(",",AS419),"")&amp;IF(P419&lt;&gt;"",CONCATENATE("}",""),"")&amp;IF(OR(I419="true",I419="false",I419&lt;&gt;""), CONCATENATE(", veteran=", I419), ""),""),"")</f>
        <v>, zoneIds={1153}, veteran={[EQUIP_TYPE_HEAD]=true, [EQUIP_TYPE_SHOULDERS]=false}</v>
      </c>
      <c r="BA419" s="21" t="str">
        <f>IF(F419&lt;&gt;"Not in the game (anymore)",IF(A419&lt;&gt;"",", setType="&amp;G419,"")&amp;IF(J419="true",", multiTrialSet=true",""),"")</f>
        <v>, setType=LIBSETS_SETTYPE_MONSTER</v>
      </c>
      <c r="BB419" s="21" t="str">
        <f>IF(AX419&lt;&gt;"",", isProcSetAllowedInPvP="&amp; AX419,"") &amp; IF(F419&lt;&gt;"Not in the game (anymore)",IF(U419&lt;&gt;"",", dropMechanic={"&amp;U419&amp;IF(AA419&lt;&gt;"",","&amp;AA419,"")&amp;IF(AF419&lt;&gt;"",","&amp;AF419,"")&amp;IF(AK419&lt;&gt;"",","&amp;AK419,"")&amp;IF(AP419&lt;&gt;"",","&amp;AP419,"")&amp;IF(AU419&lt;&gt;"",","&amp;AU419,"")&amp;"}"&amp;IF(U419="LIBSETS_DROP_MECHANIC_MONSTER_NAME",", dropMechanicNames={" &amp; IF(V419&lt;&gt;"","['en']='"&amp;V419&amp;"'","") &amp; IF(W419&lt;&gt;"",", ['de']='" &amp; W419&amp;"'","") &amp; "}",""),"")&amp;"},","")</f>
        <v>, dropMechanic={LIBSETS_DROP_MECHANIC_MONSTER_NAME}, dropMechanicNames={['en']='Kjalnar\’s Nightmare', ['de']='Kjalnar\’s Albtraum'}},</v>
      </c>
      <c r="BC419" s="21" t="str">
        <f>IF(F419&lt;&gt;"Not in the game (anymore)",IF(C419&lt;&gt;"",CONCATENATE(" --",C419," / ",B419,"   [",IF(Q419&lt;&gt;"",Q419,""),IF(Z419&lt;&gt;"",", "&amp;Z419,""),IF(AE419&lt;&gt;"",", "&amp;AE419,""),IF(AJ419&lt;&gt;"",", "&amp;AJ419,""),IF(AO419&lt;&gt;"",", "&amp;AO419,""),IF(AT419&lt;&gt;"",", "&amp;AT419,""),"]")),"")</f>
        <v xml:space="preserve"> --Kjalnar\’s Nightmare / Kjalnar\’s Albtraum   [Unhallowed Grave]</v>
      </c>
    </row>
    <row r="420" spans="1:55" x14ac:dyDescent="0.25">
      <c r="A420" s="5">
        <v>480</v>
      </c>
      <c r="B420" t="s">
        <v>1678</v>
      </c>
      <c r="C420" t="s">
        <v>1662</v>
      </c>
      <c r="D420" s="3">
        <f>A420</f>
        <v>480</v>
      </c>
      <c r="G420" s="3" t="s">
        <v>1479</v>
      </c>
      <c r="I420" t="s">
        <v>91</v>
      </c>
      <c r="J420" t="s">
        <v>91</v>
      </c>
      <c r="K420">
        <v>-1</v>
      </c>
      <c r="L420">
        <v>-1</v>
      </c>
      <c r="M420">
        <v>-1</v>
      </c>
      <c r="N420">
        <v>3</v>
      </c>
      <c r="O420" s="65" t="s">
        <v>125</v>
      </c>
      <c r="P420" s="3">
        <f>IF(AND(G420&lt;&gt;"LIBSETS_SETTYPE_BATTLEGROUND",G420&lt;&gt;"LIBSETS_SETTYPE_SPECIAL"), IF(Q420&lt;&gt;"",VLOOKUP(Q420,'ESO zone constants'!$D$3:$H$10001,5,FALSE),""),"")</f>
        <v>181</v>
      </c>
      <c r="Q420" t="str">
        <f>IF(AND(O420&lt;&gt;"",NOT(ISERROR(O420))),O420, IF(AND(K420&lt;&gt;"",K420&gt;0,NOT(ISERROR(K420))),VLOOKUP(K420,'ESO dumped WayshrineInfo'!$K$3:$N$9987,4,FALSE),""))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WayshrineInfo'!$K$3:$N$9987,4,FALSE),""))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WayshrineInfo'!$K$3:$N$9987,4,FALSE),""))</f>
        <v/>
      </c>
      <c r="AF420" s="44"/>
      <c r="AG420" s="42"/>
      <c r="AH420" s="42"/>
      <c r="AI420" s="3" t="str">
        <f>IF(G420&lt;&gt;"LIBSETS_SETTYPE_BATTLEGROUND",IF(G420&lt;&gt;"LIBSETS_SETTYPE_SPECIAL",IF(AJ420&lt;&gt;"",VLOOKUP(AJ420,'ESO zone constants'!$D$3:$H$4953,5,FALSE),""),""),"")</f>
        <v/>
      </c>
      <c r="AK420" s="44"/>
      <c r="AL420" s="42"/>
      <c r="AM420" s="42"/>
      <c r="AN420" s="3" t="str">
        <f>IF(G420&lt;&gt;"LIBSETS_SETTYPE_BATTLEGROUND",IF(G420&lt;&gt;"LIBSETS_SETTYPE_SPECIAL",IF(AO420&lt;&gt;"",VLOOKUP(AO420,'ESO zone constants'!$D$3:$H$4953,5,FALSE),""),""),"")</f>
        <v/>
      </c>
      <c r="AP420" s="44"/>
      <c r="AQ420" s="42"/>
      <c r="AR420" s="42"/>
      <c r="AS420" s="3" t="str">
        <f>IF(G420&lt;&gt;"LIBSETS_SETTYPE_BATTLEGROUND",IF(G420&lt;&gt;"LIBSETS_SETTYPE_SPECIAL",IF(AT420&lt;&gt;"",VLOOKUP(AT420,'ESO zone constants'!$D$3:$H$4953,5,FALSE),""),""),"")</f>
        <v/>
      </c>
      <c r="AU420" s="44"/>
      <c r="AV420" s="42"/>
      <c r="AW420" s="39"/>
      <c r="AX420" s="85" t="s">
        <v>2677</v>
      </c>
      <c r="AY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Z420" s="21" t="str">
        <f>IF(F420&lt;&gt;"Not in the game (anymore)",IF(A420&lt;&gt;"",IF(P420&lt;&gt;"",CONCATENATE(", zoneIds={",P420),"")&amp;IF(Y420&lt;&gt;"",CONCATENATE(",",Y420),"")&amp;IF(AD420&lt;&gt;"",CONCATENATE(",",AD420),"")&amp;IF(AI420&lt;&gt;"",CONCATENATE(",",AI420),"")&amp;IF(AN420&lt;&gt;"",CONCATENATE(",",AN420),"")&amp;IF(AS420&lt;&gt;"",CONCATENATE(",",AS420),"")&amp;IF(P420&lt;&gt;"",CONCATENATE("}",""),"")&amp;IF(OR(I420="true",I420="false",I420&lt;&gt;""), CONCATENATE(", veteran=", I420), ""),""),"")</f>
        <v>, zoneIds={181}, veteran=false</v>
      </c>
      <c r="BA420" s="21" t="str">
        <f>IF(F420&lt;&gt;"Not in the game (anymore)",IF(A420&lt;&gt;"",", setType="&amp;G420,"")&amp;IF(J420="true",", multiTrialSet=true",""),"")</f>
        <v>, setType=LIBSETS_SETTYPE_CRAFTED</v>
      </c>
      <c r="BB420" s="21" t="str">
        <f>IF(AX420&lt;&gt;"",", isProcSetAllowedInPvP="&amp; AX420,"") &amp; IF(F420&lt;&gt;"Not in the game (anymore)",IF(U420&lt;&gt;"",", dropMechanic={"&amp;U420&amp;IF(AA420&lt;&gt;"",","&amp;AA420,"")&amp;IF(AF420&lt;&gt;"",","&amp;AF420,"")&amp;IF(AK420&lt;&gt;"",","&amp;AK420,"")&amp;IF(AP420&lt;&gt;"",","&amp;AP420,"")&amp;IF(AU420&lt;&gt;"",","&amp;AU420,"")&amp;"}"&amp;IF(U420="LIBSETS_DROP_MECHANIC_MONSTER_NAME",", dropMechanicNames={" &amp; IF(V420&lt;&gt;"","['en']='"&amp;V420&amp;"'","") &amp; IF(W420&lt;&gt;"",", ['de']='" &amp; W420&amp;"'","") &amp; "}",""),"")&amp;"},","")</f>
        <v>},</v>
      </c>
      <c r="BC420" s="21" t="str">
        <f>IF(F420&lt;&gt;"Not in the game (anymore)",IF(C420&lt;&gt;"",CONCATENATE(" --",C420," / ",B420,"   [",IF(Q420&lt;&gt;"",Q420,""),IF(Z420&lt;&gt;"",", "&amp;Z420,""),IF(AE420&lt;&gt;"",", "&amp;AE420,""),IF(AJ420&lt;&gt;"",", "&amp;AJ420,""),IF(AO420&lt;&gt;"",", "&amp;AO420,""),IF(AT420&lt;&gt;"",", "&amp;AT420,""),"]")),"")</f>
        <v xml:space="preserve"> --Critical Riposte / Kritischer Konter   [Cyrodiil]</v>
      </c>
    </row>
    <row r="421" spans="1:55" x14ac:dyDescent="0.25">
      <c r="A421" s="5">
        <v>481</v>
      </c>
      <c r="B421" t="s">
        <v>1679</v>
      </c>
      <c r="C421" t="s">
        <v>1663</v>
      </c>
      <c r="D421" s="3">
        <f>A421</f>
        <v>481</v>
      </c>
      <c r="G421" s="3" t="s">
        <v>1479</v>
      </c>
      <c r="I421" t="s">
        <v>91</v>
      </c>
      <c r="J421" t="s">
        <v>91</v>
      </c>
      <c r="K421">
        <v>-1</v>
      </c>
      <c r="L421">
        <v>-1</v>
      </c>
      <c r="M421">
        <v>-1</v>
      </c>
      <c r="N421">
        <v>3</v>
      </c>
      <c r="O421" s="65" t="s">
        <v>125</v>
      </c>
      <c r="P421" s="3">
        <f>IF(AND(G421&lt;&gt;"LIBSETS_SETTYPE_BATTLEGROUND",G421&lt;&gt;"LIBSETS_SETTYPE_SPECIAL"), IF(Q421&lt;&gt;"",VLOOKUP(Q421,'ESO zone constants'!$D$3:$H$10001,5,FALSE),""),"")</f>
        <v>181</v>
      </c>
      <c r="Q421" t="str">
        <f>IF(AND(O421&lt;&gt;"",NOT(ISERROR(O421))),O421, IF(AND(K421&lt;&gt;"",K421&gt;0,NOT(ISERROR(K421))),VLOOKUP(K421,'ESO dumped WayshrineInfo'!$K$3:$N$9987,4,FALSE),""))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WayshrineInfo'!$K$3:$N$9987,4,FALSE),""))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WayshrineInfo'!$K$3:$N$9987,4,FALSE),""))</f>
        <v/>
      </c>
      <c r="AF421" s="44"/>
      <c r="AG421" s="42"/>
      <c r="AH421" s="42"/>
      <c r="AI421" s="3" t="str">
        <f>IF(G421&lt;&gt;"LIBSETS_SETTYPE_BATTLEGROUND",IF(G421&lt;&gt;"LIBSETS_SETTYPE_SPECIAL",IF(AJ421&lt;&gt;"",VLOOKUP(AJ421,'ESO zone constants'!$D$3:$H$4953,5,FALSE),""),""),"")</f>
        <v/>
      </c>
      <c r="AK421" s="44"/>
      <c r="AL421" s="42"/>
      <c r="AM421" s="42"/>
      <c r="AN421" s="3" t="str">
        <f>IF(G421&lt;&gt;"LIBSETS_SETTYPE_BATTLEGROUND",IF(G421&lt;&gt;"LIBSETS_SETTYPE_SPECIAL",IF(AO421&lt;&gt;"",VLOOKUP(AO421,'ESO zone constants'!$D$3:$H$4953,5,FALSE),""),""),"")</f>
        <v/>
      </c>
      <c r="AP421" s="44"/>
      <c r="AQ421" s="42"/>
      <c r="AR421" s="42"/>
      <c r="AS421" s="3" t="str">
        <f>IF(G421&lt;&gt;"LIBSETS_SETTYPE_BATTLEGROUND",IF(G421&lt;&gt;"LIBSETS_SETTYPE_SPECIAL",IF(AT421&lt;&gt;"",VLOOKUP(AT421,'ESO zone constants'!$D$3:$H$4953,5,FALSE),""),""),"")</f>
        <v/>
      </c>
      <c r="AU421" s="44"/>
      <c r="AV421" s="42"/>
      <c r="AW421" s="39"/>
      <c r="AX421" s="85" t="s">
        <v>2677</v>
      </c>
      <c r="AY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Z421" s="21" t="str">
        <f>IF(F421&lt;&gt;"Not in the game (anymore)",IF(A421&lt;&gt;"",IF(P421&lt;&gt;"",CONCATENATE(", zoneIds={",P421),"")&amp;IF(Y421&lt;&gt;"",CONCATENATE(",",Y421),"")&amp;IF(AD421&lt;&gt;"",CONCATENATE(",",AD421),"")&amp;IF(AI421&lt;&gt;"",CONCATENATE(",",AI421),"")&amp;IF(AN421&lt;&gt;"",CONCATENATE(",",AN421),"")&amp;IF(AS421&lt;&gt;"",CONCATENATE(",",AS421),"")&amp;IF(P421&lt;&gt;"",CONCATENATE("}",""),"")&amp;IF(OR(I421="true",I421="false",I421&lt;&gt;""), CONCATENATE(", veteran=", I421), ""),""),"")</f>
        <v>, zoneIds={181}, veteran=false</v>
      </c>
      <c r="BA421" s="21" t="str">
        <f>IF(F421&lt;&gt;"Not in the game (anymore)",IF(A421&lt;&gt;"",", setType="&amp;G421,"")&amp;IF(J421="true",", multiTrialSet=true",""),"")</f>
        <v>, setType=LIBSETS_SETTYPE_CRAFTED</v>
      </c>
      <c r="BB421" s="21" t="str">
        <f>IF(AX421&lt;&gt;"",", isProcSetAllowedInPvP="&amp; AX421,"") &amp; IF(F421&lt;&gt;"Not in the game (anymore)",IF(U421&lt;&gt;"",", dropMechanic={"&amp;U421&amp;IF(AA421&lt;&gt;"",","&amp;AA421,"")&amp;IF(AF421&lt;&gt;"",","&amp;AF421,"")&amp;IF(AK421&lt;&gt;"",","&amp;AK421,"")&amp;IF(AP421&lt;&gt;"",","&amp;AP421,"")&amp;IF(AU421&lt;&gt;"",","&amp;AU421,"")&amp;"}"&amp;IF(U421="LIBSETS_DROP_MECHANIC_MONSTER_NAME",", dropMechanicNames={" &amp; IF(V421&lt;&gt;"","['en']='"&amp;V421&amp;"'","") &amp; IF(W421&lt;&gt;"",", ['de']='" &amp; W421&amp;"'","") &amp; "}",""),"")&amp;"},","")</f>
        <v>},</v>
      </c>
      <c r="BC421" s="21" t="str">
        <f>IF(F421&lt;&gt;"Not in the game (anymore)",IF(C421&lt;&gt;"",CONCATENATE(" --",C421," / ",B421,"   [",IF(Q421&lt;&gt;"",Q421,""),IF(Z421&lt;&gt;"",", "&amp;Z421,""),IF(AE421&lt;&gt;"",", "&amp;AE421,""),IF(AJ421&lt;&gt;"",", "&amp;AJ421,""),IF(AO421&lt;&gt;"",", "&amp;AO421,""),IF(AT421&lt;&gt;"",", "&amp;AT421,""),"]")),"")</f>
        <v xml:space="preserve"> --Unchained Aggressor / Entfesselter Aggressor   [Cyrodiil]</v>
      </c>
    </row>
    <row r="422" spans="1:55" x14ac:dyDescent="0.25">
      <c r="A422" s="5">
        <v>482</v>
      </c>
      <c r="B422" t="s">
        <v>1680</v>
      </c>
      <c r="C422" t="s">
        <v>1664</v>
      </c>
      <c r="D422" s="3">
        <f>A422</f>
        <v>482</v>
      </c>
      <c r="G422" s="3" t="s">
        <v>1479</v>
      </c>
      <c r="I422" t="s">
        <v>91</v>
      </c>
      <c r="J422" t="s">
        <v>91</v>
      </c>
      <c r="K422">
        <v>-1</v>
      </c>
      <c r="L422">
        <v>-1</v>
      </c>
      <c r="M422">
        <v>-1</v>
      </c>
      <c r="N422">
        <v>3</v>
      </c>
      <c r="O422" s="65" t="s">
        <v>125</v>
      </c>
      <c r="P422" s="3">
        <f>IF(AND(G422&lt;&gt;"LIBSETS_SETTYPE_BATTLEGROUND",G422&lt;&gt;"LIBSETS_SETTYPE_SPECIAL"), IF(Q422&lt;&gt;"",VLOOKUP(Q422,'ESO zone constants'!$D$3:$H$10001,5,FALSE),""),"")</f>
        <v>181</v>
      </c>
      <c r="Q422" t="str">
        <f>IF(AND(O422&lt;&gt;"",NOT(ISERROR(O422))),O422, IF(AND(K422&lt;&gt;"",K422&gt;0,NOT(ISERROR(K422))),VLOOKUP(K422,'ESO dumped WayshrineInfo'!$K$3:$N$9987,4,FALSE),""))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WayshrineInfo'!$K$3:$N$9987,4,FALSE),""))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WayshrineInfo'!$K$3:$N$9987,4,FALSE),""))</f>
        <v/>
      </c>
      <c r="AF422" s="44"/>
      <c r="AG422" s="42"/>
      <c r="AH422" s="42"/>
      <c r="AI422" s="3" t="str">
        <f>IF(G422&lt;&gt;"LIBSETS_SETTYPE_BATTLEGROUND",IF(G422&lt;&gt;"LIBSETS_SETTYPE_SPECIAL",IF(AJ422&lt;&gt;"",VLOOKUP(AJ422,'ESO zone constants'!$D$3:$H$4953,5,FALSE),""),""),"")</f>
        <v/>
      </c>
      <c r="AK422" s="44"/>
      <c r="AL422" s="42"/>
      <c r="AM422" s="42"/>
      <c r="AN422" s="3" t="str">
        <f>IF(G422&lt;&gt;"LIBSETS_SETTYPE_BATTLEGROUND",IF(G422&lt;&gt;"LIBSETS_SETTYPE_SPECIAL",IF(AO422&lt;&gt;"",VLOOKUP(AO422,'ESO zone constants'!$D$3:$H$4953,5,FALSE),""),""),"")</f>
        <v/>
      </c>
      <c r="AP422" s="44"/>
      <c r="AQ422" s="42"/>
      <c r="AR422" s="42"/>
      <c r="AS422" s="3" t="str">
        <f>IF(G422&lt;&gt;"LIBSETS_SETTYPE_BATTLEGROUND",IF(G422&lt;&gt;"LIBSETS_SETTYPE_SPECIAL",IF(AT422&lt;&gt;"",VLOOKUP(AT422,'ESO zone constants'!$D$3:$H$4953,5,FALSE),""),""),"")</f>
        <v/>
      </c>
      <c r="AU422" s="44"/>
      <c r="AV422" s="42"/>
      <c r="AW422" s="39"/>
      <c r="AX422" s="85" t="s">
        <v>2677</v>
      </c>
      <c r="AY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Z422" s="21" t="str">
        <f>IF(F422&lt;&gt;"Not in the game (anymore)",IF(A422&lt;&gt;"",IF(P422&lt;&gt;"",CONCATENATE(", zoneIds={",P422),"")&amp;IF(Y422&lt;&gt;"",CONCATENATE(",",Y422),"")&amp;IF(AD422&lt;&gt;"",CONCATENATE(",",AD422),"")&amp;IF(AI422&lt;&gt;"",CONCATENATE(",",AI422),"")&amp;IF(AN422&lt;&gt;"",CONCATENATE(",",AN422),"")&amp;IF(AS422&lt;&gt;"",CONCATENATE(",",AS422),"")&amp;IF(P422&lt;&gt;"",CONCATENATE("}",""),"")&amp;IF(OR(I422="true",I422="false",I422&lt;&gt;""), CONCATENATE(", veteran=", I422), ""),""),"")</f>
        <v>, zoneIds={181}, veteran=false</v>
      </c>
      <c r="BA422" s="21" t="str">
        <f>IF(F422&lt;&gt;"Not in the game (anymore)",IF(A422&lt;&gt;"",", setType="&amp;G422,"")&amp;IF(J422="true",", multiTrialSet=true",""),"")</f>
        <v>, setType=LIBSETS_SETTYPE_CRAFTED</v>
      </c>
      <c r="BB422" s="21" t="str">
        <f>IF(AX422&lt;&gt;"",", isProcSetAllowedInPvP="&amp; AX422,"") &amp; IF(F422&lt;&gt;"Not in the game (anymore)",IF(U422&lt;&gt;"",", dropMechanic={"&amp;U422&amp;IF(AA422&lt;&gt;"",","&amp;AA422,"")&amp;IF(AF422&lt;&gt;"",","&amp;AF422,"")&amp;IF(AK422&lt;&gt;"",","&amp;AK422,"")&amp;IF(AP422&lt;&gt;"",","&amp;AP422,"")&amp;IF(AU422&lt;&gt;"",","&amp;AU422,"")&amp;"}"&amp;IF(U422="LIBSETS_DROP_MECHANIC_MONSTER_NAME",", dropMechanicNames={" &amp; IF(V422&lt;&gt;"","['en']='"&amp;V422&amp;"'","") &amp; IF(W422&lt;&gt;"",", ['de']='" &amp; W422&amp;"'","") &amp; "}",""),"")&amp;"},","")</f>
        <v>},</v>
      </c>
      <c r="BC422" s="21" t="str">
        <f>IF(F422&lt;&gt;"Not in the game (anymore)",IF(C422&lt;&gt;"",CONCATENATE(" --",C422," / ",B422,"   [",IF(Q422&lt;&gt;"",Q422,""),IF(Z422&lt;&gt;"",", "&amp;Z422,""),IF(AE422&lt;&gt;"",", "&amp;AE422,""),IF(AJ422&lt;&gt;"",", "&amp;AJ422,""),IF(AO422&lt;&gt;"",", "&amp;AO422,""),IF(AT422&lt;&gt;"",", "&amp;AT422,""),"]")),"")</f>
        <v xml:space="preserve"> --Dauntless Combatant / Furchtloser Kombattant   [Cyrodiil]</v>
      </c>
    </row>
    <row r="423" spans="1:55" x14ac:dyDescent="0.25">
      <c r="A423" s="5">
        <v>483</v>
      </c>
      <c r="B423" t="s">
        <v>1739</v>
      </c>
      <c r="C423" t="s">
        <v>1739</v>
      </c>
      <c r="D423" s="3">
        <f>A423</f>
        <v>483</v>
      </c>
      <c r="E423" s="59" t="s">
        <v>1802</v>
      </c>
      <c r="F423" s="30" t="s">
        <v>1469</v>
      </c>
      <c r="G423" s="8" t="s">
        <v>1487</v>
      </c>
      <c r="I423" t="s">
        <v>91</v>
      </c>
      <c r="J423" t="s">
        <v>91</v>
      </c>
      <c r="K423">
        <v>-1</v>
      </c>
      <c r="L423">
        <v>-1</v>
      </c>
      <c r="M423">
        <v>-1</v>
      </c>
      <c r="P423" s="3" t="str">
        <f>IF(AND(G423&lt;&gt;"LIBSETS_SETTYPE_BATTLEGROUND",G423&lt;&gt;"LIBSETS_SETTYPE_SPECIAL"), IF(Q423&lt;&gt;"",VLOOKUP(Q423,'ESO zone constants'!$D$3:$H$10001,5,FALSE),""),"")</f>
        <v/>
      </c>
      <c r="Q423" t="str">
        <f>IF(AND(O423&lt;&gt;"",NOT(ISERROR(O423))),O423, IF(AND(K423&lt;&gt;"",K423&gt;0,NOT(ISERROR(K423))),VLOOKUP(K423,'ESO dumped WayshrineInfo'!$K$3:$N$9987,4,FALSE),""))</f>
        <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WayshrineInfo'!$K$3:$N$9987,4,FALSE),""))</f>
        <v/>
      </c>
      <c r="AB423" s="40" t="str">
        <f>IF(AA423&lt;&gt;"",IF(AA423&lt;&gt;"LIBSETS_DROP_MECHANIC_MONSTER_NAME",VLOOKUP(AA423,'LibSets constants'!$I$4:$L$1003,3,FALSE),""),"")</f>
        <v/>
      </c>
      <c r="AC423" s="40" t="str">
        <f>IF(AA423&lt;&gt;"",IF(AA423&lt;&gt;"LIBSETS_DROP_MECHANIC_MONSTER_NAME",VLOOKUP(AA423,'LibSets constants'!$I$4:$L$1003,4,FALSE),""),"")</f>
        <v/>
      </c>
      <c r="AD423" s="43" t="str">
        <f>IF(G423&lt;&gt;"LIBSETS_SETTYPE_BATTLEGROUND",IF(G423&lt;&gt;"LIBSETS_SETTYPE_SPECIAL",IF(AE423&lt;&gt;"",VLOOKUP(AE423,'ESO zone constants'!$D$3:$H$4953,5,FALSE),""),""),"")</f>
        <v/>
      </c>
      <c r="AE423" t="str">
        <f>IF(AND(O423&lt;&gt;"",NOT(ISERROR(O423))),"",IF(AND(M423&lt;&gt;"",M423&gt;0,NOT(ISERROR(M423))),VLOOKUP(M423,'ESO dumped WayshrineInfo'!$K$3:$N$9987,4,FALSE),""))</f>
        <v/>
      </c>
      <c r="AF423" s="44"/>
      <c r="AG423" s="40" t="str">
        <f>IF(AF423&lt;&gt;"",IF(AF423&lt;&gt;"LIBSETS_DROP_MECHANIC_MONSTER_NAME",VLOOKUP(AF423,'LibSets constants'!$I$4:$L$1003,3,FALSE),""),"")</f>
        <v/>
      </c>
      <c r="AH423" s="40" t="str">
        <f>IF(AF423&lt;&gt;"",IF(AF423&lt;&gt;"LIBSETS_DROP_MECHANIC_MONSTER_NAME",VLOOKUP(AF423,'LibSets constants'!$I$4:$L$1003,4,FALSE),""),"")</f>
        <v/>
      </c>
      <c r="AI423" s="43" t="str">
        <f>IF(G423&lt;&gt;"LIBSETS_SETTYPE_BATTLEGROUND",IF(G423&lt;&gt;"LIBSETS_SETTYPE_SPECIAL",IF(AJ423&lt;&gt;"",VLOOKUP(AJ423,'ESO zone constants'!$D$3:$H$4953,5,FALSE),""),""),"")</f>
        <v/>
      </c>
      <c r="AK423" s="44"/>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4"/>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4"/>
      <c r="AV423" s="40" t="str">
        <f>IF(AU423&lt;&gt;"",IF(AU423&lt;&gt;"LIBSETS_DROP_MECHANIC_MONSTER_NAME",VLOOKUP(AU423,'LibSets constants'!$I$4:$L$1003,3,FALSE),""),"")</f>
        <v/>
      </c>
      <c r="AW423" s="43" t="str">
        <f>IF(AU423&lt;&gt;"",IF(AU423&lt;&gt;"LIBSETS_DROP_MECHANIC_MONSTER_NAME",VLOOKUP(AU423,'LibSets constants'!$I$4:$L$1003,4,FALSE),""),"")</f>
        <v/>
      </c>
      <c r="AX423" s="85" t="s">
        <v>2677</v>
      </c>
      <c r="AY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Z423" s="21" t="str">
        <f>IF(F423&lt;&gt;"Not in the game (anymore)",IF(A423&lt;&gt;"",IF(P423&lt;&gt;"",CONCATENATE(", zoneIds={",P423),"")&amp;IF(Y423&lt;&gt;"",CONCATENATE(",",Y423),"")&amp;IF(AD423&lt;&gt;"",CONCATENATE(",",AD423),"")&amp;IF(AI423&lt;&gt;"",CONCATENATE(",",AI423),"")&amp;IF(AN423&lt;&gt;"",CONCATENATE(",",AN423),"")&amp;IF(AS423&lt;&gt;"",CONCATENATE(",",AS423),"")&amp;IF(P423&lt;&gt;"",CONCATENATE("}",""),"")&amp;IF(OR(I423="true",I423="false",I423&lt;&gt;""), CONCATENATE(", veteran=", I423), ""),""),"")</f>
        <v/>
      </c>
      <c r="BA423" s="21" t="str">
        <f>IF(F423&lt;&gt;"Not in the game (anymore)",IF(A423&lt;&gt;"",", setType="&amp;G423,"")&amp;IF(J423="true",", multiTrialSet=true",""),"")</f>
        <v/>
      </c>
      <c r="BB423" s="21" t="str">
        <f>IF(AX423&lt;&gt;"",", isProcSetAllowedInPvP="&amp; AX423,"") &amp; IF(F423&lt;&gt;"Not in the game (anymore)",IF(U423&lt;&gt;"",", dropMechanic={"&amp;U423&amp;IF(AA423&lt;&gt;"",","&amp;AA423,"")&amp;IF(AF423&lt;&gt;"",","&amp;AF423,"")&amp;IF(AK423&lt;&gt;"",","&amp;AK423,"")&amp;IF(AP423&lt;&gt;"",","&amp;AP423,"")&amp;IF(AU423&lt;&gt;"",","&amp;AU423,"")&amp;"}"&amp;IF(U423="LIBSETS_DROP_MECHANIC_MONSTER_NAME",", dropMechanicNames={" &amp; IF(V423&lt;&gt;"","['en']='"&amp;V423&amp;"'","") &amp; IF(W423&lt;&gt;"",", ['de']='" &amp; W423&amp;"'","") &amp; "}",""),"")&amp;"},","")</f>
        <v/>
      </c>
      <c r="BC423" s="21" t="str">
        <f>IF(F423&lt;&gt;"Not in the game (anymore)",IF(C423&lt;&gt;"",CONCATENATE(" --",C423," / ",B423,"   [",IF(Q423&lt;&gt;"",Q423,""),IF(Z423&lt;&gt;"",", "&amp;Z423,""),IF(AE423&lt;&gt;"",", "&amp;AE423,""),IF(AJ423&lt;&gt;"",", "&amp;AJ423,""),IF(AO423&lt;&gt;"",", "&amp;AO423,""),IF(AT423&lt;&gt;"",", "&amp;AT423,""),"]")),"")</f>
        <v/>
      </c>
    </row>
    <row r="424" spans="1:55" x14ac:dyDescent="0.25">
      <c r="A424" s="5">
        <v>484</v>
      </c>
      <c r="B424" t="s">
        <v>1740</v>
      </c>
      <c r="C424" t="s">
        <v>1740</v>
      </c>
      <c r="D424" s="3">
        <f>A424</f>
        <v>484</v>
      </c>
      <c r="E424" s="59" t="s">
        <v>1802</v>
      </c>
      <c r="F424" s="30" t="s">
        <v>1469</v>
      </c>
      <c r="G424" s="8" t="s">
        <v>1487</v>
      </c>
      <c r="I424" t="s">
        <v>91</v>
      </c>
      <c r="J424" t="s">
        <v>91</v>
      </c>
      <c r="K424">
        <v>-1</v>
      </c>
      <c r="L424">
        <v>-1</v>
      </c>
      <c r="M424">
        <v>-1</v>
      </c>
      <c r="P424" s="3" t="str">
        <f>IF(AND(G424&lt;&gt;"LIBSETS_SETTYPE_BATTLEGROUND",G424&lt;&gt;"LIBSETS_SETTYPE_SPECIAL"), IF(Q424&lt;&gt;"",VLOOKUP(Q424,'ESO zone constants'!$D$3:$H$10001,5,FALSE),""),"")</f>
        <v/>
      </c>
      <c r="Q424" t="str">
        <f>IF(AND(O424&lt;&gt;"",NOT(ISERROR(O424))),O424, IF(AND(K424&lt;&gt;"",K424&gt;0,NOT(ISERROR(K424))),VLOOKUP(K424,'ESO dumped WayshrineInfo'!$K$3:$N$9987,4,FALSE),""))</f>
        <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WayshrineInfo'!$K$3:$N$9987,4,FALSE),""))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WayshrineInfo'!$K$3:$N$9987,4,FALSE),""))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5" t="s">
        <v>2677</v>
      </c>
      <c r="AY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Z424" s="21" t="str">
        <f>IF(F424&lt;&gt;"Not in the game (anymore)",IF(A424&lt;&gt;"",IF(P424&lt;&gt;"",CONCATENATE(", zoneIds={",P424),"")&amp;IF(Y424&lt;&gt;"",CONCATENATE(",",Y424),"")&amp;IF(AD424&lt;&gt;"",CONCATENATE(",",AD424),"")&amp;IF(AI424&lt;&gt;"",CONCATENATE(",",AI424),"")&amp;IF(AN424&lt;&gt;"",CONCATENATE(",",AN424),"")&amp;IF(AS424&lt;&gt;"",CONCATENATE(",",AS424),"")&amp;IF(P424&lt;&gt;"",CONCATENATE("}",""),"")&amp;IF(OR(I424="true",I424="false",I424&lt;&gt;""), CONCATENATE(", veteran=", I424), ""),""),"")</f>
        <v/>
      </c>
      <c r="BA424" s="21" t="str">
        <f>IF(F424&lt;&gt;"Not in the game (anymore)",IF(A424&lt;&gt;"",", setType="&amp;G424,"")&amp;IF(J424="true",", multiTrialSet=true",""),"")</f>
        <v/>
      </c>
      <c r="BB424" s="21" t="str">
        <f>IF(AX424&lt;&gt;"",", isProcSetAllowedInPvP="&amp; AX424,"") &amp; IF(F424&lt;&gt;"Not in the game (anymore)",IF(U424&lt;&gt;"",", dropMechanic={"&amp;U424&amp;IF(AA424&lt;&gt;"",","&amp;AA424,"")&amp;IF(AF424&lt;&gt;"",","&amp;AF424,"")&amp;IF(AK424&lt;&gt;"",","&amp;AK424,"")&amp;IF(AP424&lt;&gt;"",","&amp;AP424,"")&amp;IF(AU424&lt;&gt;"",","&amp;AU424,"")&amp;"}"&amp;IF(U424="LIBSETS_DROP_MECHANIC_MONSTER_NAME",", dropMechanicNames={" &amp; IF(V424&lt;&gt;"","['en']='"&amp;V424&amp;"'","") &amp; IF(W424&lt;&gt;"",", ['de']='" &amp; W424&amp;"'","") &amp; "}",""),"")&amp;"},","")</f>
        <v/>
      </c>
      <c r="BC424" s="21" t="str">
        <f>IF(F424&lt;&gt;"Not in the game (anymore)",IF(C424&lt;&gt;"",CONCATENATE(" --",C424," / ",B424,"   [",IF(Q424&lt;&gt;"",Q424,""),IF(Z424&lt;&gt;"",", "&amp;Z424,""),IF(AE424&lt;&gt;"",", "&amp;AE424,""),IF(AJ424&lt;&gt;"",", "&amp;AJ424,""),IF(AO424&lt;&gt;"",", "&amp;AO424,""),IF(AT424&lt;&gt;"",", "&amp;AT424,""),"]")),"")</f>
        <v/>
      </c>
    </row>
    <row r="425" spans="1:55" x14ac:dyDescent="0.25">
      <c r="A425" s="5">
        <v>485</v>
      </c>
      <c r="B425" t="s">
        <v>1741</v>
      </c>
      <c r="C425" t="s">
        <v>1741</v>
      </c>
      <c r="D425" s="3">
        <f>A425</f>
        <v>485</v>
      </c>
      <c r="E425" s="59" t="s">
        <v>1802</v>
      </c>
      <c r="F425" s="30" t="s">
        <v>1469</v>
      </c>
      <c r="G425" s="8" t="s">
        <v>1487</v>
      </c>
      <c r="I425" t="s">
        <v>91</v>
      </c>
      <c r="J425" t="s">
        <v>91</v>
      </c>
      <c r="K425">
        <v>-1</v>
      </c>
      <c r="L425">
        <v>-1</v>
      </c>
      <c r="M425">
        <v>-1</v>
      </c>
      <c r="P425" s="3" t="str">
        <f>IF(AND(G425&lt;&gt;"LIBSETS_SETTYPE_BATTLEGROUND",G425&lt;&gt;"LIBSETS_SETTYPE_SPECIAL"), IF(Q425&lt;&gt;"",VLOOKUP(Q425,'ESO zone constants'!$D$3:$H$10001,5,FALSE),""),"")</f>
        <v/>
      </c>
      <c r="Q425" t="str">
        <f>IF(AND(O425&lt;&gt;"",NOT(ISERROR(O425))),O425, IF(AND(K425&lt;&gt;"",K425&gt;0,NOT(ISERROR(K425))),VLOOKUP(K425,'ESO dumped WayshrineInfo'!$K$3:$N$9987,4,FALSE),""))</f>
        <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WayshrineInfo'!$K$3:$N$9987,4,FALSE),""))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WayshrineInfo'!$K$3:$N$9987,4,FALSE),""))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5" t="s">
        <v>2677</v>
      </c>
      <c r="AY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Z425" s="21" t="str">
        <f>IF(F425&lt;&gt;"Not in the game (anymore)",IF(A425&lt;&gt;"",IF(P425&lt;&gt;"",CONCATENATE(", zoneIds={",P425),"")&amp;IF(Y425&lt;&gt;"",CONCATENATE(",",Y425),"")&amp;IF(AD425&lt;&gt;"",CONCATENATE(",",AD425),"")&amp;IF(AI425&lt;&gt;"",CONCATENATE(",",AI425),"")&amp;IF(AN425&lt;&gt;"",CONCATENATE(",",AN425),"")&amp;IF(AS425&lt;&gt;"",CONCATENATE(",",AS425),"")&amp;IF(P425&lt;&gt;"",CONCATENATE("}",""),"")&amp;IF(OR(I425="true",I425="false",I425&lt;&gt;""), CONCATENATE(", veteran=", I425), ""),""),"")</f>
        <v/>
      </c>
      <c r="BA425" s="21" t="str">
        <f>IF(F425&lt;&gt;"Not in the game (anymore)",IF(A425&lt;&gt;"",", setType="&amp;G425,"")&amp;IF(J425="true",", multiTrialSet=true",""),"")</f>
        <v/>
      </c>
      <c r="BB425" s="21" t="str">
        <f>IF(AX425&lt;&gt;"",", isProcSetAllowedInPvP="&amp; AX425,"") &amp; IF(F425&lt;&gt;"Not in the game (anymore)",IF(U425&lt;&gt;"",", dropMechanic={"&amp;U425&amp;IF(AA425&lt;&gt;"",","&amp;AA425,"")&amp;IF(AF425&lt;&gt;"",","&amp;AF425,"")&amp;IF(AK425&lt;&gt;"",","&amp;AK425,"")&amp;IF(AP425&lt;&gt;"",","&amp;AP425,"")&amp;IF(AU425&lt;&gt;"",","&amp;AU425,"")&amp;"}"&amp;IF(U425="LIBSETS_DROP_MECHANIC_MONSTER_NAME",", dropMechanicNames={" &amp; IF(V425&lt;&gt;"","['en']='"&amp;V425&amp;"'","") &amp; IF(W425&lt;&gt;"",", ['de']='" &amp; W425&amp;"'","") &amp; "}",""),"")&amp;"},","")</f>
        <v/>
      </c>
      <c r="BC425" s="21" t="str">
        <f>IF(F425&lt;&gt;"Not in the game (anymore)",IF(C425&lt;&gt;"",CONCATENATE(" --",C425," / ",B425,"   [",IF(Q425&lt;&gt;"",Q425,""),IF(Z425&lt;&gt;"",", "&amp;Z425,""),IF(AE425&lt;&gt;"",", "&amp;AE425,""),IF(AJ425&lt;&gt;"",", "&amp;AJ425,""),IF(AO425&lt;&gt;"",", "&amp;AO425,""),IF(AT425&lt;&gt;"",", "&amp;AT425,""),"]")),"")</f>
        <v/>
      </c>
    </row>
    <row r="426" spans="1:55" x14ac:dyDescent="0.25">
      <c r="A426" s="5">
        <v>486</v>
      </c>
      <c r="B426" t="s">
        <v>1742</v>
      </c>
      <c r="C426" t="s">
        <v>1742</v>
      </c>
      <c r="D426" s="3">
        <f>A426</f>
        <v>486</v>
      </c>
      <c r="E426" s="59" t="s">
        <v>1802</v>
      </c>
      <c r="F426" s="30" t="s">
        <v>1469</v>
      </c>
      <c r="G426" s="8" t="s">
        <v>1487</v>
      </c>
      <c r="I426" t="s">
        <v>91</v>
      </c>
      <c r="J426" t="s">
        <v>91</v>
      </c>
      <c r="K426">
        <v>-1</v>
      </c>
      <c r="L426">
        <v>-1</v>
      </c>
      <c r="M426">
        <v>-1</v>
      </c>
      <c r="P426" s="3" t="str">
        <f>IF(AND(G426&lt;&gt;"LIBSETS_SETTYPE_BATTLEGROUND",G426&lt;&gt;"LIBSETS_SETTYPE_SPECIAL"), IF(Q426&lt;&gt;"",VLOOKUP(Q426,'ESO zone constants'!$D$3:$H$10001,5,FALSE),""),"")</f>
        <v/>
      </c>
      <c r="Q426" t="str">
        <f>IF(AND(O426&lt;&gt;"",NOT(ISERROR(O426))),O426, IF(AND(K426&lt;&gt;"",K426&gt;0,NOT(ISERROR(K426))),VLOOKUP(K426,'ESO dumped WayshrineInfo'!$K$3:$N$9987,4,FALSE),""))</f>
        <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WayshrineInfo'!$K$3:$N$9987,4,FALSE),""))</f>
        <v/>
      </c>
      <c r="AB426" s="43" t="str">
        <f>IF(AA426&lt;&gt;"",IF(AA426&lt;&gt;"LIBSETS_DROP_MECHANIC_MONSTER_NAME",VLOOKUP(AA426,'LibSets constants'!$I$4:$L$1003,3,FALSE),""),"")</f>
        <v/>
      </c>
      <c r="AC426" s="43" t="str">
        <f>IF(AA426&lt;&gt;"",IF(AA426&lt;&gt;"LIBSETS_DROP_MECHANIC_MONSTER_NAME",VLOOKUP(AA426,'LibSets constants'!$I$4:$L$1003,4,FALSE),""),"")</f>
        <v/>
      </c>
      <c r="AD426" s="43" t="str">
        <f>IF(G426&lt;&gt;"LIBSETS_SETTYPE_BATTLEGROUND",IF(G426&lt;&gt;"LIBSETS_SETTYPE_SPECIAL",IF(AE426&lt;&gt;"",VLOOKUP(AE426,'ESO zone constants'!$D$3:$H$4953,5,FALSE),""),""),"")</f>
        <v/>
      </c>
      <c r="AE426" t="str">
        <f>IF(AND(O426&lt;&gt;"",NOT(ISERROR(O426))),"",IF(AND(M426&lt;&gt;"",M426&gt;0,NOT(ISERROR(M426))),VLOOKUP(M426,'ESO dumped WayshrineInfo'!$K$3:$N$9987,4,FALSE),""))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4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5" t="s">
        <v>2677</v>
      </c>
      <c r="AY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Z426" s="21" t="str">
        <f>IF(F426&lt;&gt;"Not in the game (anymore)",IF(A426&lt;&gt;"",IF(P426&lt;&gt;"",CONCATENATE(", zoneIds={",P426),"")&amp;IF(Y426&lt;&gt;"",CONCATENATE(",",Y426),"")&amp;IF(AD426&lt;&gt;"",CONCATENATE(",",AD426),"")&amp;IF(AI426&lt;&gt;"",CONCATENATE(",",AI426),"")&amp;IF(AN426&lt;&gt;"",CONCATENATE(",",AN426),"")&amp;IF(AS426&lt;&gt;"",CONCATENATE(",",AS426),"")&amp;IF(P426&lt;&gt;"",CONCATENATE("}",""),"")&amp;IF(OR(I426="true",I426="false",I426&lt;&gt;""), CONCATENATE(", veteran=", I426), ""),""),"")</f>
        <v/>
      </c>
      <c r="BA426" s="21" t="str">
        <f>IF(F426&lt;&gt;"Not in the game (anymore)",IF(A426&lt;&gt;"",", setType="&amp;G426,"")&amp;IF(J426="true",", multiTrialSet=true",""),"")</f>
        <v/>
      </c>
      <c r="BB426" s="21" t="str">
        <f>IF(AX426&lt;&gt;"",", isProcSetAllowedInPvP="&amp; AX426,"") &amp; IF(F426&lt;&gt;"Not in the game (anymore)",IF(U426&lt;&gt;"",", dropMechanic={"&amp;U426&amp;IF(AA426&lt;&gt;"",","&amp;AA426,"")&amp;IF(AF426&lt;&gt;"",","&amp;AF426,"")&amp;IF(AK426&lt;&gt;"",","&amp;AK426,"")&amp;IF(AP426&lt;&gt;"",","&amp;AP426,"")&amp;IF(AU426&lt;&gt;"",","&amp;AU426,"")&amp;"}"&amp;IF(U426="LIBSETS_DROP_MECHANIC_MONSTER_NAME",", dropMechanicNames={" &amp; IF(V426&lt;&gt;"","['en']='"&amp;V426&amp;"'","") &amp; IF(W426&lt;&gt;"",", ['de']='" &amp; W426&amp;"'","") &amp; "}",""),"")&amp;"},","")</f>
        <v/>
      </c>
      <c r="BC426" s="21" t="str">
        <f>IF(F426&lt;&gt;"Not in the game (anymore)",IF(C426&lt;&gt;"",CONCATENATE(" --",C426," / ",B426,"   [",IF(Q426&lt;&gt;"",Q426,""),IF(Z426&lt;&gt;"",", "&amp;Z426,""),IF(AE426&lt;&gt;"",", "&amp;AE426,""),IF(AJ426&lt;&gt;"",", "&amp;AJ426,""),IF(AO426&lt;&gt;"",", "&amp;AO426,""),IF(AT426&lt;&gt;"",", "&amp;AT426,""),"]")),"")</f>
        <v/>
      </c>
    </row>
    <row r="427" spans="1:55" x14ac:dyDescent="0.25">
      <c r="A427" s="5">
        <v>487</v>
      </c>
      <c r="B427" t="s">
        <v>1743</v>
      </c>
      <c r="C427" t="s">
        <v>2659</v>
      </c>
      <c r="D427" s="3">
        <f>A427</f>
        <v>487</v>
      </c>
      <c r="G427" s="8" t="s">
        <v>1485</v>
      </c>
      <c r="I427" t="s">
        <v>91</v>
      </c>
      <c r="J427" t="s">
        <v>91</v>
      </c>
      <c r="K427">
        <v>418</v>
      </c>
      <c r="L427">
        <v>419</v>
      </c>
      <c r="M427">
        <v>421</v>
      </c>
      <c r="O427" s="65"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WayshrineInfo'!$K$3:$N$9987,4,FALSE),""))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WayshrineInfo'!$K$3:$N$9987,4,FALSE),""))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WayshrineInfo'!$K$3:$N$9987,4,FALSE),""))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5" t="s">
        <v>2677</v>
      </c>
      <c r="AY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Z427" s="21" t="str">
        <f>IF(F427&lt;&gt;"Not in the game (anymore)",IF(A427&lt;&gt;"",IF(P427&lt;&gt;"",CONCATENATE(", zoneIds={",P427),"")&amp;IF(Y427&lt;&gt;"",CONCATENATE(",",Y427),"")&amp;IF(AD427&lt;&gt;"",CONCATENATE(",",AD427),"")&amp;IF(AI427&lt;&gt;"",CONCATENATE(",",AI427),"")&amp;IF(AN427&lt;&gt;"",CONCATENATE(",",AN427),"")&amp;IF(AS427&lt;&gt;"",CONCATENATE(",",AS427),"")&amp;IF(P427&lt;&gt;"",CONCATENATE("}",""),"")&amp;IF(OR(I427="true",I427="false",I427&lt;&gt;""), CONCATENATE(", veteran=", I427), ""),""),"")</f>
        <v>, zoneIds={1160}, veteran=false</v>
      </c>
      <c r="BA427" s="21" t="str">
        <f>IF(F427&lt;&gt;"Not in the game (anymore)",IF(A427&lt;&gt;"",", setType="&amp;G427,"")&amp;IF(J427="true",", multiTrialSet=true",""),"")</f>
        <v>, setType=LIBSETS_SETTYPE_OVERLAND</v>
      </c>
      <c r="BB427" s="21" t="str">
        <f>IF(AX427&lt;&gt;"",", isProcSetAllowedInPvP="&amp; AX427,"") &amp; IF(F427&lt;&gt;"Not in the game (anymore)",IF(U427&lt;&gt;"",", dropMechanic={"&amp;U427&amp;IF(AA427&lt;&gt;"",","&amp;AA427,"")&amp;IF(AF427&lt;&gt;"",","&amp;AF427,"")&amp;IF(AK427&lt;&gt;"",","&amp;AK427,"")&amp;IF(AP427&lt;&gt;"",","&amp;AP427,"")&amp;IF(AU427&lt;&gt;"",","&amp;AU427,"")&amp;"}"&amp;IF(U427="LIBSETS_DROP_MECHANIC_MONSTER_NAME",", dropMechanicNames={" &amp; IF(V427&lt;&gt;"","['en']='"&amp;V427&amp;"'","") &amp; IF(W427&lt;&gt;"",", ['de']='" &amp; W427&amp;"'","") &amp; "}",""),"")&amp;"},","")</f>
        <v>, dropMechanic={LIBSETS_DROP_MECHANIC_OVERLAND_BOSS_DELVE,LIBSETS_DROP_MECHANIC_OVERLAND_BOSS_DELVE,LIBSETS_DROP_MECHANIC_OVERLAND_BOSS_PUBLIC_DUNGEON,LIBSETS_DROP_MECHANIC_OVERLAND_CHEST}},</v>
      </c>
      <c r="BC427" s="21" t="str">
        <f>IF(F427&lt;&gt;"Not in the game (anymore)",IF(C427&lt;&gt;"",CONCATENATE(" --",C427," / ",B427,"   [",IF(Q427&lt;&gt;"",Q427,""),IF(Z427&lt;&gt;"",", "&amp;Z427,""),IF(AE427&lt;&gt;"",", "&amp;AE427,""),IF(AJ427&lt;&gt;"",", "&amp;AJ427,""),IF(AO427&lt;&gt;"",", "&amp;AO427,""),IF(AT427&lt;&gt;"",", "&amp;AT427,""),"]")),"")</f>
        <v xml:space="preserve"> --Winter\'s Respite / Winterruhe   [Western Skyrim]</v>
      </c>
    </row>
    <row r="428" spans="1:55" x14ac:dyDescent="0.25">
      <c r="A428" s="5">
        <v>488</v>
      </c>
      <c r="B428" t="s">
        <v>1744</v>
      </c>
      <c r="C428" t="s">
        <v>1745</v>
      </c>
      <c r="D428" s="3">
        <f>A428</f>
        <v>488</v>
      </c>
      <c r="G428" s="8" t="s">
        <v>1485</v>
      </c>
      <c r="I428" t="s">
        <v>91</v>
      </c>
      <c r="J428" t="s">
        <v>91</v>
      </c>
      <c r="K428">
        <v>418</v>
      </c>
      <c r="L428">
        <v>419</v>
      </c>
      <c r="M428">
        <v>421</v>
      </c>
      <c r="O428" s="65"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WayshrineInfo'!$K$3:$N$9987,4,FALSE),""))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WayshrineInfo'!$K$3:$N$9987,4,FALSE),""))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WayshrineInfo'!$K$3:$N$9987,4,FALSE),""))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5" t="s">
        <v>2677</v>
      </c>
      <c r="AY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Z428" s="21" t="str">
        <f>IF(F428&lt;&gt;"Not in the game (anymore)",IF(A428&lt;&gt;"",IF(P428&lt;&gt;"",CONCATENATE(", zoneIds={",P428),"")&amp;IF(Y428&lt;&gt;"",CONCATENATE(",",Y428),"")&amp;IF(AD428&lt;&gt;"",CONCATENATE(",",AD428),"")&amp;IF(AI428&lt;&gt;"",CONCATENATE(",",AI428),"")&amp;IF(AN428&lt;&gt;"",CONCATENATE(",",AN428),"")&amp;IF(AS428&lt;&gt;"",CONCATENATE(",",AS428),"")&amp;IF(P428&lt;&gt;"",CONCATENATE("}",""),"")&amp;IF(OR(I428="true",I428="false",I428&lt;&gt;""), CONCATENATE(", veteran=", I428), ""),""),"")</f>
        <v>, zoneIds={1160}, veteran=false</v>
      </c>
      <c r="BA428" s="21" t="str">
        <f>IF(F428&lt;&gt;"Not in the game (anymore)",IF(A428&lt;&gt;"",", setType="&amp;G428,"")&amp;IF(J428="true",", multiTrialSet=true",""),"")</f>
        <v>, setType=LIBSETS_SETTYPE_OVERLAND</v>
      </c>
      <c r="BB428" s="21" t="str">
        <f>IF(AX428&lt;&gt;"",", isProcSetAllowedInPvP="&amp; AX428,"") &amp; IF(F428&lt;&gt;"Not in the game (anymore)",IF(U428&lt;&gt;"",", dropMechanic={"&amp;U428&amp;IF(AA428&lt;&gt;"",","&amp;AA428,"")&amp;IF(AF428&lt;&gt;"",","&amp;AF428,"")&amp;IF(AK428&lt;&gt;"",","&amp;AK428,"")&amp;IF(AP428&lt;&gt;"",","&amp;AP428,"")&amp;IF(AU428&lt;&gt;"",","&amp;AU428,"")&amp;"}"&amp;IF(U428="LIBSETS_DROP_MECHANIC_MONSTER_NAME",", dropMechanicNames={" &amp; IF(V428&lt;&gt;"","['en']='"&amp;V428&amp;"'","") &amp; IF(W428&lt;&gt;"",", ['de']='" &amp; W428&amp;"'","") &amp; "}",""),"")&amp;"},","")</f>
        <v>, dropMechanic={LIBSETS_DROP_MECHANIC_OVERLAND_BOSS_DELVE,LIBSETS_DROP_MECHANIC_OVERLAND_BOSS_DELVE,LIBSETS_DROP_MECHANIC_OVERLAND_BOSS_PUBLIC_DUNGEON,LIBSETS_DROP_MECHANIC_OVERLAND_CHEST}},</v>
      </c>
      <c r="BC428" s="21" t="str">
        <f>IF(F428&lt;&gt;"Not in the game (anymore)",IF(C428&lt;&gt;"",CONCATENATE(" --",C428," / ",B428,"   [",IF(Q428&lt;&gt;"",Q428,""),IF(Z428&lt;&gt;"",", "&amp;Z428,""),IF(AE428&lt;&gt;"",", "&amp;AE428,""),IF(AJ428&lt;&gt;"",", "&amp;AJ428,""),IF(AO428&lt;&gt;"",", "&amp;AO428,""),IF(AT428&lt;&gt;"",", "&amp;AT428,""),"]")),"")</f>
        <v xml:space="preserve"> --Venomous Smite / Giftschlag   [Western Skyrim]</v>
      </c>
    </row>
    <row r="429" spans="1:55" x14ac:dyDescent="0.25">
      <c r="A429" s="5">
        <v>489</v>
      </c>
      <c r="B429" t="s">
        <v>1746</v>
      </c>
      <c r="C429" t="s">
        <v>1747</v>
      </c>
      <c r="D429" s="3">
        <f>A429</f>
        <v>489</v>
      </c>
      <c r="G429" s="8" t="s">
        <v>1485</v>
      </c>
      <c r="I429" t="s">
        <v>91</v>
      </c>
      <c r="J429" t="s">
        <v>91</v>
      </c>
      <c r="K429">
        <v>418</v>
      </c>
      <c r="L429">
        <v>419</v>
      </c>
      <c r="M429">
        <v>421</v>
      </c>
      <c r="O429" s="65"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WayshrineInfo'!$K$3:$N$9987,4,FALSE),""))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WayshrineInfo'!$K$3:$N$9987,4,FALSE),""))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WayshrineInfo'!$K$3:$N$9987,4,FALSE),""))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5" t="s">
        <v>2677</v>
      </c>
      <c r="AY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Z429" s="21" t="str">
        <f>IF(F429&lt;&gt;"Not in the game (anymore)",IF(A429&lt;&gt;"",IF(P429&lt;&gt;"",CONCATENATE(", zoneIds={",P429),"")&amp;IF(Y429&lt;&gt;"",CONCATENATE(",",Y429),"")&amp;IF(AD429&lt;&gt;"",CONCATENATE(",",AD429),"")&amp;IF(AI429&lt;&gt;"",CONCATENATE(",",AI429),"")&amp;IF(AN429&lt;&gt;"",CONCATENATE(",",AN429),"")&amp;IF(AS429&lt;&gt;"",CONCATENATE(",",AS429),"")&amp;IF(P429&lt;&gt;"",CONCATENATE("}",""),"")&amp;IF(OR(I429="true",I429="false",I429&lt;&gt;""), CONCATENATE(", veteran=", I429), ""),""),"")</f>
        <v>, zoneIds={1160}, veteran=false</v>
      </c>
      <c r="BA429" s="21" t="str">
        <f>IF(F429&lt;&gt;"Not in the game (anymore)",IF(A429&lt;&gt;"",", setType="&amp;G429,"")&amp;IF(J429="true",", multiTrialSet=true",""),"")</f>
        <v>, setType=LIBSETS_SETTYPE_OVERLAND</v>
      </c>
      <c r="BB429" s="21" t="str">
        <f>IF(AX429&lt;&gt;"",", isProcSetAllowedInPvP="&amp; AX429,"") &amp; IF(F429&lt;&gt;"Not in the game (anymore)",IF(U429&lt;&gt;"",", dropMechanic={"&amp;U429&amp;IF(AA429&lt;&gt;"",","&amp;AA429,"")&amp;IF(AF429&lt;&gt;"",","&amp;AF429,"")&amp;IF(AK429&lt;&gt;"",","&amp;AK429,"")&amp;IF(AP429&lt;&gt;"",","&amp;AP429,"")&amp;IF(AU429&lt;&gt;"",","&amp;AU429,"")&amp;"}"&amp;IF(U429="LIBSETS_DROP_MECHANIC_MONSTER_NAME",", dropMechanicNames={" &amp; IF(V429&lt;&gt;"","['en']='"&amp;V429&amp;"'","") &amp; IF(W429&lt;&gt;"",", ['de']='" &amp; W429&amp;"'","") &amp; "}",""),"")&amp;"},","")</f>
        <v>, dropMechanic={LIBSETS_DROP_MECHANIC_OVERLAND_BOSS_DELVE,LIBSETS_DROP_MECHANIC_OVERLAND_BOSS_DELVE,LIBSETS_DROP_MECHANIC_OVERLAND_BOSS_PUBLIC_DUNGEON,LIBSETS_DROP_MECHANIC_OVERLAND_CHEST}},</v>
      </c>
      <c r="BC429" s="21" t="str">
        <f>IF(F429&lt;&gt;"Not in the game (anymore)",IF(C429&lt;&gt;"",CONCATENATE(" --",C429," / ",B429,"   [",IF(Q429&lt;&gt;"",Q429,""),IF(Z429&lt;&gt;"",", "&amp;Z429,""),IF(AE429&lt;&gt;"",", "&amp;AE429,""),IF(AJ429&lt;&gt;"",", "&amp;AJ429,""),IF(AO429&lt;&gt;"",", "&amp;AO429,""),IF(AT429&lt;&gt;"",", "&amp;AT429,""),"]")),"")</f>
        <v xml:space="preserve"> --Eternal Vigor / Ewiger Elan   [Western Skyrim]</v>
      </c>
    </row>
    <row r="430" spans="1:55" x14ac:dyDescent="0.25">
      <c r="A430" s="5">
        <v>490</v>
      </c>
      <c r="B430" t="s">
        <v>1748</v>
      </c>
      <c r="C430" t="s">
        <v>2660</v>
      </c>
      <c r="D430" s="3">
        <f>A430</f>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WayshrineInfo'!$K$3:$N$9987,4,FALSE),""))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WayshrineInfo'!$K$3:$N$9987,4,FALSE),""))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WayshrineInfo'!$K$3:$N$9987,4,FALSE),""))</f>
        <v>Western Skyrim</v>
      </c>
      <c r="AF430" s="44"/>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4"/>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4"/>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4"/>
      <c r="AV430" s="40" t="str">
        <f>IF(AU430&lt;&gt;"",IF(AU430&lt;&gt;"LIBSETS_DROP_MECHANIC_MONSTER_NAME",VLOOKUP(AU430,'LibSets constants'!$I$4:$L$1003,3,FALSE),""),"")</f>
        <v/>
      </c>
      <c r="AW430" s="43" t="str">
        <f>IF(AU430&lt;&gt;"",IF(AU430&lt;&gt;"LIBSETS_DROP_MECHANIC_MONSTER_NAME",VLOOKUP(AU430,'LibSets constants'!$I$4:$L$1003,4,FALSE),""),"")</f>
        <v/>
      </c>
      <c r="AX430" s="85" t="s">
        <v>2677</v>
      </c>
      <c r="AY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Z430" s="21" t="str">
        <f>IF(F430&lt;&gt;"Not in the game (anymore)",IF(A430&lt;&gt;"",IF(P430&lt;&gt;"",CONCATENATE(", zoneIds={",P430),"")&amp;IF(Y430&lt;&gt;"",CONCATENATE(",",Y430),"")&amp;IF(AD430&lt;&gt;"",CONCATENATE(",",AD430),"")&amp;IF(AI430&lt;&gt;"",CONCATENATE(",",AI430),"")&amp;IF(AN430&lt;&gt;"",CONCATENATE(",",AN430),"")&amp;IF(AS430&lt;&gt;"",CONCATENATE(",",AS430),"")&amp;IF(P430&lt;&gt;"",CONCATENATE("}",""),"")&amp;IF(OR(I430="true",I430="false",I430&lt;&gt;""), CONCATENATE(", veteran=", I430), ""),""),"")</f>
        <v>, zoneIds={1160,1160,1160}, veteran=false</v>
      </c>
      <c r="BA430" s="21" t="str">
        <f>IF(F430&lt;&gt;"Not in the game (anymore)",IF(A430&lt;&gt;"",", setType="&amp;G430,"")&amp;IF(J430="true",", multiTrialSet=true",""),"")</f>
        <v>, setType=LIBSETS_SETTYPE_CRAFTED</v>
      </c>
      <c r="BB430" s="21" t="str">
        <f>IF(AX430&lt;&gt;"",", isProcSetAllowedInPvP="&amp; AX430,"") &amp; IF(F430&lt;&gt;"Not in the game (anymore)",IF(U430&lt;&gt;"",", dropMechanic={"&amp;U430&amp;IF(AA430&lt;&gt;"",","&amp;AA430,"")&amp;IF(AF430&lt;&gt;"",","&amp;AF430,"")&amp;IF(AK430&lt;&gt;"",","&amp;AK430,"")&amp;IF(AP430&lt;&gt;"",","&amp;AP430,"")&amp;IF(AU430&lt;&gt;"",","&amp;AU430,"")&amp;"}"&amp;IF(U430="LIBSETS_DROP_MECHANIC_MONSTER_NAME",", dropMechanicNames={" &amp; IF(V430&lt;&gt;"","['en']='"&amp;V430&amp;"'","") &amp; IF(W430&lt;&gt;"",", ['de']='" &amp; W430&amp;"'","") &amp; "}",""),"")&amp;"},","")</f>
        <v>},</v>
      </c>
      <c r="BC430" s="21" t="str">
        <f>IF(F430&lt;&gt;"Not in the game (anymore)",IF(C430&lt;&gt;"",CONCATENATE(" --",C430," / ",B430,"   [",IF(Q430&lt;&gt;"",Q430,""),IF(Z430&lt;&gt;"",", "&amp;Z430,""),IF(AE430&lt;&gt;"",", "&amp;AE430,""),IF(AJ430&lt;&gt;"",", "&amp;AJ430,""),IF(AO430&lt;&gt;"",", "&amp;AO430,""),IF(AT430&lt;&gt;"",", "&amp;AT430,""),"]")),"")</f>
        <v xml:space="preserve"> --Stuhn\'s Favor / Stuhns Gunst   [Western Skyrim, Western Skyrim, Western Skyrim]</v>
      </c>
    </row>
    <row r="431" spans="1:55" x14ac:dyDescent="0.25">
      <c r="A431" s="5">
        <v>491</v>
      </c>
      <c r="B431" t="s">
        <v>1749</v>
      </c>
      <c r="C431" t="s">
        <v>2661</v>
      </c>
      <c r="D431" s="3">
        <f>A431</f>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WayshrineInfo'!$K$3:$N$9987,4,FALSE),""))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WayshrineInfo'!$K$3:$N$9987,4,FALSE),""))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WayshrineInfo'!$K$3:$N$9987,4,FALSE),""))</f>
        <v>Western Skyrim</v>
      </c>
      <c r="AF431" s="44"/>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4"/>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4"/>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4"/>
      <c r="AV431" s="40" t="str">
        <f>IF(AU431&lt;&gt;"",IF(AU431&lt;&gt;"LIBSETS_DROP_MECHANIC_MONSTER_NAME",VLOOKUP(AU431,'LibSets constants'!$I$4:$L$1003,3,FALSE),""),"")</f>
        <v/>
      </c>
      <c r="AW431" s="43" t="str">
        <f>IF(AU431&lt;&gt;"",IF(AU431&lt;&gt;"LIBSETS_DROP_MECHANIC_MONSTER_NAME",VLOOKUP(AU431,'LibSets constants'!$I$4:$L$1003,4,FALSE),""),"")</f>
        <v/>
      </c>
      <c r="AX431" s="85" t="s">
        <v>2677</v>
      </c>
      <c r="AY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Z431" s="21" t="str">
        <f>IF(F431&lt;&gt;"Not in the game (anymore)",IF(A431&lt;&gt;"",IF(P431&lt;&gt;"",CONCATENATE(", zoneIds={",P431),"")&amp;IF(Y431&lt;&gt;"",CONCATENATE(",",Y431),"")&amp;IF(AD431&lt;&gt;"",CONCATENATE(",",AD431),"")&amp;IF(AI431&lt;&gt;"",CONCATENATE(",",AI431),"")&amp;IF(AN431&lt;&gt;"",CONCATENATE(",",AN431),"")&amp;IF(AS431&lt;&gt;"",CONCATENATE(",",AS431),"")&amp;IF(P431&lt;&gt;"",CONCATENATE("}",""),"")&amp;IF(OR(I431="true",I431="false",I431&lt;&gt;""), CONCATENATE(", veteran=", I431), ""),""),"")</f>
        <v>, zoneIds={1160,1160,1160}, veteran=false</v>
      </c>
      <c r="BA431" s="21" t="str">
        <f>IF(F431&lt;&gt;"Not in the game (anymore)",IF(A431&lt;&gt;"",", setType="&amp;G431,"")&amp;IF(J431="true",", multiTrialSet=true",""),"")</f>
        <v>, setType=LIBSETS_SETTYPE_CRAFTED</v>
      </c>
      <c r="BB431" s="21" t="str">
        <f>IF(AX431&lt;&gt;"",", isProcSetAllowedInPvP="&amp; AX431,"") &amp; IF(F431&lt;&gt;"Not in the game (anymore)",IF(U431&lt;&gt;"",", dropMechanic={"&amp;U431&amp;IF(AA431&lt;&gt;"",","&amp;AA431,"")&amp;IF(AF431&lt;&gt;"",","&amp;AF431,"")&amp;IF(AK431&lt;&gt;"",","&amp;AK431,"")&amp;IF(AP431&lt;&gt;"",","&amp;AP431,"")&amp;IF(AU431&lt;&gt;"",","&amp;AU431,"")&amp;"}"&amp;IF(U431="LIBSETS_DROP_MECHANIC_MONSTER_NAME",", dropMechanicNames={" &amp; IF(V431&lt;&gt;"","['en']='"&amp;V431&amp;"'","") &amp; IF(W431&lt;&gt;"",", ['de']='" &amp; W431&amp;"'","") &amp; "}",""),"")&amp;"},","")</f>
        <v>},</v>
      </c>
      <c r="BC431" s="21" t="str">
        <f>IF(F431&lt;&gt;"Not in the game (anymore)",IF(C431&lt;&gt;"",CONCATENATE(" --",C431," / ",B431,"   [",IF(Q431&lt;&gt;"",Q431,""),IF(Z431&lt;&gt;"",", "&amp;Z431,""),IF(AE431&lt;&gt;"",", "&amp;AE431,""),IF(AJ431&lt;&gt;"",", "&amp;AJ431,""),IF(AO431&lt;&gt;"",", "&amp;AO431,""),IF(AT431&lt;&gt;"",", "&amp;AT431,""),"]")),"")</f>
        <v xml:space="preserve"> --Dragon\'s Appetite / Appetit des Drachen   [Western Skyrim, Western Skyrim, Western Skyrim]</v>
      </c>
    </row>
    <row r="432" spans="1:55" x14ac:dyDescent="0.25">
      <c r="A432" s="5">
        <v>492</v>
      </c>
      <c r="B432" t="s">
        <v>1750</v>
      </c>
      <c r="C432" t="s">
        <v>2662</v>
      </c>
      <c r="D432" s="3">
        <f>A432</f>
        <v>492</v>
      </c>
      <c r="G432" s="8" t="s">
        <v>1486</v>
      </c>
      <c r="I432" t="s">
        <v>91</v>
      </c>
      <c r="J432" t="s">
        <v>91</v>
      </c>
      <c r="K432">
        <v>434</v>
      </c>
      <c r="L432">
        <v>434</v>
      </c>
      <c r="M432">
        <v>434</v>
      </c>
      <c r="O432" s="65"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WayshrineInfo'!$K$3:$N$9987,4,FALSE),""))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WayshrineInfo'!$K$3:$N$9987,4,FALSE),""))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WayshrineInfo'!$K$3:$N$9987,4,FALSE),""))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5" t="s">
        <v>2677</v>
      </c>
      <c r="AY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{wayshrines={434,434,434,}, dlcId=DLC_GREYMOOR</v>
      </c>
      <c r="AZ432" s="21" t="str">
        <f>IF(F432&lt;&gt;"Not in the game (anymore)",IF(A432&lt;&gt;"",IF(P432&lt;&gt;"",CONCATENATE(", zoneIds={",P432),"")&amp;IF(Y432&lt;&gt;"",CONCATENATE(",",Y432),"")&amp;IF(AD432&lt;&gt;"",CONCATENATE(",",AD432),"")&amp;IF(AI432&lt;&gt;"",CONCATENATE(",",AI432),"")&amp;IF(AN432&lt;&gt;"",CONCATENATE(",",AN432),"")&amp;IF(AS432&lt;&gt;"",CONCATENATE(",",AS432),"")&amp;IF(P432&lt;&gt;"",CONCATENATE("}",""),"")&amp;IF(OR(I432="true",I432="false",I432&lt;&gt;""), CONCATENATE(", veteran=", I432), ""),""),"")</f>
        <v>, zoneIds={1196}, veteran=false</v>
      </c>
      <c r="BA432" s="21" t="str">
        <f>IF(F432&lt;&gt;"Not in the game (anymore)",IF(A432&lt;&gt;"",", setType="&amp;G432,"")&amp;IF(J432="true",", multiTrialSet=true",""),"")</f>
        <v>, setType=LIBSETS_SETTYPE_TRIAL</v>
      </c>
      <c r="BB432" s="21" t="str">
        <f>IF(AX432&lt;&gt;"",", isProcSetAllowedInPvP="&amp; AX432,"") &amp; IF(F432&lt;&gt;"Not in the game (anymore)",IF(U432&lt;&gt;"",", dropMechanic={"&amp;U432&amp;IF(AA432&lt;&gt;"",","&amp;AA432,"")&amp;IF(AF432&lt;&gt;"",","&amp;AF432,"")&amp;IF(AK432&lt;&gt;"",","&amp;AK432,"")&amp;IF(AP432&lt;&gt;"",","&amp;AP432,"")&amp;IF(AU432&lt;&gt;"",","&amp;AU432,"")&amp;"}"&amp;IF(U432="LIBSETS_DROP_MECHANIC_MONSTER_NAME",", dropMechanicNames={" &amp; IF(V432&lt;&gt;"","['en']='"&amp;V432&amp;"'","") &amp; IF(W432&lt;&gt;"",", ['de']='" &amp; W432&amp;"'","")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IF(F432&lt;&gt;"Not in the game (anymore)",IF(C432&lt;&gt;"",CONCATENATE(" --",C432," / ",B432,"   [",IF(Q432&lt;&gt;"",Q432,""),IF(Z432&lt;&gt;"",", "&amp;Z432,""),IF(AE432&lt;&gt;"",", "&amp;AE432,""),IF(AJ432&lt;&gt;"",", "&amp;AJ432,""),IF(AO432&lt;&gt;"",", "&amp;AO432,""),IF(AT432&lt;&gt;"",", "&amp;AT432,""),"]")),"")</f>
        <v xml:space="preserve"> --Kyne\'s Wind / Kynes Wind   [Kyne's Aegis]</v>
      </c>
    </row>
    <row r="433" spans="1:55" x14ac:dyDescent="0.25">
      <c r="A433" s="5">
        <v>493</v>
      </c>
      <c r="B433" t="s">
        <v>1751</v>
      </c>
      <c r="C433" t="s">
        <v>2663</v>
      </c>
      <c r="D433" s="3">
        <f>A433</f>
        <v>493</v>
      </c>
      <c r="G433" s="8" t="s">
        <v>1486</v>
      </c>
      <c r="I433" t="s">
        <v>92</v>
      </c>
      <c r="J433" t="s">
        <v>91</v>
      </c>
      <c r="K433">
        <v>434</v>
      </c>
      <c r="L433">
        <v>434</v>
      </c>
      <c r="M433">
        <v>434</v>
      </c>
      <c r="O433" s="65"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WayshrineInfo'!$K$3:$N$9987,4,FALSE),""))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WayshrineInfo'!$K$3:$N$9987,4,FALSE),""))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WayshrineInfo'!$K$3:$N$9987,4,FALSE),""))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5" t="s">
        <v>2677</v>
      </c>
      <c r="AY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{wayshrines={434,434,434,}, dlcId=DLC_GREYMOOR</v>
      </c>
      <c r="AZ433" s="21" t="str">
        <f>IF(F433&lt;&gt;"Not in the game (anymore)",IF(A433&lt;&gt;"",IF(P433&lt;&gt;"",CONCATENATE(", zoneIds={",P433),"")&amp;IF(Y433&lt;&gt;"",CONCATENATE(",",Y433),"")&amp;IF(AD433&lt;&gt;"",CONCATENATE(",",AD433),"")&amp;IF(AI433&lt;&gt;"",CONCATENATE(",",AI433),"")&amp;IF(AN433&lt;&gt;"",CONCATENATE(",",AN433),"")&amp;IF(AS433&lt;&gt;"",CONCATENATE(",",AS433),"")&amp;IF(P433&lt;&gt;"",CONCATENATE("}",""),"")&amp;IF(OR(I433="true",I433="false",I433&lt;&gt;""), CONCATENATE(", veteran=", I433), ""),""),"")</f>
        <v>, zoneIds={1196}, veteran=true</v>
      </c>
      <c r="BA433" s="21" t="str">
        <f>IF(F433&lt;&gt;"Not in the game (anymore)",IF(A433&lt;&gt;"",", setType="&amp;G433,"")&amp;IF(J433="true",", multiTrialSet=true",""),"")</f>
        <v>, setType=LIBSETS_SETTYPE_TRIAL</v>
      </c>
      <c r="BB433" s="21" t="str">
        <f>IF(AX433&lt;&gt;"",", isProcSetAllowedInPvP="&amp; AX433,"") &amp; IF(F433&lt;&gt;"Not in the game (anymore)",IF(U433&lt;&gt;"",", dropMechanic={"&amp;U433&amp;IF(AA433&lt;&gt;"",","&amp;AA433,"")&amp;IF(AF433&lt;&gt;"",","&amp;AF433,"")&amp;IF(AK433&lt;&gt;"",","&amp;AK433,"")&amp;IF(AP433&lt;&gt;"",","&amp;AP433,"")&amp;IF(AU433&lt;&gt;"",","&amp;AU433,"")&amp;"}"&amp;IF(U433="LIBSETS_DROP_MECHANIC_MONSTER_NAME",", dropMechanicNames={" &amp; IF(V433&lt;&gt;"","['en']='"&amp;V433&amp;"'","") &amp; IF(W433&lt;&gt;"",", ['de']='" &amp; W433&amp;"'","")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IF(F433&lt;&gt;"Not in the game (anymore)",IF(C433&lt;&gt;"",CONCATENATE(" --",C433," / ",B433,"   [",IF(Q433&lt;&gt;"",Q433,""),IF(Z433&lt;&gt;"",", "&amp;Z433,""),IF(AE433&lt;&gt;"",", "&amp;AE433,""),IF(AJ433&lt;&gt;"",", "&amp;AJ433,""),IF(AO433&lt;&gt;"",", "&amp;AO433,""),IF(AT433&lt;&gt;"",", "&amp;AT433,""),"]")),"")</f>
        <v xml:space="preserve"> --Perfected Kyne\'s Wind / Kynes perfektionierter Wind   [Kyne's Aegis]</v>
      </c>
    </row>
    <row r="434" spans="1:55" x14ac:dyDescent="0.25">
      <c r="A434" s="5">
        <v>494</v>
      </c>
      <c r="B434" t="s">
        <v>1752</v>
      </c>
      <c r="C434" t="s">
        <v>2664</v>
      </c>
      <c r="D434" s="3">
        <f>A434</f>
        <v>494</v>
      </c>
      <c r="G434" s="8" t="s">
        <v>1486</v>
      </c>
      <c r="I434" t="s">
        <v>91</v>
      </c>
      <c r="J434" t="s">
        <v>91</v>
      </c>
      <c r="K434">
        <v>434</v>
      </c>
      <c r="L434">
        <v>434</v>
      </c>
      <c r="M434">
        <v>434</v>
      </c>
      <c r="O434" s="65"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WayshrineInfo'!$K$3:$N$9987,4,FALSE),""))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WayshrineInfo'!$K$3:$N$9987,4,FALSE),""))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WayshrineInfo'!$K$3:$N$9987,4,FALSE),""))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5" t="s">
        <v>2677</v>
      </c>
      <c r="AY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{wayshrines={434,434,434,}, dlcId=DLC_GREYMOOR</v>
      </c>
      <c r="AZ434" s="21" t="str">
        <f>IF(F434&lt;&gt;"Not in the game (anymore)",IF(A434&lt;&gt;"",IF(P434&lt;&gt;"",CONCATENATE(", zoneIds={",P434),"")&amp;IF(Y434&lt;&gt;"",CONCATENATE(",",Y434),"")&amp;IF(AD434&lt;&gt;"",CONCATENATE(",",AD434),"")&amp;IF(AI434&lt;&gt;"",CONCATENATE(",",AI434),"")&amp;IF(AN434&lt;&gt;"",CONCATENATE(",",AN434),"")&amp;IF(AS434&lt;&gt;"",CONCATENATE(",",AS434),"")&amp;IF(P434&lt;&gt;"",CONCATENATE("}",""),"")&amp;IF(OR(I434="true",I434="false",I434&lt;&gt;""), CONCATENATE(", veteran=", I434), ""),""),"")</f>
        <v>, zoneIds={1196}, veteran=false</v>
      </c>
      <c r="BA434" s="21" t="str">
        <f>IF(F434&lt;&gt;"Not in the game (anymore)",IF(A434&lt;&gt;"",", setType="&amp;G434,"")&amp;IF(J434="true",", multiTrialSet=true",""),"")</f>
        <v>, setType=LIBSETS_SETTYPE_TRIAL</v>
      </c>
      <c r="BB434" s="21" t="str">
        <f>IF(AX434&lt;&gt;"",", isProcSetAllowedInPvP="&amp; AX434,"") &amp; IF(F434&lt;&gt;"Not in the game (anymore)",IF(U434&lt;&gt;"",", dropMechanic={"&amp;U434&amp;IF(AA434&lt;&gt;"",","&amp;AA434,"")&amp;IF(AF434&lt;&gt;"",","&amp;AF434,"")&amp;IF(AK434&lt;&gt;"",","&amp;AK434,"")&amp;IF(AP434&lt;&gt;"",","&amp;AP434,"")&amp;IF(AU434&lt;&gt;"",","&amp;AU434,"")&amp;"}"&amp;IF(U434="LIBSETS_DROP_MECHANIC_MONSTER_NAME",", dropMechanicNames={" &amp; IF(V434&lt;&gt;"","['en']='"&amp;V434&amp;"'","") &amp; IF(W434&lt;&gt;"",", ['de']='" &amp; W434&amp;"'","")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IF(F434&lt;&gt;"Not in the game (anymore)",IF(C434&lt;&gt;"",CONCATENATE(" --",C434," / ",B434,"   [",IF(Q434&lt;&gt;"",Q434,""),IF(Z434&lt;&gt;"",", "&amp;Z434,""),IF(AE434&lt;&gt;"",", "&amp;AE434,""),IF(AJ434&lt;&gt;"",", "&amp;AJ434,""),IF(AO434&lt;&gt;"",", "&amp;AO434,""),IF(AT434&lt;&gt;"",", "&amp;AT434,""),"]")),"")</f>
        <v xml:space="preserve"> --Vrol\'s Command / Vrols Befehl   [Kyne's Aegis]</v>
      </c>
    </row>
    <row r="435" spans="1:55" x14ac:dyDescent="0.25">
      <c r="A435" s="5">
        <v>495</v>
      </c>
      <c r="B435" t="s">
        <v>1753</v>
      </c>
      <c r="C435" t="s">
        <v>2665</v>
      </c>
      <c r="D435" s="3">
        <f>A435</f>
        <v>495</v>
      </c>
      <c r="G435" s="8" t="s">
        <v>1486</v>
      </c>
      <c r="I435" t="s">
        <v>92</v>
      </c>
      <c r="J435" t="s">
        <v>91</v>
      </c>
      <c r="K435">
        <v>434</v>
      </c>
      <c r="L435">
        <v>434</v>
      </c>
      <c r="M435">
        <v>434</v>
      </c>
      <c r="O435" s="65"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WayshrineInfo'!$K$3:$N$9987,4,FALSE),""))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WayshrineInfo'!$K$3:$N$9987,4,FALSE),""))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WayshrineInfo'!$K$3:$N$9987,4,FALSE),""))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5" t="s">
        <v>2677</v>
      </c>
      <c r="AY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{wayshrines={434,434,434,}, dlcId=DLC_GREYMOOR</v>
      </c>
      <c r="AZ435" s="21" t="str">
        <f>IF(F435&lt;&gt;"Not in the game (anymore)",IF(A435&lt;&gt;"",IF(P435&lt;&gt;"",CONCATENATE(", zoneIds={",P435),"")&amp;IF(Y435&lt;&gt;"",CONCATENATE(",",Y435),"")&amp;IF(AD435&lt;&gt;"",CONCATENATE(",",AD435),"")&amp;IF(AI435&lt;&gt;"",CONCATENATE(",",AI435),"")&amp;IF(AN435&lt;&gt;"",CONCATENATE(",",AN435),"")&amp;IF(AS435&lt;&gt;"",CONCATENATE(",",AS435),"")&amp;IF(P435&lt;&gt;"",CONCATENATE("}",""),"")&amp;IF(OR(I435="true",I435="false",I435&lt;&gt;""), CONCATENATE(", veteran=", I435), ""),""),"")</f>
        <v>, zoneIds={1196}, veteran=true</v>
      </c>
      <c r="BA435" s="21" t="str">
        <f>IF(F435&lt;&gt;"Not in the game (anymore)",IF(A435&lt;&gt;"",", setType="&amp;G435,"")&amp;IF(J435="true",", multiTrialSet=true",""),"")</f>
        <v>, setType=LIBSETS_SETTYPE_TRIAL</v>
      </c>
      <c r="BB435" s="21" t="str">
        <f>IF(AX435&lt;&gt;"",", isProcSetAllowedInPvP="&amp; AX435,"") &amp; IF(F435&lt;&gt;"Not in the game (anymore)",IF(U435&lt;&gt;"",", dropMechanic={"&amp;U435&amp;IF(AA435&lt;&gt;"",","&amp;AA435,"")&amp;IF(AF435&lt;&gt;"",","&amp;AF435,"")&amp;IF(AK435&lt;&gt;"",","&amp;AK435,"")&amp;IF(AP435&lt;&gt;"",","&amp;AP435,"")&amp;IF(AU435&lt;&gt;"",","&amp;AU435,"")&amp;"}"&amp;IF(U435="LIBSETS_DROP_MECHANIC_MONSTER_NAME",", dropMechanicNames={" &amp; IF(V435&lt;&gt;"","['en']='"&amp;V435&amp;"'","") &amp; IF(W435&lt;&gt;"",", ['de']='" &amp; W435&amp;"'","")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IF(F435&lt;&gt;"Not in the game (anymore)",IF(C435&lt;&gt;"",CONCATENATE(" --",C435," / ",B435,"   [",IF(Q435&lt;&gt;"",Q435,""),IF(Z435&lt;&gt;"",", "&amp;Z435,""),IF(AE435&lt;&gt;"",", "&amp;AE435,""),IF(AJ435&lt;&gt;"",", "&amp;AJ435,""),IF(AO435&lt;&gt;"",", "&amp;AO435,""),IF(AT435&lt;&gt;"",", "&amp;AT435,""),"]")),"")</f>
        <v xml:space="preserve"> --Perfected Vrol\'s Command / Vrols perfektionierter Befehl   [Kyne's Aegis]</v>
      </c>
    </row>
    <row r="436" spans="1:55" x14ac:dyDescent="0.25">
      <c r="A436" s="5">
        <v>496</v>
      </c>
      <c r="B436" t="s">
        <v>1754</v>
      </c>
      <c r="C436" t="s">
        <v>1755</v>
      </c>
      <c r="D436" s="3">
        <f>A436</f>
        <v>496</v>
      </c>
      <c r="G436" s="8" t="s">
        <v>1486</v>
      </c>
      <c r="I436" t="s">
        <v>91</v>
      </c>
      <c r="J436" t="s">
        <v>91</v>
      </c>
      <c r="K436">
        <v>434</v>
      </c>
      <c r="L436">
        <v>434</v>
      </c>
      <c r="M436">
        <v>434</v>
      </c>
      <c r="O436" s="65"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WayshrineInfo'!$K$3:$N$9987,4,FALSE),""))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WayshrineInfo'!$K$3:$N$9987,4,FALSE),""))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WayshrineInfo'!$K$3:$N$9987,4,FALSE),""))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5" t="s">
        <v>2677</v>
      </c>
      <c r="AY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{wayshrines={434,434,434,}, dlcId=DLC_GREYMOOR</v>
      </c>
      <c r="AZ436" s="21" t="str">
        <f>IF(F436&lt;&gt;"Not in the game (anymore)",IF(A436&lt;&gt;"",IF(P436&lt;&gt;"",CONCATENATE(", zoneIds={",P436),"")&amp;IF(Y436&lt;&gt;"",CONCATENATE(",",Y436),"")&amp;IF(AD436&lt;&gt;"",CONCATENATE(",",AD436),"")&amp;IF(AI436&lt;&gt;"",CONCATENATE(",",AI436),"")&amp;IF(AN436&lt;&gt;"",CONCATENATE(",",AN436),"")&amp;IF(AS436&lt;&gt;"",CONCATENATE(",",AS436),"")&amp;IF(P436&lt;&gt;"",CONCATENATE("}",""),"")&amp;IF(OR(I436="true",I436="false",I436&lt;&gt;""), CONCATENATE(", veteran=", I436), ""),""),"")</f>
        <v>, zoneIds={1196}, veteran=false</v>
      </c>
      <c r="BA436" s="21" t="str">
        <f>IF(F436&lt;&gt;"Not in the game (anymore)",IF(A436&lt;&gt;"",", setType="&amp;G436,"")&amp;IF(J436="true",", multiTrialSet=true",""),"")</f>
        <v>, setType=LIBSETS_SETTYPE_TRIAL</v>
      </c>
      <c r="BB436" s="21" t="str">
        <f>IF(AX436&lt;&gt;"",", isProcSetAllowedInPvP="&amp; AX436,"") &amp; IF(F436&lt;&gt;"Not in the game (anymore)",IF(U436&lt;&gt;"",", dropMechanic={"&amp;U436&amp;IF(AA436&lt;&gt;"",","&amp;AA436,"")&amp;IF(AF436&lt;&gt;"",","&amp;AF436,"")&amp;IF(AK436&lt;&gt;"",","&amp;AK436,"")&amp;IF(AP436&lt;&gt;"",","&amp;AP436,"")&amp;IF(AU436&lt;&gt;"",","&amp;AU436,"")&amp;"}"&amp;IF(U436="LIBSETS_DROP_MECHANIC_MONSTER_NAME",", dropMechanicNames={" &amp; IF(V436&lt;&gt;"","['en']='"&amp;V436&amp;"'","") &amp; IF(W436&lt;&gt;"",", ['de']='" &amp; W436&amp;"'","")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IF(F436&lt;&gt;"Not in the game (anymore)",IF(C436&lt;&gt;"",CONCATENATE(" --",C436," / ",B436,"   [",IF(Q436&lt;&gt;"",Q436,""),IF(Z436&lt;&gt;"",", "&amp;Z436,""),IF(AE436&lt;&gt;"",", "&amp;AE436,""),IF(AJ436&lt;&gt;"",", "&amp;AJ436,""),IF(AO436&lt;&gt;"",", "&amp;AO436,""),IF(AT436&lt;&gt;"",", "&amp;AT436,""),"]")),"")</f>
        <v xml:space="preserve"> --Roaring Opportunist / Brüllender Opportunist   [Kyne's Aegis]</v>
      </c>
    </row>
    <row r="437" spans="1:55" x14ac:dyDescent="0.25">
      <c r="A437" s="5">
        <v>497</v>
      </c>
      <c r="B437" t="s">
        <v>1756</v>
      </c>
      <c r="C437" t="s">
        <v>1757</v>
      </c>
      <c r="D437" s="3">
        <f>A437</f>
        <v>497</v>
      </c>
      <c r="G437" s="8" t="s">
        <v>1486</v>
      </c>
      <c r="I437" t="s">
        <v>92</v>
      </c>
      <c r="J437" t="s">
        <v>91</v>
      </c>
      <c r="K437">
        <v>434</v>
      </c>
      <c r="L437">
        <v>434</v>
      </c>
      <c r="M437">
        <v>434</v>
      </c>
      <c r="O437" s="65"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WayshrineInfo'!$K$3:$N$9987,4,FALSE),""))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WayshrineInfo'!$K$3:$N$9987,4,FALSE),""))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WayshrineInfo'!$K$3:$N$9987,4,FALSE),""))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5" t="s">
        <v>2677</v>
      </c>
      <c r="AY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{wayshrines={434,434,434,}, dlcId=DLC_GREYMOOR</v>
      </c>
      <c r="AZ437" s="21" t="str">
        <f>IF(F437&lt;&gt;"Not in the game (anymore)",IF(A437&lt;&gt;"",IF(P437&lt;&gt;"",CONCATENATE(", zoneIds={",P437),"")&amp;IF(Y437&lt;&gt;"",CONCATENATE(",",Y437),"")&amp;IF(AD437&lt;&gt;"",CONCATENATE(",",AD437),"")&amp;IF(AI437&lt;&gt;"",CONCATENATE(",",AI437),"")&amp;IF(AN437&lt;&gt;"",CONCATENATE(",",AN437),"")&amp;IF(AS437&lt;&gt;"",CONCATENATE(",",AS437),"")&amp;IF(P437&lt;&gt;"",CONCATENATE("}",""),"")&amp;IF(OR(I437="true",I437="false",I437&lt;&gt;""), CONCATENATE(", veteran=", I437), ""),""),"")</f>
        <v>, zoneIds={1196}, veteran=true</v>
      </c>
      <c r="BA437" s="21" t="str">
        <f>IF(F437&lt;&gt;"Not in the game (anymore)",IF(A437&lt;&gt;"",", setType="&amp;G437,"")&amp;IF(J437="true",", multiTrialSet=true",""),"")</f>
        <v>, setType=LIBSETS_SETTYPE_TRIAL</v>
      </c>
      <c r="BB437" s="21" t="str">
        <f>IF(AX437&lt;&gt;"",", isProcSetAllowedInPvP="&amp; AX437,"") &amp; IF(F437&lt;&gt;"Not in the game (anymore)",IF(U437&lt;&gt;"",", dropMechanic={"&amp;U437&amp;IF(AA437&lt;&gt;"",","&amp;AA437,"")&amp;IF(AF437&lt;&gt;"",","&amp;AF437,"")&amp;IF(AK437&lt;&gt;"",","&amp;AK437,"")&amp;IF(AP437&lt;&gt;"",","&amp;AP437,"")&amp;IF(AU437&lt;&gt;"",","&amp;AU437,"")&amp;"}"&amp;IF(U437="LIBSETS_DROP_MECHANIC_MONSTER_NAME",", dropMechanicNames={" &amp; IF(V437&lt;&gt;"","['en']='"&amp;V437&amp;"'","") &amp; IF(W437&lt;&gt;"",", ['de']='" &amp; W437&amp;"'","")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IF(F437&lt;&gt;"Not in the game (anymore)",IF(C437&lt;&gt;"",CONCATENATE(" --",C437," / ",B437,"   [",IF(Q437&lt;&gt;"",Q437,""),IF(Z437&lt;&gt;"",", "&amp;Z437,""),IF(AE437&lt;&gt;"",", "&amp;AE437,""),IF(AJ437&lt;&gt;"",", "&amp;AJ437,""),IF(AO437&lt;&gt;"",", "&amp;AO437,""),IF(AT437&lt;&gt;"",", "&amp;AT437,""),"]")),"")</f>
        <v xml:space="preserve"> --Perfected Roaring Opportunist / Perfektionierter brüllender Opportunist   [Kyne's Aegis]</v>
      </c>
    </row>
    <row r="438" spans="1:55" x14ac:dyDescent="0.25">
      <c r="A438" s="5">
        <v>498</v>
      </c>
      <c r="B438" t="s">
        <v>1758</v>
      </c>
      <c r="C438" t="s">
        <v>2666</v>
      </c>
      <c r="D438" s="3">
        <f>A438</f>
        <v>498</v>
      </c>
      <c r="G438" s="8" t="s">
        <v>1486</v>
      </c>
      <c r="I438" t="s">
        <v>91</v>
      </c>
      <c r="J438" t="s">
        <v>91</v>
      </c>
      <c r="K438">
        <v>434</v>
      </c>
      <c r="L438">
        <v>434</v>
      </c>
      <c r="M438">
        <v>434</v>
      </c>
      <c r="O438" s="65"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WayshrineInfo'!$K$3:$N$9987,4,FALSE),""))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5"/>
      <c r="Y438" s="3" t="str">
        <f>IF(G438&lt;&gt;"LIBSETS_SETTYPE_BATTLEGROUND",IF(G438&lt;&gt;"LIBSETS_SETTYPE_SPECIAL",IF(X438&lt;&gt;"",X438,IF(Z438&lt;&gt;"",VLOOKUP(Z438,'ESO zone constants'!$D$3:$H$4953,5,FALSE),"")),""),"")</f>
        <v/>
      </c>
      <c r="Z438" t="str">
        <f>IF(AND(O438&lt;&gt;"",NOT(ISERROR(O438))),"",IF(AND(L438&lt;&gt;"",L438&gt;0,NOT(ISERROR(L438))),VLOOKUP(L438,'ESO dumped WayshrineInfo'!$K$3:$N$9987,4,FALSE),""))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WayshrineInfo'!$K$3:$N$9987,4,FALSE),""))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5" t="s">
        <v>2677</v>
      </c>
      <c r="AY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{wayshrines={434,434,434,}, dlcId=DLC_GREYMOOR</v>
      </c>
      <c r="AZ438" s="21" t="str">
        <f>IF(F438&lt;&gt;"Not in the game (anymore)",IF(A438&lt;&gt;"",IF(P438&lt;&gt;"",CONCATENATE(", zoneIds={",P438),"")&amp;IF(Y438&lt;&gt;"",CONCATENATE(",",Y438),"")&amp;IF(AD438&lt;&gt;"",CONCATENATE(",",AD438),"")&amp;IF(AI438&lt;&gt;"",CONCATENATE(",",AI438),"")&amp;IF(AN438&lt;&gt;"",CONCATENATE(",",AN438),"")&amp;IF(AS438&lt;&gt;"",CONCATENATE(",",AS438),"")&amp;IF(P438&lt;&gt;"",CONCATENATE("}",""),"")&amp;IF(OR(I438="true",I438="false",I438&lt;&gt;""), CONCATENATE(", veteran=", I438), ""),""),"")</f>
        <v>, zoneIds={1196}, veteran=false</v>
      </c>
      <c r="BA438" s="21" t="str">
        <f>IF(F438&lt;&gt;"Not in the game (anymore)",IF(A438&lt;&gt;"",", setType="&amp;G438,"")&amp;IF(J438="true",", multiTrialSet=true",""),"")</f>
        <v>, setType=LIBSETS_SETTYPE_TRIAL</v>
      </c>
      <c r="BB438" s="21" t="str">
        <f>IF(AX438&lt;&gt;"",", isProcSetAllowedInPvP="&amp; AX438,"") &amp; IF(F438&lt;&gt;"Not in the game (anymore)",IF(U438&lt;&gt;"",", dropMechanic={"&amp;U438&amp;IF(AA438&lt;&gt;"",","&amp;AA438,"")&amp;IF(AF438&lt;&gt;"",","&amp;AF438,"")&amp;IF(AK438&lt;&gt;"",","&amp;AK438,"")&amp;IF(AP438&lt;&gt;"",","&amp;AP438,"")&amp;IF(AU438&lt;&gt;"",","&amp;AU438,"")&amp;"}"&amp;IF(U438="LIBSETS_DROP_MECHANIC_MONSTER_NAME",", dropMechanicNames={" &amp; IF(V438&lt;&gt;"","['en']='"&amp;V438&amp;"'","") &amp; IF(W438&lt;&gt;"",", ['de']='" &amp; W438&amp;"'","")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IF(F438&lt;&gt;"Not in the game (anymore)",IF(C438&lt;&gt;"",CONCATENATE(" --",C438," / ",B438,"   [",IF(Q438&lt;&gt;"",Q438,""),IF(Z438&lt;&gt;"",", "&amp;Z438,""),IF(AE438&lt;&gt;"",", "&amp;AE438,""),IF(AJ438&lt;&gt;"",", "&amp;AJ438,""),IF(AO438&lt;&gt;"",", "&amp;AO438,""),IF(AT438&lt;&gt;"",", "&amp;AT438,""),"]")),"")</f>
        <v xml:space="preserve"> --Yandir\'s Might / Yandirs Macht   [Kyne's Aegis]</v>
      </c>
    </row>
    <row r="439" spans="1:55" x14ac:dyDescent="0.25">
      <c r="A439" s="5">
        <v>499</v>
      </c>
      <c r="B439" t="s">
        <v>1759</v>
      </c>
      <c r="C439" t="s">
        <v>2667</v>
      </c>
      <c r="D439" s="3">
        <f>A439</f>
        <v>499</v>
      </c>
      <c r="G439" s="8" t="s">
        <v>1486</v>
      </c>
      <c r="I439" t="s">
        <v>92</v>
      </c>
      <c r="J439" t="s">
        <v>91</v>
      </c>
      <c r="K439">
        <v>434</v>
      </c>
      <c r="L439">
        <v>434</v>
      </c>
      <c r="M439">
        <v>434</v>
      </c>
      <c r="O439" s="65"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WayshrineInfo'!$K$3:$N$9987,4,FALSE),""))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WayshrineInfo'!$K$3:$N$9987,4,FALSE),""))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WayshrineInfo'!$K$3:$N$9987,4,FALSE),""))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5" t="s">
        <v>2677</v>
      </c>
      <c r="AY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{wayshrines={434,434,434,}, dlcId=DLC_GREYMOOR</v>
      </c>
      <c r="AZ439" s="21" t="str">
        <f>IF(F439&lt;&gt;"Not in the game (anymore)",IF(A439&lt;&gt;"",IF(P439&lt;&gt;"",CONCATENATE(", zoneIds={",P439),"")&amp;IF(Y439&lt;&gt;"",CONCATENATE(",",Y439),"")&amp;IF(AD439&lt;&gt;"",CONCATENATE(",",AD439),"")&amp;IF(AI439&lt;&gt;"",CONCATENATE(",",AI439),"")&amp;IF(AN439&lt;&gt;"",CONCATENATE(",",AN439),"")&amp;IF(AS439&lt;&gt;"",CONCATENATE(",",AS439),"")&amp;IF(P439&lt;&gt;"",CONCATENATE("}",""),"")&amp;IF(OR(I439="true",I439="false",I439&lt;&gt;""), CONCATENATE(", veteran=", I439), ""),""),"")</f>
        <v>, zoneIds={1196}, veteran=true</v>
      </c>
      <c r="BA439" s="21" t="str">
        <f>IF(F439&lt;&gt;"Not in the game (anymore)",IF(A439&lt;&gt;"",", setType="&amp;G439,"")&amp;IF(J439="true",", multiTrialSet=true",""),"")</f>
        <v>, setType=LIBSETS_SETTYPE_TRIAL</v>
      </c>
      <c r="BB439" s="21" t="str">
        <f>IF(AX439&lt;&gt;"",", isProcSetAllowedInPvP="&amp; AX439,"") &amp; IF(F439&lt;&gt;"Not in the game (anymore)",IF(U439&lt;&gt;"",", dropMechanic={"&amp;U439&amp;IF(AA439&lt;&gt;"",","&amp;AA439,"")&amp;IF(AF439&lt;&gt;"",","&amp;AF439,"")&amp;IF(AK439&lt;&gt;"",","&amp;AK439,"")&amp;IF(AP439&lt;&gt;"",","&amp;AP439,"")&amp;IF(AU439&lt;&gt;"",","&amp;AU439,"")&amp;"}"&amp;IF(U439="LIBSETS_DROP_MECHANIC_MONSTER_NAME",", dropMechanicNames={" &amp; IF(V439&lt;&gt;"","['en']='"&amp;V439&amp;"'","") &amp; IF(W439&lt;&gt;"",", ['de']='" &amp; W439&amp;"'","")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IF(F439&lt;&gt;"Not in the game (anymore)",IF(C439&lt;&gt;"",CONCATENATE(" --",C439," / ",B439,"   [",IF(Q439&lt;&gt;"",Q439,""),IF(Z439&lt;&gt;"",", "&amp;Z439,""),IF(AE439&lt;&gt;"",", "&amp;AE439,""),IF(AJ439&lt;&gt;"",", "&amp;AJ439,""),IF(AO439&lt;&gt;"",", "&amp;AO439,""),IF(AT439&lt;&gt;"",", "&amp;AT439,""),"]")),"")</f>
        <v xml:space="preserve"> --Perfected Yandir\'s Might / Yandirs perfektionierte Macht   [Kyne's Aegis]</v>
      </c>
    </row>
    <row r="440" spans="1:55" x14ac:dyDescent="0.25">
      <c r="A440" s="5">
        <v>500</v>
      </c>
      <c r="B440" t="s">
        <v>1760</v>
      </c>
      <c r="C440" t="s">
        <v>2668</v>
      </c>
      <c r="D440" s="3">
        <f>A440</f>
        <v>500</v>
      </c>
      <c r="E440" s="42" t="s">
        <v>1803</v>
      </c>
      <c r="F440" s="30" t="s">
        <v>1469</v>
      </c>
      <c r="G440" s="8"/>
      <c r="O440" s="65"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WayshrineInfo'!$K$3:$N$9987,4,FALSE),""))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WayshrineInfo'!$K$3:$N$9987,4,FALSE),""))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WayshrineInfo'!$K$3:$N$9987,4,FALSE),""))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5" t="s">
        <v>2677</v>
      </c>
      <c r="AY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Z440" s="21" t="str">
        <f>IF(F440&lt;&gt;"Not in the game (anymore)",IF(A440&lt;&gt;"",IF(P440&lt;&gt;"",CONCATENATE(", zoneIds={",P440),"")&amp;IF(Y440&lt;&gt;"",CONCATENATE(",",Y440),"")&amp;IF(AD440&lt;&gt;"",CONCATENATE(",",AD440),"")&amp;IF(AI440&lt;&gt;"",CONCATENATE(",",AI440),"")&amp;IF(AN440&lt;&gt;"",CONCATENATE(",",AN440),"")&amp;IF(AS440&lt;&gt;"",CONCATENATE(",",AS440),"")&amp;IF(P440&lt;&gt;"",CONCATENATE("}",""),"")&amp;IF(OR(I440="true",I440="false",I440&lt;&gt;""), CONCATENATE(", veteran=", I440), ""),""),"")</f>
        <v/>
      </c>
      <c r="BA440" s="21" t="str">
        <f>IF(F440&lt;&gt;"Not in the game (anymore)",IF(A440&lt;&gt;"",", setType="&amp;G440,"")&amp;IF(J440="true",", multiTrialSet=true",""),"")</f>
        <v/>
      </c>
      <c r="BB440" s="21" t="str">
        <f>IF(AX440&lt;&gt;"",", isProcSetAllowedInPvP="&amp; AX440,"") &amp; IF(F440&lt;&gt;"Not in the game (anymore)",IF(U440&lt;&gt;"",", dropMechanic={"&amp;U440&amp;IF(AA440&lt;&gt;"",","&amp;AA440,"")&amp;IF(AF440&lt;&gt;"",","&amp;AF440,"")&amp;IF(AK440&lt;&gt;"",","&amp;AK440,"")&amp;IF(AP440&lt;&gt;"",","&amp;AP440,"")&amp;IF(AU440&lt;&gt;"",","&amp;AU440,"")&amp;"}"&amp;IF(U440="LIBSETS_DROP_MECHANIC_MONSTER_NAME",", dropMechanicNames={" &amp; IF(V440&lt;&gt;"","['en']='"&amp;V440&amp;"'","") &amp; IF(W440&lt;&gt;"",", ['de']='" &amp; W440&amp;"'","") &amp; "}",""),"")&amp;"},","")</f>
        <v/>
      </c>
      <c r="BC440" s="21" t="str">
        <f>IF(F440&lt;&gt;"Not in the game (anymore)",IF(C440&lt;&gt;"",CONCATENATE(" --",C440," / ",B440,"   [",IF(Q440&lt;&gt;"",Q440,""),IF(Z440&lt;&gt;"",", "&amp;Z440,""),IF(AE440&lt;&gt;"",", "&amp;AE440,""),IF(AJ440&lt;&gt;"",", "&amp;AJ440,""),IF(AO440&lt;&gt;"",", "&amp;AO440,""),IF(AT440&lt;&gt;"",", "&amp;AT440,""),"]")),"")</f>
        <v/>
      </c>
    </row>
    <row r="441" spans="1:55" x14ac:dyDescent="0.25">
      <c r="A441" s="5">
        <v>501</v>
      </c>
      <c r="B441" t="s">
        <v>1762</v>
      </c>
      <c r="C441" t="s">
        <v>1761</v>
      </c>
      <c r="D441" s="3">
        <f>A441</f>
        <v>501</v>
      </c>
      <c r="G441" s="8" t="s">
        <v>1692</v>
      </c>
      <c r="I441" t="s">
        <v>91</v>
      </c>
      <c r="J441" t="s">
        <v>91</v>
      </c>
      <c r="K441">
        <v>176</v>
      </c>
      <c r="L441">
        <v>360</v>
      </c>
      <c r="M441">
        <v>179</v>
      </c>
      <c r="P441" s="3">
        <f>IF(AND(G441&lt;&gt;"LIBSETS_SETTYPE_BATTLEGROUND",G441&lt;&gt;"LIBSETS_SETTYPE_SPECIAL"), IF(Q441&lt;&gt;"",VLOOKUP(Q441,'ESO zone constants'!$D$3:$H$10001,5,FALSE),""),"")</f>
        <v>381</v>
      </c>
      <c r="Q441" t="str">
        <f>IF(AND(O441&lt;&gt;"",NOT(ISERROR(O441))),O441, IF(AND(K441&lt;&gt;"",K441&gt;0,NOT(ISERROR(K441))),VLOOKUP(K441,'ESO dumped WayshrineInfo'!$K$3:$N$9987,4,FALSE),""))</f>
        <v>Auridon</v>
      </c>
      <c r="R441" s="65" t="s">
        <v>1619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3" t="s">
        <v>1566</v>
      </c>
      <c r="V441" s="37" t="s">
        <v>3270</v>
      </c>
      <c r="W441" s="37" t="s">
        <v>3270</v>
      </c>
      <c r="X441" s="3"/>
      <c r="Y441" s="3">
        <f>IF(G441&lt;&gt;"LIBSETS_SETTYPE_BATTLEGROUND",IF(G441&lt;&gt;"LIBSETS_SETTYPE_SPECIAL",IF(X441&lt;&gt;"",X441,IF(Z441&lt;&gt;"",VLOOKUP(Z441,'ESO zone constants'!$D$3:$H$4953,5,FALSE),"")),""),"")</f>
        <v>1027</v>
      </c>
      <c r="Z441" t="str">
        <f>IF(AND(O441&lt;&gt;"",NOT(ISERROR(O441))),"",IF(AND(L441&lt;&gt;"",L441&gt;0,NOT(ISERROR(L441))),VLOOKUP(L441,'ESO dumped WayshrineInfo'!$K$3:$N$9987,4,FALSE),""))</f>
        <v>Artaeum</v>
      </c>
      <c r="AA441" s="33" t="s">
        <v>3306</v>
      </c>
      <c r="AB441" s="43" t="s">
        <v>3341</v>
      </c>
      <c r="AC441" s="43" t="s">
        <v>3342</v>
      </c>
      <c r="AD441" s="43">
        <f>IF(G441&lt;&gt;"LIBSETS_SETTYPE_BATTLEGROUND",IF(G441&lt;&gt;"LIBSETS_SETTYPE_SPECIAL",IF(AE441&lt;&gt;"",VLOOKUP(AE441,'ESO zone constants'!$D$3:$H$4953,5,FALSE),""),""),"")</f>
        <v>534</v>
      </c>
      <c r="AE441" t="str">
        <f>IF(AND(O441&lt;&gt;"",NOT(ISERROR(O441))),"",IF(AND(M441&lt;&gt;"",M441&gt;0,NOT(ISERROR(M441))),VLOOKUP(M441,'ESO dumped WayshrineInfo'!$K$3:$N$9987,4,FALSE),""))</f>
        <v>Stros M'Kai</v>
      </c>
      <c r="AF441" s="44" t="s">
        <v>3306</v>
      </c>
      <c r="AG441" s="43" t="s">
        <v>3343</v>
      </c>
      <c r="AH441" s="43" t="s">
        <v>3344</v>
      </c>
      <c r="AI441" s="40">
        <f>IF(G441&lt;&gt;"LIBSETS_SETTYPE_BATTLEGROUND",IF(G441&lt;&gt;"LIBSETS_SETTYPE_SPECIAL",IF(AJ441&lt;&gt;"",VLOOKUP(AJ441,'ESO zone constants'!$D$3:$H$4953,5,FALSE),""),""),"")</f>
        <v>1020</v>
      </c>
      <c r="AJ441" t="s">
        <v>674</v>
      </c>
      <c r="AK441" s="44" t="s">
        <v>1566</v>
      </c>
      <c r="AL441" s="43" t="str">
        <f>IF(AK441&lt;&gt;"",IF(AK441&lt;&gt;"LIBSETS_DROP_MECHANIC_MONSTER_NAME",VLOOKUP(AK441,'LibSets constants'!$I$4:$L$1003,3,FALSE),""),"")</f>
        <v>Overland group bosses have a 100% chance to drop head, chest, legs, or weapon.</v>
      </c>
      <c r="AM441" s="43" t="str">
        <f>IF(AK441&lt;&gt;"",IF(AK441&lt;&gt;"LIBSETS_DROP_MECHANIC_MONSTER_NAME",VLOOKUP(AK441,'LibSets constants'!$I$4:$L$1003,4,FALSE),""),"")</f>
        <v>Überland Gruppenbosse haben eine Chance von 100%, Kopf, Brust, Beine oder Waffen fallen zu lassen.</v>
      </c>
      <c r="AN441" s="3">
        <f>IF(G441&lt;&gt;"LIBSETS_SETTYPE_BATTLEGROUND",IF(G441&lt;&gt;"LIBSETS_SETTYPE_SPECIAL",IF(AO441&lt;&gt;"",VLOOKUP(AO441,'ESO zone constants'!$D$3:$H$4953,5,FALSE),""),""),"")</f>
        <v>1027</v>
      </c>
      <c r="AO441" t="s">
        <v>681</v>
      </c>
      <c r="AP441" s="44" t="s">
        <v>3312</v>
      </c>
      <c r="AQ441" s="43" t="s">
        <v>3345</v>
      </c>
      <c r="AR441" s="43" t="s">
        <v>3346</v>
      </c>
      <c r="AS441" s="3" t="str">
        <f>IF(G441&lt;&gt;"LIBSETS_SETTYPE_BATTLEGROUND",IF(G441&lt;&gt;"LIBSETS_SETTYPE_SPECIAL",IF(AT441&lt;&gt;"",VLOOKUP(AT441,'ESO zone constants'!$D$3:$H$4953,5,FALSE),""),""),"")</f>
        <v/>
      </c>
      <c r="AT441" s="39"/>
      <c r="AU441" s="44"/>
      <c r="AV441" s="43" t="str">
        <f>IF(AU441&lt;&gt;"",IF(AU441&lt;&gt;"LIBSETS_DROP_MECHANIC_MONSTER_NAME",VLOOKUP(AU441,'LibSets constants'!$I$4:$L$1003,3,FALSE),""),"")</f>
        <v/>
      </c>
      <c r="AW441" s="43" t="str">
        <f>IF(AU441&lt;&gt;"",IF(AU441&lt;&gt;"LIBSETS_DROP_MECHANIC_MONSTER_NAME",VLOOKUP(AU441,'LibSets constants'!$I$4:$L$1003,4,FALSE),""),"")</f>
        <v/>
      </c>
      <c r="AX441" s="85" t="s">
        <v>2677</v>
      </c>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{wayshrines={176,360,179,}, dlcId=DLC_GREYMOOR</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 zoneIds={381,1027,534,1020,1027},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dropMechanic={LIBSETS_DROP_MECHANIC_OVERLAND_WORLDBOSS,LIBSETS_DROP_MECHANIC_FISHING_HOLE,LIBSETS_DROP_MECHANIC_FISHING_HOLE,LIBSETS_DROP_MECHANIC_OVERLAND_WORLDBOSS,LIBSETS_DROP_MECHANIC_OVERLAND_LOOT}},</v>
      </c>
      <c r="BC441" s="21" t="str">
        <f>IF(F441&lt;&gt;"Not in the game (anymore)",IF(C441&lt;&gt;"",CONCATENATE(" --",C441," / ",B441,"   [",IF(Q441&lt;&gt;"",Q441,""),IF(Z441&lt;&gt;"",", "&amp;Z441,""),IF(AE441&lt;&gt;"",", "&amp;AE441,""),IF(AJ441&lt;&gt;"",", "&amp;AJ441,""),IF(AO441&lt;&gt;"",", "&amp;AO441,""),IF(AT441&lt;&gt;"",", "&amp;AT441,""),"]")),"")</f>
        <v xml:space="preserve"> --Thrassian Stranglers / Thrassische Würger   [Auridon, Artaeum, Stros M'Kai, Karnwasten, Artaeum]</v>
      </c>
    </row>
    <row r="442" spans="1:55" x14ac:dyDescent="0.25">
      <c r="A442" s="5">
        <v>502</v>
      </c>
      <c r="B442" t="s">
        <v>1763</v>
      </c>
      <c r="C442" t="s">
        <v>1763</v>
      </c>
      <c r="D442" s="3">
        <f>A442</f>
        <v>502</v>
      </c>
      <c r="E442" t="s">
        <v>1804</v>
      </c>
      <c r="F442" s="30" t="s">
        <v>1469</v>
      </c>
      <c r="G442" s="8"/>
      <c r="O442" s="65"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WayshrineInfo'!$K$3:$N$9987,4,FALSE),""))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WayshrineInfo'!$K$3:$N$9987,4,FALSE),""))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WayshrineInfo'!$K$3:$N$9987,4,FALSE),""))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5"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503</v>
      </c>
      <c r="B443" t="s">
        <v>1764</v>
      </c>
      <c r="C443" t="s">
        <v>1765</v>
      </c>
      <c r="D443" s="3">
        <f>A443</f>
        <v>503</v>
      </c>
      <c r="G443" s="8" t="s">
        <v>1692</v>
      </c>
      <c r="I443" t="s">
        <v>91</v>
      </c>
      <c r="J443" t="s">
        <v>91</v>
      </c>
      <c r="K443">
        <v>62</v>
      </c>
      <c r="L443">
        <v>374</v>
      </c>
      <c r="M443">
        <v>107</v>
      </c>
      <c r="P443" s="3">
        <f>IF(AND(G443&lt;&gt;"LIBSETS_SETTYPE_BATTLEGROUND",G443&lt;&gt;"LIBSETS_SETTYPE_SPECIAL"), IF(Q443&lt;&gt;"",VLOOKUP(Q443,'ESO zone constants'!$D$3:$H$10001,5,FALSE),""),"")</f>
        <v>3</v>
      </c>
      <c r="Q443" t="str">
        <f>IF(AND(O443&lt;&gt;"",NOT(ISERROR(O443))),O443, IF(AND(K443&lt;&gt;"",K443&gt;0,NOT(ISERROR(K443))),VLOOKUP(K443,'ESO dumped WayshrineInfo'!$K$3:$N$9987,4,FALSE),""))</f>
        <v>Glenumbra</v>
      </c>
      <c r="R443" s="65"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1567</v>
      </c>
      <c r="V443" s="37" t="s">
        <v>3267</v>
      </c>
      <c r="W443" s="37" t="s">
        <v>3267</v>
      </c>
      <c r="X443" s="3"/>
      <c r="Y443" s="3">
        <f>IF(G443&lt;&gt;"LIBSETS_SETTYPE_BATTLEGROUND",IF(G443&lt;&gt;"LIBSETS_SETTYPE_SPECIAL",IF(X443&lt;&gt;"",X443,IF(Z443&lt;&gt;"",VLOOKUP(Z443,'ESO zone constants'!$D$3:$H$4953,5,FALSE),"")),""),"")</f>
        <v>726</v>
      </c>
      <c r="Z443" t="str">
        <f>IF(AND(O443&lt;&gt;"",NOT(ISERROR(O443))),"",IF(AND(L443&lt;&gt;"",L443&gt;0,NOT(ISERROR(L443))),VLOOKUP(L443,'ESO dumped WayshrineInfo'!$K$3:$N$9987,4,FALSE),""))</f>
        <v>Murkmire</v>
      </c>
      <c r="AA443" s="33" t="s">
        <v>1565</v>
      </c>
      <c r="AB443" s="43" t="str">
        <f>IF(AA443&lt;&gt;"",IF(AND(AA443&lt;&gt;"LIBSETS_DROP_MECHANIC_MONSTER_NAME",AA443&lt;&gt;"LIBSETS_DROP_MECHANIC_REWARD_BY_NPC"),VLOOKUP(AA443,'LibSets constants'!$I$4:$L$1003,3,FALSE),""),"")</f>
        <v>Delve bosses have a chance to drop a waist or feet.</v>
      </c>
      <c r="AC443" s="43" t="str">
        <f>IF(AA443&lt;&gt;"",IF(AND(AA443&lt;&gt;"LIBSETS_DROP_MECHANIC_MONSTER_NAME",AA443&lt;&gt;"LIBSETS_DROP_MECHANIC_REWARD_BY_NPC"),VLOOKUP(AA443,'LibSets constants'!$I$4:$L$1003,4,FALSE),""),"")</f>
        <v>Bosse in Gewölben haben die Chance, eine Taille oder Füße fallen zu lassen.</v>
      </c>
      <c r="AD443" s="3">
        <f>IF(G443&lt;&gt;"LIBSETS_SETTYPE_BATTLEGROUND",IF(G443&lt;&gt;"LIBSETS_SETTYPE_SPECIAL",IF(AE443&lt;&gt;"",VLOOKUP(AE443,'ESO zone constants'!$D$3:$H$4953,5,FALSE),""),""),"")</f>
        <v>58</v>
      </c>
      <c r="AE443" t="str">
        <f>IF(AND(O443&lt;&gt;"",NOT(ISERROR(O443))),"",IF(AND(M443&lt;&gt;"",M443&gt;0,NOT(ISERROR(M443))),VLOOKUP(M443,'ESO dumped WayshrineInfo'!$K$3:$N$9987,4,FALSE),""))</f>
        <v>Malabal Tor</v>
      </c>
      <c r="AF443" s="44" t="s">
        <v>1566</v>
      </c>
      <c r="AG443" s="43" t="str">
        <f>IF(AF443&lt;&gt;"",IF(AF443&lt;&gt;"LIBSETS_DROP_MECHANIC_MONSTER_NAME",VLOOKUP(AF443,'LibSets constants'!$I$4:$L$1003,3,FALSE),""),"")</f>
        <v>Overland group bosses have a 100% chance to drop head, chest, legs, or weapon.</v>
      </c>
      <c r="AH443" s="43" t="str">
        <f>IF(AF443&lt;&gt;"",IF(AF443&lt;&gt;"LIBSETS_DROP_MECHANIC_MONSTER_NAME",VLOOKUP(AF443,'LibSets constants'!$I$4:$L$1003,4,FALSE),""),"")</f>
        <v>Überland Gruppenbosse haben eine Chance von 100%, Kopf, Brust, Beine oder Waffen fallen zu lassen.</v>
      </c>
      <c r="AI443" s="40">
        <f>IF(G443&lt;&gt;"LIBSETS_SETTYPE_BATTLEGROUND",IF(G443&lt;&gt;"LIBSETS_SETTYPE_SPECIAL",IF(AJ443&lt;&gt;"",VLOOKUP(AJ443,'ESO zone constants'!$D$3:$H$4953,5,FALSE),""),""),"")</f>
        <v>931</v>
      </c>
      <c r="AJ443" t="s">
        <v>56</v>
      </c>
      <c r="AK443" s="44" t="s">
        <v>1549</v>
      </c>
      <c r="AL443" s="43" t="s">
        <v>1553</v>
      </c>
      <c r="AM443" s="43" t="s">
        <v>1553</v>
      </c>
      <c r="AN443" s="3">
        <f>IF(G443&lt;&gt;"LIBSETS_SETTYPE_BATTLEGROUND",IF(G443&lt;&gt;"LIBSETS_SETTYPE_SPECIAL",IF(AO443&lt;&gt;"",VLOOKUP(AO443,'ESO zone constants'!$D$3:$H$4953,5,FALSE),""),""),"")</f>
        <v>108</v>
      </c>
      <c r="AO443" t="s">
        <v>113</v>
      </c>
      <c r="AP443" s="44" t="s">
        <v>1566</v>
      </c>
      <c r="AQ443" s="43" t="str">
        <f>IF(AP443&lt;&gt;"",IF(AP443&lt;&gt;"LIBSETS_DROP_MECHANIC_MONSTER_NAME",VLOOKUP(AP443,'LibSets constants'!$I$4:$L$1003,3,FALSE),""),"")</f>
        <v>Overland group bosses have a 100% chance to drop head, chest, legs, or weapon.</v>
      </c>
      <c r="AR443" s="43" t="str">
        <f>IF(AP443&lt;&gt;"",IF(AP443&lt;&gt;"LIBSETS_DROP_MECHANIC_MONSTER_NAME",VLOOKUP(AP443,'LibSets constants'!$I$4:$L$1003,4,FALSE),""),"")</f>
        <v>Überland Gruppenbosse haben eine Chance von 100%, Kopf, Brust, Beine oder Waffen fallen zu lassen.</v>
      </c>
      <c r="AS443" s="3">
        <f>IF(G443&lt;&gt;"LIBSETS_SETTYPE_BATTLEGROUND",IF(G443&lt;&gt;"LIBSETS_SETTYPE_SPECIAL",IF(AT443&lt;&gt;"",VLOOKUP(AT443,'ESO zone constants'!$D$3:$H$4953,5,FALSE),""),""),"")</f>
        <v>726</v>
      </c>
      <c r="AT443" t="s">
        <v>80</v>
      </c>
      <c r="AU443" s="44" t="s">
        <v>1566</v>
      </c>
      <c r="AV443" s="43" t="str">
        <f>IF(AU443&lt;&gt;"",IF(AU443&lt;&gt;"LIBSETS_DROP_MECHANIC_MONSTER_NAME",VLOOKUP(AU443,'LibSets constants'!$I$4:$L$1003,3,FALSE),""),"")</f>
        <v>Overland group bosses have a 100% chance to drop head, chest, legs, or weapon.</v>
      </c>
      <c r="AW443" s="43" t="str">
        <f>IF(AU443&lt;&gt;"",IF(AU443&lt;&gt;"LIBSETS_DROP_MECHANIC_MONSTER_NAME",VLOOKUP(AU443,'LibSets constants'!$I$4:$L$1003,4,FALSE),""),"")</f>
        <v>Überland Gruppenbosse haben eine Chance von 100%, Kopf, Brust, Beine oder Waffen fallen zu lassen.</v>
      </c>
      <c r="AX443" s="85"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{wayshrines={62,374,107,},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zoneIds={3,726,58,931,108,726},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dropMechanic={LIBSETS_DROP_MECHANIC_OVERLAND_BOSS_PUBLIC_DUNGEON,LIBSETS_DROP_MECHANIC_OVERLAND_BOSS_DELVE,LIBSETS_DROP_MECHANIC_OVERLAND_WORLDBOSS,LIBSETS_DROP_MECHANIC_MONSTER_NAME,LIBSETS_DROP_MECHANIC_OVERLAND_WORLDBOSS,LIBSETS_DROP_MECHANIC_OVERLAND_WORLDBOSS}},</v>
      </c>
      <c r="BC443" s="21" t="str">
        <f>IF(F443&lt;&gt;"Not in the game (anymore)",IF(C443&lt;&gt;"",CONCATENATE(" --",C443," / ",B443,"   [",IF(Q443&lt;&gt;"",Q443,""),IF(Z443&lt;&gt;"",", "&amp;Z443,""),IF(AE443&lt;&gt;"",", "&amp;AE443,""),IF(AJ443&lt;&gt;"",", "&amp;AJ443,""),IF(AO443&lt;&gt;"",", "&amp;AO443,""),IF(AT443&lt;&gt;"",", "&amp;AT443,""),"]")),"")</f>
        <v xml:space="preserve"> --Ring of the Wild Hunt / Ring der Wilden Jagd   [Glenumbra, Murkmire, Malabal Tor, Elden Hollow II, Greenshade, Murkmire]</v>
      </c>
    </row>
    <row r="444" spans="1:55" x14ac:dyDescent="0.25">
      <c r="A444" s="5">
        <v>504</v>
      </c>
      <c r="B444" t="s">
        <v>1766</v>
      </c>
      <c r="C444" t="s">
        <v>2669</v>
      </c>
      <c r="D444" s="3">
        <f>A444</f>
        <v>504</v>
      </c>
      <c r="E444" t="s">
        <v>1805</v>
      </c>
      <c r="F444" s="30" t="s">
        <v>1469</v>
      </c>
      <c r="G444" s="8"/>
      <c r="O444" s="65"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WayshrineInfo'!$K$3:$N$9987,4,FALSE),""))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WayshrineInfo'!$K$3:$N$9987,4,FALSE),""))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WayshrineInfo'!$K$3:$N$9987,4,FALSE),""))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5"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505</v>
      </c>
      <c r="B445" t="s">
        <v>1768</v>
      </c>
      <c r="C445" t="s">
        <v>1767</v>
      </c>
      <c r="D445" s="3">
        <f>A445</f>
        <v>505</v>
      </c>
      <c r="G445" s="8" t="s">
        <v>1692</v>
      </c>
      <c r="I445" t="s">
        <v>91</v>
      </c>
      <c r="J445" t="s">
        <v>91</v>
      </c>
      <c r="K445">
        <v>57</v>
      </c>
      <c r="L445">
        <v>26</v>
      </c>
      <c r="M445">
        <v>186</v>
      </c>
      <c r="P445" s="3">
        <f>IF(AND(G445&lt;&gt;"LIBSETS_SETTYPE_BATTLEGROUND",G445&lt;&gt;"LIBSETS_SETTYPE_SPECIAL"), IF(Q445&lt;&gt;"",VLOOKUP(Q445,'ESO zone constants'!$D$3:$H$10001,5,FALSE),""),"")</f>
        <v>104</v>
      </c>
      <c r="Q445" t="str">
        <f>IF(AND(O445&lt;&gt;"",NOT(ISERROR(O445))),O445, IF(AND(K445&lt;&gt;"",K445&gt;0,NOT(ISERROR(K445))),VLOOKUP(K445,'ESO dumped WayshrineInfo'!$K$3:$N$9987,4,FALSE),""))</f>
        <v>Alik'r Desert</v>
      </c>
      <c r="R445" s="65" t="s">
        <v>1619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3" t="s">
        <v>1566</v>
      </c>
      <c r="V445" s="37" t="s">
        <v>3271</v>
      </c>
      <c r="W445" s="37" t="s">
        <v>3271</v>
      </c>
      <c r="X445" s="95"/>
      <c r="Y445" s="3">
        <f>IF(G445&lt;&gt;"LIBSETS_SETTYPE_BATTLEGROUND",IF(G445&lt;&gt;"LIBSETS_SETTYPE_SPECIAL",IF(X445&lt;&gt;"",X445,IF(Z445&lt;&gt;"",VLOOKUP(Z445,'ESO zone constants'!$D$3:$H$4953,5,FALSE),"")),""),"")</f>
        <v>57</v>
      </c>
      <c r="Z445" t="str">
        <f>IF(AND(O445&lt;&gt;"",NOT(ISERROR(O445))),"",IF(AND(L445&lt;&gt;"",L445&gt;0,NOT(ISERROR(L445))),VLOOKUP(L445,'ESO dumped WayshrineInfo'!$K$3:$N$9987,4,FALSE),""))</f>
        <v>Deshaan</v>
      </c>
      <c r="AA445" s="33" t="s">
        <v>1566</v>
      </c>
      <c r="AB445" s="43" t="str">
        <f>IF(AA445&lt;&gt;"",IF(AND(AA445&lt;&gt;"LIBSETS_DROP_MECHANIC_MONSTER_NAME",AA445&lt;&gt;"LIBSETS_DROP_MECHANIC_REWARD_BY_NPC"),VLOOKUP(AA445,'LibSets constants'!$I$4:$L$1003,3,FALSE),""),"")</f>
        <v>Overland group bosses have a 100% chance to drop head, chest, legs, or weapon.</v>
      </c>
      <c r="AC445" s="43" t="str">
        <f>IF(AA445&lt;&gt;"",IF(AND(AA445&lt;&gt;"LIBSETS_DROP_MECHANIC_MONSTER_NAME",AA445&lt;&gt;"LIBSETS_DROP_MECHANIC_REWARD_BY_NPC"),VLOOKUP(AA445,'LibSets constants'!$I$4:$L$1003,4,FALSE),""),"")</f>
        <v>Überland Gruppenbosse haben eine Chance von 100%, Kopf, Brust, Beine oder Waffen fallen zu lassen.</v>
      </c>
      <c r="AD445" s="43">
        <f>IF(G445&lt;&gt;"LIBSETS_SETTYPE_BATTLEGROUND",IF(G445&lt;&gt;"LIBSETS_SETTYPE_SPECIAL",IF(AE445&lt;&gt;"",VLOOKUP(AE445,'ESO zone constants'!$D$3:$H$4953,5,FALSE),""),""),"")</f>
        <v>92</v>
      </c>
      <c r="AE445" t="str">
        <f>IF(AND(O445&lt;&gt;"",NOT(ISERROR(O445))),"",IF(AND(M445&lt;&gt;"",M445&gt;0,NOT(ISERROR(M445))),VLOOKUP(M445,'ESO dumped WayshrineInfo'!$K$3:$N$9987,4,FALSE),""))</f>
        <v>Bangkorai</v>
      </c>
      <c r="AF445" s="44" t="s">
        <v>1549</v>
      </c>
      <c r="AG445" s="43" t="s">
        <v>1369</v>
      </c>
      <c r="AH445" s="43" t="s">
        <v>1369</v>
      </c>
      <c r="AI445" s="40">
        <f>IF(G445&lt;&gt;"LIBSETS_SETTYPE_BATTLEGROUND",IF(G445&lt;&gt;"LIBSETS_SETTYPE_SPECIAL",IF(AJ445&lt;&gt;"",VLOOKUP(AJ445,'ESO zone constants'!$D$3:$H$4953,5,FALSE),""),""),"")</f>
        <v>216</v>
      </c>
      <c r="AJ445" t="s">
        <v>144</v>
      </c>
      <c r="AK445" s="44" t="s">
        <v>1567</v>
      </c>
      <c r="AL445" s="43" t="str">
        <f>IF(AK445&lt;&gt;"",IF(AK445&lt;&gt;"LIBSETS_DROP_MECHANIC_MONSTER_NAME",VLOOKUP(AK445,'LibSets constants'!$I$4:$L$1003,3,FALSE),""),"")</f>
        <v>Public dungeon bosses have a chance to drop a shoulder, hand, or weapon.</v>
      </c>
      <c r="AM445" s="43" t="str">
        <f>IF(AK445&lt;&gt;"",IF(AK445&lt;&gt;"LIBSETS_DROP_MECHANIC_MONSTER_NAME",VLOOKUP(AK445,'LibSets constants'!$I$4:$L$1003,4,FALSE),""),"")</f>
        <v>Öffentliche Dungeon-Bosse haben die Möglichkeit, eine Schulter, Handschuhe oder eine Waffe fallen zu lassen.</v>
      </c>
      <c r="AN445" s="3">
        <f>IF(G445&lt;&gt;"LIBSETS_SETTYPE_BATTLEGROUND",IF(G445&lt;&gt;"LIBSETS_SETTYPE_SPECIAL",IF(AO445&lt;&gt;"",VLOOKUP(AO445,'ESO zone constants'!$D$3:$H$4953,5,FALSE),""),""),"")</f>
        <v>888</v>
      </c>
      <c r="AO445" t="s">
        <v>565</v>
      </c>
      <c r="AP445" s="44" t="s">
        <v>1549</v>
      </c>
      <c r="AQ445" s="43" t="s">
        <v>3347</v>
      </c>
      <c r="AR445" s="43" t="s">
        <v>3347</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5" t="s">
        <v>2677</v>
      </c>
      <c r="AY445" s="21" t="str">
        <f>IF(A445="???","--","")&amp;IF(F445&lt;&gt;"Not in the game (anymore)",IF(A445&lt;&gt;"",CONCATENATE("[",A445,"] = {wayshrines={")&amp;IF(K443&lt;&gt;"",CONCATENATE(K443,","),"")&amp;IF(L443&lt;&gt;"",CONCATENATE(L443,","),"")&amp;IF(M443&lt;&gt;"",CONCATENATE(M443,","),"")&amp;CONCATENATE("}")&amp;IF(VALUE(N445)&gt;0,CONCATENATE(", traitsNeeded=",N445),"")&amp;CONCATENATE(", dlcId=",IF(S445&lt;&gt;"",S445,"DLC_BASE_GAME")),""),"")</f>
        <v>[505] = {wayshrines={62,374,107,}, dlcId=DLC_GREYMOOR</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zoneIds={104,57,92,216,888},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dropMechanic={LIBSETS_DROP_MECHANIC_OVERLAND_WORLDBOSS,LIBSETS_DROP_MECHANIC_OVERLAND_WORLDBOSS,LIBSETS_DROP_MECHANIC_MONSTER_NAME,LIBSETS_DROP_MECHANIC_OVERLAND_BOSS_PUBLIC_DUNGEON,LIBSETS_DROP_MECHANIC_MONSTER_NAME}},</v>
      </c>
      <c r="BC445" s="21" t="str">
        <f>IF(F445&lt;&gt;"Not in the game (anymore)",IF(C445&lt;&gt;"",CONCATENATE(" --",C445," / ",B445,"   [",IF(Q445&lt;&gt;"",Q445,""),IF(Z445&lt;&gt;"",", "&amp;Z445,""),IF(AE445&lt;&gt;"",", "&amp;AE445,""),IF(AJ445&lt;&gt;"",", "&amp;AJ445,""),IF(AO445&lt;&gt;"",", "&amp;AO445,""),IF(AT445&lt;&gt;"",", "&amp;AT445,""),"]")),"")</f>
        <v xml:space="preserve"> --Torc of Tonal Constancy / Torques der Klangkonstanz   [Alik'r Desert, Deshaan, Bangkorai, Crow's Wood, Craglorn]</v>
      </c>
    </row>
    <row r="446" spans="1:55"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WayshrineInfo'!$K$3:$N$9987,4,FALSE),""))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WayshrineInfo'!$K$3:$N$9987,4,FALSE),""))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WayshrineInfo'!$K$3:$N$9987,4,FALSE),""))</f>
        <v>Tamriel Map</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5"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x14ac:dyDescent="0.25">
      <c r="A447" s="86">
        <v>509</v>
      </c>
      <c r="B447" s="87" t="s">
        <v>1771</v>
      </c>
      <c r="C447" t="s">
        <v>1771</v>
      </c>
      <c r="D447" s="3">
        <f>A447</f>
        <v>509</v>
      </c>
      <c r="E447" s="59" t="s">
        <v>1802</v>
      </c>
      <c r="F447" s="30" t="s">
        <v>1469</v>
      </c>
      <c r="G447" s="8" t="s">
        <v>1487</v>
      </c>
      <c r="O447" s="65"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WayshrineInfo'!$K$3:$N$9987,4,FALSE),""))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WayshrineInfo'!$K$3:$N$9987,4,FALSE),""))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WayshrineInfo'!$K$3:$N$9987,4,FALSE),""))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5"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x14ac:dyDescent="0.25">
      <c r="A448" s="86">
        <v>510</v>
      </c>
      <c r="B448" s="87" t="s">
        <v>1772</v>
      </c>
      <c r="C448" t="s">
        <v>1772</v>
      </c>
      <c r="D448" s="3">
        <f>A448</f>
        <v>510</v>
      </c>
      <c r="E448" s="59" t="s">
        <v>1802</v>
      </c>
      <c r="F448" s="30" t="s">
        <v>1469</v>
      </c>
      <c r="G448" s="8" t="s">
        <v>1487</v>
      </c>
      <c r="O448" s="65"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WayshrineInfo'!$K$3:$N$9987,4,FALSE),""))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WayshrineInfo'!$K$3:$N$9987,4,FALSE),""))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WayshrineInfo'!$K$3:$N$9987,4,FALSE),""))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5"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x14ac:dyDescent="0.25">
      <c r="A449" s="86">
        <v>511</v>
      </c>
      <c r="B449" s="87" t="s">
        <v>1773</v>
      </c>
      <c r="C449" t="s">
        <v>1773</v>
      </c>
      <c r="D449" s="3">
        <f>A449</f>
        <v>511</v>
      </c>
      <c r="E449" s="59" t="s">
        <v>1802</v>
      </c>
      <c r="F449" s="30" t="s">
        <v>1469</v>
      </c>
      <c r="G449" s="8" t="s">
        <v>1487</v>
      </c>
      <c r="O449" s="65"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WayshrineInfo'!$K$3:$N$9987,4,FALSE),""))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WayshrineInfo'!$K$3:$N$9987,4,FALSE),""))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WayshrineInfo'!$K$3:$N$9987,4,FALSE),""))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5"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x14ac:dyDescent="0.25">
      <c r="A450" s="86">
        <v>512</v>
      </c>
      <c r="B450" s="87" t="s">
        <v>1774</v>
      </c>
      <c r="C450" t="s">
        <v>1774</v>
      </c>
      <c r="D450" s="3">
        <f>A450</f>
        <v>512</v>
      </c>
      <c r="E450" s="59" t="s">
        <v>1802</v>
      </c>
      <c r="F450" s="30" t="s">
        <v>1469</v>
      </c>
      <c r="G450" s="8" t="s">
        <v>1487</v>
      </c>
      <c r="O450" s="65"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WayshrineInfo'!$K$3:$N$9987,4,FALSE),""))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WayshrineInfo'!$K$3:$N$9987,4,FALSE),""))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WayshrineInfo'!$K$3:$N$9987,4,FALSE),""))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5"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x14ac:dyDescent="0.25">
      <c r="A451" s="5">
        <v>513</v>
      </c>
      <c r="B451" t="s">
        <v>2169</v>
      </c>
      <c r="C451" t="s">
        <v>2789</v>
      </c>
      <c r="D451" s="3">
        <f>A451</f>
        <v>513</v>
      </c>
      <c r="G451" s="3" t="s">
        <v>1482</v>
      </c>
      <c r="I451" t="s">
        <v>91</v>
      </c>
      <c r="J451" t="s">
        <v>91</v>
      </c>
      <c r="K451">
        <v>436</v>
      </c>
      <c r="L451">
        <v>436</v>
      </c>
      <c r="M451">
        <v>436</v>
      </c>
      <c r="O451" s="65"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WayshrineInfo'!$K$3:$N$9987,4,FALSE),""))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WayshrineInfo'!$K$3:$N$9987,4,FALSE),""))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WayshrineInfo'!$K$3:$N$9987,4,FALSE),""))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5"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x14ac:dyDescent="0.25">
      <c r="A452" s="5">
        <v>514</v>
      </c>
      <c r="B452" t="s">
        <v>2170</v>
      </c>
      <c r="C452" t="s">
        <v>1816</v>
      </c>
      <c r="D452" s="3">
        <f>A452</f>
        <v>514</v>
      </c>
      <c r="G452" s="3" t="s">
        <v>1482</v>
      </c>
      <c r="I452" t="s">
        <v>91</v>
      </c>
      <c r="J452" t="s">
        <v>91</v>
      </c>
      <c r="K452">
        <v>436</v>
      </c>
      <c r="L452">
        <v>436</v>
      </c>
      <c r="M452">
        <v>436</v>
      </c>
      <c r="O452" s="65"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WayshrineInfo'!$K$3:$N$9987,4,FALSE),""))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WayshrineInfo'!$K$3:$N$9987,4,FALSE),""))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WayshrineInfo'!$K$3:$N$9987,4,FALSE),""))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5"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2171</v>
      </c>
      <c r="C453" t="s">
        <v>1817</v>
      </c>
      <c r="D453" s="3">
        <f>A453</f>
        <v>515</v>
      </c>
      <c r="G453" s="3" t="s">
        <v>1482</v>
      </c>
      <c r="I453" t="s">
        <v>91</v>
      </c>
      <c r="J453" t="s">
        <v>91</v>
      </c>
      <c r="K453">
        <v>436</v>
      </c>
      <c r="L453">
        <v>436</v>
      </c>
      <c r="M453">
        <v>436</v>
      </c>
      <c r="O453" s="65"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WayshrineInfo'!$K$3:$N$9987,4,FALSE),""))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WayshrineInfo'!$K$3:$N$9987,4,FALSE),""))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WayshrineInfo'!$K$3:$N$9987,4,FALSE),""))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5"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x14ac:dyDescent="0.25">
      <c r="A454" s="5">
        <v>516</v>
      </c>
      <c r="B454" t="s">
        <v>2172</v>
      </c>
      <c r="C454" t="s">
        <v>1819</v>
      </c>
      <c r="D454" s="3">
        <f>A454</f>
        <v>516</v>
      </c>
      <c r="G454" s="3" t="s">
        <v>1482</v>
      </c>
      <c r="I454" t="s">
        <v>91</v>
      </c>
      <c r="J454" t="s">
        <v>91</v>
      </c>
      <c r="K454">
        <v>435</v>
      </c>
      <c r="L454">
        <v>435</v>
      </c>
      <c r="M454">
        <v>435</v>
      </c>
      <c r="O454" s="65"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WayshrineInfo'!$K$3:$N$9987,4,FALSE),""))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WayshrineInfo'!$K$3:$N$9987,4,FALSE),""))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WayshrineInfo'!$K$3:$N$9987,4,FALSE),""))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5"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x14ac:dyDescent="0.25">
      <c r="A455" s="5">
        <v>517</v>
      </c>
      <c r="B455" t="s">
        <v>2173</v>
      </c>
      <c r="C455" t="s">
        <v>2788</v>
      </c>
      <c r="D455" s="3">
        <f>A455</f>
        <v>517</v>
      </c>
      <c r="G455" s="3" t="s">
        <v>1482</v>
      </c>
      <c r="I455" t="s">
        <v>91</v>
      </c>
      <c r="J455" t="s">
        <v>91</v>
      </c>
      <c r="K455">
        <v>435</v>
      </c>
      <c r="L455">
        <v>435</v>
      </c>
      <c r="M455">
        <v>435</v>
      </c>
      <c r="O455" s="65"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WayshrineInfo'!$K$3:$N$9987,4,FALSE),""))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WayshrineInfo'!$K$3:$N$9987,4,FALSE),""))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WayshrineInfo'!$K$3:$N$9987,4,FALSE),""))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5"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x14ac:dyDescent="0.25">
      <c r="A456" s="5">
        <v>518</v>
      </c>
      <c r="B456" t="s">
        <v>2174</v>
      </c>
      <c r="C456" t="s">
        <v>2787</v>
      </c>
      <c r="D456" s="3">
        <f>A456</f>
        <v>518</v>
      </c>
      <c r="G456" s="3" t="s">
        <v>1482</v>
      </c>
      <c r="I456" t="s">
        <v>91</v>
      </c>
      <c r="J456" t="s">
        <v>91</v>
      </c>
      <c r="K456">
        <v>435</v>
      </c>
      <c r="L456">
        <v>435</v>
      </c>
      <c r="M456">
        <v>435</v>
      </c>
      <c r="O456" s="65"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WayshrineInfo'!$K$3:$N$9987,4,FALSE),""))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WayshrineInfo'!$K$3:$N$9987,4,FALSE),""))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WayshrineInfo'!$K$3:$N$9987,4,FALSE),""))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5"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519</v>
      </c>
      <c r="B457" t="s">
        <v>1775</v>
      </c>
      <c r="C457" t="s">
        <v>1776</v>
      </c>
      <c r="D457" s="3">
        <f>A457</f>
        <v>519</v>
      </c>
      <c r="G457" s="8" t="s">
        <v>1692</v>
      </c>
      <c r="I457" t="s">
        <v>91</v>
      </c>
      <c r="J457" t="s">
        <v>91</v>
      </c>
      <c r="K457">
        <v>416</v>
      </c>
      <c r="L457">
        <v>172</v>
      </c>
      <c r="M457">
        <v>109</v>
      </c>
      <c r="P457" s="3">
        <f>IF(AND(G457&lt;&gt;"LIBSETS_SETTYPE_BATTLEGROUND",G457&lt;&gt;"LIBSETS_SETTYPE_SPECIAL"), IF(Q457&lt;&gt;"",VLOOKUP(Q457,'ESO zone constants'!$D$3:$H$10001,5,FALSE),""),"")</f>
        <v>1160</v>
      </c>
      <c r="Q457" t="str">
        <f>IF(AND(O457&lt;&gt;"",NOT(ISERROR(O457))),O457, IF(AND(K457&lt;&gt;"",K457&gt;0,NOT(ISERROR(K457))),VLOOKUP(K457,'ESO dumped WayshrineInfo'!$K$3:$N$9987,4,FALSE),""))</f>
        <v>Western Skyrim</v>
      </c>
      <c r="R457" s="65" t="s">
        <v>1619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3" t="s">
        <v>1567</v>
      </c>
      <c r="V457" s="37" t="s">
        <v>3269</v>
      </c>
      <c r="W457" s="37" t="s">
        <v>3269</v>
      </c>
      <c r="X457" s="3"/>
      <c r="Y457" s="3">
        <f>IF(G457&lt;&gt;"LIBSETS_SETTYPE_BATTLEGROUND",IF(G457&lt;&gt;"LIBSETS_SETTYPE_SPECIAL",IF(X457&lt;&gt;"",X457,IF(Z457&lt;&gt;"",VLOOKUP(Z457,'ESO zone constants'!$D$3:$H$4953,5,FALSE),"")),""),"")</f>
        <v>280</v>
      </c>
      <c r="Z457" t="str">
        <f>IF(AND(O457&lt;&gt;"",NOT(ISERROR(O457))),"",IF(AND(L457&lt;&gt;"",L457&gt;0,NOT(ISERROR(L457))),VLOOKUP(L457,'ESO dumped WayshrineInfo'!$K$3:$N$9987,4,FALSE),""))</f>
        <v>Bleakrock Isle</v>
      </c>
      <c r="AA457" s="33" t="s">
        <v>1549</v>
      </c>
      <c r="AB457" s="43" t="s">
        <v>3297</v>
      </c>
      <c r="AC457" s="43" t="s">
        <v>3296</v>
      </c>
      <c r="AD457" s="3">
        <f>IF(G457&lt;&gt;"LIBSETS_SETTYPE_BATTLEGROUND",IF(G457&lt;&gt;"LIBSETS_SETTYPE_SPECIAL",IF(AE457&lt;&gt;"",VLOOKUP(AE457,'ESO zone constants'!$D$3:$H$4953,5,FALSE),""),""),"")</f>
        <v>103</v>
      </c>
      <c r="AE457" t="str">
        <f>IF(AND(O457&lt;&gt;"",NOT(ISERROR(O457))),"",IF(AND(M457&lt;&gt;"",M457&gt;0,NOT(ISERROR(M457))),VLOOKUP(M457,'ESO dumped WayshrineInfo'!$K$3:$N$9987,4,FALSE),""))</f>
        <v>The Rift</v>
      </c>
      <c r="AF457" s="44" t="s">
        <v>1566</v>
      </c>
      <c r="AG457" s="43" t="str">
        <f>IF(AF457&lt;&gt;"",IF(AF457&lt;&gt;"LIBSETS_DROP_MECHANIC_MONSTER_NAME",VLOOKUP(AF457,'LibSets constants'!$I$4:$L$1003,3,FALSE),""),"")</f>
        <v>Overland group bosses have a 100% chance to drop head, chest, legs, or weapon.</v>
      </c>
      <c r="AH457" s="43" t="str">
        <f>IF(AF457&lt;&gt;"",IF(AF457&lt;&gt;"LIBSETS_DROP_MECHANIC_MONSTER_NAME",VLOOKUP(AF457,'LibSets constants'!$I$4:$L$1003,4,FALSE),""),"")</f>
        <v>Überland Gruppenbosse haben eine Chance von 100%, Kopf, Brust, Beine oder Waffen fallen zu lassen.</v>
      </c>
      <c r="AI457" s="40">
        <f>IF(G457&lt;&gt;"LIBSETS_SETTYPE_BATTLEGROUND",IF(G457&lt;&gt;"LIBSETS_SETTYPE_SPECIAL",IF(AJ457&lt;&gt;"",VLOOKUP(AJ457,'ESO zone constants'!$D$3:$H$4953,5,FALSE),""),""),"")</f>
        <v>449</v>
      </c>
      <c r="AJ457" t="s">
        <v>48</v>
      </c>
      <c r="AK457" s="44" t="s">
        <v>1549</v>
      </c>
      <c r="AL457" s="43" t="s">
        <v>1556</v>
      </c>
      <c r="AM457" s="43" t="s">
        <v>1556</v>
      </c>
      <c r="AN457" s="3">
        <f>IF(G457&lt;&gt;"LIBSETS_SETTYPE_BATTLEGROUND",IF(G457&lt;&gt;"LIBSETS_SETTYPE_SPECIAL",IF(AO457&lt;&gt;"",VLOOKUP(AO457,'ESO zone constants'!$D$3:$H$4953,5,FALSE),""),""),"")</f>
        <v>181</v>
      </c>
      <c r="AO457" t="s">
        <v>125</v>
      </c>
      <c r="AP457" s="44" t="s">
        <v>1565</v>
      </c>
      <c r="AQ457" s="43" t="s">
        <v>3334</v>
      </c>
      <c r="AR457" s="43" t="s">
        <v>3334</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5"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{wayshrines={416,172,109,}, dlcId=DLC_GREYMOOR</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zoneIds={1160,280,103,449,181},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dropMechanic={LIBSETS_DROP_MECHANIC_OVERLAND_BOSS_PUBLIC_DUNGEON,LIBSETS_DROP_MECHANIC_MONSTER_NAME,LIBSETS_DROP_MECHANIC_OVERLAND_WORLDBOSS,LIBSETS_DROP_MECHANIC_MONSTER_NAME,LIBSETS_DROP_MECHANIC_OVERLAND_BOSS_DELVE}},</v>
      </c>
      <c r="BC457" s="21" t="str">
        <f>IF(F457&lt;&gt;"Not in the game (anymore)",IF(C457&lt;&gt;"",CONCATENATE(" --",C457," / ",B457,"   [",IF(Q457&lt;&gt;"",Q457,""),IF(Z457&lt;&gt;"",", "&amp;Z457,""),IF(AE457&lt;&gt;"",", "&amp;AE457,""),IF(AJ457&lt;&gt;"",", "&amp;AJ457,""),IF(AO457&lt;&gt;"",", "&amp;AO457,""),IF(AT457&lt;&gt;"",", "&amp;AT457,""),"]")),"")</f>
        <v xml:space="preserve"> --Snow Treaders / Schneetreter   [Western Skyrim, Bleakrock Isle, The Rift, Direfrost Keep, Cyrodiil]</v>
      </c>
    </row>
    <row r="458" spans="1:55" x14ac:dyDescent="0.25">
      <c r="A458" s="5">
        <v>520</v>
      </c>
      <c r="B458" t="s">
        <v>1777</v>
      </c>
      <c r="C458" t="s">
        <v>2670</v>
      </c>
      <c r="D458" s="3">
        <f>A458</f>
        <v>520</v>
      </c>
      <c r="G458" s="8" t="s">
        <v>1692</v>
      </c>
      <c r="I458" t="s">
        <v>91</v>
      </c>
      <c r="J458" t="s">
        <v>91</v>
      </c>
      <c r="K458">
        <v>241</v>
      </c>
      <c r="L458">
        <v>144</v>
      </c>
      <c r="M458">
        <v>17</v>
      </c>
      <c r="P458" s="3">
        <f>IF(AND(G458&lt;&gt;"LIBSETS_SETTYPE_BATTLEGROUND",G458&lt;&gt;"LIBSETS_SETTYPE_SPECIAL"), IF(Q458&lt;&gt;"",VLOOKUP(Q458,'ESO zone constants'!$D$3:$H$10001,5,FALSE),""),"")</f>
        <v>684</v>
      </c>
      <c r="Q458" t="str">
        <f>IF(AND(O458&lt;&gt;"",NOT(ISERROR(O458))),O458, IF(AND(K458&lt;&gt;"",K458&gt;0,NOT(ISERROR(K458))),VLOOKUP(K458,'ESO dumped WayshrineInfo'!$K$3:$N$9987,4,FALSE),""))</f>
        <v>Wrothgar</v>
      </c>
      <c r="R458" s="65" t="s">
        <v>1619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3" t="s">
        <v>1567</v>
      </c>
      <c r="V458" s="37" t="s">
        <v>3263</v>
      </c>
      <c r="W458" s="37" t="s">
        <v>3263</v>
      </c>
      <c r="X458" s="3"/>
      <c r="Y458" s="3">
        <f>IF(G458&lt;&gt;"LIBSETS_SETTYPE_BATTLEGROUND",IF(G458&lt;&gt;"LIBSETS_SETTYPE_SPECIAL",IF(X458&lt;&gt;"",X458,IF(Z458&lt;&gt;"",VLOOKUP(Z458,'ESO zone constants'!$D$3:$H$4953,5,FALSE),"")),""),"")</f>
        <v>382</v>
      </c>
      <c r="Z458" t="str">
        <f>IF(AND(O458&lt;&gt;"",NOT(ISERROR(O458))),"",IF(AND(L458&lt;&gt;"",L458&gt;0,NOT(ISERROR(L458))),VLOOKUP(L458,'ESO dumped WayshrineInfo'!$K$3:$N$9987,4,FALSE),""))</f>
        <v>Reaper's March</v>
      </c>
      <c r="AA458" s="33" t="s">
        <v>1566</v>
      </c>
      <c r="AB458" s="43" t="str">
        <f>IF(AA458&lt;&gt;"",IF(AND(AA458&lt;&gt;"LIBSETS_DROP_MECHANIC_MONSTER_NAME",AA458&lt;&gt;"LIBSETS_DROP_MECHANIC_REWARD_BY_NPC"),VLOOKUP(AA458,'LibSets constants'!$I$4:$L$1003,3,FALSE),""),"")</f>
        <v>Overland group bosses have a 100% chance to drop head, chest, legs, or weapon.</v>
      </c>
      <c r="AC458" s="43" t="str">
        <f>IF(AA458&lt;&gt;"",IF(AND(AA458&lt;&gt;"LIBSETS_DROP_MECHANIC_MONSTER_NAME",AA458&lt;&gt;"LIBSETS_DROP_MECHANIC_REWARD_BY_NPC"),VLOOKUP(AA458,'LibSets constants'!$I$4:$L$1003,4,FALSE),""),"")</f>
        <v>Überland Gruppenbosse haben eine Chance von 100%, Kopf, Brust, Beine oder Waffen fallen zu lassen.</v>
      </c>
      <c r="AD458" s="3">
        <f>IF(G458&lt;&gt;"LIBSETS_SETTYPE_BATTLEGROUND",IF(G458&lt;&gt;"LIBSETS_SETTYPE_SPECIAL",IF(AE458&lt;&gt;"",VLOOKUP(AE458,'ESO zone constants'!$D$3:$H$4953,5,FALSE),""),""),"")</f>
        <v>19</v>
      </c>
      <c r="AE458" t="str">
        <f>IF(AND(O458&lt;&gt;"",NOT(ISERROR(O458))),"",IF(AND(M458&lt;&gt;"",M458&gt;0,NOT(ISERROR(M458))),VLOOKUP(M458,'ESO dumped WayshrineInfo'!$K$3:$N$9987,4,FALSE),""))</f>
        <v>Stormhaven</v>
      </c>
      <c r="AF458" s="44" t="s">
        <v>1567</v>
      </c>
      <c r="AG458" s="43" t="str">
        <f>IF(AF458&lt;&gt;"",IF(AF458&lt;&gt;"LIBSETS_DROP_MECHANIC_MONSTER_NAME",VLOOKUP(AF458,'LibSets constants'!$I$4:$L$1003,3,FALSE),""),"")</f>
        <v>Public dungeon bosses have a chance to drop a shoulder, hand, or weapon.</v>
      </c>
      <c r="AH458" s="43" t="str">
        <f>IF(AF458&lt;&gt;"",IF(AF458&lt;&gt;"LIBSETS_DROP_MECHANIC_MONSTER_NAME",VLOOKUP(AF458,'LibSets constants'!$I$4:$L$1003,4,FALSE),""),"")</f>
        <v>Öffentliche Dungeon-Bosse haben die Möglichkeit, eine Schulter, Handschuhe oder eine Waffe fallen zu lassen.</v>
      </c>
      <c r="AI458" s="40">
        <f>IF(G458&lt;&gt;"LIBSETS_SETTYPE_BATTLEGROUND",IF(G458&lt;&gt;"LIBSETS_SETTYPE_SPECIAL",IF(AJ458&lt;&gt;"",VLOOKUP(AJ458,'ESO zone constants'!$D$3:$H$4953,5,FALSE),""),""),"")</f>
        <v>584</v>
      </c>
      <c r="AJ458" t="s">
        <v>39</v>
      </c>
      <c r="AK458" s="44" t="s">
        <v>1549</v>
      </c>
      <c r="AL458" s="43" t="s">
        <v>3289</v>
      </c>
      <c r="AM458" s="43" t="s">
        <v>3290</v>
      </c>
      <c r="AN458" s="3">
        <f>IF(G458&lt;&gt;"LIBSETS_SETTYPE_BATTLEGROUND",IF(G458&lt;&gt;"LIBSETS_SETTYPE_SPECIAL",IF(AO458&lt;&gt;"",VLOOKUP(AO458,'ESO zone constants'!$D$3:$H$4953,5,FALSE),""),""),"")</f>
        <v>535</v>
      </c>
      <c r="AO458" t="s">
        <v>386</v>
      </c>
      <c r="AP458" s="44" t="s">
        <v>1549</v>
      </c>
      <c r="AQ458" s="43" t="s">
        <v>3317</v>
      </c>
      <c r="AR458" s="43" t="s">
        <v>3296</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5"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[520] = {wayshrines={241,144,17,}, dlcId=DLC_GREYMOOR</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zoneIds={684,382,19,584,535},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dropMechanic={LIBSETS_DROP_MECHANIC_OVERLAND_BOSS_PUBLIC_DUNGEON,LIBSETS_DROP_MECHANIC_OVERLAND_WORLDBOSS,LIBSETS_DROP_MECHANIC_OVERLAND_BOSS_PUBLIC_DUNGEON,LIBSETS_DROP_MECHANIC_MONSTER_NAME,LIBSETS_DROP_MECHANIC_MONSTER_NAME}},</v>
      </c>
      <c r="BC458" s="21" t="str">
        <f>IF(F458&lt;&gt;"Not in the game (anymore)",IF(C458&lt;&gt;"",CONCATENATE(" --",C458," / ",B458,"   [",IF(Q458&lt;&gt;"",Q458,""),IF(Z458&lt;&gt;"",", "&amp;Z458,""),IF(AE458&lt;&gt;"",", "&amp;AE458,""),IF(AJ458&lt;&gt;"",", "&amp;AJ458,""),IF(AO458&lt;&gt;"",", "&amp;AO458,""),IF(AT458&lt;&gt;"",", "&amp;AT458,""),"]")),"")</f>
        <v xml:space="preserve"> --Malacath\'s Band of Brutality / Malacaths Band der Brutalität   [Wrothgar, Reaper's March, Stormhaven, Imperial City, Betnikh]</v>
      </c>
    </row>
    <row r="459" spans="1:55" x14ac:dyDescent="0.25">
      <c r="A459" s="5">
        <v>521</v>
      </c>
      <c r="B459" t="s">
        <v>1778</v>
      </c>
      <c r="C459" t="s">
        <v>2671</v>
      </c>
      <c r="D459" s="3">
        <f>A459</f>
        <v>521</v>
      </c>
      <c r="E459" s="42"/>
      <c r="G459" s="8" t="s">
        <v>1692</v>
      </c>
      <c r="I459" t="s">
        <v>91</v>
      </c>
      <c r="J459" t="s">
        <v>91</v>
      </c>
      <c r="K459">
        <v>48</v>
      </c>
      <c r="L459">
        <v>133</v>
      </c>
      <c r="M459">
        <v>190</v>
      </c>
      <c r="P459" s="3">
        <f>IF(AND(G459&lt;&gt;"LIBSETS_SETTYPE_BATTLEGROUND",G459&lt;&gt;"LIBSETS_SETTYPE_SPECIAL"), IF(Q459&lt;&gt;"",VLOOKUP(Q459,'ESO zone constants'!$D$3:$H$10001,5,FALSE),""),"")</f>
        <v>117</v>
      </c>
      <c r="Q459" t="str">
        <f>IF(AND(O459&lt;&gt;"",NOT(ISERROR(O459))),O459, IF(AND(K459&lt;&gt;"",K459&gt;0,NOT(ISERROR(K459))),VLOOKUP(K459,'ESO dumped WayshrineInfo'!$K$3:$N$9987,4,FALSE),""))</f>
        <v>Shadowfen</v>
      </c>
      <c r="R459" s="65"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1567</v>
      </c>
      <c r="V459" s="37" t="s">
        <v>3259</v>
      </c>
      <c r="W459" s="37" t="s">
        <v>3259</v>
      </c>
      <c r="X459" s="3"/>
      <c r="Y459" s="3">
        <f>IF(G459&lt;&gt;"LIBSETS_SETTYPE_BATTLEGROUND",IF(G459&lt;&gt;"LIBSETS_SETTYPE_SPECIAL",IF(X459&lt;&gt;"",X459,IF(Z459&lt;&gt;"",VLOOKUP(Z459,'ESO zone constants'!$D$3:$H$4953,5,FALSE),"")),""),"")</f>
        <v>347</v>
      </c>
      <c r="Z459" t="str">
        <f>IF(AND(O459&lt;&gt;"",NOT(ISERROR(O459))),"",IF(AND(L459&lt;&gt;"",L459&gt;0,NOT(ISERROR(L459))),VLOOKUP(L459,'ESO dumped WayshrineInfo'!$K$3:$N$9987,4,FALSE),""))</f>
        <v>Coldharbour</v>
      </c>
      <c r="AA459" s="33" t="s">
        <v>1567</v>
      </c>
      <c r="AB459" s="43" t="str">
        <f>IF(AA459&lt;&gt;"",IF(AND(AA459&lt;&gt;"LIBSETS_DROP_MECHANIC_MONSTER_NAME",AA459&lt;&gt;"LIBSETS_DROP_MECHANIC_REWARD_BY_NPC"),VLOOKUP(AA459,'LibSets constants'!$I$4:$L$1003,3,FALSE),""),"")</f>
        <v>Public dungeon bosses have a chance to drop a shoulder, hand, or weapon.</v>
      </c>
      <c r="AC459" s="43" t="str">
        <f>IF(AA459&lt;&gt;"",IF(AND(AA459&lt;&gt;"LIBSETS_DROP_MECHANIC_MONSTER_NAME",AA459&lt;&gt;"LIBSETS_DROP_MECHANIC_REWARD_BY_NPC"),VLOOKUP(AA459,'LibSets constants'!$I$4:$L$1003,4,FALSE),""),"")</f>
        <v>Öffentliche Dungeon-Bosse haben die Möglichkeit, eine Schulter, Handschuhe oder eine Waffe fallen zu lassen.</v>
      </c>
      <c r="AD459" s="3">
        <v>130</v>
      </c>
      <c r="AE459" t="s">
        <v>49</v>
      </c>
      <c r="AF459" s="44" t="s">
        <v>1549</v>
      </c>
      <c r="AG459" s="43" t="s">
        <v>3294</v>
      </c>
      <c r="AH459" s="43" t="s">
        <v>3294</v>
      </c>
      <c r="AI459" s="40">
        <f>IF(G459&lt;&gt;"LIBSETS_SETTYPE_BATTLEGROUND",IF(G459&lt;&gt;"LIBSETS_SETTYPE_SPECIAL",IF(AJ459&lt;&gt;"",VLOOKUP(AJ459,'ESO zone constants'!$D$3:$H$4953,5,FALSE),""),""),"")</f>
        <v>144</v>
      </c>
      <c r="AJ459" t="s">
        <v>66</v>
      </c>
      <c r="AK459" s="44" t="s">
        <v>1549</v>
      </c>
      <c r="AL459" s="43" t="s">
        <v>1552</v>
      </c>
      <c r="AM459" s="43" t="s">
        <v>3291</v>
      </c>
      <c r="AN459" s="3">
        <f>IF(G459&lt;&gt;"LIBSETS_SETTYPE_BATTLEGROUND",IF(G459&lt;&gt;"LIBSETS_SETTYPE_SPECIAL",IF(AO459&lt;&gt;"",VLOOKUP(AO459,'ESO zone constants'!$D$3:$H$4953,5,FALSE),""),""),"")</f>
        <v>643</v>
      </c>
      <c r="AO459" t="s">
        <v>448</v>
      </c>
      <c r="AP459" s="44" t="s">
        <v>1549</v>
      </c>
      <c r="AQ459" s="43" t="s">
        <v>3292</v>
      </c>
      <c r="AR459" s="43" t="s">
        <v>3293</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5"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[521] = {wayshrines={48,133,190,},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zoneIds={117,347,130,144,643},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dropMechanic={LIBSETS_DROP_MECHANIC_OVERLAND_BOSS_PUBLIC_DUNGEON,LIBSETS_DROP_MECHANIC_OVERLAND_BOSS_PUBLIC_DUNGEON,LIBSETS_DROP_MECHANIC_MONSTER_NAME,LIBSETS_DROP_MECHANIC_MONSTER_NAME,LIBSETS_DROP_MECHANIC_MONSTER_NAME}},</v>
      </c>
      <c r="BC459" s="21" t="str">
        <f>IF(F459&lt;&gt;"Not in the game (anymore)",IF(C459&lt;&gt;"",CONCATENATE(" --",C459," / ",B459,"   [",IF(Q459&lt;&gt;"",Q459,""),IF(Z459&lt;&gt;"",", "&amp;Z459,""),IF(AE459&lt;&gt;"",", "&amp;AE459,""),IF(AJ459&lt;&gt;"",", "&amp;AJ459,""),IF(AO459&lt;&gt;"",", "&amp;AO459,""),IF(AT459&lt;&gt;"",", "&amp;AT459,""),"]")),"")</f>
        <v xml:space="preserve"> --Bloodlord\'s Embrace / Umarmung des Blutfürsten   [Shadowfen, Coldharbour, Crypt of Hearts I, Spindleclutch I, Imperial Sewers]</v>
      </c>
    </row>
    <row r="460" spans="1:55" x14ac:dyDescent="0.25">
      <c r="A460" s="5">
        <v>522</v>
      </c>
      <c r="B460" t="s">
        <v>1779</v>
      </c>
      <c r="C460" t="s">
        <v>1780</v>
      </c>
      <c r="D460" s="3">
        <f>A460</f>
        <v>522</v>
      </c>
      <c r="E460" s="42"/>
      <c r="G460" s="8" t="s">
        <v>1477</v>
      </c>
      <c r="I460" t="s">
        <v>92</v>
      </c>
      <c r="J460" t="s">
        <v>91</v>
      </c>
      <c r="K460">
        <v>249</v>
      </c>
      <c r="L460">
        <v>249</v>
      </c>
      <c r="M460">
        <v>249</v>
      </c>
      <c r="O460" s="65" t="s">
        <v>451</v>
      </c>
      <c r="P460" s="3">
        <f>IF(AND(G460&lt;&gt;"LIBSETS_SETTYPE_BATTLEGROUND",G460&lt;&gt;"LIBSETS_SETTYPE_SPECIAL"), IF(Q460&lt;&gt;"",VLOOKUP(Q460,'ESO zone constants'!$D$3:$H$10001,5,FALSE),""),"")</f>
        <v>677</v>
      </c>
      <c r="Q460" t="str">
        <f>IF(AND(O460&lt;&gt;"",NOT(ISERROR(O460))),O460, IF(AND(K460&lt;&gt;"",K460&gt;0,NOT(ISERROR(K460))),VLOOKUP(K460,'ESO dumped WayshrineInfo'!$K$3:$N$9987,4,FALSE),""))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WayshrineInfo'!$K$3:$N$9987,4,FALSE),""))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WayshrineInfo'!$K$3:$N$9987,4,FALSE),""))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5"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x14ac:dyDescent="0.25">
      <c r="A461" s="5">
        <v>523</v>
      </c>
      <c r="B461" t="s">
        <v>1781</v>
      </c>
      <c r="C461" t="s">
        <v>1782</v>
      </c>
      <c r="D461" s="3">
        <f>A461</f>
        <v>523</v>
      </c>
      <c r="E461" s="42"/>
      <c r="G461" s="8" t="s">
        <v>1477</v>
      </c>
      <c r="I461" t="s">
        <v>92</v>
      </c>
      <c r="J461" t="s">
        <v>91</v>
      </c>
      <c r="K461">
        <v>249</v>
      </c>
      <c r="L461">
        <v>249</v>
      </c>
      <c r="M461">
        <v>249</v>
      </c>
      <c r="O461" s="65" t="s">
        <v>451</v>
      </c>
      <c r="P461" s="3">
        <f>IF(AND(G461&lt;&gt;"LIBSETS_SETTYPE_BATTLEGROUND",G461&lt;&gt;"LIBSETS_SETTYPE_SPECIAL"), IF(Q461&lt;&gt;"",VLOOKUP(Q461,'ESO zone constants'!$D$3:$H$10001,5,FALSE),""),"")</f>
        <v>677</v>
      </c>
      <c r="Q461" t="str">
        <f>IF(AND(O461&lt;&gt;"",NOT(ISERROR(O461))),O461, IF(AND(K461&lt;&gt;"",K461&gt;0,NOT(ISERROR(K461))),VLOOKUP(K461,'ESO dumped WayshrineInfo'!$K$3:$N$9987,4,FALSE),""))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WayshrineInfo'!$K$3:$N$9987,4,FALSE),""))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WayshrineInfo'!$K$3:$N$9987,4,FALSE),""))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5"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x14ac:dyDescent="0.25">
      <c r="A462" s="5">
        <v>524</v>
      </c>
      <c r="B462" t="s">
        <v>1784</v>
      </c>
      <c r="C462" t="s">
        <v>1783</v>
      </c>
      <c r="D462" s="3">
        <f>A462</f>
        <v>524</v>
      </c>
      <c r="E462" s="42"/>
      <c r="G462" s="8" t="s">
        <v>1477</v>
      </c>
      <c r="I462" t="s">
        <v>92</v>
      </c>
      <c r="J462" t="s">
        <v>91</v>
      </c>
      <c r="K462">
        <v>249</v>
      </c>
      <c r="L462">
        <v>249</v>
      </c>
      <c r="M462">
        <v>249</v>
      </c>
      <c r="O462" s="65" t="s">
        <v>451</v>
      </c>
      <c r="P462" s="3">
        <f>IF(AND(G462&lt;&gt;"LIBSETS_SETTYPE_BATTLEGROUND",G462&lt;&gt;"LIBSETS_SETTYPE_SPECIAL"), IF(Q462&lt;&gt;"",VLOOKUP(Q462,'ESO zone constants'!$D$3:$H$10001,5,FALSE),""),"")</f>
        <v>677</v>
      </c>
      <c r="Q462" t="str">
        <f>IF(AND(O462&lt;&gt;"",NOT(ISERROR(O462))),O462, IF(AND(K462&lt;&gt;"",K462&gt;0,NOT(ISERROR(K462))),VLOOKUP(K462,'ESO dumped WayshrineInfo'!$K$3:$N$9987,4,FALSE),""))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WayshrineInfo'!$K$3:$N$9987,4,FALSE),""))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WayshrineInfo'!$K$3:$N$9987,4,FALSE),""))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5"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x14ac:dyDescent="0.25">
      <c r="A463" s="5">
        <v>525</v>
      </c>
      <c r="B463" t="s">
        <v>1786</v>
      </c>
      <c r="C463" t="s">
        <v>1785</v>
      </c>
      <c r="D463" s="3">
        <f>A463</f>
        <v>525</v>
      </c>
      <c r="E463" s="42"/>
      <c r="G463" s="8" t="s">
        <v>1477</v>
      </c>
      <c r="I463" t="s">
        <v>92</v>
      </c>
      <c r="J463" t="s">
        <v>91</v>
      </c>
      <c r="K463">
        <v>249</v>
      </c>
      <c r="L463">
        <v>249</v>
      </c>
      <c r="M463">
        <v>249</v>
      </c>
      <c r="O463" s="65" t="s">
        <v>451</v>
      </c>
      <c r="P463" s="3">
        <f>IF(AND(G463&lt;&gt;"LIBSETS_SETTYPE_BATTLEGROUND",G463&lt;&gt;"LIBSETS_SETTYPE_SPECIAL"), IF(Q463&lt;&gt;"",VLOOKUP(Q463,'ESO zone constants'!$D$3:$H$10001,5,FALSE),""),"")</f>
        <v>677</v>
      </c>
      <c r="Q463" t="str">
        <f>IF(AND(O463&lt;&gt;"",NOT(ISERROR(O463))),O463, IF(AND(K463&lt;&gt;"",K463&gt;0,NOT(ISERROR(K463))),VLOOKUP(K463,'ESO dumped WayshrineInfo'!$K$3:$N$9987,4,FALSE),""))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WayshrineInfo'!$K$3:$N$9987,4,FALSE),""))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WayshrineInfo'!$K$3:$N$9987,4,FALSE),""))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5"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x14ac:dyDescent="0.25">
      <c r="A464" s="5">
        <v>526</v>
      </c>
      <c r="B464" t="s">
        <v>1788</v>
      </c>
      <c r="C464" t="s">
        <v>1787</v>
      </c>
      <c r="D464" s="3">
        <f>A464</f>
        <v>526</v>
      </c>
      <c r="E464" s="42"/>
      <c r="G464" s="8" t="s">
        <v>1477</v>
      </c>
      <c r="I464" t="s">
        <v>92</v>
      </c>
      <c r="J464" t="s">
        <v>91</v>
      </c>
      <c r="K464">
        <v>249</v>
      </c>
      <c r="L464">
        <v>249</v>
      </c>
      <c r="M464">
        <v>249</v>
      </c>
      <c r="O464" s="65" t="s">
        <v>451</v>
      </c>
      <c r="P464" s="3">
        <f>IF(AND(G464&lt;&gt;"LIBSETS_SETTYPE_BATTLEGROUND",G464&lt;&gt;"LIBSETS_SETTYPE_SPECIAL"), IF(Q464&lt;&gt;"",VLOOKUP(Q464,'ESO zone constants'!$D$3:$H$10001,5,FALSE),""),"")</f>
        <v>677</v>
      </c>
      <c r="Q464" t="str">
        <f>IF(AND(O464&lt;&gt;"",NOT(ISERROR(O464))),O464, IF(AND(K464&lt;&gt;"",K464&gt;0,NOT(ISERROR(K464))),VLOOKUP(K464,'ESO dumped WayshrineInfo'!$K$3:$N$9987,4,FALSE),""))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WayshrineInfo'!$K$3:$N$9987,4,FALSE),""))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WayshrineInfo'!$K$3:$N$9987,4,FALSE),""))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5"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x14ac:dyDescent="0.25">
      <c r="A465" s="5">
        <v>527</v>
      </c>
      <c r="B465" t="s">
        <v>1789</v>
      </c>
      <c r="C465" t="s">
        <v>1790</v>
      </c>
      <c r="D465" s="3">
        <f>A465</f>
        <v>527</v>
      </c>
      <c r="E465" s="42"/>
      <c r="G465" s="8" t="s">
        <v>1477</v>
      </c>
      <c r="I465" t="s">
        <v>92</v>
      </c>
      <c r="J465" t="s">
        <v>91</v>
      </c>
      <c r="K465">
        <v>249</v>
      </c>
      <c r="L465">
        <v>249</v>
      </c>
      <c r="M465">
        <v>249</v>
      </c>
      <c r="O465" s="65" t="s">
        <v>451</v>
      </c>
      <c r="P465" s="3">
        <f>IF(AND(G465&lt;&gt;"LIBSETS_SETTYPE_BATTLEGROUND",G465&lt;&gt;"LIBSETS_SETTYPE_SPECIAL"), IF(Q465&lt;&gt;"",VLOOKUP(Q465,'ESO zone constants'!$D$3:$H$10001,5,FALSE),""),"")</f>
        <v>677</v>
      </c>
      <c r="Q465" t="str">
        <f>IF(AND(O465&lt;&gt;"",NOT(ISERROR(O465))),O465, IF(AND(K465&lt;&gt;"",K465&gt;0,NOT(ISERROR(K465))),VLOOKUP(K465,'ESO dumped WayshrineInfo'!$K$3:$N$9987,4,FALSE),""))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WayshrineInfo'!$K$3:$N$9987,4,FALSE),""))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WayshrineInfo'!$K$3:$N$9987,4,FALSE),""))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5"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x14ac:dyDescent="0.25">
      <c r="A466" s="5">
        <v>528</v>
      </c>
      <c r="B466" t="s">
        <v>1792</v>
      </c>
      <c r="C466" t="s">
        <v>1791</v>
      </c>
      <c r="D466" s="3">
        <f>A466</f>
        <v>528</v>
      </c>
      <c r="E466" s="42"/>
      <c r="G466" s="8" t="s">
        <v>1477</v>
      </c>
      <c r="I466" t="s">
        <v>92</v>
      </c>
      <c r="J466" t="s">
        <v>91</v>
      </c>
      <c r="K466">
        <v>270</v>
      </c>
      <c r="L466">
        <v>270</v>
      </c>
      <c r="M466">
        <v>270</v>
      </c>
      <c r="O466" s="65" t="s">
        <v>441</v>
      </c>
      <c r="P466" s="3">
        <f>IF(AND(G466&lt;&gt;"LIBSETS_SETTYPE_BATTLEGROUND",G466&lt;&gt;"LIBSETS_SETTYPE_SPECIAL"), IF(Q466&lt;&gt;"",VLOOKUP(Q466,'ESO zone constants'!$D$3:$H$10001,5,FALSE),""),"")</f>
        <v>635</v>
      </c>
      <c r="Q466" t="str">
        <f>IF(AND(O466&lt;&gt;"",NOT(ISERROR(O466))),O466, IF(AND(K466&lt;&gt;"",K466&gt;0,NOT(ISERROR(K466))),VLOOKUP(K466,'ESO dumped WayshrineInfo'!$K$3:$N$9987,4,FALSE),""))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WayshrineInfo'!$K$3:$N$9987,4,FALSE),""))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WayshrineInfo'!$K$3:$N$9987,4,FALSE),""))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5"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x14ac:dyDescent="0.25">
      <c r="A467" s="5">
        <v>529</v>
      </c>
      <c r="B467" t="s">
        <v>1794</v>
      </c>
      <c r="C467" t="s">
        <v>1793</v>
      </c>
      <c r="D467" s="3">
        <f>A467</f>
        <v>529</v>
      </c>
      <c r="E467" s="42"/>
      <c r="G467" s="8" t="s">
        <v>1477</v>
      </c>
      <c r="I467" t="s">
        <v>92</v>
      </c>
      <c r="J467" t="s">
        <v>91</v>
      </c>
      <c r="K467">
        <v>270</v>
      </c>
      <c r="L467">
        <v>270</v>
      </c>
      <c r="M467">
        <v>270</v>
      </c>
      <c r="O467" s="65" t="s">
        <v>441</v>
      </c>
      <c r="P467" s="3">
        <f>IF(AND(G467&lt;&gt;"LIBSETS_SETTYPE_BATTLEGROUND",G467&lt;&gt;"LIBSETS_SETTYPE_SPECIAL"), IF(Q467&lt;&gt;"",VLOOKUP(Q467,'ESO zone constants'!$D$3:$H$10001,5,FALSE),""),"")</f>
        <v>635</v>
      </c>
      <c r="Q467" t="str">
        <f>IF(AND(O467&lt;&gt;"",NOT(ISERROR(O467))),O467, IF(AND(K467&lt;&gt;"",K467&gt;0,NOT(ISERROR(K467))),VLOOKUP(K467,'ESO dumped WayshrineInfo'!$K$3:$N$9987,4,FALSE),""))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WayshrineInfo'!$K$3:$N$9987,4,FALSE),""))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WayshrineInfo'!$K$3:$N$9987,4,FALSE),""))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5"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x14ac:dyDescent="0.25">
      <c r="A468" s="5">
        <v>530</v>
      </c>
      <c r="B468" t="s">
        <v>1795</v>
      </c>
      <c r="C468" t="s">
        <v>1796</v>
      </c>
      <c r="D468" s="3">
        <f>A468</f>
        <v>530</v>
      </c>
      <c r="E468" s="42"/>
      <c r="G468" s="8" t="s">
        <v>1477</v>
      </c>
      <c r="I468" t="s">
        <v>92</v>
      </c>
      <c r="J468" t="s">
        <v>91</v>
      </c>
      <c r="K468">
        <v>270</v>
      </c>
      <c r="L468">
        <v>270</v>
      </c>
      <c r="M468">
        <v>270</v>
      </c>
      <c r="O468" s="65" t="s">
        <v>441</v>
      </c>
      <c r="P468" s="3">
        <f>IF(AND(G468&lt;&gt;"LIBSETS_SETTYPE_BATTLEGROUND",G468&lt;&gt;"LIBSETS_SETTYPE_SPECIAL"), IF(Q468&lt;&gt;"",VLOOKUP(Q468,'ESO zone constants'!$D$3:$H$10001,5,FALSE),""),"")</f>
        <v>635</v>
      </c>
      <c r="Q468" t="str">
        <f>IF(AND(O468&lt;&gt;"",NOT(ISERROR(O468))),O468, IF(AND(K468&lt;&gt;"",K468&gt;0,NOT(ISERROR(K468))),VLOOKUP(K468,'ESO dumped WayshrineInfo'!$K$3:$N$9987,4,FALSE),""))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WayshrineInfo'!$K$3:$N$9987,4,FALSE),""))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WayshrineInfo'!$K$3:$N$9987,4,FALSE),""))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5"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x14ac:dyDescent="0.25">
      <c r="A469" s="5">
        <v>531</v>
      </c>
      <c r="B469" t="s">
        <v>1798</v>
      </c>
      <c r="C469" t="s">
        <v>1797</v>
      </c>
      <c r="D469" s="3">
        <f>A469</f>
        <v>531</v>
      </c>
      <c r="E469" s="42"/>
      <c r="G469" s="8" t="s">
        <v>1477</v>
      </c>
      <c r="I469" t="s">
        <v>92</v>
      </c>
      <c r="J469" t="s">
        <v>91</v>
      </c>
      <c r="K469">
        <v>270</v>
      </c>
      <c r="L469">
        <v>270</v>
      </c>
      <c r="M469">
        <v>270</v>
      </c>
      <c r="O469" s="65" t="s">
        <v>441</v>
      </c>
      <c r="P469" s="3">
        <f>IF(AND(G469&lt;&gt;"LIBSETS_SETTYPE_BATTLEGROUND",G469&lt;&gt;"LIBSETS_SETTYPE_SPECIAL"), IF(Q469&lt;&gt;"",VLOOKUP(Q469,'ESO zone constants'!$D$3:$H$10001,5,FALSE),""),"")</f>
        <v>635</v>
      </c>
      <c r="Q469" t="str">
        <f>IF(AND(O469&lt;&gt;"",NOT(ISERROR(O469))),O469, IF(AND(K469&lt;&gt;"",K469&gt;0,NOT(ISERROR(K469))),VLOOKUP(K469,'ESO dumped WayshrineInfo'!$K$3:$N$9987,4,FALSE),""))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WayshrineInfo'!$K$3:$N$9987,4,FALSE),""))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WayshrineInfo'!$K$3:$N$9987,4,FALSE),""))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5">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x14ac:dyDescent="0.25">
      <c r="A470" s="5">
        <v>532</v>
      </c>
      <c r="B470" t="s">
        <v>1799</v>
      </c>
      <c r="C470" t="s">
        <v>1800</v>
      </c>
      <c r="D470" s="3">
        <f>A470</f>
        <v>532</v>
      </c>
      <c r="E470" s="42"/>
      <c r="G470" s="8" t="s">
        <v>1477</v>
      </c>
      <c r="I470" t="s">
        <v>92</v>
      </c>
      <c r="J470" t="s">
        <v>91</v>
      </c>
      <c r="K470">
        <v>270</v>
      </c>
      <c r="L470">
        <v>270</v>
      </c>
      <c r="M470">
        <v>270</v>
      </c>
      <c r="O470" s="65" t="s">
        <v>441</v>
      </c>
      <c r="P470" s="3">
        <f>IF(AND(G470&lt;&gt;"LIBSETS_SETTYPE_BATTLEGROUND",G470&lt;&gt;"LIBSETS_SETTYPE_SPECIAL"), IF(Q470&lt;&gt;"",VLOOKUP(Q470,'ESO zone constants'!$D$3:$H$10001,5,FALSE),""),"")</f>
        <v>635</v>
      </c>
      <c r="Q470" t="str">
        <f>IF(AND(O470&lt;&gt;"",NOT(ISERROR(O470))),O470, IF(AND(K470&lt;&gt;"",K470&gt;0,NOT(ISERROR(K470))),VLOOKUP(K470,'ESO dumped WayshrineInfo'!$K$3:$N$9987,4,FALSE),""))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WayshrineInfo'!$K$3:$N$9987,4,FALSE),""))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WayshrineInfo'!$K$3:$N$9987,4,FALSE),""))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5"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x14ac:dyDescent="0.25">
      <c r="A471" s="5">
        <v>533</v>
      </c>
      <c r="B471" t="s">
        <v>1810</v>
      </c>
      <c r="C471" t="s">
        <v>1809</v>
      </c>
      <c r="D471" s="3">
        <f>A471</f>
        <v>533</v>
      </c>
      <c r="E471" s="42"/>
      <c r="G471" s="8" t="s">
        <v>1477</v>
      </c>
      <c r="I471" t="s">
        <v>92</v>
      </c>
      <c r="J471" t="s">
        <v>91</v>
      </c>
      <c r="K471">
        <v>270</v>
      </c>
      <c r="L471">
        <v>270</v>
      </c>
      <c r="M471">
        <v>270</v>
      </c>
      <c r="O471" s="65" t="s">
        <v>441</v>
      </c>
      <c r="P471" s="3">
        <f>IF(AND(G471&lt;&gt;"LIBSETS_SETTYPE_BATTLEGROUND",G471&lt;&gt;"LIBSETS_SETTYPE_SPECIAL"), IF(Q471&lt;&gt;"",VLOOKUP(Q471,'ESO zone constants'!$D$3:$H$10001,5,FALSE),""),"")</f>
        <v>635</v>
      </c>
      <c r="Q471" t="str">
        <f>IF(AND(O471&lt;&gt;"",NOT(ISERROR(O471))),O471, IF(AND(K471&lt;&gt;"",K471&gt;0,NOT(ISERROR(K471))),VLOOKUP(K471,'ESO dumped WayshrineInfo'!$K$3:$N$9987,4,FALSE),""))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WayshrineInfo'!$K$3:$N$9987,4,FALSE),""))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WayshrineInfo'!$K$3:$N$9987,4,FALSE),""))</f>
        <v/>
      </c>
      <c r="AF471" s="44"/>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K471" s="44"/>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P471" s="44"/>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U471" s="44"/>
      <c r="AV471" s="3" t="str">
        <f>IF(AU471&lt;&gt;"",IF(AU471&lt;&gt;"LIBSETS_DROP_MECHANIC_MONSTER_NAME",VLOOKUP(AU471,'LibSets constants'!$I$4:$L$1003,3,FALSE),""),"")</f>
        <v/>
      </c>
      <c r="AW471" s="3" t="str">
        <f>IF(AU471&lt;&gt;"",IF(AU471&lt;&gt;"LIBSETS_DROP_MECHANIC_MONSTER_NAME",VLOOKUP(AU471,'LibSets constants'!$I$4:$L$1003,4,FALSE),""),"")</f>
        <v/>
      </c>
      <c r="AX471" s="85"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x14ac:dyDescent="0.25">
      <c r="A472" s="5">
        <v>534</v>
      </c>
      <c r="B472" t="s">
        <v>2175</v>
      </c>
      <c r="C472" t="s">
        <v>1821</v>
      </c>
      <c r="D472" s="3">
        <f>A472</f>
        <v>534</v>
      </c>
      <c r="G472" s="3" t="s">
        <v>1484</v>
      </c>
      <c r="H472" s="98">
        <v>3</v>
      </c>
      <c r="I472" t="s">
        <v>1471</v>
      </c>
      <c r="J472" t="s">
        <v>91</v>
      </c>
      <c r="K472">
        <v>435</v>
      </c>
      <c r="L472">
        <v>435</v>
      </c>
      <c r="M472">
        <v>435</v>
      </c>
      <c r="O472" s="65"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WayshrineInfo'!$K$3:$N$9987,4,FALSE),""))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WayshrineInfo'!$K$3:$N$9987,4,FALSE),""))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WayshrineInfo'!$K$3:$N$9987,4,FALSE),""))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5"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x14ac:dyDescent="0.25">
      <c r="A473" s="5">
        <v>535</v>
      </c>
      <c r="B473" t="s">
        <v>2176</v>
      </c>
      <c r="C473" t="s">
        <v>1818</v>
      </c>
      <c r="D473" s="3">
        <f>A473</f>
        <v>535</v>
      </c>
      <c r="G473" s="3" t="s">
        <v>1484</v>
      </c>
      <c r="H473" s="98">
        <v>3</v>
      </c>
      <c r="I473" t="s">
        <v>1471</v>
      </c>
      <c r="J473" t="s">
        <v>91</v>
      </c>
      <c r="K473">
        <v>436</v>
      </c>
      <c r="L473">
        <v>436</v>
      </c>
      <c r="M473">
        <v>436</v>
      </c>
      <c r="O473" s="65"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WayshrineInfo'!$K$3:$N$9987,4,FALSE),""))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WayshrineInfo'!$K$3:$N$9987,4,FALSE),""))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WayshrineInfo'!$K$3:$N$9987,4,FALSE),""))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5"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x14ac:dyDescent="0.25">
      <c r="A474" s="5">
        <v>536</v>
      </c>
      <c r="B474" t="s">
        <v>2247</v>
      </c>
      <c r="C474" t="s">
        <v>2246</v>
      </c>
      <c r="D474" s="3">
        <f>A474</f>
        <v>536</v>
      </c>
      <c r="G474" s="3" t="s">
        <v>1485</v>
      </c>
      <c r="I474" t="s">
        <v>91</v>
      </c>
      <c r="J474" t="s">
        <v>91</v>
      </c>
      <c r="K474">
        <v>441</v>
      </c>
      <c r="L474">
        <v>441</v>
      </c>
      <c r="M474">
        <v>441</v>
      </c>
      <c r="O474" s="65"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WayshrineInfo'!$K$3:$N$9987,4,FALSE),""))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WayshrineInfo'!$K$3:$N$9987,4,FALSE),""))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WayshrineInfo'!$K$3:$N$9987,4,FALSE),""))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5"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x14ac:dyDescent="0.25">
      <c r="A475" s="5">
        <v>537</v>
      </c>
      <c r="B475" t="s">
        <v>2248</v>
      </c>
      <c r="C475" t="s">
        <v>2270</v>
      </c>
      <c r="D475" s="3">
        <f>A475</f>
        <v>537</v>
      </c>
      <c r="G475" s="3" t="s">
        <v>1485</v>
      </c>
      <c r="I475" t="s">
        <v>91</v>
      </c>
      <c r="J475" t="s">
        <v>91</v>
      </c>
      <c r="K475">
        <v>441</v>
      </c>
      <c r="L475">
        <v>441</v>
      </c>
      <c r="M475">
        <v>441</v>
      </c>
      <c r="O475" s="65"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WayshrineInfo'!$K$3:$N$9987,4,FALSE),""))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WayshrineInfo'!$K$3:$N$9987,4,FALSE),""))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WayshrineInfo'!$K$3:$N$9987,4,FALSE),""))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5"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x14ac:dyDescent="0.25">
      <c r="A476" s="5">
        <v>538</v>
      </c>
      <c r="B476" t="s">
        <v>2249</v>
      </c>
      <c r="C476" t="s">
        <v>2672</v>
      </c>
      <c r="D476" s="3">
        <f>A476</f>
        <v>538</v>
      </c>
      <c r="G476" s="3" t="s">
        <v>1485</v>
      </c>
      <c r="I476" t="s">
        <v>91</v>
      </c>
      <c r="J476" t="s">
        <v>91</v>
      </c>
      <c r="K476">
        <v>441</v>
      </c>
      <c r="L476">
        <v>441</v>
      </c>
      <c r="M476">
        <v>441</v>
      </c>
      <c r="O476" s="65"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WayshrineInfo'!$K$3:$N$9987,4,FALSE),""))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WayshrineInfo'!$K$3:$N$9987,4,FALSE),""))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WayshrineInfo'!$K$3:$N$9987,4,FALSE),""))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5"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WayshrineInfo'!$K$3:$N$9987,4,FALSE),""))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WayshrineInfo'!$K$3:$N$9987,4,FALSE),""))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WayshrineInfo'!$K$3:$N$9987,4,FALSE),""))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5"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WayshrineInfo'!$K$3:$N$9987,4,FALSE),""))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WayshrineInfo'!$K$3:$N$9987,4,FALSE),""))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WayshrineInfo'!$K$3:$N$9987,4,FALSE),""))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5"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WayshrineInfo'!$K$3:$N$9987,4,FALSE),""))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5"/>
      <c r="Y479" s="3">
        <f>IF(G479&lt;&gt;"LIBSETS_SETTYPE_BATTLEGROUND",IF(G479&lt;&gt;"LIBSETS_SETTYPE_SPECIAL",IF(X479&lt;&gt;"",X479,IF(Z479&lt;&gt;"",VLOOKUP(Z479,'ESO zone constants'!$D$3:$H$4953,5,FALSE),"")),""),"")</f>
        <v>0</v>
      </c>
      <c r="Z479" t="str">
        <f>IF(AND(O479&lt;&gt;"",NOT(ISERROR(O479))),"",IF(AND(L479&lt;&gt;"",L479&gt;0,NOT(ISERROR(L479))),VLOOKUP(L479,'ESO dumped WayshrineInfo'!$K$3:$N$9987,4,FALSE),""))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WayshrineInfo'!$K$3:$N$9987,4,FALSE),""))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5"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x14ac:dyDescent="0.25">
      <c r="A480" s="5">
        <v>542</v>
      </c>
      <c r="B480" t="s">
        <v>2253</v>
      </c>
      <c r="C480" t="s">
        <v>2273</v>
      </c>
      <c r="D480" s="3">
        <f>A480</f>
        <v>542</v>
      </c>
      <c r="G480" s="3" t="s">
        <v>1485</v>
      </c>
      <c r="I480" t="s">
        <v>91</v>
      </c>
      <c r="J480" t="s">
        <v>91</v>
      </c>
      <c r="K480">
        <v>441</v>
      </c>
      <c r="L480">
        <v>441</v>
      </c>
      <c r="M480">
        <v>441</v>
      </c>
      <c r="O480" s="65"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WayshrineInfo'!$K$3:$N$9987,4,FALSE),""))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WayshrineInfo'!$K$3:$N$9987,4,FALSE),""))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WayshrineInfo'!$K$3:$N$9987,4,FALSE),""))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5"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x14ac:dyDescent="0.25">
      <c r="A481" s="5">
        <v>543</v>
      </c>
      <c r="B481" t="s">
        <v>2254</v>
      </c>
      <c r="C481" t="s">
        <v>2274</v>
      </c>
      <c r="D481" s="3">
        <f>A481</f>
        <v>543</v>
      </c>
      <c r="G481" s="3" t="s">
        <v>1485</v>
      </c>
      <c r="I481" t="s">
        <v>91</v>
      </c>
      <c r="J481" t="s">
        <v>91</v>
      </c>
      <c r="K481">
        <v>441</v>
      </c>
      <c r="L481">
        <v>441</v>
      </c>
      <c r="M481">
        <v>441</v>
      </c>
      <c r="O481" s="65"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WayshrineInfo'!$K$3:$N$9987,4,FALSE),""))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WayshrineInfo'!$K$3:$N$9987,4,FALSE),""))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WayshrineInfo'!$K$3:$N$9987,4,FALSE),""))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5"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x14ac:dyDescent="0.25">
      <c r="A482" s="5">
        <v>544</v>
      </c>
      <c r="B482" t="s">
        <v>2255</v>
      </c>
      <c r="C482" t="s">
        <v>2275</v>
      </c>
      <c r="D482" s="3">
        <f>A482</f>
        <v>544</v>
      </c>
      <c r="G482" s="3" t="s">
        <v>1485</v>
      </c>
      <c r="I482" t="s">
        <v>91</v>
      </c>
      <c r="J482" t="s">
        <v>91</v>
      </c>
      <c r="K482">
        <v>441</v>
      </c>
      <c r="L482">
        <v>441</v>
      </c>
      <c r="M482">
        <v>441</v>
      </c>
      <c r="O482" s="65"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WayshrineInfo'!$K$3:$N$9987,4,FALSE),""))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WayshrineInfo'!$K$3:$N$9987,4,FALSE),""))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WayshrineInfo'!$K$3:$N$9987,4,FALSE),""))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5"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x14ac:dyDescent="0.25">
      <c r="A483" s="5">
        <v>557</v>
      </c>
      <c r="B483" t="s">
        <v>2256</v>
      </c>
      <c r="C483" t="s">
        <v>2674</v>
      </c>
      <c r="D483" s="3">
        <f>A483</f>
        <v>557</v>
      </c>
      <c r="E483" s="42"/>
      <c r="G483" s="8" t="s">
        <v>1477</v>
      </c>
      <c r="I483" t="s">
        <v>91</v>
      </c>
      <c r="J483" t="s">
        <v>91</v>
      </c>
      <c r="K483">
        <v>457</v>
      </c>
      <c r="L483">
        <v>457</v>
      </c>
      <c r="M483">
        <v>457</v>
      </c>
      <c r="O483" s="65"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WayshrineInfo'!$K$3:$N$9987,4,FALSE),""))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WayshrineInfo'!$K$3:$N$9987,4,FALSE),""))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WayshrineInfo'!$K$3:$N$9987,4,FALSE),""))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5"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x14ac:dyDescent="0.25">
      <c r="A484" s="5">
        <v>558</v>
      </c>
      <c r="B484" t="s">
        <v>2257</v>
      </c>
      <c r="C484" t="s">
        <v>2276</v>
      </c>
      <c r="D484" s="3">
        <f>A484</f>
        <v>558</v>
      </c>
      <c r="E484" s="42"/>
      <c r="G484" s="8" t="s">
        <v>1477</v>
      </c>
      <c r="I484" t="s">
        <v>91</v>
      </c>
      <c r="J484" t="s">
        <v>91</v>
      </c>
      <c r="K484">
        <v>457</v>
      </c>
      <c r="L484">
        <v>457</v>
      </c>
      <c r="M484">
        <v>457</v>
      </c>
      <c r="O484" s="65"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WayshrineInfo'!$K$3:$N$9987,4,FALSE),""))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WayshrineInfo'!$K$3:$N$9987,4,FALSE),""))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WayshrineInfo'!$K$3:$N$9987,4,FALSE),""))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5"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x14ac:dyDescent="0.25">
      <c r="A485" s="5">
        <v>559</v>
      </c>
      <c r="B485" t="s">
        <v>2258</v>
      </c>
      <c r="C485" t="s">
        <v>2277</v>
      </c>
      <c r="D485" s="3">
        <f>A485</f>
        <v>559</v>
      </c>
      <c r="E485" s="42"/>
      <c r="G485" s="8" t="s">
        <v>1477</v>
      </c>
      <c r="I485" t="s">
        <v>91</v>
      </c>
      <c r="J485" t="s">
        <v>91</v>
      </c>
      <c r="K485">
        <v>457</v>
      </c>
      <c r="L485">
        <v>457</v>
      </c>
      <c r="M485">
        <v>457</v>
      </c>
      <c r="O485" s="65"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WayshrineInfo'!$K$3:$N$9987,4,FALSE),""))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WayshrineInfo'!$K$3:$N$9987,4,FALSE),""))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WayshrineInfo'!$K$3:$N$9987,4,FALSE),""))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5"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x14ac:dyDescent="0.25">
      <c r="A486" s="5">
        <v>560</v>
      </c>
      <c r="B486" t="s">
        <v>2259</v>
      </c>
      <c r="C486" t="s">
        <v>2278</v>
      </c>
      <c r="D486" s="3">
        <f>A486</f>
        <v>560</v>
      </c>
      <c r="E486" s="42"/>
      <c r="G486" s="8" t="s">
        <v>1477</v>
      </c>
      <c r="I486" t="s">
        <v>91</v>
      </c>
      <c r="J486" t="s">
        <v>91</v>
      </c>
      <c r="K486">
        <v>457</v>
      </c>
      <c r="L486">
        <v>457</v>
      </c>
      <c r="M486">
        <v>457</v>
      </c>
      <c r="O486" s="65"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WayshrineInfo'!$K$3:$N$9987,4,FALSE),""))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WayshrineInfo'!$K$3:$N$9987,4,FALSE),""))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WayshrineInfo'!$K$3:$N$9987,4,FALSE),""))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5"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x14ac:dyDescent="0.25">
      <c r="A487" s="5">
        <v>561</v>
      </c>
      <c r="B487" t="s">
        <v>2260</v>
      </c>
      <c r="C487" t="s">
        <v>2279</v>
      </c>
      <c r="D487" s="3">
        <f>A487</f>
        <v>561</v>
      </c>
      <c r="E487" s="42"/>
      <c r="G487" s="8" t="s">
        <v>1477</v>
      </c>
      <c r="I487" t="s">
        <v>91</v>
      </c>
      <c r="J487" t="s">
        <v>91</v>
      </c>
      <c r="K487">
        <v>457</v>
      </c>
      <c r="L487">
        <v>457</v>
      </c>
      <c r="M487">
        <v>457</v>
      </c>
      <c r="O487" s="65"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WayshrineInfo'!$K$3:$N$9987,4,FALSE),""))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WayshrineInfo'!$K$3:$N$9987,4,FALSE),""))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WayshrineInfo'!$K$3:$N$9987,4,FALSE),""))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5"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x14ac:dyDescent="0.25">
      <c r="A488" s="5">
        <v>562</v>
      </c>
      <c r="B488" t="s">
        <v>2261</v>
      </c>
      <c r="C488" t="s">
        <v>2280</v>
      </c>
      <c r="D488" s="3">
        <f>A488</f>
        <v>562</v>
      </c>
      <c r="E488" s="42"/>
      <c r="G488" s="8" t="s">
        <v>1477</v>
      </c>
      <c r="I488" t="s">
        <v>91</v>
      </c>
      <c r="J488" t="s">
        <v>91</v>
      </c>
      <c r="K488">
        <v>457</v>
      </c>
      <c r="L488">
        <v>457</v>
      </c>
      <c r="M488">
        <v>457</v>
      </c>
      <c r="O488" s="65"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WayshrineInfo'!$K$3:$N$9987,4,FALSE),""))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WayshrineInfo'!$K$3:$N$9987,4,FALSE),""))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WayshrineInfo'!$K$3:$N$9987,4,FALSE),""))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5"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x14ac:dyDescent="0.25">
      <c r="A489" s="5">
        <v>563</v>
      </c>
      <c r="B489" t="s">
        <v>2264</v>
      </c>
      <c r="C489" t="s">
        <v>2675</v>
      </c>
      <c r="D489" s="3">
        <f>A489</f>
        <v>563</v>
      </c>
      <c r="E489" s="42"/>
      <c r="G489" s="8" t="s">
        <v>1477</v>
      </c>
      <c r="I489" t="s">
        <v>92</v>
      </c>
      <c r="J489" t="s">
        <v>91</v>
      </c>
      <c r="K489">
        <v>457</v>
      </c>
      <c r="L489">
        <v>457</v>
      </c>
      <c r="M489">
        <v>457</v>
      </c>
      <c r="O489" s="65"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WayshrineInfo'!$K$3:$N$9987,4,FALSE),""))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WayshrineInfo'!$K$3:$N$9987,4,FALSE),""))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WayshrineInfo'!$K$3:$N$9987,4,FALSE),""))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5"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x14ac:dyDescent="0.25">
      <c r="A490" s="5">
        <v>564</v>
      </c>
      <c r="B490" t="s">
        <v>2265</v>
      </c>
      <c r="C490" t="s">
        <v>2281</v>
      </c>
      <c r="D490" s="3">
        <f>A490</f>
        <v>564</v>
      </c>
      <c r="E490" s="42"/>
      <c r="G490" s="8" t="s">
        <v>1477</v>
      </c>
      <c r="I490" t="s">
        <v>92</v>
      </c>
      <c r="J490" t="s">
        <v>91</v>
      </c>
      <c r="K490">
        <v>457</v>
      </c>
      <c r="L490">
        <v>457</v>
      </c>
      <c r="M490">
        <v>457</v>
      </c>
      <c r="O490" s="65"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WayshrineInfo'!$K$3:$N$9987,4,FALSE),""))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WayshrineInfo'!$K$3:$N$9987,4,FALSE),""))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WayshrineInfo'!$K$3:$N$9987,4,FALSE),""))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5"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x14ac:dyDescent="0.25">
      <c r="A491" s="5">
        <v>565</v>
      </c>
      <c r="B491" t="s">
        <v>2266</v>
      </c>
      <c r="C491" t="s">
        <v>2282</v>
      </c>
      <c r="D491" s="3">
        <f>A491</f>
        <v>565</v>
      </c>
      <c r="E491" s="42"/>
      <c r="G491" s="8" t="s">
        <v>1477</v>
      </c>
      <c r="I491" t="s">
        <v>92</v>
      </c>
      <c r="J491" t="s">
        <v>91</v>
      </c>
      <c r="K491">
        <v>457</v>
      </c>
      <c r="L491">
        <v>457</v>
      </c>
      <c r="M491">
        <v>457</v>
      </c>
      <c r="O491" s="65"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WayshrineInfo'!$K$3:$N$9987,4,FALSE),""))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WayshrineInfo'!$K$3:$N$9987,4,FALSE),""))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WayshrineInfo'!$K$3:$N$9987,4,FALSE),""))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5"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x14ac:dyDescent="0.25">
      <c r="A492" s="5">
        <v>566</v>
      </c>
      <c r="B492" t="s">
        <v>2267</v>
      </c>
      <c r="C492" t="s">
        <v>2283</v>
      </c>
      <c r="D492" s="3">
        <f>A492</f>
        <v>566</v>
      </c>
      <c r="E492" s="42"/>
      <c r="G492" s="8" t="s">
        <v>1477</v>
      </c>
      <c r="I492" t="s">
        <v>92</v>
      </c>
      <c r="J492" t="s">
        <v>91</v>
      </c>
      <c r="K492">
        <v>457</v>
      </c>
      <c r="L492">
        <v>457</v>
      </c>
      <c r="M492">
        <v>457</v>
      </c>
      <c r="O492" s="65"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WayshrineInfo'!$K$3:$N$9987,4,FALSE),""))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WayshrineInfo'!$K$3:$N$9987,4,FALSE),""))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WayshrineInfo'!$K$3:$N$9987,4,FALSE),""))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5"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x14ac:dyDescent="0.25">
      <c r="A493" s="5">
        <v>567</v>
      </c>
      <c r="B493" t="s">
        <v>2268</v>
      </c>
      <c r="C493" t="s">
        <v>2284</v>
      </c>
      <c r="D493" s="3">
        <f>A493</f>
        <v>567</v>
      </c>
      <c r="E493" s="42"/>
      <c r="G493" s="8" t="s">
        <v>1477</v>
      </c>
      <c r="I493" t="s">
        <v>92</v>
      </c>
      <c r="J493" t="s">
        <v>91</v>
      </c>
      <c r="K493">
        <v>457</v>
      </c>
      <c r="L493">
        <v>457</v>
      </c>
      <c r="M493">
        <v>457</v>
      </c>
      <c r="O493" s="65"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WayshrineInfo'!$K$3:$N$9987,4,FALSE),""))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WayshrineInfo'!$K$3:$N$9987,4,FALSE),""))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WayshrineInfo'!$K$3:$N$9987,4,FALSE),""))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5"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x14ac:dyDescent="0.25">
      <c r="A494" s="5">
        <v>568</v>
      </c>
      <c r="B494" t="s">
        <v>2269</v>
      </c>
      <c r="C494" t="s">
        <v>2285</v>
      </c>
      <c r="D494" s="3">
        <f>A494</f>
        <v>568</v>
      </c>
      <c r="E494" s="42"/>
      <c r="G494" s="8" t="s">
        <v>1477</v>
      </c>
      <c r="I494" t="s">
        <v>92</v>
      </c>
      <c r="J494" t="s">
        <v>91</v>
      </c>
      <c r="K494">
        <v>457</v>
      </c>
      <c r="L494">
        <v>457</v>
      </c>
      <c r="M494">
        <v>457</v>
      </c>
      <c r="O494" s="65"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WayshrineInfo'!$K$3:$N$9987,4,FALSE),""))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WayshrineInfo'!$K$3:$N$9987,4,FALSE),""))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WayshrineInfo'!$K$3:$N$9987,4,FALSE),""))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5"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x14ac:dyDescent="0.25">
      <c r="A495" s="5">
        <v>569</v>
      </c>
      <c r="B495" t="s">
        <v>2425</v>
      </c>
      <c r="C495" t="s">
        <v>2409</v>
      </c>
      <c r="D495" s="3">
        <f>A495</f>
        <v>569</v>
      </c>
      <c r="G495" s="3" t="s">
        <v>1482</v>
      </c>
      <c r="I495" t="s">
        <v>91</v>
      </c>
      <c r="J495" t="s">
        <v>91</v>
      </c>
      <c r="K495" s="37">
        <v>437</v>
      </c>
      <c r="L495" s="37">
        <v>437</v>
      </c>
      <c r="M495" s="37">
        <v>437</v>
      </c>
      <c r="O495" s="65"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WayshrineInfo'!$K$3:$N$9987,4,FALSE),""))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WayshrineInfo'!$K$3:$N$9987,4,FALSE),""))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WayshrineInfo'!$K$3:$N$9987,4,FALSE),""))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5"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x14ac:dyDescent="0.25">
      <c r="A496" s="5">
        <v>570</v>
      </c>
      <c r="B496" t="s">
        <v>2426</v>
      </c>
      <c r="C496" t="s">
        <v>2786</v>
      </c>
      <c r="D496" s="3">
        <f>A496</f>
        <v>570</v>
      </c>
      <c r="G496" s="3" t="s">
        <v>1482</v>
      </c>
      <c r="I496" t="s">
        <v>91</v>
      </c>
      <c r="J496" t="s">
        <v>91</v>
      </c>
      <c r="K496" s="37">
        <v>437</v>
      </c>
      <c r="L496" s="37">
        <v>437</v>
      </c>
      <c r="M496" s="37">
        <v>437</v>
      </c>
      <c r="O496" s="65"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WayshrineInfo'!$K$3:$N$9987,4,FALSE),""))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WayshrineInfo'!$K$3:$N$9987,4,FALSE),""))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WayshrineInfo'!$K$3:$N$9987,4,FALSE),""))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5"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x14ac:dyDescent="0.25">
      <c r="A497" s="5">
        <v>571</v>
      </c>
      <c r="B497" t="s">
        <v>2427</v>
      </c>
      <c r="C497" t="s">
        <v>2785</v>
      </c>
      <c r="D497" s="3">
        <f>A497</f>
        <v>571</v>
      </c>
      <c r="E497" s="42"/>
      <c r="G497" s="3" t="s">
        <v>1482</v>
      </c>
      <c r="I497" t="s">
        <v>91</v>
      </c>
      <c r="J497" t="s">
        <v>91</v>
      </c>
      <c r="K497" s="37">
        <v>437</v>
      </c>
      <c r="L497" s="37">
        <v>437</v>
      </c>
      <c r="M497" s="37">
        <v>437</v>
      </c>
      <c r="O497" s="65"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WayshrineInfo'!$K$3:$N$9987,4,FALSE),""))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WayshrineInfo'!$K$3:$N$9987,4,FALSE),""))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WayshrineInfo'!$K$3:$N$9987,4,FALSE),""))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5"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x14ac:dyDescent="0.25">
      <c r="A498" s="5">
        <v>572</v>
      </c>
      <c r="B498" t="s">
        <v>2428</v>
      </c>
      <c r="C498" t="s">
        <v>2410</v>
      </c>
      <c r="D498" s="3">
        <f>A498</f>
        <v>572</v>
      </c>
      <c r="G498" s="3" t="s">
        <v>1482</v>
      </c>
      <c r="I498" t="s">
        <v>91</v>
      </c>
      <c r="J498" t="s">
        <v>91</v>
      </c>
      <c r="K498" s="37">
        <v>454</v>
      </c>
      <c r="L498" s="37">
        <v>454</v>
      </c>
      <c r="M498" s="37">
        <v>454</v>
      </c>
      <c r="O498" s="65"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WayshrineInfo'!$K$3:$N$9987,4,FALSE),""))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WayshrineInfo'!$K$3:$N$9987,4,FALSE),""))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WayshrineInfo'!$K$3:$N$9987,4,FALSE),""))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5"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x14ac:dyDescent="0.25">
      <c r="A499" s="5">
        <v>573</v>
      </c>
      <c r="B499" t="s">
        <v>2429</v>
      </c>
      <c r="C499" t="s">
        <v>2781</v>
      </c>
      <c r="D499" s="3">
        <f>A499</f>
        <v>573</v>
      </c>
      <c r="G499" s="3" t="s">
        <v>1482</v>
      </c>
      <c r="I499" t="s">
        <v>91</v>
      </c>
      <c r="J499" t="s">
        <v>91</v>
      </c>
      <c r="K499" s="37">
        <v>454</v>
      </c>
      <c r="L499" s="37">
        <v>454</v>
      </c>
      <c r="M499" s="37">
        <v>454</v>
      </c>
      <c r="O499" s="65"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WayshrineInfo'!$K$3:$N$9987,4,FALSE),""))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WayshrineInfo'!$K$3:$N$9987,4,FALSE),""))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WayshrineInfo'!$K$3:$N$9987,4,FALSE),""))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5"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x14ac:dyDescent="0.25">
      <c r="A500" s="5">
        <v>574</v>
      </c>
      <c r="B500" t="s">
        <v>2430</v>
      </c>
      <c r="C500" t="s">
        <v>2782</v>
      </c>
      <c r="D500" s="3">
        <f>A500</f>
        <v>574</v>
      </c>
      <c r="G500" s="3" t="s">
        <v>1482</v>
      </c>
      <c r="I500" t="s">
        <v>91</v>
      </c>
      <c r="J500" t="s">
        <v>91</v>
      </c>
      <c r="K500" s="37">
        <v>454</v>
      </c>
      <c r="L500" s="37">
        <v>454</v>
      </c>
      <c r="M500" s="37">
        <v>454</v>
      </c>
      <c r="O500" s="65"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WayshrineInfo'!$K$3:$N$9987,4,FALSE),""))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WayshrineInfo'!$K$3:$N$9987,4,FALSE),""))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WayshrineInfo'!$K$3:$N$9987,4,FALSE),""))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5"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575</v>
      </c>
      <c r="B501" t="s">
        <v>2262</v>
      </c>
      <c r="C501" t="s">
        <v>2244</v>
      </c>
      <c r="D501" s="3">
        <f>A501</f>
        <v>575</v>
      </c>
      <c r="G501" s="3" t="s">
        <v>1692</v>
      </c>
      <c r="I501" t="s">
        <v>91</v>
      </c>
      <c r="J501" t="s">
        <v>91</v>
      </c>
      <c r="K501" s="37">
        <v>240</v>
      </c>
      <c r="L501" s="37">
        <v>137</v>
      </c>
      <c r="M501">
        <v>62</v>
      </c>
      <c r="P501" s="3">
        <f>IF(AND(G501&lt;&gt;"LIBSETS_SETTYPE_BATTLEGROUND",G501&lt;&gt;"LIBSETS_SETTYPE_SPECIAL"), IF(Q501&lt;&gt;"",VLOOKUP(Q501,'ESO zone constants'!$D$3:$H$10001,5,FALSE),""),"")</f>
        <v>684</v>
      </c>
      <c r="Q501" t="str">
        <f>IF(AND(O501&lt;&gt;"",NOT(ISERROR(O501))),O501, IF(AND(K501&lt;&gt;"",K501&gt;0,NOT(ISERROR(K501))),VLOOKUP(K501,'ESO dumped WayshrineInfo'!$K$3:$N$9987,4,FALSE),""))</f>
        <v>Wrothgar</v>
      </c>
      <c r="R501" s="65" t="s">
        <v>2179</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3" t="s">
        <v>1566</v>
      </c>
      <c r="V501" s="37" t="s">
        <v>3266</v>
      </c>
      <c r="W501" s="37" t="s">
        <v>3266</v>
      </c>
      <c r="X501" s="3"/>
      <c r="Y501" s="3">
        <f>IF(G501&lt;&gt;"LIBSETS_SETTYPE_BATTLEGROUND",IF(G501&lt;&gt;"LIBSETS_SETTYPE_SPECIAL",IF(X501&lt;&gt;"",X501,IF(Z501&lt;&gt;"",VLOOKUP(Z501,'ESO zone constants'!$D$3:$H$4953,5,FALSE),"")),""),"")</f>
        <v>104</v>
      </c>
      <c r="Z501" t="str">
        <f>IF(AND(O501&lt;&gt;"",NOT(ISERROR(O501))),"",IF(AND(L501&lt;&gt;"",L501&gt;0,NOT(ISERROR(L501))),VLOOKUP(L501,'ESO dumped WayshrineInfo'!$K$3:$N$9987,4,FALSE),""))</f>
        <v>Alik'r Desert</v>
      </c>
      <c r="AA501" s="33" t="s">
        <v>1565</v>
      </c>
      <c r="AB501" s="43" t="s">
        <v>229</v>
      </c>
      <c r="AC501" s="43" t="s">
        <v>3325</v>
      </c>
      <c r="AD501" s="3">
        <f>IF(G501&lt;&gt;"LIBSETS_SETTYPE_BATTLEGROUND",IF(G501&lt;&gt;"LIBSETS_SETTYPE_SPECIAL",IF(AE501&lt;&gt;"",VLOOKUP(AE501,'ESO zone constants'!$D$3:$H$4953,5,FALSE),""),""),"")</f>
        <v>3</v>
      </c>
      <c r="AE501" t="str">
        <f>IF(AND(O501&lt;&gt;"",NOT(ISERROR(O501))),"",IF(AND(M501&lt;&gt;"",M501&gt;0,NOT(ISERROR(M501))),VLOOKUP(M501,'ESO dumped WayshrineInfo'!$K$3:$N$9987,4,FALSE),""))</f>
        <v>Glenumbra</v>
      </c>
      <c r="AF501" s="44" t="s">
        <v>1567</v>
      </c>
      <c r="AG501" s="43" t="str">
        <f>IF(AF501&lt;&gt;"",IF(AF501&lt;&gt;"LIBSETS_DROP_MECHANIC_MONSTER_NAME",VLOOKUP(AF501,'LibSets constants'!$I$4:$L$1003,3,FALSE),""),"")</f>
        <v>Public dungeon bosses have a chance to drop a shoulder, hand, or weapon.</v>
      </c>
      <c r="AH501" s="43" t="str">
        <f>IF(AF501&lt;&gt;"",IF(AF501&lt;&gt;"LIBSETS_DROP_MECHANIC_MONSTER_NAME",VLOOKUP(AF501,'LibSets constants'!$I$4:$L$1003,4,FALSE),""),"")</f>
        <v>Öffentliche Dungeon-Bosse haben die Möglichkeit, eine Schulter, Handschuhe oder eine Waffe fallen zu lassen.</v>
      </c>
      <c r="AI501" s="40">
        <f>IF(G501&lt;&gt;"LIBSETS_SETTYPE_BATTLEGROUND",IF(G501&lt;&gt;"LIBSETS_SETTYPE_SPECIAL",IF(AJ501&lt;&gt;"",VLOOKUP(AJ501,'ESO zone constants'!$D$3:$H$4953,5,FALSE),""),""),"")</f>
        <v>1208</v>
      </c>
      <c r="AJ501" t="s">
        <v>2228</v>
      </c>
      <c r="AK501" s="44" t="s">
        <v>3312</v>
      </c>
      <c r="AL501" s="43" t="s">
        <v>3326</v>
      </c>
      <c r="AM501" s="43" t="s">
        <v>3327</v>
      </c>
      <c r="AN501" s="3">
        <f>IF(G501&lt;&gt;"LIBSETS_SETTYPE_BATTLEGROUND",IF(G501&lt;&gt;"LIBSETS_SETTYPE_SPECIAL",IF(AO501&lt;&gt;"",VLOOKUP(AO501,'ESO zone constants'!$D$3:$H$4953,5,FALSE),""),""),"")</f>
        <v>92</v>
      </c>
      <c r="AO501" t="s">
        <v>109</v>
      </c>
      <c r="AP501" s="44" t="s">
        <v>1568</v>
      </c>
      <c r="AQ501" s="43" t="str">
        <f>IF(AP501&lt;&gt;"",IF(AP501&lt;&gt;"LIBSETS_DROP_MECHANIC_MONSTER_NAME",VLOOKUP(AP501,'LibSets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R501" s="43" t="str">
        <f>IF(AP501&lt;&gt;"",IF(AP501&lt;&gt;"LIBSETS_DROP_MECHANIC_MONSTER_NAME",VLOOKUP(AP501,'LibSets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S501" s="3" t="str">
        <f>IF(G501&lt;&gt;"LIBSETS_SETTYPE_BATTLEGROUND",IF(G501&lt;&gt;"LIBSETS_SETTYPE_SPECIAL",IF(AT501&lt;&gt;"",VLOOKUP(AT501,'ESO zone constants'!$D$3:$H$4953,5,FALSE),""),""),"")</f>
        <v/>
      </c>
      <c r="AT501" s="112"/>
      <c r="AU501" s="44"/>
      <c r="AV501" s="43" t="str">
        <f>IF(AU501&lt;&gt;"",IF(AU501&lt;&gt;"LIBSETS_DROP_MECHANIC_MONSTER_NAME",VLOOKUP(AU501,'LibSets constants'!$I$4:$L$1003,3,FALSE),""),"")</f>
        <v/>
      </c>
      <c r="AW501" s="43" t="str">
        <f>IF(AU501&lt;&gt;"",IF(AU501&lt;&gt;"LIBSETS_DROP_MECHANIC_MONSTER_NAME",VLOOKUP(AU501,'LibSets constants'!$I$4:$L$1003,4,FALSE),""),"")</f>
        <v/>
      </c>
      <c r="AX501" s="85" t="s">
        <v>2677</v>
      </c>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[575] = {wayshrines={240,137,62,}, dlcId=DLC_MARKARTH</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zoneIds={684,104,3,1208,92},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dropMechanic={LIBSETS_DROP_MECHANIC_OVERLAND_WORLDBOSS,LIBSETS_DROP_MECHANIC_OVERLAND_BOSS_DELVE,LIBSETS_DROP_MECHANIC_OVERLAND_BOSS_PUBLIC_DUNGEON,LIBSETS_DROP_MECHANIC_OVERLAND_LOOT,LIBSETS_DROP_MECHANIC_OVERLAND_CHEST}},</v>
      </c>
      <c r="BC501" s="21" t="str">
        <f>IF(F501&lt;&gt;"Not in the game (anymore)",IF(C501&lt;&gt;"",CONCATENATE(" --",C501," / ",B501,"   [",IF(Q501&lt;&gt;"",Q501,""),IF(Z501&lt;&gt;"",", "&amp;Z501,""),IF(AE501&lt;&gt;"",", "&amp;AE501,""),IF(AJ501&lt;&gt;"",", "&amp;AJ501,""),IF(AO501&lt;&gt;"",", "&amp;AO501,""),IF(AT501&lt;&gt;"",", "&amp;AT501,""),"]")),"")</f>
        <v xml:space="preserve"> --Ring of the Pale Order / Ring des Fahlen Ordens   [Wrothgar, Alik'r Desert, Glenumbra, Blackreach: Arkthzand Cavern, Bangkorai]</v>
      </c>
    </row>
    <row r="502" spans="1:55" x14ac:dyDescent="0.25">
      <c r="A502" s="5">
        <v>576</v>
      </c>
      <c r="B502" t="s">
        <v>2263</v>
      </c>
      <c r="C502" t="s">
        <v>2286</v>
      </c>
      <c r="D502" s="3">
        <f>A502</f>
        <v>576</v>
      </c>
      <c r="G502" s="3" t="s">
        <v>1692</v>
      </c>
      <c r="I502" t="s">
        <v>91</v>
      </c>
      <c r="J502" t="s">
        <v>91</v>
      </c>
      <c r="K502" s="37">
        <v>176</v>
      </c>
      <c r="L502" s="37">
        <v>169</v>
      </c>
      <c r="M502" s="37">
        <v>449</v>
      </c>
      <c r="P502" s="3">
        <f>IF(AND(G502&lt;&gt;"LIBSETS_SETTYPE_BATTLEGROUND",G502&lt;&gt;"LIBSETS_SETTYPE_SPECIAL"), IF(Q502&lt;&gt;"",VLOOKUP(Q502,'ESO zone constants'!$D$3:$H$10001,5,FALSE),""),"")</f>
        <v>381</v>
      </c>
      <c r="Q502" t="str">
        <f>IF(AND(O502&lt;&gt;"",NOT(ISERROR(O502))),O502, IF(AND(K502&lt;&gt;"",K502&gt;0,NOT(ISERROR(K502))),VLOOKUP(K502,'ESO dumped WayshrineInfo'!$K$3:$N$9987,4,FALSE),""))</f>
        <v>Auridon</v>
      </c>
      <c r="R502" s="65"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1565</v>
      </c>
      <c r="V502" s="37" t="s">
        <v>3265</v>
      </c>
      <c r="W502" s="37" t="s">
        <v>3265</v>
      </c>
      <c r="X502" s="3"/>
      <c r="Y502" s="3">
        <f>IF(G502&lt;&gt;"LIBSETS_SETTYPE_BATTLEGROUND",IF(G502&lt;&gt;"LIBSETS_SETTYPE_SPECIAL",IF(X502&lt;&gt;"",X502,IF(Z502&lt;&gt;"",VLOOKUP(Z502,'ESO zone constants'!$D$3:$H$4953,5,FALSE),"")),""),"")</f>
        <v>383</v>
      </c>
      <c r="Z502" t="str">
        <f>IF(AND(O502&lt;&gt;"",NOT(ISERROR(O502))),"",IF(AND(L502&lt;&gt;"",L502&gt;0,NOT(ISERROR(L502))),VLOOKUP(L502,'ESO dumped WayshrineInfo'!$K$3:$N$9987,4,FALSE),""))</f>
        <v>Grahtwood</v>
      </c>
      <c r="AA502" s="33" t="s">
        <v>1567</v>
      </c>
      <c r="AB502" s="43" t="str">
        <f>IF(AA502&lt;&gt;"",IF(AND(AA502&lt;&gt;"LIBSETS_DROP_MECHANIC_MONSTER_NAME",AA502&lt;&gt;"LIBSETS_DROP_MECHANIC_REWARD_BY_NPC"),VLOOKUP(AA502,'LibSets constants'!$I$4:$L$1003,3,FALSE),""),"")</f>
        <v>Public dungeon bosses have a chance to drop a shoulder, hand, or weapon.</v>
      </c>
      <c r="AC502" s="43" t="str">
        <f>IF(AA502&lt;&gt;"",IF(AND(AA502&lt;&gt;"LIBSETS_DROP_MECHANIC_MONSTER_NAME",AA502&lt;&gt;"LIBSETS_DROP_MECHANIC_REWARD_BY_NPC"),VLOOKUP(AA502,'LibSets constants'!$I$4:$L$1003,4,FALSE),""),"")</f>
        <v>Öffentliche Dungeon-Bosse haben die Möglichkeit, eine Schulter, Handschuhe oder eine Waffe fallen zu lassen.</v>
      </c>
      <c r="AD502" s="3">
        <f>IF(G502&lt;&gt;"LIBSETS_SETTYPE_BATTLEGROUND",IF(G502&lt;&gt;"LIBSETS_SETTYPE_SPECIAL",IF(AE502&lt;&gt;"",VLOOKUP(AE502,'ESO zone constants'!$D$3:$H$4953,5,FALSE),""),""),"")</f>
        <v>1207</v>
      </c>
      <c r="AE502" t="str">
        <f>IF(AND(O502&lt;&gt;"",NOT(ISERROR(O502))),"",IF(AND(M502&lt;&gt;"",M502&gt;0,NOT(ISERROR(M502))),VLOOKUP(M502,'ESO dumped WayshrineInfo'!$K$3:$N$9987,4,FALSE),""))</f>
        <v>The Reach</v>
      </c>
      <c r="AF502" s="44" t="s">
        <v>3312</v>
      </c>
      <c r="AG502" s="43" t="s">
        <v>3322</v>
      </c>
      <c r="AH502" s="43" t="str">
        <f>IF(AF502&lt;&gt;"",IF(AF502&lt;&gt;"LIBSETS_DROP_MECHANIC_MONSTER_NAME",VLOOKUP(AF502,'LibSets constants'!$I$4:$L$1003,4,FALSE),""),"")</f>
        <v>Überland Loot Gegenstände</v>
      </c>
      <c r="AI502" s="40">
        <f>IF(G502&lt;&gt;"LIBSETS_SETTYPE_BATTLEGROUND",IF(G502&lt;&gt;"LIBSETS_SETTYPE_SPECIAL",IF(AJ502&lt;&gt;"",VLOOKUP(AJ502,'ESO zone constants'!$D$3:$H$4953,5,FALSE),""),""),"")</f>
        <v>380</v>
      </c>
      <c r="AJ502" t="s">
        <v>96</v>
      </c>
      <c r="AK502" s="44" t="s">
        <v>1549</v>
      </c>
      <c r="AL502" s="43" t="s">
        <v>3324</v>
      </c>
      <c r="AM502" s="43" t="s">
        <v>1627</v>
      </c>
      <c r="AN502" s="3">
        <f>IF(G502&lt;&gt;"LIBSETS_SETTYPE_BATTLEGROUND",IF(G502&lt;&gt;"LIBSETS_SETTYPE_SPECIAL",IF(AO502&lt;&gt;"",VLOOKUP(AO502,'ESO zone constants'!$D$3:$H$4953,5,FALSE),""),""),"")</f>
        <v>932</v>
      </c>
      <c r="AO502" t="s">
        <v>55</v>
      </c>
      <c r="AP502" s="44" t="s">
        <v>1549</v>
      </c>
      <c r="AQ502" s="43" t="s">
        <v>15</v>
      </c>
      <c r="AR502" s="43" t="s">
        <v>15</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5"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{wayshrines={176,169,449,},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zoneIds={381,383,1207,380,932},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dropMechanic={LIBSETS_DROP_MECHANIC_OVERLAND_BOSS_DELVE,LIBSETS_DROP_MECHANIC_OVERLAND_BOSS_PUBLIC_DUNGEON,LIBSETS_DROP_MECHANIC_OVERLAND_LOOT,LIBSETS_DROP_MECHANIC_MONSTER_NAME,LIBSETS_DROP_MECHANIC_MONSTER_NAME}},</v>
      </c>
      <c r="BC502" s="21" t="str">
        <f>IF(F502&lt;&gt;"Not in the game (anymore)",IF(C502&lt;&gt;"",CONCATENATE(" --",C502," / ",B502,"   [",IF(Q502&lt;&gt;"",Q502,""),IF(Z502&lt;&gt;"",", "&amp;Z502,""),IF(AE502&lt;&gt;"",", "&amp;AE502,""),IF(AJ502&lt;&gt;"",", "&amp;AJ502,""),IF(AO502&lt;&gt;"",", "&amp;AO502,""),IF(AT502&lt;&gt;"",", "&amp;AT502,""),"]")),"")</f>
        <v xml:space="preserve"> --Pearls of Ehlnofey / Perlen der Ehlnofey   [Auridon, Grahtwood, The Reach, The Banished Cells I, Crypt of Hearts II]</v>
      </c>
    </row>
    <row r="503" spans="1:55" x14ac:dyDescent="0.25">
      <c r="A503" s="5">
        <v>577</v>
      </c>
      <c r="B503" t="s">
        <v>2433</v>
      </c>
      <c r="C503" t="s">
        <v>2434</v>
      </c>
      <c r="D503" s="3">
        <f>A503</f>
        <v>577</v>
      </c>
      <c r="E503" s="42"/>
      <c r="G503" s="3" t="s">
        <v>1484</v>
      </c>
      <c r="H503" s="98">
        <v>3</v>
      </c>
      <c r="I503" t="s">
        <v>1471</v>
      </c>
      <c r="J503" t="s">
        <v>91</v>
      </c>
      <c r="K503" s="37">
        <v>437</v>
      </c>
      <c r="L503" s="37">
        <v>437</v>
      </c>
      <c r="M503" s="37">
        <v>437</v>
      </c>
      <c r="O503" s="65"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WayshrineInfo'!$K$3:$N$9987,4,FALSE),""))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WayshrineInfo'!$K$3:$N$9987,4,FALSE),""))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WayshrineInfo'!$K$3:$N$9987,4,FALSE),""))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5"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x14ac:dyDescent="0.25">
      <c r="A504" s="5">
        <v>578</v>
      </c>
      <c r="B504" t="s">
        <v>2411</v>
      </c>
      <c r="C504" t="s">
        <v>2411</v>
      </c>
      <c r="D504" s="3">
        <f>A504</f>
        <v>578</v>
      </c>
      <c r="E504" s="42"/>
      <c r="G504" s="3" t="s">
        <v>1484</v>
      </c>
      <c r="H504" s="98">
        <v>3</v>
      </c>
      <c r="I504" t="s">
        <v>1471</v>
      </c>
      <c r="J504" t="s">
        <v>91</v>
      </c>
      <c r="K504" s="37">
        <v>454</v>
      </c>
      <c r="L504" s="37">
        <v>454</v>
      </c>
      <c r="M504" s="37">
        <v>454</v>
      </c>
      <c r="O504" s="65"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WayshrineInfo'!$K$3:$N$9987,4,FALSE),""))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WayshrineInfo'!$K$3:$N$9987,4,FALSE),""))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WayshrineInfo'!$K$3:$N$9987,4,FALSE),""))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5"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x14ac:dyDescent="0.25">
      <c r="A505" s="5">
        <v>579</v>
      </c>
      <c r="B505" t="s">
        <v>2486</v>
      </c>
      <c r="C505" t="s">
        <v>2485</v>
      </c>
      <c r="D505" s="3">
        <f>A505</f>
        <v>579</v>
      </c>
      <c r="G505" s="3" t="s">
        <v>1485</v>
      </c>
      <c r="I505" t="s">
        <v>91</v>
      </c>
      <c r="J505" t="s">
        <v>91</v>
      </c>
      <c r="K505" s="37">
        <v>458</v>
      </c>
      <c r="L505" s="37">
        <v>458</v>
      </c>
      <c r="M505" s="37">
        <v>458</v>
      </c>
      <c r="O505" s="65"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WayshrineInfo'!$K$3:$N$9987,4,FALSE),""))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WayshrineInfo'!$K$3:$N$9987,4,FALSE),""))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WayshrineInfo'!$K$3:$N$9987,4,FALSE),""))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5"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x14ac:dyDescent="0.25">
      <c r="A506" s="5">
        <v>580</v>
      </c>
      <c r="B506" t="s">
        <v>2482</v>
      </c>
      <c r="C506" t="s">
        <v>2483</v>
      </c>
      <c r="D506" s="3">
        <f>A506</f>
        <v>580</v>
      </c>
      <c r="G506" s="3" t="s">
        <v>1485</v>
      </c>
      <c r="I506" t="s">
        <v>91</v>
      </c>
      <c r="J506" t="s">
        <v>91</v>
      </c>
      <c r="K506" s="37">
        <v>458</v>
      </c>
      <c r="L506" s="37">
        <v>458</v>
      </c>
      <c r="M506" s="37">
        <v>458</v>
      </c>
      <c r="O506" s="65"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WayshrineInfo'!$K$3:$N$9987,4,FALSE),""))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WayshrineInfo'!$K$3:$N$9987,4,FALSE),""))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WayshrineInfo'!$K$3:$N$9987,4,FALSE),""))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5"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x14ac:dyDescent="0.25">
      <c r="A507" s="5">
        <v>581</v>
      </c>
      <c r="B507" t="s">
        <v>2480</v>
      </c>
      <c r="C507" t="s">
        <v>2481</v>
      </c>
      <c r="D507" s="3">
        <f>A507</f>
        <v>581</v>
      </c>
      <c r="E507" s="42"/>
      <c r="G507" s="3" t="s">
        <v>1485</v>
      </c>
      <c r="I507" t="s">
        <v>91</v>
      </c>
      <c r="J507" t="s">
        <v>91</v>
      </c>
      <c r="K507" s="37">
        <v>458</v>
      </c>
      <c r="L507" s="37">
        <v>458</v>
      </c>
      <c r="M507" s="37">
        <v>458</v>
      </c>
      <c r="O507" s="65"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WayshrineInfo'!$K$3:$N$9987,4,FALSE),""))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WayshrineInfo'!$K$3:$N$9987,4,FALSE),""))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WayshrineInfo'!$K$3:$N$9987,4,FALSE),""))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5"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WayshrineInfo'!$K$3:$N$9987,4,FALSE),""))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WayshrineInfo'!$K$3:$N$9987,4,FALSE),""))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WayshrineInfo'!$K$3:$N$9987,4,FALSE),""))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5"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WayshrineInfo'!$K$3:$N$9987,4,FALSE),""))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WayshrineInfo'!$K$3:$N$9987,4,FALSE),""))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WayshrineInfo'!$K$3:$N$9987,4,FALSE),""))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5"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WayshrineInfo'!$K$3:$N$9987,4,FALSE),""))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WayshrineInfo'!$K$3:$N$9987,4,FALSE),""))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WayshrineInfo'!$K$3:$N$9987,4,FALSE),""))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5"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x14ac:dyDescent="0.25">
      <c r="A511" s="5">
        <v>585</v>
      </c>
      <c r="B511" t="s">
        <v>2495</v>
      </c>
      <c r="C511" t="s">
        <v>2496</v>
      </c>
      <c r="D511" s="3">
        <f>A511</f>
        <v>585</v>
      </c>
      <c r="G511" s="3" t="s">
        <v>1486</v>
      </c>
      <c r="I511" t="s">
        <v>91</v>
      </c>
      <c r="J511" t="s">
        <v>91</v>
      </c>
      <c r="K511" s="37">
        <v>468</v>
      </c>
      <c r="L511" s="37">
        <v>468</v>
      </c>
      <c r="M511" s="37">
        <v>468</v>
      </c>
      <c r="O511" s="65"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WayshrineInfo'!$K$3:$N$9987,4,FALSE),""))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WayshrineInfo'!$K$3:$N$9987,4,FALSE),""))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WayshrineInfo'!$K$3:$N$9987,4,FALSE),""))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5"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x14ac:dyDescent="0.25">
      <c r="A512" s="5">
        <v>586</v>
      </c>
      <c r="B512" t="s">
        <v>2497</v>
      </c>
      <c r="C512" t="s">
        <v>2507</v>
      </c>
      <c r="D512" s="3">
        <f>A512</f>
        <v>586</v>
      </c>
      <c r="G512" s="3" t="s">
        <v>1486</v>
      </c>
      <c r="I512" t="s">
        <v>91</v>
      </c>
      <c r="J512" t="s">
        <v>91</v>
      </c>
      <c r="K512" s="37">
        <v>468</v>
      </c>
      <c r="L512" s="37">
        <v>468</v>
      </c>
      <c r="M512" s="37">
        <v>468</v>
      </c>
      <c r="O512" s="65"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WayshrineInfo'!$K$3:$N$9987,4,FALSE),""))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WayshrineInfo'!$K$3:$N$9987,4,FALSE),""))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WayshrineInfo'!$K$3:$N$9987,4,FALSE),""))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5"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x14ac:dyDescent="0.25">
      <c r="A513" s="5">
        <v>587</v>
      </c>
      <c r="B513" t="s">
        <v>2494</v>
      </c>
      <c r="C513" t="s">
        <v>2508</v>
      </c>
      <c r="D513" s="3">
        <f>A513</f>
        <v>587</v>
      </c>
      <c r="G513" s="3" t="s">
        <v>1486</v>
      </c>
      <c r="I513" t="s">
        <v>91</v>
      </c>
      <c r="J513" t="s">
        <v>91</v>
      </c>
      <c r="K513" s="37">
        <v>468</v>
      </c>
      <c r="L513" s="37">
        <v>468</v>
      </c>
      <c r="M513" s="37">
        <v>468</v>
      </c>
      <c r="O513" s="65"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WayshrineInfo'!$K$3:$N$9987,4,FALSE),""))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WayshrineInfo'!$K$3:$N$9987,4,FALSE),""))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WayshrineInfo'!$K$3:$N$9987,4,FALSE),""))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5"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x14ac:dyDescent="0.25">
      <c r="A514" s="5">
        <v>588</v>
      </c>
      <c r="B514" t="s">
        <v>2490</v>
      </c>
      <c r="C514" t="s">
        <v>2509</v>
      </c>
      <c r="D514" s="3">
        <f>A514</f>
        <v>588</v>
      </c>
      <c r="G514" s="3" t="s">
        <v>1486</v>
      </c>
      <c r="I514" t="s">
        <v>91</v>
      </c>
      <c r="J514" t="s">
        <v>91</v>
      </c>
      <c r="K514">
        <v>468</v>
      </c>
      <c r="L514">
        <v>468</v>
      </c>
      <c r="M514">
        <v>468</v>
      </c>
      <c r="O514" s="65"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WayshrineInfo'!$K$3:$N$9987,4,FALSE),""))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WayshrineInfo'!$K$3:$N$9987,4,FALSE),""))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WayshrineInfo'!$K$3:$N$9987,4,FALSE),""))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5"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x14ac:dyDescent="0.25">
      <c r="A515" s="5">
        <v>589</v>
      </c>
      <c r="B515" t="s">
        <v>2488</v>
      </c>
      <c r="C515" t="s">
        <v>2489</v>
      </c>
      <c r="D515" s="3">
        <f>A515</f>
        <v>589</v>
      </c>
      <c r="G515" s="3" t="s">
        <v>1486</v>
      </c>
      <c r="I515" t="s">
        <v>92</v>
      </c>
      <c r="J515" t="s">
        <v>91</v>
      </c>
      <c r="K515" s="37">
        <v>468</v>
      </c>
      <c r="L515" s="37">
        <v>468</v>
      </c>
      <c r="M515" s="37">
        <v>468</v>
      </c>
      <c r="O515" s="65"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WayshrineInfo'!$K$3:$N$9987,4,FALSE),""))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WayshrineInfo'!$K$3:$N$9987,4,FALSE),""))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WayshrineInfo'!$K$3:$N$9987,4,FALSE),""))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5"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x14ac:dyDescent="0.25">
      <c r="A516" s="5">
        <v>590</v>
      </c>
      <c r="B516" t="s">
        <v>2505</v>
      </c>
      <c r="C516" t="s">
        <v>2505</v>
      </c>
      <c r="D516" s="3">
        <f>A516</f>
        <v>590</v>
      </c>
      <c r="G516" s="3" t="s">
        <v>1486</v>
      </c>
      <c r="I516" t="s">
        <v>92</v>
      </c>
      <c r="J516" t="s">
        <v>91</v>
      </c>
      <c r="K516" s="37">
        <v>468</v>
      </c>
      <c r="L516" s="37">
        <v>468</v>
      </c>
      <c r="M516" s="37">
        <v>468</v>
      </c>
      <c r="O516" s="65"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WayshrineInfo'!$K$3:$N$9987,4,FALSE),""))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WayshrineInfo'!$K$3:$N$9987,4,FALSE),""))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WayshrineInfo'!$K$3:$N$9987,4,FALSE),""))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5"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2487</v>
      </c>
      <c r="C517" t="s">
        <v>2510</v>
      </c>
      <c r="D517" s="3">
        <f>A517</f>
        <v>591</v>
      </c>
      <c r="G517" s="3" t="s">
        <v>1486</v>
      </c>
      <c r="I517" t="s">
        <v>92</v>
      </c>
      <c r="J517" t="s">
        <v>91</v>
      </c>
      <c r="K517" s="37">
        <v>468</v>
      </c>
      <c r="L517" s="37">
        <v>468</v>
      </c>
      <c r="M517" s="37">
        <v>468</v>
      </c>
      <c r="O517" s="65"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WayshrineInfo'!$K$3:$N$9987,4,FALSE),""))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WayshrineInfo'!$K$3:$N$9987,4,FALSE),""))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WayshrineInfo'!$K$3:$N$9987,4,FALSE),""))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5"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x14ac:dyDescent="0.25">
      <c r="A518" s="5">
        <v>592</v>
      </c>
      <c r="B518" t="s">
        <v>2498</v>
      </c>
      <c r="C518" t="s">
        <v>2511</v>
      </c>
      <c r="D518" s="3">
        <f>A518</f>
        <v>592</v>
      </c>
      <c r="G518" s="3" t="s">
        <v>1486</v>
      </c>
      <c r="I518" t="s">
        <v>92</v>
      </c>
      <c r="J518" t="s">
        <v>91</v>
      </c>
      <c r="K518" s="37">
        <v>468</v>
      </c>
      <c r="L518" s="37">
        <v>468</v>
      </c>
      <c r="M518" s="37">
        <v>468</v>
      </c>
      <c r="O518" s="65"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WayshrineInfo'!$K$3:$N$9987,4,FALSE),""))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WayshrineInfo'!$K$3:$N$9987,4,FALSE),""))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WayshrineInfo'!$K$3:$N$9987,4,FALSE),""))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5"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593</v>
      </c>
      <c r="B519" t="s">
        <v>2499</v>
      </c>
      <c r="C519" t="s">
        <v>2499</v>
      </c>
      <c r="D519" s="3">
        <f>A519</f>
        <v>593</v>
      </c>
      <c r="G519" s="3" t="s">
        <v>1692</v>
      </c>
      <c r="I519" t="s">
        <v>91</v>
      </c>
      <c r="J519" t="s">
        <v>91</v>
      </c>
      <c r="K519" s="37">
        <v>461</v>
      </c>
      <c r="L519" s="37">
        <v>255</v>
      </c>
      <c r="M519" s="37">
        <v>30</v>
      </c>
      <c r="P519" s="3">
        <f>IF(AND(G519&lt;&gt;"LIBSETS_SETTYPE_BATTLEGROUND",G519&lt;&gt;"LIBSETS_SETTYPE_SPECIAL"), IF(Q519&lt;&gt;"",VLOOKUP(Q519,'ESO zone constants'!$D$3:$H$10001,5,FALSE),""),"")</f>
        <v>1261</v>
      </c>
      <c r="Q519" t="str">
        <f>IF(AND(O519&lt;&gt;"",NOT(ISERROR(O519))),O519, IF(AND(K519&lt;&gt;"",K519&gt;0,NOT(ISERROR(K519))),VLOOKUP(K519,'ESO dumped WayshrineInfo'!$K$3:$N$9987,4,FALSE),""))</f>
        <v>Blackwood</v>
      </c>
      <c r="R519" s="65" t="s">
        <v>2405</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3" t="s">
        <v>1567</v>
      </c>
      <c r="V519" s="37" t="s">
        <v>3261</v>
      </c>
      <c r="W519" s="37" t="s">
        <v>3261</v>
      </c>
      <c r="X519" s="3"/>
      <c r="Y519" s="3">
        <f>IF(G519&lt;&gt;"LIBSETS_SETTYPE_BATTLEGROUND",IF(G519&lt;&gt;"LIBSETS_SETTYPE_SPECIAL",IF(X519&lt;&gt;"",X519,IF(Z519&lt;&gt;"",VLOOKUP(Z519,'ESO zone constants'!$D$3:$H$4953,5,FALSE),"")),""),"")</f>
        <v>816</v>
      </c>
      <c r="Z519" t="str">
        <f>IF(AND(O519&lt;&gt;"",NOT(ISERROR(O519))),"",IF(AND(L519&lt;&gt;"",L519&gt;0,NOT(ISERROR(L519))),VLOOKUP(L519,'ESO dumped WayshrineInfo'!$K$3:$N$9987,4,FALSE),""))</f>
        <v>Hew's Bane</v>
      </c>
      <c r="AA519" s="33" t="s">
        <v>3282</v>
      </c>
      <c r="AB519" s="43" t="s">
        <v>3284</v>
      </c>
      <c r="AC519" s="43" t="s">
        <v>3285</v>
      </c>
      <c r="AD519" s="3">
        <f>IF(G519&lt;&gt;"LIBSETS_SETTYPE_BATTLEGROUND",IF(G519&lt;&gt;"LIBSETS_SETTYPE_SPECIAL",IF(AE519&lt;&gt;"",VLOOKUP(AE519,'ESO zone constants'!$D$3:$H$4953,5,FALSE),""),""),"")</f>
        <v>57</v>
      </c>
      <c r="AE519" t="str">
        <f>IF(AND(O519&lt;&gt;"",NOT(ISERROR(O519))),"",IF(AND(M519&lt;&gt;"",M519&gt;0,NOT(ISERROR(M519))),VLOOKUP(M519,'ESO dumped WayshrineInfo'!$K$3:$N$9987,4,FALSE),""))</f>
        <v>Deshaan</v>
      </c>
      <c r="AF519" s="44" t="s">
        <v>1567</v>
      </c>
      <c r="AG519" s="43" t="str">
        <f>IF(AF519&lt;&gt;"",IF(AF519&lt;&gt;"LIBSETS_DROP_MECHANIC_MONSTER_NAME",VLOOKUP(AF519,'LibSets constants'!$I$4:$L$1003,3,FALSE),""),"")</f>
        <v>Public dungeon bosses have a chance to drop a shoulder, hand, or weapon.</v>
      </c>
      <c r="AH519" s="43" t="str">
        <f>IF(AF519&lt;&gt;"",IF(AF519&lt;&gt;"LIBSETS_DROP_MECHANIC_MONSTER_NAME",VLOOKUP(AF519,'LibSets constants'!$I$4:$L$1003,4,FALSE),""),"")</f>
        <v>Öffentliche Dungeon-Bosse haben die Möglichkeit, eine Schulter, Handschuhe oder eine Waffe fallen zu lassen.</v>
      </c>
      <c r="AI519" s="40">
        <f>IF(G519&lt;&gt;"LIBSETS_SETTYPE_BATTLEGROUND",IF(G519&lt;&gt;"LIBSETS_SETTYPE_SPECIAL",IF(AJ519&lt;&gt;"",VLOOKUP(AJ519,'ESO zone constants'!$D$3:$H$4953,5,FALSE),""),""),"")</f>
        <v>117</v>
      </c>
      <c r="AJ519" t="s">
        <v>114</v>
      </c>
      <c r="AK519" s="44" t="s">
        <v>1565</v>
      </c>
      <c r="AL519" s="43" t="str">
        <f>IF(AK519&lt;&gt;"",IF(AK519&lt;&gt;"LIBSETS_DROP_MECHANIC_MONSTER_NAME",VLOOKUP(AK519,'LibSets constants'!$I$4:$L$1003,3,FALSE),""),"")</f>
        <v>Delve bosses have a chance to drop a waist or feet.</v>
      </c>
      <c r="AM519" s="43" t="str">
        <f>IF(AK519&lt;&gt;"",IF(AK519&lt;&gt;"LIBSETS_DROP_MECHANIC_MONSTER_NAME",VLOOKUP(AK519,'LibSets constants'!$I$4:$L$1003,4,FALSE),""),"")</f>
        <v>Bosse in Gewölben haben die Chance, eine Taille oder Füße fallen zu lassen.</v>
      </c>
      <c r="AN519" s="3">
        <f>IF(G519&lt;&gt;"LIBSETS_SETTYPE_BATTLEGROUND",IF(G519&lt;&gt;"LIBSETS_SETTYPE_SPECIAL",IF(AO519&lt;&gt;"",VLOOKUP(AO519,'ESO zone constants'!$D$3:$H$4953,5,FALSE),""),""),"")</f>
        <v>848</v>
      </c>
      <c r="AO519" t="s">
        <v>72</v>
      </c>
      <c r="AP519" s="44" t="s">
        <v>1549</v>
      </c>
      <c r="AQ519" s="43" t="s">
        <v>32</v>
      </c>
      <c r="AR519" s="43" t="s">
        <v>32</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5"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[593] = {wayshrines={461,255,30,}, dlcId=DLC_BLACKWOOD</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zoneIds={1261,816,57,117,848},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dropMechanic={LIBSETS_DROP_MECHANIC_OVERLAND_BOSS_PUBLIC_DUNGEON,LIBSETS_DROP_MECHANIC_REWARD_BY_NPC,LIBSETS_DROP_MECHANIC_OVERLAND_BOSS_PUBLIC_DUNGEON,LIBSETS_DROP_MECHANIC_OVERLAND_BOSS_DELVE,LIBSETS_DROP_MECHANIC_MONSTER_NAME}},</v>
      </c>
      <c r="BC519" s="21" t="str">
        <f>IF(F519&lt;&gt;"Not in the game (anymore)",IF(C519&lt;&gt;"",CONCATENATE(" --",C519," / ",B519,"   [",IF(Q519&lt;&gt;"",Q519,""),IF(Z519&lt;&gt;"",", "&amp;Z519,""),IF(AE519&lt;&gt;"",", "&amp;AE519,""),IF(AJ519&lt;&gt;"",", "&amp;AJ519,""),IF(AO519&lt;&gt;"",", "&amp;AO519,""),IF(AT519&lt;&gt;"",", "&amp;AT519,""),"]")),"")</f>
        <v xml:space="preserve"> --Gaze of Sithis / Gaze of Sithis   [Blackwood, Hew's Bane, Deshaan, Shadowfen, Cradle of Shadows]</v>
      </c>
    </row>
    <row r="520" spans="1:55" x14ac:dyDescent="0.25">
      <c r="A520" s="5">
        <v>594</v>
      </c>
      <c r="B520" t="s">
        <v>2504</v>
      </c>
      <c r="C520" t="s">
        <v>2504</v>
      </c>
      <c r="D520" s="3">
        <f>A520</f>
        <v>594</v>
      </c>
      <c r="G520" s="3" t="s">
        <v>1692</v>
      </c>
      <c r="I520" t="s">
        <v>91</v>
      </c>
      <c r="J520" t="s">
        <v>91</v>
      </c>
      <c r="K520" s="37">
        <v>464</v>
      </c>
      <c r="L520" s="37">
        <v>173</v>
      </c>
      <c r="M520" s="37">
        <v>374</v>
      </c>
      <c r="P520" s="3">
        <f>IF(AND(G520&lt;&gt;"LIBSETS_SETTYPE_BATTLEGROUND",G520&lt;&gt;"LIBSETS_SETTYPE_SPECIAL"), IF(Q520&lt;&gt;"",VLOOKUP(Q520,'ESO zone constants'!$D$3:$H$10001,5,FALSE),""),"")</f>
        <v>1261</v>
      </c>
      <c r="Q520" t="str">
        <f>IF(AND(O520&lt;&gt;"",NOT(ISERROR(O520))),O520, IF(AND(K520&lt;&gt;"",K520&gt;0,NOT(ISERROR(K520))),VLOOKUP(K520,'ESO dumped WayshrineInfo'!$K$3:$N$9987,4,FALSE),""))</f>
        <v>Blackwood</v>
      </c>
      <c r="R520" s="65" t="s">
        <v>2405</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3" t="s">
        <v>1566</v>
      </c>
      <c r="V520" s="37" t="s">
        <v>3262</v>
      </c>
      <c r="W520" s="37" t="s">
        <v>3262</v>
      </c>
      <c r="X520" s="3"/>
      <c r="Y520" s="3">
        <f>IF(G520&lt;&gt;"LIBSETS_SETTYPE_BATTLEGROUND",IF(G520&lt;&gt;"LIBSETS_SETTYPE_SPECIAL",IF(X520&lt;&gt;"",X520,IF(Z520&lt;&gt;"",VLOOKUP(Z520,'ESO zone constants'!$D$3:$H$4953,5,FALSE),"")),""),"")</f>
        <v>281</v>
      </c>
      <c r="Z520" t="str">
        <f>IF(AND(O520&lt;&gt;"",NOT(ISERROR(O520))),"",IF(AND(L520&lt;&gt;"",L520&gt;0,NOT(ISERROR(L520))),VLOOKUP(L520,'ESO dumped WayshrineInfo'!$K$3:$N$9987,4,FALSE),""))</f>
        <v>Bal Foyen</v>
      </c>
      <c r="AA520" s="33" t="s">
        <v>1549</v>
      </c>
      <c r="AB520" s="43" t="s">
        <v>3304</v>
      </c>
      <c r="AC520" s="43" t="s">
        <v>3305</v>
      </c>
      <c r="AD520" s="3">
        <f>IF(G520&lt;&gt;"LIBSETS_SETTYPE_BATTLEGROUND",IF(G520&lt;&gt;"LIBSETS_SETTYPE_SPECIAL",IF(AE520&lt;&gt;"",VLOOKUP(AE520,'ESO zone constants'!$D$3:$H$4953,5,FALSE),""),""),"")</f>
        <v>726</v>
      </c>
      <c r="AE520" t="str">
        <f>IF(AND(O520&lt;&gt;"",NOT(ISERROR(O520))),"",IF(AND(M520&lt;&gt;"",M520&gt;0,NOT(ISERROR(M520))),VLOOKUP(M520,'ESO dumped WayshrineInfo'!$K$3:$N$9987,4,FALSE),""))</f>
        <v>Murkmire</v>
      </c>
      <c r="AF520" s="44" t="s">
        <v>3306</v>
      </c>
      <c r="AG520" s="43" t="s">
        <v>3309</v>
      </c>
      <c r="AH520" s="43" t="s">
        <v>3310</v>
      </c>
      <c r="AI520" s="40">
        <f>IF(G520&lt;&gt;"LIBSETS_SETTYPE_BATTLEGROUND",IF(G520&lt;&gt;"LIBSETS_SETTYPE_SPECIAL",IF(AJ520&lt;&gt;"",VLOOKUP(AJ520,'ESO zone constants'!$D$3:$H$4953,5,FALSE),""),""),"")</f>
        <v>843</v>
      </c>
      <c r="AJ520" t="s">
        <v>53</v>
      </c>
      <c r="AK520" s="44" t="s">
        <v>1549</v>
      </c>
      <c r="AL520" s="43" t="s">
        <v>1368</v>
      </c>
      <c r="AM520" s="43" t="s">
        <v>3311</v>
      </c>
      <c r="AN520" s="3">
        <f>IF(G520&lt;&gt;"LIBSETS_SETTYPE_BATTLEGROUND",IF(G520&lt;&gt;"LIBSETS_SETTYPE_SPECIAL",IF(AO520&lt;&gt;"",VLOOKUP(AO520,'ESO zone constants'!$D$3:$H$4953,5,FALSE),""),""),"")</f>
        <v>117</v>
      </c>
      <c r="AO520" t="s">
        <v>114</v>
      </c>
      <c r="AP520" s="44" t="s">
        <v>3312</v>
      </c>
      <c r="AQ520" s="43" t="s">
        <v>3315</v>
      </c>
      <c r="AR520" s="43" t="s">
        <v>3316</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5"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[594] = {wayshrines={464,173,374,}, dlcId=DLC_BLACKWOOD</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zoneIds={1261,281,726,843,117},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dropMechanic={LIBSETS_DROP_MECHANIC_OVERLAND_WORLDBOSS,LIBSETS_DROP_MECHANIC_MONSTER_NAME,LIBSETS_DROP_MECHANIC_FISHING_HOLE,LIBSETS_DROP_MECHANIC_MONSTER_NAME,LIBSETS_DROP_MECHANIC_OVERLAND_LOOT}},</v>
      </c>
      <c r="BC520" s="21" t="str">
        <f>IF(F520&lt;&gt;"Not in the game (anymore)",IF(C520&lt;&gt;"",CONCATENATE(" --",C520," / ",B520,"   [",IF(Q520&lt;&gt;"",Q520,""),IF(Z520&lt;&gt;"",", "&amp;Z520,""),IF(AE520&lt;&gt;"",", "&amp;AE520,""),IF(AJ520&lt;&gt;"",", "&amp;AJ520,""),IF(AO520&lt;&gt;"",", "&amp;AO520,""),IF(AT520&lt;&gt;"",", "&amp;AT520,""),"]")),"")</f>
        <v xml:space="preserve"> --Harpooner\'s Wading Kilt / Harpooner\'s Wading Kilt   [Blackwood, Bal Foyen, Murkmire, Ruins of Mazzatun, Shadowfen]</v>
      </c>
    </row>
    <row r="521" spans="1:55" x14ac:dyDescent="0.25">
      <c r="A521" s="5">
        <v>596</v>
      </c>
      <c r="B521" t="s">
        <v>2503</v>
      </c>
      <c r="C521" t="s">
        <v>2503</v>
      </c>
      <c r="D521" s="3">
        <f>A521</f>
        <v>596</v>
      </c>
      <c r="G521" s="3" t="s">
        <v>1692</v>
      </c>
      <c r="I521" t="s">
        <v>91</v>
      </c>
      <c r="J521" t="s">
        <v>91</v>
      </c>
      <c r="K521" s="37">
        <v>461</v>
      </c>
      <c r="L521" s="37">
        <v>229</v>
      </c>
      <c r="M521" s="37">
        <v>270</v>
      </c>
      <c r="P521" s="3">
        <f>IF(AND(G521&lt;&gt;"LIBSETS_SETTYPE_BATTLEGROUND",G521&lt;&gt;"LIBSETS_SETTYPE_SPECIAL"), IF(Q521&lt;&gt;"",VLOOKUP(Q521,'ESO zone constants'!$D$3:$H$10001,5,FALSE),""),"")</f>
        <v>1261</v>
      </c>
      <c r="Q521" t="str">
        <f>IF(AND(O521&lt;&gt;"",NOT(ISERROR(O521))),O521, IF(AND(K521&lt;&gt;"",K521&gt;0,NOT(ISERROR(K521))),VLOOKUP(K521,'ESO dumped WayshrineInfo'!$K$3:$N$9987,4,FALSE),""))</f>
        <v>Blackwood</v>
      </c>
      <c r="R521" s="65"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3286</v>
      </c>
      <c r="V521" s="37" t="s">
        <v>3260</v>
      </c>
      <c r="W521" s="37" t="s">
        <v>3260</v>
      </c>
      <c r="X521" s="3"/>
      <c r="Y521" s="3">
        <f>IF(G521&lt;&gt;"LIBSETS_SETTYPE_BATTLEGROUND",IF(G521&lt;&gt;"LIBSETS_SETTYPE_SPECIAL",IF(X521&lt;&gt;"",X521,IF(Z521&lt;&gt;"",VLOOKUP(Z521,'ESO zone constants'!$D$3:$H$4953,5,FALSE),"")),""),"")</f>
        <v>888</v>
      </c>
      <c r="Z521" t="str">
        <f>IF(AND(O521&lt;&gt;"",NOT(ISERROR(O521))),"",IF(AND(L521&lt;&gt;"",L521&gt;0,NOT(ISERROR(L521))),VLOOKUP(L521,'ESO dumped WayshrineInfo'!$K$3:$N$9987,4,FALSE),""))</f>
        <v>Craglorn</v>
      </c>
      <c r="AA521" s="33" t="s">
        <v>3328</v>
      </c>
      <c r="AB521" s="43" t="str">
        <f>IF(AA521&lt;&gt;"",IF(AND(AA521&lt;&gt;"LIBSETS_DROP_MECHANIC_MONSTER_NAME",AA521&lt;&gt;"LIBSETS_DROP_MECHANIC_REWARD_BY_NPC"),VLOOKUP(AA521,'LibSets constants'!$I$4:$L$1003,3,FALSE),""),"")</f>
        <v>Rewards of dolmen, harrowstorms or magical anomalies</v>
      </c>
      <c r="AC521" s="43" t="str">
        <f>IF(AA521&lt;&gt;"",IF(AND(AA521&lt;&gt;"LIBSETS_DROP_MECHANIC_MONSTER_NAME",AA521&lt;&gt;"LIBSETS_DROP_MECHANIC_REWARD_BY_NPC"),VLOOKUP(AA521,'LibSets constants'!$I$4:$L$1003,4,FALSE),""),"")</f>
        <v>Belohnung von Ankern, Grmstürmen oder Magischen Anomalien</v>
      </c>
      <c r="AD521" s="3">
        <f>IF(G521&lt;&gt;"LIBSETS_SETTYPE_BATTLEGROUND",IF(G521&lt;&gt;"LIBSETS_SETTYPE_SPECIAL",IF(AE521&lt;&gt;"",VLOOKUP(AE521,'ESO zone constants'!$D$3:$H$4953,5,FALSE),""),""),"")</f>
        <v>888</v>
      </c>
      <c r="AE521" t="str">
        <f>IF(AND(O521&lt;&gt;"",NOT(ISERROR(O521))),"",IF(AND(M521&lt;&gt;"",M521&gt;0,NOT(ISERROR(M521))),VLOOKUP(M521,'ESO dumped WayshrineInfo'!$K$3:$N$9987,4,FALSE),""))</f>
        <v>Craglorn</v>
      </c>
      <c r="AF521" s="44" t="s">
        <v>1561</v>
      </c>
      <c r="AG521" s="43" t="str">
        <f>IF(AF521&lt;&gt;"",IF(AF521&lt;&gt;"LIBSETS_DROP_MECHANIC_MONSTER_NAME",VLOOKUP(AF521,'LibSets constants'!$I$4:$L$1003,3,FALSE),""),"")</f>
        <v>Arena stage chest</v>
      </c>
      <c r="AH521" s="43" t="str">
        <f>IF(AF521&lt;&gt;"",IF(AF521&lt;&gt;"LIBSETS_DROP_MECHANIC_MONSTER_NAME",VLOOKUP(AF521,'LibSets constants'!$I$4:$L$1003,4,FALSE),""),"")</f>
        <v>Arena-Phasen Schatztruhe</v>
      </c>
      <c r="AI521" s="40">
        <f>IF(G521&lt;&gt;"LIBSETS_SETTYPE_BATTLEGROUND",IF(G521&lt;&gt;"LIBSETS_SETTYPE_SPECIAL",IF(AJ521&lt;&gt;"",VLOOKUP(AJ521,'ESO zone constants'!$D$3:$H$4953,5,FALSE),""),""),"")</f>
        <v>584</v>
      </c>
      <c r="AJ521" t="s">
        <v>39</v>
      </c>
      <c r="AK521" s="44" t="s">
        <v>1549</v>
      </c>
      <c r="AL521" s="43" t="s">
        <v>3289</v>
      </c>
      <c r="AM521" s="43" t="s">
        <v>3290</v>
      </c>
      <c r="AN521" s="3">
        <f>IF(G521&lt;&gt;"LIBSETS_SETTYPE_BATTLEGROUND",IF(G521&lt;&gt;"LIBSETS_SETTYPE_SPECIAL",IF(AO521&lt;&gt;"",VLOOKUP(AO521,'ESO zone constants'!$D$3:$H$4953,5,FALSE),""),""),"")</f>
        <v>181</v>
      </c>
      <c r="AO521" t="s">
        <v>125</v>
      </c>
      <c r="AP521" s="44" t="s">
        <v>1546</v>
      </c>
      <c r="AQ521" s="43" t="str">
        <f>IF(AP521&lt;&gt;"",IF(AP521&lt;&gt;"LIBSETS_DROP_MECHANIC_MONSTER_NAME",VLOOKUP(AP521,'LibSets constants'!$I$4:$L$1003,3,FALSE),""),"")</f>
        <v>Rewards for the worthy (Cyrodiil/Battleground mail)</v>
      </c>
      <c r="AR521" s="43" t="str">
        <f>IF(AP521&lt;&gt;"",IF(AP521&lt;&gt;"LIBSETS_DROP_MECHANIC_MONSTER_NAME",VLOOKUP(AP521,'LibSets constants'!$I$4:$L$1003,4,FALSE),""),"")</f>
        <v>Gerechter Lohn (Cyrodiil/Schlachtfeld Mail)</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5" t="s">
        <v>2677</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[596] = {wayshrines={461,229,270,},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zoneIds={1261,888,888,584,181},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dropMechanic={LIBSETS_DROP_MECHANIC_OVERLAND_OBLIVION_PORTAL_FINAL_CHEST,LIBSETS_DROP_MECHANIC_DOLMEN_HARROWSTORM_MAGICAL_ANOMALIES,LIBSETS_DROP_MECHANIC_ARENA_STAGE_CHEST,LIBSETS_DROP_MECHANIC_MONSTER_NAME,LIBSETS_DROP_MECHANIC_MAIL_PVP_REWARDS_FOR_THE_WORTHY}},</v>
      </c>
      <c r="BC521" s="21" t="str">
        <f>IF(F521&lt;&gt;"Not in the game (anymore)",IF(C521&lt;&gt;"",CONCATENATE(" --",C521," / ",B521,"   [",IF(Q521&lt;&gt;"",Q521,""),IF(Z521&lt;&gt;"",", "&amp;Z521,""),IF(AE521&lt;&gt;"",", "&amp;AE521,""),IF(AJ521&lt;&gt;"",", "&amp;AJ521,""),IF(AO521&lt;&gt;"",", "&amp;AO521,""),IF(AT521&lt;&gt;"",", "&amp;AT521,""),"]")),"")</f>
        <v xml:space="preserve"> --Death Dealer\'s Fete / Death Dealer\'s Fete   [Blackwood, Craglorn, Craglorn, Imperial City, Cyrodiil]</v>
      </c>
    </row>
    <row r="522" spans="1:55" x14ac:dyDescent="0.25">
      <c r="A522" s="5">
        <v>597</v>
      </c>
      <c r="B522" t="s">
        <v>2514</v>
      </c>
      <c r="C522" t="s">
        <v>2514</v>
      </c>
      <c r="D522" s="3">
        <f>A522</f>
        <v>597</v>
      </c>
      <c r="G522" s="3" t="s">
        <v>1692</v>
      </c>
      <c r="I522" t="s">
        <v>91</v>
      </c>
      <c r="J522" t="s">
        <v>91</v>
      </c>
      <c r="K522" s="37">
        <v>451</v>
      </c>
      <c r="L522" s="37">
        <v>184</v>
      </c>
      <c r="M522" s="37">
        <v>225</v>
      </c>
      <c r="P522" s="3">
        <f>IF(AND(G522&lt;&gt;"LIBSETS_SETTYPE_BATTLEGROUND",G522&lt;&gt;"LIBSETS_SETTYPE_SPECIAL"), IF(Q522&lt;&gt;"",VLOOKUP(Q522,'ESO zone constants'!$D$3:$H$10001,5,FALSE),""),"")</f>
        <v>1160</v>
      </c>
      <c r="Q522" t="str">
        <f>IF(AND(O522&lt;&gt;"",NOT(ISERROR(O522))),O522, IF(AND(K522&lt;&gt;"",K522&gt;0,NOT(ISERROR(K522))),VLOOKUP(K522,'ESO dumped WayshrineInfo'!$K$3:$N$9987,4,FALSE),""))</f>
        <v>Western Skyrim</v>
      </c>
      <c r="R522" s="65" t="s">
        <v>2405</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3" t="s">
        <v>3328</v>
      </c>
      <c r="V522" s="37" t="s">
        <v>3268</v>
      </c>
      <c r="W522" s="37" t="s">
        <v>3268</v>
      </c>
      <c r="X522" s="3"/>
      <c r="Y522" s="3">
        <f>IF(G522&lt;&gt;"LIBSETS_SETTYPE_BATTLEGROUND",IF(G522&lt;&gt;"LIBSETS_SETTYPE_SPECIAL",IF(X522&lt;&gt;"",X522,IF(Z522&lt;&gt;"",VLOOKUP(Z522,'ESO zone constants'!$D$3:$H$4953,5,FALSE),"")),""),"")</f>
        <v>347</v>
      </c>
      <c r="Z522" t="str">
        <f>IF(AND(O522&lt;&gt;"",NOT(ISERROR(O522))),"",IF(AND(L522&lt;&gt;"",L522&gt;0,NOT(ISERROR(L522))),VLOOKUP(L522,'ESO dumped WayshrineInfo'!$K$3:$N$9987,4,FALSE),""))</f>
        <v>Coldharbour</v>
      </c>
      <c r="AA522" s="33" t="s">
        <v>1549</v>
      </c>
      <c r="AB522" s="43" t="s">
        <v>1558</v>
      </c>
      <c r="AC522" s="43" t="s">
        <v>3331</v>
      </c>
      <c r="AD522" s="3">
        <f>IF(G522&lt;&gt;"LIBSETS_SETTYPE_BATTLEGROUND",IF(G522&lt;&gt;"LIBSETS_SETTYPE_SPECIAL",IF(AE522&lt;&gt;"",VLOOKUP(AE522,'ESO zone constants'!$D$3:$H$4953,5,FALSE),""),""),"")</f>
        <v>888</v>
      </c>
      <c r="AE522" t="str">
        <f>IF(AND(O522&lt;&gt;"",NOT(ISERROR(O522))),"",IF(AND(M522&lt;&gt;"",M522&gt;0,NOT(ISERROR(M522))),VLOOKUP(M522,'ESO dumped WayshrineInfo'!$K$3:$N$9987,4,FALSE),""))</f>
        <v>Craglorn</v>
      </c>
      <c r="AF522" s="44" t="s">
        <v>1565</v>
      </c>
      <c r="AG522" s="43" t="s">
        <v>582</v>
      </c>
      <c r="AH522" s="43" t="s">
        <v>3332</v>
      </c>
      <c r="AI522" s="40">
        <f>IF(G522&lt;&gt;"LIBSETS_SETTYPE_BATTLEGROUND",IF(G522&lt;&gt;"LIBSETS_SETTYPE_SPECIAL",IF(AJ522&lt;&gt;"",VLOOKUP(AJ522,'ESO zone constants'!$D$3:$H$4953,5,FALSE),""),""),"")</f>
        <v>936</v>
      </c>
      <c r="AJ522" t="s">
        <v>42</v>
      </c>
      <c r="AK522" s="44" t="s">
        <v>1549</v>
      </c>
      <c r="AL522" s="43" t="s">
        <v>1364</v>
      </c>
      <c r="AM522" s="43" t="s">
        <v>3333</v>
      </c>
      <c r="AN522" s="3">
        <f>IF(G522&lt;&gt;"LIBSETS_SETTYPE_BATTLEGROUND",IF(G522&lt;&gt;"LIBSETS_SETTYPE_SPECIAL",IF(AO522&lt;&gt;"",VLOOKUP(AO522,'ESO zone constants'!$D$3:$H$4953,5,FALSE),""),""),"")</f>
        <v>1260</v>
      </c>
      <c r="AO522" t="s">
        <v>2462</v>
      </c>
      <c r="AP522" s="44" t="s">
        <v>1567</v>
      </c>
      <c r="AQ522" s="43" t="str">
        <f>IF(AP522&lt;&gt;"",IF(AP522&lt;&gt;"LIBSETS_DROP_MECHANIC_MONSTER_NAME",VLOOKUP(AP522,'LibSets constants'!$I$4:$L$1003,3,FALSE),""),"")</f>
        <v>Public dungeon bosses have a chance to drop a shoulder, hand, or weapon.</v>
      </c>
      <c r="AR522" s="43" t="str">
        <f>IF(AP522&lt;&gt;"",IF(AP522&lt;&gt;"LIBSETS_DROP_MECHANIC_MONSTER_NAME",VLOOKUP(AP522,'LibSets constants'!$I$4:$L$1003,4,FALSE),""),"")</f>
        <v>Öffentliche Dungeon-Bosse haben die Möglichkeit, eine Schulter, Handschuhe oder eine Waffe fallen zu lassen.</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5" t="s">
        <v>2678</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[597] = {wayshrines={451,184,225,}, dlcId=DLC_BLACKWOOD</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zoneIds={1160,347,888,936,1260},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isProcSetAllowedInPvP=1, dropMechanic={LIBSETS_DROP_MECHANIC_DOLMEN_HARROWSTORM_MAGICAL_ANOMALIES,LIBSETS_DROP_MECHANIC_MONSTER_NAME,LIBSETS_DROP_MECHANIC_OVERLAND_BOSS_DELVE,LIBSETS_DROP_MECHANIC_MONSTER_NAME,LIBSETS_DROP_MECHANIC_OVERLAND_BOSS_PUBLIC_DUNGEON}},</v>
      </c>
      <c r="BC522" s="21" t="str">
        <f>IF(F522&lt;&gt;"Not in the game (anymore)",IF(C522&lt;&gt;"",CONCATENATE(" --",C522," / ",B522,"   [",IF(Q522&lt;&gt;"",Q522,""),IF(Z522&lt;&gt;"",", "&amp;Z522,""),IF(AE522&lt;&gt;"",", "&amp;AE522,""),IF(AJ522&lt;&gt;"",", "&amp;AJ522,""),IF(AO522&lt;&gt;"",", "&amp;AO522,""),IF(AT522&lt;&gt;"",", "&amp;AT522,""),"]")),"")</f>
        <v xml:space="preserve"> --Shapeshifter\'s Chain / Shapeshifter\'s Chain   [Western Skyrim, Coldharbour, Craglorn, Spindleclutch II, The Silent Halls]</v>
      </c>
    </row>
    <row r="523" spans="1:55" x14ac:dyDescent="0.25">
      <c r="A523" s="5">
        <v>598</v>
      </c>
      <c r="B523" t="s">
        <v>2500</v>
      </c>
      <c r="C523" t="s">
        <v>2491</v>
      </c>
      <c r="D523" s="3">
        <f>A523</f>
        <v>598</v>
      </c>
      <c r="F523" t="s">
        <v>2794</v>
      </c>
      <c r="G523" s="8" t="s">
        <v>2793</v>
      </c>
      <c r="I523" t="s">
        <v>91</v>
      </c>
      <c r="J523" t="s">
        <v>91</v>
      </c>
      <c r="K523">
        <v>-1</v>
      </c>
      <c r="L523">
        <v>-1</v>
      </c>
      <c r="M523">
        <v>-1</v>
      </c>
      <c r="O523" s="65" t="s">
        <v>39</v>
      </c>
      <c r="P523" s="3">
        <f>IF(AND(G523&lt;&gt;"LIBSETS_SETTYPE_BATTLEGROUND",G523&lt;&gt;"LIBSETS_SETTYPE_SPECIAL"), IF(Q523&lt;&gt;"",VLOOKUP(Q523,'ESO zone constants'!$D$3:$H$10001,5,FALSE),""),"")</f>
        <v>584</v>
      </c>
      <c r="Q523" t="str">
        <f>IF(AND(O523&lt;&gt;"",NOT(ISERROR(O523))),O523, IF(AND(K523&lt;&gt;"",K523&gt;0,NOT(ISERROR(K523))),VLOOKUP(K523,'ESO dumped WayshrineInfo'!$K$3:$N$9987,4,FALSE),""))</f>
        <v>Imperial City</v>
      </c>
      <c r="R523" s="65"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5"/>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5"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x14ac:dyDescent="0.25">
      <c r="A524" s="5">
        <v>599</v>
      </c>
      <c r="B524" t="s">
        <v>2501</v>
      </c>
      <c r="C524" t="s">
        <v>2492</v>
      </c>
      <c r="D524" s="3">
        <f>A524</f>
        <v>599</v>
      </c>
      <c r="F524" t="s">
        <v>2794</v>
      </c>
      <c r="G524" s="8" t="s">
        <v>2793</v>
      </c>
      <c r="I524" t="s">
        <v>91</v>
      </c>
      <c r="J524" t="s">
        <v>91</v>
      </c>
      <c r="K524">
        <v>-1</v>
      </c>
      <c r="L524">
        <v>-1</v>
      </c>
      <c r="M524">
        <v>-1</v>
      </c>
      <c r="O524" s="65" t="s">
        <v>39</v>
      </c>
      <c r="P524" s="3">
        <f>IF(AND(G524&lt;&gt;"LIBSETS_SETTYPE_BATTLEGROUND",G524&lt;&gt;"LIBSETS_SETTYPE_SPECIAL"), IF(Q524&lt;&gt;"",VLOOKUP(Q524,'ESO zone constants'!$D$3:$H$10001,5,FALSE),""),"")</f>
        <v>584</v>
      </c>
      <c r="Q524" t="str">
        <f>IF(AND(O524&lt;&gt;"",NOT(ISERROR(O524))),O524, IF(AND(K524&lt;&gt;"",K524&gt;0,NOT(ISERROR(K524))),VLOOKUP(K524,'ESO dumped WayshrineInfo'!$K$3:$N$9987,4,FALSE),""))</f>
        <v>Imperial City</v>
      </c>
      <c r="R524" s="65"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5"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x14ac:dyDescent="0.25">
      <c r="A525" s="5">
        <v>600</v>
      </c>
      <c r="B525" t="s">
        <v>2502</v>
      </c>
      <c r="C525" t="s">
        <v>2493</v>
      </c>
      <c r="D525" s="3">
        <f>A525</f>
        <v>600</v>
      </c>
      <c r="F525" t="s">
        <v>2794</v>
      </c>
      <c r="G525" s="8" t="s">
        <v>2793</v>
      </c>
      <c r="I525" t="s">
        <v>91</v>
      </c>
      <c r="J525" t="s">
        <v>91</v>
      </c>
      <c r="K525">
        <v>-1</v>
      </c>
      <c r="L525">
        <v>-1</v>
      </c>
      <c r="M525">
        <v>-1</v>
      </c>
      <c r="O525" s="65" t="s">
        <v>39</v>
      </c>
      <c r="P525" s="3">
        <f>IF(AND(G525&lt;&gt;"LIBSETS_SETTYPE_BATTLEGROUND",G525&lt;&gt;"LIBSETS_SETTYPE_SPECIAL"), IF(Q525&lt;&gt;"",VLOOKUP(Q525,'ESO zone constants'!$D$3:$H$10001,5,FALSE),""),"")</f>
        <v>584</v>
      </c>
      <c r="Q525" t="str">
        <f>IF(AND(O525&lt;&gt;"",NOT(ISERROR(O525))),O525, IF(AND(K525&lt;&gt;"",K525&gt;0,NOT(ISERROR(K525))),VLOOKUP(K525,'ESO dumped WayshrineInfo'!$K$3:$N$9987,4,FALSE),""))</f>
        <v>Imperial City</v>
      </c>
      <c r="R525" s="65"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5"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x14ac:dyDescent="0.25">
      <c r="A526" s="5">
        <v>602</v>
      </c>
      <c r="B526" t="s">
        <v>2540</v>
      </c>
      <c r="C526" t="s">
        <v>2783</v>
      </c>
      <c r="D526" s="3">
        <f>A526</f>
        <v>602</v>
      </c>
      <c r="G526" s="8" t="s">
        <v>1482</v>
      </c>
      <c r="I526" t="s">
        <v>91</v>
      </c>
      <c r="J526" t="s">
        <v>91</v>
      </c>
      <c r="K526">
        <v>469</v>
      </c>
      <c r="L526">
        <v>469</v>
      </c>
      <c r="M526">
        <v>469</v>
      </c>
      <c r="O526" s="65"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WayshrineInfo'!$K$3:$N$9987,4,FALSE),""))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WayshrineInfo'!$K$3:$N$9987,4,FALSE),""))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WayshrineInfo'!$K$3:$N$9987,4,FALSE),""))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5"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x14ac:dyDescent="0.25">
      <c r="A527" s="5">
        <v>603</v>
      </c>
      <c r="B527" t="s">
        <v>2538</v>
      </c>
      <c r="C527" t="s">
        <v>2784</v>
      </c>
      <c r="D527" s="3">
        <f>A527</f>
        <v>603</v>
      </c>
      <c r="G527" s="8" t="s">
        <v>1482</v>
      </c>
      <c r="I527" t="s">
        <v>91</v>
      </c>
      <c r="J527" t="s">
        <v>91</v>
      </c>
      <c r="K527">
        <v>469</v>
      </c>
      <c r="L527">
        <v>469</v>
      </c>
      <c r="M527">
        <v>469</v>
      </c>
      <c r="O527" s="65"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WayshrineInfo'!$K$3:$N$9987,4,FALSE),""))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WayshrineInfo'!$K$3:$N$9987,4,FALSE),""))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WayshrineInfo'!$K$3:$N$9987,4,FALSE),""))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5"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x14ac:dyDescent="0.25">
      <c r="A528" s="5">
        <v>604</v>
      </c>
      <c r="B528" t="s">
        <v>2539</v>
      </c>
      <c r="C528" t="s">
        <v>2516</v>
      </c>
      <c r="D528" s="3">
        <f>A528</f>
        <v>604</v>
      </c>
      <c r="G528" s="8" t="s">
        <v>1482</v>
      </c>
      <c r="I528" t="s">
        <v>91</v>
      </c>
      <c r="J528" t="s">
        <v>91</v>
      </c>
      <c r="K528">
        <v>469</v>
      </c>
      <c r="L528">
        <v>469</v>
      </c>
      <c r="M528">
        <v>469</v>
      </c>
      <c r="O528" s="65"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WayshrineInfo'!$K$3:$N$9987,4,FALSE),""))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WayshrineInfo'!$K$3:$N$9987,4,FALSE),""))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WayshrineInfo'!$K$3:$N$9987,4,FALSE),""))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5"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x14ac:dyDescent="0.25">
      <c r="A529" s="5">
        <v>605</v>
      </c>
      <c r="B529" t="s">
        <v>2544</v>
      </c>
      <c r="C529" t="s">
        <v>2521</v>
      </c>
      <c r="D529" s="3">
        <f>A529</f>
        <v>605</v>
      </c>
      <c r="G529" s="8" t="s">
        <v>1482</v>
      </c>
      <c r="I529" t="s">
        <v>91</v>
      </c>
      <c r="J529" t="s">
        <v>91</v>
      </c>
      <c r="K529">
        <v>470</v>
      </c>
      <c r="L529">
        <v>470</v>
      </c>
      <c r="M529">
        <v>470</v>
      </c>
      <c r="O529" s="65"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WayshrineInfo'!$K$3:$N$9987,4,FALSE),""))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WayshrineInfo'!$K$3:$N$9987,4,FALSE),""))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WayshrineInfo'!$K$3:$N$9987,4,FALSE),""))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5"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x14ac:dyDescent="0.25">
      <c r="A530" s="5">
        <v>606</v>
      </c>
      <c r="B530" t="s">
        <v>2542</v>
      </c>
      <c r="C530" t="s">
        <v>2519</v>
      </c>
      <c r="D530" s="3">
        <f>A530</f>
        <v>606</v>
      </c>
      <c r="G530" s="8" t="s">
        <v>1482</v>
      </c>
      <c r="I530" t="s">
        <v>91</v>
      </c>
      <c r="J530" t="s">
        <v>91</v>
      </c>
      <c r="K530">
        <v>470</v>
      </c>
      <c r="L530">
        <v>470</v>
      </c>
      <c r="M530">
        <v>470</v>
      </c>
      <c r="O530" s="65"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WayshrineInfo'!$K$3:$N$9987,4,FALSE),""))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WayshrineInfo'!$K$3:$N$9987,4,FALSE),""))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WayshrineInfo'!$K$3:$N$9987,4,FALSE),""))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5"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x14ac:dyDescent="0.25">
      <c r="A531" s="5">
        <v>607</v>
      </c>
      <c r="B531" t="s">
        <v>2543</v>
      </c>
      <c r="C531" t="s">
        <v>2520</v>
      </c>
      <c r="D531" s="3">
        <f>A531</f>
        <v>607</v>
      </c>
      <c r="G531" s="8" t="s">
        <v>1482</v>
      </c>
      <c r="I531" t="s">
        <v>91</v>
      </c>
      <c r="J531" t="s">
        <v>91</v>
      </c>
      <c r="K531">
        <v>470</v>
      </c>
      <c r="L531">
        <v>470</v>
      </c>
      <c r="M531">
        <v>470</v>
      </c>
      <c r="O531" s="65"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WayshrineInfo'!$K$3:$N$9987,4,FALSE),""))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WayshrineInfo'!$K$3:$N$9987,4,FALSE),""))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WayshrineInfo'!$K$3:$N$9987,4,FALSE),""))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5"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x14ac:dyDescent="0.25">
      <c r="A532" s="5">
        <v>608</v>
      </c>
      <c r="B532" t="s">
        <v>2522</v>
      </c>
      <c r="C532" t="s">
        <v>2522</v>
      </c>
      <c r="D532" s="3">
        <f>A532</f>
        <v>608</v>
      </c>
      <c r="G532" s="8" t="s">
        <v>1484</v>
      </c>
      <c r="H532" s="98">
        <v>3</v>
      </c>
      <c r="I532" t="s">
        <v>1471</v>
      </c>
      <c r="J532" t="s">
        <v>91</v>
      </c>
      <c r="K532">
        <v>470</v>
      </c>
      <c r="L532">
        <v>470</v>
      </c>
      <c r="M532">
        <v>470</v>
      </c>
      <c r="O532" s="65"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WayshrineInfo'!$K$3:$N$9987,4,FALSE),""))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F532" s="44"/>
      <c r="AI532" s="39"/>
      <c r="AK532" s="44"/>
      <c r="AP532" s="44"/>
      <c r="AU532" s="44"/>
      <c r="AX532" s="85"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x14ac:dyDescent="0.25">
      <c r="A533" s="5">
        <v>609</v>
      </c>
      <c r="B533" t="s">
        <v>2541</v>
      </c>
      <c r="C533" t="s">
        <v>2517</v>
      </c>
      <c r="D533" s="3">
        <f>A533</f>
        <v>609</v>
      </c>
      <c r="G533" s="8" t="s">
        <v>1484</v>
      </c>
      <c r="H533" s="98">
        <v>3</v>
      </c>
      <c r="I533" t="s">
        <v>1471</v>
      </c>
      <c r="J533" t="s">
        <v>91</v>
      </c>
      <c r="K533">
        <v>469</v>
      </c>
      <c r="L533">
        <v>469</v>
      </c>
      <c r="M533">
        <v>469</v>
      </c>
      <c r="O533" s="65"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WayshrineInfo'!$K$3:$N$9987,4,FALSE),""))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5"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x14ac:dyDescent="0.25">
      <c r="A534" s="5">
        <v>610</v>
      </c>
      <c r="B534" t="s">
        <v>2681</v>
      </c>
      <c r="C534" t="s">
        <v>2725</v>
      </c>
      <c r="D534" s="3">
        <f>A534</f>
        <v>610</v>
      </c>
      <c r="G534" s="3" t="s">
        <v>1479</v>
      </c>
      <c r="I534" t="s">
        <v>91</v>
      </c>
      <c r="J534" t="s">
        <v>91</v>
      </c>
      <c r="K534">
        <v>494</v>
      </c>
      <c r="L534">
        <v>494</v>
      </c>
      <c r="M534">
        <v>494</v>
      </c>
      <c r="N534">
        <v>3</v>
      </c>
      <c r="O534" s="65"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WayshrineInfo'!$K$3:$N$9987,4,FALSE),""))</f>
        <v>The Deadlands</v>
      </c>
      <c r="R534" s="65"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5"/>
      <c r="Y534" s="3" t="str">
        <f>IF(G534&lt;&gt;"LIBSETS_SETTYPE_BATTLEGROUND",IF(G534&lt;&gt;"LIBSETS_SETTYPE_SPECIAL",IF(X534&lt;&gt;"",X534,IF(Z534&lt;&gt;"",VLOOKUP(Z534,'ESO zone constants'!$D$3:$H$4953,5,FALSE),"")),""),"")</f>
        <v/>
      </c>
      <c r="Z534" t="str">
        <f>IF(AND(O534&lt;&gt;"",NOT(ISERROR(O534))),"",IF(AND(L534&lt;&gt;"",L534&gt;0,NOT(ISERROR(L534))),VLOOKUP(L534,'ESO dumped WayshrineInfo'!$K$3:$N$9987,4,FALSE),""))</f>
        <v/>
      </c>
      <c r="AF534" s="44"/>
      <c r="AK534" s="44"/>
      <c r="AP534" s="44"/>
      <c r="AU534" s="44"/>
      <c r="AX534" s="91"/>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x14ac:dyDescent="0.25">
      <c r="A535" s="5">
        <v>611</v>
      </c>
      <c r="B535" t="s">
        <v>2682</v>
      </c>
      <c r="C535" t="s">
        <v>2726</v>
      </c>
      <c r="D535" s="3">
        <f>A535</f>
        <v>611</v>
      </c>
      <c r="G535" s="3" t="s">
        <v>1479</v>
      </c>
      <c r="I535" t="s">
        <v>91</v>
      </c>
      <c r="J535" t="s">
        <v>91</v>
      </c>
      <c r="K535" s="37">
        <v>492</v>
      </c>
      <c r="L535" s="37">
        <v>492</v>
      </c>
      <c r="M535" s="37">
        <v>492</v>
      </c>
      <c r="N535">
        <v>7</v>
      </c>
      <c r="O535" s="65"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WayshrineInfo'!$K$3:$N$9987,4,FALSE),""))</f>
        <v>The Deadlands</v>
      </c>
      <c r="R535" s="65"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WayshrineInfo'!$K$3:$N$9987,4,FALSE),""))</f>
        <v/>
      </c>
      <c r="AD535" s="42"/>
      <c r="AF535" s="44"/>
      <c r="AI535" s="42"/>
      <c r="AK535" s="44"/>
      <c r="AP535" s="44"/>
      <c r="AU535" s="44"/>
      <c r="AX535" s="91"/>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x14ac:dyDescent="0.25">
      <c r="A536" s="5">
        <v>612</v>
      </c>
      <c r="B536" t="s">
        <v>2683</v>
      </c>
      <c r="C536" t="s">
        <v>2727</v>
      </c>
      <c r="D536" s="3">
        <f>A536</f>
        <v>612</v>
      </c>
      <c r="G536" s="3" t="s">
        <v>1479</v>
      </c>
      <c r="I536" t="s">
        <v>91</v>
      </c>
      <c r="J536" t="s">
        <v>91</v>
      </c>
      <c r="K536" s="37">
        <v>495</v>
      </c>
      <c r="L536" s="37">
        <v>495</v>
      </c>
      <c r="M536" s="37">
        <v>495</v>
      </c>
      <c r="N536">
        <v>5</v>
      </c>
      <c r="O536" s="65"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WayshrineInfo'!$K$3:$N$9987,4,FALSE),""))</f>
        <v>The Shambles</v>
      </c>
      <c r="R536" s="65"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WayshrineInfo'!$K$3:$N$9987,4,FALSE),""))</f>
        <v/>
      </c>
      <c r="AB536" s="43"/>
      <c r="AC536" s="43"/>
      <c r="AD536" s="42"/>
      <c r="AF536" s="44"/>
      <c r="AG536" s="43"/>
      <c r="AH536" s="43"/>
      <c r="AI536" s="42"/>
      <c r="AK536" s="44"/>
      <c r="AL536" s="43"/>
      <c r="AM536" s="43"/>
      <c r="AP536" s="44"/>
      <c r="AQ536" s="43"/>
      <c r="AR536" s="43"/>
      <c r="AU536" s="44"/>
      <c r="AV536" s="43"/>
      <c r="AW536" s="43"/>
      <c r="AX536" s="91"/>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x14ac:dyDescent="0.25">
      <c r="A537" s="5">
        <v>613</v>
      </c>
      <c r="B537" t="s">
        <v>2684</v>
      </c>
      <c r="C537" t="s">
        <v>2733</v>
      </c>
      <c r="D537" s="3">
        <f>A537</f>
        <v>613</v>
      </c>
      <c r="G537" s="3" t="s">
        <v>1485</v>
      </c>
      <c r="I537" t="s">
        <v>91</v>
      </c>
      <c r="J537" t="s">
        <v>91</v>
      </c>
      <c r="K537">
        <v>493</v>
      </c>
      <c r="L537">
        <v>493</v>
      </c>
      <c r="M537">
        <v>493</v>
      </c>
      <c r="O537" s="65"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WayshrineInfo'!$K$3:$N$9987,4,FALSE),""))</f>
        <v>The Deadlands</v>
      </c>
      <c r="R537" s="65"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WayshrineInfo'!$K$3:$N$9987,4,FALSE),""))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WayshrineInfo'!$K$3:$N$9987,4,FALSE),""))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P537" s="44"/>
      <c r="AU537" s="44"/>
      <c r="AX537" s="91"/>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x14ac:dyDescent="0.25">
      <c r="A538" s="5">
        <v>614</v>
      </c>
      <c r="B538" t="s">
        <v>2685</v>
      </c>
      <c r="C538" t="s">
        <v>2732</v>
      </c>
      <c r="D538" s="3">
        <f>A538</f>
        <v>614</v>
      </c>
      <c r="G538" s="3" t="s">
        <v>1485</v>
      </c>
      <c r="I538" t="s">
        <v>91</v>
      </c>
      <c r="J538" t="s">
        <v>91</v>
      </c>
      <c r="K538">
        <v>493</v>
      </c>
      <c r="L538">
        <v>493</v>
      </c>
      <c r="M538">
        <v>493</v>
      </c>
      <c r="O538" s="65"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WayshrineInfo'!$K$3:$N$9987,4,FALSE),""))</f>
        <v>The Deadlands</v>
      </c>
      <c r="R538" s="65"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WayshrineInfo'!$K$3:$N$9987,4,FALSE),""))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WayshrineInfo'!$K$3:$N$9987,4,FALSE),""))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6"/>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x14ac:dyDescent="0.25">
      <c r="A539" s="5">
        <v>615</v>
      </c>
      <c r="B539" t="s">
        <v>2686</v>
      </c>
      <c r="C539" t="s">
        <v>2731</v>
      </c>
      <c r="D539" s="3">
        <f>A539</f>
        <v>615</v>
      </c>
      <c r="G539" s="3" t="s">
        <v>1485</v>
      </c>
      <c r="I539" t="s">
        <v>91</v>
      </c>
      <c r="J539" t="s">
        <v>91</v>
      </c>
      <c r="K539">
        <v>493</v>
      </c>
      <c r="L539">
        <v>493</v>
      </c>
      <c r="M539">
        <v>493</v>
      </c>
      <c r="O539" s="65"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WayshrineInfo'!$K$3:$N$9987,4,FALSE),""))</f>
        <v>The Deadlands</v>
      </c>
      <c r="R539" s="65"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WayshrineInfo'!$K$3:$N$9987,4,FALSE),""))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WayshrineInfo'!$K$3:$N$9987,4,FALSE),""))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6"/>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x14ac:dyDescent="0.25">
      <c r="A540" s="5">
        <v>616</v>
      </c>
      <c r="B540" t="s">
        <v>2545</v>
      </c>
      <c r="C540" t="s">
        <v>2536</v>
      </c>
      <c r="D540" s="3">
        <f>A540</f>
        <v>616</v>
      </c>
      <c r="E540" s="42"/>
      <c r="G540" s="3" t="s">
        <v>1480</v>
      </c>
      <c r="I540" t="s">
        <v>91</v>
      </c>
      <c r="J540" t="s">
        <v>91</v>
      </c>
      <c r="K540">
        <v>-1</v>
      </c>
      <c r="L540">
        <v>-1</v>
      </c>
      <c r="M540">
        <v>-1</v>
      </c>
      <c r="O540" s="65" t="s">
        <v>125</v>
      </c>
      <c r="P540" s="3">
        <f>IF(AND(G540&lt;&gt;"LIBSETS_SETTYPE_BATTLEGROUND",G540&lt;&gt;"LIBSETS_SETTYPE_SPECIAL"), IF(Q540&lt;&gt;"",VLOOKUP(Q540,'ESO zone constants'!$D$3:$H$10001,5,FALSE),""),"")</f>
        <v>181</v>
      </c>
      <c r="Q540" t="str">
        <f>IF(AND(O540&lt;&gt;"",NOT(ISERROR(O540))),O540, IF(AND(K540&lt;&gt;"",K540&gt;0,NOT(ISERROR(K540))),VLOOKUP(K540,'ESO dumped WayshrineInfo'!$K$3:$N$9987,4,FALSE),""))</f>
        <v>Cyrodiil</v>
      </c>
      <c r="R540" s="65"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F540" s="44"/>
      <c r="AI540" s="42"/>
      <c r="AK540" s="44"/>
      <c r="AP540" s="44"/>
      <c r="AU540" s="44"/>
      <c r="AX540" s="92"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x14ac:dyDescent="0.25">
      <c r="A541" s="5">
        <v>617</v>
      </c>
      <c r="B541" t="s">
        <v>2546</v>
      </c>
      <c r="C541" t="s">
        <v>2537</v>
      </c>
      <c r="D541" s="3">
        <f>A541</f>
        <v>617</v>
      </c>
      <c r="G541" s="3" t="s">
        <v>1480</v>
      </c>
      <c r="I541" t="s">
        <v>91</v>
      </c>
      <c r="J541" t="s">
        <v>91</v>
      </c>
      <c r="K541">
        <v>-1</v>
      </c>
      <c r="L541">
        <v>-1</v>
      </c>
      <c r="M541">
        <v>-1</v>
      </c>
      <c r="O541" s="65" t="s">
        <v>125</v>
      </c>
      <c r="P541" s="3">
        <f>IF(AND(G541&lt;&gt;"LIBSETS_SETTYPE_BATTLEGROUND",G541&lt;&gt;"LIBSETS_SETTYPE_SPECIAL"), IF(Q541&lt;&gt;"",VLOOKUP(Q541,'ESO zone constants'!$D$3:$H$10001,5,FALSE),""),"")</f>
        <v>181</v>
      </c>
      <c r="Q541" t="str">
        <f>IF(AND(O541&lt;&gt;"",NOT(ISERROR(O541))),O541, IF(AND(K541&lt;&gt;"",K541&gt;0,NOT(ISERROR(K541))),VLOOKUP(K541,'ESO dumped WayshrineInfo'!$K$3:$N$9987,4,FALSE),""))</f>
        <v>Cyrodiil</v>
      </c>
      <c r="R541" s="65"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2"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x14ac:dyDescent="0.25">
      <c r="A542" s="5">
        <v>618</v>
      </c>
      <c r="B542" t="s">
        <v>2547</v>
      </c>
      <c r="C542" t="s">
        <v>2676</v>
      </c>
      <c r="D542" s="3">
        <f>A542</f>
        <v>618</v>
      </c>
      <c r="G542" s="3" t="s">
        <v>1480</v>
      </c>
      <c r="I542" t="s">
        <v>91</v>
      </c>
      <c r="J542" t="s">
        <v>91</v>
      </c>
      <c r="K542">
        <v>-1</v>
      </c>
      <c r="L542">
        <v>-1</v>
      </c>
      <c r="M542">
        <v>-1</v>
      </c>
      <c r="O542" s="65" t="s">
        <v>125</v>
      </c>
      <c r="P542" s="3">
        <f>IF(AND(G542&lt;&gt;"LIBSETS_SETTYPE_BATTLEGROUND",G542&lt;&gt;"LIBSETS_SETTYPE_SPECIAL"), IF(Q542&lt;&gt;"",VLOOKUP(Q542,'ESO zone constants'!$D$3:$H$10001,5,FALSE),""),"")</f>
        <v>181</v>
      </c>
      <c r="Q542" t="str">
        <f>IF(AND(O542&lt;&gt;"",NOT(ISERROR(O542))),O542, IF(AND(K542&lt;&gt;"",K542&gt;0,NOT(ISERROR(K542))),VLOOKUP(K542,'ESO dumped WayshrineInfo'!$K$3:$N$9987,4,FALSE),""))</f>
        <v>Cyrodiil</v>
      </c>
      <c r="R542" s="65"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F542" s="44"/>
      <c r="AI542" s="39"/>
      <c r="AK542" s="44"/>
      <c r="AP542" s="44"/>
      <c r="AU542" s="44"/>
      <c r="AX542" s="92"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x14ac:dyDescent="0.25">
      <c r="A543" s="76">
        <v>619</v>
      </c>
      <c r="B543" t="s">
        <v>2780</v>
      </c>
      <c r="C543" t="s">
        <v>2779</v>
      </c>
      <c r="D543" s="3">
        <f>A543</f>
        <v>619</v>
      </c>
      <c r="G543" s="8" t="s">
        <v>1482</v>
      </c>
      <c r="I543" t="s">
        <v>91</v>
      </c>
      <c r="J543" t="s">
        <v>91</v>
      </c>
      <c r="K543">
        <v>497</v>
      </c>
      <c r="L543">
        <v>497</v>
      </c>
      <c r="M543">
        <v>497</v>
      </c>
      <c r="O543" s="65"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WayshrineInfo'!$K$3:$N$9987,4,FALSE),""))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WayshrineInfo'!$K$3:$N$9987,4,FALSE),""))</f>
        <v/>
      </c>
      <c r="AD543" s="39"/>
      <c r="AF543" s="44"/>
      <c r="AI543" s="39"/>
      <c r="AK543" s="44"/>
      <c r="AP543" s="44"/>
      <c r="AU543" s="44"/>
      <c r="AX543" s="96"/>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x14ac:dyDescent="0.25">
      <c r="A544" s="76">
        <v>620</v>
      </c>
      <c r="B544" t="s">
        <v>2778</v>
      </c>
      <c r="C544" t="s">
        <v>2767</v>
      </c>
      <c r="D544" s="3">
        <f>A544</f>
        <v>620</v>
      </c>
      <c r="G544" s="8" t="s">
        <v>1482</v>
      </c>
      <c r="I544" t="s">
        <v>91</v>
      </c>
      <c r="J544" t="s">
        <v>91</v>
      </c>
      <c r="K544">
        <v>497</v>
      </c>
      <c r="L544">
        <v>497</v>
      </c>
      <c r="M544">
        <v>497</v>
      </c>
      <c r="O544" s="65"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WayshrineInfo'!$K$3:$N$9987,4,FALSE),""))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WayshrineInfo'!$K$3:$N$9987,4,FALSE),""))</f>
        <v/>
      </c>
      <c r="AD544" s="42"/>
      <c r="AF544" s="44"/>
      <c r="AI544" s="42"/>
      <c r="AK544" s="44"/>
      <c r="AP544" s="44"/>
      <c r="AU544" s="44"/>
      <c r="AX544" s="96"/>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x14ac:dyDescent="0.25">
      <c r="A545" s="76">
        <v>621</v>
      </c>
      <c r="B545" t="s">
        <v>2777</v>
      </c>
      <c r="C545" t="s">
        <v>2741</v>
      </c>
      <c r="D545" s="3">
        <f>A545</f>
        <v>621</v>
      </c>
      <c r="G545" s="8" t="s">
        <v>1482</v>
      </c>
      <c r="I545" t="s">
        <v>91</v>
      </c>
      <c r="J545" t="s">
        <v>91</v>
      </c>
      <c r="K545">
        <v>497</v>
      </c>
      <c r="L545">
        <v>497</v>
      </c>
      <c r="M545">
        <v>497</v>
      </c>
      <c r="O545" s="65"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WayshrineInfo'!$K$3:$N$9987,4,FALSE),""))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WayshrineInfo'!$K$3:$N$9987,4,FALSE),""))</f>
        <v/>
      </c>
      <c r="AD545" s="42"/>
      <c r="AF545" s="44"/>
      <c r="AI545" s="42"/>
      <c r="AK545" s="44"/>
      <c r="AP545" s="44"/>
      <c r="AU545" s="44"/>
      <c r="AX545" s="96"/>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x14ac:dyDescent="0.25">
      <c r="A546" s="76">
        <v>622</v>
      </c>
      <c r="B546" t="s">
        <v>2776</v>
      </c>
      <c r="C546" t="s">
        <v>2743</v>
      </c>
      <c r="D546" s="3">
        <f>A546</f>
        <v>622</v>
      </c>
      <c r="G546" s="8" t="s">
        <v>1482</v>
      </c>
      <c r="I546" t="s">
        <v>91</v>
      </c>
      <c r="J546" t="s">
        <v>91</v>
      </c>
      <c r="K546">
        <v>498</v>
      </c>
      <c r="L546">
        <v>498</v>
      </c>
      <c r="M546">
        <v>498</v>
      </c>
      <c r="O546" s="65"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WayshrineInfo'!$K$3:$N$9987,4,FALSE),""))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WayshrineInfo'!$K$3:$N$9987,4,FALSE),""))</f>
        <v/>
      </c>
      <c r="AD546" s="42"/>
      <c r="AF546" s="44"/>
      <c r="AI546" s="42"/>
      <c r="AK546" s="44"/>
      <c r="AP546" s="44"/>
      <c r="AU546" s="44"/>
      <c r="AX546" s="96"/>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x14ac:dyDescent="0.25">
      <c r="A547" s="76">
        <v>623</v>
      </c>
      <c r="B547" t="s">
        <v>2775</v>
      </c>
      <c r="C547" t="s">
        <v>2768</v>
      </c>
      <c r="D547" s="3">
        <f>A547</f>
        <v>623</v>
      </c>
      <c r="G547" s="8" t="s">
        <v>1482</v>
      </c>
      <c r="I547" t="s">
        <v>91</v>
      </c>
      <c r="J547" t="s">
        <v>91</v>
      </c>
      <c r="K547">
        <v>498</v>
      </c>
      <c r="L547">
        <v>498</v>
      </c>
      <c r="M547">
        <v>498</v>
      </c>
      <c r="O547" s="65"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WayshrineInfo'!$K$3:$N$9987,4,FALSE),""))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WayshrineInfo'!$K$3:$N$9987,4,FALSE),""))</f>
        <v/>
      </c>
      <c r="AD547" s="42"/>
      <c r="AF547" s="44"/>
      <c r="AI547" s="42"/>
      <c r="AK547" s="44"/>
      <c r="AP547" s="44"/>
      <c r="AU547" s="44"/>
      <c r="AW547" s="43"/>
      <c r="AX547" s="96"/>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x14ac:dyDescent="0.25">
      <c r="A548" s="76">
        <v>624</v>
      </c>
      <c r="B548" t="s">
        <v>2773</v>
      </c>
      <c r="C548" t="s">
        <v>2774</v>
      </c>
      <c r="D548" s="3">
        <f>A548</f>
        <v>624</v>
      </c>
      <c r="G548" s="8" t="s">
        <v>1482</v>
      </c>
      <c r="I548" t="s">
        <v>91</v>
      </c>
      <c r="J548" t="s">
        <v>91</v>
      </c>
      <c r="K548">
        <v>498</v>
      </c>
      <c r="L548">
        <v>498</v>
      </c>
      <c r="M548">
        <v>498</v>
      </c>
      <c r="O548" s="65"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WayshrineInfo'!$K$3:$N$9987,4,FALSE),""))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WayshrineInfo'!$K$3:$N$9987,4,FALSE),""))</f>
        <v/>
      </c>
      <c r="AB548" s="43"/>
      <c r="AC548" s="43"/>
      <c r="AD548" s="42"/>
      <c r="AF548" s="44"/>
      <c r="AG548" s="43"/>
      <c r="AH548" s="43"/>
      <c r="AI548" s="42"/>
      <c r="AK548" s="44"/>
      <c r="AL548" s="43"/>
      <c r="AM548" s="43"/>
      <c r="AP548" s="44"/>
      <c r="AQ548" s="43"/>
      <c r="AR548" s="43"/>
      <c r="AU548" s="44"/>
      <c r="AV548" s="43"/>
      <c r="AW548" s="43"/>
      <c r="AX548" s="96"/>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625</v>
      </c>
      <c r="B549" t="s">
        <v>2687</v>
      </c>
      <c r="C549" t="s">
        <v>2729</v>
      </c>
      <c r="D549" s="3">
        <f>A549</f>
        <v>625</v>
      </c>
      <c r="G549" s="3" t="s">
        <v>1692</v>
      </c>
      <c r="I549" t="s">
        <v>91</v>
      </c>
      <c r="J549" t="s">
        <v>91</v>
      </c>
      <c r="K549" s="37">
        <v>130</v>
      </c>
      <c r="L549" s="37">
        <v>491</v>
      </c>
      <c r="M549" s="37">
        <v>493</v>
      </c>
      <c r="P549" s="3">
        <f>IF(AND(G549&lt;&gt;"LIBSETS_SETTYPE_BATTLEGROUND",G549&lt;&gt;"LIBSETS_SETTYPE_SPECIAL"), IF(Q549&lt;&gt;"",VLOOKUP(Q549,'ESO zone constants'!$D$3:$H$10001,5,FALSE),""),"")</f>
        <v>347</v>
      </c>
      <c r="Q549" t="str">
        <f>IF(AND(O549&lt;&gt;"",NOT(ISERROR(O549))),O549, IF(AND(K549&lt;&gt;"",K549&gt;0,NOT(ISERROR(K549))),VLOOKUP(K549,'ESO dumped WayshrineInfo'!$K$3:$N$9987,4,FALSE),""))</f>
        <v>Coldharbour</v>
      </c>
      <c r="R549" s="65"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1568</v>
      </c>
      <c r="V549" s="37" t="s">
        <v>3264</v>
      </c>
      <c r="W549" s="37" t="s">
        <v>3264</v>
      </c>
      <c r="X549" s="3"/>
      <c r="Y549" s="3">
        <f>IF(G549&lt;&gt;"LIBSETS_SETTYPE_BATTLEGROUND",IF(G549&lt;&gt;"LIBSETS_SETTYPE_SPECIAL",IF(X549&lt;&gt;"",X549,IF(Z549&lt;&gt;"",VLOOKUP(Z549,'ESO zone constants'!$D$3:$H$4953,5,FALSE),"")),""),"")</f>
        <v>1272</v>
      </c>
      <c r="Z549" t="str">
        <f>IF(AND(O549&lt;&gt;"",NOT(ISERROR(O549))),"",IF(AND(L549&lt;&gt;"",L549&gt;0,NOT(ISERROR(L549))),VLOOKUP(L549,'ESO dumped WayshrineInfo'!$K$3:$N$9987,4,FALSE),""))</f>
        <v>The Deadlands</v>
      </c>
      <c r="AA549" s="33" t="s">
        <v>1549</v>
      </c>
      <c r="AB549" s="43" t="s">
        <v>3318</v>
      </c>
      <c r="AC549" s="43" t="s">
        <v>3319</v>
      </c>
      <c r="AD549" s="3">
        <f>IF(G549&lt;&gt;"LIBSETS_SETTYPE_BATTLEGROUND",IF(G549&lt;&gt;"LIBSETS_SETTYPE_SPECIAL",IF(AE549&lt;&gt;"",VLOOKUP(AE549,'ESO zone constants'!$D$3:$H$4953,5,FALSE),""),""),"")</f>
        <v>1283</v>
      </c>
      <c r="AE549" t="str">
        <f>IF(AND(O549&lt;&gt;"",NOT(ISERROR(O549))),"",IF(AND(M549&lt;&gt;"",M549&gt;0,NOT(ISERROR(M549))),VLOOKUP(M549,'ESO dumped WayshrineInfo'!$K$3:$N$9987,4,FALSE),""))</f>
        <v>The Shambles</v>
      </c>
      <c r="AF549" s="44" t="s">
        <v>1549</v>
      </c>
      <c r="AG549" s="43" t="s">
        <v>3321</v>
      </c>
      <c r="AH549" s="43" t="s">
        <v>3321</v>
      </c>
      <c r="AI549" s="40">
        <f>IF(G549&lt;&gt;"LIBSETS_SETTYPE_BATTLEGROUND",IF(G549&lt;&gt;"LIBSETS_SETTYPE_SPECIAL",IF(AJ549&lt;&gt;"",VLOOKUP(AJ549,'ESO zone constants'!$D$3:$H$4953,5,FALSE),""),""),"")</f>
        <v>380</v>
      </c>
      <c r="AJ549" t="s">
        <v>96</v>
      </c>
      <c r="AK549" s="44" t="s">
        <v>1549</v>
      </c>
      <c r="AL549" s="43" t="s">
        <v>3320</v>
      </c>
      <c r="AM549" s="43" t="s">
        <v>3296</v>
      </c>
      <c r="AN549" s="3">
        <f>IF(G549&lt;&gt;"LIBSETS_SETTYPE_BATTLEGROUND",IF(G549&lt;&gt;"LIBSETS_SETTYPE_SPECIAL",IF(AO549&lt;&gt;"",VLOOKUP(AO549,'ESO zone constants'!$D$3:$H$4953,5,FALSE),""),""),"")</f>
        <v>935</v>
      </c>
      <c r="AO549" t="s">
        <v>97</v>
      </c>
      <c r="AP549" s="44" t="s">
        <v>1549</v>
      </c>
      <c r="AQ549" s="43" t="s">
        <v>3320</v>
      </c>
      <c r="AR549" s="43" t="s">
        <v>3296</v>
      </c>
      <c r="AS549" s="3">
        <f>IF(G549&lt;&gt;"LIBSETS_SETTYPE_BATTLEGROUND",IF(G549&lt;&gt;"LIBSETS_SETTYPE_SPECIAL",IF(AT549&lt;&gt;"",VLOOKUP(AT549,'ESO zone constants'!$D$3:$H$4953,5,FALSE),""),""),"")</f>
        <v>1282</v>
      </c>
      <c r="AT549" s="40" t="s">
        <v>2702</v>
      </c>
      <c r="AU549" s="44" t="s">
        <v>3301</v>
      </c>
      <c r="AV549" s="43" t="str">
        <f>IF(AU549&lt;&gt;"",IF(AU549&lt;&gt;"LIBSETS_DROP_MECHANIC_MONSTER_NAME",VLOOKUP(AU549,'LibSets constants'!$I$4:$L$1003,3,FALSE),""),"")</f>
        <v>Daily quest reward coffer</v>
      </c>
      <c r="AW549" s="43" t="str">
        <f>IF(AU549&lt;&gt;"",IF(AU549&lt;&gt;"LIBSETS_DROP_MECHANIC_MONSTER_NAME",VLOOKUP(AU549,'LibSets constants'!$I$4:$L$1003,4,FALSE),""),"")</f>
        <v>Tägliche Quest Belohnungs-Kisten</v>
      </c>
      <c r="AX549" s="96"/>
      <c r="AY549" s="21" t="str">
        <f>IF(A549="???","--","")&amp;IF(F549&lt;&gt;"Not in the game (anymore)",IF(A549&lt;&gt;"",CONCATENATE("[",A549,"] = {wayshrines={")&amp;IF(K549&lt;&gt;"",CONCATENATE(K549,","),"")&amp;IF(L549&lt;&gt;"",CONCATENATE(L549,","),"")&amp;IF(M549&lt;&gt;"",CONCATENATE(M549,","),"")&amp;CONCATENATE("}")&amp;IF(VALUE(N549)&gt;0,CONCATENATE(", traitsNeeded=",N549),"")&amp;CONCATENATE(", dlcId=",IF(S549&lt;&gt;"",S549,"DLC_BASE_GAME")),""),"")</f>
        <v>[625] = {wayshrines={130,491,493,}, dlcId=DLC_DEADLANDS</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zoneIds={347,1272,1283,380,935,1282},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dropMechanic={LIBSETS_DROP_MECHANIC_OVERLAND_CHEST,LIBSETS_DROP_MECHANIC_MONSTER_NAME,LIBSETS_DROP_MECHANIC_MONSTER_NAME,LIBSETS_DROP_MECHANIC_MONSTER_NAME,LIBSETS_DROP_MECHANIC_MONSTER_NAME,LIBSETS_DROP_MECHANIC_DAILY_QUEST_REWARD_COFFER}},</v>
      </c>
      <c r="BC549" s="21" t="str">
        <f>IF(F549&lt;&gt;"Not in the game (anymore)",IF(C549&lt;&gt;"",CONCATENATE(" --",C549," / ",B549,"   [",IF(Q549&lt;&gt;"",Q549,""),IF(Z549&lt;&gt;"",", "&amp;Z549,""),IF(AE549&lt;&gt;"",", "&amp;AE549,""),IF(AJ549&lt;&gt;"",", "&amp;AJ549,""),IF(AO549&lt;&gt;"",", "&amp;AO549,""),IF(AT549&lt;&gt;"",", "&amp;AT549,""),"]")),"")</f>
        <v xml:space="preserve"> --Markyn Ring of Majesty / Markyn-Ring der Erhabenheit   [Coldharbour, The Deadlands, The Shambles, The Banished Cells I, The Banished Cells II, Fargrave]</v>
      </c>
    </row>
    <row r="550" spans="1:55" x14ac:dyDescent="0.25">
      <c r="A550" s="5">
        <v>626</v>
      </c>
      <c r="B550" t="s">
        <v>2688</v>
      </c>
      <c r="C550" t="s">
        <v>2728</v>
      </c>
      <c r="D550" s="3">
        <f>A550</f>
        <v>626</v>
      </c>
      <c r="E550" s="42"/>
      <c r="G550" s="3" t="s">
        <v>1692</v>
      </c>
      <c r="I550" t="s">
        <v>91</v>
      </c>
      <c r="J550" t="s">
        <v>91</v>
      </c>
      <c r="K550" s="37">
        <v>479</v>
      </c>
      <c r="L550" s="37">
        <v>253</v>
      </c>
      <c r="M550" s="37">
        <v>-1</v>
      </c>
      <c r="P550" s="3">
        <f>IF(AND(G550&lt;&gt;"LIBSETS_SETTYPE_BATTLEGROUND",G550&lt;&gt;"LIBSETS_SETTYPE_SPECIAL"), IF(Q550&lt;&gt;"",VLOOKUP(Q550,'ESO zone constants'!$D$3:$H$10001,5,FALSE),""),"")</f>
        <v>1272</v>
      </c>
      <c r="Q550" t="str">
        <f>IF(AND(O550&lt;&gt;"",NOT(ISERROR(O550))),O550, IF(AND(K550&lt;&gt;"",K550&gt;0,NOT(ISERROR(K550))),VLOOKUP(K550,'ESO dumped WayshrineInfo'!$K$3:$N$9987,4,FALSE),""))</f>
        <v>The Deadlands</v>
      </c>
      <c r="R550" s="65" t="s">
        <v>2680</v>
      </c>
      <c r="S550" s="19" t="str">
        <f>IF(AND(R550&lt;&gt;"",NOT(ISERROR(R550))),R550,IF(P550&lt;&gt;"",IF(NOT(ISERROR(VLOOKUP(P550,'ESO Dungeon constants'!$D$3:$H$9999,5,FALSE))),VLOOKUP(P550,'ESO Dungeon constants'!$D$3:$I$9999,6,FALSE),VLOOKUP(P550,'ESO zone constants'!$H$3:$K$9987,4,FALSE)),""))</f>
        <v>DLC_DEADLANDS</v>
      </c>
      <c r="T550" s="3" t="str">
        <f>IF(S550&lt;&gt;"",VLOOKUP(S550,'LibSets constants'!$B$4:$C$1003,2,FALSE),"")</f>
        <v>The Deadlands</v>
      </c>
      <c r="U550" s="33" t="s">
        <v>3301</v>
      </c>
      <c r="V550" s="37" t="s">
        <v>3258</v>
      </c>
      <c r="W550" s="37" t="s">
        <v>3258</v>
      </c>
      <c r="X550" s="3"/>
      <c r="Y550" s="3">
        <f>IF(G550&lt;&gt;"LIBSETS_SETTYPE_BATTLEGROUND",IF(G550&lt;&gt;"LIBSETS_SETTYPE_SPECIAL",IF(X550&lt;&gt;"",X550,IF(Z550&lt;&gt;"",VLOOKUP(Z550,'ESO zone constants'!$D$3:$H$4953,5,FALSE),"")),""),"")</f>
        <v>823</v>
      </c>
      <c r="Z550" t="str">
        <f>IF(AND(O550&lt;&gt;"",NOT(ISERROR(O550))),"",IF(AND(L550&lt;&gt;"",L550&gt;0,NOT(ISERROR(L550))),VLOOKUP(L550,'ESO dumped WayshrineInfo'!$K$3:$N$9987,4,FALSE),""))</f>
        <v>Gold Coast</v>
      </c>
      <c r="AA550" s="33" t="s">
        <v>1566</v>
      </c>
      <c r="AB550" s="43" t="s">
        <v>3295</v>
      </c>
      <c r="AC550" s="43" t="s">
        <v>3295</v>
      </c>
      <c r="AD550" s="40">
        <f>IF(G550&lt;&gt;"LIBSETS_SETTYPE_BATTLEGROUND",IF(G550&lt;&gt;"LIBSETS_SETTYPE_SPECIAL",IF(AE550&lt;&gt;"",VLOOKUP(AE550,'ESO zone constants'!$D$3:$H$4953,5,FALSE),""),""),"")</f>
        <v>823</v>
      </c>
      <c r="AE550" t="s">
        <v>515</v>
      </c>
      <c r="AF550" s="44" t="s">
        <v>1568</v>
      </c>
      <c r="AG550" s="43" t="str">
        <f>IF(AF550&lt;&gt;"",IF(AF550&lt;&gt;"LIBSETS_DROP_MECHANIC_MONSTER_NAME",VLOOKUP(AF550,'LibSets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H550" s="43" t="str">
        <f>IF(AF550&lt;&gt;"",IF(AF550&lt;&gt;"LIBSETS_DROP_MECHANIC_MONSTER_NAME",VLOOKUP(AF550,'LibSets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I550" s="40">
        <f>IF(G550&lt;&gt;"LIBSETS_SETTYPE_BATTLEGROUND",IF(G550&lt;&gt;"LIBSETS_SETTYPE_SPECIAL",IF(AJ550&lt;&gt;"",VLOOKUP(AJ550,'ESO zone constants'!$D$3:$H$4953,5,FALSE),""),""),"")</f>
        <v>1228</v>
      </c>
      <c r="AJ550" t="s">
        <v>2412</v>
      </c>
      <c r="AK550" s="44" t="s">
        <v>1549</v>
      </c>
      <c r="AL550" s="43" t="s">
        <v>3297</v>
      </c>
      <c r="AM550" s="43" t="s">
        <v>3296</v>
      </c>
      <c r="AN550" s="3">
        <f>IF(G550&lt;&gt;"LIBSETS_SETTYPE_BATTLEGROUND",IF(G550&lt;&gt;"LIBSETS_SETTYPE_SPECIAL",IF(AO550&lt;&gt;"",VLOOKUP(AO550,'ESO zone constants'!$D$3:$H$4953,5,FALSE),""),""),"")</f>
        <v>974</v>
      </c>
      <c r="AO550" t="s">
        <v>44</v>
      </c>
      <c r="AP550" s="44" t="s">
        <v>3298</v>
      </c>
      <c r="AQ550" s="43" t="str">
        <f>IF(AP550&lt;&gt;"",IF(AP550&lt;&gt;"LIBSETS_DROP_MECHANIC_MONSTER_NAME",VLOOKUP(AP550,'LibSets constants'!$I$4:$L$1003,3,FALSE),""),"")</f>
        <v>Chests in a dungeon</v>
      </c>
      <c r="AR550" s="43" t="str">
        <f>IF(AP550&lt;&gt;"",IF(AP550&lt;&gt;"LIBSETS_DROP_MECHANIC_MONSTER_NAME",VLOOKUP(AP550,'LibSets constants'!$I$4:$L$1003,4,FALSE),""),"")</f>
        <v>Truhen in einem Verlies</v>
      </c>
      <c r="AS550" s="3" t="str">
        <f>IF(G550&lt;&gt;"LIBSETS_SETTYPE_BATTLEGROUND",IF(G550&lt;&gt;"LIBSETS_SETTYPE_SPECIAL",IF(AT550&lt;&gt;"",VLOOKUP(AT550,'ESO zone constants'!$D$3:$H$4953,5,FALSE),""),""),"")</f>
        <v/>
      </c>
      <c r="AT550" s="40"/>
      <c r="AU550" s="44"/>
      <c r="AV550" s="43" t="str">
        <f>IF(AU550&lt;&gt;"",IF(AU550&lt;&gt;"LIBSETS_DROP_MECHANIC_MONSTER_NAME",VLOOKUP(AU550,'LibSets constants'!$I$4:$L$1003,3,FALSE),""),"")</f>
        <v/>
      </c>
      <c r="AW550" s="43" t="str">
        <f>IF(AU550&lt;&gt;"",IF(AU550&lt;&gt;"LIBSETS_DROP_MECHANIC_MONSTER_NAME",VLOOKUP(AU550,'LibSets constants'!$I$4:$L$1003,4,FALSE),""),"")</f>
        <v/>
      </c>
      <c r="AX550" s="96"/>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[626] = {wayshrines={479,253,-1,}, dlcId=DLC_DEADLANDS</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zoneIds={1272,823,823,1228,974},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dropMechanic={LIBSETS_DROP_MECHANIC_DAILY_QUEST_REWARD_COFFER,LIBSETS_DROP_MECHANIC_OVERLAND_WORLDBOSS,LIBSETS_DROP_MECHANIC_OVERLAND_CHEST,LIBSETS_DROP_MECHANIC_MONSTER_NAME,LIBSETS_DROP_MECHANIC_DUNGEON_CHEST}},</v>
      </c>
      <c r="BC550" s="21" t="str">
        <f>IF(F550&lt;&gt;"Not in the game (anymore)",IF(C550&lt;&gt;"",CONCATENATE(" --",C550," / ",B550,"   [",IF(Q550&lt;&gt;"",Q550,""),IF(Z550&lt;&gt;"",", "&amp;Z550,""),IF(AE550&lt;&gt;"",", "&amp;AE550,""),IF(AJ550&lt;&gt;"",", "&amp;AJ550,""),IF(AO550&lt;&gt;"",", "&amp;AO550,""),IF(AT550&lt;&gt;"",", "&amp;AT550,""),"]")),"")</f>
        <v xml:space="preserve"> --Belharza's Band / Belharzas Band   [The Deadlands, Gold Coast, Gold Coast, Black Drake Villa, Falkreath Hold]</v>
      </c>
    </row>
    <row r="551" spans="1:55" x14ac:dyDescent="0.25">
      <c r="A551" s="5">
        <v>627</v>
      </c>
      <c r="B551" t="s">
        <v>2734</v>
      </c>
      <c r="C551" t="s">
        <v>2730</v>
      </c>
      <c r="D551" s="3">
        <f>A551</f>
        <v>627</v>
      </c>
      <c r="G551" s="3" t="s">
        <v>1692</v>
      </c>
      <c r="I551" t="s">
        <v>91</v>
      </c>
      <c r="J551" t="s">
        <v>91</v>
      </c>
      <c r="K551">
        <v>479</v>
      </c>
      <c r="L551">
        <v>458</v>
      </c>
      <c r="M551">
        <v>75</v>
      </c>
      <c r="P551" s="3">
        <f>IF(AND(G551&lt;&gt;"LIBSETS_SETTYPE_BATTLEGROUND",G551&lt;&gt;"LIBSETS_SETTYPE_SPECIAL"), IF(Q551&lt;&gt;"",VLOOKUP(Q551,'ESO zone constants'!$D$3:$H$10001,5,FALSE),""),"")</f>
        <v>1272</v>
      </c>
      <c r="Q551" t="str">
        <f>IF(AND(O551&lt;&gt;"",NOT(ISERROR(O551))),O551, IF(AND(K551&lt;&gt;"",K551&gt;0,NOT(ISERROR(K551))),VLOOKUP(K551,'ESO dumped WayshrineInfo'!$K$3:$N$9987,4,FALSE),""))</f>
        <v>The Deadlands</v>
      </c>
      <c r="R551" s="65" t="s">
        <v>2680</v>
      </c>
      <c r="S551" s="19" t="str">
        <f>IF(AND(R551&lt;&gt;"",NOT(ISERROR(R551))),R551,IF(P551&lt;&gt;"",IF(NOT(ISERROR(VLOOKUP(P551,'ESO Dungeon constants'!$D$3:$H$9999,5,FALSE))),VLOOKUP(P551,'ESO Dungeon constants'!$D$3:$I$9999,6,FALSE),VLOOKUP(P551,'ESO zone constants'!$H$3:$K$9987,4,FALSE)),""))</f>
        <v>DLC_DEADLANDS</v>
      </c>
      <c r="T551" s="3" t="str">
        <f>IF(S551&lt;&gt;"",VLOOKUP(S551,'LibSets constants'!$B$4:$C$1003,2,FALSE),"")</f>
        <v>The Deadlands</v>
      </c>
      <c r="U551" s="33" t="s">
        <v>1549</v>
      </c>
      <c r="V551" s="99" t="s">
        <v>3335</v>
      </c>
      <c r="W551" s="99" t="s">
        <v>3336</v>
      </c>
      <c r="X551" s="94"/>
      <c r="Y551" s="3">
        <f>IF(G551&lt;&gt;"LIBSETS_SETTYPE_BATTLEGROUND",IF(G551&lt;&gt;"LIBSETS_SETTYPE_SPECIAL",IF(X551&lt;&gt;"",X551,IF(Z551&lt;&gt;"",VLOOKUP(Z551,'ESO zone constants'!$D$3:$H$4953,5,FALSE),"")),""),"")</f>
        <v>1261</v>
      </c>
      <c r="Z551" t="str">
        <f>IF(AND(O551&lt;&gt;"",NOT(ISERROR(O551))),"",IF(AND(L551&lt;&gt;"",L551&gt;0,NOT(ISERROR(L551))),VLOOKUP(L551,'ESO dumped WayshrineInfo'!$K$3:$N$9987,4,FALSE),""))</f>
        <v>Blackwood</v>
      </c>
      <c r="AA551" s="33" t="s">
        <v>3312</v>
      </c>
      <c r="AB551" s="43" t="s">
        <v>3322</v>
      </c>
      <c r="AC551" s="43" t="s">
        <v>3323</v>
      </c>
      <c r="AD551" s="40">
        <f>IF(G551&lt;&gt;"LIBSETS_SETTYPE_BATTLEGROUND",IF(G551&lt;&gt;"LIBSETS_SETTYPE_SPECIAL",IF(AE551&lt;&gt;"",VLOOKUP(AE551,'ESO zone constants'!$D$3:$H$4953,5,FALSE),""),""),"")</f>
        <v>41</v>
      </c>
      <c r="AE551" t="str">
        <f>IF(AND(O551&lt;&gt;"",NOT(ISERROR(O551))),"",IF(AND(M551&lt;&gt;"",M551&gt;0,NOT(ISERROR(M551))),VLOOKUP(M551,'ESO dumped WayshrineInfo'!$K$3:$N$9987,4,FALSE),""))</f>
        <v>Stonefalls</v>
      </c>
      <c r="AF551" s="44" t="s">
        <v>1566</v>
      </c>
      <c r="AG551" s="43" t="s">
        <v>3337</v>
      </c>
      <c r="AH551" s="43" t="s">
        <v>3337</v>
      </c>
      <c r="AI551" s="40" t="str">
        <f>IF(G551&lt;&gt;"LIBSETS_SETTYPE_BATTLEGROUND",IF(G551&lt;&gt;"LIBSETS_SETTYPE_SPECIAL",IF(AJ551&lt;&gt;"",VLOOKUP(AJ551,'ESO zone constants'!$D$3:$H$4953,5,FALSE),""),""),"")</f>
        <v/>
      </c>
      <c r="AJ551" s="40"/>
      <c r="AK551" s="44" t="s">
        <v>1549</v>
      </c>
      <c r="AL551" s="43" t="s">
        <v>3338</v>
      </c>
      <c r="AM551" s="43" t="s">
        <v>3339</v>
      </c>
      <c r="AN551" s="3" t="str">
        <f>IF(G551&lt;&gt;"LIBSETS_SETTYPE_BATTLEGROUND",IF(G551&lt;&gt;"LIBSETS_SETTYPE_SPECIAL",IF(AO551&lt;&gt;"",VLOOKUP(AO551,'ESO zone constants'!$D$3:$H$4953,5,FALSE),""),""),"")</f>
        <v/>
      </c>
      <c r="AP551" s="44" t="s">
        <v>1549</v>
      </c>
      <c r="AQ551" s="43" t="s">
        <v>3340</v>
      </c>
      <c r="AR551" s="43" t="s">
        <v>3340</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6"/>
      <c r="AY551" s="21" t="str">
        <f>IF(A551="???","--","")&amp;IF(F551&lt;&gt;"Not in the game (anymore)",IF(A551&lt;&gt;"",CONCATENATE("[",A551,"] = {wayshrines={")&amp;IF(K551&lt;&gt;"",CONCATENATE(K551,","),"")&amp;IF(L551&lt;&gt;"",CONCATENATE(L551,","),"")&amp;IF(M551&lt;&gt;"",CONCATENATE(M551,","),"")&amp;CONCATENATE("}")&amp;IF(VALUE(N551)&gt;0,CONCATENATE(", traitsNeeded=",N551),"")&amp;CONCATENATE(", dlcId=",IF(S551&lt;&gt;"",S551,"DLC_BASE_GAME")),""),"")</f>
        <v>[627] = {wayshrines={479,458,75,}, dlcId=DLC_DEADLANDS</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zoneIds={1272,1261,41},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dropMechanic={LIBSETS_DROP_MECHANIC_MONSTER_NAME,LIBSETS_DROP_MECHANIC_OVERLAND_LOOT,LIBSETS_DROP_MECHANIC_OVERLAND_WORLDBOSS,LIBSETS_DROP_MECHANIC_MONSTER_NAME,LIBSETS_DROP_MECHANIC_MONSTER_NAME}, dropMechanicNames={['en']='https://en.uesp.net/wiki/Online:Spaulder_of_Ruin / The abomination Cradle', ['de']='https://en.uesp.net/wiki/Online:Spaulder_of_Ruin  / The abomination Cradle'}},</v>
      </c>
      <c r="BC551" s="21" t="str">
        <f>IF(F551&lt;&gt;"Not in the game (anymore)",IF(C551&lt;&gt;"",CONCATENATE(" --",C551," / ",B551,"   [",IF(Q551&lt;&gt;"",Q551,""),IF(Z551&lt;&gt;"",", "&amp;Z551,""),IF(AE551&lt;&gt;"",", "&amp;AE551,""),IF(AJ551&lt;&gt;"",", "&amp;AJ551,""),IF(AO551&lt;&gt;"",", "&amp;AO551,""),IF(AT551&lt;&gt;"",", "&amp;AT551,""),"]")),"")</f>
        <v xml:space="preserve"> --Spaulder of Ruin / Schulterbänder des Untergangs   [The Deadlands, Blackwood, Stonefalls]</v>
      </c>
    </row>
    <row r="552" spans="1:55" x14ac:dyDescent="0.25">
      <c r="A552" s="76">
        <v>629</v>
      </c>
      <c r="B552" t="s">
        <v>2769</v>
      </c>
      <c r="C552" t="s">
        <v>2745</v>
      </c>
      <c r="D552" s="3">
        <f>A552</f>
        <v>629</v>
      </c>
      <c r="G552" s="8" t="s">
        <v>1480</v>
      </c>
      <c r="I552" t="s">
        <v>91</v>
      </c>
      <c r="J552" t="s">
        <v>91</v>
      </c>
      <c r="K552">
        <v>-1</v>
      </c>
      <c r="L552">
        <v>-1</v>
      </c>
      <c r="M552">
        <v>-1</v>
      </c>
      <c r="O552" s="65" t="s">
        <v>125</v>
      </c>
      <c r="P552" s="3">
        <f>IF(AND(G552&lt;&gt;"LIBSETS_SETTYPE_BATTLEGROUND",G552&lt;&gt;"LIBSETS_SETTYPE_SPECIAL"), IF(Q552&lt;&gt;"",VLOOKUP(Q552,'ESO zone constants'!$D$3:$H$10001,5,FALSE),""),"")</f>
        <v>181</v>
      </c>
      <c r="Q552" t="str">
        <f>IF(AND(O552&lt;&gt;"",NOT(ISERROR(O552))),O552, IF(AND(K552&lt;&gt;"",K552&gt;0,NOT(ISERROR(K552))),VLOOKUP(K552,'ESO dumped WayshrineInfo'!$K$3:$N$9987,4,FALSE),""))</f>
        <v>Cyrodiil</v>
      </c>
      <c r="R552" s="65"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5" t="s">
        <v>2677</v>
      </c>
      <c r="AY552" s="21" t="str">
        <f>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IF(F552&lt;&gt;"Not in the game (anymore)",IF(A552&lt;&gt;"",", setType="&amp;G552,"")&amp;IF(J552="true",", multiTrialSet=true",""),"")</f>
        <v>, setType=LIBSETS_SETTYPE_CYRODIIL</v>
      </c>
      <c r="BB552" s="21" t="str">
        <f>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IF(F552&lt;&gt;"Not in the game (anymore)",IF(C552&lt;&gt;"",CONCATENATE(" --",C552," / ",B552,"   [",IF(Q552&lt;&gt;"",Q552,""),IF(Z552&lt;&gt;"",", "&amp;Z552,""),IF(AE552&lt;&gt;"",", "&amp;AE552,""),IF(AJ552&lt;&gt;"",", "&amp;AJ552,""),IF(AO552&lt;&gt;"",", "&amp;AO552,""),IF(AT552&lt;&gt;"",", "&amp;AT552,""),"]")),"")</f>
        <v xml:space="preserve"> --Rallying Cry / Schlachtruf   [Cyrodiil]</v>
      </c>
    </row>
    <row r="553" spans="1:55" x14ac:dyDescent="0.25">
      <c r="A553" s="76">
        <v>630</v>
      </c>
      <c r="B553" t="s">
        <v>2770</v>
      </c>
      <c r="C553" t="s">
        <v>2746</v>
      </c>
      <c r="D553" s="3">
        <f>A553</f>
        <v>630</v>
      </c>
      <c r="G553" s="8" t="s">
        <v>1480</v>
      </c>
      <c r="I553" t="s">
        <v>91</v>
      </c>
      <c r="J553" t="s">
        <v>91</v>
      </c>
      <c r="K553">
        <v>-1</v>
      </c>
      <c r="L553">
        <v>-1</v>
      </c>
      <c r="M553">
        <v>-1</v>
      </c>
      <c r="O553" s="65" t="s">
        <v>125</v>
      </c>
      <c r="P553" s="3">
        <f>IF(AND(G553&lt;&gt;"LIBSETS_SETTYPE_BATTLEGROUND",G553&lt;&gt;"LIBSETS_SETTYPE_SPECIAL"), IF(Q553&lt;&gt;"",VLOOKUP(Q553,'ESO zone constants'!$D$3:$H$10001,5,FALSE),""),"")</f>
        <v>181</v>
      </c>
      <c r="Q553" t="str">
        <f>IF(AND(O553&lt;&gt;"",NOT(ISERROR(O553))),O553, IF(AND(K553&lt;&gt;"",K553&gt;0,NOT(ISERROR(K553))),VLOOKUP(K553,'ESO dumped WayshrineInfo'!$K$3:$N$9987,4,FALSE),""))</f>
        <v>Cyrodiil</v>
      </c>
      <c r="R553" s="65"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F553" s="44"/>
      <c r="AI553" s="42"/>
      <c r="AK553" s="44"/>
      <c r="AP553" s="44"/>
      <c r="AU553" s="44"/>
      <c r="AX553" s="85" t="s">
        <v>2677</v>
      </c>
      <c r="AY553" s="21" t="str">
        <f>IF(A553="???","--","")&amp;IF(F553&lt;&gt;"Not in the game (anymore)",IF(A553&lt;&gt;"",CONCATENATE("[",A553,"] = {wayshrines={")&amp;IF(K553&lt;&gt;"",CONCATENATE(K553,","),"")&amp;IF(L553&lt;&gt;"",CONCATENATE(L553,","),"")&amp;IF(M553&lt;&gt;"",CONCATENATE(M553,","),"")&amp;CONCATENATE("}")&amp;IF(VALUE(N553)&gt;0,CONCATENATE(", traitsNeeded=",N553),"")&amp;CONCATENATE(", dlcId=",IF(S553&lt;&gt;"",S553,"DLC_BASE_GAME")),""),"")</f>
        <v>[630] = {wayshrines={-1,-1,-1,}, dlcId=DLC_ASCENDING_TIDE</v>
      </c>
      <c r="AZ553" s="21" t="str">
        <f>IF(F553&lt;&gt;"Not in the game (anymore)",IF(A553&lt;&gt;"",IF(P553&lt;&gt;"",CONCATENATE(", zoneIds={",P553),"")&amp;IF(Y553&lt;&gt;"",CONCATENATE(",",Y553),"")&amp;IF(AD553&lt;&gt;"",CONCATENATE(",",AD553),"")&amp;IF(AI553&lt;&gt;"",CONCATENATE(",",AI553),"")&amp;IF(AN553&lt;&gt;"",CONCATENATE(",",AN553),"")&amp;IF(AS553&lt;&gt;"",CONCATENATE(",",AS553),"")&amp;IF(P553&lt;&gt;"",CONCATENATE("}",""),"")&amp;IF(OR(I553="true",I553="false",I553&lt;&gt;""), CONCATENATE(", veteran=", I553), ""),""),"")</f>
        <v>, zoneIds={181}, veteran=false</v>
      </c>
      <c r="BA553" s="21" t="str">
        <f>IF(F553&lt;&gt;"Not in the game (anymore)",IF(A553&lt;&gt;"",", setType="&amp;G553,"")&amp;IF(J553="true",", multiTrialSet=true",""),"")</f>
        <v>, setType=LIBSETS_SETTYPE_CYRODIIL</v>
      </c>
      <c r="BB553" s="21" t="str">
        <f>IF(AX553&lt;&gt;"",", isProcSetAllowedInPvP="&amp; AX553,"") &amp; IF(F553&lt;&gt;"Not in the game (anymore)",IF(U553&lt;&gt;"",", dropMechanic={"&amp;U553&amp;IF(AA553&lt;&gt;"",","&amp;AA553,"")&amp;IF(AF553&lt;&gt;"",","&amp;AF553,"")&amp;IF(AK553&lt;&gt;"",","&amp;AK553,"")&amp;IF(AP553&lt;&gt;"",","&amp;AP553,"")&amp;IF(AU553&lt;&gt;"",","&amp;AU553,"")&amp;"}"&amp;IF(U553="LIBSETS_DROP_MECHANIC_MONSTER_NAME",", dropMechanicNames={" &amp; IF(V553&lt;&gt;"","['en']='"&amp;V553&amp;"'","") &amp; IF(W553&lt;&gt;"",", ['de']='" &amp; W553&amp;"'","") &amp; "}",""),"")&amp;"},","")</f>
        <v>, dropMechanic={LIBSETS_DROP_MECHANIC_MAIL_PVP_REWARDS_FOR_THE_WORTHY}},</v>
      </c>
      <c r="BC553" s="21" t="str">
        <f>IF(F553&lt;&gt;"Not in the game (anymore)",IF(C553&lt;&gt;"",CONCATENATE(" --",C553," / ",B553,"   [",IF(Q553&lt;&gt;"",Q553,""),IF(Z553&lt;&gt;"",", "&amp;Z553,""),IF(AE553&lt;&gt;"",", "&amp;AE553,""),IF(AJ553&lt;&gt;"",", "&amp;AJ553,""),IF(AO553&lt;&gt;"",", "&amp;AO553,""),IF(AT553&lt;&gt;"",", "&amp;AT553,""),"]")),"")</f>
        <v xml:space="preserve"> --Hew and Sunder  / Kappspalter   [Cyrodiil]</v>
      </c>
    </row>
    <row r="554" spans="1:55" x14ac:dyDescent="0.25">
      <c r="A554" s="76">
        <v>631</v>
      </c>
      <c r="B554" t="s">
        <v>2771</v>
      </c>
      <c r="C554" t="s">
        <v>2747</v>
      </c>
      <c r="D554" s="3">
        <f>A554</f>
        <v>631</v>
      </c>
      <c r="G554" s="8" t="s">
        <v>1480</v>
      </c>
      <c r="I554" t="s">
        <v>91</v>
      </c>
      <c r="J554" t="s">
        <v>91</v>
      </c>
      <c r="K554">
        <v>-1</v>
      </c>
      <c r="L554">
        <v>-1</v>
      </c>
      <c r="M554">
        <v>-1</v>
      </c>
      <c r="O554" s="65" t="s">
        <v>125</v>
      </c>
      <c r="P554" s="3">
        <f>IF(AND(G554&lt;&gt;"LIBSETS_SETTYPE_BATTLEGROUND",G554&lt;&gt;"LIBSETS_SETTYPE_SPECIAL"), IF(Q554&lt;&gt;"",VLOOKUP(Q554,'ESO zone constants'!$D$3:$H$10001,5,FALSE),""),"")</f>
        <v>181</v>
      </c>
      <c r="Q554" t="str">
        <f>IF(AND(O554&lt;&gt;"",NOT(ISERROR(O554))),O554, IF(AND(K554&lt;&gt;"",K554&gt;0,NOT(ISERROR(K554))),VLOOKUP(K554,'ESO dumped WayshrineInfo'!$K$3:$N$9987,4,FALSE),""))</f>
        <v>Cyrodiil</v>
      </c>
      <c r="R554" s="65"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4"/>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F554" s="44"/>
      <c r="AI554" s="42"/>
      <c r="AK554" s="44"/>
      <c r="AP554" s="44"/>
      <c r="AU554" s="44"/>
      <c r="AX554" s="85" t="s">
        <v>2677</v>
      </c>
      <c r="AY554" s="21" t="str">
        <f>IF(A554="???","--","")&amp;IF(F554&lt;&gt;"Not in the game (anymore)",IF(A554&lt;&gt;"",CONCATENATE("[",A554,"] = {wayshrines={")&amp;IF(K554&lt;&gt;"",CONCATENATE(K554,","),"")&amp;IF(L554&lt;&gt;"",CONCATENATE(L554,","),"")&amp;IF(M554&lt;&gt;"",CONCATENATE(M554,","),"")&amp;CONCATENATE("}")&amp;IF(VALUE(N554)&gt;0,CONCATENATE(", traitsNeeded=",N554),"")&amp;CONCATENATE(", dlcId=",IF(S554&lt;&gt;"",S554,"DLC_BASE_GAME")),""),"")</f>
        <v>[631] = {wayshrines={-1,-1,-1,}, dlcId=DLC_ASCENDING_TIDE</v>
      </c>
      <c r="AZ554" s="21" t="str">
        <f>IF(F554&lt;&gt;"Not in the game (anymore)",IF(A554&lt;&gt;"",IF(P554&lt;&gt;"",CONCATENATE(", zoneIds={",P554),"")&amp;IF(Y554&lt;&gt;"",CONCATENATE(",",Y554),"")&amp;IF(AD554&lt;&gt;"",CONCATENATE(",",AD554),"")&amp;IF(AI554&lt;&gt;"",CONCATENATE(",",AI554),"")&amp;IF(AN554&lt;&gt;"",CONCATENATE(",",AN554),"")&amp;IF(AS554&lt;&gt;"",CONCATENATE(",",AS554),"")&amp;IF(P554&lt;&gt;"",CONCATENATE("}",""),"")&amp;IF(OR(I554="true",I554="false",I554&lt;&gt;""), CONCATENATE(", veteran=", I554), ""),""),"")</f>
        <v>, zoneIds={181}, veteran=false</v>
      </c>
      <c r="BA554" s="21" t="str">
        <f>IF(F554&lt;&gt;"Not in the game (anymore)",IF(A554&lt;&gt;"",", setType="&amp;G554,"")&amp;IF(J554="true",", multiTrialSet=true",""),"")</f>
        <v>, setType=LIBSETS_SETTYPE_CYRODIIL</v>
      </c>
      <c r="BB554" s="21" t="str">
        <f>IF(AX554&lt;&gt;"",", isProcSetAllowedInPvP="&amp; AX554,"") &amp; IF(F554&lt;&gt;"Not in the game (anymore)",IF(U554&lt;&gt;"",", dropMechanic={"&amp;U554&amp;IF(AA554&lt;&gt;"",","&amp;AA554,"")&amp;IF(AF554&lt;&gt;"",","&amp;AF554,"")&amp;IF(AK554&lt;&gt;"",","&amp;AK554,"")&amp;IF(AP554&lt;&gt;"",","&amp;AP554,"")&amp;IF(AU554&lt;&gt;"",","&amp;AU554,"")&amp;"}"&amp;IF(U554="LIBSETS_DROP_MECHANIC_MONSTER_NAME",", dropMechanicNames={" &amp; IF(V554&lt;&gt;"","['en']='"&amp;V554&amp;"'","") &amp; IF(W554&lt;&gt;"",", ['de']='" &amp; W554&amp;"'","") &amp; "}",""),"")&amp;"},","")</f>
        <v>, dropMechanic={LIBSETS_DROP_MECHANIC_MAIL_PVP_REWARDS_FOR_THE_WORTHY}},</v>
      </c>
      <c r="BC554" s="21" t="str">
        <f>IF(F554&lt;&gt;"Not in the game (anymore)",IF(C554&lt;&gt;"",CONCATENATE(" --",C554," / ",B554,"   [",IF(Q554&lt;&gt;"",Q554,""),IF(Z554&lt;&gt;"",", "&amp;Z554,""),IF(AE554&lt;&gt;"",", "&amp;AE554,""),IF(AJ554&lt;&gt;"",", "&amp;AJ554,""),IF(AO554&lt;&gt;"",", "&amp;AO554,""),IF(AT554&lt;&gt;"",", "&amp;AT554,""),"]")),"")</f>
        <v xml:space="preserve"> --Enervating Aura  / Enervierende Aura   [Cyrodiil]</v>
      </c>
    </row>
    <row r="555" spans="1:55" x14ac:dyDescent="0.25">
      <c r="A555" s="76">
        <v>632</v>
      </c>
      <c r="B555" t="s">
        <v>2742</v>
      </c>
      <c r="C555" t="s">
        <v>2742</v>
      </c>
      <c r="D555" s="3">
        <f>A555</f>
        <v>632</v>
      </c>
      <c r="G555" s="8" t="s">
        <v>1484</v>
      </c>
      <c r="H555" s="98">
        <v>3</v>
      </c>
      <c r="I555" t="s">
        <v>1471</v>
      </c>
      <c r="J555" t="s">
        <v>91</v>
      </c>
      <c r="K555">
        <v>497</v>
      </c>
      <c r="L555">
        <v>497</v>
      </c>
      <c r="M555">
        <v>497</v>
      </c>
      <c r="O555" s="65"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WayshrineInfo'!$K$3:$N$9987,4,FALSE),""))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4"/>
      <c r="Y555" s="3" t="str">
        <f>IF(G555&lt;&gt;"LIBSETS_SETTYPE_BATTLEGROUND",IF(G555&lt;&gt;"LIBSETS_SETTYPE_SPECIAL",IF(X555&lt;&gt;"",X555,IF(Z555&lt;&gt;"",VLOOKUP(Z555,'ESO zone constants'!$D$3:$H$4953,5,FALSE),"")),""),"")</f>
        <v/>
      </c>
      <c r="Z555" t="str">
        <f>IF(AND(O555&lt;&gt;"",NOT(ISERROR(O555))),"",IF(AND(L555&lt;&gt;"",L555&gt;0,NOT(ISERROR(L555))),VLOOKUP(L555,'ESO dumped WayshrineInfo'!$K$3:$N$9987,4,FALSE),""))</f>
        <v/>
      </c>
      <c r="AA555" s="41"/>
      <c r="AB555" s="40"/>
      <c r="AC555" s="40"/>
      <c r="AD555" s="39"/>
      <c r="AF555" s="44"/>
      <c r="AG555" s="40"/>
      <c r="AH555" s="40"/>
      <c r="AI555" s="39"/>
      <c r="AK555" s="44"/>
      <c r="AL555" s="40"/>
      <c r="AM555" s="40"/>
      <c r="AP555" s="44"/>
      <c r="AQ555" s="40"/>
      <c r="AR555" s="40"/>
      <c r="AU555" s="44"/>
      <c r="AV555" s="40"/>
      <c r="AW555" s="40"/>
      <c r="AX555" s="91"/>
      <c r="AY555" s="21" t="str">
        <f>IF(A555="???","--","")&amp;IF(F555&lt;&gt;"Not in the game (anymore)",IF(A555&lt;&gt;"",CONCATENATE("[",A555,"] = {wayshrines={")&amp;IF(K555&lt;&gt;"",CONCATENATE(K555,","),"")&amp;IF(L555&lt;&gt;"",CONCATENATE(L555,","),"")&amp;IF(M555&lt;&gt;"",CONCATENATE(M555,","),"")&amp;CONCATENATE("}")&amp;IF(VALUE(N555)&gt;0,CONCATENATE(", traitsNeeded=",N555),"")&amp;CONCATENATE(", dlcId=",IF(S555&lt;&gt;"",S555,"DLC_BASE_GAME")),""),"")</f>
        <v>[632] = {wayshrines={497,497,497,}, dlcId=DLC_ASCENDING_TIDE</v>
      </c>
      <c r="AZ555" s="21" t="str">
        <f>IF(F555&lt;&gt;"Not in the game (anymore)",IF(A555&lt;&gt;"",IF(P555&lt;&gt;"",CONCATENATE(", zoneIds={",P555),"")&amp;IF(Y555&lt;&gt;"",CONCATENATE(",",Y555),"")&amp;IF(AD555&lt;&gt;"",CONCATENATE(",",AD555),"")&amp;IF(AI555&lt;&gt;"",CONCATENATE(",",AI555),"")&amp;IF(AN555&lt;&gt;"",CONCATENATE(",",AN555),"")&amp;IF(AS555&lt;&gt;"",CONCATENATE(",",AS555),"")&amp;IF(P555&lt;&gt;"",CONCATENATE("}",""),"")&amp;IF(OR(I555="true",I555="false",I555&lt;&gt;""), CONCATENATE(", veteran=", I555), ""),""),"")</f>
        <v>, zoneIds={1301}, veteran={[EQUIP_TYPE_HEAD]=true, [EQUIP_TYPE_SHOULDERS]=false}</v>
      </c>
      <c r="BA555" s="21" t="str">
        <f>IF(F555&lt;&gt;"Not in the game (anymore)",IF(A555&lt;&gt;"",", setType="&amp;G555,"")&amp;IF(J555="true",", multiTrialSet=true",""),"")</f>
        <v>, setType=LIBSETS_SETTYPE_MONSTER</v>
      </c>
      <c r="BB555" s="21" t="str">
        <f>IF(AX555&lt;&gt;"",", isProcSetAllowedInPvP="&amp; AX555,"") &amp; IF(F555&lt;&gt;"Not in the game (anymore)",IF(U555&lt;&gt;"",", dropMechanic={"&amp;U555&amp;IF(AA555&lt;&gt;"",","&amp;AA555,"")&amp;IF(AF555&lt;&gt;"",","&amp;AF555,"")&amp;IF(AK555&lt;&gt;"",","&amp;AK555,"")&amp;IF(AP555&lt;&gt;"",","&amp;AP555,"")&amp;IF(AU555&lt;&gt;"",","&amp;AU555,"")&amp;"}"&amp;IF(U555="LIBSETS_DROP_MECHANIC_MONSTER_NAME",", dropMechanicNames={" &amp; IF(V555&lt;&gt;"","['en']='"&amp;V555&amp;"'","") &amp; IF(W555&lt;&gt;"",", ['de']='" &amp; W555&amp;"'","") &amp; "}",""),"")&amp;"},","")</f>
        <v>, dropMechanic={LIBSETS_DROP_MECHANIC_MONSTER_NAME}, dropMechanicNames={['en']='Varallion', ['de']='Varallion'}},</v>
      </c>
      <c r="BC555" s="21" t="str">
        <f>IF(F555&lt;&gt;"Not in the game (anymore)",IF(C555&lt;&gt;"",CONCATENATE(" --",C555," / ",B555,"   [",IF(Q555&lt;&gt;"",Q555,""),IF(Z555&lt;&gt;"",", "&amp;Z555,""),IF(AE555&lt;&gt;"",", "&amp;AE555,""),IF(AJ555&lt;&gt;"",", "&amp;AJ555,""),IF(AO555&lt;&gt;"",", "&amp;AO555,""),IF(AT555&lt;&gt;"",", "&amp;AT555,""),"]")),"")</f>
        <v xml:space="preserve"> --Kargaeda / Kargaeda   [Coral Aerie]</v>
      </c>
    </row>
    <row r="556" spans="1:55" x14ac:dyDescent="0.25">
      <c r="A556" s="76">
        <v>633</v>
      </c>
      <c r="B556" t="s">
        <v>2744</v>
      </c>
      <c r="C556" t="s">
        <v>2744</v>
      </c>
      <c r="D556" s="3">
        <f>A556</f>
        <v>633</v>
      </c>
      <c r="G556" s="8" t="s">
        <v>1484</v>
      </c>
      <c r="H556" s="98">
        <v>3</v>
      </c>
      <c r="I556" t="s">
        <v>1471</v>
      </c>
      <c r="J556" t="s">
        <v>91</v>
      </c>
      <c r="K556">
        <v>498</v>
      </c>
      <c r="L556">
        <v>498</v>
      </c>
      <c r="M556">
        <v>498</v>
      </c>
      <c r="O556" s="65"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WayshrineInfo'!$K$3:$N$9987,4,FALSE),""))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4"/>
      <c r="Y556" s="3" t="str">
        <f>IF(G556&lt;&gt;"LIBSETS_SETTYPE_BATTLEGROUND",IF(G556&lt;&gt;"LIBSETS_SETTYPE_SPECIAL",IF(X556&lt;&gt;"",X556,IF(Z556&lt;&gt;"",VLOOKUP(Z556,'ESO zone constants'!$D$3:$H$4953,5,FALSE),"")),""),"")</f>
        <v/>
      </c>
      <c r="Z556" t="str">
        <f>IF(AND(O556&lt;&gt;"",NOT(ISERROR(O556))),"",IF(AND(L556&lt;&gt;"",L556&gt;0,NOT(ISERROR(L556))),VLOOKUP(L556,'ESO dumped WayshrineInfo'!$K$3:$N$9987,4,FALSE),""))</f>
        <v/>
      </c>
      <c r="AA556" s="41"/>
      <c r="AB556" s="40"/>
      <c r="AC556" s="40"/>
      <c r="AD556" s="39"/>
      <c r="AF556" s="44"/>
      <c r="AG556" s="40"/>
      <c r="AH556" s="40"/>
      <c r="AI556" s="39"/>
      <c r="AK556" s="44"/>
      <c r="AL556" s="40"/>
      <c r="AM556" s="40"/>
      <c r="AP556" s="44"/>
      <c r="AQ556" s="40"/>
      <c r="AR556" s="40"/>
      <c r="AU556" s="44"/>
      <c r="AV556" s="40"/>
      <c r="AW556" s="40"/>
      <c r="AX556" s="91"/>
      <c r="AY556" s="21" t="str">
        <f>IF(A556="???","--","")&amp;IF(F556&lt;&gt;"Not in the game (anymore)",IF(A556&lt;&gt;"",CONCATENATE("[",A556,"] = {wayshrines={")&amp;IF(K556&lt;&gt;"",CONCATENATE(K556,","),"")&amp;IF(L556&lt;&gt;"",CONCATENATE(L556,","),"")&amp;IF(M556&lt;&gt;"",CONCATENATE(M556,","),"")&amp;CONCATENATE("}")&amp;IF(VALUE(N556)&gt;0,CONCATENATE(", traitsNeeded=",N556),"")&amp;CONCATENATE(", dlcId=",IF(S556&lt;&gt;"",S556,"DLC_BASE_GAME")),""),"")</f>
        <v>[633] = {wayshrines={498,498,498,}, dlcId=DLC_ASCENDING_TIDE</v>
      </c>
      <c r="AZ556" s="21" t="str">
        <f>IF(F556&lt;&gt;"Not in the game (anymore)",IF(A556&lt;&gt;"",IF(P556&lt;&gt;"",CONCATENATE(", zoneIds={",P556),"")&amp;IF(Y556&lt;&gt;"",CONCATENATE(",",Y556),"")&amp;IF(AD556&lt;&gt;"",CONCATENATE(",",AD556),"")&amp;IF(AI556&lt;&gt;"",CONCATENATE(",",AI556),"")&amp;IF(AN556&lt;&gt;"",CONCATENATE(",",AN556),"")&amp;IF(AS556&lt;&gt;"",CONCATENATE(",",AS556),"")&amp;IF(P556&lt;&gt;"",CONCATENATE("}",""),"")&amp;IF(OR(I556="true",I556="false",I556&lt;&gt;""), CONCATENATE(", veteran=", I556), ""),""),"")</f>
        <v>, zoneIds={1302}, veteran={[EQUIP_TYPE_HEAD]=true, [EQUIP_TYPE_SHOULDERS]=false}</v>
      </c>
      <c r="BA556" s="21" t="str">
        <f>IF(F556&lt;&gt;"Not in the game (anymore)",IF(A556&lt;&gt;"",", setType="&amp;G556,"")&amp;IF(J556="true",", multiTrialSet=true",""),"")</f>
        <v>, setType=LIBSETS_SETTYPE_MONSTER</v>
      </c>
      <c r="BB556" s="21" t="str">
        <f>IF(AX556&lt;&gt;"",", isProcSetAllowedInPvP="&amp; AX556,"") &amp; IF(F556&lt;&gt;"Not in the game (anymore)",IF(U556&lt;&gt;"",", dropMechanic={"&amp;U556&amp;IF(AA556&lt;&gt;"",","&amp;AA556,"")&amp;IF(AF556&lt;&gt;"",","&amp;AF556,"")&amp;IF(AK556&lt;&gt;"",","&amp;AK556,"")&amp;IF(AP556&lt;&gt;"",","&amp;AP556,"")&amp;IF(AU556&lt;&gt;"",","&amp;AU556,"")&amp;"}"&amp;IF(U556="LIBSETS_DROP_MECHANIC_MONSTER_NAME",", dropMechanicNames={" &amp; IF(V556&lt;&gt;"","['en']='"&amp;V556&amp;"'","") &amp; IF(W556&lt;&gt;"",", ['de']='" &amp; W556&amp;"'","") &amp; "}",""),"")&amp;"},","")</f>
        <v>, dropMechanic={LIBSETS_DROP_MECHANIC_MONSTER_NAME}, dropMechanicNames={['en']='Nazaray ', ['de']='Nazaray '}},</v>
      </c>
      <c r="BC556" s="21" t="str">
        <f>IF(F556&lt;&gt;"Not in the game (anymore)",IF(C556&lt;&gt;"",CONCATENATE(" --",C556," / ",B556,"   [",IF(Q556&lt;&gt;"",Q556,""),IF(Z556&lt;&gt;"",", "&amp;Z556,""),IF(AE556&lt;&gt;"",", "&amp;AE556,""),IF(AJ556&lt;&gt;"",", "&amp;AJ556,""),IF(AO556&lt;&gt;"",", "&amp;AO556,""),IF(AT556&lt;&gt;"",", "&amp;AT556,""),"]")),"")</f>
        <v xml:space="preserve"> --Nazaray  / Nazaray    [Shipwright's Regret]</v>
      </c>
    </row>
    <row r="557" spans="1:55" x14ac:dyDescent="0.25">
      <c r="A557" s="76">
        <v>634</v>
      </c>
      <c r="B557" t="s">
        <v>2748</v>
      </c>
      <c r="C557" t="s">
        <v>2748</v>
      </c>
      <c r="D557" s="3">
        <f>A557</f>
        <v>634</v>
      </c>
      <c r="F557" t="s">
        <v>2794</v>
      </c>
      <c r="G557" s="8" t="s">
        <v>2793</v>
      </c>
      <c r="I557" t="s">
        <v>91</v>
      </c>
      <c r="J557" t="s">
        <v>91</v>
      </c>
      <c r="K557" s="57">
        <v>-1</v>
      </c>
      <c r="L557" s="57">
        <v>-1</v>
      </c>
      <c r="M557" s="57">
        <v>-1</v>
      </c>
      <c r="N557" s="93"/>
      <c r="O557" s="65" t="s">
        <v>39</v>
      </c>
      <c r="P557" s="3">
        <f>IF(AND(G557&lt;&gt;"LIBSETS_SETTYPE_BATTLEGROUND",G557&lt;&gt;"LIBSETS_SETTYPE_SPECIAL"), IF(Q557&lt;&gt;"",VLOOKUP(Q557,'ESO zone constants'!$D$3:$H$10001,5,FALSE),""),"")</f>
        <v>584</v>
      </c>
      <c r="Q557" t="str">
        <f>IF(AND(O557&lt;&gt;"",NOT(ISERROR(O557))),O557, IF(AND(K557&lt;&gt;"",K557&gt;0,NOT(ISERROR(K557))),VLOOKUP(K557,'ESO dumped WayshrineInfo'!$K$3:$N$9987,4,FALSE),""))</f>
        <v>Imperial City</v>
      </c>
      <c r="R557" s="65" t="s">
        <v>2736</v>
      </c>
      <c r="S557" s="19" t="s">
        <v>2736</v>
      </c>
      <c r="T557" s="3" t="str">
        <f>IF(S557&lt;&gt;"",VLOOKUP(S557,'LibSets constants'!$B$4:$C$1003,2,FALSE),"")</f>
        <v>Ascending Tide</v>
      </c>
      <c r="U557" s="33" t="s">
        <v>1549</v>
      </c>
      <c r="V557" s="3" t="s">
        <v>2805</v>
      </c>
      <c r="W557" s="3" t="s">
        <v>2800</v>
      </c>
      <c r="X557" s="94"/>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WayshrineInfo'!$K$3:$N$9987,4,FALSE),""))</f>
        <v/>
      </c>
      <c r="AF557" s="44"/>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4"/>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4"/>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4"/>
      <c r="AV557" s="40" t="str">
        <f>IF(AU557&lt;&gt;"",IF(AU557&lt;&gt;"LIBSETS_DROP_MECHANIC_MONSTER_NAME",VLOOKUP(AU557,'LibSets constants'!$I$4:$L$1003,3,FALSE),""),"")</f>
        <v/>
      </c>
      <c r="AW557" s="40" t="str">
        <f>IF(AU557&lt;&gt;"",IF(AU557&lt;&gt;"LIBSETS_DROP_MECHANIC_MONSTER_NAME",VLOOKUP(AU557,'LibSets constants'!$I$4:$L$1003,4,FALSE),""),"")</f>
        <v/>
      </c>
      <c r="AX557" s="85" t="s">
        <v>2677</v>
      </c>
      <c r="AY557" s="21" t="str">
        <f>IF(A557="???","--","")&amp;IF(F557&lt;&gt;"Not in the game (anymore)",IF(A557&lt;&gt;"",CONCATENATE("[",A557,"] = {wayshrines={")&amp;IF(K557&lt;&gt;"",CONCATENATE(K557,","),"")&amp;IF(L557&lt;&gt;"",CONCATENATE(L557,","),"")&amp;IF(M557&lt;&gt;"",CONCATENATE(M557,","),"")&amp;CONCATENATE("}")&amp;IF(VALUE(N557)&gt;0,CONCATENATE(", traitsNeeded=",N557),"")&amp;CONCATENATE(", dlcId=",IF(S557&lt;&gt;"",S557,"DLC_BASE_GAME")),""),"")</f>
        <v>[634] = {wayshrines={-1,-1,-1,}, dlcId=DLC_ASCENDING_TIDE</v>
      </c>
      <c r="AZ557" s="21" t="str">
        <f>IF(F557&lt;&gt;"Not in the game (anymore)",IF(A557&lt;&gt;"",IF(P557&lt;&gt;"",CONCATENATE(", zoneIds={",P557),"")&amp;IF(Y557&lt;&gt;"",CONCATENATE(",",Y557),"")&amp;IF(AD557&lt;&gt;"",CONCATENATE(",",AD557),"")&amp;IF(AI557&lt;&gt;"",CONCATENATE(",",AI557),"")&amp;IF(AN557&lt;&gt;"",CONCATENATE(",",AN557),"")&amp;IF(AS557&lt;&gt;"",CONCATENATE(",",AS557),"")&amp;IF(P557&lt;&gt;"",CONCATENATE("}",""),"")&amp;IF(OR(I557="true",I557="false",I557&lt;&gt;""), CONCATENATE(", veteran=", I557), ""),""),"")</f>
        <v>, zoneIds={584,643}, veteran=false</v>
      </c>
      <c r="BA557" s="21" t="str">
        <f>IF(F557&lt;&gt;"Not in the game (anymore)",IF(A557&lt;&gt;"",", setType="&amp;G557,"")&amp;IF(J557="true",", multiTrialSet=true",""),"")</f>
        <v>, setType=LIBSETS_SETTYPE_IMPERIALCITY_MONSTER</v>
      </c>
      <c r="BB557" s="21" t="str">
        <f>IF(AX557&lt;&gt;"",", isProcSetAllowedInPvP="&amp; AX557,"") &amp; IF(F557&lt;&gt;"Not in the game (anymore)",IF(U557&lt;&gt;"",", dropMechanic={"&amp;U557&amp;IF(AA557&lt;&gt;"",","&amp;AA557,"")&amp;IF(AF557&lt;&gt;"",","&amp;AF557,"")&amp;IF(AK557&lt;&gt;"",","&amp;AK557,"")&amp;IF(AP557&lt;&gt;"",","&amp;AP557,"")&amp;IF(AU557&lt;&gt;"",","&amp;AU557,"")&amp;"}"&amp;IF(U557="LIBSETS_DROP_MECHANIC_MONSTER_NAME",", dropMechanicNames={" &amp; IF(V557&lt;&gt;"","['en']='"&amp;V557&amp;"'","") &amp; IF(W557&lt;&gt;"",", ['de']='" &amp; W557&amp;"'","") &amp; "}",""),"")&amp;"},","")</f>
        <v>, dropMechanic={LIBSETS_DROP_MECHANIC_MONSTER_NAME,LIBSETS_DROP_MECHANIC_TELVAR_EQUIPMENT_LOCKBOX_MERCHANT}, dropMechanicNames={['en']='Nunatak (Memorial district, north)', ['de']='Nunatak (Gedenkbezirk, Norden)'}},</v>
      </c>
      <c r="BC557" s="21" t="str">
        <f>IF(F557&lt;&gt;"Not in the game (anymore)",IF(C557&lt;&gt;"",CONCATENATE(" --",C557," / ",B557,"   [",IF(Q557&lt;&gt;"",Q557,""),IF(Z557&lt;&gt;"",", "&amp;Z557,""),IF(AE557&lt;&gt;"",", "&amp;AE557,""),IF(AJ557&lt;&gt;"",", "&amp;AJ557,""),IF(AO557&lt;&gt;"",", "&amp;AO557,""),IF(AT557&lt;&gt;"",", "&amp;AT557,""),"]")),"")</f>
        <v xml:space="preserve"> --Nunatak / Nunatak   [Imperial City, Imperial Sewers]</v>
      </c>
    </row>
    <row r="558" spans="1:55" x14ac:dyDescent="0.25">
      <c r="A558" s="76">
        <v>635</v>
      </c>
      <c r="B558" t="s">
        <v>2772</v>
      </c>
      <c r="C558" t="s">
        <v>2749</v>
      </c>
      <c r="D558" s="3">
        <f>A558</f>
        <v>635</v>
      </c>
      <c r="F558" t="s">
        <v>2794</v>
      </c>
      <c r="G558" s="8" t="s">
        <v>2793</v>
      </c>
      <c r="I558" t="s">
        <v>91</v>
      </c>
      <c r="J558" t="s">
        <v>91</v>
      </c>
      <c r="K558" s="57">
        <v>-1</v>
      </c>
      <c r="L558" s="57">
        <v>-1</v>
      </c>
      <c r="M558" s="57">
        <v>-1</v>
      </c>
      <c r="N558" s="93"/>
      <c r="O558" s="65" t="s">
        <v>39</v>
      </c>
      <c r="P558" s="3">
        <f>IF(AND(G558&lt;&gt;"LIBSETS_SETTYPE_BATTLEGROUND",G558&lt;&gt;"LIBSETS_SETTYPE_SPECIAL"), IF(Q558&lt;&gt;"",VLOOKUP(Q558,'ESO zone constants'!$D$3:$H$10001,5,FALSE),""),"")</f>
        <v>584</v>
      </c>
      <c r="Q558" t="str">
        <f>IF(AND(O558&lt;&gt;"",NOT(ISERROR(O558))),O558, IF(AND(K558&lt;&gt;"",K558&gt;0,NOT(ISERROR(K558))),VLOOKUP(K558,'ESO dumped WayshrineInfo'!$K$3:$N$9987,4,FALSE),""))</f>
        <v>Imperial City</v>
      </c>
      <c r="R558" s="65" t="s">
        <v>2736</v>
      </c>
      <c r="S558" s="19" t="s">
        <v>2736</v>
      </c>
      <c r="T558" s="3" t="str">
        <f>IF(S558&lt;&gt;"",VLOOKUP(S558,'LibSets constants'!$B$4:$C$1003,2,FALSE),"")</f>
        <v>Ascending Tide</v>
      </c>
      <c r="U558" s="33" t="s">
        <v>1549</v>
      </c>
      <c r="V558" s="3" t="s">
        <v>2804</v>
      </c>
      <c r="W558" s="3" t="s">
        <v>2801</v>
      </c>
      <c r="X558" s="94"/>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WayshrineInfo'!$K$3:$N$9987,4,FALSE),""))</f>
        <v/>
      </c>
      <c r="AF558" s="44"/>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4"/>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4"/>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4"/>
      <c r="AV558" s="40" t="str">
        <f>IF(AU558&lt;&gt;"",IF(AU558&lt;&gt;"LIBSETS_DROP_MECHANIC_MONSTER_NAME",VLOOKUP(AU558,'LibSets constants'!$I$4:$L$1003,3,FALSE),""),"")</f>
        <v/>
      </c>
      <c r="AW558" s="40" t="str">
        <f>IF(AU558&lt;&gt;"",IF(AU558&lt;&gt;"LIBSETS_DROP_MECHANIC_MONSTER_NAME",VLOOKUP(AU558,'LibSets constants'!$I$4:$L$1003,4,FALSE),""),"")</f>
        <v/>
      </c>
      <c r="AX558" s="85" t="s">
        <v>2677</v>
      </c>
      <c r="AY558" s="21" t="str">
        <f>IF(A558="???","--","")&amp;IF(F558&lt;&gt;"Not in the game (anymore)",IF(A558&lt;&gt;"",CONCATENATE("[",A558,"] = {wayshrines={")&amp;IF(K558&lt;&gt;"",CONCATENATE(K558,","),"")&amp;IF(L558&lt;&gt;"",CONCATENATE(L558,","),"")&amp;IF(M558&lt;&gt;"",CONCATENATE(M558,","),"")&amp;CONCATENATE("}")&amp;IF(VALUE(N558)&gt;0,CONCATENATE(", traitsNeeded=",N558),"")&amp;CONCATENATE(", dlcId=",IF(S558&lt;&gt;"",S558,"DLC_BASE_GAME")),""),"")</f>
        <v>[635] = {wayshrines={-1,-1,-1,}, dlcId=DLC_ASCENDING_TIDE</v>
      </c>
      <c r="AZ558" s="21" t="str">
        <f>IF(F558&lt;&gt;"Not in the game (anymore)",IF(A558&lt;&gt;"",IF(P558&lt;&gt;"",CONCATENATE(", zoneIds={",P558),"")&amp;IF(Y558&lt;&gt;"",CONCATENATE(",",Y558),"")&amp;IF(AD558&lt;&gt;"",CONCATENATE(",",AD558),"")&amp;IF(AI558&lt;&gt;"",CONCATENATE(",",AI558),"")&amp;IF(AN558&lt;&gt;"",CONCATENATE(",",AN558),"")&amp;IF(AS558&lt;&gt;"",CONCATENATE(",",AS558),"")&amp;IF(P558&lt;&gt;"",CONCATENATE("}",""),"")&amp;IF(OR(I558="true",I558="false",I558&lt;&gt;""), CONCATENATE(", veteran=", I558), ""),""),"")</f>
        <v>, zoneIds={584,643}, veteran=false</v>
      </c>
      <c r="BA558" s="21" t="str">
        <f>IF(F558&lt;&gt;"Not in the game (anymore)",IF(A558&lt;&gt;"",", setType="&amp;G558,"")&amp;IF(J558="true",", multiTrialSet=true",""),"")</f>
        <v>, setType=LIBSETS_SETTYPE_IMPERIALCITY_MONSTER</v>
      </c>
      <c r="BB558" s="21" t="str">
        <f>IF(AX558&lt;&gt;"",", isProcSetAllowedInPvP="&amp; AX558,"") &amp; IF(F558&lt;&gt;"Not in the game (anymore)",IF(U558&lt;&gt;"",", dropMechanic={"&amp;U558&amp;IF(AA558&lt;&gt;"",","&amp;AA558,"")&amp;IF(AF558&lt;&gt;"",","&amp;AF558,"")&amp;IF(AK558&lt;&gt;"",","&amp;AK558,"")&amp;IF(AP558&lt;&gt;"",","&amp;AP558,"")&amp;IF(AU558&lt;&gt;"",","&amp;AU558,"")&amp;"}"&amp;IF(U558="LIBSETS_DROP_MECHANIC_MONSTER_NAME",", dropMechanicNames={" &amp; IF(V558&lt;&gt;"","['en']='"&amp;V558&amp;"'","") &amp; IF(W558&lt;&gt;"",", ['de']='" &amp; W558&amp;"'","") &amp; "}",""),"")&amp;"},","")</f>
        <v>, dropMechanic={LIBSETS_DROP_MECHANIC_MONSTER_NAME,LIBSETS_DROP_MECHANIC_TELVAR_EQUIPMENT_LOCKBOX_MERCHANT}, dropMechanicNames={['en']='Fürstin Malygda (Aboretum, south-east)', ['de']='Lady Malydga (Arboretum, Süd-Osten)'}},</v>
      </c>
      <c r="BC558" s="21" t="str">
        <f>IF(F558&lt;&gt;"Not in the game (anymore)",IF(C558&lt;&gt;"",CONCATENATE(" --",C558," / ",B558,"   [",IF(Q558&lt;&gt;"",Q558,""),IF(Z558&lt;&gt;"",", "&amp;Z558,""),IF(AE558&lt;&gt;"",", "&amp;AE558,""),IF(AJ558&lt;&gt;"",", "&amp;AJ558,""),IF(AO558&lt;&gt;"",", "&amp;AO558,""),IF(AT558&lt;&gt;"",", "&amp;AT558,""),"]")),"")</f>
        <v xml:space="preserve"> --Lady Malydga / Fürstin Malygda   [Imperial City, Imperial Sewers]</v>
      </c>
    </row>
    <row r="559" spans="1:55" x14ac:dyDescent="0.25">
      <c r="A559" s="76">
        <v>636</v>
      </c>
      <c r="B559" t="s">
        <v>2750</v>
      </c>
      <c r="C559" t="s">
        <v>2750</v>
      </c>
      <c r="D559" s="3">
        <f>A559</f>
        <v>636</v>
      </c>
      <c r="E559" s="42"/>
      <c r="F559" t="s">
        <v>2794</v>
      </c>
      <c r="G559" s="8" t="s">
        <v>2793</v>
      </c>
      <c r="I559" t="s">
        <v>91</v>
      </c>
      <c r="J559" t="s">
        <v>91</v>
      </c>
      <c r="K559" s="57">
        <v>-1</v>
      </c>
      <c r="L559" s="57">
        <v>-1</v>
      </c>
      <c r="M559" s="57">
        <v>-1</v>
      </c>
      <c r="N559" s="93"/>
      <c r="O559" s="65" t="s">
        <v>39</v>
      </c>
      <c r="P559" s="3">
        <f>IF(AND(G559&lt;&gt;"LIBSETS_SETTYPE_BATTLEGROUND",G559&lt;&gt;"LIBSETS_SETTYPE_SPECIAL"), IF(Q559&lt;&gt;"",VLOOKUP(Q559,'ESO zone constants'!$D$3:$H$10001,5,FALSE),""),"")</f>
        <v>584</v>
      </c>
      <c r="Q559" t="str">
        <f>IF(AND(O559&lt;&gt;"",NOT(ISERROR(O559))),O559, IF(AND(K559&lt;&gt;"",K559&gt;0,NOT(ISERROR(K559))),VLOOKUP(K559,'ESO dumped WayshrineInfo'!$K$3:$N$9987,4,FALSE),""))</f>
        <v>Imperial City</v>
      </c>
      <c r="R559" s="65" t="s">
        <v>2736</v>
      </c>
      <c r="S559" s="19" t="s">
        <v>2736</v>
      </c>
      <c r="T559" s="3" t="str">
        <f>IF(S559&lt;&gt;"",VLOOKUP(S559,'LibSets constants'!$B$4:$C$1003,2,FALSE),"")</f>
        <v>Ascending Tide</v>
      </c>
      <c r="U559" s="33" t="s">
        <v>1549</v>
      </c>
      <c r="V559" s="3" t="s">
        <v>2803</v>
      </c>
      <c r="W559" s="3" t="s">
        <v>2802</v>
      </c>
      <c r="X559" s="94"/>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WayshrineInfo'!$K$3:$N$9987,4,FALSE),""))</f>
        <v/>
      </c>
      <c r="AF559" s="44"/>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4"/>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4"/>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4"/>
      <c r="AV559" s="40" t="str">
        <f>IF(AU559&lt;&gt;"",IF(AU559&lt;&gt;"LIBSETS_DROP_MECHANIC_MONSTER_NAME",VLOOKUP(AU559,'LibSets constants'!$I$4:$L$1003,3,FALSE),""),"")</f>
        <v/>
      </c>
      <c r="AW559" s="40" t="str">
        <f>IF(AU559&lt;&gt;"",IF(AU559&lt;&gt;"LIBSETS_DROP_MECHANIC_MONSTER_NAME",VLOOKUP(AU559,'LibSets constants'!$I$4:$L$1003,4,FALSE),""),"")</f>
        <v/>
      </c>
      <c r="AX559" s="85" t="s">
        <v>2677</v>
      </c>
      <c r="AY559" s="21" t="str">
        <f>IF(A559="???","--","")&amp;IF(F559&lt;&gt;"Not in the game (anymore)",IF(A559&lt;&gt;"",CONCATENATE("[",A559,"] = {wayshrines={")&amp;IF(K559&lt;&gt;"",CONCATENATE(K559,","),"")&amp;IF(L559&lt;&gt;"",CONCATENATE(L559,","),"")&amp;IF(M559&lt;&gt;"",CONCATENATE(M559,","),"")&amp;CONCATENATE("}")&amp;IF(VALUE(N559)&gt;0,CONCATENATE(", traitsNeeded=",N559),"")&amp;CONCATENATE(", dlcId=",IF(S559&lt;&gt;"",S559,"DLC_BASE_GAME")),""),"")</f>
        <v>[636] = {wayshrines={-1,-1,-1,}, dlcId=DLC_ASCENDING_TIDE</v>
      </c>
      <c r="AZ559" s="21" t="str">
        <f>IF(F559&lt;&gt;"Not in the game (anymore)",IF(A559&lt;&gt;"",IF(P559&lt;&gt;"",CONCATENATE(", zoneIds={",P559),"")&amp;IF(Y559&lt;&gt;"",CONCATENATE(",",Y559),"")&amp;IF(AD559&lt;&gt;"",CONCATENATE(",",AD559),"")&amp;IF(AI559&lt;&gt;"",CONCATENATE(",",AI559),"")&amp;IF(AN559&lt;&gt;"",CONCATENATE(",",AN559),"")&amp;IF(AS559&lt;&gt;"",CONCATENATE(",",AS559),"")&amp;IF(P559&lt;&gt;"",CONCATENATE("}",""),"")&amp;IF(OR(I559="true",I559="false",I559&lt;&gt;""), CONCATENATE(", veteran=", I559), ""),""),"")</f>
        <v>, zoneIds={584,643}, veteran=false</v>
      </c>
      <c r="BA559" s="21" t="str">
        <f>IF(F559&lt;&gt;"Not in the game (anymore)",IF(A559&lt;&gt;"",", setType="&amp;G559,"")&amp;IF(J559="true",", multiTrialSet=true",""),"")</f>
        <v>, setType=LIBSETS_SETTYPE_IMPERIALCITY_MONSTER</v>
      </c>
      <c r="BB559" s="21" t="str">
        <f>IF(AX559&lt;&gt;"",", isProcSetAllowedInPvP="&amp; AX559,"") &amp; IF(F559&lt;&gt;"Not in the game (anymore)",IF(U559&lt;&gt;"",", dropMechanic={"&amp;U559&amp;IF(AA559&lt;&gt;"",","&amp;AA559,"")&amp;IF(AF559&lt;&gt;"",","&amp;AF559,"")&amp;IF(AK559&lt;&gt;"",","&amp;AK559,"")&amp;IF(AP559&lt;&gt;"",","&amp;AP559,"")&amp;IF(AU559&lt;&gt;"",","&amp;AU559,"")&amp;"}"&amp;IF(U559="LIBSETS_DROP_MECHANIC_MONSTER_NAME",", dropMechanicNames={" &amp; IF(V559&lt;&gt;"","['en']='"&amp;V559&amp;"'","") &amp; IF(W559&lt;&gt;"",", ['de']='" &amp; W559&amp;"'","") &amp; "}",""),"")&amp;"},","")</f>
        <v>, dropMechanic={LIBSETS_DROP_MECHANIC_MONSTER_NAME,LIBSETS_DROP_MECHANIC_TELVAR_EQUIPMENT_LOCKBOX_MERCHANT}, dropMechanicNames={['en']='Baron Thirsk Nobles district, south-west)', ['de']='Baron Thirsk (Adelsbezirk, Süd-Westen)'}},</v>
      </c>
      <c r="BC559" s="21" t="str">
        <f>IF(F559&lt;&gt;"Not in the game (anymore)",IF(C559&lt;&gt;"",CONCATENATE(" --",C559," / ",B559,"   [",IF(Q559&lt;&gt;"",Q559,""),IF(Z559&lt;&gt;"",", "&amp;Z559,""),IF(AE559&lt;&gt;"",", "&amp;AE559,""),IF(AJ559&lt;&gt;"",", "&amp;AJ559,""),IF(AO559&lt;&gt;"",", "&amp;AO559,""),IF(AT559&lt;&gt;"",", "&amp;AT559,""),"]")),"")</f>
        <v xml:space="preserve"> --Baron Thirsk / Baron Thirsk   [Imperial City, Imperial Sewers]</v>
      </c>
    </row>
    <row r="560" spans="1:55" x14ac:dyDescent="0.25">
      <c r="A560" s="80" t="s">
        <v>1343</v>
      </c>
      <c r="B560" s="81" t="s">
        <v>2513</v>
      </c>
      <c r="C560" t="s">
        <v>2512</v>
      </c>
      <c r="D560" s="3" t="str">
        <f>A560</f>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WayshrineInfo'!$K$3:$N$9987,4,FALSE),""))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4"/>
      <c r="Y560" s="3" t="str">
        <f>IF(G560&lt;&gt;"LIBSETS_SETTYPE_BATTLEGROUND",IF(G560&lt;&gt;"LIBSETS_SETTYPE_SPECIAL",IF(X560&lt;&gt;"",X560,IF(Z560&lt;&gt;"",VLOOKUP(Z560,'ESO zone constants'!$D$3:$H$4953,5,FALSE),"")),""),"")</f>
        <v/>
      </c>
      <c r="Z560" t="str">
        <f>IF(AND(O560&lt;&gt;"",NOT(ISERROR(O560))),"",IF(AND(L560&lt;&gt;"",L560&gt;0,NOT(ISERROR(L560))),VLOOKUP(L560,'ESO dumped WayshrineInfo'!$K$3:$N$9987,4,FALSE),""))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WayshrineInfo'!$K$3:$N$9987,4,FALSE),""))</f>
        <v/>
      </c>
      <c r="AF560" s="44"/>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4"/>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4"/>
      <c r="AV560" s="40" t="str">
        <f>IF(AU560&lt;&gt;"",IF(AU560&lt;&gt;"LIBSETS_DROP_MECHANIC_MONSTER_NAME",VLOOKUP(AU560,'LibSets constants'!$I$4:$L$1003,3,FALSE),""),"")</f>
        <v/>
      </c>
      <c r="AW560" s="40" t="str">
        <f>IF(AU560&lt;&gt;"",IF(AU560&lt;&gt;"LIBSETS_DROP_MECHANIC_MONSTER_NAME",VLOOKUP(AU560,'LibSets constants'!$I$4:$L$1003,4,FALSE),""),"")</f>
        <v/>
      </c>
      <c r="AX560" s="85" t="s">
        <v>2677</v>
      </c>
      <c r="AY560" s="21" t="str">
        <f>IF(A560="???","--","")&amp;IF(F560&lt;&gt;"Not in the game (anymore)",IF(A560&lt;&gt;"",CONCATENATE("[",A560,"] = {wayshrines={")&amp;IF(K560&lt;&gt;"",CONCATENATE(K560,","),"")&amp;IF(L560&lt;&gt;"",CONCATENATE(L560,","),"")&amp;IF(M560&lt;&gt;"",CONCATENATE(M560,","),"")&amp;CONCATENATE("}")&amp;IF(VALUE(N560)&gt;0,CONCATENATE(", traitsNeeded=",N560),"")&amp;CONCATENATE(", dlcId=",IF(S560&lt;&gt;"",S560,"DLC_BASE_GAME")),""),"")</f>
        <v>--[???] = {wayshrines={}, dlcId=DLC_BASE_GAME</v>
      </c>
      <c r="AZ560" s="21" t="str">
        <f>IF(F560&lt;&gt;"Not in the game (anymore)",IF(A560&lt;&gt;"",IF(P560&lt;&gt;"",CONCATENATE(", zoneIds={",P560),"")&amp;IF(Y560&lt;&gt;"",CONCATENATE(",",Y560),"")&amp;IF(AD560&lt;&gt;"",CONCATENATE(",",AD560),"")&amp;IF(AI560&lt;&gt;"",CONCATENATE(",",AI560),"")&amp;IF(AN560&lt;&gt;"",CONCATENATE(",",AN560),"")&amp;IF(AS560&lt;&gt;"",CONCATENATE(",",AS560),"")&amp;IF(P560&lt;&gt;"",CONCATENATE("}",""),"")&amp;IF(OR(I560="true",I560="false",I560&lt;&gt;""), CONCATENATE(", veteran=", I560), ""),""),"")</f>
        <v>, veteran=false</v>
      </c>
      <c r="BA560" s="21" t="str">
        <f>IF(F560&lt;&gt;"Not in the game (anymore)",IF(A560&lt;&gt;"",", setType="&amp;G560,"")&amp;IF(J560="true",", multiTrialSet=true",""),"")</f>
        <v>, setType=</v>
      </c>
      <c r="BB560" s="21" t="str">
        <f>IF(AX560&lt;&gt;"",", isProcSetAllowedInPvP="&amp; AX560,"") &amp; IF(F560&lt;&gt;"Not in the game (anymore)",IF(U560&lt;&gt;"",", dropMechanic={"&amp;U560&amp;IF(AA560&lt;&gt;"",","&amp;AA560,"")&amp;IF(AF560&lt;&gt;"",","&amp;AF560,"")&amp;IF(AK560&lt;&gt;"",","&amp;AK560,"")&amp;IF(AP560&lt;&gt;"",","&amp;AP560,"")&amp;IF(AU560&lt;&gt;"",","&amp;AU560,"")&amp;"}"&amp;IF(U560="LIBSETS_DROP_MECHANIC_MONSTER_NAME",", dropMechanicNames={" &amp; IF(V560&lt;&gt;"","['en']='"&amp;V560&amp;"'","") &amp; IF(W560&lt;&gt;"",", ['de']='" &amp; W560&amp;"'","") &amp; "}",""),"")&amp;"},","")</f>
        <v>},</v>
      </c>
      <c r="BC560" s="21" t="str">
        <f>IF(F560&lt;&gt;"Not in the game (anymore)",IF(C560&lt;&gt;"",CONCATENATE(" --",C560," / ",B560,"   [",IF(Q560&lt;&gt;"",Q560,""),IF(Z560&lt;&gt;"",", "&amp;Z560,""),IF(AE560&lt;&gt;"",", "&amp;AE560,""),IF(AJ560&lt;&gt;"",", "&amp;AJ560,""),IF(AO560&lt;&gt;"",", "&amp;AO560,""),IF(AT560&lt;&gt;"",", "&amp;AT560,""),"]")),"")</f>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3:BC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6" t="s">
        <v>99</v>
      </c>
      <c r="E2" s="7" t="s">
        <v>100</v>
      </c>
      <c r="F2" s="7" t="s">
        <v>1346</v>
      </c>
      <c r="G2" s="7" t="s">
        <v>727</v>
      </c>
      <c r="H2" s="67" t="s">
        <v>1379</v>
      </c>
      <c r="I2" s="68"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2761</v>
      </c>
      <c r="D1" s="75"/>
      <c r="E1" s="75"/>
      <c r="F1" s="75"/>
      <c r="G1" s="75"/>
      <c r="H1" s="75"/>
      <c r="I1" s="75"/>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M459" sqref="M45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3280</v>
      </c>
      <c r="J2" s="30" t="s">
        <v>2424</v>
      </c>
      <c r="K2" s="3" t="s">
        <v>1730</v>
      </c>
      <c r="L2" s="3" t="s">
        <v>1377</v>
      </c>
      <c r="M2" s="3" t="s">
        <v>1374</v>
      </c>
      <c r="N2" s="3" t="s">
        <v>99</v>
      </c>
    </row>
    <row r="3" spans="1:14" x14ac:dyDescent="0.25">
      <c r="A3" s="77">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7">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7">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7">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7">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7">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1835</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1836</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1837</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1838</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1840</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2843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7">
        <v>21</v>
      </c>
      <c r="B23">
        <v>7</v>
      </c>
      <c r="C23">
        <v>9</v>
      </c>
      <c r="D23" t="s">
        <v>2307</v>
      </c>
      <c r="E23">
        <v>180</v>
      </c>
      <c r="F23">
        <v>383</v>
      </c>
      <c r="G23" t="s">
        <v>2307</v>
      </c>
      <c r="H23">
        <v>1</v>
      </c>
      <c r="I23" t="s">
        <v>2844</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1843</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1844</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2845</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2846</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2847</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2848</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2849</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3273</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2850</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1852</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2851</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2852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2853</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2854</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2855</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2856</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2857</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2858</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2859</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8">
        <v>41</v>
      </c>
      <c r="B43">
        <v>11</v>
      </c>
      <c r="C43">
        <v>7</v>
      </c>
      <c r="D43" t="s">
        <v>2329</v>
      </c>
      <c r="E43">
        <v>9</v>
      </c>
      <c r="F43">
        <v>41</v>
      </c>
      <c r="G43" t="s">
        <v>2329</v>
      </c>
      <c r="H43">
        <v>1</v>
      </c>
      <c r="I43" t="s">
        <v>2860</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8">
        <v>42</v>
      </c>
      <c r="B44">
        <v>5</v>
      </c>
      <c r="C44">
        <v>30</v>
      </c>
      <c r="D44" t="s">
        <v>3274</v>
      </c>
      <c r="E44">
        <v>17</v>
      </c>
      <c r="F44">
        <v>104</v>
      </c>
      <c r="G44" t="s">
        <v>2323</v>
      </c>
      <c r="H44">
        <v>1</v>
      </c>
      <c r="I44" t="s">
        <v>2861</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8">
        <v>43</v>
      </c>
      <c r="B45">
        <v>5</v>
      </c>
      <c r="C45">
        <v>30</v>
      </c>
      <c r="D45" t="s">
        <v>3274</v>
      </c>
      <c r="E45">
        <v>17</v>
      </c>
      <c r="F45">
        <v>104</v>
      </c>
      <c r="G45" t="s">
        <v>2323</v>
      </c>
      <c r="H45">
        <v>1</v>
      </c>
      <c r="I45" t="s">
        <v>2862</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8">
        <v>44</v>
      </c>
      <c r="B46">
        <v>5</v>
      </c>
      <c r="C46">
        <v>30</v>
      </c>
      <c r="D46" t="s">
        <v>3274</v>
      </c>
      <c r="E46">
        <v>17</v>
      </c>
      <c r="F46">
        <v>104</v>
      </c>
      <c r="G46" t="s">
        <v>2323</v>
      </c>
      <c r="H46">
        <v>1</v>
      </c>
      <c r="I46" t="s">
        <v>2863</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8">
        <v>45</v>
      </c>
      <c r="B47">
        <v>5</v>
      </c>
      <c r="C47">
        <v>30</v>
      </c>
      <c r="D47" t="s">
        <v>3274</v>
      </c>
      <c r="E47">
        <v>17</v>
      </c>
      <c r="F47">
        <v>104</v>
      </c>
      <c r="G47" t="s">
        <v>2323</v>
      </c>
      <c r="H47">
        <v>1</v>
      </c>
      <c r="I47" t="s">
        <v>2864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8">
        <v>46</v>
      </c>
      <c r="B48">
        <v>5</v>
      </c>
      <c r="C48">
        <v>30</v>
      </c>
      <c r="D48" t="s">
        <v>3274</v>
      </c>
      <c r="E48">
        <v>17</v>
      </c>
      <c r="F48">
        <v>104</v>
      </c>
      <c r="G48" t="s">
        <v>2323</v>
      </c>
      <c r="H48">
        <v>1</v>
      </c>
      <c r="I48" t="s">
        <v>2865</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8">
        <v>47</v>
      </c>
      <c r="B49">
        <v>9</v>
      </c>
      <c r="C49">
        <v>26</v>
      </c>
      <c r="D49" t="s">
        <v>2328</v>
      </c>
      <c r="E49">
        <v>19</v>
      </c>
      <c r="F49">
        <v>117</v>
      </c>
      <c r="G49" t="s">
        <v>2328</v>
      </c>
      <c r="H49">
        <v>1</v>
      </c>
      <c r="I49" t="s">
        <v>2866</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8">
        <v>48</v>
      </c>
      <c r="B50">
        <v>9</v>
      </c>
      <c r="C50">
        <v>26</v>
      </c>
      <c r="D50" t="s">
        <v>2328</v>
      </c>
      <c r="E50">
        <v>19</v>
      </c>
      <c r="F50">
        <v>117</v>
      </c>
      <c r="G50" t="s">
        <v>2328</v>
      </c>
      <c r="H50">
        <v>1</v>
      </c>
      <c r="I50" t="s">
        <v>2867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8">
        <v>49</v>
      </c>
      <c r="B51">
        <v>9</v>
      </c>
      <c r="C51">
        <v>26</v>
      </c>
      <c r="D51" t="s">
        <v>2328</v>
      </c>
      <c r="E51">
        <v>19</v>
      </c>
      <c r="F51">
        <v>117</v>
      </c>
      <c r="G51" t="s">
        <v>2328</v>
      </c>
      <c r="H51">
        <v>1</v>
      </c>
      <c r="I51" t="s">
        <v>2868</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8">
        <v>50</v>
      </c>
      <c r="B52">
        <v>9</v>
      </c>
      <c r="C52">
        <v>26</v>
      </c>
      <c r="D52" t="s">
        <v>2328</v>
      </c>
      <c r="E52">
        <v>19</v>
      </c>
      <c r="F52">
        <v>117</v>
      </c>
      <c r="G52" t="s">
        <v>2328</v>
      </c>
      <c r="H52">
        <v>1</v>
      </c>
      <c r="I52" t="s">
        <v>2869</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8">
        <v>51</v>
      </c>
      <c r="B53">
        <v>9</v>
      </c>
      <c r="C53">
        <v>26</v>
      </c>
      <c r="D53" t="s">
        <v>2328</v>
      </c>
      <c r="E53">
        <v>19</v>
      </c>
      <c r="F53">
        <v>117</v>
      </c>
      <c r="G53" t="s">
        <v>2328</v>
      </c>
      <c r="H53">
        <v>1</v>
      </c>
      <c r="I53" t="s">
        <v>2870</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8">
        <v>52</v>
      </c>
      <c r="B54">
        <v>9</v>
      </c>
      <c r="C54">
        <v>26</v>
      </c>
      <c r="D54" t="s">
        <v>2328</v>
      </c>
      <c r="E54">
        <v>19</v>
      </c>
      <c r="F54">
        <v>117</v>
      </c>
      <c r="G54" t="s">
        <v>2328</v>
      </c>
      <c r="H54">
        <v>1</v>
      </c>
      <c r="I54" t="s">
        <v>2871</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8">
        <v>53</v>
      </c>
      <c r="B55">
        <v>9</v>
      </c>
      <c r="C55">
        <v>26</v>
      </c>
      <c r="D55" t="s">
        <v>2328</v>
      </c>
      <c r="E55">
        <v>19</v>
      </c>
      <c r="F55">
        <v>117</v>
      </c>
      <c r="G55" t="s">
        <v>2328</v>
      </c>
      <c r="H55">
        <v>1</v>
      </c>
      <c r="I55" t="s">
        <v>2872</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8">
        <v>55</v>
      </c>
      <c r="B56">
        <v>3</v>
      </c>
      <c r="C56">
        <v>10</v>
      </c>
      <c r="D56" t="s">
        <v>2324</v>
      </c>
      <c r="E56">
        <v>5</v>
      </c>
      <c r="F56">
        <v>20</v>
      </c>
      <c r="G56" t="s">
        <v>2324</v>
      </c>
      <c r="H56">
        <v>1</v>
      </c>
      <c r="I56" t="s">
        <v>2873</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8">
        <v>57</v>
      </c>
      <c r="B57">
        <v>5</v>
      </c>
      <c r="C57">
        <v>30</v>
      </c>
      <c r="D57" t="s">
        <v>3274</v>
      </c>
      <c r="E57">
        <v>17</v>
      </c>
      <c r="F57">
        <v>104</v>
      </c>
      <c r="G57" t="s">
        <v>2323</v>
      </c>
      <c r="H57">
        <v>1</v>
      </c>
      <c r="I57" t="s">
        <v>2874</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8">
        <v>58</v>
      </c>
      <c r="B58">
        <v>5</v>
      </c>
      <c r="C58">
        <v>30</v>
      </c>
      <c r="D58" t="s">
        <v>3274</v>
      </c>
      <c r="E58">
        <v>17</v>
      </c>
      <c r="F58">
        <v>104</v>
      </c>
      <c r="G58" t="s">
        <v>2323</v>
      </c>
      <c r="H58">
        <v>1</v>
      </c>
      <c r="I58" t="s">
        <v>2875</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8">
        <v>59</v>
      </c>
      <c r="B59">
        <v>5</v>
      </c>
      <c r="C59">
        <v>30</v>
      </c>
      <c r="D59" t="s">
        <v>3274</v>
      </c>
      <c r="E59">
        <v>17</v>
      </c>
      <c r="F59">
        <v>104</v>
      </c>
      <c r="G59" t="s">
        <v>2323</v>
      </c>
      <c r="H59">
        <v>1</v>
      </c>
      <c r="I59" t="s">
        <v>2876</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8">
        <v>60</v>
      </c>
      <c r="B60">
        <v>5</v>
      </c>
      <c r="C60">
        <v>30</v>
      </c>
      <c r="D60" t="s">
        <v>3274</v>
      </c>
      <c r="E60">
        <v>17</v>
      </c>
      <c r="F60">
        <v>104</v>
      </c>
      <c r="G60" t="s">
        <v>2323</v>
      </c>
      <c r="H60">
        <v>1</v>
      </c>
      <c r="I60" t="s">
        <v>2877</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8">
        <v>61</v>
      </c>
      <c r="B61">
        <v>5</v>
      </c>
      <c r="C61">
        <v>30</v>
      </c>
      <c r="D61" t="s">
        <v>3274</v>
      </c>
      <c r="E61">
        <v>17</v>
      </c>
      <c r="F61">
        <v>104</v>
      </c>
      <c r="G61" t="s">
        <v>2323</v>
      </c>
      <c r="H61">
        <v>1</v>
      </c>
      <c r="I61" t="s">
        <v>2878</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2879</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2880</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2881</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8">
        <v>65</v>
      </c>
      <c r="B65">
        <v>11</v>
      </c>
      <c r="C65">
        <v>7</v>
      </c>
      <c r="D65" t="s">
        <v>2329</v>
      </c>
      <c r="E65">
        <v>9</v>
      </c>
      <c r="F65">
        <v>41</v>
      </c>
      <c r="G65" t="s">
        <v>2329</v>
      </c>
      <c r="H65">
        <v>1</v>
      </c>
      <c r="I65" t="s">
        <v>2882</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8">
        <v>66</v>
      </c>
      <c r="B66">
        <v>11</v>
      </c>
      <c r="C66">
        <v>7</v>
      </c>
      <c r="D66" t="s">
        <v>2329</v>
      </c>
      <c r="E66">
        <v>9</v>
      </c>
      <c r="F66">
        <v>41</v>
      </c>
      <c r="G66" t="s">
        <v>2329</v>
      </c>
      <c r="H66">
        <v>1</v>
      </c>
      <c r="I66" t="s">
        <v>2883</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8">
        <v>67</v>
      </c>
      <c r="B67">
        <v>11</v>
      </c>
      <c r="C67">
        <v>7</v>
      </c>
      <c r="D67" t="s">
        <v>2329</v>
      </c>
      <c r="E67">
        <v>9</v>
      </c>
      <c r="F67">
        <v>41</v>
      </c>
      <c r="G67" t="s">
        <v>2329</v>
      </c>
      <c r="H67">
        <v>1</v>
      </c>
      <c r="I67" t="s">
        <v>2884</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8">
        <v>68</v>
      </c>
      <c r="B68">
        <v>11</v>
      </c>
      <c r="C68">
        <v>7</v>
      </c>
      <c r="D68" t="s">
        <v>2329</v>
      </c>
      <c r="E68">
        <v>9</v>
      </c>
      <c r="F68">
        <v>41</v>
      </c>
      <c r="G68" t="s">
        <v>2329</v>
      </c>
      <c r="H68">
        <v>1</v>
      </c>
      <c r="I68" t="s">
        <v>2885</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8">
        <v>69</v>
      </c>
      <c r="B69">
        <v>11</v>
      </c>
      <c r="C69">
        <v>7</v>
      </c>
      <c r="D69" t="s">
        <v>2329</v>
      </c>
      <c r="E69">
        <v>9</v>
      </c>
      <c r="F69">
        <v>41</v>
      </c>
      <c r="G69" t="s">
        <v>2329</v>
      </c>
      <c r="H69">
        <v>1</v>
      </c>
      <c r="I69" t="s">
        <v>2886</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8">
        <v>71</v>
      </c>
      <c r="B70">
        <v>11</v>
      </c>
      <c r="C70">
        <v>7</v>
      </c>
      <c r="D70" t="s">
        <v>2329</v>
      </c>
      <c r="E70">
        <v>9</v>
      </c>
      <c r="F70">
        <v>41</v>
      </c>
      <c r="G70" t="s">
        <v>2329</v>
      </c>
      <c r="H70">
        <v>1</v>
      </c>
      <c r="I70" t="s">
        <v>2887</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8">
        <v>72</v>
      </c>
      <c r="B71">
        <v>11</v>
      </c>
      <c r="C71">
        <v>7</v>
      </c>
      <c r="D71" t="s">
        <v>2329</v>
      </c>
      <c r="E71">
        <v>9</v>
      </c>
      <c r="F71">
        <v>41</v>
      </c>
      <c r="G71" t="s">
        <v>2329</v>
      </c>
      <c r="H71">
        <v>1</v>
      </c>
      <c r="I71" t="s">
        <v>2888</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8">
        <v>73</v>
      </c>
      <c r="B72">
        <v>11</v>
      </c>
      <c r="C72">
        <v>7</v>
      </c>
      <c r="D72" t="s">
        <v>2329</v>
      </c>
      <c r="E72">
        <v>9</v>
      </c>
      <c r="F72">
        <v>41</v>
      </c>
      <c r="G72" t="s">
        <v>2329</v>
      </c>
      <c r="H72">
        <v>1</v>
      </c>
      <c r="I72" t="s">
        <v>2889</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8">
        <v>74</v>
      </c>
      <c r="B73">
        <v>11</v>
      </c>
      <c r="C73">
        <v>7</v>
      </c>
      <c r="D73" t="s">
        <v>2329</v>
      </c>
      <c r="E73">
        <v>9</v>
      </c>
      <c r="F73">
        <v>41</v>
      </c>
      <c r="G73" t="s">
        <v>2329</v>
      </c>
      <c r="H73">
        <v>1</v>
      </c>
      <c r="I73" t="s">
        <v>2890</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8">
        <v>75</v>
      </c>
      <c r="B74">
        <v>11</v>
      </c>
      <c r="C74">
        <v>7</v>
      </c>
      <c r="D74" t="s">
        <v>2329</v>
      </c>
      <c r="E74">
        <v>9</v>
      </c>
      <c r="F74">
        <v>41</v>
      </c>
      <c r="G74" t="s">
        <v>2329</v>
      </c>
      <c r="H74">
        <v>1</v>
      </c>
      <c r="I74" t="s">
        <v>2891</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8">
        <v>76</v>
      </c>
      <c r="B75">
        <v>11</v>
      </c>
      <c r="C75">
        <v>7</v>
      </c>
      <c r="D75" t="s">
        <v>2329</v>
      </c>
      <c r="E75">
        <v>9</v>
      </c>
      <c r="F75">
        <v>41</v>
      </c>
      <c r="G75" t="s">
        <v>2329</v>
      </c>
      <c r="H75">
        <v>1</v>
      </c>
      <c r="I75" t="s">
        <v>2892</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8">
        <v>77</v>
      </c>
      <c r="B76">
        <v>11</v>
      </c>
      <c r="C76">
        <v>7</v>
      </c>
      <c r="D76" t="s">
        <v>2329</v>
      </c>
      <c r="E76">
        <v>9</v>
      </c>
      <c r="F76">
        <v>41</v>
      </c>
      <c r="G76" t="s">
        <v>2329</v>
      </c>
      <c r="H76">
        <v>1</v>
      </c>
      <c r="I76" t="s">
        <v>2893</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8">
        <v>78</v>
      </c>
      <c r="B77">
        <v>9</v>
      </c>
      <c r="C77">
        <v>26</v>
      </c>
      <c r="D77" t="s">
        <v>2328</v>
      </c>
      <c r="E77">
        <v>19</v>
      </c>
      <c r="F77">
        <v>117</v>
      </c>
      <c r="G77" t="s">
        <v>2328</v>
      </c>
      <c r="H77">
        <v>1</v>
      </c>
      <c r="I77" t="s">
        <v>2894</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2895</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2896</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2897</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8">
        <v>82</v>
      </c>
      <c r="B81">
        <v>3</v>
      </c>
      <c r="C81">
        <v>10</v>
      </c>
      <c r="D81" t="s">
        <v>2324</v>
      </c>
      <c r="E81">
        <v>5</v>
      </c>
      <c r="F81">
        <v>20</v>
      </c>
      <c r="G81" t="s">
        <v>2324</v>
      </c>
      <c r="H81">
        <v>1</v>
      </c>
      <c r="I81" t="s">
        <v>2898</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8">
        <v>83</v>
      </c>
      <c r="B82">
        <v>3</v>
      </c>
      <c r="C82">
        <v>10</v>
      </c>
      <c r="D82" t="s">
        <v>2324</v>
      </c>
      <c r="E82">
        <v>5</v>
      </c>
      <c r="F82">
        <v>20</v>
      </c>
      <c r="G82" t="s">
        <v>2324</v>
      </c>
      <c r="H82">
        <v>1</v>
      </c>
      <c r="I82" t="s">
        <v>2899</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8">
        <v>84</v>
      </c>
      <c r="B83">
        <v>3</v>
      </c>
      <c r="C83">
        <v>10</v>
      </c>
      <c r="D83" t="s">
        <v>2324</v>
      </c>
      <c r="E83">
        <v>5</v>
      </c>
      <c r="F83">
        <v>20</v>
      </c>
      <c r="G83" t="s">
        <v>2324</v>
      </c>
      <c r="H83">
        <v>1</v>
      </c>
      <c r="I83" t="s">
        <v>2900</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8">
        <v>85</v>
      </c>
      <c r="B84">
        <v>9</v>
      </c>
      <c r="C84">
        <v>26</v>
      </c>
      <c r="D84" t="s">
        <v>2328</v>
      </c>
      <c r="E84">
        <v>19</v>
      </c>
      <c r="F84">
        <v>117</v>
      </c>
      <c r="G84" t="s">
        <v>2328</v>
      </c>
      <c r="H84">
        <v>1</v>
      </c>
      <c r="I84" t="s">
        <v>2901</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8">
        <v>86</v>
      </c>
      <c r="B85">
        <v>3</v>
      </c>
      <c r="C85">
        <v>10</v>
      </c>
      <c r="D85" t="s">
        <v>2324</v>
      </c>
      <c r="E85">
        <v>5</v>
      </c>
      <c r="F85">
        <v>20</v>
      </c>
      <c r="G85" t="s">
        <v>2324</v>
      </c>
      <c r="H85">
        <v>1</v>
      </c>
      <c r="I85" t="s">
        <v>2902</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8">
        <v>87</v>
      </c>
      <c r="B86">
        <v>13</v>
      </c>
      <c r="C86">
        <v>61</v>
      </c>
      <c r="D86" t="s">
        <v>2326</v>
      </c>
      <c r="E86">
        <v>15</v>
      </c>
      <c r="F86">
        <v>101</v>
      </c>
      <c r="G86" t="s">
        <v>2326</v>
      </c>
      <c r="H86">
        <v>1</v>
      </c>
      <c r="I86" t="s">
        <v>3355</v>
      </c>
      <c r="J86" s="30" t="str">
        <f>IF(A86&lt;&gt;"",IF(F86&lt;&gt;"",IF(OR(ISNA(A86),ISNA(F86)),"","["&amp;A86&amp;"]="&amp;F86&amp;","),""),"")</f>
        <v>[87]=101,</v>
      </c>
      <c r="K86" s="3">
        <f>A86</f>
        <v>87</v>
      </c>
      <c r="L86" s="3">
        <f>F86</f>
        <v>101</v>
      </c>
      <c r="M86" s="8" t="str">
        <f>VLOOKUP(A86,'ESO wayshrine names'!$A$3:$B$9992,2,)</f>
        <v>Windhelm Wayshrine</v>
      </c>
      <c r="N86" s="3" t="str">
        <f>VLOOKUP(F86,'ESO zone constants'!$A$3:$D$9999,4,FALSE)</f>
        <v>Eastmarch</v>
      </c>
    </row>
    <row r="87" spans="1:14" x14ac:dyDescent="0.25">
      <c r="A87" s="78">
        <v>88</v>
      </c>
      <c r="B87">
        <v>13</v>
      </c>
      <c r="C87">
        <v>61</v>
      </c>
      <c r="D87" t="s">
        <v>2326</v>
      </c>
      <c r="E87">
        <v>15</v>
      </c>
      <c r="F87">
        <v>101</v>
      </c>
      <c r="G87" t="s">
        <v>2326</v>
      </c>
      <c r="H87">
        <v>1</v>
      </c>
      <c r="I87" t="s">
        <v>3352</v>
      </c>
      <c r="J87" s="30" t="str">
        <f>IF(A87&lt;&gt;"",IF(F87&lt;&gt;"",IF(OR(ISNA(A87),ISNA(F87)),"","["&amp;A87&amp;"]="&amp;F87&amp;","),""),"")</f>
        <v>[88]=101,</v>
      </c>
      <c r="K87" s="3">
        <f>A87</f>
        <v>88</v>
      </c>
      <c r="L87" s="3">
        <f>F87</f>
        <v>101</v>
      </c>
      <c r="M87" s="8" t="str">
        <f>VLOOKUP(A87,'ESO wayshrine names'!$A$3:$B$9992,2,)</f>
        <v>Fort Morvunskar Wayshrine</v>
      </c>
      <c r="N87" s="3" t="str">
        <f>VLOOKUP(F87,'ESO zone constants'!$A$3:$D$9999,4,FALSE)</f>
        <v>Eastmarch</v>
      </c>
    </row>
    <row r="88" spans="1:14" x14ac:dyDescent="0.25">
      <c r="A88" s="78">
        <v>89</v>
      </c>
      <c r="B88">
        <v>13</v>
      </c>
      <c r="C88">
        <v>61</v>
      </c>
      <c r="D88" t="s">
        <v>2326</v>
      </c>
      <c r="E88">
        <v>15</v>
      </c>
      <c r="F88">
        <v>101</v>
      </c>
      <c r="G88" t="s">
        <v>2326</v>
      </c>
      <c r="H88">
        <v>1</v>
      </c>
      <c r="I88" t="s">
        <v>3357</v>
      </c>
      <c r="J88" s="30" t="str">
        <f>IF(A88&lt;&gt;"",IF(F88&lt;&gt;"",IF(OR(ISNA(A88),ISNA(F88)),"","["&amp;A88&amp;"]="&amp;F88&amp;","),""),"")</f>
        <v>[89]=101,</v>
      </c>
      <c r="K88" s="3">
        <f>A88</f>
        <v>89</v>
      </c>
      <c r="L88" s="3">
        <f>F88</f>
        <v>101</v>
      </c>
      <c r="M88" s="8" t="str">
        <f>VLOOKUP(A88,'ESO wayshrine names'!$A$3:$B$9992,2,)</f>
        <v>Kynesgrove Wayshrine</v>
      </c>
      <c r="N88" s="3" t="str">
        <f>VLOOKUP(F88,'ESO zone constants'!$A$3:$D$9999,4,FALSE)</f>
        <v>Eastmarch</v>
      </c>
    </row>
    <row r="89" spans="1:14" x14ac:dyDescent="0.25">
      <c r="A89" s="78">
        <v>90</v>
      </c>
      <c r="B89">
        <v>13</v>
      </c>
      <c r="C89">
        <v>61</v>
      </c>
      <c r="D89" t="s">
        <v>2326</v>
      </c>
      <c r="E89">
        <v>15</v>
      </c>
      <c r="F89">
        <v>101</v>
      </c>
      <c r="G89" t="s">
        <v>2326</v>
      </c>
      <c r="H89">
        <v>1</v>
      </c>
      <c r="I89" t="s">
        <v>3358</v>
      </c>
      <c r="J89" s="30" t="str">
        <f>IF(A89&lt;&gt;"",IF(F89&lt;&gt;"",IF(OR(ISNA(A89),ISNA(F89)),"","["&amp;A89&amp;"]="&amp;F89&amp;","),""),"")</f>
        <v>[90]=101,</v>
      </c>
      <c r="K89" s="3">
        <f>A89</f>
        <v>90</v>
      </c>
      <c r="L89" s="3">
        <f>F89</f>
        <v>101</v>
      </c>
      <c r="M89" s="8" t="str">
        <f>VLOOKUP(A89,'ESO wayshrine names'!$A$3:$B$9992,2,)</f>
        <v>Voljar Meadery Wayshrine</v>
      </c>
      <c r="N89" s="3" t="str">
        <f>VLOOKUP(F89,'ESO zone constants'!$A$3:$D$9999,4,FALSE)</f>
        <v>Eastmarch</v>
      </c>
    </row>
    <row r="90" spans="1:14" x14ac:dyDescent="0.25">
      <c r="A90" s="78">
        <v>91</v>
      </c>
      <c r="B90">
        <v>13</v>
      </c>
      <c r="C90">
        <v>61</v>
      </c>
      <c r="D90" t="s">
        <v>2326</v>
      </c>
      <c r="E90">
        <v>15</v>
      </c>
      <c r="F90">
        <v>101</v>
      </c>
      <c r="G90" t="s">
        <v>2326</v>
      </c>
      <c r="H90">
        <v>1</v>
      </c>
      <c r="I90" t="s">
        <v>3359</v>
      </c>
      <c r="J90" s="30" t="str">
        <f>IF(A90&lt;&gt;"",IF(F90&lt;&gt;"",IF(OR(ISNA(A90),ISNA(F90)),"","["&amp;A90&amp;"]="&amp;F90&amp;","),""),"")</f>
        <v>[91]=101,</v>
      </c>
      <c r="K90" s="3">
        <f>A90</f>
        <v>91</v>
      </c>
      <c r="L90" s="3">
        <f>F90</f>
        <v>101</v>
      </c>
      <c r="M90" s="8" t="str">
        <f>VLOOKUP(A90,'ESO wayshrine names'!$A$3:$B$9992,2,)</f>
        <v>Cradlecrush Wayshrine</v>
      </c>
      <c r="N90" s="3" t="str">
        <f>VLOOKUP(F90,'ESO zone constants'!$A$3:$D$9999,4,FALSE)</f>
        <v>Eastmarch</v>
      </c>
    </row>
    <row r="91" spans="1:14" x14ac:dyDescent="0.25">
      <c r="A91" s="78">
        <v>92</v>
      </c>
      <c r="B91">
        <v>13</v>
      </c>
      <c r="C91">
        <v>61</v>
      </c>
      <c r="D91" t="s">
        <v>2326</v>
      </c>
      <c r="E91">
        <v>15</v>
      </c>
      <c r="F91">
        <v>101</v>
      </c>
      <c r="G91" t="s">
        <v>2326</v>
      </c>
      <c r="H91">
        <v>1</v>
      </c>
      <c r="I91" t="s">
        <v>3354</v>
      </c>
      <c r="J91" s="30" t="str">
        <f>IF(A91&lt;&gt;"",IF(F91&lt;&gt;"",IF(OR(ISNA(A91),ISNA(F91)),"","["&amp;A91&amp;"]="&amp;F91&amp;","),""),"")</f>
        <v>[92]=101,</v>
      </c>
      <c r="K91" s="3">
        <f>A91</f>
        <v>92</v>
      </c>
      <c r="L91" s="3">
        <f>F91</f>
        <v>101</v>
      </c>
      <c r="M91" s="8" t="str">
        <f>VLOOKUP(A91,'ESO wayshrine names'!$A$3:$B$9992,2,)</f>
        <v>Fort Amol Wayshrine</v>
      </c>
      <c r="N91" s="3" t="str">
        <f>VLOOKUP(F91,'ESO zone constants'!$A$3:$D$9999,4,FALSE)</f>
        <v>Eastmarch</v>
      </c>
    </row>
    <row r="92" spans="1:14" x14ac:dyDescent="0.25">
      <c r="A92" s="78">
        <v>93</v>
      </c>
      <c r="B92">
        <v>13</v>
      </c>
      <c r="C92">
        <v>61</v>
      </c>
      <c r="D92" t="s">
        <v>2326</v>
      </c>
      <c r="E92">
        <v>15</v>
      </c>
      <c r="F92">
        <v>101</v>
      </c>
      <c r="G92" t="s">
        <v>2326</v>
      </c>
      <c r="H92">
        <v>1</v>
      </c>
      <c r="I92" t="s">
        <v>3361</v>
      </c>
      <c r="J92" s="30" t="str">
        <f>IF(A92&lt;&gt;"",IF(F92&lt;&gt;"",IF(OR(ISNA(A92),ISNA(F92)),"","["&amp;A92&amp;"]="&amp;F92&amp;","),""),"")</f>
        <v>[93]=101,</v>
      </c>
      <c r="K92" s="3">
        <f>A92</f>
        <v>93</v>
      </c>
      <c r="L92" s="3">
        <f>F92</f>
        <v>101</v>
      </c>
      <c r="M92" s="8" t="str">
        <f>VLOOKUP(A92,'ESO wayshrine names'!$A$3:$B$9992,2,)</f>
        <v>Wittestadr Wayshrine</v>
      </c>
      <c r="N92" s="3" t="str">
        <f>VLOOKUP(F92,'ESO zone constants'!$A$3:$D$9999,4,FALSE)</f>
        <v>Eastmarch</v>
      </c>
    </row>
    <row r="93" spans="1:14" x14ac:dyDescent="0.25">
      <c r="A93" s="78">
        <v>94</v>
      </c>
      <c r="B93">
        <v>13</v>
      </c>
      <c r="C93">
        <v>61</v>
      </c>
      <c r="D93" t="s">
        <v>2326</v>
      </c>
      <c r="E93">
        <v>15</v>
      </c>
      <c r="F93">
        <v>101</v>
      </c>
      <c r="G93" t="s">
        <v>2326</v>
      </c>
      <c r="H93">
        <v>1</v>
      </c>
      <c r="I93" t="s">
        <v>3362</v>
      </c>
      <c r="J93" s="30" t="str">
        <f>IF(A93&lt;&gt;"",IF(F93&lt;&gt;"",IF(OR(ISNA(A93),ISNA(F93)),"","["&amp;A93&amp;"]="&amp;F93&amp;","),""),"")</f>
        <v>[94]=101,</v>
      </c>
      <c r="K93" s="3">
        <f>A93</f>
        <v>94</v>
      </c>
      <c r="L93" s="3">
        <f>F93</f>
        <v>101</v>
      </c>
      <c r="M93" s="8" t="str">
        <f>VLOOKUP(A93,'ESO wayshrine names'!$A$3:$B$9992,2,)</f>
        <v>Mistwatch Wayshrine</v>
      </c>
      <c r="N93" s="3" t="str">
        <f>VLOOKUP(F93,'ESO zone constants'!$A$3:$D$9999,4,FALSE)</f>
        <v>Eastmarch</v>
      </c>
    </row>
    <row r="94" spans="1:14" x14ac:dyDescent="0.25">
      <c r="A94" s="78">
        <v>95</v>
      </c>
      <c r="B94">
        <v>13</v>
      </c>
      <c r="C94">
        <v>61</v>
      </c>
      <c r="D94" t="s">
        <v>2326</v>
      </c>
      <c r="E94">
        <v>15</v>
      </c>
      <c r="F94">
        <v>101</v>
      </c>
      <c r="G94" t="s">
        <v>2326</v>
      </c>
      <c r="H94">
        <v>1</v>
      </c>
      <c r="I94" t="s">
        <v>3363</v>
      </c>
      <c r="J94" s="30" t="str">
        <f>IF(A94&lt;&gt;"",IF(F94&lt;&gt;"",IF(OR(ISNA(A94),ISNA(F94)),"","["&amp;A94&amp;"]="&amp;F94&amp;","),""),"")</f>
        <v>[95]=101,</v>
      </c>
      <c r="K94" s="3">
        <f>A94</f>
        <v>95</v>
      </c>
      <c r="L94" s="3">
        <f>F94</f>
        <v>101</v>
      </c>
      <c r="M94" s="8" t="str">
        <f>VLOOKUP(A94,'ESO wayshrine names'!$A$3:$B$9992,2,)</f>
        <v>Jorunn's Stand Wayshrine</v>
      </c>
      <c r="N94" s="3" t="str">
        <f>VLOOKUP(F94,'ESO zone constants'!$A$3:$D$9999,4,FALSE)</f>
        <v>Eastmarch</v>
      </c>
    </row>
    <row r="95" spans="1:14" x14ac:dyDescent="0.25">
      <c r="A95" s="113">
        <v>96</v>
      </c>
      <c r="B95">
        <v>13</v>
      </c>
      <c r="C95">
        <v>61</v>
      </c>
      <c r="D95" t="s">
        <v>2326</v>
      </c>
      <c r="E95">
        <v>15</v>
      </c>
      <c r="F95">
        <v>101</v>
      </c>
      <c r="G95" t="s">
        <v>2326</v>
      </c>
      <c r="H95">
        <v>1</v>
      </c>
      <c r="I95" t="s">
        <v>3348</v>
      </c>
      <c r="J95" s="30" t="str">
        <f>IF(A95&lt;&gt;"",IF(F95&lt;&gt;"",IF(OR(ISNA(A95),ISNA(F95)),"","["&amp;A95&amp;"]="&amp;F95&amp;","),""),"")</f>
        <v>[96]=101,</v>
      </c>
      <c r="K95" s="3">
        <f>A95</f>
        <v>96</v>
      </c>
      <c r="L95" s="3">
        <f>F95</f>
        <v>101</v>
      </c>
      <c r="M95" s="8" t="str">
        <f>VLOOKUP(A95,'ESO wayshrine names'!$A$3:$B$9992,2,)</f>
        <v>Logging Camp Wayshrine</v>
      </c>
      <c r="N95" s="3" t="str">
        <f>VLOOKUP(F95,'ESO zone constants'!$A$3:$D$9999,4,FALSE)</f>
        <v>Eastmarch</v>
      </c>
    </row>
    <row r="96" spans="1:14" x14ac:dyDescent="0.25">
      <c r="A96" s="78">
        <v>97</v>
      </c>
      <c r="B96">
        <v>13</v>
      </c>
      <c r="C96">
        <v>61</v>
      </c>
      <c r="D96" t="s">
        <v>2326</v>
      </c>
      <c r="E96">
        <v>15</v>
      </c>
      <c r="F96">
        <v>101</v>
      </c>
      <c r="G96" t="s">
        <v>2326</v>
      </c>
      <c r="H96">
        <v>1</v>
      </c>
      <c r="I96" t="s">
        <v>3349</v>
      </c>
      <c r="J96" s="30" t="str">
        <f>IF(A96&lt;&gt;"",IF(F96&lt;&gt;"",IF(OR(ISNA(A96),ISNA(F96)),"","["&amp;A96&amp;"]="&amp;F96&amp;","),""),"")</f>
        <v>[97]=101,</v>
      </c>
      <c r="K96" s="3">
        <f>A96</f>
        <v>97</v>
      </c>
      <c r="L96" s="3">
        <f>F96</f>
        <v>101</v>
      </c>
      <c r="M96" s="8" t="str">
        <f>VLOOKUP(A96,'ESO wayshrine names'!$A$3:$B$9992,2,)</f>
        <v>Skuldafn Wayshrine</v>
      </c>
      <c r="N96" s="3" t="str">
        <f>VLOOKUP(F96,'ESO zone constants'!$A$3:$D$9999,4,FALSE)</f>
        <v>Eastmarch</v>
      </c>
    </row>
    <row r="97" spans="1:14" x14ac:dyDescent="0.25">
      <c r="A97" s="78">
        <v>98</v>
      </c>
      <c r="B97">
        <v>11</v>
      </c>
      <c r="C97">
        <v>7</v>
      </c>
      <c r="D97" t="s">
        <v>2329</v>
      </c>
      <c r="E97">
        <v>9</v>
      </c>
      <c r="F97">
        <v>41</v>
      </c>
      <c r="G97" t="s">
        <v>2329</v>
      </c>
      <c r="H97">
        <v>6</v>
      </c>
      <c r="I97" t="s">
        <v>2903</v>
      </c>
      <c r="J97" s="30" t="str">
        <f>IF(A97&lt;&gt;"",IF(F97&lt;&gt;"",IF(OR(ISNA(A97),ISNA(F97)),"","["&amp;A97&amp;"]="&amp;F97&amp;","),""),"")</f>
        <v>[98]=41,</v>
      </c>
      <c r="K97" s="3">
        <f>A97</f>
        <v>98</v>
      </c>
      <c r="L97" s="3">
        <f>F97</f>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2904</v>
      </c>
      <c r="J98" s="30" t="str">
        <f>IF(A98&lt;&gt;"",IF(F98&lt;&gt;"",IF(OR(ISNA(A98),ISNA(F98)),"","["&amp;A98&amp;"]="&amp;F98&amp;","),""),"")</f>
        <v>[99]=58,</v>
      </c>
      <c r="K98" s="3">
        <f>A98</f>
        <v>99</v>
      </c>
      <c r="L98" s="3">
        <f>F98</f>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2905</v>
      </c>
      <c r="J99" s="30" t="str">
        <f>IF(A99&lt;&gt;"",IF(F99&lt;&gt;"",IF(OR(ISNA(A99),ISNA(F99)),"","["&amp;A99&amp;"]="&amp;F99&amp;","),""),"")</f>
        <v>[100]=58,</v>
      </c>
      <c r="K99" s="3">
        <f>A99</f>
        <v>100</v>
      </c>
      <c r="L99" s="3">
        <f>F99</f>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3275</v>
      </c>
      <c r="J100" s="30" t="str">
        <f>IF(A100&lt;&gt;"",IF(F100&lt;&gt;"",IF(OR(ISNA(A100),ISNA(F100)),"","["&amp;A100&amp;"]="&amp;F100&amp;","),""),"")</f>
        <v>[101]=58,</v>
      </c>
      <c r="K100" s="3">
        <f>A100</f>
        <v>101</v>
      </c>
      <c r="L100" s="3">
        <f>F100</f>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2906</v>
      </c>
      <c r="J101" s="30" t="str">
        <f>IF(A101&lt;&gt;"",IF(F101&lt;&gt;"",IF(OR(ISNA(A101),ISNA(F101)),"","["&amp;A101&amp;"]="&amp;F101&amp;","),""),"")</f>
        <v>[102]=58,</v>
      </c>
      <c r="K101" s="3">
        <f>A101</f>
        <v>102</v>
      </c>
      <c r="L101" s="3">
        <f>F101</f>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2907</v>
      </c>
      <c r="J102" s="30" t="str">
        <f>IF(A102&lt;&gt;"",IF(F102&lt;&gt;"",IF(OR(ISNA(A102),ISNA(F102)),"","["&amp;A102&amp;"]="&amp;F102&amp;","),""),"")</f>
        <v>[103]=58,</v>
      </c>
      <c r="K102" s="3">
        <f>A102</f>
        <v>103</v>
      </c>
      <c r="L102" s="3">
        <f>F102</f>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2908</v>
      </c>
      <c r="J103" s="30" t="str">
        <f>IF(A103&lt;&gt;"",IF(F103&lt;&gt;"",IF(OR(ISNA(A103),ISNA(F103)),"","["&amp;A103&amp;"]="&amp;F103&amp;","),""),"")</f>
        <v>[104]=58,</v>
      </c>
      <c r="K103" s="3">
        <f>A103</f>
        <v>104</v>
      </c>
      <c r="L103" s="3">
        <f>F103</f>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2909</v>
      </c>
      <c r="J104" s="30" t="str">
        <f>IF(A104&lt;&gt;"",IF(F104&lt;&gt;"",IF(OR(ISNA(A104),ISNA(F104)),"","["&amp;A104&amp;"]="&amp;F104&amp;","),""),"")</f>
        <v>[105]=58,</v>
      </c>
      <c r="K104" s="3">
        <f>A104</f>
        <v>105</v>
      </c>
      <c r="L104" s="3">
        <f>F104</f>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2910</v>
      </c>
      <c r="J105" s="30" t="str">
        <f>IF(A105&lt;&gt;"",IF(F105&lt;&gt;"",IF(OR(ISNA(A105),ISNA(F105)),"","["&amp;A105&amp;"]="&amp;F105&amp;","),""),"")</f>
        <v>[106]=58,</v>
      </c>
      <c r="K105" s="3">
        <f>A105</f>
        <v>106</v>
      </c>
      <c r="L105" s="3">
        <f>F105</f>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2911</v>
      </c>
      <c r="J106" s="30" t="str">
        <f>IF(A106&lt;&gt;"",IF(F106&lt;&gt;"",IF(OR(ISNA(A106),ISNA(F106)),"","["&amp;A106&amp;"]="&amp;F106&amp;","),""),"")</f>
        <v>[107]=58,</v>
      </c>
      <c r="K106" s="3">
        <f>A106</f>
        <v>107</v>
      </c>
      <c r="L106" s="3">
        <f>F106</f>
        <v>58</v>
      </c>
      <c r="M106" s="8" t="str">
        <f>VLOOKUP(A106,'ESO wayshrine names'!$A$3:$B$9992,2,)</f>
        <v>Valeguard Wayshrine</v>
      </c>
      <c r="N106" s="3" t="str">
        <f>VLOOKUP(F106,'ESO zone constants'!$A$3:$D$9999,4,FALSE)</f>
        <v>Malabal Tor</v>
      </c>
    </row>
    <row r="107" spans="1:14" x14ac:dyDescent="0.25">
      <c r="A107" s="79">
        <v>108</v>
      </c>
      <c r="B107">
        <v>11</v>
      </c>
      <c r="C107">
        <v>7</v>
      </c>
      <c r="D107" t="s">
        <v>2329</v>
      </c>
      <c r="E107">
        <v>9</v>
      </c>
      <c r="F107">
        <v>41</v>
      </c>
      <c r="G107" t="s">
        <v>2329</v>
      </c>
      <c r="H107">
        <v>1</v>
      </c>
      <c r="I107" t="s">
        <v>2912</v>
      </c>
      <c r="J107" s="30" t="str">
        <f>IF(A107&lt;&gt;"",IF(F107&lt;&gt;"",IF(OR(ISNA(A107),ISNA(F107)),"","["&amp;A107&amp;"]="&amp;F107&amp;","),""),"")</f>
        <v>[108]=41,</v>
      </c>
      <c r="K107" s="3">
        <f>A107</f>
        <v>108</v>
      </c>
      <c r="L107" s="3">
        <f>F107</f>
        <v>41</v>
      </c>
      <c r="M107" s="8" t="str">
        <f>VLOOKUP(A107,'ESO wayshrine names'!$A$3:$B$9992,2,)</f>
        <v>Senie Wayshrine</v>
      </c>
      <c r="N107" s="3" t="str">
        <f>VLOOKUP(F107,'ESO zone constants'!$A$3:$D$9999,4,FALSE)</f>
        <v>Stonefalls</v>
      </c>
    </row>
    <row r="108" spans="1:14" x14ac:dyDescent="0.25">
      <c r="A108" s="79">
        <v>109</v>
      </c>
      <c r="B108">
        <v>12</v>
      </c>
      <c r="C108">
        <v>125</v>
      </c>
      <c r="D108" t="s">
        <v>2327</v>
      </c>
      <c r="E108">
        <v>16</v>
      </c>
      <c r="F108">
        <v>103</v>
      </c>
      <c r="G108" t="s">
        <v>2327</v>
      </c>
      <c r="H108">
        <v>1</v>
      </c>
      <c r="I108" t="s">
        <v>2913</v>
      </c>
      <c r="J108" s="30" t="str">
        <f>IF(A108&lt;&gt;"",IF(F108&lt;&gt;"",IF(OR(ISNA(A108),ISNA(F108)),"","["&amp;A108&amp;"]="&amp;F108&amp;","),""),"")</f>
        <v>[109]=103,</v>
      </c>
      <c r="K108" s="3">
        <f>A108</f>
        <v>109</v>
      </c>
      <c r="L108" s="3">
        <f>F108</f>
        <v>103</v>
      </c>
      <c r="M108" s="8" t="str">
        <f>VLOOKUP(A108,'ESO wayshrine names'!$A$3:$B$9992,2,)</f>
        <v>Riften Wayshrine</v>
      </c>
      <c r="N108" s="3" t="str">
        <f>VLOOKUP(F108,'ESO zone constants'!$A$3:$D$9999,4,FALSE)</f>
        <v>The Rift</v>
      </c>
    </row>
    <row r="109" spans="1:14" x14ac:dyDescent="0.25">
      <c r="A109" s="79">
        <v>110</v>
      </c>
      <c r="B109">
        <v>12</v>
      </c>
      <c r="C109">
        <v>125</v>
      </c>
      <c r="D109" t="s">
        <v>2327</v>
      </c>
      <c r="E109">
        <v>16</v>
      </c>
      <c r="F109">
        <v>103</v>
      </c>
      <c r="G109" t="s">
        <v>2327</v>
      </c>
      <c r="H109">
        <v>1</v>
      </c>
      <c r="I109" t="s">
        <v>2914</v>
      </c>
      <c r="J109" s="30" t="str">
        <f>IF(A109&lt;&gt;"",IF(F109&lt;&gt;"",IF(OR(ISNA(A109),ISNA(F109)),"","["&amp;A109&amp;"]="&amp;F109&amp;","),""),"")</f>
        <v>[110]=103,</v>
      </c>
      <c r="K109" s="3">
        <f>A109</f>
        <v>110</v>
      </c>
      <c r="L109" s="3">
        <f>F109</f>
        <v>103</v>
      </c>
      <c r="M109" s="8" t="str">
        <f>VLOOKUP(A109,'ESO wayshrine names'!$A$3:$B$9992,2,)</f>
        <v>Skald's Retreat Wayshrine</v>
      </c>
      <c r="N109" s="3" t="str">
        <f>VLOOKUP(F109,'ESO zone constants'!$A$3:$D$9999,4,FALSE)</f>
        <v>The Rift</v>
      </c>
    </row>
    <row r="110" spans="1:14" x14ac:dyDescent="0.25">
      <c r="A110" s="79">
        <v>111</v>
      </c>
      <c r="B110">
        <v>12</v>
      </c>
      <c r="C110">
        <v>125</v>
      </c>
      <c r="D110" t="s">
        <v>2327</v>
      </c>
      <c r="E110">
        <v>16</v>
      </c>
      <c r="F110">
        <v>103</v>
      </c>
      <c r="G110" t="s">
        <v>2327</v>
      </c>
      <c r="H110">
        <v>1</v>
      </c>
      <c r="I110" t="s">
        <v>2915</v>
      </c>
      <c r="J110" s="30" t="str">
        <f>IF(A110&lt;&gt;"",IF(F110&lt;&gt;"",IF(OR(ISNA(A110),ISNA(F110)),"","["&amp;A110&amp;"]="&amp;F110&amp;","),""),"")</f>
        <v>[111]=103,</v>
      </c>
      <c r="K110" s="3">
        <f>A110</f>
        <v>111</v>
      </c>
      <c r="L110" s="3">
        <f>F110</f>
        <v>103</v>
      </c>
      <c r="M110" s="8" t="str">
        <f>VLOOKUP(A110,'ESO wayshrine names'!$A$3:$B$9992,2,)</f>
        <v>Trolhetta Wayshrine</v>
      </c>
      <c r="N110" s="3" t="str">
        <f>VLOOKUP(F110,'ESO zone constants'!$A$3:$D$9999,4,FALSE)</f>
        <v>The Rift</v>
      </c>
    </row>
    <row r="111" spans="1:14" x14ac:dyDescent="0.25">
      <c r="A111" s="79">
        <v>112</v>
      </c>
      <c r="B111">
        <v>12</v>
      </c>
      <c r="C111">
        <v>125</v>
      </c>
      <c r="D111" t="s">
        <v>2327</v>
      </c>
      <c r="E111">
        <v>16</v>
      </c>
      <c r="F111">
        <v>103</v>
      </c>
      <c r="G111" t="s">
        <v>2327</v>
      </c>
      <c r="H111">
        <v>1</v>
      </c>
      <c r="I111" t="s">
        <v>2916</v>
      </c>
      <c r="J111" s="30" t="str">
        <f>IF(A111&lt;&gt;"",IF(F111&lt;&gt;"",IF(OR(ISNA(A111),ISNA(F111)),"","["&amp;A111&amp;"]="&amp;F111&amp;","),""),"")</f>
        <v>[112]=103,</v>
      </c>
      <c r="K111" s="3">
        <f>A111</f>
        <v>112</v>
      </c>
      <c r="L111" s="3">
        <f>F111</f>
        <v>103</v>
      </c>
      <c r="M111" s="8" t="str">
        <f>VLOOKUP(A111,'ESO wayshrine names'!$A$3:$B$9992,2,)</f>
        <v>Trolhetta Summit Wayshrine</v>
      </c>
      <c r="N111" s="3" t="str">
        <f>VLOOKUP(F111,'ESO zone constants'!$A$3:$D$9999,4,FALSE)</f>
        <v>The Rift</v>
      </c>
    </row>
    <row r="112" spans="1:14" x14ac:dyDescent="0.25">
      <c r="A112" s="79">
        <v>113</v>
      </c>
      <c r="B112">
        <v>12</v>
      </c>
      <c r="C112">
        <v>125</v>
      </c>
      <c r="D112" t="s">
        <v>2327</v>
      </c>
      <c r="E112">
        <v>16</v>
      </c>
      <c r="F112">
        <v>103</v>
      </c>
      <c r="G112" t="s">
        <v>2327</v>
      </c>
      <c r="H112">
        <v>1</v>
      </c>
      <c r="I112" t="s">
        <v>2917</v>
      </c>
      <c r="J112" s="30" t="str">
        <f>IF(A112&lt;&gt;"",IF(F112&lt;&gt;"",IF(OR(ISNA(A112),ISNA(F112)),"","["&amp;A112&amp;"]="&amp;F112&amp;","),""),"")</f>
        <v>[113]=103,</v>
      </c>
      <c r="K112" s="3">
        <f>A112</f>
        <v>113</v>
      </c>
      <c r="L112" s="3">
        <f>F112</f>
        <v>103</v>
      </c>
      <c r="M112" s="8" t="str">
        <f>VLOOKUP(A112,'ESO wayshrine names'!$A$3:$B$9992,2,)</f>
        <v>Honrich Tower Wayshrine</v>
      </c>
      <c r="N112" s="3" t="str">
        <f>VLOOKUP(F112,'ESO zone constants'!$A$3:$D$9999,4,FALSE)</f>
        <v>The Rift</v>
      </c>
    </row>
    <row r="113" spans="1:14" x14ac:dyDescent="0.25">
      <c r="A113" s="79">
        <v>114</v>
      </c>
      <c r="B113">
        <v>12</v>
      </c>
      <c r="C113">
        <v>125</v>
      </c>
      <c r="D113" t="s">
        <v>2327</v>
      </c>
      <c r="E113">
        <v>16</v>
      </c>
      <c r="F113">
        <v>103</v>
      </c>
      <c r="G113" t="s">
        <v>2327</v>
      </c>
      <c r="H113">
        <v>1</v>
      </c>
      <c r="I113" t="s">
        <v>2918</v>
      </c>
      <c r="J113" s="30" t="str">
        <f>IF(A113&lt;&gt;"",IF(F113&lt;&gt;"",IF(OR(ISNA(A113),ISNA(F113)),"","["&amp;A113&amp;"]="&amp;F113&amp;","),""),"")</f>
        <v>[114]=103,</v>
      </c>
      <c r="K113" s="3">
        <f>A113</f>
        <v>114</v>
      </c>
      <c r="L113" s="3">
        <f>F113</f>
        <v>103</v>
      </c>
      <c r="M113" s="8" t="str">
        <f>VLOOKUP(A113,'ESO wayshrine names'!$A$3:$B$9992,2,)</f>
        <v>Fallowstone Hall Wayshrine</v>
      </c>
      <c r="N113" s="3" t="str">
        <f>VLOOKUP(F113,'ESO zone constants'!$A$3:$D$9999,4,FALSE)</f>
        <v>The Rift</v>
      </c>
    </row>
    <row r="114" spans="1:14" x14ac:dyDescent="0.25">
      <c r="A114" s="79">
        <v>115</v>
      </c>
      <c r="B114">
        <v>12</v>
      </c>
      <c r="C114">
        <v>125</v>
      </c>
      <c r="D114" t="s">
        <v>2327</v>
      </c>
      <c r="E114">
        <v>16</v>
      </c>
      <c r="F114">
        <v>103</v>
      </c>
      <c r="G114" t="s">
        <v>2327</v>
      </c>
      <c r="H114">
        <v>1</v>
      </c>
      <c r="I114" t="s">
        <v>2919</v>
      </c>
      <c r="J114" s="30" t="str">
        <f>IF(A114&lt;&gt;"",IF(F114&lt;&gt;"",IF(OR(ISNA(A114),ISNA(F114)),"","["&amp;A114&amp;"]="&amp;F114&amp;","),""),"")</f>
        <v>[115]=103,</v>
      </c>
      <c r="K114" s="3">
        <f>A114</f>
        <v>115</v>
      </c>
      <c r="L114" s="3">
        <f>F114</f>
        <v>103</v>
      </c>
      <c r="M114" s="8" t="str">
        <f>VLOOKUP(A114,'ESO wayshrine names'!$A$3:$B$9992,2,)</f>
        <v>Northwind Mine Wayshrine</v>
      </c>
      <c r="N114" s="3" t="str">
        <f>VLOOKUP(F114,'ESO zone constants'!$A$3:$D$9999,4,FALSE)</f>
        <v>The Rift</v>
      </c>
    </row>
    <row r="115" spans="1:14" x14ac:dyDescent="0.25">
      <c r="A115" s="79">
        <v>116</v>
      </c>
      <c r="B115">
        <v>12</v>
      </c>
      <c r="C115">
        <v>125</v>
      </c>
      <c r="D115" t="s">
        <v>2327</v>
      </c>
      <c r="E115">
        <v>16</v>
      </c>
      <c r="F115">
        <v>103</v>
      </c>
      <c r="G115" t="s">
        <v>2327</v>
      </c>
      <c r="H115">
        <v>1</v>
      </c>
      <c r="I115" t="s">
        <v>2920</v>
      </c>
      <c r="J115" s="30" t="str">
        <f>IF(A115&lt;&gt;"",IF(F115&lt;&gt;"",IF(OR(ISNA(A115),ISNA(F115)),"","["&amp;A115&amp;"]="&amp;F115&amp;","),""),"")</f>
        <v>[116]=103,</v>
      </c>
      <c r="K115" s="3">
        <f>A115</f>
        <v>116</v>
      </c>
      <c r="L115" s="3">
        <f>F115</f>
        <v>103</v>
      </c>
      <c r="M115" s="8" t="str">
        <f>VLOOKUP(A115,'ESO wayshrine names'!$A$3:$B$9992,2,)</f>
        <v>Geirmund's Hall Wayshrine</v>
      </c>
      <c r="N115" s="3" t="str">
        <f>VLOOKUP(F115,'ESO zone constants'!$A$3:$D$9999,4,FALSE)</f>
        <v>The Rift</v>
      </c>
    </row>
    <row r="116" spans="1:14" x14ac:dyDescent="0.25">
      <c r="A116" s="79">
        <v>117</v>
      </c>
      <c r="B116">
        <v>12</v>
      </c>
      <c r="C116">
        <v>125</v>
      </c>
      <c r="D116" t="s">
        <v>2327</v>
      </c>
      <c r="E116">
        <v>16</v>
      </c>
      <c r="F116">
        <v>103</v>
      </c>
      <c r="G116" t="s">
        <v>2327</v>
      </c>
      <c r="H116">
        <v>1</v>
      </c>
      <c r="I116" t="s">
        <v>2921</v>
      </c>
      <c r="J116" s="30" t="str">
        <f>IF(A116&lt;&gt;"",IF(F116&lt;&gt;"",IF(OR(ISNA(A116),ISNA(F116)),"","["&amp;A116&amp;"]="&amp;F116&amp;","),""),"")</f>
        <v>[117]=103,</v>
      </c>
      <c r="K116" s="3">
        <f>A116</f>
        <v>117</v>
      </c>
      <c r="L116" s="3">
        <f>F116</f>
        <v>103</v>
      </c>
      <c r="M116" s="8" t="str">
        <f>VLOOKUP(A116,'ESO wayshrine names'!$A$3:$B$9992,2,)</f>
        <v>Taarengrav Wayshrine</v>
      </c>
      <c r="N116" s="3" t="str">
        <f>VLOOKUP(F116,'ESO zone constants'!$A$3:$D$9999,4,FALSE)</f>
        <v>The Rift</v>
      </c>
    </row>
    <row r="117" spans="1:14" x14ac:dyDescent="0.25">
      <c r="A117" s="79">
        <v>118</v>
      </c>
      <c r="B117">
        <v>12</v>
      </c>
      <c r="C117">
        <v>125</v>
      </c>
      <c r="D117" t="s">
        <v>2327</v>
      </c>
      <c r="E117">
        <v>16</v>
      </c>
      <c r="F117">
        <v>103</v>
      </c>
      <c r="G117" t="s">
        <v>2327</v>
      </c>
      <c r="H117">
        <v>1</v>
      </c>
      <c r="I117" t="s">
        <v>2922</v>
      </c>
      <c r="J117" s="30" t="str">
        <f>IF(A117&lt;&gt;"",IF(F117&lt;&gt;"",IF(OR(ISNA(A117),ISNA(F117)),"","["&amp;A117&amp;"]="&amp;F117&amp;","),""),"")</f>
        <v>[118]=103,</v>
      </c>
      <c r="K117" s="3">
        <f>A117</f>
        <v>118</v>
      </c>
      <c r="L117" s="3">
        <f>F117</f>
        <v>103</v>
      </c>
      <c r="M117" s="8" t="str">
        <f>VLOOKUP(A117,'ESO wayshrine names'!$A$3:$B$9992,2,)</f>
        <v>Nimalten Wayshrine</v>
      </c>
      <c r="N117" s="3" t="str">
        <f>VLOOKUP(F117,'ESO zone constants'!$A$3:$D$9999,4,FALSE)</f>
        <v>The Rift</v>
      </c>
    </row>
    <row r="118" spans="1:14" x14ac:dyDescent="0.25">
      <c r="A118" s="79">
        <v>119</v>
      </c>
      <c r="B118">
        <v>12</v>
      </c>
      <c r="C118">
        <v>125</v>
      </c>
      <c r="D118" t="s">
        <v>2327</v>
      </c>
      <c r="E118">
        <v>16</v>
      </c>
      <c r="F118">
        <v>103</v>
      </c>
      <c r="G118" t="s">
        <v>2327</v>
      </c>
      <c r="H118">
        <v>1</v>
      </c>
      <c r="I118" t="s">
        <v>2923</v>
      </c>
      <c r="J118" s="30" t="str">
        <f>IF(A118&lt;&gt;"",IF(F118&lt;&gt;"",IF(OR(ISNA(A118),ISNA(F118)),"","["&amp;A118&amp;"]="&amp;F118&amp;","),""),"")</f>
        <v>[119]=103,</v>
      </c>
      <c r="K118" s="3">
        <f>A118</f>
        <v>119</v>
      </c>
      <c r="L118" s="3">
        <f>F118</f>
        <v>103</v>
      </c>
      <c r="M118" s="8" t="str">
        <f>VLOOKUP(A118,'ESO wayshrine names'!$A$3:$B$9992,2,)</f>
        <v>Ragged Hills Wayshrine</v>
      </c>
      <c r="N118" s="3" t="str">
        <f>VLOOKUP(F118,'ESO zone constants'!$A$3:$D$9999,4,FALSE)</f>
        <v>The Rift</v>
      </c>
    </row>
    <row r="119" spans="1:14" x14ac:dyDescent="0.25">
      <c r="A119" s="79">
        <v>120</v>
      </c>
      <c r="B119">
        <v>12</v>
      </c>
      <c r="C119">
        <v>125</v>
      </c>
      <c r="D119" t="s">
        <v>2327</v>
      </c>
      <c r="E119">
        <v>16</v>
      </c>
      <c r="F119">
        <v>103</v>
      </c>
      <c r="G119" t="s">
        <v>2327</v>
      </c>
      <c r="H119">
        <v>1</v>
      </c>
      <c r="I119" t="s">
        <v>2924</v>
      </c>
      <c r="J119" s="30" t="str">
        <f>IF(A119&lt;&gt;"",IF(F119&lt;&gt;"",IF(OR(ISNA(A119),ISNA(F119)),"","["&amp;A119&amp;"]="&amp;F119&amp;","),""),"")</f>
        <v>[120]=103,</v>
      </c>
      <c r="K119" s="3">
        <f>A119</f>
        <v>120</v>
      </c>
      <c r="L119" s="3">
        <f>F119</f>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2925</v>
      </c>
      <c r="J120" s="30" t="str">
        <f>IF(A120&lt;&gt;"",IF(F120&lt;&gt;"",IF(OR(ISNA(A120),ISNA(F120)),"","["&amp;A120&amp;"]="&amp;F120&amp;","),""),"")</f>
        <v>[121]=381,</v>
      </c>
      <c r="K120" s="3">
        <f>A120</f>
        <v>121</v>
      </c>
      <c r="L120" s="3">
        <f>F120</f>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2926</v>
      </c>
      <c r="J121" s="30" t="str">
        <f>IF(A121&lt;&gt;"",IF(F121&lt;&gt;"",IF(OR(ISNA(A121),ISNA(F121)),"","["&amp;A121&amp;"]="&amp;F121&amp;","),""),"")</f>
        <v>[122]=381,</v>
      </c>
      <c r="K121" s="3">
        <f>A121</f>
        <v>122</v>
      </c>
      <c r="L121" s="3">
        <f>F121</f>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2927</v>
      </c>
      <c r="J122" s="30" t="str">
        <f>IF(A122&lt;&gt;"",IF(F122&lt;&gt;"",IF(OR(ISNA(A122),ISNA(F122)),"","["&amp;A122&amp;"]="&amp;F122&amp;","),""),"")</f>
        <v>[123]=381,</v>
      </c>
      <c r="K122" s="3">
        <f>A122</f>
        <v>123</v>
      </c>
      <c r="L122" s="3">
        <f>F122</f>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2928</v>
      </c>
      <c r="J123" s="30" t="str">
        <f>IF(A123&lt;&gt;"",IF(F123&lt;&gt;"",IF(OR(ISNA(A123),ISNA(F123)),"","["&amp;A123&amp;"]="&amp;F123&amp;","),""),"")</f>
        <v>[124]=381,</v>
      </c>
      <c r="K123" s="3">
        <f>A123</f>
        <v>124</v>
      </c>
      <c r="L123" s="3">
        <f>F123</f>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2929</v>
      </c>
      <c r="J124" s="30" t="str">
        <f>IF(A124&lt;&gt;"",IF(F124&lt;&gt;"",IF(OR(ISNA(A124),ISNA(F124)),"","["&amp;A124&amp;"]="&amp;F124&amp;","),""),"")</f>
        <v>[125]=281,</v>
      </c>
      <c r="K124" s="3">
        <f>A124</f>
        <v>125</v>
      </c>
      <c r="L124" s="3">
        <f>F124</f>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2930</v>
      </c>
      <c r="J125" s="30" t="str">
        <f>IF(A125&lt;&gt;"",IF(F125&lt;&gt;"",IF(OR(ISNA(A125),ISNA(F125)),"","["&amp;A125&amp;"]="&amp;F125&amp;","),""),"")</f>
        <v>[126]=281,</v>
      </c>
      <c r="K125" s="3">
        <f>A125</f>
        <v>126</v>
      </c>
      <c r="L125" s="3">
        <f>F125</f>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2931</v>
      </c>
      <c r="J126" s="30" t="str">
        <f>IF(A126&lt;&gt;"",IF(F126&lt;&gt;"",IF(OR(ISNA(A126),ISNA(F126)),"","["&amp;A126&amp;"]="&amp;F126&amp;","),""),"")</f>
        <v>[127]=381,</v>
      </c>
      <c r="K126" s="3">
        <f>A126</f>
        <v>127</v>
      </c>
      <c r="L126" s="3">
        <f>F126</f>
        <v>381</v>
      </c>
      <c r="M126" s="8" t="str">
        <f>VLOOKUP(A126,'ESO wayshrine names'!$A$3:$B$9992,2,)</f>
        <v>Windy Glade Wayshrine</v>
      </c>
      <c r="N126" s="3" t="str">
        <f>VLOOKUP(F126,'ESO zone constants'!$A$3:$D$9999,4,FALSE)</f>
        <v>Auridon</v>
      </c>
    </row>
    <row r="127" spans="1:14" x14ac:dyDescent="0.25">
      <c r="A127" s="79">
        <v>128</v>
      </c>
      <c r="B127">
        <v>23</v>
      </c>
      <c r="C127">
        <v>255</v>
      </c>
      <c r="D127" t="s">
        <v>2387</v>
      </c>
      <c r="E127">
        <v>154</v>
      </c>
      <c r="F127">
        <v>347</v>
      </c>
      <c r="G127" t="s">
        <v>2387</v>
      </c>
      <c r="H127">
        <v>1</v>
      </c>
      <c r="I127" t="s">
        <v>2932</v>
      </c>
      <c r="J127" s="30" t="str">
        <f>IF(A127&lt;&gt;"",IF(F127&lt;&gt;"",IF(OR(ISNA(A127),ISNA(F127)),"","["&amp;A127&amp;"]="&amp;F127&amp;","),""),"")</f>
        <v>[128]=347,</v>
      </c>
      <c r="K127" s="3">
        <f>A127</f>
        <v>128</v>
      </c>
      <c r="L127" s="3">
        <f>F127</f>
        <v>347</v>
      </c>
      <c r="M127" s="8" t="str">
        <f>VLOOKUP(A127,'ESO wayshrine names'!$A$3:$B$9992,2,)</f>
        <v>Library of Dusk Wayshrine</v>
      </c>
      <c r="N127" s="3" t="str">
        <f>VLOOKUP(F127,'ESO zone constants'!$A$3:$D$9999,4,FALSE)</f>
        <v>Coldharbour</v>
      </c>
    </row>
    <row r="128" spans="1:14" x14ac:dyDescent="0.25">
      <c r="A128" s="79">
        <v>129</v>
      </c>
      <c r="B128">
        <v>23</v>
      </c>
      <c r="C128">
        <v>255</v>
      </c>
      <c r="D128" t="s">
        <v>2387</v>
      </c>
      <c r="E128">
        <v>154</v>
      </c>
      <c r="F128">
        <v>347</v>
      </c>
      <c r="G128" t="s">
        <v>2387</v>
      </c>
      <c r="H128">
        <v>1</v>
      </c>
      <c r="I128" t="s">
        <v>2933</v>
      </c>
      <c r="J128" s="30" t="str">
        <f>IF(A128&lt;&gt;"",IF(F128&lt;&gt;"",IF(OR(ISNA(A128),ISNA(F128)),"","["&amp;A128&amp;"]="&amp;F128&amp;","),""),"")</f>
        <v>[129]=347,</v>
      </c>
      <c r="K128" s="3">
        <f>A128</f>
        <v>129</v>
      </c>
      <c r="L128" s="3">
        <f>F128</f>
        <v>347</v>
      </c>
      <c r="M128" s="8" t="str">
        <f>VLOOKUP(A128,'ESO wayshrine names'!$A$3:$B$9992,2,)</f>
        <v>Great Shackle Wayshrine</v>
      </c>
      <c r="N128" s="3" t="str">
        <f>VLOOKUP(F128,'ESO zone constants'!$A$3:$D$9999,4,FALSE)</f>
        <v>Coldharbour</v>
      </c>
    </row>
    <row r="129" spans="1:14" x14ac:dyDescent="0.25">
      <c r="A129" s="79">
        <v>130</v>
      </c>
      <c r="B129">
        <v>23</v>
      </c>
      <c r="C129">
        <v>255</v>
      </c>
      <c r="D129" t="s">
        <v>2387</v>
      </c>
      <c r="E129">
        <v>154</v>
      </c>
      <c r="F129">
        <v>347</v>
      </c>
      <c r="G129" t="s">
        <v>2387</v>
      </c>
      <c r="H129">
        <v>1</v>
      </c>
      <c r="I129" t="s">
        <v>2934</v>
      </c>
      <c r="J129" s="30" t="str">
        <f>IF(A129&lt;&gt;"",IF(F129&lt;&gt;"",IF(OR(ISNA(A129),ISNA(F129)),"","["&amp;A129&amp;"]="&amp;F129&amp;","),""),"")</f>
        <v>[130]=347,</v>
      </c>
      <c r="K129" s="3">
        <f>A129</f>
        <v>130</v>
      </c>
      <c r="L129" s="3">
        <f>F129</f>
        <v>347</v>
      </c>
      <c r="M129" s="8" t="str">
        <f>VLOOKUP(A129,'ESO wayshrine names'!$A$3:$B$9992,2,)</f>
        <v>The Chasm Wayshrine</v>
      </c>
      <c r="N129" s="3" t="str">
        <f>VLOOKUP(F129,'ESO zone constants'!$A$3:$D$9999,4,FALSE)</f>
        <v>Coldharbour</v>
      </c>
    </row>
    <row r="130" spans="1:14" x14ac:dyDescent="0.25">
      <c r="A130" s="79">
        <v>131</v>
      </c>
      <c r="B130">
        <v>23</v>
      </c>
      <c r="C130">
        <v>255</v>
      </c>
      <c r="D130" t="s">
        <v>2387</v>
      </c>
      <c r="E130">
        <v>154</v>
      </c>
      <c r="F130">
        <v>347</v>
      </c>
      <c r="G130" t="s">
        <v>2387</v>
      </c>
      <c r="H130">
        <v>1</v>
      </c>
      <c r="I130" t="s">
        <v>2935</v>
      </c>
      <c r="J130" s="30" t="str">
        <f>IF(A130&lt;&gt;"",IF(F130&lt;&gt;"",IF(OR(ISNA(A130),ISNA(F130)),"","["&amp;A130&amp;"]="&amp;F130&amp;","),""),"")</f>
        <v>[131]=347,</v>
      </c>
      <c r="K130" s="3">
        <f>A130</f>
        <v>131</v>
      </c>
      <c r="L130" s="3">
        <f>F130</f>
        <v>347</v>
      </c>
      <c r="M130" s="8" t="str">
        <f>VLOOKUP(A130,'ESO wayshrine names'!$A$3:$B$9992,2,)</f>
        <v>Hollow City Wayshrine</v>
      </c>
      <c r="N130" s="3" t="str">
        <f>VLOOKUP(F130,'ESO zone constants'!$A$3:$D$9999,4,FALSE)</f>
        <v>Coldharbour</v>
      </c>
    </row>
    <row r="131" spans="1:14" x14ac:dyDescent="0.25">
      <c r="A131" s="79">
        <v>132</v>
      </c>
      <c r="B131">
        <v>23</v>
      </c>
      <c r="C131">
        <v>255</v>
      </c>
      <c r="D131" t="s">
        <v>2387</v>
      </c>
      <c r="E131">
        <v>154</v>
      </c>
      <c r="F131">
        <v>347</v>
      </c>
      <c r="G131" t="s">
        <v>2387</v>
      </c>
      <c r="H131">
        <v>1</v>
      </c>
      <c r="I131" t="s">
        <v>2936</v>
      </c>
      <c r="J131" s="30" t="str">
        <f>IF(A131&lt;&gt;"",IF(F131&lt;&gt;"",IF(OR(ISNA(A131),ISNA(F131)),"","["&amp;A131&amp;"]="&amp;F131&amp;","),""),"")</f>
        <v>[132]=347,</v>
      </c>
      <c r="K131" s="3">
        <f>A131</f>
        <v>132</v>
      </c>
      <c r="L131" s="3">
        <f>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2387</v>
      </c>
      <c r="E132">
        <v>154</v>
      </c>
      <c r="F132">
        <v>347</v>
      </c>
      <c r="G132" t="s">
        <v>2387</v>
      </c>
      <c r="H132">
        <v>1</v>
      </c>
      <c r="I132" t="s">
        <v>2937</v>
      </c>
      <c r="J132" s="30" t="str">
        <f>IF(A132&lt;&gt;"",IF(F132&lt;&gt;"",IF(OR(ISNA(A132),ISNA(F132)),"","["&amp;A132&amp;"]="&amp;F132&amp;","),""),"")</f>
        <v>[133]=347,</v>
      </c>
      <c r="K132" s="3">
        <f>A132</f>
        <v>133</v>
      </c>
      <c r="L132" s="3">
        <f>F132</f>
        <v>347</v>
      </c>
      <c r="M132" s="8" t="str">
        <f>VLOOKUP(A132,'ESO wayshrine names'!$A$3:$B$9992,2,)</f>
        <v>Everfull Flagon Wayshrine</v>
      </c>
      <c r="N132" s="3" t="str">
        <f>VLOOKUP(F132,'ESO zone constants'!$A$3:$D$9999,4,FALSE)</f>
        <v>Coldharbour</v>
      </c>
    </row>
    <row r="133" spans="1:14" x14ac:dyDescent="0.25">
      <c r="A133" s="79">
        <v>134</v>
      </c>
      <c r="B133">
        <v>23</v>
      </c>
      <c r="C133">
        <v>255</v>
      </c>
      <c r="D133" t="s">
        <v>2387</v>
      </c>
      <c r="E133">
        <v>154</v>
      </c>
      <c r="F133">
        <v>347</v>
      </c>
      <c r="G133" t="s">
        <v>2387</v>
      </c>
      <c r="H133">
        <v>1</v>
      </c>
      <c r="I133" t="s">
        <v>2938</v>
      </c>
      <c r="J133" s="30" t="str">
        <f>IF(A133&lt;&gt;"",IF(F133&lt;&gt;"",IF(OR(ISNA(A133),ISNA(F133)),"","["&amp;A133&amp;"]="&amp;F133&amp;","),""),"")</f>
        <v>[134]=347,</v>
      </c>
      <c r="K133" s="3">
        <f>A133</f>
        <v>134</v>
      </c>
      <c r="L133" s="3">
        <f>F133</f>
        <v>347</v>
      </c>
      <c r="M133" s="8" t="str">
        <f>VLOOKUP(A133,'ESO wayshrine names'!$A$3:$B$9992,2,)</f>
        <v>Moonless Walk Wayshrine</v>
      </c>
      <c r="N133" s="3" t="str">
        <f>VLOOKUP(F133,'ESO zone constants'!$A$3:$D$9999,4,FALSE)</f>
        <v>Coldharbour</v>
      </c>
    </row>
    <row r="134" spans="1:14" x14ac:dyDescent="0.25">
      <c r="A134" s="79">
        <v>135</v>
      </c>
      <c r="B134">
        <v>23</v>
      </c>
      <c r="C134">
        <v>255</v>
      </c>
      <c r="D134" t="s">
        <v>2387</v>
      </c>
      <c r="E134">
        <v>154</v>
      </c>
      <c r="F134">
        <v>347</v>
      </c>
      <c r="G134" t="s">
        <v>2387</v>
      </c>
      <c r="H134">
        <v>1</v>
      </c>
      <c r="I134" t="s">
        <v>2939</v>
      </c>
      <c r="J134" s="30" t="str">
        <f>IF(A134&lt;&gt;"",IF(F134&lt;&gt;"",IF(OR(ISNA(A134),ISNA(F134)),"","["&amp;A134&amp;"]="&amp;F134&amp;","),""),"")</f>
        <v>[135]=347,</v>
      </c>
      <c r="K134" s="3">
        <f>A134</f>
        <v>135</v>
      </c>
      <c r="L134" s="3">
        <f>F134</f>
        <v>347</v>
      </c>
      <c r="M134" s="8" t="str">
        <f>VLOOKUP(A134,'ESO wayshrine names'!$A$3:$B$9992,2,)</f>
        <v>Haj Uxith Wayshrine</v>
      </c>
      <c r="N134" s="3" t="str">
        <f>VLOOKUP(F134,'ESO zone constants'!$A$3:$D$9999,4,FALSE)</f>
        <v>Coldharbour</v>
      </c>
    </row>
    <row r="135" spans="1:14" x14ac:dyDescent="0.25">
      <c r="A135" s="79">
        <v>136</v>
      </c>
      <c r="B135">
        <v>23</v>
      </c>
      <c r="C135">
        <v>255</v>
      </c>
      <c r="D135" t="s">
        <v>2387</v>
      </c>
      <c r="E135">
        <v>154</v>
      </c>
      <c r="F135">
        <v>347</v>
      </c>
      <c r="G135" t="s">
        <v>2387</v>
      </c>
      <c r="H135">
        <v>1</v>
      </c>
      <c r="I135" t="s">
        <v>2940</v>
      </c>
      <c r="J135" s="30" t="str">
        <f>IF(A135&lt;&gt;"",IF(F135&lt;&gt;"",IF(OR(ISNA(A135),ISNA(F135)),"","["&amp;A135&amp;"]="&amp;F135&amp;","),""),"")</f>
        <v>[136]=347,</v>
      </c>
      <c r="K135" s="3">
        <f>A135</f>
        <v>136</v>
      </c>
      <c r="L135" s="3">
        <f>F135</f>
        <v>347</v>
      </c>
      <c r="M135" s="8" t="str">
        <f>VLOOKUP(A135,'ESO wayshrine names'!$A$3:$B$9992,2,)</f>
        <v>Manor of Revelry Wayshrine</v>
      </c>
      <c r="N135" s="3" t="str">
        <f>VLOOKUP(F135,'ESO zone constants'!$A$3:$D$9999,4,FALSE)</f>
        <v>Coldharbour</v>
      </c>
    </row>
    <row r="136" spans="1:14" x14ac:dyDescent="0.25">
      <c r="A136" s="79">
        <v>137</v>
      </c>
      <c r="B136">
        <v>5</v>
      </c>
      <c r="C136">
        <v>30</v>
      </c>
      <c r="D136" t="s">
        <v>3274</v>
      </c>
      <c r="E136">
        <v>17</v>
      </c>
      <c r="F136">
        <v>104</v>
      </c>
      <c r="G136" t="s">
        <v>2323</v>
      </c>
      <c r="H136">
        <v>1</v>
      </c>
      <c r="I136" t="s">
        <v>2941</v>
      </c>
      <c r="J136" s="30" t="str">
        <f>IF(A136&lt;&gt;"",IF(F136&lt;&gt;"",IF(OR(ISNA(A136),ISNA(F136)),"","["&amp;A136&amp;"]="&amp;F136&amp;","),""),"")</f>
        <v>[137]=104,</v>
      </c>
      <c r="K136" s="3">
        <f>A136</f>
        <v>137</v>
      </c>
      <c r="L136" s="3">
        <f>F136</f>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2942</v>
      </c>
      <c r="J137" s="30" t="str">
        <f>IF(A137&lt;&gt;"",IF(F137&lt;&gt;"",IF(OR(ISNA(A137),ISNA(F137)),"","["&amp;A137&amp;"]="&amp;F137&amp;","),""),"")</f>
        <v>[138]=534,</v>
      </c>
      <c r="K137" s="3">
        <f>A137</f>
        <v>138</v>
      </c>
      <c r="L137" s="3">
        <f>F137</f>
        <v>534</v>
      </c>
      <c r="M137" s="8" t="str">
        <f>VLOOKUP(A137,'ESO wayshrine names'!$A$3:$B$9992,2,)</f>
        <v>Port Hunding Wayshrine</v>
      </c>
      <c r="N137" s="3" t="str">
        <f>VLOOKUP(F137,'ESO zone constants'!$A$3:$D$9999,4,FALSE)</f>
        <v>Stros M'Kai</v>
      </c>
    </row>
    <row r="138" spans="1:14" x14ac:dyDescent="0.25">
      <c r="A138" s="79">
        <v>139</v>
      </c>
      <c r="B138">
        <v>23</v>
      </c>
      <c r="C138">
        <v>255</v>
      </c>
      <c r="D138" t="s">
        <v>2387</v>
      </c>
      <c r="E138">
        <v>154</v>
      </c>
      <c r="F138">
        <v>347</v>
      </c>
      <c r="G138" t="s">
        <v>2387</v>
      </c>
      <c r="H138">
        <v>1</v>
      </c>
      <c r="I138" t="s">
        <v>2943</v>
      </c>
      <c r="J138" s="30" t="str">
        <f>IF(A138&lt;&gt;"",IF(F138&lt;&gt;"",IF(OR(ISNA(A138),ISNA(F138)),"","["&amp;A138&amp;"]="&amp;F138&amp;","),""),"")</f>
        <v>[139]=347,</v>
      </c>
      <c r="K138" s="3">
        <f>A138</f>
        <v>139</v>
      </c>
      <c r="L138" s="3">
        <f>F138</f>
        <v>347</v>
      </c>
      <c r="M138" s="8" t="str">
        <f>VLOOKUP(A138,'ESO wayshrine names'!$A$3:$B$9992,2,)</f>
        <v>Reaver Citadel Wayshrine</v>
      </c>
      <c r="N138" s="3" t="str">
        <f>VLOOKUP(F138,'ESO zone constants'!$A$3:$D$9999,4,FALSE)</f>
        <v>Coldharbour</v>
      </c>
    </row>
    <row r="139" spans="1:14" x14ac:dyDescent="0.25">
      <c r="A139" s="79">
        <v>140</v>
      </c>
      <c r="B139">
        <v>23</v>
      </c>
      <c r="C139">
        <v>255</v>
      </c>
      <c r="D139" t="s">
        <v>2387</v>
      </c>
      <c r="E139">
        <v>154</v>
      </c>
      <c r="F139">
        <v>347</v>
      </c>
      <c r="G139" t="s">
        <v>2387</v>
      </c>
      <c r="H139">
        <v>1</v>
      </c>
      <c r="I139" t="s">
        <v>2944</v>
      </c>
      <c r="J139" s="30" t="str">
        <f>IF(A139&lt;&gt;"",IF(F139&lt;&gt;"",IF(OR(ISNA(A139),ISNA(F139)),"","["&amp;A139&amp;"]="&amp;F139&amp;","),""),"")</f>
        <v>[140]=347,</v>
      </c>
      <c r="K139" s="3">
        <f>A139</f>
        <v>140</v>
      </c>
      <c r="L139" s="3">
        <f>F139</f>
        <v>347</v>
      </c>
      <c r="M139" s="8" t="str">
        <f>VLOOKUP(A139,'ESO wayshrine names'!$A$3:$B$9992,2,)</f>
        <v>The Orchard Wayshrine</v>
      </c>
      <c r="N139" s="3" t="str">
        <f>VLOOKUP(F139,'ESO zone constants'!$A$3:$D$9999,4,FALSE)</f>
        <v>Coldharbour</v>
      </c>
    </row>
    <row r="140" spans="1:14" x14ac:dyDescent="0.25">
      <c r="A140" s="79">
        <v>141</v>
      </c>
      <c r="B140">
        <v>21</v>
      </c>
      <c r="C140">
        <v>258</v>
      </c>
      <c r="D140" t="s">
        <v>2945</v>
      </c>
      <c r="E140">
        <v>306</v>
      </c>
      <c r="F140">
        <v>537</v>
      </c>
      <c r="G140" t="s">
        <v>2945</v>
      </c>
      <c r="H140">
        <v>1</v>
      </c>
      <c r="I140" t="s">
        <v>2946</v>
      </c>
      <c r="J140" s="30" t="str">
        <f>IF(A140&lt;&gt;"",IF(F140&lt;&gt;"",IF(OR(ISNA(A140),ISNA(F140)),"","["&amp;A140&amp;"]="&amp;F140&amp;","),""),"")</f>
        <v>[141]=537,</v>
      </c>
      <c r="K140" s="3">
        <f>A140</f>
        <v>141</v>
      </c>
      <c r="L140" s="3">
        <f>F140</f>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2945</v>
      </c>
      <c r="E141">
        <v>306</v>
      </c>
      <c r="F141">
        <v>537</v>
      </c>
      <c r="G141" t="s">
        <v>2945</v>
      </c>
      <c r="H141">
        <v>1</v>
      </c>
      <c r="I141" t="s">
        <v>2947</v>
      </c>
      <c r="J141" s="30" t="str">
        <f>IF(A141&lt;&gt;"",IF(F141&lt;&gt;"",IF(OR(ISNA(A141),ISNA(F141)),"","["&amp;A141&amp;"]="&amp;F141&amp;","),""),"")</f>
        <v>[142]=537,</v>
      </c>
      <c r="K141" s="3">
        <f>A141</f>
        <v>142</v>
      </c>
      <c r="L141" s="3">
        <f>F141</f>
        <v>537</v>
      </c>
      <c r="M141" s="8" t="str">
        <f>VLOOKUP(A141,'ESO wayshrine names'!$A$3:$B$9992,2,)</f>
        <v>Mistral Wayshrine</v>
      </c>
      <c r="N141" s="3" t="str">
        <f>VLOOKUP(F141,'ESO zone constants'!$A$3:$D$9999,4,FALSE)</f>
        <v>Khenarthi's Roost</v>
      </c>
    </row>
    <row r="142" spans="1:14" x14ac:dyDescent="0.25">
      <c r="A142" s="79">
        <v>143</v>
      </c>
      <c r="B142">
        <v>16</v>
      </c>
      <c r="C142">
        <v>300</v>
      </c>
      <c r="D142" t="s">
        <v>2309</v>
      </c>
      <c r="E142">
        <v>18</v>
      </c>
      <c r="F142">
        <v>108</v>
      </c>
      <c r="G142" t="s">
        <v>2309</v>
      </c>
      <c r="H142">
        <v>1</v>
      </c>
      <c r="I142" t="s">
        <v>2948</v>
      </c>
      <c r="J142" s="30" t="str">
        <f>IF(A142&lt;&gt;"",IF(F142&lt;&gt;"",IF(OR(ISNA(A142),ISNA(F142)),"","["&amp;A142&amp;"]="&amp;F142&amp;","),""),"")</f>
        <v>[143]=108,</v>
      </c>
      <c r="K142" s="3">
        <f>A142</f>
        <v>143</v>
      </c>
      <c r="L142" s="3">
        <f>F142</f>
        <v>108</v>
      </c>
      <c r="M142" s="8" t="str">
        <f>VLOOKUP(A142,'ESO wayshrine names'!$A$3:$B$9992,2,)</f>
        <v>Marbruk Wayshrine</v>
      </c>
      <c r="N142" s="3" t="str">
        <f>VLOOKUP(F142,'ESO zone constants'!$A$3:$D$9999,4,FALSE)</f>
        <v>Greenshade</v>
      </c>
    </row>
    <row r="143" spans="1:14" x14ac:dyDescent="0.25">
      <c r="A143" s="79">
        <v>144</v>
      </c>
      <c r="B143">
        <v>17</v>
      </c>
      <c r="C143">
        <v>256</v>
      </c>
      <c r="D143" t="s">
        <v>2310</v>
      </c>
      <c r="E143">
        <v>179</v>
      </c>
      <c r="F143">
        <v>382</v>
      </c>
      <c r="G143" t="s">
        <v>2310</v>
      </c>
      <c r="H143">
        <v>1</v>
      </c>
      <c r="I143" t="s">
        <v>2949</v>
      </c>
      <c r="J143" s="30" t="str">
        <f>IF(A143&lt;&gt;"",IF(F143&lt;&gt;"",IF(OR(ISNA(A143),ISNA(F143)),"","["&amp;A143&amp;"]="&amp;F143&amp;","),""),"")</f>
        <v>[144]=382,</v>
      </c>
      <c r="K143" s="3">
        <f>A143</f>
        <v>144</v>
      </c>
      <c r="L143" s="3">
        <f>F143</f>
        <v>382</v>
      </c>
      <c r="M143" s="8" t="str">
        <f>VLOOKUP(A143,'ESO wayshrine names'!$A$3:$B$9992,2,)</f>
        <v>Vinedusk Wayshrine</v>
      </c>
      <c r="N143" s="3" t="str">
        <f>VLOOKUP(F143,'ESO zone constants'!$A$3:$D$9999,4,FALSE)</f>
        <v>Reaper's March</v>
      </c>
    </row>
    <row r="144" spans="1:14" x14ac:dyDescent="0.25">
      <c r="A144" s="79">
        <v>145</v>
      </c>
      <c r="B144">
        <v>23</v>
      </c>
      <c r="C144">
        <v>255</v>
      </c>
      <c r="D144" t="s">
        <v>2387</v>
      </c>
      <c r="E144">
        <v>154</v>
      </c>
      <c r="F144">
        <v>347</v>
      </c>
      <c r="G144" t="s">
        <v>2387</v>
      </c>
      <c r="H144">
        <v>1</v>
      </c>
      <c r="I144" t="s">
        <v>2950</v>
      </c>
      <c r="J144" s="30" t="str">
        <f>IF(A144&lt;&gt;"",IF(F144&lt;&gt;"",IF(OR(ISNA(A144),ISNA(F144)),"","["&amp;A144&amp;"]="&amp;F144&amp;","),""),"")</f>
        <v>[145]=347,</v>
      </c>
      <c r="K144" s="3">
        <f>A144</f>
        <v>145</v>
      </c>
      <c r="L144" s="3">
        <f>F144</f>
        <v>347</v>
      </c>
      <c r="M144" s="8" t="str">
        <f>VLOOKUP(A144,'ESO wayshrine names'!$A$3:$B$9992,2,)</f>
        <v>Shrouded Plains Wayshrine</v>
      </c>
      <c r="N144" s="3" t="str">
        <f>VLOOKUP(F144,'ESO zone constants'!$A$3:$D$9999,4,FALSE)</f>
        <v>Coldharbour</v>
      </c>
    </row>
    <row r="145" spans="1:14" x14ac:dyDescent="0.25">
      <c r="A145" s="79">
        <v>146</v>
      </c>
      <c r="B145">
        <v>23</v>
      </c>
      <c r="C145">
        <v>255</v>
      </c>
      <c r="D145" t="s">
        <v>2387</v>
      </c>
      <c r="E145">
        <v>154</v>
      </c>
      <c r="F145">
        <v>347</v>
      </c>
      <c r="G145" t="s">
        <v>2387</v>
      </c>
      <c r="H145">
        <v>1</v>
      </c>
      <c r="I145" t="s">
        <v>2951</v>
      </c>
      <c r="J145" s="30" t="str">
        <f>IF(A145&lt;&gt;"",IF(F145&lt;&gt;"",IF(OR(ISNA(A145),ISNA(F145)),"","["&amp;A145&amp;"]="&amp;F145&amp;","),""),"")</f>
        <v>[146]=347,</v>
      </c>
      <c r="K145" s="3">
        <f>A145</f>
        <v>146</v>
      </c>
      <c r="L145" s="3">
        <f>F145</f>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2309</v>
      </c>
      <c r="E146">
        <v>18</v>
      </c>
      <c r="F146">
        <v>108</v>
      </c>
      <c r="G146" t="s">
        <v>2309</v>
      </c>
      <c r="H146">
        <v>1</v>
      </c>
      <c r="I146" t="s">
        <v>2952</v>
      </c>
      <c r="J146" s="30" t="str">
        <f>IF(A146&lt;&gt;"",IF(F146&lt;&gt;"",IF(OR(ISNA(A146),ISNA(F146)),"","["&amp;A146&amp;"]="&amp;F146&amp;","),""),"")</f>
        <v>[147]=108,</v>
      </c>
      <c r="K146" s="3">
        <f>A146</f>
        <v>147</v>
      </c>
      <c r="L146" s="3">
        <f>F146</f>
        <v>108</v>
      </c>
      <c r="M146" s="8" t="str">
        <f>VLOOKUP(A146,'ESO wayshrine names'!$A$3:$B$9992,2,)</f>
        <v>Greenheart Wayshrine</v>
      </c>
      <c r="N146" s="3" t="str">
        <f>VLOOKUP(F146,'ESO zone constants'!$A$3:$D$9999,4,FALSE)</f>
        <v>Greenshade</v>
      </c>
    </row>
    <row r="147" spans="1:14" x14ac:dyDescent="0.25">
      <c r="A147" s="79">
        <v>148</v>
      </c>
      <c r="B147">
        <v>16</v>
      </c>
      <c r="C147">
        <v>300</v>
      </c>
      <c r="D147" t="s">
        <v>2309</v>
      </c>
      <c r="E147">
        <v>18</v>
      </c>
      <c r="F147">
        <v>108</v>
      </c>
      <c r="G147" t="s">
        <v>2309</v>
      </c>
      <c r="H147">
        <v>1</v>
      </c>
      <c r="I147" t="s">
        <v>2953</v>
      </c>
      <c r="J147" s="30" t="str">
        <f>IF(A147&lt;&gt;"",IF(F147&lt;&gt;"",IF(OR(ISNA(A147),ISNA(F147)),"","["&amp;A147&amp;"]="&amp;F147&amp;","),""),"")</f>
        <v>[148]=108,</v>
      </c>
      <c r="K147" s="3">
        <f>A147</f>
        <v>148</v>
      </c>
      <c r="L147" s="3">
        <f>F147</f>
        <v>108</v>
      </c>
      <c r="M147" s="8" t="str">
        <f>VLOOKUP(A147,'ESO wayshrine names'!$A$3:$B$9992,2,)</f>
        <v>Labyrinth Wayshrine</v>
      </c>
      <c r="N147" s="3" t="str">
        <f>VLOOKUP(F147,'ESO zone constants'!$A$3:$D$9999,4,FALSE)</f>
        <v>Greenshade</v>
      </c>
    </row>
    <row r="148" spans="1:14" x14ac:dyDescent="0.25">
      <c r="A148" s="79">
        <v>149</v>
      </c>
      <c r="B148">
        <v>16</v>
      </c>
      <c r="C148">
        <v>300</v>
      </c>
      <c r="D148" t="s">
        <v>2309</v>
      </c>
      <c r="E148">
        <v>18</v>
      </c>
      <c r="F148">
        <v>108</v>
      </c>
      <c r="G148" t="s">
        <v>2309</v>
      </c>
      <c r="H148">
        <v>1</v>
      </c>
      <c r="I148" t="s">
        <v>2954</v>
      </c>
      <c r="J148" s="30" t="str">
        <f>IF(A148&lt;&gt;"",IF(F148&lt;&gt;"",IF(OR(ISNA(A148),ISNA(F148)),"","["&amp;A148&amp;"]="&amp;F148&amp;","),""),"")</f>
        <v>[149]=108,</v>
      </c>
      <c r="K148" s="3">
        <f>A148</f>
        <v>149</v>
      </c>
      <c r="L148" s="3">
        <f>F148</f>
        <v>108</v>
      </c>
      <c r="M148" s="8" t="str">
        <f>VLOOKUP(A148,'ESO wayshrine names'!$A$3:$B$9992,2,)</f>
        <v>Falinesti Wayshrine</v>
      </c>
      <c r="N148" s="3" t="str">
        <f>VLOOKUP(F148,'ESO zone constants'!$A$3:$D$9999,4,FALSE)</f>
        <v>Greenshade</v>
      </c>
    </row>
    <row r="149" spans="1:14" x14ac:dyDescent="0.25">
      <c r="A149" s="79">
        <v>150</v>
      </c>
      <c r="B149">
        <v>16</v>
      </c>
      <c r="C149">
        <v>300</v>
      </c>
      <c r="D149" t="s">
        <v>2309</v>
      </c>
      <c r="E149">
        <v>18</v>
      </c>
      <c r="F149">
        <v>108</v>
      </c>
      <c r="G149" t="s">
        <v>2309</v>
      </c>
      <c r="H149">
        <v>1</v>
      </c>
      <c r="I149" t="s">
        <v>2955</v>
      </c>
      <c r="J149" s="30" t="str">
        <f>IF(A149&lt;&gt;"",IF(F149&lt;&gt;"",IF(OR(ISNA(A149),ISNA(F149)),"","["&amp;A149&amp;"]="&amp;F149&amp;","),""),"")</f>
        <v>[150]=108,</v>
      </c>
      <c r="K149" s="3">
        <f>A149</f>
        <v>150</v>
      </c>
      <c r="L149" s="3">
        <f>F149</f>
        <v>108</v>
      </c>
      <c r="M149" s="8" t="str">
        <f>VLOOKUP(A149,'ESO wayshrine names'!$A$3:$B$9992,2,)</f>
        <v>Seaside Sanctuary</v>
      </c>
      <c r="N149" s="3" t="str">
        <f>VLOOKUP(F149,'ESO zone constants'!$A$3:$D$9999,4,FALSE)</f>
        <v>Greenshade</v>
      </c>
    </row>
    <row r="150" spans="1:14" x14ac:dyDescent="0.25">
      <c r="A150" s="79">
        <v>151</v>
      </c>
      <c r="B150">
        <v>16</v>
      </c>
      <c r="C150">
        <v>300</v>
      </c>
      <c r="D150" t="s">
        <v>2309</v>
      </c>
      <c r="E150">
        <v>18</v>
      </c>
      <c r="F150">
        <v>108</v>
      </c>
      <c r="G150" t="s">
        <v>2309</v>
      </c>
      <c r="H150">
        <v>1</v>
      </c>
      <c r="I150" t="s">
        <v>2956</v>
      </c>
      <c r="J150" s="30" t="str">
        <f>IF(A150&lt;&gt;"",IF(F150&lt;&gt;"",IF(OR(ISNA(A150),ISNA(F150)),"","["&amp;A150&amp;"]="&amp;F150&amp;","),""),"")</f>
        <v>[151]=108,</v>
      </c>
      <c r="K150" s="3">
        <f>A150</f>
        <v>151</v>
      </c>
      <c r="L150" s="3">
        <f>F150</f>
        <v>108</v>
      </c>
      <c r="M150" s="8" t="str">
        <f>VLOOKUP(A150,'ESO wayshrine names'!$A$3:$B$9992,2,)</f>
        <v>Verrant Morass Wayshrine</v>
      </c>
      <c r="N150" s="3" t="str">
        <f>VLOOKUP(F150,'ESO zone constants'!$A$3:$D$9999,4,FALSE)</f>
        <v>Greenshade</v>
      </c>
    </row>
    <row r="151" spans="1:14" x14ac:dyDescent="0.25">
      <c r="A151" s="79">
        <v>152</v>
      </c>
      <c r="B151">
        <v>16</v>
      </c>
      <c r="C151">
        <v>300</v>
      </c>
      <c r="D151" t="s">
        <v>2309</v>
      </c>
      <c r="E151">
        <v>18</v>
      </c>
      <c r="F151">
        <v>108</v>
      </c>
      <c r="G151" t="s">
        <v>2309</v>
      </c>
      <c r="H151">
        <v>1</v>
      </c>
      <c r="I151" t="s">
        <v>2957</v>
      </c>
      <c r="J151" s="30" t="str">
        <f>IF(A151&lt;&gt;"",IF(F151&lt;&gt;"",IF(OR(ISNA(A151),ISNA(F151)),"","["&amp;A151&amp;"]="&amp;F151&amp;","),""),"")</f>
        <v>[152]=108,</v>
      </c>
      <c r="K151" s="3">
        <f>A151</f>
        <v>152</v>
      </c>
      <c r="L151" s="3">
        <f>F151</f>
        <v>108</v>
      </c>
      <c r="M151" s="8" t="str">
        <f>VLOOKUP(A151,'ESO wayshrine names'!$A$3:$B$9992,2,)</f>
        <v>Woodhearth Wayshrine</v>
      </c>
      <c r="N151" s="3" t="str">
        <f>VLOOKUP(F151,'ESO zone constants'!$A$3:$D$9999,4,FALSE)</f>
        <v>Greenshade</v>
      </c>
    </row>
    <row r="152" spans="1:14" x14ac:dyDescent="0.25">
      <c r="A152" s="79">
        <v>153</v>
      </c>
      <c r="B152">
        <v>16</v>
      </c>
      <c r="C152">
        <v>300</v>
      </c>
      <c r="D152" t="s">
        <v>2309</v>
      </c>
      <c r="E152">
        <v>18</v>
      </c>
      <c r="F152">
        <v>108</v>
      </c>
      <c r="G152" t="s">
        <v>2309</v>
      </c>
      <c r="H152">
        <v>1</v>
      </c>
      <c r="I152" t="s">
        <v>2958</v>
      </c>
      <c r="J152" s="30" t="str">
        <f>IF(A152&lt;&gt;"",IF(F152&lt;&gt;"",IF(OR(ISNA(A152),ISNA(F152)),"","["&amp;A152&amp;"]="&amp;F152&amp;","),""),"")</f>
        <v>[153]=108,</v>
      </c>
      <c r="K152" s="3">
        <f>A152</f>
        <v>153</v>
      </c>
      <c r="L152" s="3">
        <f>F152</f>
        <v>108</v>
      </c>
      <c r="M152" s="8" t="str">
        <f>VLOOKUP(A152,'ESO wayshrine names'!$A$3:$B$9992,2,)</f>
        <v>Moonhenge Wayshrine</v>
      </c>
      <c r="N152" s="3" t="str">
        <f>VLOOKUP(F152,'ESO zone constants'!$A$3:$D$9999,4,FALSE)</f>
        <v>Greenshade</v>
      </c>
    </row>
    <row r="153" spans="1:14" x14ac:dyDescent="0.25">
      <c r="A153" s="79">
        <v>154</v>
      </c>
      <c r="B153">
        <v>16</v>
      </c>
      <c r="C153">
        <v>300</v>
      </c>
      <c r="D153" t="s">
        <v>2309</v>
      </c>
      <c r="E153">
        <v>18</v>
      </c>
      <c r="F153">
        <v>108</v>
      </c>
      <c r="G153" t="s">
        <v>2309</v>
      </c>
      <c r="H153">
        <v>1</v>
      </c>
      <c r="I153" t="s">
        <v>2959</v>
      </c>
      <c r="J153" s="30" t="str">
        <f>IF(A153&lt;&gt;"",IF(F153&lt;&gt;"",IF(OR(ISNA(A153),ISNA(F153)),"","["&amp;A153&amp;"]="&amp;F153&amp;","),""),"")</f>
        <v>[154]=108,</v>
      </c>
      <c r="K153" s="3">
        <f>A153</f>
        <v>154</v>
      </c>
      <c r="L153" s="3">
        <f>F153</f>
        <v>108</v>
      </c>
      <c r="M153" s="8" t="str">
        <f>VLOOKUP(A153,'ESO wayshrine names'!$A$3:$B$9992,2,)</f>
        <v>Serpent's Grotto Wayshrine</v>
      </c>
      <c r="N153" s="3" t="str">
        <f>VLOOKUP(F153,'ESO zone constants'!$A$3:$D$9999,4,FALSE)</f>
        <v>Greenshade</v>
      </c>
    </row>
    <row r="154" spans="1:14" x14ac:dyDescent="0.25">
      <c r="A154" s="79">
        <v>155</v>
      </c>
      <c r="B154">
        <v>5</v>
      </c>
      <c r="C154">
        <v>30</v>
      </c>
      <c r="D154" t="s">
        <v>3274</v>
      </c>
      <c r="E154">
        <v>17</v>
      </c>
      <c r="F154">
        <v>104</v>
      </c>
      <c r="G154" t="s">
        <v>2323</v>
      </c>
      <c r="H154">
        <v>1</v>
      </c>
      <c r="I154" t="s">
        <v>2960</v>
      </c>
      <c r="J154" s="30" t="str">
        <f>IF(A154&lt;&gt;"",IF(F154&lt;&gt;"",IF(OR(ISNA(A154),ISNA(F154)),"","["&amp;A154&amp;"]="&amp;F154&amp;","),""),"")</f>
        <v>[155]=104,</v>
      </c>
      <c r="K154" s="3">
        <f>A154</f>
        <v>155</v>
      </c>
      <c r="L154" s="3">
        <f>F154</f>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2310</v>
      </c>
      <c r="E155">
        <v>179</v>
      </c>
      <c r="F155">
        <v>382</v>
      </c>
      <c r="G155" t="s">
        <v>2310</v>
      </c>
      <c r="H155">
        <v>1</v>
      </c>
      <c r="I155" t="s">
        <v>2961</v>
      </c>
      <c r="J155" s="30" t="str">
        <f>IF(A155&lt;&gt;"",IF(F155&lt;&gt;"",IF(OR(ISNA(A155),ISNA(F155)),"","["&amp;A155&amp;"]="&amp;F155&amp;","),""),"")</f>
        <v>[156]=382,</v>
      </c>
      <c r="K155" s="3">
        <f>A155</f>
        <v>156</v>
      </c>
      <c r="L155" s="3">
        <f>F155</f>
        <v>382</v>
      </c>
      <c r="M155" s="8" t="str">
        <f>VLOOKUP(A155,'ESO wayshrine names'!$A$3:$B$9992,2,)</f>
        <v>Fort Grimwatch Wayshrine</v>
      </c>
      <c r="N155" s="3" t="str">
        <f>VLOOKUP(F155,'ESO zone constants'!$A$3:$D$9999,4,FALSE)</f>
        <v>Reaper's March</v>
      </c>
    </row>
    <row r="156" spans="1:14" x14ac:dyDescent="0.25">
      <c r="A156" s="79">
        <v>157</v>
      </c>
      <c r="B156">
        <v>17</v>
      </c>
      <c r="C156">
        <v>256</v>
      </c>
      <c r="D156" t="s">
        <v>2310</v>
      </c>
      <c r="E156">
        <v>179</v>
      </c>
      <c r="F156">
        <v>382</v>
      </c>
      <c r="G156" t="s">
        <v>2310</v>
      </c>
      <c r="H156">
        <v>1</v>
      </c>
      <c r="I156" t="s">
        <v>2962</v>
      </c>
      <c r="J156" s="30" t="str">
        <f>IF(A156&lt;&gt;"",IF(F156&lt;&gt;"",IF(OR(ISNA(A156),ISNA(F156)),"","["&amp;A156&amp;"]="&amp;F156&amp;","),""),"")</f>
        <v>[157]=382,</v>
      </c>
      <c r="K156" s="3">
        <f>A156</f>
        <v>157</v>
      </c>
      <c r="L156" s="3">
        <f>F156</f>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2310</v>
      </c>
      <c r="E157">
        <v>179</v>
      </c>
      <c r="F157">
        <v>382</v>
      </c>
      <c r="G157" t="s">
        <v>2310</v>
      </c>
      <c r="H157">
        <v>1</v>
      </c>
      <c r="I157" t="s">
        <v>2963</v>
      </c>
      <c r="J157" s="30" t="str">
        <f>IF(A157&lt;&gt;"",IF(F157&lt;&gt;"",IF(OR(ISNA(A157),ISNA(F157)),"","["&amp;A157&amp;"]="&amp;F157&amp;","),""),"")</f>
        <v>[158]=382,</v>
      </c>
      <c r="K157" s="3">
        <f>A157</f>
        <v>158</v>
      </c>
      <c r="L157" s="3">
        <f>F157</f>
        <v>382</v>
      </c>
      <c r="M157" s="8" t="str">
        <f>VLOOKUP(A157,'ESO wayshrine names'!$A$3:$B$9992,2,)</f>
        <v>Arenthia Wayshrine</v>
      </c>
      <c r="N157" s="3" t="str">
        <f>VLOOKUP(F157,'ESO zone constants'!$A$3:$D$9999,4,FALSE)</f>
        <v>Reaper's March</v>
      </c>
    </row>
    <row r="158" spans="1:14" x14ac:dyDescent="0.25">
      <c r="A158" s="79">
        <v>159</v>
      </c>
      <c r="B158">
        <v>17</v>
      </c>
      <c r="C158">
        <v>256</v>
      </c>
      <c r="D158" t="s">
        <v>2310</v>
      </c>
      <c r="E158">
        <v>179</v>
      </c>
      <c r="F158">
        <v>382</v>
      </c>
      <c r="G158" t="s">
        <v>2310</v>
      </c>
      <c r="H158">
        <v>1</v>
      </c>
      <c r="I158" t="s">
        <v>2964</v>
      </c>
      <c r="J158" s="30" t="str">
        <f>IF(A158&lt;&gt;"",IF(F158&lt;&gt;"",IF(OR(ISNA(A158),ISNA(F158)),"","["&amp;A158&amp;"]="&amp;F158&amp;","),""),"")</f>
        <v>[159]=382,</v>
      </c>
      <c r="K158" s="3">
        <f>A158</f>
        <v>159</v>
      </c>
      <c r="L158" s="3">
        <f>F158</f>
        <v>382</v>
      </c>
      <c r="M158" s="8" t="str">
        <f>VLOOKUP(A158,'ESO wayshrine names'!$A$3:$B$9992,2,)</f>
        <v>Dune Wayshrine</v>
      </c>
      <c r="N158" s="3" t="str">
        <f>VLOOKUP(F158,'ESO zone constants'!$A$3:$D$9999,4,FALSE)</f>
        <v>Reaper's March</v>
      </c>
    </row>
    <row r="159" spans="1:14" x14ac:dyDescent="0.25">
      <c r="A159" s="79">
        <v>160</v>
      </c>
      <c r="B159">
        <v>17</v>
      </c>
      <c r="C159">
        <v>256</v>
      </c>
      <c r="D159" t="s">
        <v>2310</v>
      </c>
      <c r="E159">
        <v>179</v>
      </c>
      <c r="F159">
        <v>382</v>
      </c>
      <c r="G159" t="s">
        <v>2310</v>
      </c>
      <c r="H159">
        <v>1</v>
      </c>
      <c r="I159" t="s">
        <v>2965</v>
      </c>
      <c r="J159" s="30" t="str">
        <f>IF(A159&lt;&gt;"",IF(F159&lt;&gt;"",IF(OR(ISNA(A159),ISNA(F159)),"","["&amp;A159&amp;"]="&amp;F159&amp;","),""),"")</f>
        <v>[160]=382,</v>
      </c>
      <c r="K159" s="3">
        <f>A159</f>
        <v>160</v>
      </c>
      <c r="L159" s="3">
        <f>F159</f>
        <v>382</v>
      </c>
      <c r="M159" s="8" t="str">
        <f>VLOOKUP(A159,'ESO wayshrine names'!$A$3:$B$9992,2,)</f>
        <v>Willowgrove Wayshrine</v>
      </c>
      <c r="N159" s="3" t="str">
        <f>VLOOKUP(F159,'ESO zone constants'!$A$3:$D$9999,4,FALSE)</f>
        <v>Reaper's March</v>
      </c>
    </row>
    <row r="160" spans="1:14" x14ac:dyDescent="0.25">
      <c r="A160" s="79">
        <v>161</v>
      </c>
      <c r="B160">
        <v>17</v>
      </c>
      <c r="C160">
        <v>256</v>
      </c>
      <c r="D160" t="s">
        <v>2310</v>
      </c>
      <c r="E160">
        <v>179</v>
      </c>
      <c r="F160">
        <v>382</v>
      </c>
      <c r="G160" t="s">
        <v>2310</v>
      </c>
      <c r="H160">
        <v>1</v>
      </c>
      <c r="I160" t="s">
        <v>2966</v>
      </c>
      <c r="J160" s="30" t="str">
        <f>IF(A160&lt;&gt;"",IF(F160&lt;&gt;"",IF(OR(ISNA(A160),ISNA(F160)),"","["&amp;A160&amp;"]="&amp;F160&amp;","),""),"")</f>
        <v>[161]=382,</v>
      </c>
      <c r="K160" s="3">
        <f>A160</f>
        <v>161</v>
      </c>
      <c r="L160" s="3">
        <f>F160</f>
        <v>382</v>
      </c>
      <c r="M160" s="8" t="str">
        <f>VLOOKUP(A160,'ESO wayshrine names'!$A$3:$B$9992,2,)</f>
        <v>Moonmont Wayshrine</v>
      </c>
      <c r="N160" s="3" t="str">
        <f>VLOOKUP(F160,'ESO zone constants'!$A$3:$D$9999,4,FALSE)</f>
        <v>Reaper's March</v>
      </c>
    </row>
    <row r="161" spans="1:14" x14ac:dyDescent="0.25">
      <c r="A161" s="79">
        <v>162</v>
      </c>
      <c r="B161">
        <v>17</v>
      </c>
      <c r="C161">
        <v>256</v>
      </c>
      <c r="D161" t="s">
        <v>2310</v>
      </c>
      <c r="E161">
        <v>179</v>
      </c>
      <c r="F161">
        <v>382</v>
      </c>
      <c r="G161" t="s">
        <v>2310</v>
      </c>
      <c r="H161">
        <v>1</v>
      </c>
      <c r="I161" t="s">
        <v>3276</v>
      </c>
      <c r="J161" s="30" t="str">
        <f>IF(A161&lt;&gt;"",IF(F161&lt;&gt;"",IF(OR(ISNA(A161),ISNA(F161)),"","["&amp;A161&amp;"]="&amp;F161&amp;","),""),"")</f>
        <v>[162]=382,</v>
      </c>
      <c r="K161" s="3">
        <f>A161</f>
        <v>162</v>
      </c>
      <c r="L161" s="3">
        <f>F161</f>
        <v>382</v>
      </c>
      <c r="M161" s="8" t="str">
        <f>VLOOKUP(A161,'ESO wayshrine names'!$A$3:$B$9992,2,)</f>
        <v>Rawl'kha Wayshrine</v>
      </c>
      <c r="N161" s="3" t="str">
        <f>VLOOKUP(F161,'ESO zone constants'!$A$3:$D$9999,4,FALSE)</f>
        <v>Reaper's March</v>
      </c>
    </row>
    <row r="162" spans="1:14" x14ac:dyDescent="0.25">
      <c r="A162" s="78">
        <v>163</v>
      </c>
      <c r="B162">
        <v>17</v>
      </c>
      <c r="C162">
        <v>256</v>
      </c>
      <c r="D162" t="s">
        <v>2310</v>
      </c>
      <c r="E162">
        <v>179</v>
      </c>
      <c r="F162">
        <v>382</v>
      </c>
      <c r="G162" t="s">
        <v>2310</v>
      </c>
      <c r="H162">
        <v>1</v>
      </c>
      <c r="I162" t="s">
        <v>3277</v>
      </c>
      <c r="J162" s="30" t="str">
        <f>IF(A162&lt;&gt;"",IF(F162&lt;&gt;"",IF(OR(ISNA(A162),ISNA(F162)),"","["&amp;A162&amp;"]="&amp;F162&amp;","),""),"")</f>
        <v>[163]=382,</v>
      </c>
      <c r="K162" s="3">
        <f>A162</f>
        <v>163</v>
      </c>
      <c r="L162" s="3">
        <f>F162</f>
        <v>382</v>
      </c>
      <c r="M162" s="8" t="str">
        <f>VLOOKUP(A162,'ESO wayshrine names'!$A$3:$B$9992,2,)</f>
        <v>S'ren-ja Wayshrine</v>
      </c>
      <c r="N162" s="3" t="str">
        <f>VLOOKUP(F162,'ESO zone constants'!$A$3:$D$9999,4,FALSE)</f>
        <v>Reaper's March</v>
      </c>
    </row>
    <row r="163" spans="1:14" x14ac:dyDescent="0.25">
      <c r="A163" s="79">
        <v>164</v>
      </c>
      <c r="B163">
        <v>7</v>
      </c>
      <c r="C163">
        <v>9</v>
      </c>
      <c r="D163" t="s">
        <v>2307</v>
      </c>
      <c r="E163">
        <v>180</v>
      </c>
      <c r="F163">
        <v>383</v>
      </c>
      <c r="G163" t="s">
        <v>2307</v>
      </c>
      <c r="H163">
        <v>1</v>
      </c>
      <c r="I163" t="s">
        <v>2967</v>
      </c>
      <c r="J163" s="30" t="str">
        <f>IF(A163&lt;&gt;"",IF(F163&lt;&gt;"",IF(OR(ISNA(A163),ISNA(F163)),"","["&amp;A163&amp;"]="&amp;F163&amp;","),""),"")</f>
        <v>[164]=383,</v>
      </c>
      <c r="K163" s="3">
        <f>A163</f>
        <v>164</v>
      </c>
      <c r="L163" s="3">
        <f>F163</f>
        <v>383</v>
      </c>
      <c r="M163" s="8" t="str">
        <f>VLOOKUP(A163,'ESO wayshrine names'!$A$3:$B$9992,2,)</f>
        <v>Gil-Var-Delle Wayshrine</v>
      </c>
      <c r="N163" s="3" t="str">
        <f>VLOOKUP(F163,'ESO zone constants'!$A$3:$D$9999,4,FALSE)</f>
        <v>Grahtwood</v>
      </c>
    </row>
    <row r="164" spans="1:14" x14ac:dyDescent="0.25">
      <c r="A164" s="79">
        <v>165</v>
      </c>
      <c r="B164">
        <v>7</v>
      </c>
      <c r="C164">
        <v>9</v>
      </c>
      <c r="D164" t="s">
        <v>2307</v>
      </c>
      <c r="E164">
        <v>180</v>
      </c>
      <c r="F164">
        <v>383</v>
      </c>
      <c r="G164" t="s">
        <v>2307</v>
      </c>
      <c r="H164">
        <v>1</v>
      </c>
      <c r="I164" t="s">
        <v>2968</v>
      </c>
      <c r="J164" s="30" t="str">
        <f>IF(A164&lt;&gt;"",IF(F164&lt;&gt;"",IF(OR(ISNA(A164),ISNA(F164)),"","["&amp;A164&amp;"]="&amp;F164&amp;","),""),"")</f>
        <v>[165]=383,</v>
      </c>
      <c r="K164" s="3">
        <f>A164</f>
        <v>165</v>
      </c>
      <c r="L164" s="3">
        <f>F164</f>
        <v>383</v>
      </c>
      <c r="M164" s="8" t="str">
        <f>VLOOKUP(A164,'ESO wayshrine names'!$A$3:$B$9992,2,)</f>
        <v>Haven Wayshrine</v>
      </c>
      <c r="N164" s="3" t="str">
        <f>VLOOKUP(F164,'ESO zone constants'!$A$3:$D$9999,4,FALSE)</f>
        <v>Grahtwood</v>
      </c>
    </row>
    <row r="165" spans="1:14" x14ac:dyDescent="0.25">
      <c r="A165" s="79">
        <v>166</v>
      </c>
      <c r="B165">
        <v>7</v>
      </c>
      <c r="C165">
        <v>9</v>
      </c>
      <c r="D165" t="s">
        <v>2307</v>
      </c>
      <c r="E165">
        <v>180</v>
      </c>
      <c r="F165">
        <v>383</v>
      </c>
      <c r="G165" t="s">
        <v>2307</v>
      </c>
      <c r="H165">
        <v>1</v>
      </c>
      <c r="I165" t="s">
        <v>2969</v>
      </c>
      <c r="J165" s="30" t="str">
        <f>IF(A165&lt;&gt;"",IF(F165&lt;&gt;"",IF(OR(ISNA(A165),ISNA(F165)),"","["&amp;A165&amp;"]="&amp;F165&amp;","),""),"")</f>
        <v>[166]=383,</v>
      </c>
      <c r="K165" s="3">
        <f>A165</f>
        <v>166</v>
      </c>
      <c r="L165" s="3">
        <f>F165</f>
        <v>383</v>
      </c>
      <c r="M165" s="8" t="str">
        <f>VLOOKUP(A165,'ESO wayshrine names'!$A$3:$B$9992,2,)</f>
        <v>Redfur Trading Post Wayshrine</v>
      </c>
      <c r="N165" s="3" t="str">
        <f>VLOOKUP(F165,'ESO zone constants'!$A$3:$D$9999,4,FALSE)</f>
        <v>Grahtwood</v>
      </c>
    </row>
    <row r="166" spans="1:14" x14ac:dyDescent="0.25">
      <c r="A166" s="79">
        <v>167</v>
      </c>
      <c r="B166">
        <v>7</v>
      </c>
      <c r="C166">
        <v>9</v>
      </c>
      <c r="D166" t="s">
        <v>2307</v>
      </c>
      <c r="E166">
        <v>180</v>
      </c>
      <c r="F166">
        <v>383</v>
      </c>
      <c r="G166" t="s">
        <v>2307</v>
      </c>
      <c r="H166">
        <v>1</v>
      </c>
      <c r="I166" t="s">
        <v>2970</v>
      </c>
      <c r="J166" s="30" t="str">
        <f>IF(A166&lt;&gt;"",IF(F166&lt;&gt;"",IF(OR(ISNA(A166),ISNA(F166)),"","["&amp;A166&amp;"]="&amp;F166&amp;","),""),"")</f>
        <v>[167]=383,</v>
      </c>
      <c r="K166" s="3">
        <f>A166</f>
        <v>167</v>
      </c>
      <c r="L166" s="3">
        <f>F166</f>
        <v>383</v>
      </c>
      <c r="M166" s="8" t="str">
        <f>VLOOKUP(A166,'ESO wayshrine names'!$A$3:$B$9992,2,)</f>
        <v>Southpoint Wayshrine</v>
      </c>
      <c r="N166" s="3" t="str">
        <f>VLOOKUP(F166,'ESO zone constants'!$A$3:$D$9999,4,FALSE)</f>
        <v>Grahtwood</v>
      </c>
    </row>
    <row r="167" spans="1:14" x14ac:dyDescent="0.25">
      <c r="A167" s="79">
        <v>168</v>
      </c>
      <c r="B167">
        <v>7</v>
      </c>
      <c r="C167">
        <v>9</v>
      </c>
      <c r="D167" t="s">
        <v>2307</v>
      </c>
      <c r="E167">
        <v>180</v>
      </c>
      <c r="F167">
        <v>383</v>
      </c>
      <c r="G167" t="s">
        <v>2307</v>
      </c>
      <c r="H167">
        <v>1</v>
      </c>
      <c r="I167" t="s">
        <v>2971</v>
      </c>
      <c r="J167" s="30" t="str">
        <f>IF(A167&lt;&gt;"",IF(F167&lt;&gt;"",IF(OR(ISNA(A167),ISNA(F167)),"","["&amp;A167&amp;"]="&amp;F167&amp;","),""),"")</f>
        <v>[168]=383,</v>
      </c>
      <c r="K167" s="3">
        <f>A167</f>
        <v>168</v>
      </c>
      <c r="L167" s="3">
        <f>F167</f>
        <v>383</v>
      </c>
      <c r="M167" s="8" t="str">
        <f>VLOOKUP(A167,'ESO wayshrine names'!$A$3:$B$9992,2,)</f>
        <v>Cormount Wayshrine</v>
      </c>
      <c r="N167" s="3" t="str">
        <f>VLOOKUP(F167,'ESO zone constants'!$A$3:$D$9999,4,FALSE)</f>
        <v>Grahtwood</v>
      </c>
    </row>
    <row r="168" spans="1:14" x14ac:dyDescent="0.25">
      <c r="A168" s="79">
        <v>169</v>
      </c>
      <c r="B168">
        <v>7</v>
      </c>
      <c r="C168">
        <v>9</v>
      </c>
      <c r="D168" t="s">
        <v>2307</v>
      </c>
      <c r="E168">
        <v>180</v>
      </c>
      <c r="F168">
        <v>383</v>
      </c>
      <c r="G168" t="s">
        <v>2307</v>
      </c>
      <c r="H168">
        <v>1</v>
      </c>
      <c r="I168" t="s">
        <v>2972</v>
      </c>
      <c r="J168" s="30" t="str">
        <f>IF(A168&lt;&gt;"",IF(F168&lt;&gt;"",IF(OR(ISNA(A168),ISNA(F168)),"","["&amp;A168&amp;"]="&amp;F168&amp;","),""),"")</f>
        <v>[169]=383,</v>
      </c>
      <c r="K168" s="3">
        <f>A168</f>
        <v>169</v>
      </c>
      <c r="L168" s="3">
        <f>F168</f>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2973</v>
      </c>
      <c r="J169" s="30" t="str">
        <f>IF(A169&lt;&gt;"",IF(F169&lt;&gt;"",IF(OR(ISNA(A169),ISNA(F169)),"","["&amp;A169&amp;"]="&amp;F169&amp;","),""),"")</f>
        <v>[170]=181,</v>
      </c>
      <c r="K169" s="3">
        <f>A169</f>
        <v>170</v>
      </c>
      <c r="L169" s="3">
        <f>F169</f>
        <v>181</v>
      </c>
      <c r="M169" s="8" t="str">
        <f>VLOOKUP(A169,'ESO wayshrine names'!$A$3:$B$9992,2,)</f>
        <v>Northern High Rock Wayshrine</v>
      </c>
      <c r="N169" s="3" t="str">
        <f>VLOOKUP(F169,'ESO zone constants'!$A$3:$D$9999,4,FALSE)</f>
        <v>Cyrodiil</v>
      </c>
    </row>
    <row r="170" spans="1:14" x14ac:dyDescent="0.25">
      <c r="A170" s="79">
        <v>171</v>
      </c>
      <c r="B170">
        <v>9</v>
      </c>
      <c r="C170">
        <v>26</v>
      </c>
      <c r="D170" t="s">
        <v>2328</v>
      </c>
      <c r="E170">
        <v>19</v>
      </c>
      <c r="F170">
        <v>117</v>
      </c>
      <c r="G170" t="s">
        <v>2328</v>
      </c>
      <c r="H170">
        <v>1</v>
      </c>
      <c r="I170" t="s">
        <v>2974</v>
      </c>
      <c r="J170" s="30" t="str">
        <f>IF(A170&lt;&gt;"",IF(F170&lt;&gt;"",IF(OR(ISNA(A170),ISNA(F170)),"","["&amp;A170&amp;"]="&amp;F170&amp;","),""),"")</f>
        <v>[171]=117,</v>
      </c>
      <c r="K170" s="3">
        <f>A170</f>
        <v>171</v>
      </c>
      <c r="L170" s="3">
        <f>F170</f>
        <v>117</v>
      </c>
      <c r="M170" s="8" t="str">
        <f>VLOOKUP(A170,'ESO wayshrine names'!$A$3:$B$9992,2,)</f>
        <v>Bogmother Wayshrine</v>
      </c>
      <c r="N170" s="3" t="str">
        <f>VLOOKUP(F170,'ESO zone constants'!$A$3:$D$9999,4,FALSE)</f>
        <v>Shadowfen</v>
      </c>
    </row>
    <row r="171" spans="1:14" x14ac:dyDescent="0.25">
      <c r="A171" s="78">
        <v>172</v>
      </c>
      <c r="B171">
        <v>22</v>
      </c>
      <c r="C171">
        <v>74</v>
      </c>
      <c r="D171" t="s">
        <v>3272</v>
      </c>
      <c r="E171">
        <v>109</v>
      </c>
      <c r="F171">
        <v>280</v>
      </c>
      <c r="G171" t="s">
        <v>3272</v>
      </c>
      <c r="H171">
        <v>1</v>
      </c>
      <c r="I171" t="s">
        <v>3272</v>
      </c>
      <c r="J171" s="30" t="str">
        <f>IF(A171&lt;&gt;"",IF(F171&lt;&gt;"",IF(OR(ISNA(A171),ISNA(F171)),"","["&amp;A171&amp;"]="&amp;F171&amp;","),""),"")</f>
        <v>[172]=280,</v>
      </c>
      <c r="K171" s="3">
        <f>A171</f>
        <v>172</v>
      </c>
      <c r="L171" s="3">
        <f>F171</f>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2975</v>
      </c>
      <c r="J172" s="30" t="str">
        <f>IF(A172&lt;&gt;"",IF(F172&lt;&gt;"",IF(OR(ISNA(A172),ISNA(F172)),"","["&amp;A172&amp;"]="&amp;F172&amp;","),""),"")</f>
        <v>[173]=281,</v>
      </c>
      <c r="K172" s="3">
        <f>A172</f>
        <v>173</v>
      </c>
      <c r="L172" s="3">
        <f>F172</f>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2976</v>
      </c>
      <c r="J173" s="30" t="str">
        <f>IF(A173&lt;&gt;"",IF(F173&lt;&gt;"",IF(OR(ISNA(A173),ISNA(F173)),"","["&amp;A173&amp;"]="&amp;F173&amp;","),""),"")</f>
        <v>[174]=381,</v>
      </c>
      <c r="K173" s="3">
        <f>A173</f>
        <v>174</v>
      </c>
      <c r="L173" s="3">
        <f>F173</f>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2977</v>
      </c>
      <c r="J174" s="30" t="str">
        <f>IF(A174&lt;&gt;"",IF(F174&lt;&gt;"",IF(OR(ISNA(A174),ISNA(F174)),"","["&amp;A174&amp;"]="&amp;F174&amp;","),""),"")</f>
        <v>[175]=381,</v>
      </c>
      <c r="K174" s="3">
        <f>A174</f>
        <v>175</v>
      </c>
      <c r="L174" s="3">
        <f>F174</f>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2978</v>
      </c>
      <c r="J175" s="30" t="str">
        <f>IF(A175&lt;&gt;"",IF(F175&lt;&gt;"",IF(OR(ISNA(A175),ISNA(F175)),"","["&amp;A175&amp;"]="&amp;F175&amp;","),""),"")</f>
        <v>[176]=381,</v>
      </c>
      <c r="K175" s="3">
        <f>A175</f>
        <v>176</v>
      </c>
      <c r="L175" s="3">
        <f>F175</f>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2979</v>
      </c>
      <c r="J176" s="30" t="str">
        <f>IF(A176&lt;&gt;"",IF(F176&lt;&gt;"",IF(OR(ISNA(A176),ISNA(F176)),"","["&amp;A176&amp;"]="&amp;F176&amp;","),""),"")</f>
        <v>[177]=381,</v>
      </c>
      <c r="K176" s="3">
        <f>A176</f>
        <v>177</v>
      </c>
      <c r="L176" s="3">
        <f>F176</f>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2980</v>
      </c>
      <c r="J177" s="30" t="str">
        <f>IF(A177&lt;&gt;"",IF(F177&lt;&gt;"",IF(OR(ISNA(A177),ISNA(F177)),"","["&amp;A177&amp;"]="&amp;F177&amp;","),""),"")</f>
        <v>[178]=381,</v>
      </c>
      <c r="K177" s="3">
        <f>A177</f>
        <v>178</v>
      </c>
      <c r="L177" s="3">
        <f>F177</f>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2981</v>
      </c>
      <c r="J178" s="30" t="str">
        <f>IF(A178&lt;&gt;"",IF(F178&lt;&gt;"",IF(OR(ISNA(A178),ISNA(F178)),"","["&amp;A178&amp;"]="&amp;F178&amp;","),""),"")</f>
        <v>[179]=534,</v>
      </c>
      <c r="K178" s="3">
        <f>A178</f>
        <v>179</v>
      </c>
      <c r="L178" s="3">
        <f>F178</f>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2982</v>
      </c>
      <c r="J179" s="30" t="str">
        <f>IF(A179&lt;&gt;"",IF(F179&lt;&gt;"",IF(OR(ISNA(A179),ISNA(F179)),"","["&amp;A179&amp;"]="&amp;F179&amp;","),""),"")</f>
        <v>[180]=534,</v>
      </c>
      <c r="K179" s="3">
        <f>A179</f>
        <v>180</v>
      </c>
      <c r="L179" s="3">
        <f>F179</f>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2983</v>
      </c>
      <c r="J180" s="30" t="str">
        <f>IF(A180&lt;&gt;"",IF(F180&lt;&gt;"",IF(OR(ISNA(A180),ISNA(F180)),"","["&amp;A180&amp;"]="&amp;F180&amp;","),""),"")</f>
        <v>[181]=535,</v>
      </c>
      <c r="K180" s="3">
        <f>A180</f>
        <v>181</v>
      </c>
      <c r="L180" s="3">
        <f>F180</f>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2984</v>
      </c>
      <c r="J181" s="30" t="str">
        <f>IF(A181&lt;&gt;"",IF(F181&lt;&gt;"",IF(OR(ISNA(A181),ISNA(F181)),"","["&amp;A181&amp;"]="&amp;F181&amp;","),""),"")</f>
        <v>[182]=535,</v>
      </c>
      <c r="K181" s="3">
        <f>A181</f>
        <v>182</v>
      </c>
      <c r="L181" s="3">
        <f>F181</f>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2985</v>
      </c>
      <c r="J182" s="30" t="str">
        <f>IF(A182&lt;&gt;"",IF(F182&lt;&gt;"",IF(OR(ISNA(A182),ISNA(F182)),"","["&amp;A182&amp;"]="&amp;F182&amp;","),""),"")</f>
        <v>[183]=535,</v>
      </c>
      <c r="K182" s="3">
        <f>A182</f>
        <v>183</v>
      </c>
      <c r="L182" s="3">
        <f>F182</f>
        <v>535</v>
      </c>
      <c r="M182" s="8" t="str">
        <f>VLOOKUP(A182,'ESO wayshrine names'!$A$3:$B$9992,2,)</f>
        <v>Carved Hills Wayshrine</v>
      </c>
      <c r="N182" s="3" t="str">
        <f>VLOOKUP(F182,'ESO zone constants'!$A$3:$D$9999,4,FALSE)</f>
        <v>Betnikh</v>
      </c>
    </row>
    <row r="183" spans="1:14" x14ac:dyDescent="0.25">
      <c r="A183" s="79">
        <v>184</v>
      </c>
      <c r="B183">
        <v>23</v>
      </c>
      <c r="C183">
        <v>255</v>
      </c>
      <c r="D183" t="s">
        <v>2387</v>
      </c>
      <c r="E183">
        <v>154</v>
      </c>
      <c r="F183">
        <v>347</v>
      </c>
      <c r="G183" t="s">
        <v>2387</v>
      </c>
      <c r="H183">
        <v>6</v>
      </c>
      <c r="I183" t="s">
        <v>2986</v>
      </c>
      <c r="J183" s="30" t="str">
        <f>IF(A183&lt;&gt;"",IF(F183&lt;&gt;"",IF(OR(ISNA(A183),ISNA(F183)),"","["&amp;A183&amp;"]="&amp;F183&amp;","),""),"")</f>
        <v>[184]=347,</v>
      </c>
      <c r="K183" s="3">
        <f>A183</f>
        <v>184</v>
      </c>
      <c r="L183" s="3">
        <f>F183</f>
        <v>347</v>
      </c>
      <c r="M183" s="8" t="str">
        <f>VLOOKUP(A183,'ESO wayshrine names'!$A$3:$B$9992,2,)</f>
        <v>Dungeon: Vaults of Madness</v>
      </c>
      <c r="N183" s="3" t="str">
        <f>VLOOKUP(F183,'ESO zone constants'!$A$3:$D$9999,4,FALSE)</f>
        <v>Coldharbour</v>
      </c>
    </row>
    <row r="184" spans="1:14" x14ac:dyDescent="0.25">
      <c r="A184" s="79">
        <v>185</v>
      </c>
      <c r="B184">
        <v>17</v>
      </c>
      <c r="C184">
        <v>256</v>
      </c>
      <c r="D184" t="s">
        <v>2310</v>
      </c>
      <c r="E184">
        <v>179</v>
      </c>
      <c r="F184">
        <v>382</v>
      </c>
      <c r="G184" t="s">
        <v>2310</v>
      </c>
      <c r="H184">
        <v>6</v>
      </c>
      <c r="I184" t="s">
        <v>2987</v>
      </c>
      <c r="J184" s="30" t="str">
        <f>IF(A184&lt;&gt;"",IF(F184&lt;&gt;"",IF(OR(ISNA(A184),ISNA(F184)),"","["&amp;A184&amp;"]="&amp;F184&amp;","),""),"")</f>
        <v>[185]=382,</v>
      </c>
      <c r="K184" s="3">
        <f>A184</f>
        <v>185</v>
      </c>
      <c r="L184" s="3">
        <f>F184</f>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2988</v>
      </c>
      <c r="J185" s="30" t="str">
        <f>IF(A185&lt;&gt;"",IF(F185&lt;&gt;"",IF(OR(ISNA(A185),ISNA(F185)),"","["&amp;A185&amp;"]="&amp;F185&amp;","),""),"")</f>
        <v>[186]=92,</v>
      </c>
      <c r="K185" s="3">
        <f>A185</f>
        <v>186</v>
      </c>
      <c r="L185" s="3">
        <f>F185</f>
        <v>92</v>
      </c>
      <c r="M185" s="8" t="str">
        <f>VLOOKUP(A185,'ESO wayshrine names'!$A$3:$B$9992,2,)</f>
        <v>Dungeon: Blackheart Haven</v>
      </c>
      <c r="N185" s="3" t="str">
        <f>VLOOKUP(F185,'ESO zone constants'!$A$3:$D$9999,4,FALSE)</f>
        <v>Bangkorai</v>
      </c>
    </row>
    <row r="186" spans="1:14" x14ac:dyDescent="0.25">
      <c r="A186" s="79">
        <v>187</v>
      </c>
      <c r="B186">
        <v>12</v>
      </c>
      <c r="C186">
        <v>125</v>
      </c>
      <c r="D186" t="s">
        <v>2327</v>
      </c>
      <c r="E186">
        <v>16</v>
      </c>
      <c r="F186">
        <v>103</v>
      </c>
      <c r="G186" t="s">
        <v>2327</v>
      </c>
      <c r="H186">
        <v>6</v>
      </c>
      <c r="I186" t="s">
        <v>2989</v>
      </c>
      <c r="J186" s="30" t="str">
        <f>IF(A186&lt;&gt;"",IF(F186&lt;&gt;"",IF(OR(ISNA(A186),ISNA(F186)),"","["&amp;A186&amp;"]="&amp;F186&amp;","),""),"")</f>
        <v>[187]=103,</v>
      </c>
      <c r="K186" s="3">
        <f>A186</f>
        <v>187</v>
      </c>
      <c r="L186" s="3">
        <f>F186</f>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2990</v>
      </c>
      <c r="J187" s="30" t="str">
        <f>IF(A187&lt;&gt;"",IF(F187&lt;&gt;"",IF(OR(ISNA(A187),ISNA(F187)),"","["&amp;A187&amp;"]="&amp;F187&amp;","),""),"")</f>
        <v>[188]=58,</v>
      </c>
      <c r="K187" s="3">
        <f>A187</f>
        <v>188</v>
      </c>
      <c r="L187" s="3">
        <f>F187</f>
        <v>58</v>
      </c>
      <c r="M187" s="8" t="str">
        <f>VLOOKUP(A187,'ESO wayshrine names'!$A$3:$B$9992,2,)</f>
        <v>Dungeon: Tempest Island</v>
      </c>
      <c r="N187" s="3" t="str">
        <f>VLOOKUP(F187,'ESO zone constants'!$A$3:$D$9999,4,FALSE)</f>
        <v>Malabal Tor</v>
      </c>
    </row>
    <row r="188" spans="1:14" x14ac:dyDescent="0.25">
      <c r="A188" s="79">
        <v>190</v>
      </c>
      <c r="B188">
        <v>3</v>
      </c>
      <c r="C188">
        <v>10</v>
      </c>
      <c r="D188" t="s">
        <v>2324</v>
      </c>
      <c r="E188">
        <v>5</v>
      </c>
      <c r="F188">
        <v>20</v>
      </c>
      <c r="G188" t="s">
        <v>2324</v>
      </c>
      <c r="H188">
        <v>6</v>
      </c>
      <c r="I188" t="s">
        <v>2991</v>
      </c>
      <c r="J188" s="30" t="str">
        <f>IF(A188&lt;&gt;"",IF(F188&lt;&gt;"",IF(OR(ISNA(A188),ISNA(F188)),"","["&amp;A188&amp;"]="&amp;F188&amp;","),""),"")</f>
        <v>[190]=20,</v>
      </c>
      <c r="K188" s="3">
        <f>A188</f>
        <v>190</v>
      </c>
      <c r="L188" s="3">
        <f>F188</f>
        <v>20</v>
      </c>
      <c r="M188" s="8" t="str">
        <f>VLOOKUP(A188,'ESO wayshrine names'!$A$3:$B$9992,2,)</f>
        <v>Dungeon: Crypt of Hearts I</v>
      </c>
      <c r="N188" s="3" t="str">
        <f>VLOOKUP(F188,'ESO zone constants'!$A$3:$D$9999,4,FALSE)</f>
        <v>Rivenspire</v>
      </c>
    </row>
    <row r="189" spans="1:14" x14ac:dyDescent="0.25">
      <c r="A189" s="79">
        <v>191</v>
      </c>
      <c r="B189">
        <v>7</v>
      </c>
      <c r="C189">
        <v>9</v>
      </c>
      <c r="D189" t="s">
        <v>2307</v>
      </c>
      <c r="E189">
        <v>180</v>
      </c>
      <c r="F189">
        <v>383</v>
      </c>
      <c r="G189" t="s">
        <v>2307</v>
      </c>
      <c r="H189">
        <v>6</v>
      </c>
      <c r="I189" t="s">
        <v>2992</v>
      </c>
      <c r="J189" s="30" t="str">
        <f>IF(A189&lt;&gt;"",IF(F189&lt;&gt;"",IF(OR(ISNA(A189),ISNA(F189)),"","["&amp;A189&amp;"]="&amp;F189&amp;","),""),"")</f>
        <v>[191]=383,</v>
      </c>
      <c r="K189" s="3">
        <f>A189</f>
        <v>191</v>
      </c>
      <c r="L189" s="3">
        <f>F189</f>
        <v>383</v>
      </c>
      <c r="M189" s="8" t="str">
        <f>VLOOKUP(A189,'ESO wayshrine names'!$A$3:$B$9992,2,)</f>
        <v>Dungeon: Elden Hollow I</v>
      </c>
      <c r="N189" s="3" t="str">
        <f>VLOOKUP(F189,'ESO zone constants'!$A$3:$D$9999,4,FALSE)</f>
        <v>Grahtwood</v>
      </c>
    </row>
    <row r="190" spans="1:14" x14ac:dyDescent="0.25">
      <c r="A190" s="79">
        <v>192</v>
      </c>
      <c r="B190">
        <v>9</v>
      </c>
      <c r="C190">
        <v>26</v>
      </c>
      <c r="D190" t="s">
        <v>2328</v>
      </c>
      <c r="E190">
        <v>19</v>
      </c>
      <c r="F190">
        <v>117</v>
      </c>
      <c r="G190" t="s">
        <v>2328</v>
      </c>
      <c r="H190">
        <v>6</v>
      </c>
      <c r="I190" t="s">
        <v>2993</v>
      </c>
      <c r="J190" s="30" t="str">
        <f>IF(A190&lt;&gt;"",IF(F190&lt;&gt;"",IF(OR(ISNA(A190),ISNA(F190)),"","["&amp;A190&amp;"]="&amp;F190&amp;","),""),"")</f>
        <v>[192]=117,</v>
      </c>
      <c r="K190" s="3">
        <f>A190</f>
        <v>192</v>
      </c>
      <c r="L190" s="3">
        <f>F190</f>
        <v>117</v>
      </c>
      <c r="M190" s="8" t="str">
        <f>VLOOKUP(A190,'ESO wayshrine names'!$A$3:$B$9992,2,)</f>
        <v>Dungeon: Arx Corinium</v>
      </c>
      <c r="N190" s="3" t="str">
        <f>VLOOKUP(F190,'ESO zone constants'!$A$3:$D$9999,4,FALSE)</f>
        <v>Shadowfen</v>
      </c>
    </row>
    <row r="191" spans="1:14" x14ac:dyDescent="0.25">
      <c r="A191" s="79">
        <v>193</v>
      </c>
      <c r="B191">
        <v>2</v>
      </c>
      <c r="C191">
        <v>1</v>
      </c>
      <c r="D191" t="s">
        <v>103</v>
      </c>
      <c r="E191">
        <v>2</v>
      </c>
      <c r="F191">
        <v>3</v>
      </c>
      <c r="G191" t="s">
        <v>103</v>
      </c>
      <c r="H191">
        <v>6</v>
      </c>
      <c r="I191" t="s">
        <v>2994</v>
      </c>
      <c r="J191" s="30" t="str">
        <f>IF(A191&lt;&gt;"",IF(F191&lt;&gt;"",IF(OR(ISNA(A191),ISNA(F191)),"","["&amp;A191&amp;"]="&amp;F191&amp;","),""),"")</f>
        <v>[193]=3,</v>
      </c>
      <c r="K191" s="3">
        <f>A191</f>
        <v>193</v>
      </c>
      <c r="L191" s="3">
        <f>F191</f>
        <v>3</v>
      </c>
      <c r="M191" s="8" t="str">
        <f>VLOOKUP(A191,'ESO wayshrine names'!$A$3:$B$9992,2,)</f>
        <v>Dungeon: Spindleclutch I</v>
      </c>
      <c r="N191" s="3" t="str">
        <f>VLOOKUP(F191,'ESO zone constants'!$A$3:$D$9999,4,FALSE)</f>
        <v>Glenumbra</v>
      </c>
    </row>
    <row r="192" spans="1:14" x14ac:dyDescent="0.25">
      <c r="A192" s="79">
        <v>194</v>
      </c>
      <c r="B192">
        <v>15</v>
      </c>
      <c r="C192">
        <v>143</v>
      </c>
      <c r="D192" t="s">
        <v>264</v>
      </c>
      <c r="E192">
        <v>178</v>
      </c>
      <c r="F192">
        <v>381</v>
      </c>
      <c r="G192" t="s">
        <v>264</v>
      </c>
      <c r="H192">
        <v>6</v>
      </c>
      <c r="I192" t="s">
        <v>2995</v>
      </c>
      <c r="J192" s="30" t="str">
        <f>IF(A192&lt;&gt;"",IF(F192&lt;&gt;"",IF(OR(ISNA(A192),ISNA(F192)),"","["&amp;A192&amp;"]="&amp;F192&amp;","),""),"")</f>
        <v>[194]=381,</v>
      </c>
      <c r="K192" s="3">
        <f>A192</f>
        <v>194</v>
      </c>
      <c r="L192" s="3">
        <f>F192</f>
        <v>381</v>
      </c>
      <c r="M192" s="8" t="str">
        <f>VLOOKUP(A192,'ESO wayshrine names'!$A$3:$B$9992,2,)</f>
        <v>Dungeon: The Banished Cells I</v>
      </c>
      <c r="N192" s="3" t="str">
        <f>VLOOKUP(F192,'ESO zone constants'!$A$3:$D$9999,4,FALSE)</f>
        <v>Auridon</v>
      </c>
    </row>
    <row r="193" spans="1:14" x14ac:dyDescent="0.25">
      <c r="A193" s="78">
        <v>195</v>
      </c>
      <c r="B193">
        <v>13</v>
      </c>
      <c r="C193">
        <v>61</v>
      </c>
      <c r="D193" t="s">
        <v>2326</v>
      </c>
      <c r="E193">
        <v>15</v>
      </c>
      <c r="F193">
        <v>101</v>
      </c>
      <c r="G193" t="s">
        <v>2326</v>
      </c>
      <c r="H193">
        <v>6</v>
      </c>
      <c r="I193" t="s">
        <v>3351</v>
      </c>
      <c r="J193" s="30" t="str">
        <f>IF(A193&lt;&gt;"",IF(F193&lt;&gt;"",IF(OR(ISNA(A193),ISNA(F193)),"","["&amp;A193&amp;"]="&amp;F193&amp;","),""),"")</f>
        <v>[195]=101,</v>
      </c>
      <c r="K193" s="3">
        <f>A193</f>
        <v>195</v>
      </c>
      <c r="L193" s="3">
        <f>F193</f>
        <v>101</v>
      </c>
      <c r="M193" s="8" t="str">
        <f>VLOOKUP(A193,'ESO wayshrine names'!$A$3:$B$9992,2,)</f>
        <v>Dungeon: Direfrost Keep</v>
      </c>
      <c r="N193" s="3" t="str">
        <f>VLOOKUP(F193,'ESO zone constants'!$A$3:$D$9999,4,FALSE)</f>
        <v>Eastmarch</v>
      </c>
    </row>
    <row r="194" spans="1:14" x14ac:dyDescent="0.25">
      <c r="A194" s="79">
        <v>196</v>
      </c>
      <c r="B194">
        <v>5</v>
      </c>
      <c r="C194">
        <v>30</v>
      </c>
      <c r="D194" t="s">
        <v>3274</v>
      </c>
      <c r="E194">
        <v>17</v>
      </c>
      <c r="F194">
        <v>104</v>
      </c>
      <c r="G194" t="s">
        <v>2323</v>
      </c>
      <c r="H194">
        <v>6</v>
      </c>
      <c r="I194" t="s">
        <v>2996</v>
      </c>
      <c r="J194" s="30" t="str">
        <f>IF(A194&lt;&gt;"",IF(F194&lt;&gt;"",IF(OR(ISNA(A194),ISNA(F194)),"","["&amp;A194&amp;"]="&amp;F194&amp;","),""),"")</f>
        <v>[196]=104,</v>
      </c>
      <c r="K194" s="3">
        <f>A194</f>
        <v>196</v>
      </c>
      <c r="L194" s="3">
        <f>F194</f>
        <v>104</v>
      </c>
      <c r="M194" s="8" t="str">
        <f>VLOOKUP(A194,'ESO wayshrine names'!$A$3:$B$9992,2,)</f>
        <v>Dungeon: Volenfell</v>
      </c>
      <c r="N194" s="3" t="str">
        <f>VLOOKUP(F194,'ESO zone constants'!$A$3:$D$9999,4,FALSE)</f>
        <v>Alik'r Desert</v>
      </c>
    </row>
    <row r="195" spans="1:14" x14ac:dyDescent="0.25">
      <c r="A195" s="79">
        <v>197</v>
      </c>
      <c r="B195">
        <v>16</v>
      </c>
      <c r="C195">
        <v>300</v>
      </c>
      <c r="D195" t="s">
        <v>2309</v>
      </c>
      <c r="E195">
        <v>18</v>
      </c>
      <c r="F195">
        <v>108</v>
      </c>
      <c r="G195" t="s">
        <v>2309</v>
      </c>
      <c r="H195">
        <v>6</v>
      </c>
      <c r="I195" t="s">
        <v>2997</v>
      </c>
      <c r="J195" s="30" t="str">
        <f>IF(A195&lt;&gt;"",IF(F195&lt;&gt;"",IF(OR(ISNA(A195),ISNA(F195)),"","["&amp;A195&amp;"]="&amp;F195&amp;","),""),"")</f>
        <v>[197]=108,</v>
      </c>
      <c r="K195" s="3">
        <f>A195</f>
        <v>197</v>
      </c>
      <c r="L195" s="3">
        <f>F195</f>
        <v>108</v>
      </c>
      <c r="M195" s="8" t="str">
        <f>VLOOKUP(A195,'ESO wayshrine names'!$A$3:$B$9992,2,)</f>
        <v>Dungeon: City of Ash I</v>
      </c>
      <c r="N195" s="3" t="str">
        <f>VLOOKUP(F195,'ESO zone constants'!$A$3:$D$9999,4,FALSE)</f>
        <v>Greenshade</v>
      </c>
    </row>
    <row r="196" spans="1:14" x14ac:dyDescent="0.25">
      <c r="A196" s="79">
        <v>198</v>
      </c>
      <c r="B196">
        <v>10</v>
      </c>
      <c r="C196">
        <v>13</v>
      </c>
      <c r="D196" t="s">
        <v>107</v>
      </c>
      <c r="E196">
        <v>10</v>
      </c>
      <c r="F196">
        <v>57</v>
      </c>
      <c r="G196" t="s">
        <v>107</v>
      </c>
      <c r="H196">
        <v>6</v>
      </c>
      <c r="I196" t="s">
        <v>2998</v>
      </c>
      <c r="J196" s="30" t="str">
        <f>IF(A196&lt;&gt;"",IF(F196&lt;&gt;"",IF(OR(ISNA(A196),ISNA(F196)),"","["&amp;A196&amp;"]="&amp;F196&amp;","),""),"")</f>
        <v>[198]=57,</v>
      </c>
      <c r="K196" s="3">
        <f>A196</f>
        <v>198</v>
      </c>
      <c r="L196" s="3">
        <f>F196</f>
        <v>57</v>
      </c>
      <c r="M196" s="8" t="str">
        <f>VLOOKUP(A196,'ESO wayshrine names'!$A$3:$B$9992,2,)</f>
        <v>Dungeon: Darkshade Caverns I</v>
      </c>
      <c r="N196" s="3" t="str">
        <f>VLOOKUP(F196,'ESO zone constants'!$A$3:$D$9999,4,FALSE)</f>
        <v>Deshaan</v>
      </c>
    </row>
    <row r="197" spans="1:14" x14ac:dyDescent="0.25">
      <c r="A197" s="79">
        <v>199</v>
      </c>
      <c r="B197">
        <v>14</v>
      </c>
      <c r="C197">
        <v>16</v>
      </c>
      <c r="D197" t="s">
        <v>125</v>
      </c>
      <c r="E197">
        <v>37</v>
      </c>
      <c r="F197">
        <v>181</v>
      </c>
      <c r="G197" t="s">
        <v>125</v>
      </c>
      <c r="H197">
        <v>1</v>
      </c>
      <c r="I197" t="s">
        <v>2999</v>
      </c>
      <c r="J197" s="30" t="str">
        <f>IF(A197&lt;&gt;"",IF(F197&lt;&gt;"",IF(OR(ISNA(A197),ISNA(F197)),"","["&amp;A197&amp;"]="&amp;F197&amp;","),""),"")</f>
        <v>[199]=181,</v>
      </c>
      <c r="K197" s="3">
        <f>A197</f>
        <v>199</v>
      </c>
      <c r="L197" s="3">
        <f>F197</f>
        <v>181</v>
      </c>
      <c r="M197" s="8" t="str">
        <f>VLOOKUP(A197,'ESO wayshrine names'!$A$3:$B$9992,2,)</f>
        <v>Southern High Rock Wayshrine</v>
      </c>
      <c r="N197" s="3" t="str">
        <f>VLOOKUP(F197,'ESO zone constants'!$A$3:$D$9999,4,FALSE)</f>
        <v>Cyrodiil</v>
      </c>
    </row>
    <row r="198" spans="1:14" x14ac:dyDescent="0.25">
      <c r="A198" s="79">
        <v>200</v>
      </c>
      <c r="B198">
        <v>14</v>
      </c>
      <c r="C198">
        <v>16</v>
      </c>
      <c r="D198" t="s">
        <v>125</v>
      </c>
      <c r="E198">
        <v>37</v>
      </c>
      <c r="F198">
        <v>181</v>
      </c>
      <c r="G198" t="s">
        <v>125</v>
      </c>
      <c r="H198">
        <v>1</v>
      </c>
      <c r="I198" t="s">
        <v>3000</v>
      </c>
      <c r="J198" s="30" t="str">
        <f>IF(A198&lt;&gt;"",IF(F198&lt;&gt;"",IF(OR(ISNA(A198),ISNA(F198)),"","["&amp;A198&amp;"]="&amp;F198&amp;","),""),"")</f>
        <v>[200]=181,</v>
      </c>
      <c r="K198" s="3">
        <f>A198</f>
        <v>200</v>
      </c>
      <c r="L198" s="3">
        <f>F198</f>
        <v>181</v>
      </c>
      <c r="M198" s="8" t="str">
        <f>VLOOKUP(A198,'ESO wayshrine names'!$A$3:$B$9992,2,)</f>
        <v>Eastern Elsweyr Wayshrine</v>
      </c>
      <c r="N198" s="3" t="str">
        <f>VLOOKUP(F198,'ESO zone constants'!$A$3:$D$9999,4,FALSE)</f>
        <v>Cyrodiil</v>
      </c>
    </row>
    <row r="199" spans="1:14" x14ac:dyDescent="0.25">
      <c r="A199" s="79">
        <v>201</v>
      </c>
      <c r="B199">
        <v>14</v>
      </c>
      <c r="C199">
        <v>16</v>
      </c>
      <c r="D199" t="s">
        <v>125</v>
      </c>
      <c r="E199">
        <v>37</v>
      </c>
      <c r="F199">
        <v>181</v>
      </c>
      <c r="G199" t="s">
        <v>125</v>
      </c>
      <c r="H199">
        <v>1</v>
      </c>
      <c r="I199" t="s">
        <v>3001</v>
      </c>
      <c r="J199" s="30" t="str">
        <f>IF(A199&lt;&gt;"",IF(F199&lt;&gt;"",IF(OR(ISNA(A199),ISNA(F199)),"","["&amp;A199&amp;"]="&amp;F199&amp;","),""),"")</f>
        <v>[201]=181,</v>
      </c>
      <c r="K199" s="3">
        <f>A199</f>
        <v>201</v>
      </c>
      <c r="L199" s="3">
        <f>F199</f>
        <v>181</v>
      </c>
      <c r="M199" s="8" t="str">
        <f>VLOOKUP(A199,'ESO wayshrine names'!$A$3:$B$9992,2,)</f>
        <v>Western Elsweyr Wayshrine</v>
      </c>
      <c r="N199" s="3" t="str">
        <f>VLOOKUP(F199,'ESO zone constants'!$A$3:$D$9999,4,FALSE)</f>
        <v>Cyrodiil</v>
      </c>
    </row>
    <row r="200" spans="1:14" x14ac:dyDescent="0.25">
      <c r="A200" s="79">
        <v>202</v>
      </c>
      <c r="B200">
        <v>14</v>
      </c>
      <c r="C200">
        <v>16</v>
      </c>
      <c r="D200" t="s">
        <v>125</v>
      </c>
      <c r="E200">
        <v>37</v>
      </c>
      <c r="F200">
        <v>181</v>
      </c>
      <c r="G200" t="s">
        <v>125</v>
      </c>
      <c r="H200">
        <v>1</v>
      </c>
      <c r="I200" t="s">
        <v>3002</v>
      </c>
      <c r="J200" s="30" t="str">
        <f>IF(A200&lt;&gt;"",IF(F200&lt;&gt;"",IF(OR(ISNA(A200),ISNA(F200)),"","["&amp;A200&amp;"]="&amp;F200&amp;","),""),"")</f>
        <v>[202]=181,</v>
      </c>
      <c r="K200" s="3">
        <f>A200</f>
        <v>202</v>
      </c>
      <c r="L200" s="3">
        <f>F200</f>
        <v>181</v>
      </c>
      <c r="M200" s="8" t="str">
        <f>VLOOKUP(A200,'ESO wayshrine names'!$A$3:$B$9992,2,)</f>
        <v>North Morrowind Wayshrine</v>
      </c>
      <c r="N200" s="3" t="str">
        <f>VLOOKUP(F200,'ESO zone constants'!$A$3:$D$9999,4,FALSE)</f>
        <v>Cyrodiil</v>
      </c>
    </row>
    <row r="201" spans="1:14" x14ac:dyDescent="0.25">
      <c r="A201" s="79">
        <v>203</v>
      </c>
      <c r="B201">
        <v>14</v>
      </c>
      <c r="C201">
        <v>16</v>
      </c>
      <c r="D201" t="s">
        <v>125</v>
      </c>
      <c r="E201">
        <v>37</v>
      </c>
      <c r="F201">
        <v>181</v>
      </c>
      <c r="G201" t="s">
        <v>125</v>
      </c>
      <c r="H201">
        <v>1</v>
      </c>
      <c r="I201" t="s">
        <v>3003</v>
      </c>
      <c r="J201" s="30" t="str">
        <f>IF(A201&lt;&gt;"",IF(F201&lt;&gt;"",IF(OR(ISNA(A201),ISNA(F201)),"","["&amp;A201&amp;"]="&amp;F201&amp;","),""),"")</f>
        <v>[203]=181,</v>
      </c>
      <c r="K201" s="3">
        <f>A201</f>
        <v>203</v>
      </c>
      <c r="L201" s="3">
        <f>F201</f>
        <v>181</v>
      </c>
      <c r="M201" s="8" t="str">
        <f>VLOOKUP(A201,'ESO wayshrine names'!$A$3:$B$9992,2,)</f>
        <v>South Morrowind Wayshrine</v>
      </c>
      <c r="N201" s="3" t="str">
        <f>VLOOKUP(F201,'ESO zone constants'!$A$3:$D$9999,4,FALSE)</f>
        <v>Cyrodiil</v>
      </c>
    </row>
    <row r="202" spans="1:14" x14ac:dyDescent="0.25">
      <c r="A202" s="79">
        <v>204</v>
      </c>
      <c r="B202">
        <v>6</v>
      </c>
      <c r="C202">
        <v>20</v>
      </c>
      <c r="D202" t="s">
        <v>109</v>
      </c>
      <c r="E202">
        <v>14</v>
      </c>
      <c r="F202">
        <v>92</v>
      </c>
      <c r="G202" t="s">
        <v>109</v>
      </c>
      <c r="H202">
        <v>1</v>
      </c>
      <c r="I202" t="s">
        <v>3004</v>
      </c>
      <c r="J202" s="30" t="str">
        <f>IF(A202&lt;&gt;"",IF(F202&lt;&gt;"",IF(OR(ISNA(A202),ISNA(F202)),"","["&amp;A202&amp;"]="&amp;F202&amp;","),""),"")</f>
        <v>[204]=92,</v>
      </c>
      <c r="K202" s="3">
        <f>A202</f>
        <v>204</v>
      </c>
      <c r="L202" s="3">
        <f>F202</f>
        <v>92</v>
      </c>
      <c r="M202" s="8" t="str">
        <f>VLOOKUP(A202,'ESO wayshrine names'!$A$3:$B$9992,2,)</f>
        <v>Eastern Evermore Wayshrine</v>
      </c>
      <c r="N202" s="3" t="str">
        <f>VLOOKUP(F202,'ESO zone constants'!$A$3:$D$9999,4,FALSE)</f>
        <v>Bangkorai</v>
      </c>
    </row>
    <row r="203" spans="1:14" x14ac:dyDescent="0.25">
      <c r="A203" s="79">
        <v>205</v>
      </c>
      <c r="B203">
        <v>10</v>
      </c>
      <c r="C203">
        <v>13</v>
      </c>
      <c r="D203" t="s">
        <v>107</v>
      </c>
      <c r="E203">
        <v>10</v>
      </c>
      <c r="F203">
        <v>57</v>
      </c>
      <c r="G203" t="s">
        <v>107</v>
      </c>
      <c r="H203">
        <v>1</v>
      </c>
      <c r="I203" t="s">
        <v>3005</v>
      </c>
      <c r="J203" s="30" t="str">
        <f>IF(A203&lt;&gt;"",IF(F203&lt;&gt;"",IF(OR(ISNA(A203),ISNA(F203)),"","["&amp;A203&amp;"]="&amp;F203&amp;","),""),"")</f>
        <v>[205]=57,</v>
      </c>
      <c r="K203" s="3">
        <f>A203</f>
        <v>205</v>
      </c>
      <c r="L203" s="3">
        <f>F203</f>
        <v>57</v>
      </c>
      <c r="M203" s="8" t="str">
        <f>VLOOKUP(A203,'ESO wayshrine names'!$A$3:$B$9992,2,)</f>
        <v>Shad Astula Wayshrine</v>
      </c>
      <c r="N203" s="3" t="str">
        <f>VLOOKUP(F203,'ESO zone constants'!$A$3:$D$9999,4,FALSE)</f>
        <v>Deshaan</v>
      </c>
    </row>
    <row r="204" spans="1:14" x14ac:dyDescent="0.25">
      <c r="A204" s="79">
        <v>206</v>
      </c>
      <c r="B204">
        <v>6</v>
      </c>
      <c r="C204">
        <v>20</v>
      </c>
      <c r="D204" t="s">
        <v>109</v>
      </c>
      <c r="E204">
        <v>14</v>
      </c>
      <c r="F204">
        <v>92</v>
      </c>
      <c r="G204" t="s">
        <v>109</v>
      </c>
      <c r="H204">
        <v>1</v>
      </c>
      <c r="I204" t="s">
        <v>3006</v>
      </c>
      <c r="J204" s="30" t="str">
        <f>IF(A204&lt;&gt;"",IF(F204&lt;&gt;"",IF(OR(ISNA(A204),ISNA(F204)),"","["&amp;A204&amp;"]="&amp;F204&amp;","),""),"")</f>
        <v>[206]=92,</v>
      </c>
      <c r="K204" s="3">
        <f>A204</f>
        <v>206</v>
      </c>
      <c r="L204" s="3">
        <f>F204</f>
        <v>92</v>
      </c>
      <c r="M204" s="8" t="str">
        <f>VLOOKUP(A204,'ESO wayshrine names'!$A$3:$B$9992,2,)</f>
        <v>Halcyon Lake Wayshrine</v>
      </c>
      <c r="N204" s="3" t="str">
        <f>VLOOKUP(F204,'ESO zone constants'!$A$3:$D$9999,4,FALSE)</f>
        <v>Bangkorai</v>
      </c>
    </row>
    <row r="205" spans="1:14" x14ac:dyDescent="0.25">
      <c r="A205" s="79">
        <v>207</v>
      </c>
      <c r="B205">
        <v>7</v>
      </c>
      <c r="C205">
        <v>9</v>
      </c>
      <c r="D205" t="s">
        <v>2307</v>
      </c>
      <c r="E205">
        <v>180</v>
      </c>
      <c r="F205">
        <v>383</v>
      </c>
      <c r="G205" t="s">
        <v>2307</v>
      </c>
      <c r="H205">
        <v>1</v>
      </c>
      <c r="I205" t="s">
        <v>3007</v>
      </c>
      <c r="J205" s="30" t="str">
        <f>IF(A205&lt;&gt;"",IF(F205&lt;&gt;"",IF(OR(ISNA(A205),ISNA(F205)),"","["&amp;A205&amp;"]="&amp;F205&amp;","),""),"")</f>
        <v>[207]=383,</v>
      </c>
      <c r="K205" s="3">
        <f>A205</f>
        <v>207</v>
      </c>
      <c r="L205" s="3">
        <f>F205</f>
        <v>383</v>
      </c>
      <c r="M205" s="8" t="str">
        <f>VLOOKUP(A205,'ESO wayshrine names'!$A$3:$B$9992,2,)</f>
        <v>Gray Mire Wayshrine</v>
      </c>
      <c r="N205" s="3" t="str">
        <f>VLOOKUP(F205,'ESO zone constants'!$A$3:$D$9999,4,FALSE)</f>
        <v>Grahtwood</v>
      </c>
    </row>
    <row r="206" spans="1:14" x14ac:dyDescent="0.25">
      <c r="A206" s="79">
        <v>208</v>
      </c>
      <c r="B206">
        <v>3</v>
      </c>
      <c r="C206">
        <v>10</v>
      </c>
      <c r="D206" t="s">
        <v>2324</v>
      </c>
      <c r="E206">
        <v>5</v>
      </c>
      <c r="F206">
        <v>20</v>
      </c>
      <c r="G206" t="s">
        <v>2324</v>
      </c>
      <c r="H206">
        <v>1</v>
      </c>
      <c r="I206" t="s">
        <v>3008</v>
      </c>
      <c r="J206" s="30" t="str">
        <f>IF(A206&lt;&gt;"",IF(F206&lt;&gt;"",IF(OR(ISNA(A206),ISNA(F206)),"","["&amp;A206&amp;"]="&amp;F206&amp;","),""),"")</f>
        <v>[208]=20,</v>
      </c>
      <c r="K206" s="3">
        <f>A206</f>
        <v>208</v>
      </c>
      <c r="L206" s="3">
        <f>F206</f>
        <v>20</v>
      </c>
      <c r="M206" s="8" t="str">
        <f>VLOOKUP(A206,'ESO wayshrine names'!$A$3:$B$9992,2,)</f>
        <v>Shrouded Pass Wayshrine</v>
      </c>
      <c r="N206" s="3" t="str">
        <f>VLOOKUP(F206,'ESO zone constants'!$A$3:$D$9999,4,FALSE)</f>
        <v>Rivenspire</v>
      </c>
    </row>
    <row r="207" spans="1:14" x14ac:dyDescent="0.25">
      <c r="A207" s="79">
        <v>210</v>
      </c>
      <c r="B207">
        <v>2</v>
      </c>
      <c r="C207">
        <v>1</v>
      </c>
      <c r="D207" t="s">
        <v>103</v>
      </c>
      <c r="E207">
        <v>2</v>
      </c>
      <c r="F207">
        <v>3</v>
      </c>
      <c r="G207" t="s">
        <v>103</v>
      </c>
      <c r="H207">
        <v>1</v>
      </c>
      <c r="I207" t="s">
        <v>3009</v>
      </c>
      <c r="J207" s="30" t="str">
        <f>IF(A207&lt;&gt;"",IF(F207&lt;&gt;"",IF(OR(ISNA(A207),ISNA(F207)),"","["&amp;A207&amp;"]="&amp;F207&amp;","),""),"")</f>
        <v>[210]=3,</v>
      </c>
      <c r="K207" s="3">
        <f>A207</f>
        <v>210</v>
      </c>
      <c r="L207" s="3">
        <f>F207</f>
        <v>3</v>
      </c>
      <c r="M207" s="8" t="str">
        <f>VLOOKUP(A207,'ESO wayshrine names'!$A$3:$B$9992,2,)</f>
        <v>The Harborage</v>
      </c>
      <c r="N207" s="3" t="str">
        <f>VLOOKUP(F207,'ESO zone constants'!$A$3:$D$9999,4,FALSE)</f>
        <v>Glenumbra</v>
      </c>
    </row>
    <row r="208" spans="1:14" x14ac:dyDescent="0.25">
      <c r="A208" s="79">
        <v>211</v>
      </c>
      <c r="B208">
        <v>15</v>
      </c>
      <c r="C208">
        <v>143</v>
      </c>
      <c r="D208" t="s">
        <v>264</v>
      </c>
      <c r="E208">
        <v>178</v>
      </c>
      <c r="F208">
        <v>381</v>
      </c>
      <c r="G208" t="s">
        <v>264</v>
      </c>
      <c r="H208">
        <v>1</v>
      </c>
      <c r="I208" t="s">
        <v>3009</v>
      </c>
      <c r="J208" s="30" t="str">
        <f>IF(A208&lt;&gt;"",IF(F208&lt;&gt;"",IF(OR(ISNA(A208),ISNA(F208)),"","["&amp;A208&amp;"]="&amp;F208&amp;","),""),"")</f>
        <v>[211]=381,</v>
      </c>
      <c r="K208" s="3">
        <f>A208</f>
        <v>211</v>
      </c>
      <c r="L208" s="3">
        <f>F208</f>
        <v>381</v>
      </c>
      <c r="M208" s="8" t="str">
        <f>VLOOKUP(A208,'ESO wayshrine names'!$A$3:$B$9992,2,)</f>
        <v>The Harborage</v>
      </c>
      <c r="N208" s="3" t="str">
        <f>VLOOKUP(F208,'ESO zone constants'!$A$3:$D$9999,4,FALSE)</f>
        <v>Auridon</v>
      </c>
    </row>
    <row r="209" spans="1:14" x14ac:dyDescent="0.25">
      <c r="A209" s="79">
        <v>212</v>
      </c>
      <c r="B209">
        <v>11</v>
      </c>
      <c r="C209">
        <v>7</v>
      </c>
      <c r="D209" t="s">
        <v>2329</v>
      </c>
      <c r="E209">
        <v>9</v>
      </c>
      <c r="F209">
        <v>41</v>
      </c>
      <c r="G209" t="s">
        <v>2329</v>
      </c>
      <c r="H209">
        <v>1</v>
      </c>
      <c r="I209" t="s">
        <v>3009</v>
      </c>
      <c r="J209" s="30" t="str">
        <f>IF(A209&lt;&gt;"",IF(F209&lt;&gt;"",IF(OR(ISNA(A209),ISNA(F209)),"","["&amp;A209&amp;"]="&amp;F209&amp;","),""),"")</f>
        <v>[212]=41,</v>
      </c>
      <c r="K209" s="3">
        <f>A209</f>
        <v>212</v>
      </c>
      <c r="L209" s="3">
        <f>F209</f>
        <v>41</v>
      </c>
      <c r="M209" s="8" t="str">
        <f>VLOOKUP(A209,'ESO wayshrine names'!$A$3:$B$9992,2,)</f>
        <v>The Harborage</v>
      </c>
      <c r="N209" s="3" t="str">
        <f>VLOOKUP(F209,'ESO zone constants'!$A$3:$D$9999,4,FALSE)</f>
        <v>Stonefalls</v>
      </c>
    </row>
    <row r="210" spans="1:14" x14ac:dyDescent="0.25">
      <c r="A210" s="79">
        <v>213</v>
      </c>
      <c r="B210">
        <v>7</v>
      </c>
      <c r="C210">
        <v>9</v>
      </c>
      <c r="D210" t="s">
        <v>2307</v>
      </c>
      <c r="E210">
        <v>180</v>
      </c>
      <c r="F210">
        <v>383</v>
      </c>
      <c r="G210" t="s">
        <v>2307</v>
      </c>
      <c r="H210">
        <v>1</v>
      </c>
      <c r="I210" t="s">
        <v>3010</v>
      </c>
      <c r="J210" s="30" t="str">
        <f>IF(A210&lt;&gt;"",IF(F210&lt;&gt;"",IF(OR(ISNA(A210),ISNA(F210)),"","["&amp;A210&amp;"]="&amp;F210&amp;","),""),"")</f>
        <v>[213]=383,</v>
      </c>
      <c r="K210" s="3">
        <f>A210</f>
        <v>213</v>
      </c>
      <c r="L210" s="3">
        <f>F210</f>
        <v>383</v>
      </c>
      <c r="M210" s="8" t="str">
        <f>VLOOKUP(A210,'ESO wayshrine names'!$A$3:$B$9992,2,)</f>
        <v>Falinesti Winter Wayshrine</v>
      </c>
      <c r="N210" s="3" t="str">
        <f>VLOOKUP(F210,'ESO zone constants'!$A$3:$D$9999,4,FALSE)</f>
        <v>Grahtwood</v>
      </c>
    </row>
    <row r="211" spans="1:14" x14ac:dyDescent="0.25">
      <c r="A211" s="79">
        <v>214</v>
      </c>
      <c r="B211">
        <v>7</v>
      </c>
      <c r="C211">
        <v>9</v>
      </c>
      <c r="D211" t="s">
        <v>2307</v>
      </c>
      <c r="E211">
        <v>180</v>
      </c>
      <c r="F211">
        <v>383</v>
      </c>
      <c r="G211" t="s">
        <v>2307</v>
      </c>
      <c r="H211">
        <v>1</v>
      </c>
      <c r="I211" t="s">
        <v>3011</v>
      </c>
      <c r="J211" s="30" t="str">
        <f>IF(A211&lt;&gt;"",IF(F211&lt;&gt;"",IF(OR(ISNA(A211),ISNA(F211)),"","["&amp;A211&amp;"]="&amp;F211&amp;","),""),"")</f>
        <v>[214]=383,</v>
      </c>
      <c r="K211" s="3">
        <f>A211</f>
        <v>214</v>
      </c>
      <c r="L211" s="3">
        <f>F211</f>
        <v>383</v>
      </c>
      <c r="M211" s="8" t="str">
        <f>VLOOKUP(A211,'ESO wayshrine names'!$A$3:$B$9992,2,)</f>
        <v>Elden Root Wayshrine</v>
      </c>
      <c r="N211" s="3" t="str">
        <f>VLOOKUP(F211,'ESO zone constants'!$A$3:$D$9999,4,FALSE)</f>
        <v>Grahtwood</v>
      </c>
    </row>
    <row r="212" spans="1:14" x14ac:dyDescent="0.25">
      <c r="A212" s="79">
        <v>216</v>
      </c>
      <c r="B212">
        <v>2</v>
      </c>
      <c r="C212">
        <v>1</v>
      </c>
      <c r="D212" t="s">
        <v>103</v>
      </c>
      <c r="E212">
        <v>2</v>
      </c>
      <c r="F212">
        <v>3</v>
      </c>
      <c r="G212" t="s">
        <v>103</v>
      </c>
      <c r="H212">
        <v>1</v>
      </c>
      <c r="I212" t="s">
        <v>3012</v>
      </c>
      <c r="J212" s="30" t="str">
        <f>IF(A212&lt;&gt;"",IF(F212&lt;&gt;"",IF(OR(ISNA(A212),ISNA(F212)),"","["&amp;A212&amp;"]="&amp;F212&amp;","),""),"")</f>
        <v>[216]=3,</v>
      </c>
      <c r="K212" s="3">
        <f>A212</f>
        <v>216</v>
      </c>
      <c r="L212" s="3">
        <f>F212</f>
        <v>3</v>
      </c>
      <c r="M212" s="8" t="str">
        <f>VLOOKUP(A212,'ESO wayshrine names'!$A$3:$B$9992,2,)</f>
        <v>Hag Fen Wayshrine</v>
      </c>
      <c r="N212" s="3" t="str">
        <f>VLOOKUP(F212,'ESO zone constants'!$A$3:$D$9999,4,FALSE)</f>
        <v>Glenumbra</v>
      </c>
    </row>
    <row r="213" spans="1:14" x14ac:dyDescent="0.25">
      <c r="A213" s="79">
        <v>217</v>
      </c>
      <c r="B213">
        <v>25</v>
      </c>
      <c r="C213">
        <v>1126</v>
      </c>
      <c r="D213" t="s">
        <v>565</v>
      </c>
      <c r="E213">
        <v>500</v>
      </c>
      <c r="F213">
        <v>888</v>
      </c>
      <c r="G213" t="s">
        <v>565</v>
      </c>
      <c r="H213">
        <v>1</v>
      </c>
      <c r="I213" t="s">
        <v>2031</v>
      </c>
      <c r="J213" s="30" t="str">
        <f>IF(A213&lt;&gt;"",IF(F213&lt;&gt;"",IF(OR(ISNA(A213),ISNA(F213)),"","["&amp;A213&amp;"]="&amp;F213&amp;","),""),"")</f>
        <v>[217]=888,</v>
      </c>
      <c r="K213" s="3">
        <f>A213</f>
        <v>217</v>
      </c>
      <c r="L213" s="3">
        <f>F213</f>
        <v>888</v>
      </c>
      <c r="M213" s="8" t="str">
        <f>VLOOKUP(A213,'ESO wayshrine names'!$A$3:$B$9992,2,)</f>
        <v>Seeker's Archive Wayshrine</v>
      </c>
      <c r="N213" s="3" t="str">
        <f>VLOOKUP(F213,'ESO zone constants'!$A$3:$D$9999,4,FALSE)</f>
        <v>Craglorn</v>
      </c>
    </row>
    <row r="214" spans="1:14" x14ac:dyDescent="0.25">
      <c r="A214" s="78">
        <v>218</v>
      </c>
      <c r="B214">
        <v>25</v>
      </c>
      <c r="C214">
        <v>1126</v>
      </c>
      <c r="D214" t="s">
        <v>565</v>
      </c>
      <c r="E214">
        <v>500</v>
      </c>
      <c r="F214">
        <v>888</v>
      </c>
      <c r="G214" t="s">
        <v>565</v>
      </c>
      <c r="H214">
        <v>1</v>
      </c>
      <c r="I214" t="s">
        <v>2032</v>
      </c>
      <c r="J214" s="30" t="str">
        <f>IF(A214&lt;&gt;"",IF(F214&lt;&gt;"",IF(OR(ISNA(A214),ISNA(F214)),"","["&amp;A214&amp;"]="&amp;F214&amp;","),""),"")</f>
        <v>[218]=888,</v>
      </c>
      <c r="K214" s="3">
        <f>A214</f>
        <v>218</v>
      </c>
      <c r="L214" s="3">
        <f>F214</f>
        <v>888</v>
      </c>
      <c r="M214" s="8" t="str">
        <f>VLOOKUP(A214,'ESO wayshrine names'!$A$3:$B$9992,2,)</f>
        <v>Shada's Tear Wayshrine</v>
      </c>
      <c r="N214" s="3" t="str">
        <f>VLOOKUP(F214,'ESO zone constants'!$A$3:$D$9999,4,FALSE)</f>
        <v>Craglorn</v>
      </c>
    </row>
    <row r="215" spans="1:14" x14ac:dyDescent="0.25">
      <c r="A215" s="79">
        <v>219</v>
      </c>
      <c r="B215">
        <v>25</v>
      </c>
      <c r="C215">
        <v>1126</v>
      </c>
      <c r="D215" t="s">
        <v>565</v>
      </c>
      <c r="E215">
        <v>500</v>
      </c>
      <c r="F215">
        <v>888</v>
      </c>
      <c r="G215" t="s">
        <v>565</v>
      </c>
      <c r="H215">
        <v>1</v>
      </c>
      <c r="I215" t="s">
        <v>2033</v>
      </c>
      <c r="J215" s="30" t="str">
        <f>IF(A215&lt;&gt;"",IF(F215&lt;&gt;"",IF(OR(ISNA(A215),ISNA(F215)),"","["&amp;A215&amp;"]="&amp;F215&amp;","),""),"")</f>
        <v>[219]=888,</v>
      </c>
      <c r="K215" s="3">
        <f>A215</f>
        <v>219</v>
      </c>
      <c r="L215" s="3">
        <f>F215</f>
        <v>888</v>
      </c>
      <c r="M215" s="8" t="str">
        <f>VLOOKUP(A215,'ESO wayshrine names'!$A$3:$B$9992,2,)</f>
        <v>Sandy Path Wayshrine</v>
      </c>
      <c r="N215" s="3" t="str">
        <f>VLOOKUP(F215,'ESO zone constants'!$A$3:$D$9999,4,FALSE)</f>
        <v>Craglorn</v>
      </c>
    </row>
    <row r="216" spans="1:14" x14ac:dyDescent="0.25">
      <c r="A216" s="79">
        <v>220</v>
      </c>
      <c r="B216">
        <v>25</v>
      </c>
      <c r="C216">
        <v>1126</v>
      </c>
      <c r="D216" t="s">
        <v>565</v>
      </c>
      <c r="E216">
        <v>500</v>
      </c>
      <c r="F216">
        <v>888</v>
      </c>
      <c r="G216" t="s">
        <v>565</v>
      </c>
      <c r="H216">
        <v>1</v>
      </c>
      <c r="I216" t="s">
        <v>2034</v>
      </c>
      <c r="J216" s="30" t="str">
        <f>IF(A216&lt;&gt;"",IF(F216&lt;&gt;"",IF(OR(ISNA(A216),ISNA(F216)),"","["&amp;A216&amp;"]="&amp;F216&amp;","),""),"")</f>
        <v>[220]=888,</v>
      </c>
      <c r="K216" s="3">
        <f>A216</f>
        <v>220</v>
      </c>
      <c r="L216" s="3">
        <f>F216</f>
        <v>888</v>
      </c>
      <c r="M216" s="8" t="str">
        <f>VLOOKUP(A216,'ESO wayshrine names'!$A$3:$B$9992,2,)</f>
        <v>Belkarth Wayshrine</v>
      </c>
      <c r="N216" s="3" t="str">
        <f>VLOOKUP(F216,'ESO zone constants'!$A$3:$D$9999,4,FALSE)</f>
        <v>Craglorn</v>
      </c>
    </row>
    <row r="217" spans="1:14" x14ac:dyDescent="0.25">
      <c r="A217" s="79">
        <v>225</v>
      </c>
      <c r="B217">
        <v>25</v>
      </c>
      <c r="C217">
        <v>1126</v>
      </c>
      <c r="D217" t="s">
        <v>565</v>
      </c>
      <c r="E217">
        <v>500</v>
      </c>
      <c r="F217">
        <v>888</v>
      </c>
      <c r="G217" t="s">
        <v>565</v>
      </c>
      <c r="H217">
        <v>1</v>
      </c>
      <c r="I217" t="s">
        <v>2035</v>
      </c>
      <c r="J217" s="30" t="str">
        <f>IF(A217&lt;&gt;"",IF(F217&lt;&gt;"",IF(OR(ISNA(A217),ISNA(F217)),"","["&amp;A217&amp;"]="&amp;F217&amp;","),""),"")</f>
        <v>[225]=888,</v>
      </c>
      <c r="K217" s="3">
        <f>A217</f>
        <v>225</v>
      </c>
      <c r="L217" s="3">
        <f>F217</f>
        <v>888</v>
      </c>
      <c r="M217" s="8" t="str">
        <f>VLOOKUP(A217,'ESO wayshrine names'!$A$3:$B$9992,2,)</f>
        <v>Spellscar Wayshrine</v>
      </c>
      <c r="N217" s="3" t="str">
        <f>VLOOKUP(F217,'ESO zone constants'!$A$3:$D$9999,4,FALSE)</f>
        <v>Craglorn</v>
      </c>
    </row>
    <row r="218" spans="1:14" x14ac:dyDescent="0.25">
      <c r="A218" s="79">
        <v>226</v>
      </c>
      <c r="B218">
        <v>25</v>
      </c>
      <c r="C218">
        <v>1126</v>
      </c>
      <c r="D218" t="s">
        <v>565</v>
      </c>
      <c r="E218">
        <v>500</v>
      </c>
      <c r="F218">
        <v>888</v>
      </c>
      <c r="G218" t="s">
        <v>565</v>
      </c>
      <c r="H218">
        <v>1</v>
      </c>
      <c r="I218" t="s">
        <v>2036</v>
      </c>
      <c r="J218" s="30" t="str">
        <f>IF(A218&lt;&gt;"",IF(F218&lt;&gt;"",IF(OR(ISNA(A218),ISNA(F218)),"","["&amp;A218&amp;"]="&amp;F218&amp;","),""),"")</f>
        <v>[226]=888,</v>
      </c>
      <c r="K218" s="3">
        <f>A218</f>
        <v>226</v>
      </c>
      <c r="L218" s="3">
        <f>F218</f>
        <v>888</v>
      </c>
      <c r="M218" s="8" t="str">
        <f>VLOOKUP(A218,'ESO wayshrine names'!$A$3:$B$9992,2,)</f>
        <v>Mountain Overlook Wayshrine</v>
      </c>
      <c r="N218" s="3" t="str">
        <f>VLOOKUP(F218,'ESO zone constants'!$A$3:$D$9999,4,FALSE)</f>
        <v>Craglorn</v>
      </c>
    </row>
    <row r="219" spans="1:14" x14ac:dyDescent="0.25">
      <c r="A219" s="79">
        <v>227</v>
      </c>
      <c r="B219">
        <v>25</v>
      </c>
      <c r="C219">
        <v>1126</v>
      </c>
      <c r="D219" t="s">
        <v>565</v>
      </c>
      <c r="E219">
        <v>500</v>
      </c>
      <c r="F219">
        <v>888</v>
      </c>
      <c r="G219" t="s">
        <v>565</v>
      </c>
      <c r="H219">
        <v>1</v>
      </c>
      <c r="I219" t="s">
        <v>2037</v>
      </c>
      <c r="J219" s="30" t="str">
        <f>IF(A219&lt;&gt;"",IF(F219&lt;&gt;"",IF(OR(ISNA(A219),ISNA(F219)),"","["&amp;A219&amp;"]="&amp;F219&amp;","),""),"")</f>
        <v>[227]=888,</v>
      </c>
      <c r="K219" s="3">
        <f>A219</f>
        <v>227</v>
      </c>
      <c r="L219" s="3">
        <f>F219</f>
        <v>888</v>
      </c>
      <c r="M219" s="8" t="str">
        <f>VLOOKUP(A219,'ESO wayshrine names'!$A$3:$B$9992,2,)</f>
        <v>Inazzur's Hold Wayshrine</v>
      </c>
      <c r="N219" s="3" t="str">
        <f>VLOOKUP(F219,'ESO zone constants'!$A$3:$D$9999,4,FALSE)</f>
        <v>Craglorn</v>
      </c>
    </row>
    <row r="220" spans="1:14" x14ac:dyDescent="0.25">
      <c r="A220" s="78">
        <v>229</v>
      </c>
      <c r="B220">
        <v>25</v>
      </c>
      <c r="C220">
        <v>1126</v>
      </c>
      <c r="D220" t="s">
        <v>565</v>
      </c>
      <c r="E220">
        <v>500</v>
      </c>
      <c r="F220">
        <v>888</v>
      </c>
      <c r="G220" t="s">
        <v>565</v>
      </c>
      <c r="H220">
        <v>1</v>
      </c>
      <c r="I220" t="s">
        <v>2038</v>
      </c>
      <c r="J220" s="30" t="str">
        <f>IF(A220&lt;&gt;"",IF(F220&lt;&gt;"",IF(OR(ISNA(A220),ISNA(F220)),"","["&amp;A220&amp;"]="&amp;F220&amp;","),""),"")</f>
        <v>[229]=888,</v>
      </c>
      <c r="K220" s="3">
        <f>A220</f>
        <v>229</v>
      </c>
      <c r="L220" s="3">
        <f>F220</f>
        <v>888</v>
      </c>
      <c r="M220" s="8" t="str">
        <f>VLOOKUP(A220,'ESO wayshrine names'!$A$3:$B$9992,2,)</f>
        <v>Elinhir Wayshrine</v>
      </c>
      <c r="N220" s="3" t="str">
        <f>VLOOKUP(F220,'ESO zone constants'!$A$3:$D$9999,4,FALSE)</f>
        <v>Craglorn</v>
      </c>
    </row>
    <row r="221" spans="1:14" x14ac:dyDescent="0.25">
      <c r="A221" s="78">
        <v>230</v>
      </c>
      <c r="B221">
        <v>25</v>
      </c>
      <c r="C221">
        <v>1126</v>
      </c>
      <c r="D221" t="s">
        <v>565</v>
      </c>
      <c r="E221">
        <v>500</v>
      </c>
      <c r="F221">
        <v>888</v>
      </c>
      <c r="G221" t="s">
        <v>565</v>
      </c>
      <c r="H221">
        <v>3</v>
      </c>
      <c r="I221" t="s">
        <v>2039</v>
      </c>
      <c r="J221" s="30" t="str">
        <f>IF(A221&lt;&gt;"",IF(F221&lt;&gt;"",IF(OR(ISNA(A221),ISNA(F221)),"","["&amp;A221&amp;"]="&amp;F221&amp;","),""),"")</f>
        <v>[230]=888,</v>
      </c>
      <c r="K221" s="3">
        <f>A221</f>
        <v>230</v>
      </c>
      <c r="L221" s="3">
        <f>F221</f>
        <v>888</v>
      </c>
      <c r="M221" s="8" t="str">
        <f>VLOOKUP(A221,'ESO wayshrine names'!$A$3:$B$9992,2,)</f>
        <v>Trial: Hel Ra Citadel</v>
      </c>
      <c r="N221" s="3" t="str">
        <f>VLOOKUP(F221,'ESO zone constants'!$A$3:$D$9999,4,FALSE)</f>
        <v>Craglorn</v>
      </c>
    </row>
    <row r="222" spans="1:14" x14ac:dyDescent="0.25">
      <c r="A222" s="78">
        <v>231</v>
      </c>
      <c r="B222">
        <v>25</v>
      </c>
      <c r="C222">
        <v>1126</v>
      </c>
      <c r="D222" t="s">
        <v>565</v>
      </c>
      <c r="E222">
        <v>500</v>
      </c>
      <c r="F222">
        <v>888</v>
      </c>
      <c r="G222" t="s">
        <v>565</v>
      </c>
      <c r="H222">
        <v>3</v>
      </c>
      <c r="I222" t="s">
        <v>2040</v>
      </c>
      <c r="J222" s="30" t="str">
        <f>IF(A222&lt;&gt;"",IF(F222&lt;&gt;"",IF(OR(ISNA(A222),ISNA(F222)),"","["&amp;A222&amp;"]="&amp;F222&amp;","),""),"")</f>
        <v>[231]=888,</v>
      </c>
      <c r="K222" s="3">
        <f>A222</f>
        <v>231</v>
      </c>
      <c r="L222" s="3">
        <f>F222</f>
        <v>888</v>
      </c>
      <c r="M222" s="8" t="str">
        <f>VLOOKUP(A222,'ESO wayshrine names'!$A$3:$B$9992,2,)</f>
        <v>Trial: Aetherian Archive</v>
      </c>
      <c r="N222" s="3" t="str">
        <f>VLOOKUP(F222,'ESO zone constants'!$A$3:$D$9999,4,FALSE)</f>
        <v>Craglorn</v>
      </c>
    </row>
    <row r="223" spans="1:14" x14ac:dyDescent="0.25">
      <c r="A223" s="78">
        <v>232</v>
      </c>
      <c r="B223">
        <v>25</v>
      </c>
      <c r="C223">
        <v>1126</v>
      </c>
      <c r="D223" t="s">
        <v>565</v>
      </c>
      <c r="E223">
        <v>500</v>
      </c>
      <c r="F223">
        <v>888</v>
      </c>
      <c r="G223" t="s">
        <v>565</v>
      </c>
      <c r="H223">
        <v>3</v>
      </c>
      <c r="I223" t="s">
        <v>2041</v>
      </c>
      <c r="J223" s="30" t="str">
        <f>IF(A223&lt;&gt;"",IF(F223&lt;&gt;"",IF(OR(ISNA(A223),ISNA(F223)),"","["&amp;A223&amp;"]="&amp;F223&amp;","),""),"")</f>
        <v>[232]=888,</v>
      </c>
      <c r="K223" s="3">
        <f>A223</f>
        <v>232</v>
      </c>
      <c r="L223" s="3">
        <f>F223</f>
        <v>888</v>
      </c>
      <c r="M223" s="8" t="str">
        <f>VLOOKUP(A223,'ESO wayshrine names'!$A$3:$B$9992,2,)</f>
        <v>Trial: Sanctum Ophidia</v>
      </c>
      <c r="N223" s="3" t="str">
        <f>VLOOKUP(F223,'ESO zone constants'!$A$3:$D$9999,4,FALSE)</f>
        <v>Craglorn</v>
      </c>
    </row>
    <row r="224" spans="1:14" x14ac:dyDescent="0.25">
      <c r="A224" s="78">
        <v>233</v>
      </c>
      <c r="B224">
        <v>25</v>
      </c>
      <c r="C224">
        <v>1126</v>
      </c>
      <c r="D224" t="s">
        <v>565</v>
      </c>
      <c r="E224">
        <v>500</v>
      </c>
      <c r="F224">
        <v>888</v>
      </c>
      <c r="G224" t="s">
        <v>565</v>
      </c>
      <c r="H224">
        <v>1</v>
      </c>
      <c r="I224" t="s">
        <v>2042</v>
      </c>
      <c r="J224" s="30" t="str">
        <f>IF(A224&lt;&gt;"",IF(F224&lt;&gt;"",IF(OR(ISNA(A224),ISNA(F224)),"","["&amp;A224&amp;"]="&amp;F224&amp;","),""),"")</f>
        <v>[233]=888,</v>
      </c>
      <c r="K224" s="3">
        <f>A224</f>
        <v>233</v>
      </c>
      <c r="L224" s="3">
        <f>F224</f>
        <v>888</v>
      </c>
      <c r="M224" s="8" t="str">
        <f>VLOOKUP(A224,'ESO wayshrine names'!$A$3:$B$9992,2,)</f>
        <v>Dragonstar Wayshrine</v>
      </c>
      <c r="N224" s="3" t="str">
        <f>VLOOKUP(F224,'ESO zone constants'!$A$3:$D$9999,4,FALSE)</f>
        <v>Craglorn</v>
      </c>
    </row>
    <row r="225" spans="1:14" x14ac:dyDescent="0.25">
      <c r="A225" s="78">
        <v>234</v>
      </c>
      <c r="B225">
        <v>25</v>
      </c>
      <c r="C225">
        <v>1126</v>
      </c>
      <c r="D225" t="s">
        <v>565</v>
      </c>
      <c r="E225">
        <v>500</v>
      </c>
      <c r="F225">
        <v>888</v>
      </c>
      <c r="G225" t="s">
        <v>565</v>
      </c>
      <c r="H225">
        <v>1</v>
      </c>
      <c r="I225" t="s">
        <v>2043</v>
      </c>
      <c r="J225" s="30" t="str">
        <f>IF(A225&lt;&gt;"",IF(F225&lt;&gt;"",IF(OR(ISNA(A225),ISNA(F225)),"","["&amp;A225&amp;"]="&amp;F225&amp;","),""),"")</f>
        <v>[234]=888,</v>
      </c>
      <c r="K225" s="3">
        <f>A225</f>
        <v>234</v>
      </c>
      <c r="L225" s="3">
        <f>F225</f>
        <v>888</v>
      </c>
      <c r="M225" s="8" t="str">
        <f>VLOOKUP(A225,'ESO wayshrine names'!$A$3:$B$9992,2,)</f>
        <v>Skyreach Wayshrine</v>
      </c>
      <c r="N225" s="3" t="str">
        <f>VLOOKUP(F225,'ESO zone constants'!$A$3:$D$9999,4,FALSE)</f>
        <v>Craglorn</v>
      </c>
    </row>
    <row r="226" spans="1:14" x14ac:dyDescent="0.25">
      <c r="A226" s="78">
        <v>235</v>
      </c>
      <c r="B226">
        <v>25</v>
      </c>
      <c r="C226">
        <v>1126</v>
      </c>
      <c r="D226" t="s">
        <v>565</v>
      </c>
      <c r="E226">
        <v>500</v>
      </c>
      <c r="F226">
        <v>888</v>
      </c>
      <c r="G226" t="s">
        <v>565</v>
      </c>
      <c r="H226">
        <v>1</v>
      </c>
      <c r="I226" t="s">
        <v>2044</v>
      </c>
      <c r="J226" s="30" t="str">
        <f>IF(A226&lt;&gt;"",IF(F226&lt;&gt;"",IF(OR(ISNA(A226),ISNA(F226)),"","["&amp;A226&amp;"]="&amp;F226&amp;","),""),"")</f>
        <v>[235]=888,</v>
      </c>
      <c r="K226" s="3">
        <f>A226</f>
        <v>235</v>
      </c>
      <c r="L226" s="3">
        <f>F226</f>
        <v>888</v>
      </c>
      <c r="M226" s="8" t="str">
        <f>VLOOKUP(A226,'ESO wayshrine names'!$A$3:$B$9992,2,)</f>
        <v>Valley of Scars Wayshrine</v>
      </c>
      <c r="N226" s="3" t="str">
        <f>VLOOKUP(F226,'ESO zone constants'!$A$3:$D$9999,4,FALSE)</f>
        <v>Craglorn</v>
      </c>
    </row>
    <row r="227" spans="1:14" x14ac:dyDescent="0.25">
      <c r="A227" s="78">
        <v>236</v>
      </c>
      <c r="B227">
        <v>14</v>
      </c>
      <c r="C227">
        <v>16</v>
      </c>
      <c r="D227" t="s">
        <v>125</v>
      </c>
      <c r="E227">
        <v>37</v>
      </c>
      <c r="F227">
        <v>181</v>
      </c>
      <c r="G227" t="s">
        <v>125</v>
      </c>
      <c r="H227">
        <v>6</v>
      </c>
      <c r="I227" t="s">
        <v>3013</v>
      </c>
      <c r="J227" s="30" t="str">
        <f>IF(A227&lt;&gt;"",IF(F227&lt;&gt;"",IF(OR(ISNA(A227),ISNA(F227)),"","["&amp;A227&amp;"]="&amp;F227&amp;","),""),"")</f>
        <v>[236]=181,</v>
      </c>
      <c r="K227" s="3">
        <f>A227</f>
        <v>236</v>
      </c>
      <c r="L227" s="3">
        <f>F227</f>
        <v>181</v>
      </c>
      <c r="M227" s="8" t="str">
        <f>VLOOKUP(A227,'ESO wayshrine names'!$A$3:$B$9992,2,)</f>
        <v>Dungeon: Imperial City Prison</v>
      </c>
      <c r="N227" s="3" t="str">
        <f>VLOOKUP(F227,'ESO zone constants'!$A$3:$D$9999,4,FALSE)</f>
        <v>Cyrodiil</v>
      </c>
    </row>
    <row r="228" spans="1:14" x14ac:dyDescent="0.25">
      <c r="A228" s="78">
        <v>237</v>
      </c>
      <c r="B228">
        <v>27</v>
      </c>
      <c r="C228">
        <v>667</v>
      </c>
      <c r="D228" t="s">
        <v>452</v>
      </c>
      <c r="E228">
        <v>379</v>
      </c>
      <c r="F228">
        <v>684</v>
      </c>
      <c r="G228" t="s">
        <v>452</v>
      </c>
      <c r="H228">
        <v>1</v>
      </c>
      <c r="I228" t="s">
        <v>3014</v>
      </c>
      <c r="J228" s="30" t="str">
        <f>IF(A228&lt;&gt;"",IF(F228&lt;&gt;"",IF(OR(ISNA(A228),ISNA(F228)),"","["&amp;A228&amp;"]="&amp;F228&amp;","),""),"")</f>
        <v>[237]=684,</v>
      </c>
      <c r="K228" s="3">
        <f>A228</f>
        <v>237</v>
      </c>
      <c r="L228" s="3">
        <f>F228</f>
        <v>684</v>
      </c>
      <c r="M228" s="8" t="str">
        <f>VLOOKUP(A228,'ESO wayshrine names'!$A$3:$B$9992,2,)</f>
        <v>Shatul Wayshrine</v>
      </c>
      <c r="N228" s="3" t="str">
        <f>VLOOKUP(F228,'ESO zone constants'!$A$3:$D$9999,4,FALSE)</f>
        <v>Wrothgar</v>
      </c>
    </row>
    <row r="229" spans="1:14" x14ac:dyDescent="0.25">
      <c r="A229" s="78">
        <v>238</v>
      </c>
      <c r="B229">
        <v>27</v>
      </c>
      <c r="C229">
        <v>667</v>
      </c>
      <c r="D229" t="s">
        <v>452</v>
      </c>
      <c r="E229">
        <v>379</v>
      </c>
      <c r="F229">
        <v>684</v>
      </c>
      <c r="G229" t="s">
        <v>452</v>
      </c>
      <c r="H229">
        <v>1</v>
      </c>
      <c r="I229" t="s">
        <v>3015</v>
      </c>
      <c r="J229" s="30" t="str">
        <f>IF(A229&lt;&gt;"",IF(F229&lt;&gt;"",IF(OR(ISNA(A229),ISNA(F229)),"","["&amp;A229&amp;"]="&amp;F229&amp;","),""),"")</f>
        <v>[238]=684,</v>
      </c>
      <c r="K229" s="3">
        <f>A229</f>
        <v>238</v>
      </c>
      <c r="L229" s="3">
        <f>F229</f>
        <v>684</v>
      </c>
      <c r="M229" s="8" t="str">
        <f>VLOOKUP(A229,'ESO wayshrine names'!$A$3:$B$9992,2,)</f>
        <v>Icy Shore Wayshrine</v>
      </c>
      <c r="N229" s="3" t="str">
        <f>VLOOKUP(F229,'ESO zone constants'!$A$3:$D$9999,4,FALSE)</f>
        <v>Wrothgar</v>
      </c>
    </row>
    <row r="230" spans="1:14" x14ac:dyDescent="0.25">
      <c r="A230" s="78">
        <v>239</v>
      </c>
      <c r="B230">
        <v>27</v>
      </c>
      <c r="C230">
        <v>667</v>
      </c>
      <c r="D230" t="s">
        <v>452</v>
      </c>
      <c r="E230">
        <v>379</v>
      </c>
      <c r="F230">
        <v>684</v>
      </c>
      <c r="G230" t="s">
        <v>452</v>
      </c>
      <c r="H230">
        <v>1</v>
      </c>
      <c r="I230" t="s">
        <v>3016</v>
      </c>
      <c r="J230" s="30" t="str">
        <f>IF(A230&lt;&gt;"",IF(F230&lt;&gt;"",IF(OR(ISNA(A230),ISNA(F230)),"","["&amp;A230&amp;"]="&amp;F230&amp;","),""),"")</f>
        <v>[239]=684,</v>
      </c>
      <c r="K230" s="3">
        <f>A230</f>
        <v>239</v>
      </c>
      <c r="L230" s="3">
        <f>F230</f>
        <v>684</v>
      </c>
      <c r="M230" s="8" t="str">
        <f>VLOOKUP(A230,'ESO wayshrine names'!$A$3:$B$9992,2,)</f>
        <v>Two Rivers Wayshrine</v>
      </c>
      <c r="N230" s="3" t="str">
        <f>VLOOKUP(F230,'ESO zone constants'!$A$3:$D$9999,4,FALSE)</f>
        <v>Wrothgar</v>
      </c>
    </row>
    <row r="231" spans="1:14" x14ac:dyDescent="0.25">
      <c r="A231" s="78">
        <v>240</v>
      </c>
      <c r="B231">
        <v>27</v>
      </c>
      <c r="C231">
        <v>667</v>
      </c>
      <c r="D231" t="s">
        <v>452</v>
      </c>
      <c r="E231">
        <v>379</v>
      </c>
      <c r="F231">
        <v>684</v>
      </c>
      <c r="G231" t="s">
        <v>452</v>
      </c>
      <c r="H231">
        <v>1</v>
      </c>
      <c r="I231" t="s">
        <v>3017</v>
      </c>
      <c r="J231" s="30" t="str">
        <f>IF(A231&lt;&gt;"",IF(F231&lt;&gt;"",IF(OR(ISNA(A231),ISNA(F231)),"","["&amp;A231&amp;"]="&amp;F231&amp;","),""),"")</f>
        <v>[240]=684,</v>
      </c>
      <c r="K231" s="3">
        <f>A231</f>
        <v>240</v>
      </c>
      <c r="L231" s="3">
        <f>F231</f>
        <v>684</v>
      </c>
      <c r="M231" s="8" t="str">
        <f>VLOOKUP(A231,'ESO wayshrine names'!$A$3:$B$9992,2,)</f>
        <v>Morkul Plain Wayshrine</v>
      </c>
      <c r="N231" s="3" t="str">
        <f>VLOOKUP(F231,'ESO zone constants'!$A$3:$D$9999,4,FALSE)</f>
        <v>Wrothgar</v>
      </c>
    </row>
    <row r="232" spans="1:14" x14ac:dyDescent="0.25">
      <c r="A232" s="78">
        <v>241</v>
      </c>
      <c r="B232">
        <v>27</v>
      </c>
      <c r="C232">
        <v>667</v>
      </c>
      <c r="D232" t="s">
        <v>452</v>
      </c>
      <c r="E232">
        <v>379</v>
      </c>
      <c r="F232">
        <v>684</v>
      </c>
      <c r="G232" t="s">
        <v>452</v>
      </c>
      <c r="H232">
        <v>1</v>
      </c>
      <c r="I232" t="s">
        <v>3018</v>
      </c>
      <c r="J232" s="30" t="str">
        <f>IF(A232&lt;&gt;"",IF(F232&lt;&gt;"",IF(OR(ISNA(A232),ISNA(F232)),"","["&amp;A232&amp;"]="&amp;F232&amp;","),""),"")</f>
        <v>[241]=684,</v>
      </c>
      <c r="K232" s="3">
        <f>A232</f>
        <v>241</v>
      </c>
      <c r="L232" s="3">
        <f>F232</f>
        <v>684</v>
      </c>
      <c r="M232" s="8" t="str">
        <f>VLOOKUP(A232,'ESO wayshrine names'!$A$3:$B$9992,2,)</f>
        <v>Great Bay Wayshrine</v>
      </c>
      <c r="N232" s="3" t="str">
        <f>VLOOKUP(F232,'ESO zone constants'!$A$3:$D$9999,4,FALSE)</f>
        <v>Wrothgar</v>
      </c>
    </row>
    <row r="233" spans="1:14" x14ac:dyDescent="0.25">
      <c r="A233" s="78">
        <v>242</v>
      </c>
      <c r="B233">
        <v>27</v>
      </c>
      <c r="C233">
        <v>667</v>
      </c>
      <c r="D233" t="s">
        <v>452</v>
      </c>
      <c r="E233">
        <v>379</v>
      </c>
      <c r="F233">
        <v>684</v>
      </c>
      <c r="G233" t="s">
        <v>452</v>
      </c>
      <c r="H233">
        <v>1</v>
      </c>
      <c r="I233" t="s">
        <v>3019</v>
      </c>
      <c r="J233" s="30" t="str">
        <f>IF(A233&lt;&gt;"",IF(F233&lt;&gt;"",IF(OR(ISNA(A233),ISNA(F233)),"","["&amp;A233&amp;"]="&amp;F233&amp;","),""),"")</f>
        <v>[242]=684,</v>
      </c>
      <c r="K233" s="3">
        <f>A233</f>
        <v>242</v>
      </c>
      <c r="L233" s="3">
        <f>F233</f>
        <v>684</v>
      </c>
      <c r="M233" s="8" t="str">
        <f>VLOOKUP(A233,'ESO wayshrine names'!$A$3:$B$9992,2,)</f>
        <v>Frostbreak Ridge Wayshrine</v>
      </c>
      <c r="N233" s="3" t="str">
        <f>VLOOKUP(F233,'ESO zone constants'!$A$3:$D$9999,4,FALSE)</f>
        <v>Wrothgar</v>
      </c>
    </row>
    <row r="234" spans="1:14" x14ac:dyDescent="0.25">
      <c r="A234" s="78">
        <v>243</v>
      </c>
      <c r="B234">
        <v>27</v>
      </c>
      <c r="C234">
        <v>667</v>
      </c>
      <c r="D234" t="s">
        <v>452</v>
      </c>
      <c r="E234">
        <v>379</v>
      </c>
      <c r="F234">
        <v>684</v>
      </c>
      <c r="G234" t="s">
        <v>452</v>
      </c>
      <c r="H234">
        <v>1</v>
      </c>
      <c r="I234" t="s">
        <v>3020</v>
      </c>
      <c r="J234" s="30" t="str">
        <f>IF(A234&lt;&gt;"",IF(F234&lt;&gt;"",IF(OR(ISNA(A234),ISNA(F234)),"","["&amp;A234&amp;"]="&amp;F234&amp;","),""),"")</f>
        <v>[243]=684,</v>
      </c>
      <c r="K234" s="3">
        <f>A234</f>
        <v>243</v>
      </c>
      <c r="L234" s="3">
        <f>F234</f>
        <v>684</v>
      </c>
      <c r="M234" s="8" t="str">
        <f>VLOOKUP(A234,'ESO wayshrine names'!$A$3:$B$9992,2,)</f>
        <v>Siege Road Wayshrine</v>
      </c>
      <c r="N234" s="3" t="str">
        <f>VLOOKUP(F234,'ESO zone constants'!$A$3:$D$9999,4,FALSE)</f>
        <v>Wrothgar</v>
      </c>
    </row>
    <row r="235" spans="1:14" x14ac:dyDescent="0.25">
      <c r="A235" s="78">
        <v>244</v>
      </c>
      <c r="B235">
        <v>27</v>
      </c>
      <c r="C235">
        <v>667</v>
      </c>
      <c r="D235" t="s">
        <v>452</v>
      </c>
      <c r="E235">
        <v>379</v>
      </c>
      <c r="F235">
        <v>684</v>
      </c>
      <c r="G235" t="s">
        <v>452</v>
      </c>
      <c r="H235">
        <v>1</v>
      </c>
      <c r="I235" t="s">
        <v>3021</v>
      </c>
      <c r="J235" s="30" t="str">
        <f>IF(A235&lt;&gt;"",IF(F235&lt;&gt;"",IF(OR(ISNA(A235),ISNA(F235)),"","["&amp;A235&amp;"]="&amp;F235&amp;","),""),"")</f>
        <v>[244]=684,</v>
      </c>
      <c r="K235" s="3">
        <f>A235</f>
        <v>244</v>
      </c>
      <c r="L235" s="3">
        <f>F235</f>
        <v>684</v>
      </c>
      <c r="M235" s="8" t="str">
        <f>VLOOKUP(A235,'ESO wayshrine names'!$A$3:$B$9992,2,)</f>
        <v>Orsinium Wayshrine</v>
      </c>
      <c r="N235" s="3" t="str">
        <f>VLOOKUP(F235,'ESO zone constants'!$A$3:$D$9999,4,FALSE)</f>
        <v>Wrothgar</v>
      </c>
    </row>
    <row r="236" spans="1:14" x14ac:dyDescent="0.25">
      <c r="A236" s="78">
        <v>245</v>
      </c>
      <c r="B236">
        <v>27</v>
      </c>
      <c r="C236">
        <v>667</v>
      </c>
      <c r="D236" t="s">
        <v>452</v>
      </c>
      <c r="E236">
        <v>379</v>
      </c>
      <c r="F236">
        <v>684</v>
      </c>
      <c r="G236" t="s">
        <v>452</v>
      </c>
      <c r="H236">
        <v>1</v>
      </c>
      <c r="I236" t="s">
        <v>3022</v>
      </c>
      <c r="J236" s="30" t="str">
        <f>IF(A236&lt;&gt;"",IF(F236&lt;&gt;"",IF(OR(ISNA(A236),ISNA(F236)),"","["&amp;A236&amp;"]="&amp;F236&amp;","),""),"")</f>
        <v>[245]=684,</v>
      </c>
      <c r="K236" s="3">
        <f>A236</f>
        <v>245</v>
      </c>
      <c r="L236" s="3">
        <f>F236</f>
        <v>684</v>
      </c>
      <c r="M236" s="8" t="str">
        <f>VLOOKUP(A236,'ESO wayshrine names'!$A$3:$B$9992,2,)</f>
        <v>Trader's Road Wayshrine</v>
      </c>
      <c r="N236" s="3" t="str">
        <f>VLOOKUP(F236,'ESO zone constants'!$A$3:$D$9999,4,FALSE)</f>
        <v>Wrothgar</v>
      </c>
    </row>
    <row r="237" spans="1:14" x14ac:dyDescent="0.25">
      <c r="A237" s="78">
        <v>246</v>
      </c>
      <c r="B237">
        <v>27</v>
      </c>
      <c r="C237">
        <v>667</v>
      </c>
      <c r="D237" t="s">
        <v>452</v>
      </c>
      <c r="E237">
        <v>379</v>
      </c>
      <c r="F237">
        <v>684</v>
      </c>
      <c r="G237" t="s">
        <v>452</v>
      </c>
      <c r="H237">
        <v>1</v>
      </c>
      <c r="I237" t="s">
        <v>3023</v>
      </c>
      <c r="J237" s="30" t="str">
        <f>IF(A237&lt;&gt;"",IF(F237&lt;&gt;"",IF(OR(ISNA(A237),ISNA(F237)),"","["&amp;A237&amp;"]="&amp;F237&amp;","),""),"")</f>
        <v>[246]=684,</v>
      </c>
      <c r="K237" s="3">
        <f>A237</f>
        <v>246</v>
      </c>
      <c r="L237" s="3">
        <f>F237</f>
        <v>684</v>
      </c>
      <c r="M237" s="8" t="str">
        <f>VLOOKUP(A237,'ESO wayshrine names'!$A$3:$B$9992,2,)</f>
        <v>Merchant's Gate Wayshrine</v>
      </c>
      <c r="N237" s="3" t="str">
        <f>VLOOKUP(F237,'ESO zone constants'!$A$3:$D$9999,4,FALSE)</f>
        <v>Wrothgar</v>
      </c>
    </row>
    <row r="238" spans="1:14" x14ac:dyDescent="0.25">
      <c r="A238" s="78">
        <v>247</v>
      </c>
      <c r="B238">
        <v>14</v>
      </c>
      <c r="C238">
        <v>16</v>
      </c>
      <c r="D238" t="s">
        <v>125</v>
      </c>
      <c r="E238">
        <v>37</v>
      </c>
      <c r="F238">
        <v>181</v>
      </c>
      <c r="G238" t="s">
        <v>125</v>
      </c>
      <c r="H238">
        <v>6</v>
      </c>
      <c r="I238" t="s">
        <v>3024</v>
      </c>
      <c r="J238" s="30" t="str">
        <f>IF(A238&lt;&gt;"",IF(F238&lt;&gt;"",IF(OR(ISNA(A238),ISNA(F238)),"","["&amp;A238&amp;"]="&amp;F238&amp;","),""),"")</f>
        <v>[247]=181,</v>
      </c>
      <c r="K238" s="3">
        <f>A238</f>
        <v>247</v>
      </c>
      <c r="L238" s="3">
        <f>F238</f>
        <v>181</v>
      </c>
      <c r="M238" s="8" t="str">
        <f>VLOOKUP(A238,'ESO wayshrine names'!$A$3:$B$9992,2,)</f>
        <v>Dungeon: White-Gold Tower</v>
      </c>
      <c r="N238" s="3" t="str">
        <f>VLOOKUP(F238,'ESO zone constants'!$A$3:$D$9999,4,FALSE)</f>
        <v>Cyrodiil</v>
      </c>
    </row>
    <row r="239" spans="1:14" x14ac:dyDescent="0.25">
      <c r="A239" s="78">
        <v>249</v>
      </c>
      <c r="B239">
        <v>27</v>
      </c>
      <c r="C239">
        <v>667</v>
      </c>
      <c r="D239" t="s">
        <v>452</v>
      </c>
      <c r="E239">
        <v>379</v>
      </c>
      <c r="F239">
        <v>684</v>
      </c>
      <c r="G239" t="s">
        <v>452</v>
      </c>
      <c r="H239">
        <v>0</v>
      </c>
      <c r="I239" t="s">
        <v>3025</v>
      </c>
      <c r="J239" s="30" t="str">
        <f>IF(A239&lt;&gt;"",IF(F239&lt;&gt;"",IF(OR(ISNA(A239),ISNA(F239)),"","["&amp;A239&amp;"]="&amp;F239&amp;","),""),"")</f>
        <v>[249]=684,</v>
      </c>
      <c r="K239" s="3">
        <f>A239</f>
        <v>249</v>
      </c>
      <c r="L239" s="3">
        <f>F239</f>
        <v>684</v>
      </c>
      <c r="M239" s="8" t="str">
        <f>VLOOKUP(A239,'ESO wayshrine names'!$A$3:$B$9992,2,)</f>
        <v>Maelstrom Arena</v>
      </c>
      <c r="N239" s="3" t="str">
        <f>VLOOKUP(F239,'ESO zone constants'!$A$3:$D$9999,4,FALSE)</f>
        <v>Wrothgar</v>
      </c>
    </row>
    <row r="240" spans="1:14" x14ac:dyDescent="0.25">
      <c r="A240" s="78">
        <v>250</v>
      </c>
      <c r="B240">
        <v>27</v>
      </c>
      <c r="C240">
        <v>667</v>
      </c>
      <c r="D240" t="s">
        <v>452</v>
      </c>
      <c r="E240">
        <v>379</v>
      </c>
      <c r="F240">
        <v>684</v>
      </c>
      <c r="G240" t="s">
        <v>452</v>
      </c>
      <c r="H240">
        <v>0</v>
      </c>
      <c r="I240" t="s">
        <v>3025</v>
      </c>
      <c r="J240" s="30" t="str">
        <f>IF(A240&lt;&gt;"",IF(F240&lt;&gt;"",IF(OR(ISNA(A240),ISNA(F240)),"","["&amp;A240&amp;"]="&amp;F240&amp;","),""),"")</f>
        <v>[250]=684,</v>
      </c>
      <c r="K240" s="3">
        <f>A240</f>
        <v>250</v>
      </c>
      <c r="L240" s="3">
        <f>F240</f>
        <v>684</v>
      </c>
      <c r="M240" s="8" t="str">
        <f>VLOOKUP(A240,'ESO wayshrine names'!$A$3:$B$9992,2,)</f>
        <v>Maelstrom Arena</v>
      </c>
      <c r="N240" s="3" t="str">
        <f>VLOOKUP(F240,'ESO zone constants'!$A$3:$D$9999,4,FALSE)</f>
        <v>Wrothgar</v>
      </c>
    </row>
    <row r="241" spans="1:14" x14ac:dyDescent="0.25">
      <c r="A241" s="78">
        <v>251</v>
      </c>
      <c r="B241">
        <v>29</v>
      </c>
      <c r="C241">
        <v>1006</v>
      </c>
      <c r="D241" t="s">
        <v>2331</v>
      </c>
      <c r="E241">
        <v>448</v>
      </c>
      <c r="F241">
        <v>823</v>
      </c>
      <c r="G241" t="s">
        <v>3026</v>
      </c>
      <c r="H241">
        <v>1</v>
      </c>
      <c r="I241" t="s">
        <v>3027</v>
      </c>
      <c r="J241" s="30" t="str">
        <f>IF(A241&lt;&gt;"",IF(F241&lt;&gt;"",IF(OR(ISNA(A241),ISNA(F241)),"","["&amp;A241&amp;"]="&amp;F241&amp;","),""),"")</f>
        <v>[251]=823,</v>
      </c>
      <c r="K241" s="3">
        <f>A241</f>
        <v>251</v>
      </c>
      <c r="L241" s="3">
        <f>F241</f>
        <v>823</v>
      </c>
      <c r="M241" s="8" t="str">
        <f>VLOOKUP(A241,'ESO wayshrine names'!$A$3:$B$9992,2,)</f>
        <v>Anvil Wayshrine</v>
      </c>
      <c r="N241" s="3" t="str">
        <f>VLOOKUP(F241,'ESO zone constants'!$A$3:$D$9999,4,FALSE)</f>
        <v>Gold Coast</v>
      </c>
    </row>
    <row r="242" spans="1:14" x14ac:dyDescent="0.25">
      <c r="A242" s="78">
        <v>252</v>
      </c>
      <c r="B242">
        <v>29</v>
      </c>
      <c r="C242">
        <v>1006</v>
      </c>
      <c r="D242" t="s">
        <v>2331</v>
      </c>
      <c r="E242">
        <v>448</v>
      </c>
      <c r="F242">
        <v>823</v>
      </c>
      <c r="G242" t="s">
        <v>3026</v>
      </c>
      <c r="H242">
        <v>1</v>
      </c>
      <c r="I242" t="s">
        <v>3028</v>
      </c>
      <c r="J242" s="30" t="str">
        <f>IF(A242&lt;&gt;"",IF(F242&lt;&gt;"",IF(OR(ISNA(A242),ISNA(F242)),"","["&amp;A242&amp;"]="&amp;F242&amp;","),""),"")</f>
        <v>[252]=823,</v>
      </c>
      <c r="K242" s="3">
        <f>A242</f>
        <v>252</v>
      </c>
      <c r="L242" s="3">
        <f>F242</f>
        <v>823</v>
      </c>
      <c r="M242" s="8" t="str">
        <f>VLOOKUP(A242,'ESO wayshrine names'!$A$3:$B$9992,2,)</f>
        <v>Kvatch Wayshrine</v>
      </c>
      <c r="N242" s="3" t="str">
        <f>VLOOKUP(F242,'ESO zone constants'!$A$3:$D$9999,4,FALSE)</f>
        <v>Gold Coast</v>
      </c>
    </row>
    <row r="243" spans="1:14" x14ac:dyDescent="0.25">
      <c r="A243" s="78">
        <v>253</v>
      </c>
      <c r="B243">
        <v>29</v>
      </c>
      <c r="C243">
        <v>1006</v>
      </c>
      <c r="D243" t="s">
        <v>2331</v>
      </c>
      <c r="E243">
        <v>448</v>
      </c>
      <c r="F243">
        <v>823</v>
      </c>
      <c r="G243" t="s">
        <v>3026</v>
      </c>
      <c r="H243">
        <v>1</v>
      </c>
      <c r="I243" t="s">
        <v>3029</v>
      </c>
      <c r="J243" s="30" t="str">
        <f>IF(A243&lt;&gt;"",IF(F243&lt;&gt;"",IF(OR(ISNA(A243),ISNA(F243)),"","["&amp;A243&amp;"]="&amp;F243&amp;","),""),"")</f>
        <v>[253]=823,</v>
      </c>
      <c r="K243" s="3">
        <f>A243</f>
        <v>253</v>
      </c>
      <c r="L243" s="3">
        <f>F243</f>
        <v>823</v>
      </c>
      <c r="M243" s="8" t="str">
        <f>VLOOKUP(A243,'ESO wayshrine names'!$A$3:$B$9992,2,)</f>
        <v>Strid River Wayshrine</v>
      </c>
      <c r="N243" s="3" t="str">
        <f>VLOOKUP(F243,'ESO zone constants'!$A$3:$D$9999,4,FALSE)</f>
        <v>Gold Coast</v>
      </c>
    </row>
    <row r="244" spans="1:14" x14ac:dyDescent="0.25">
      <c r="A244" s="78">
        <v>254</v>
      </c>
      <c r="B244">
        <v>29</v>
      </c>
      <c r="C244">
        <v>1006</v>
      </c>
      <c r="D244" t="s">
        <v>2331</v>
      </c>
      <c r="E244">
        <v>448</v>
      </c>
      <c r="F244">
        <v>823</v>
      </c>
      <c r="G244" t="s">
        <v>3026</v>
      </c>
      <c r="H244">
        <v>1</v>
      </c>
      <c r="I244" t="s">
        <v>3030</v>
      </c>
      <c r="J244" s="30" t="str">
        <f>IF(A244&lt;&gt;"",IF(F244&lt;&gt;"",IF(OR(ISNA(A244),ISNA(F244)),"","["&amp;A244&amp;"]="&amp;F244&amp;","),""),"")</f>
        <v>[254]=823,</v>
      </c>
      <c r="K244" s="3">
        <f>A244</f>
        <v>254</v>
      </c>
      <c r="L244" s="3">
        <f>F244</f>
        <v>823</v>
      </c>
      <c r="M244" s="8" t="str">
        <f>VLOOKUP(A244,'ESO wayshrine names'!$A$3:$B$9992,2,)</f>
        <v>Gold Coast Wayshrine</v>
      </c>
      <c r="N244" s="3" t="str">
        <f>VLOOKUP(F244,'ESO zone constants'!$A$3:$D$9999,4,FALSE)</f>
        <v>Gold Coast</v>
      </c>
    </row>
    <row r="245" spans="1:14" x14ac:dyDescent="0.25">
      <c r="A245" s="78">
        <v>255</v>
      </c>
      <c r="B245">
        <v>28</v>
      </c>
      <c r="C245">
        <v>994</v>
      </c>
      <c r="D245" t="s">
        <v>2332</v>
      </c>
      <c r="E245">
        <v>442</v>
      </c>
      <c r="F245">
        <v>816</v>
      </c>
      <c r="G245" t="s">
        <v>2332</v>
      </c>
      <c r="H245">
        <v>1</v>
      </c>
      <c r="I245" t="s">
        <v>3031</v>
      </c>
      <c r="J245" s="30" t="str">
        <f>IF(A245&lt;&gt;"",IF(F245&lt;&gt;"",IF(OR(ISNA(A245),ISNA(F245)),"","["&amp;A245&amp;"]="&amp;F245&amp;","),""),"")</f>
        <v>[255]=816,</v>
      </c>
      <c r="K245" s="3">
        <f>A245</f>
        <v>255</v>
      </c>
      <c r="L245" s="3">
        <f>F245</f>
        <v>816</v>
      </c>
      <c r="M245" s="8" t="str">
        <f>VLOOKUP(A245,'ESO wayshrine names'!$A$3:$B$9992,2,)</f>
        <v>Abah's Landing Wayshrine</v>
      </c>
      <c r="N245" s="3" t="str">
        <f>VLOOKUP(F245,'ESO zone constants'!$A$3:$D$9999,4,FALSE)</f>
        <v>Hew's Bane</v>
      </c>
    </row>
    <row r="246" spans="1:14" x14ac:dyDescent="0.25">
      <c r="A246" s="78">
        <v>256</v>
      </c>
      <c r="B246">
        <v>28</v>
      </c>
      <c r="C246">
        <v>994</v>
      </c>
      <c r="D246" t="s">
        <v>2332</v>
      </c>
      <c r="E246">
        <v>442</v>
      </c>
      <c r="F246">
        <v>816</v>
      </c>
      <c r="G246" t="s">
        <v>2332</v>
      </c>
      <c r="H246">
        <v>1</v>
      </c>
      <c r="I246" t="s">
        <v>3032</v>
      </c>
      <c r="J246" s="30" t="str">
        <f>IF(A246&lt;&gt;"",IF(F246&lt;&gt;"",IF(OR(ISNA(A246),ISNA(F246)),"","["&amp;A246&amp;"]="&amp;F246&amp;","),""),"")</f>
        <v>[256]=816,</v>
      </c>
      <c r="K246" s="3">
        <f>A246</f>
        <v>256</v>
      </c>
      <c r="L246" s="3">
        <f>F246</f>
        <v>816</v>
      </c>
      <c r="M246" s="8" t="str">
        <f>VLOOKUP(A246,'ESO wayshrine names'!$A$3:$B$9992,2,)</f>
        <v>Zeht's Displeasure Wayshrine</v>
      </c>
      <c r="N246" s="3" t="str">
        <f>VLOOKUP(F246,'ESO zone constants'!$A$3:$D$9999,4,FALSE)</f>
        <v>Hew's Bane</v>
      </c>
    </row>
    <row r="247" spans="1:14" x14ac:dyDescent="0.25">
      <c r="A247" s="78">
        <v>257</v>
      </c>
      <c r="B247">
        <v>28</v>
      </c>
      <c r="C247">
        <v>994</v>
      </c>
      <c r="D247" t="s">
        <v>2332</v>
      </c>
      <c r="E247">
        <v>442</v>
      </c>
      <c r="F247">
        <v>816</v>
      </c>
      <c r="G247" t="s">
        <v>2332</v>
      </c>
      <c r="H247">
        <v>1</v>
      </c>
      <c r="I247" t="s">
        <v>3033</v>
      </c>
      <c r="J247" s="30" t="str">
        <f>IF(A247&lt;&gt;"",IF(F247&lt;&gt;"",IF(OR(ISNA(A247),ISNA(F247)),"","["&amp;A247&amp;"]="&amp;F247&amp;","),""),"")</f>
        <v>[257]=816,</v>
      </c>
      <c r="K247" s="3">
        <f>A247</f>
        <v>257</v>
      </c>
      <c r="L247" s="3">
        <f>F247</f>
        <v>816</v>
      </c>
      <c r="M247" s="8" t="str">
        <f>VLOOKUP(A247,'ESO wayshrine names'!$A$3:$B$9992,2,)</f>
        <v>No Shira Citadel Wayshrine</v>
      </c>
      <c r="N247" s="3" t="str">
        <f>VLOOKUP(F247,'ESO zone constants'!$A$3:$D$9999,4,FALSE)</f>
        <v>Hew's Bane</v>
      </c>
    </row>
    <row r="248" spans="1:14" x14ac:dyDescent="0.25">
      <c r="A248" s="78">
        <v>258</v>
      </c>
      <c r="B248">
        <v>17</v>
      </c>
      <c r="C248">
        <v>256</v>
      </c>
      <c r="D248" t="s">
        <v>2310</v>
      </c>
      <c r="E248">
        <v>179</v>
      </c>
      <c r="F248">
        <v>382</v>
      </c>
      <c r="G248" t="s">
        <v>2310</v>
      </c>
      <c r="H248">
        <v>3</v>
      </c>
      <c r="I248" t="s">
        <v>3034</v>
      </c>
      <c r="J248" s="30" t="str">
        <f>IF(A248&lt;&gt;"",IF(F248&lt;&gt;"",IF(OR(ISNA(A248),ISNA(F248)),"","["&amp;A248&amp;"]="&amp;F248&amp;","),""),"")</f>
        <v>[258]=382,</v>
      </c>
      <c r="K248" s="3">
        <f>A248</f>
        <v>258</v>
      </c>
      <c r="L248" s="3">
        <f>F248</f>
        <v>382</v>
      </c>
      <c r="M248" s="8" t="str">
        <f>VLOOKUP(A248,'ESO wayshrine names'!$A$3:$B$9992,2,)</f>
        <v>Trial: Maw of Lorkhaj</v>
      </c>
      <c r="N248" s="3" t="str">
        <f>VLOOKUP(F248,'ESO zone constants'!$A$3:$D$9999,4,FALSE)</f>
        <v>Reaper's March</v>
      </c>
    </row>
    <row r="249" spans="1:14" x14ac:dyDescent="0.25">
      <c r="A249" s="78">
        <v>260</v>
      </c>
      <c r="B249">
        <v>9</v>
      </c>
      <c r="C249">
        <v>26</v>
      </c>
      <c r="D249" t="s">
        <v>2328</v>
      </c>
      <c r="E249">
        <v>19</v>
      </c>
      <c r="F249">
        <v>117</v>
      </c>
      <c r="G249" t="s">
        <v>2328</v>
      </c>
      <c r="H249">
        <v>6</v>
      </c>
      <c r="I249" t="s">
        <v>3035</v>
      </c>
      <c r="J249" s="30" t="str">
        <f>IF(A249&lt;&gt;"",IF(F249&lt;&gt;"",IF(OR(ISNA(A249),ISNA(F249)),"","["&amp;A249&amp;"]="&amp;F249&amp;","),""),"")</f>
        <v>[260]=117,</v>
      </c>
      <c r="K249" s="3">
        <f>A249</f>
        <v>260</v>
      </c>
      <c r="L249" s="3">
        <f>F249</f>
        <v>117</v>
      </c>
      <c r="M249" s="8" t="str">
        <f>VLOOKUP(A249,'ESO wayshrine names'!$A$3:$B$9992,2,)</f>
        <v>Dungeon: Ruins of Mazzatun</v>
      </c>
      <c r="N249" s="3" t="str">
        <f>VLOOKUP(F249,'ESO zone constants'!$A$3:$D$9999,4,FALSE)</f>
        <v>Shadowfen</v>
      </c>
    </row>
    <row r="250" spans="1:14" x14ac:dyDescent="0.25">
      <c r="A250" s="78">
        <v>261</v>
      </c>
      <c r="B250">
        <v>9</v>
      </c>
      <c r="C250">
        <v>26</v>
      </c>
      <c r="D250" t="s">
        <v>2328</v>
      </c>
      <c r="E250">
        <v>19</v>
      </c>
      <c r="F250">
        <v>117</v>
      </c>
      <c r="G250" t="s">
        <v>2328</v>
      </c>
      <c r="H250">
        <v>6</v>
      </c>
      <c r="I250" t="s">
        <v>3036</v>
      </c>
      <c r="J250" s="30" t="str">
        <f>IF(A250&lt;&gt;"",IF(F250&lt;&gt;"",IF(OR(ISNA(A250),ISNA(F250)),"","["&amp;A250&amp;"]="&amp;F250&amp;","),""),"")</f>
        <v>[261]=117,</v>
      </c>
      <c r="K250" s="3">
        <f>A250</f>
        <v>261</v>
      </c>
      <c r="L250" s="3">
        <f>F250</f>
        <v>117</v>
      </c>
      <c r="M250" s="8" t="str">
        <f>VLOOKUP(A250,'ESO wayshrine names'!$A$3:$B$9992,2,)</f>
        <v>Dungeon: Cradle of Shadows</v>
      </c>
      <c r="N250" s="3" t="str">
        <f>VLOOKUP(F250,'ESO zone constants'!$A$3:$D$9999,4,FALSE)</f>
        <v>Shadowfen</v>
      </c>
    </row>
    <row r="251" spans="1:14" x14ac:dyDescent="0.25">
      <c r="A251" s="78">
        <v>262</v>
      </c>
      <c r="B251">
        <v>15</v>
      </c>
      <c r="C251">
        <v>143</v>
      </c>
      <c r="D251" t="s">
        <v>264</v>
      </c>
      <c r="E251">
        <v>178</v>
      </c>
      <c r="F251">
        <v>381</v>
      </c>
      <c r="G251" t="s">
        <v>264</v>
      </c>
      <c r="H251">
        <v>6</v>
      </c>
      <c r="I251" t="s">
        <v>3037</v>
      </c>
      <c r="J251" s="30" t="str">
        <f>IF(A251&lt;&gt;"",IF(F251&lt;&gt;"",IF(OR(ISNA(A251),ISNA(F251)),"","["&amp;A251&amp;"]="&amp;F251&amp;","),""),"")</f>
        <v>[262]=381,</v>
      </c>
      <c r="K251" s="3">
        <f>A251</f>
        <v>262</v>
      </c>
      <c r="L251" s="3">
        <f>F251</f>
        <v>381</v>
      </c>
      <c r="M251" s="8" t="str">
        <f>VLOOKUP(A251,'ESO wayshrine names'!$A$3:$B$9992,2,)</f>
        <v>Dungeon: The Banished Cells II</v>
      </c>
      <c r="N251" s="3" t="str">
        <f>VLOOKUP(F251,'ESO zone constants'!$A$3:$D$9999,4,FALSE)</f>
        <v>Auridon</v>
      </c>
    </row>
    <row r="252" spans="1:14" x14ac:dyDescent="0.25">
      <c r="A252" s="78">
        <v>264</v>
      </c>
      <c r="B252">
        <v>10</v>
      </c>
      <c r="C252">
        <v>13</v>
      </c>
      <c r="D252" t="s">
        <v>107</v>
      </c>
      <c r="E252">
        <v>10</v>
      </c>
      <c r="F252">
        <v>57</v>
      </c>
      <c r="G252" t="s">
        <v>107</v>
      </c>
      <c r="H252">
        <v>6</v>
      </c>
      <c r="I252" t="s">
        <v>3038</v>
      </c>
      <c r="J252" s="30" t="str">
        <f>IF(A252&lt;&gt;"",IF(F252&lt;&gt;"",IF(OR(ISNA(A252),ISNA(F252)),"","["&amp;A252&amp;"]="&amp;F252&amp;","),""),"")</f>
        <v>[264]=57,</v>
      </c>
      <c r="K252" s="3">
        <f>A252</f>
        <v>264</v>
      </c>
      <c r="L252" s="3">
        <f>F252</f>
        <v>57</v>
      </c>
      <c r="M252" s="8" t="str">
        <f>VLOOKUP(A252,'ESO wayshrine names'!$A$3:$B$9992,2,)</f>
        <v>Dungeon: Darkshade Caverns II</v>
      </c>
      <c r="N252" s="3" t="str">
        <f>VLOOKUP(F252,'ESO zone constants'!$A$3:$D$9999,4,FALSE)</f>
        <v>Deshaan</v>
      </c>
    </row>
    <row r="253" spans="1:14" x14ac:dyDescent="0.25">
      <c r="A253" s="78">
        <v>265</v>
      </c>
      <c r="B253">
        <v>7</v>
      </c>
      <c r="C253">
        <v>9</v>
      </c>
      <c r="D253" t="s">
        <v>2307</v>
      </c>
      <c r="E253">
        <v>180</v>
      </c>
      <c r="F253">
        <v>383</v>
      </c>
      <c r="G253" t="s">
        <v>2307</v>
      </c>
      <c r="H253">
        <v>6</v>
      </c>
      <c r="I253" t="s">
        <v>3039</v>
      </c>
      <c r="J253" s="30" t="str">
        <f>IF(A253&lt;&gt;"",IF(F253&lt;&gt;"",IF(OR(ISNA(A253),ISNA(F253)),"","["&amp;A253&amp;"]="&amp;F253&amp;","),""),"")</f>
        <v>[265]=383,</v>
      </c>
      <c r="K253" s="3">
        <f>A253</f>
        <v>265</v>
      </c>
      <c r="L253" s="3">
        <f>F253</f>
        <v>383</v>
      </c>
      <c r="M253" s="8" t="str">
        <f>VLOOKUP(A253,'ESO wayshrine names'!$A$3:$B$9992,2,)</f>
        <v>Dungeon: Elden Hollow II</v>
      </c>
      <c r="N253" s="3" t="str">
        <f>VLOOKUP(F253,'ESO zone constants'!$A$3:$D$9999,4,FALSE)</f>
        <v>Grahtwood</v>
      </c>
    </row>
    <row r="254" spans="1:14" x14ac:dyDescent="0.25">
      <c r="A254" s="78">
        <v>266</v>
      </c>
      <c r="B254">
        <v>11</v>
      </c>
      <c r="C254">
        <v>7</v>
      </c>
      <c r="D254" t="s">
        <v>2329</v>
      </c>
      <c r="E254">
        <v>9</v>
      </c>
      <c r="F254">
        <v>41</v>
      </c>
      <c r="G254" t="s">
        <v>2329</v>
      </c>
      <c r="H254">
        <v>6</v>
      </c>
      <c r="I254" t="s">
        <v>3040</v>
      </c>
      <c r="J254" s="30" t="str">
        <f>IF(A254&lt;&gt;"",IF(F254&lt;&gt;"",IF(OR(ISNA(A254),ISNA(F254)),"","["&amp;A254&amp;"]="&amp;F254&amp;","),""),"")</f>
        <v>[266]=41,</v>
      </c>
      <c r="K254" s="3">
        <f>A254</f>
        <v>266</v>
      </c>
      <c r="L254" s="3">
        <f>F254</f>
        <v>41</v>
      </c>
      <c r="M254" s="8" t="str">
        <f>VLOOKUP(A254,'ESO wayshrine names'!$A$3:$B$9992,2,)</f>
        <v>Dungeon: Fungal Grotto II</v>
      </c>
      <c r="N254" s="3" t="str">
        <f>VLOOKUP(F254,'ESO zone constants'!$A$3:$D$9999,4,FALSE)</f>
        <v>Stonefalls</v>
      </c>
    </row>
    <row r="255" spans="1:14" x14ac:dyDescent="0.25">
      <c r="A255" s="78">
        <v>267</v>
      </c>
      <c r="B255">
        <v>2</v>
      </c>
      <c r="C255">
        <v>1</v>
      </c>
      <c r="D255" t="s">
        <v>103</v>
      </c>
      <c r="E255">
        <v>2</v>
      </c>
      <c r="F255">
        <v>3</v>
      </c>
      <c r="G255" t="s">
        <v>103</v>
      </c>
      <c r="H255">
        <v>6</v>
      </c>
      <c r="I255" t="s">
        <v>3041</v>
      </c>
      <c r="J255" s="30" t="str">
        <f>IF(A255&lt;&gt;"",IF(F255&lt;&gt;"",IF(OR(ISNA(A255),ISNA(F255)),"","["&amp;A255&amp;"]="&amp;F255&amp;","),""),"")</f>
        <v>[267]=3,</v>
      </c>
      <c r="K255" s="3">
        <f>A255</f>
        <v>267</v>
      </c>
      <c r="L255" s="3">
        <f>F255</f>
        <v>3</v>
      </c>
      <c r="M255" s="8" t="str">
        <f>VLOOKUP(A255,'ESO wayshrine names'!$A$3:$B$9992,2,)</f>
        <v>Dungeon: Spindleclutch II</v>
      </c>
      <c r="N255" s="3" t="str">
        <f>VLOOKUP(F255,'ESO zone constants'!$A$3:$D$9999,4,FALSE)</f>
        <v>Glenumbra</v>
      </c>
    </row>
    <row r="256" spans="1:14" x14ac:dyDescent="0.25">
      <c r="A256" s="78">
        <v>268</v>
      </c>
      <c r="B256">
        <v>16</v>
      </c>
      <c r="C256">
        <v>300</v>
      </c>
      <c r="D256" t="s">
        <v>2309</v>
      </c>
      <c r="E256">
        <v>18</v>
      </c>
      <c r="F256">
        <v>108</v>
      </c>
      <c r="G256" t="s">
        <v>2309</v>
      </c>
      <c r="H256">
        <v>6</v>
      </c>
      <c r="I256" t="s">
        <v>3042</v>
      </c>
      <c r="J256" s="30" t="str">
        <f>IF(A256&lt;&gt;"",IF(F256&lt;&gt;"",IF(OR(ISNA(A256),ISNA(F256)),"","["&amp;A256&amp;"]="&amp;F256&amp;","),""),"")</f>
        <v>[268]=108,</v>
      </c>
      <c r="K256" s="3">
        <f>A256</f>
        <v>268</v>
      </c>
      <c r="L256" s="3">
        <f>F256</f>
        <v>108</v>
      </c>
      <c r="M256" s="8" t="str">
        <f>VLOOKUP(A256,'ESO wayshrine names'!$A$3:$B$9992,2,)</f>
        <v>Dungeon: City of Ash II</v>
      </c>
      <c r="N256" s="3" t="str">
        <f>VLOOKUP(F256,'ESO zone constants'!$A$3:$D$9999,4,FALSE)</f>
        <v>Greenshade</v>
      </c>
    </row>
    <row r="257" spans="1:14" x14ac:dyDescent="0.25">
      <c r="A257" s="78">
        <v>269</v>
      </c>
      <c r="B257">
        <v>3</v>
      </c>
      <c r="C257">
        <v>10</v>
      </c>
      <c r="D257" t="s">
        <v>2324</v>
      </c>
      <c r="E257">
        <v>5</v>
      </c>
      <c r="F257">
        <v>20</v>
      </c>
      <c r="G257" t="s">
        <v>2324</v>
      </c>
      <c r="H257">
        <v>6</v>
      </c>
      <c r="I257" t="s">
        <v>3043</v>
      </c>
      <c r="J257" s="30" t="str">
        <f>IF(A257&lt;&gt;"",IF(F257&lt;&gt;"",IF(OR(ISNA(A257),ISNA(F257)),"","["&amp;A257&amp;"]="&amp;F257&amp;","),""),"")</f>
        <v>[269]=20,</v>
      </c>
      <c r="K257" s="3">
        <f>A257</f>
        <v>269</v>
      </c>
      <c r="L257" s="3">
        <f>F257</f>
        <v>20</v>
      </c>
      <c r="M257" s="8" t="str">
        <f>VLOOKUP(A257,'ESO wayshrine names'!$A$3:$B$9992,2,)</f>
        <v>Dungeon: Crypt of Hearts II</v>
      </c>
      <c r="N257" s="3" t="str">
        <f>VLOOKUP(F257,'ESO zone constants'!$A$3:$D$9999,4,FALSE)</f>
        <v>Rivenspire</v>
      </c>
    </row>
    <row r="258" spans="1:14" x14ac:dyDescent="0.25">
      <c r="A258" s="78">
        <v>270</v>
      </c>
      <c r="B258">
        <v>25</v>
      </c>
      <c r="C258">
        <v>1126</v>
      </c>
      <c r="D258" t="s">
        <v>565</v>
      </c>
      <c r="E258">
        <v>500</v>
      </c>
      <c r="F258">
        <v>888</v>
      </c>
      <c r="G258" t="s">
        <v>565</v>
      </c>
      <c r="H258">
        <v>2</v>
      </c>
      <c r="I258" t="s">
        <v>441</v>
      </c>
      <c r="J258" s="30" t="str">
        <f>IF(A258&lt;&gt;"",IF(F258&lt;&gt;"",IF(OR(ISNA(A258),ISNA(F258)),"","["&amp;A258&amp;"]="&amp;F258&amp;","),""),"")</f>
        <v>[270]=888,</v>
      </c>
      <c r="K258" s="3">
        <f>A258</f>
        <v>270</v>
      </c>
      <c r="L258" s="3">
        <f>F258</f>
        <v>888</v>
      </c>
      <c r="M258" s="8" t="str">
        <f>VLOOKUP(A258,'ESO wayshrine names'!$A$3:$B$9992,2,)</f>
        <v>Dragonstar Arena</v>
      </c>
      <c r="N258" s="3" t="str">
        <f>VLOOKUP(F258,'ESO zone constants'!$A$3:$D$9999,4,FALSE)</f>
        <v>Craglorn</v>
      </c>
    </row>
    <row r="259" spans="1:14" x14ac:dyDescent="0.25">
      <c r="A259" s="78">
        <v>272</v>
      </c>
      <c r="B259">
        <v>30</v>
      </c>
      <c r="C259">
        <v>1060</v>
      </c>
      <c r="D259" t="s">
        <v>532</v>
      </c>
      <c r="E259">
        <v>467</v>
      </c>
      <c r="F259">
        <v>849</v>
      </c>
      <c r="G259" t="s">
        <v>532</v>
      </c>
      <c r="H259">
        <v>1</v>
      </c>
      <c r="I259" t="s">
        <v>3044</v>
      </c>
      <c r="J259" s="30" t="str">
        <f>IF(A259&lt;&gt;"",IF(F259&lt;&gt;"",IF(OR(ISNA(A259),ISNA(F259)),"","["&amp;A259&amp;"]="&amp;F259&amp;","),""),"")</f>
        <v>[272]=849,</v>
      </c>
      <c r="K259" s="3">
        <f>A259</f>
        <v>272</v>
      </c>
      <c r="L259" s="3">
        <f>F259</f>
        <v>849</v>
      </c>
      <c r="M259" s="8" t="str">
        <f>VLOOKUP(A259,'ESO wayshrine names'!$A$3:$B$9992,2,)</f>
        <v>Seyda Neen Wayshrine</v>
      </c>
      <c r="N259" s="3" t="str">
        <f>VLOOKUP(F259,'ESO zone constants'!$A$3:$D$9999,4,FALSE)</f>
        <v>Vvardenfell</v>
      </c>
    </row>
    <row r="260" spans="1:14" x14ac:dyDescent="0.25">
      <c r="A260" s="78">
        <v>273</v>
      </c>
      <c r="B260">
        <v>30</v>
      </c>
      <c r="C260">
        <v>1060</v>
      </c>
      <c r="D260" t="s">
        <v>532</v>
      </c>
      <c r="E260">
        <v>467</v>
      </c>
      <c r="F260">
        <v>849</v>
      </c>
      <c r="G260" t="s">
        <v>532</v>
      </c>
      <c r="H260">
        <v>1</v>
      </c>
      <c r="I260" t="s">
        <v>3045</v>
      </c>
      <c r="J260" s="30" t="str">
        <f>IF(A260&lt;&gt;"",IF(F260&lt;&gt;"",IF(OR(ISNA(A260),ISNA(F260)),"","["&amp;A260&amp;"]="&amp;F260&amp;","),""),"")</f>
        <v>[273]=849,</v>
      </c>
      <c r="K260" s="3">
        <f>A260</f>
        <v>273</v>
      </c>
      <c r="L260" s="3">
        <f>F260</f>
        <v>849</v>
      </c>
      <c r="M260" s="8" t="str">
        <f>VLOOKUP(A260,'ESO wayshrine names'!$A$3:$B$9992,2,)</f>
        <v>Gnisis Wayshrine</v>
      </c>
      <c r="N260" s="3" t="str">
        <f>VLOOKUP(F260,'ESO zone constants'!$A$3:$D$9999,4,FALSE)</f>
        <v>Vvardenfell</v>
      </c>
    </row>
    <row r="261" spans="1:14" x14ac:dyDescent="0.25">
      <c r="A261" s="78">
        <v>274</v>
      </c>
      <c r="B261">
        <v>30</v>
      </c>
      <c r="C261">
        <v>1060</v>
      </c>
      <c r="D261" t="s">
        <v>532</v>
      </c>
      <c r="E261">
        <v>467</v>
      </c>
      <c r="F261">
        <v>849</v>
      </c>
      <c r="G261" t="s">
        <v>532</v>
      </c>
      <c r="H261">
        <v>1</v>
      </c>
      <c r="I261" t="s">
        <v>3278</v>
      </c>
      <c r="J261" s="30" t="str">
        <f>IF(A261&lt;&gt;"",IF(F261&lt;&gt;"",IF(OR(ISNA(A261),ISNA(F261)),"","["&amp;A261&amp;"]="&amp;F261&amp;","),""),"")</f>
        <v>[274]=849,</v>
      </c>
      <c r="K261" s="3">
        <f>A261</f>
        <v>274</v>
      </c>
      <c r="L261" s="3">
        <f>F261</f>
        <v>849</v>
      </c>
      <c r="M261" s="8" t="str">
        <f>VLOOKUP(A261,'ESO wayshrine names'!$A$3:$B$9992,2,)</f>
        <v>Ald'ruhn Wayshrine</v>
      </c>
      <c r="N261" s="3" t="str">
        <f>VLOOKUP(F261,'ESO zone constants'!$A$3:$D$9999,4,FALSE)</f>
        <v>Vvardenfell</v>
      </c>
    </row>
    <row r="262" spans="1:14" x14ac:dyDescent="0.25">
      <c r="A262" s="79">
        <v>275</v>
      </c>
      <c r="B262">
        <v>30</v>
      </c>
      <c r="C262">
        <v>1060</v>
      </c>
      <c r="D262" t="s">
        <v>532</v>
      </c>
      <c r="E262">
        <v>467</v>
      </c>
      <c r="F262">
        <v>849</v>
      </c>
      <c r="G262" t="s">
        <v>532</v>
      </c>
      <c r="H262">
        <v>1</v>
      </c>
      <c r="I262" t="s">
        <v>3046</v>
      </c>
      <c r="J262" s="30" t="str">
        <f>IF(A262&lt;&gt;"",IF(F262&lt;&gt;"",IF(OR(ISNA(A262),ISNA(F262)),"","["&amp;A262&amp;"]="&amp;F262&amp;","),""),"")</f>
        <v>[275]=849,</v>
      </c>
      <c r="K262" s="3">
        <f>A262</f>
        <v>275</v>
      </c>
      <c r="L262" s="3">
        <f>F262</f>
        <v>849</v>
      </c>
      <c r="M262" s="8" t="str">
        <f>VLOOKUP(A262,'ESO wayshrine names'!$A$3:$B$9992,2,)</f>
        <v>Balmora Wayshrine</v>
      </c>
      <c r="N262" s="3" t="str">
        <f>VLOOKUP(F262,'ESO zone constants'!$A$3:$D$9999,4,FALSE)</f>
        <v>Vvardenfell</v>
      </c>
    </row>
    <row r="263" spans="1:14" x14ac:dyDescent="0.25">
      <c r="A263" s="79">
        <v>276</v>
      </c>
      <c r="B263">
        <v>30</v>
      </c>
      <c r="C263">
        <v>1060</v>
      </c>
      <c r="D263" t="s">
        <v>532</v>
      </c>
      <c r="E263">
        <v>467</v>
      </c>
      <c r="F263">
        <v>849</v>
      </c>
      <c r="G263" t="s">
        <v>532</v>
      </c>
      <c r="H263">
        <v>1</v>
      </c>
      <c r="I263" t="s">
        <v>3047</v>
      </c>
      <c r="J263" s="30" t="str">
        <f>IF(A263&lt;&gt;"",IF(F263&lt;&gt;"",IF(OR(ISNA(A263),ISNA(F263)),"","["&amp;A263&amp;"]="&amp;F263&amp;","),""),"")</f>
        <v>[276]=849,</v>
      </c>
      <c r="K263" s="3">
        <f>A263</f>
        <v>276</v>
      </c>
      <c r="L263" s="3">
        <f>F263</f>
        <v>849</v>
      </c>
      <c r="M263" s="8" t="str">
        <f>VLOOKUP(A263,'ESO wayshrine names'!$A$3:$B$9992,2,)</f>
        <v>Suran Wayshrine</v>
      </c>
      <c r="N263" s="3" t="str">
        <f>VLOOKUP(F263,'ESO zone constants'!$A$3:$D$9999,4,FALSE)</f>
        <v>Vvardenfell</v>
      </c>
    </row>
    <row r="264" spans="1:14" x14ac:dyDescent="0.25">
      <c r="A264" s="79">
        <v>277</v>
      </c>
      <c r="B264">
        <v>30</v>
      </c>
      <c r="C264">
        <v>1060</v>
      </c>
      <c r="D264" t="s">
        <v>532</v>
      </c>
      <c r="E264">
        <v>467</v>
      </c>
      <c r="F264">
        <v>849</v>
      </c>
      <c r="G264" t="s">
        <v>532</v>
      </c>
      <c r="H264">
        <v>1</v>
      </c>
      <c r="I264" t="s">
        <v>3048</v>
      </c>
      <c r="J264" s="30" t="str">
        <f>IF(A264&lt;&gt;"",IF(F264&lt;&gt;"",IF(OR(ISNA(A264),ISNA(F264)),"","["&amp;A264&amp;"]="&amp;F264&amp;","),""),"")</f>
        <v>[277]=849,</v>
      </c>
      <c r="K264" s="3">
        <f>A264</f>
        <v>277</v>
      </c>
      <c r="L264" s="3">
        <f>F264</f>
        <v>849</v>
      </c>
      <c r="M264" s="8" t="str">
        <f>VLOOKUP(A264,'ESO wayshrine names'!$A$3:$B$9992,2,)</f>
        <v>Molag Mar Wayshrine</v>
      </c>
      <c r="N264" s="3" t="str">
        <f>VLOOKUP(F264,'ESO zone constants'!$A$3:$D$9999,4,FALSE)</f>
        <v>Vvardenfell</v>
      </c>
    </row>
    <row r="265" spans="1:14" x14ac:dyDescent="0.25">
      <c r="A265" s="79">
        <v>278</v>
      </c>
      <c r="B265">
        <v>30</v>
      </c>
      <c r="C265">
        <v>1060</v>
      </c>
      <c r="D265" t="s">
        <v>532</v>
      </c>
      <c r="E265">
        <v>467</v>
      </c>
      <c r="F265">
        <v>849</v>
      </c>
      <c r="G265" t="s">
        <v>532</v>
      </c>
      <c r="H265">
        <v>1</v>
      </c>
      <c r="I265" t="s">
        <v>3049</v>
      </c>
      <c r="J265" s="30" t="str">
        <f>IF(A265&lt;&gt;"",IF(F265&lt;&gt;"",IF(OR(ISNA(A265),ISNA(F265)),"","["&amp;A265&amp;"]="&amp;F265&amp;","),""),"")</f>
        <v>[278]=849,</v>
      </c>
      <c r="K265" s="3">
        <f>A265</f>
        <v>278</v>
      </c>
      <c r="L265" s="3">
        <f>F265</f>
        <v>849</v>
      </c>
      <c r="M265" s="8" t="str">
        <f>VLOOKUP(A265,'ESO wayshrine names'!$A$3:$B$9992,2,)</f>
        <v>Tel Branora Wayshrine</v>
      </c>
      <c r="N265" s="3" t="str">
        <f>VLOOKUP(F265,'ESO zone constants'!$A$3:$D$9999,4,FALSE)</f>
        <v>Vvardenfell</v>
      </c>
    </row>
    <row r="266" spans="1:14" x14ac:dyDescent="0.25">
      <c r="A266" s="79">
        <v>279</v>
      </c>
      <c r="B266">
        <v>30</v>
      </c>
      <c r="C266">
        <v>1060</v>
      </c>
      <c r="D266" t="s">
        <v>532</v>
      </c>
      <c r="E266">
        <v>467</v>
      </c>
      <c r="F266">
        <v>849</v>
      </c>
      <c r="G266" t="s">
        <v>532</v>
      </c>
      <c r="H266">
        <v>1</v>
      </c>
      <c r="I266" t="s">
        <v>3050</v>
      </c>
      <c r="J266" s="30" t="str">
        <f>IF(A266&lt;&gt;"",IF(F266&lt;&gt;"",IF(OR(ISNA(A266),ISNA(F266)),"","["&amp;A266&amp;"]="&amp;F266&amp;","),""),"")</f>
        <v>[279]=849,</v>
      </c>
      <c r="K266" s="3">
        <f>A266</f>
        <v>279</v>
      </c>
      <c r="L266" s="3">
        <f>F266</f>
        <v>849</v>
      </c>
      <c r="M266" s="8" t="str">
        <f>VLOOKUP(A266,'ESO wayshrine names'!$A$3:$B$9992,2,)</f>
        <v>Nchuleftingth Wayshrine</v>
      </c>
      <c r="N266" s="3" t="str">
        <f>VLOOKUP(F266,'ESO zone constants'!$A$3:$D$9999,4,FALSE)</f>
        <v>Vvardenfell</v>
      </c>
    </row>
    <row r="267" spans="1:14" x14ac:dyDescent="0.25">
      <c r="A267" s="79">
        <v>280</v>
      </c>
      <c r="B267">
        <v>30</v>
      </c>
      <c r="C267">
        <v>1060</v>
      </c>
      <c r="D267" t="s">
        <v>532</v>
      </c>
      <c r="E267">
        <v>467</v>
      </c>
      <c r="F267">
        <v>849</v>
      </c>
      <c r="G267" t="s">
        <v>532</v>
      </c>
      <c r="H267">
        <v>1</v>
      </c>
      <c r="I267" t="s">
        <v>3051</v>
      </c>
      <c r="J267" s="30" t="str">
        <f>IF(A267&lt;&gt;"",IF(F267&lt;&gt;"",IF(OR(ISNA(A267),ISNA(F267)),"","["&amp;A267&amp;"]="&amp;F267&amp;","),""),"")</f>
        <v>[280]=849,</v>
      </c>
      <c r="K267" s="3">
        <f>A267</f>
        <v>280</v>
      </c>
      <c r="L267" s="3">
        <f>F267</f>
        <v>849</v>
      </c>
      <c r="M267" s="8" t="str">
        <f>VLOOKUP(A267,'ESO wayshrine names'!$A$3:$B$9992,2,)</f>
        <v>Tel Mora Wayshrine</v>
      </c>
      <c r="N267" s="3" t="str">
        <f>VLOOKUP(F267,'ESO zone constants'!$A$3:$D$9999,4,FALSE)</f>
        <v>Vvardenfell</v>
      </c>
    </row>
    <row r="268" spans="1:14" x14ac:dyDescent="0.25">
      <c r="A268" s="79">
        <v>281</v>
      </c>
      <c r="B268">
        <v>30</v>
      </c>
      <c r="C268">
        <v>1060</v>
      </c>
      <c r="D268" t="s">
        <v>532</v>
      </c>
      <c r="E268">
        <v>467</v>
      </c>
      <c r="F268">
        <v>849</v>
      </c>
      <c r="G268" t="s">
        <v>532</v>
      </c>
      <c r="H268">
        <v>1</v>
      </c>
      <c r="I268" t="s">
        <v>3052</v>
      </c>
      <c r="J268" s="30" t="str">
        <f>IF(A268&lt;&gt;"",IF(F268&lt;&gt;"",IF(OR(ISNA(A268),ISNA(F268)),"","["&amp;A268&amp;"]="&amp;F268&amp;","),""),"")</f>
        <v>[281]=849,</v>
      </c>
      <c r="K268" s="3">
        <f>A268</f>
        <v>281</v>
      </c>
      <c r="L268" s="3">
        <f>F268</f>
        <v>849</v>
      </c>
      <c r="M268" s="8" t="str">
        <f>VLOOKUP(A268,'ESO wayshrine names'!$A$3:$B$9992,2,)</f>
        <v>Sadrith Mora Wayshrine</v>
      </c>
      <c r="N268" s="3" t="str">
        <f>VLOOKUP(F268,'ESO zone constants'!$A$3:$D$9999,4,FALSE)</f>
        <v>Vvardenfell</v>
      </c>
    </row>
    <row r="269" spans="1:14" x14ac:dyDescent="0.25">
      <c r="A269" s="79">
        <v>282</v>
      </c>
      <c r="B269">
        <v>30</v>
      </c>
      <c r="C269">
        <v>1060</v>
      </c>
      <c r="D269" t="s">
        <v>532</v>
      </c>
      <c r="E269">
        <v>467</v>
      </c>
      <c r="F269">
        <v>849</v>
      </c>
      <c r="G269" t="s">
        <v>532</v>
      </c>
      <c r="H269">
        <v>1</v>
      </c>
      <c r="I269" t="s">
        <v>3053</v>
      </c>
      <c r="J269" s="30" t="str">
        <f>IF(A269&lt;&gt;"",IF(F269&lt;&gt;"",IF(OR(ISNA(A269),ISNA(F269)),"","["&amp;A269&amp;"]="&amp;F269&amp;","),""),"")</f>
        <v>[282]=849,</v>
      </c>
      <c r="K269" s="3">
        <f>A269</f>
        <v>282</v>
      </c>
      <c r="L269" s="3">
        <f>F269</f>
        <v>849</v>
      </c>
      <c r="M269" s="8" t="str">
        <f>VLOOKUP(A269,'ESO wayshrine names'!$A$3:$B$9992,2,)</f>
        <v>Valley of the Wind Wayshrine</v>
      </c>
      <c r="N269" s="3" t="str">
        <f>VLOOKUP(F269,'ESO zone constants'!$A$3:$D$9999,4,FALSE)</f>
        <v>Vvardenfell</v>
      </c>
    </row>
    <row r="270" spans="1:14" x14ac:dyDescent="0.25">
      <c r="A270" s="79">
        <v>284</v>
      </c>
      <c r="B270">
        <v>30</v>
      </c>
      <c r="C270">
        <v>1060</v>
      </c>
      <c r="D270" t="s">
        <v>532</v>
      </c>
      <c r="E270">
        <v>467</v>
      </c>
      <c r="F270">
        <v>849</v>
      </c>
      <c r="G270" t="s">
        <v>532</v>
      </c>
      <c r="H270">
        <v>1</v>
      </c>
      <c r="I270" t="s">
        <v>3054</v>
      </c>
      <c r="J270" s="30" t="str">
        <f>IF(A270&lt;&gt;"",IF(F270&lt;&gt;"",IF(OR(ISNA(A270),ISNA(F270)),"","["&amp;A270&amp;"]="&amp;F270&amp;","),""),"")</f>
        <v>[284]=849,</v>
      </c>
      <c r="K270" s="3">
        <f>A270</f>
        <v>284</v>
      </c>
      <c r="L270" s="3">
        <f>F270</f>
        <v>849</v>
      </c>
      <c r="M270" s="8" t="str">
        <f>VLOOKUP(A270,'ESO wayshrine names'!$A$3:$B$9992,2,)</f>
        <v>Vivec City Wayshrine</v>
      </c>
      <c r="N270" s="3" t="str">
        <f>VLOOKUP(F270,'ESO zone constants'!$A$3:$D$9999,4,FALSE)</f>
        <v>Vvardenfell</v>
      </c>
    </row>
    <row r="271" spans="1:14" x14ac:dyDescent="0.25">
      <c r="A271" s="79">
        <v>285</v>
      </c>
      <c r="B271">
        <v>15</v>
      </c>
      <c r="C271">
        <v>143</v>
      </c>
      <c r="D271" t="s">
        <v>264</v>
      </c>
      <c r="E271">
        <v>178</v>
      </c>
      <c r="F271">
        <v>381</v>
      </c>
      <c r="G271" t="s">
        <v>264</v>
      </c>
      <c r="H271">
        <v>7</v>
      </c>
      <c r="I271" t="s">
        <v>3055</v>
      </c>
      <c r="J271" s="30" t="str">
        <f>IF(A271&lt;&gt;"",IF(F271&lt;&gt;"",IF(OR(ISNA(A271),ISNA(F271)),"","["&amp;A271&amp;"]="&amp;F271&amp;","),""),"")</f>
        <v>[285]=381,</v>
      </c>
      <c r="K271" s="3">
        <f>A271</f>
        <v>285</v>
      </c>
      <c r="L271" s="3">
        <f>F271</f>
        <v>381</v>
      </c>
      <c r="M271" s="8" t="str">
        <f>VLOOKUP(A271,'ESO wayshrine names'!$A$3:$B$9992,2,)</f>
        <v>Barbed Hook Private Room</v>
      </c>
      <c r="N271" s="3" t="str">
        <f>VLOOKUP(F271,'ESO zone constants'!$A$3:$D$9999,4,FALSE)</f>
        <v>Auridon</v>
      </c>
    </row>
    <row r="272" spans="1:14" x14ac:dyDescent="0.25">
      <c r="A272" s="79">
        <v>286</v>
      </c>
      <c r="B272">
        <v>5</v>
      </c>
      <c r="C272">
        <v>30</v>
      </c>
      <c r="D272" t="s">
        <v>3274</v>
      </c>
      <c r="E272">
        <v>17</v>
      </c>
      <c r="F272">
        <v>104</v>
      </c>
      <c r="G272" t="s">
        <v>2323</v>
      </c>
      <c r="H272">
        <v>7</v>
      </c>
      <c r="I272" t="s">
        <v>3056</v>
      </c>
      <c r="J272" s="30" t="str">
        <f>IF(A272&lt;&gt;"",IF(F272&lt;&gt;"",IF(OR(ISNA(A272),ISNA(F272)),"","["&amp;A272&amp;"]="&amp;F272&amp;","),""),"")</f>
        <v>[286]=104,</v>
      </c>
      <c r="K272" s="3">
        <f>A272</f>
        <v>286</v>
      </c>
      <c r="L272" s="3">
        <f>F272</f>
        <v>104</v>
      </c>
      <c r="M272" s="8" t="str">
        <f>VLOOKUP(A272,'ESO wayshrine names'!$A$3:$B$9992,2,)</f>
        <v>Sisters of the Sands Apartment</v>
      </c>
      <c r="N272" s="3" t="str">
        <f>VLOOKUP(F272,'ESO zone constants'!$A$3:$D$9999,4,FALSE)</f>
        <v>Alik'r Desert</v>
      </c>
    </row>
    <row r="273" spans="1:14" x14ac:dyDescent="0.25">
      <c r="A273" s="79">
        <v>287</v>
      </c>
      <c r="B273">
        <v>10</v>
      </c>
      <c r="C273">
        <v>13</v>
      </c>
      <c r="D273" t="s">
        <v>107</v>
      </c>
      <c r="E273">
        <v>10</v>
      </c>
      <c r="F273">
        <v>57</v>
      </c>
      <c r="G273" t="s">
        <v>107</v>
      </c>
      <c r="H273">
        <v>7</v>
      </c>
      <c r="I273" t="s">
        <v>3057</v>
      </c>
      <c r="J273" s="30" t="str">
        <f>IF(A273&lt;&gt;"",IF(F273&lt;&gt;"",IF(OR(ISNA(A273),ISNA(F273)),"","["&amp;A273&amp;"]="&amp;F273&amp;","),""),"")</f>
        <v>[287]=57,</v>
      </c>
      <c r="K273" s="3">
        <f>A273</f>
        <v>287</v>
      </c>
      <c r="L273" s="3">
        <f>F273</f>
        <v>57</v>
      </c>
      <c r="M273" s="8" t="str">
        <f>VLOOKUP(A273,'ESO wayshrine names'!$A$3:$B$9992,2,)</f>
        <v>Flaming Nix Deluxe Garret</v>
      </c>
      <c r="N273" s="3" t="str">
        <f>VLOOKUP(F273,'ESO zone constants'!$A$3:$D$9999,4,FALSE)</f>
        <v>Deshaan</v>
      </c>
    </row>
    <row r="274" spans="1:14" x14ac:dyDescent="0.25">
      <c r="A274" s="79">
        <v>288</v>
      </c>
      <c r="B274">
        <v>15</v>
      </c>
      <c r="C274">
        <v>143</v>
      </c>
      <c r="D274" t="s">
        <v>264</v>
      </c>
      <c r="E274">
        <v>178</v>
      </c>
      <c r="F274">
        <v>381</v>
      </c>
      <c r="G274" t="s">
        <v>264</v>
      </c>
      <c r="H274">
        <v>7</v>
      </c>
      <c r="I274" t="s">
        <v>3058</v>
      </c>
      <c r="J274" s="30" t="str">
        <f>IF(A274&lt;&gt;"",IF(F274&lt;&gt;"",IF(OR(ISNA(A274),ISNA(F274)),"","["&amp;A274&amp;"]="&amp;F274&amp;","),""),"")</f>
        <v>[288]=381,</v>
      </c>
      <c r="K274" s="3">
        <f>A274</f>
        <v>288</v>
      </c>
      <c r="L274" s="3">
        <f>F274</f>
        <v>381</v>
      </c>
      <c r="M274" s="8" t="str">
        <f>VLOOKUP(A274,'ESO wayshrine names'!$A$3:$B$9992,2,)</f>
        <v>Mara's Kiss Public House</v>
      </c>
      <c r="N274" s="3" t="str">
        <f>VLOOKUP(F274,'ESO zone constants'!$A$3:$D$9999,4,FALSE)</f>
        <v>Auridon</v>
      </c>
    </row>
    <row r="275" spans="1:14" x14ac:dyDescent="0.25">
      <c r="A275" s="79">
        <v>289</v>
      </c>
      <c r="B275">
        <v>2</v>
      </c>
      <c r="C275">
        <v>1</v>
      </c>
      <c r="D275" t="s">
        <v>103</v>
      </c>
      <c r="E275">
        <v>2</v>
      </c>
      <c r="F275">
        <v>3</v>
      </c>
      <c r="G275" t="s">
        <v>103</v>
      </c>
      <c r="H275">
        <v>7</v>
      </c>
      <c r="I275" t="s">
        <v>3059</v>
      </c>
      <c r="J275" s="30" t="str">
        <f>IF(A275&lt;&gt;"",IF(F275&lt;&gt;"",IF(OR(ISNA(A275),ISNA(F275)),"","["&amp;A275&amp;"]="&amp;F275&amp;","),""),"")</f>
        <v>[289]=3,</v>
      </c>
      <c r="K275" s="3">
        <f>A275</f>
        <v>289</v>
      </c>
      <c r="L275" s="3">
        <f>F275</f>
        <v>3</v>
      </c>
      <c r="M275" s="8" t="str">
        <f>VLOOKUP(A275,'ESO wayshrine names'!$A$3:$B$9992,2,)</f>
        <v>The Rosy Lion</v>
      </c>
      <c r="N275" s="3" t="str">
        <f>VLOOKUP(F275,'ESO zone constants'!$A$3:$D$9999,4,FALSE)</f>
        <v>Glenumbra</v>
      </c>
    </row>
    <row r="276" spans="1:14" x14ac:dyDescent="0.25">
      <c r="A276" s="79">
        <v>290</v>
      </c>
      <c r="B276">
        <v>11</v>
      </c>
      <c r="C276">
        <v>7</v>
      </c>
      <c r="D276" t="s">
        <v>2329</v>
      </c>
      <c r="E276">
        <v>9</v>
      </c>
      <c r="F276">
        <v>41</v>
      </c>
      <c r="G276" t="s">
        <v>2329</v>
      </c>
      <c r="H276">
        <v>7</v>
      </c>
      <c r="I276" t="s">
        <v>3060</v>
      </c>
      <c r="J276" s="30" t="str">
        <f>IF(A276&lt;&gt;"",IF(F276&lt;&gt;"",IF(OR(ISNA(A276),ISNA(F276)),"","["&amp;A276&amp;"]="&amp;F276&amp;","),""),"")</f>
        <v>[290]=41,</v>
      </c>
      <c r="K276" s="3">
        <f>A276</f>
        <v>290</v>
      </c>
      <c r="L276" s="3">
        <f>F276</f>
        <v>41</v>
      </c>
      <c r="M276" s="8" t="str">
        <f>VLOOKUP(A276,'ESO wayshrine names'!$A$3:$B$9992,2,)</f>
        <v>The Ebony Flask Inn Room</v>
      </c>
      <c r="N276" s="3" t="str">
        <f>VLOOKUP(F276,'ESO zone constants'!$A$3:$D$9999,4,FALSE)</f>
        <v>Stonefalls</v>
      </c>
    </row>
    <row r="277" spans="1:14" x14ac:dyDescent="0.25">
      <c r="A277" s="79">
        <v>291</v>
      </c>
      <c r="B277">
        <v>17</v>
      </c>
      <c r="C277">
        <v>256</v>
      </c>
      <c r="D277" t="s">
        <v>2310</v>
      </c>
      <c r="E277">
        <v>179</v>
      </c>
      <c r="F277">
        <v>382</v>
      </c>
      <c r="G277" t="s">
        <v>2310</v>
      </c>
      <c r="H277">
        <v>7</v>
      </c>
      <c r="I277" t="s">
        <v>3061</v>
      </c>
      <c r="J277" s="30" t="str">
        <f>IF(A277&lt;&gt;"",IF(F277&lt;&gt;"",IF(OR(ISNA(A277),ISNA(F277)),"","["&amp;A277&amp;"]="&amp;F277&amp;","),""),"")</f>
        <v>[291]=382,</v>
      </c>
      <c r="K277" s="3">
        <f>A277</f>
        <v>291</v>
      </c>
      <c r="L277" s="3">
        <f>F277</f>
        <v>382</v>
      </c>
      <c r="M277" s="8" t="str">
        <f>VLOOKUP(A277,'ESO wayshrine names'!$A$3:$B$9992,2,)</f>
        <v>Serenity Falls Estate</v>
      </c>
      <c r="N277" s="3" t="str">
        <f>VLOOKUP(F277,'ESO zone constants'!$A$3:$D$9999,4,FALSE)</f>
        <v>Reaper's March</v>
      </c>
    </row>
    <row r="278" spans="1:14" x14ac:dyDescent="0.25">
      <c r="A278" s="79">
        <v>292</v>
      </c>
      <c r="B278">
        <v>2</v>
      </c>
      <c r="C278">
        <v>1</v>
      </c>
      <c r="D278" t="s">
        <v>103</v>
      </c>
      <c r="E278">
        <v>2</v>
      </c>
      <c r="F278">
        <v>3</v>
      </c>
      <c r="G278" t="s">
        <v>103</v>
      </c>
      <c r="H278">
        <v>7</v>
      </c>
      <c r="I278" t="s">
        <v>3062</v>
      </c>
      <c r="J278" s="30" t="str">
        <f>IF(A278&lt;&gt;"",IF(F278&lt;&gt;"",IF(OR(ISNA(A278),ISNA(F278)),"","["&amp;A278&amp;"]="&amp;F278&amp;","),""),"")</f>
        <v>[292]=3,</v>
      </c>
      <c r="K278" s="3">
        <f>A278</f>
        <v>292</v>
      </c>
      <c r="L278" s="3">
        <f>F278</f>
        <v>3</v>
      </c>
      <c r="M278" s="8" t="str">
        <f>VLOOKUP(A278,'ESO wayshrine names'!$A$3:$B$9992,2,)</f>
        <v>Daggerfall Overlook</v>
      </c>
      <c r="N278" s="3" t="str">
        <f>VLOOKUP(F278,'ESO zone constants'!$A$3:$D$9999,4,FALSE)</f>
        <v>Glenumbra</v>
      </c>
    </row>
    <row r="279" spans="1:14" x14ac:dyDescent="0.25">
      <c r="A279" s="79">
        <v>293</v>
      </c>
      <c r="B279">
        <v>11</v>
      </c>
      <c r="C279">
        <v>7</v>
      </c>
      <c r="D279" t="s">
        <v>2329</v>
      </c>
      <c r="E279">
        <v>9</v>
      </c>
      <c r="F279">
        <v>41</v>
      </c>
      <c r="G279" t="s">
        <v>2329</v>
      </c>
      <c r="H279">
        <v>7</v>
      </c>
      <c r="I279" t="s">
        <v>3063</v>
      </c>
      <c r="J279" s="30" t="str">
        <f>IF(A279&lt;&gt;"",IF(F279&lt;&gt;"",IF(OR(ISNA(A279),ISNA(F279)),"","["&amp;A279&amp;"]="&amp;F279&amp;","),""),"")</f>
        <v>[293]=41,</v>
      </c>
      <c r="K279" s="3">
        <f>A279</f>
        <v>293</v>
      </c>
      <c r="L279" s="3">
        <f>F279</f>
        <v>41</v>
      </c>
      <c r="M279" s="8" t="str">
        <f>VLOOKUP(A279,'ESO wayshrine names'!$A$3:$B$9992,2,)</f>
        <v>Ebonheart Chateau</v>
      </c>
      <c r="N279" s="3" t="str">
        <f>VLOOKUP(F279,'ESO zone constants'!$A$3:$D$9999,4,FALSE)</f>
        <v>Stonefalls</v>
      </c>
    </row>
    <row r="280" spans="1:14" x14ac:dyDescent="0.25">
      <c r="A280" s="79">
        <v>294</v>
      </c>
      <c r="B280">
        <v>8</v>
      </c>
      <c r="C280">
        <v>22</v>
      </c>
      <c r="D280" t="s">
        <v>108</v>
      </c>
      <c r="E280">
        <v>11</v>
      </c>
      <c r="F280">
        <v>58</v>
      </c>
      <c r="G280" t="s">
        <v>108</v>
      </c>
      <c r="H280">
        <v>7</v>
      </c>
      <c r="I280" t="s">
        <v>3064</v>
      </c>
      <c r="J280" s="30" t="str">
        <f>IF(A280&lt;&gt;"",IF(F280&lt;&gt;"",IF(OR(ISNA(A280),ISNA(F280)),"","["&amp;A280&amp;"]="&amp;F280&amp;","),""),"")</f>
        <v>[294]=58,</v>
      </c>
      <c r="K280" s="3">
        <f>A280</f>
        <v>294</v>
      </c>
      <c r="L280" s="3">
        <f>F280</f>
        <v>58</v>
      </c>
      <c r="M280" s="8" t="str">
        <f>VLOOKUP(A280,'ESO wayshrine names'!$A$3:$B$9992,2,)</f>
        <v>Black Vine Villa</v>
      </c>
      <c r="N280" s="3" t="str">
        <f>VLOOKUP(F280,'ESO zone constants'!$A$3:$D$9999,4,FALSE)</f>
        <v>Malabal Tor</v>
      </c>
    </row>
    <row r="281" spans="1:14" x14ac:dyDescent="0.25">
      <c r="A281" s="79">
        <v>295</v>
      </c>
      <c r="B281">
        <v>18</v>
      </c>
      <c r="C281">
        <v>75</v>
      </c>
      <c r="D281" t="s">
        <v>198</v>
      </c>
      <c r="E281">
        <v>110</v>
      </c>
      <c r="F281">
        <v>281</v>
      </c>
      <c r="G281" t="s">
        <v>198</v>
      </c>
      <c r="H281">
        <v>7</v>
      </c>
      <c r="I281" t="s">
        <v>3065</v>
      </c>
      <c r="J281" s="30" t="str">
        <f>IF(A281&lt;&gt;"",IF(F281&lt;&gt;"",IF(OR(ISNA(A281),ISNA(F281)),"","["&amp;A281&amp;"]="&amp;F281&amp;","),""),"")</f>
        <v>[295]=281,</v>
      </c>
      <c r="K281" s="3">
        <f>A281</f>
        <v>295</v>
      </c>
      <c r="L281" s="3">
        <f>F281</f>
        <v>281</v>
      </c>
      <c r="M281" s="8" t="str">
        <f>VLOOKUP(A281,'ESO wayshrine names'!$A$3:$B$9992,2,)</f>
        <v>Humblemud</v>
      </c>
      <c r="N281" s="3" t="str">
        <f>VLOOKUP(F281,'ESO zone constants'!$A$3:$D$9999,4,FALSE)</f>
        <v>Bal Foyen</v>
      </c>
    </row>
    <row r="282" spans="1:14" x14ac:dyDescent="0.25">
      <c r="A282" s="79">
        <v>296</v>
      </c>
      <c r="B282">
        <v>7</v>
      </c>
      <c r="C282">
        <v>9</v>
      </c>
      <c r="D282" t="s">
        <v>2307</v>
      </c>
      <c r="E282">
        <v>180</v>
      </c>
      <c r="F282">
        <v>383</v>
      </c>
      <c r="G282" t="s">
        <v>2307</v>
      </c>
      <c r="H282">
        <v>7</v>
      </c>
      <c r="I282" t="s">
        <v>3066</v>
      </c>
      <c r="J282" s="30" t="str">
        <f>IF(A282&lt;&gt;"",IF(F282&lt;&gt;"",IF(OR(ISNA(A282),ISNA(F282)),"","["&amp;A282&amp;"]="&amp;F282&amp;","),""),"")</f>
        <v>[296]=383,</v>
      </c>
      <c r="K282" s="3">
        <f>A282</f>
        <v>296</v>
      </c>
      <c r="L282" s="3">
        <f>F282</f>
        <v>383</v>
      </c>
      <c r="M282" s="8" t="str">
        <f>VLOOKUP(A282,'ESO wayshrine names'!$A$3:$B$9992,2,)</f>
        <v>Snugpod</v>
      </c>
      <c r="N282" s="3" t="str">
        <f>VLOOKUP(F282,'ESO zone constants'!$A$3:$D$9999,4,FALSE)</f>
        <v>Grahtwood</v>
      </c>
    </row>
    <row r="283" spans="1:14" x14ac:dyDescent="0.25">
      <c r="A283" s="79">
        <v>297</v>
      </c>
      <c r="B283">
        <v>2</v>
      </c>
      <c r="C283">
        <v>1</v>
      </c>
      <c r="D283" t="s">
        <v>103</v>
      </c>
      <c r="E283">
        <v>2</v>
      </c>
      <c r="F283">
        <v>3</v>
      </c>
      <c r="G283" t="s">
        <v>103</v>
      </c>
      <c r="H283">
        <v>7</v>
      </c>
      <c r="I283" t="s">
        <v>3279</v>
      </c>
      <c r="J283" s="30" t="str">
        <f>IF(A283&lt;&gt;"",IF(F283&lt;&gt;"",IF(OR(ISNA(A283),ISNA(F283)),"","["&amp;A283&amp;"]="&amp;F283&amp;","),""),"")</f>
        <v>[297]=3,</v>
      </c>
      <c r="K283" s="3">
        <f>A283</f>
        <v>297</v>
      </c>
      <c r="L283" s="3">
        <f>F283</f>
        <v>3</v>
      </c>
      <c r="M283" s="8" t="str">
        <f>VLOOKUP(A283,'ESO wayshrine names'!$A$3:$B$9992,2,)</f>
        <v>Captain Margaux's Place</v>
      </c>
      <c r="N283" s="3" t="str">
        <f>VLOOKUP(F283,'ESO zone constants'!$A$3:$D$9999,4,FALSE)</f>
        <v>Glenumbra</v>
      </c>
    </row>
    <row r="284" spans="1:14" x14ac:dyDescent="0.25">
      <c r="A284" s="78">
        <v>298</v>
      </c>
      <c r="B284">
        <v>11</v>
      </c>
      <c r="C284">
        <v>7</v>
      </c>
      <c r="D284" t="s">
        <v>2329</v>
      </c>
      <c r="E284">
        <v>9</v>
      </c>
      <c r="F284">
        <v>41</v>
      </c>
      <c r="G284" t="s">
        <v>2329</v>
      </c>
      <c r="H284">
        <v>7</v>
      </c>
      <c r="I284" t="s">
        <v>3067</v>
      </c>
      <c r="J284" s="30" t="str">
        <f>IF(A284&lt;&gt;"",IF(F284&lt;&gt;"",IF(OR(ISNA(A284),ISNA(F284)),"","["&amp;A284&amp;"]="&amp;F284&amp;","),""),"")</f>
        <v>[298]=41,</v>
      </c>
      <c r="K284" s="3">
        <f>A284</f>
        <v>298</v>
      </c>
      <c r="L284" s="3">
        <f>F284</f>
        <v>41</v>
      </c>
      <c r="M284" s="8" t="str">
        <f>VLOOKUP(A284,'ESO wayshrine names'!$A$3:$B$9992,2,)</f>
        <v>Kragenhome</v>
      </c>
      <c r="N284" s="3" t="str">
        <f>VLOOKUP(F284,'ESO zone constants'!$A$3:$D$9999,4,FALSE)</f>
        <v>Stonefalls</v>
      </c>
    </row>
    <row r="285" spans="1:14" x14ac:dyDescent="0.25">
      <c r="A285" s="78">
        <v>299</v>
      </c>
      <c r="B285">
        <v>8</v>
      </c>
      <c r="C285">
        <v>22</v>
      </c>
      <c r="D285" t="s">
        <v>108</v>
      </c>
      <c r="E285">
        <v>11</v>
      </c>
      <c r="F285">
        <v>58</v>
      </c>
      <c r="G285" t="s">
        <v>108</v>
      </c>
      <c r="H285">
        <v>7</v>
      </c>
      <c r="I285" t="s">
        <v>3068</v>
      </c>
      <c r="J285" s="30" t="str">
        <f>IF(A285&lt;&gt;"",IF(F285&lt;&gt;"",IF(OR(ISNA(A285),ISNA(F285)),"","["&amp;A285&amp;"]="&amp;F285&amp;","),""),"")</f>
        <v>[299]=58,</v>
      </c>
      <c r="K285" s="3">
        <f>A285</f>
        <v>299</v>
      </c>
      <c r="L285" s="3">
        <f>F285</f>
        <v>58</v>
      </c>
      <c r="M285" s="8" t="str">
        <f>VLOOKUP(A285,'ESO wayshrine names'!$A$3:$B$9992,2,)</f>
        <v>Cyrodilic Jungle House</v>
      </c>
      <c r="N285" s="3" t="str">
        <f>VLOOKUP(F285,'ESO zone constants'!$A$3:$D$9999,4,FALSE)</f>
        <v>Malabal Tor</v>
      </c>
    </row>
    <row r="286" spans="1:14" x14ac:dyDescent="0.25">
      <c r="A286" s="78">
        <v>300</v>
      </c>
      <c r="B286">
        <v>21</v>
      </c>
      <c r="C286">
        <v>258</v>
      </c>
      <c r="D286" t="s">
        <v>2945</v>
      </c>
      <c r="E286">
        <v>306</v>
      </c>
      <c r="F286">
        <v>537</v>
      </c>
      <c r="G286" t="s">
        <v>2945</v>
      </c>
      <c r="H286">
        <v>7</v>
      </c>
      <c r="I286" t="s">
        <v>3069</v>
      </c>
      <c r="J286" s="30" t="str">
        <f>IF(A286&lt;&gt;"",IF(F286&lt;&gt;"",IF(OR(ISNA(A286),ISNA(F286)),"","["&amp;A286&amp;"]="&amp;F286&amp;","),""),"")</f>
        <v>[300]=537,</v>
      </c>
      <c r="K286" s="3">
        <f>A286</f>
        <v>300</v>
      </c>
      <c r="L286" s="3">
        <f>F286</f>
        <v>537</v>
      </c>
      <c r="M286" s="8" t="str">
        <f>VLOOKUP(A286,'ESO wayshrine names'!$A$3:$B$9992,2,)</f>
        <v>Moonmirth House</v>
      </c>
      <c r="N286" s="3" t="str">
        <f>VLOOKUP(F286,'ESO zone constants'!$A$3:$D$9999,4,FALSE)</f>
        <v>Khenarthi's Roost</v>
      </c>
    </row>
    <row r="287" spans="1:14" x14ac:dyDescent="0.25">
      <c r="A287" s="78">
        <v>301</v>
      </c>
      <c r="B287">
        <v>12</v>
      </c>
      <c r="C287">
        <v>125</v>
      </c>
      <c r="D287" t="s">
        <v>2327</v>
      </c>
      <c r="E287">
        <v>16</v>
      </c>
      <c r="F287">
        <v>103</v>
      </c>
      <c r="G287" t="s">
        <v>2327</v>
      </c>
      <c r="H287">
        <v>7</v>
      </c>
      <c r="I287" t="s">
        <v>3070</v>
      </c>
      <c r="J287" s="30" t="str">
        <f>IF(A287&lt;&gt;"",IF(F287&lt;&gt;"",IF(OR(ISNA(A287),ISNA(F287)),"","["&amp;A287&amp;"]="&amp;F287&amp;","),""),"")</f>
        <v>[301]=103,</v>
      </c>
      <c r="K287" s="3">
        <f>A287</f>
        <v>301</v>
      </c>
      <c r="L287" s="3">
        <f>F287</f>
        <v>103</v>
      </c>
      <c r="M287" s="8" t="str">
        <f>VLOOKUP(A287,'ESO wayshrine names'!$A$3:$B$9992,2,)</f>
        <v>Autumn's-Gate</v>
      </c>
      <c r="N287" s="3" t="str">
        <f>VLOOKUP(F287,'ESO zone constants'!$A$3:$D$9999,4,FALSE)</f>
        <v>The Rift</v>
      </c>
    </row>
    <row r="288" spans="1:14" x14ac:dyDescent="0.25">
      <c r="A288" s="78">
        <v>303</v>
      </c>
      <c r="B288">
        <v>6</v>
      </c>
      <c r="C288">
        <v>20</v>
      </c>
      <c r="D288" t="s">
        <v>109</v>
      </c>
      <c r="E288">
        <v>14</v>
      </c>
      <c r="F288">
        <v>92</v>
      </c>
      <c r="G288" t="s">
        <v>109</v>
      </c>
      <c r="H288">
        <v>7</v>
      </c>
      <c r="I288" t="s">
        <v>3071</v>
      </c>
      <c r="J288" s="30" t="str">
        <f>IF(A288&lt;&gt;"",IF(F288&lt;&gt;"",IF(OR(ISNA(A288),ISNA(F288)),"","["&amp;A288&amp;"]="&amp;F288&amp;","),""),"")</f>
        <v>[303]=92,</v>
      </c>
      <c r="K288" s="3">
        <f>A288</f>
        <v>303</v>
      </c>
      <c r="L288" s="3">
        <f>F288</f>
        <v>92</v>
      </c>
      <c r="M288" s="8" t="str">
        <f>VLOOKUP(A288,'ESO wayshrine names'!$A$3:$B$9992,2,)</f>
        <v>Twin Arches</v>
      </c>
      <c r="N288" s="3" t="str">
        <f>VLOOKUP(F288,'ESO zone constants'!$A$3:$D$9999,4,FALSE)</f>
        <v>Bangkorai</v>
      </c>
    </row>
    <row r="289" spans="1:14" x14ac:dyDescent="0.25">
      <c r="A289" s="78">
        <v>304</v>
      </c>
      <c r="B289">
        <v>16</v>
      </c>
      <c r="C289">
        <v>300</v>
      </c>
      <c r="D289" t="s">
        <v>2309</v>
      </c>
      <c r="E289">
        <v>18</v>
      </c>
      <c r="F289">
        <v>108</v>
      </c>
      <c r="G289" t="s">
        <v>2309</v>
      </c>
      <c r="H289">
        <v>7</v>
      </c>
      <c r="I289" t="s">
        <v>3072</v>
      </c>
      <c r="J289" s="30" t="str">
        <f>IF(A289&lt;&gt;"",IF(F289&lt;&gt;"",IF(OR(ISNA(A289),ISNA(F289)),"","["&amp;A289&amp;"]="&amp;F289&amp;","),""),"")</f>
        <v>[304]=108,</v>
      </c>
      <c r="K289" s="3">
        <f>A289</f>
        <v>304</v>
      </c>
      <c r="L289" s="3">
        <f>F289</f>
        <v>108</v>
      </c>
      <c r="M289" s="8" t="str">
        <f>VLOOKUP(A289,'ESO wayshrine names'!$A$3:$B$9992,2,)</f>
        <v>Cliffshade</v>
      </c>
      <c r="N289" s="3" t="str">
        <f>VLOOKUP(F289,'ESO zone constants'!$A$3:$D$9999,4,FALSE)</f>
        <v>Greenshade</v>
      </c>
    </row>
    <row r="290" spans="1:14" x14ac:dyDescent="0.25">
      <c r="A290" s="78">
        <v>305</v>
      </c>
      <c r="B290">
        <v>9</v>
      </c>
      <c r="C290">
        <v>26</v>
      </c>
      <c r="D290" t="s">
        <v>2328</v>
      </c>
      <c r="E290">
        <v>19</v>
      </c>
      <c r="F290">
        <v>117</v>
      </c>
      <c r="G290" t="s">
        <v>2328</v>
      </c>
      <c r="H290">
        <v>7</v>
      </c>
      <c r="I290" t="s">
        <v>3073</v>
      </c>
      <c r="J290" s="30" t="str">
        <f>IF(A290&lt;&gt;"",IF(F290&lt;&gt;"",IF(OR(ISNA(A290),ISNA(F290)),"","["&amp;A290&amp;"]="&amp;F290&amp;","),""),"")</f>
        <v>[305]=117,</v>
      </c>
      <c r="K290" s="3">
        <f>A290</f>
        <v>305</v>
      </c>
      <c r="L290" s="3">
        <f>F290</f>
        <v>117</v>
      </c>
      <c r="M290" s="8" t="str">
        <f>VLOOKUP(A290,'ESO wayshrine names'!$A$3:$B$9992,2,)</f>
        <v>The Ample Domicile</v>
      </c>
      <c r="N290" s="3" t="str">
        <f>VLOOKUP(F290,'ESO zone constants'!$A$3:$D$9999,4,FALSE)</f>
        <v>Shadowfen</v>
      </c>
    </row>
    <row r="291" spans="1:14" x14ac:dyDescent="0.25">
      <c r="A291" s="78">
        <v>306</v>
      </c>
      <c r="B291">
        <v>16</v>
      </c>
      <c r="C291">
        <v>300</v>
      </c>
      <c r="D291" t="s">
        <v>2309</v>
      </c>
      <c r="E291">
        <v>18</v>
      </c>
      <c r="F291">
        <v>108</v>
      </c>
      <c r="G291" t="s">
        <v>2309</v>
      </c>
      <c r="H291">
        <v>7</v>
      </c>
      <c r="I291" t="s">
        <v>3074</v>
      </c>
      <c r="J291" s="30" t="str">
        <f>IF(A291&lt;&gt;"",IF(F291&lt;&gt;"",IF(OR(ISNA(A291),ISNA(F291)),"","["&amp;A291&amp;"]="&amp;F291&amp;","),""),"")</f>
        <v>[306]=108,</v>
      </c>
      <c r="K291" s="3">
        <f>A291</f>
        <v>306</v>
      </c>
      <c r="L291" s="3">
        <f>F291</f>
        <v>108</v>
      </c>
      <c r="M291" s="8" t="str">
        <f>VLOOKUP(A291,'ESO wayshrine names'!$A$3:$B$9992,2,)</f>
        <v>Bouldertree Refuge</v>
      </c>
      <c r="N291" s="3" t="str">
        <f>VLOOKUP(F291,'ESO zone constants'!$A$3:$D$9999,4,FALSE)</f>
        <v>Greenshade</v>
      </c>
    </row>
    <row r="292" spans="1:14" x14ac:dyDescent="0.25">
      <c r="A292" s="78">
        <v>307</v>
      </c>
      <c r="B292">
        <v>3</v>
      </c>
      <c r="C292">
        <v>10</v>
      </c>
      <c r="D292" t="s">
        <v>2324</v>
      </c>
      <c r="E292">
        <v>5</v>
      </c>
      <c r="F292">
        <v>20</v>
      </c>
      <c r="G292" t="s">
        <v>2324</v>
      </c>
      <c r="H292">
        <v>7</v>
      </c>
      <c r="I292" t="s">
        <v>3075</v>
      </c>
      <c r="J292" s="30" t="str">
        <f>IF(A292&lt;&gt;"",IF(F292&lt;&gt;"",IF(OR(ISNA(A292),ISNA(F292)),"","["&amp;A292&amp;"]="&amp;F292&amp;","),""),"")</f>
        <v>[307]=20,</v>
      </c>
      <c r="K292" s="3">
        <f>A292</f>
        <v>307</v>
      </c>
      <c r="L292" s="3">
        <f>F292</f>
        <v>20</v>
      </c>
      <c r="M292" s="8" t="str">
        <f>VLOOKUP(A292,'ESO wayshrine names'!$A$3:$B$9992,2,)</f>
        <v>Ravenhurst</v>
      </c>
      <c r="N292" s="3" t="str">
        <f>VLOOKUP(F292,'ESO zone constants'!$A$3:$D$9999,4,FALSE)</f>
        <v>Rivenspire</v>
      </c>
    </row>
    <row r="293" spans="1:14" x14ac:dyDescent="0.25">
      <c r="A293" s="78">
        <v>309</v>
      </c>
      <c r="B293">
        <v>10</v>
      </c>
      <c r="C293">
        <v>13</v>
      </c>
      <c r="D293" t="s">
        <v>107</v>
      </c>
      <c r="E293">
        <v>10</v>
      </c>
      <c r="F293">
        <v>57</v>
      </c>
      <c r="G293" t="s">
        <v>107</v>
      </c>
      <c r="H293">
        <v>7</v>
      </c>
      <c r="I293" t="s">
        <v>3076</v>
      </c>
      <c r="J293" s="30" t="str">
        <f>IF(A293&lt;&gt;"",IF(F293&lt;&gt;"",IF(OR(ISNA(A293),ISNA(F293)),"","["&amp;A293&amp;"]="&amp;F293&amp;","),""),"")</f>
        <v>[309]=57,</v>
      </c>
      <c r="K293" s="3">
        <f>A293</f>
        <v>309</v>
      </c>
      <c r="L293" s="3">
        <f>F293</f>
        <v>57</v>
      </c>
      <c r="M293" s="8" t="str">
        <f>VLOOKUP(A293,'ESO wayshrine names'!$A$3:$B$9992,2,)</f>
        <v>Velothi Reverie</v>
      </c>
      <c r="N293" s="3" t="str">
        <f>VLOOKUP(F293,'ESO zone constants'!$A$3:$D$9999,4,FALSE)</f>
        <v>Deshaan</v>
      </c>
    </row>
    <row r="294" spans="1:14" x14ac:dyDescent="0.25">
      <c r="A294" s="78">
        <v>310</v>
      </c>
      <c r="B294">
        <v>25</v>
      </c>
      <c r="C294">
        <v>1126</v>
      </c>
      <c r="D294" t="s">
        <v>565</v>
      </c>
      <c r="E294">
        <v>500</v>
      </c>
      <c r="F294">
        <v>888</v>
      </c>
      <c r="G294" t="s">
        <v>565</v>
      </c>
      <c r="H294">
        <v>7</v>
      </c>
      <c r="I294" t="s">
        <v>551</v>
      </c>
      <c r="J294" s="30" t="str">
        <f>IF(A294&lt;&gt;"",IF(F294&lt;&gt;"",IF(OR(ISNA(A294),ISNA(F294)),"","["&amp;A294&amp;"]="&amp;F294&amp;","),""),"")</f>
        <v>[310]=888,</v>
      </c>
      <c r="K294" s="3">
        <f>A294</f>
        <v>310</v>
      </c>
      <c r="L294" s="3">
        <f>F294</f>
        <v>888</v>
      </c>
      <c r="M294" s="8" t="str">
        <f>VLOOKUP(A294,'ESO wayshrine names'!$A$3:$B$9992,2,)</f>
        <v>Domus Phrasticus</v>
      </c>
      <c r="N294" s="3" t="str">
        <f>VLOOKUP(F294,'ESO zone constants'!$A$3:$D$9999,4,FALSE)</f>
        <v>Craglorn</v>
      </c>
    </row>
    <row r="295" spans="1:14" x14ac:dyDescent="0.25">
      <c r="A295" s="78">
        <v>311</v>
      </c>
      <c r="B295">
        <v>17</v>
      </c>
      <c r="C295">
        <v>256</v>
      </c>
      <c r="D295" t="s">
        <v>2310</v>
      </c>
      <c r="E295">
        <v>179</v>
      </c>
      <c r="F295">
        <v>382</v>
      </c>
      <c r="G295" t="s">
        <v>2310</v>
      </c>
      <c r="H295">
        <v>7</v>
      </c>
      <c r="I295" t="s">
        <v>3077</v>
      </c>
      <c r="J295" s="30" t="str">
        <f>IF(A295&lt;&gt;"",IF(F295&lt;&gt;"",IF(OR(ISNA(A295),ISNA(F295)),"","["&amp;A295&amp;"]="&amp;F295&amp;","),""),"")</f>
        <v>[311]=382,</v>
      </c>
      <c r="K295" s="3">
        <f>A295</f>
        <v>311</v>
      </c>
      <c r="L295" s="3">
        <f>F295</f>
        <v>382</v>
      </c>
      <c r="M295" s="8" t="str">
        <f>VLOOKUP(A295,'ESO wayshrine names'!$A$3:$B$9992,2,)</f>
        <v>Sleek Creek House</v>
      </c>
      <c r="N295" s="3" t="str">
        <f>VLOOKUP(F295,'ESO zone constants'!$A$3:$D$9999,4,FALSE)</f>
        <v>Reaper's March</v>
      </c>
    </row>
    <row r="296" spans="1:14" x14ac:dyDescent="0.25">
      <c r="A296" s="78">
        <v>312</v>
      </c>
      <c r="B296">
        <v>13</v>
      </c>
      <c r="C296">
        <v>61</v>
      </c>
      <c r="D296" t="s">
        <v>2326</v>
      </c>
      <c r="E296">
        <v>15</v>
      </c>
      <c r="F296">
        <v>101</v>
      </c>
      <c r="G296" t="s">
        <v>2326</v>
      </c>
      <c r="H296">
        <v>7</v>
      </c>
      <c r="I296" t="s">
        <v>3356</v>
      </c>
      <c r="J296" s="30" t="str">
        <f>IF(A296&lt;&gt;"",IF(F296&lt;&gt;"",IF(OR(ISNA(A296),ISNA(F296)),"","["&amp;A296&amp;"]="&amp;F296&amp;","),""),"")</f>
        <v>[312]=101,</v>
      </c>
      <c r="K296" s="3">
        <f>A296</f>
        <v>312</v>
      </c>
      <c r="L296" s="3">
        <f>F296</f>
        <v>101</v>
      </c>
      <c r="M296" s="8" t="str">
        <f>VLOOKUP(A296,'ESO wayshrine names'!$A$3:$B$9992,2,)</f>
        <v>Grymharth's Woe</v>
      </c>
      <c r="N296" s="3" t="str">
        <f>VLOOKUP(F296,'ESO zone constants'!$A$3:$D$9999,4,FALSE)</f>
        <v>Eastmarch</v>
      </c>
    </row>
    <row r="297" spans="1:14" x14ac:dyDescent="0.25">
      <c r="A297" s="78">
        <v>313</v>
      </c>
      <c r="B297">
        <v>6</v>
      </c>
      <c r="C297">
        <v>20</v>
      </c>
      <c r="D297" t="s">
        <v>109</v>
      </c>
      <c r="E297">
        <v>14</v>
      </c>
      <c r="F297">
        <v>92</v>
      </c>
      <c r="G297" t="s">
        <v>109</v>
      </c>
      <c r="H297">
        <v>7</v>
      </c>
      <c r="I297" t="s">
        <v>3078</v>
      </c>
      <c r="J297" s="30" t="str">
        <f>IF(A297&lt;&gt;"",IF(F297&lt;&gt;"",IF(OR(ISNA(A297),ISNA(F297)),"","["&amp;A297&amp;"]="&amp;F297&amp;","),""),"")</f>
        <v>[313]=92,</v>
      </c>
      <c r="K297" s="3">
        <f>A297</f>
        <v>313</v>
      </c>
      <c r="L297" s="3">
        <f>F297</f>
        <v>92</v>
      </c>
      <c r="M297" s="8" t="str">
        <f>VLOOKUP(A297,'ESO wayshrine names'!$A$3:$B$9992,2,)</f>
        <v>Mournoth Keep</v>
      </c>
      <c r="N297" s="3" t="str">
        <f>VLOOKUP(F297,'ESO zone constants'!$A$3:$D$9999,4,FALSE)</f>
        <v>Bangkorai</v>
      </c>
    </row>
    <row r="298" spans="1:14" x14ac:dyDescent="0.25">
      <c r="A298" s="78">
        <v>314</v>
      </c>
      <c r="B298">
        <v>5</v>
      </c>
      <c r="C298">
        <v>30</v>
      </c>
      <c r="D298" t="s">
        <v>3274</v>
      </c>
      <c r="E298">
        <v>17</v>
      </c>
      <c r="F298">
        <v>104</v>
      </c>
      <c r="G298" t="s">
        <v>2323</v>
      </c>
      <c r="H298">
        <v>7</v>
      </c>
      <c r="I298" t="s">
        <v>3079</v>
      </c>
      <c r="J298" s="30" t="str">
        <f>IF(A298&lt;&gt;"",IF(F298&lt;&gt;"",IF(OR(ISNA(A298),ISNA(F298)),"","["&amp;A298&amp;"]="&amp;F298&amp;","),""),"")</f>
        <v>[314]=104,</v>
      </c>
      <c r="K298" s="3">
        <f>A298</f>
        <v>314</v>
      </c>
      <c r="L298" s="3">
        <f>F298</f>
        <v>104</v>
      </c>
      <c r="M298" s="8" t="str">
        <f>VLOOKUP(A298,'ESO wayshrine names'!$A$3:$B$9992,2,)</f>
        <v>House of the Silent Magnifico</v>
      </c>
      <c r="N298" s="3" t="str">
        <f>VLOOKUP(F298,'ESO zone constants'!$A$3:$D$9999,4,FALSE)</f>
        <v>Alik'r Desert</v>
      </c>
    </row>
    <row r="299" spans="1:14" x14ac:dyDescent="0.25">
      <c r="A299" s="78">
        <v>315</v>
      </c>
      <c r="B299">
        <v>15</v>
      </c>
      <c r="C299">
        <v>143</v>
      </c>
      <c r="D299" t="s">
        <v>264</v>
      </c>
      <c r="E299">
        <v>178</v>
      </c>
      <c r="F299">
        <v>381</v>
      </c>
      <c r="G299" t="s">
        <v>264</v>
      </c>
      <c r="H299">
        <v>7</v>
      </c>
      <c r="I299" t="s">
        <v>3080</v>
      </c>
      <c r="J299" s="30" t="str">
        <f>IF(A299&lt;&gt;"",IF(F299&lt;&gt;"",IF(OR(ISNA(A299),ISNA(F299)),"","["&amp;A299&amp;"]="&amp;F299&amp;","),""),"")</f>
        <v>[315]=381,</v>
      </c>
      <c r="K299" s="3">
        <f>A299</f>
        <v>315</v>
      </c>
      <c r="L299" s="3">
        <f>F299</f>
        <v>381</v>
      </c>
      <c r="M299" s="8" t="str">
        <f>VLOOKUP(A299,'ESO wayshrine names'!$A$3:$B$9992,2,)</f>
        <v>Mathiisen Manor</v>
      </c>
      <c r="N299" s="3" t="str">
        <f>VLOOKUP(F299,'ESO zone constants'!$A$3:$D$9999,4,FALSE)</f>
        <v>Auridon</v>
      </c>
    </row>
    <row r="300" spans="1:14" x14ac:dyDescent="0.25">
      <c r="A300" s="78">
        <v>316</v>
      </c>
      <c r="B300">
        <v>9</v>
      </c>
      <c r="C300">
        <v>26</v>
      </c>
      <c r="D300" t="s">
        <v>2328</v>
      </c>
      <c r="E300">
        <v>19</v>
      </c>
      <c r="F300">
        <v>117</v>
      </c>
      <c r="G300" t="s">
        <v>2328</v>
      </c>
      <c r="H300">
        <v>7</v>
      </c>
      <c r="I300" t="s">
        <v>3081</v>
      </c>
      <c r="J300" s="30" t="str">
        <f>IF(A300&lt;&gt;"",IF(F300&lt;&gt;"",IF(OR(ISNA(A300),ISNA(F300)),"","["&amp;A300&amp;"]="&amp;F300&amp;","),""),"")</f>
        <v>[316]=117,</v>
      </c>
      <c r="K300" s="3">
        <f>A300</f>
        <v>316</v>
      </c>
      <c r="L300" s="3">
        <f>F300</f>
        <v>117</v>
      </c>
      <c r="M300" s="8" t="str">
        <f>VLOOKUP(A300,'ESO wayshrine names'!$A$3:$B$9992,2,)</f>
        <v>Stay-Moist Mansion</v>
      </c>
      <c r="N300" s="3" t="str">
        <f>VLOOKUP(F300,'ESO zone constants'!$A$3:$D$9999,4,FALSE)</f>
        <v>Shadowfen</v>
      </c>
    </row>
    <row r="301" spans="1:14" x14ac:dyDescent="0.25">
      <c r="A301" s="78">
        <v>317</v>
      </c>
      <c r="B301">
        <v>7</v>
      </c>
      <c r="C301">
        <v>9</v>
      </c>
      <c r="D301" t="s">
        <v>2307</v>
      </c>
      <c r="E301">
        <v>180</v>
      </c>
      <c r="F301">
        <v>383</v>
      </c>
      <c r="G301" t="s">
        <v>2307</v>
      </c>
      <c r="H301">
        <v>7</v>
      </c>
      <c r="I301" t="s">
        <v>3082</v>
      </c>
      <c r="J301" s="30" t="str">
        <f>IF(A301&lt;&gt;"",IF(F301&lt;&gt;"",IF(OR(ISNA(A301),ISNA(F301)),"","["&amp;A301&amp;"]="&amp;F301&amp;","),""),"")</f>
        <v>[317]=383,</v>
      </c>
      <c r="K301" s="3">
        <f>A301</f>
        <v>317</v>
      </c>
      <c r="L301" s="3">
        <f>F301</f>
        <v>383</v>
      </c>
      <c r="M301" s="8" t="str">
        <f>VLOOKUP(A301,'ESO wayshrine names'!$A$3:$B$9992,2,)</f>
        <v>The Gorinir Estate</v>
      </c>
      <c r="N301" s="3" t="str">
        <f>VLOOKUP(F301,'ESO zone constants'!$A$3:$D$9999,4,FALSE)</f>
        <v>Grahtwood</v>
      </c>
    </row>
    <row r="302" spans="1:14" x14ac:dyDescent="0.25">
      <c r="A302" s="78">
        <v>319</v>
      </c>
      <c r="B302">
        <v>10</v>
      </c>
      <c r="C302">
        <v>13</v>
      </c>
      <c r="D302" t="s">
        <v>107</v>
      </c>
      <c r="E302">
        <v>10</v>
      </c>
      <c r="F302">
        <v>57</v>
      </c>
      <c r="G302" t="s">
        <v>107</v>
      </c>
      <c r="H302">
        <v>7</v>
      </c>
      <c r="I302" t="s">
        <v>555</v>
      </c>
      <c r="J302" s="30" t="str">
        <f>IF(A302&lt;&gt;"",IF(F302&lt;&gt;"",IF(OR(ISNA(A302),ISNA(F302)),"","["&amp;A302&amp;"]="&amp;F302&amp;","),""),"")</f>
        <v>[319]=57,</v>
      </c>
      <c r="K302" s="3">
        <f>A302</f>
        <v>319</v>
      </c>
      <c r="L302" s="3">
        <f>F302</f>
        <v>57</v>
      </c>
      <c r="M302" s="8" t="str">
        <f>VLOOKUP(A302,'ESO wayshrine names'!$A$3:$B$9992,2,)</f>
        <v>Quondam Indorilia</v>
      </c>
      <c r="N302" s="3" t="str">
        <f>VLOOKUP(F302,'ESO zone constants'!$A$3:$D$9999,4,FALSE)</f>
        <v>Deshaan</v>
      </c>
    </row>
    <row r="303" spans="1:14" x14ac:dyDescent="0.25">
      <c r="A303" s="78">
        <v>320</v>
      </c>
      <c r="B303">
        <v>17</v>
      </c>
      <c r="C303">
        <v>256</v>
      </c>
      <c r="D303" t="s">
        <v>2310</v>
      </c>
      <c r="E303">
        <v>179</v>
      </c>
      <c r="F303">
        <v>382</v>
      </c>
      <c r="G303" t="s">
        <v>2310</v>
      </c>
      <c r="H303">
        <v>7</v>
      </c>
      <c r="I303" t="s">
        <v>3083</v>
      </c>
      <c r="J303" s="30" t="str">
        <f>IF(A303&lt;&gt;"",IF(F303&lt;&gt;"",IF(OR(ISNA(A303),ISNA(F303)),"","["&amp;A303&amp;"]="&amp;F303&amp;","),""),"")</f>
        <v>[320]=382,</v>
      </c>
      <c r="K303" s="3">
        <f>A303</f>
        <v>320</v>
      </c>
      <c r="L303" s="3">
        <f>F303</f>
        <v>382</v>
      </c>
      <c r="M303" s="8" t="str">
        <f>VLOOKUP(A303,'ESO wayshrine names'!$A$3:$B$9992,2,)</f>
        <v>Strident Springs Demesne</v>
      </c>
      <c r="N303" s="3" t="str">
        <f>VLOOKUP(F303,'ESO zone constants'!$A$3:$D$9999,4,FALSE)</f>
        <v>Reaper's March</v>
      </c>
    </row>
    <row r="304" spans="1:14" x14ac:dyDescent="0.25">
      <c r="A304" s="78">
        <v>321</v>
      </c>
      <c r="B304">
        <v>17</v>
      </c>
      <c r="C304">
        <v>256</v>
      </c>
      <c r="D304" t="s">
        <v>2310</v>
      </c>
      <c r="E304">
        <v>179</v>
      </c>
      <c r="F304">
        <v>382</v>
      </c>
      <c r="G304" t="s">
        <v>2310</v>
      </c>
      <c r="H304">
        <v>7</v>
      </c>
      <c r="I304" t="s">
        <v>3084</v>
      </c>
      <c r="J304" s="30" t="str">
        <f>IF(A304&lt;&gt;"",IF(F304&lt;&gt;"",IF(OR(ISNA(A304),ISNA(F304)),"","["&amp;A304&amp;"]="&amp;F304&amp;","),""),"")</f>
        <v>[321]=382,</v>
      </c>
      <c r="K304" s="3">
        <f>A304</f>
        <v>321</v>
      </c>
      <c r="L304" s="3">
        <f>F304</f>
        <v>382</v>
      </c>
      <c r="M304" s="8" t="str">
        <f>VLOOKUP(A304,'ESO wayshrine names'!$A$3:$B$9992,2,)</f>
        <v>Dawnshadow</v>
      </c>
      <c r="N304" s="3" t="str">
        <f>VLOOKUP(F304,'ESO zone constants'!$A$3:$D$9999,4,FALSE)</f>
        <v>Reaper's March</v>
      </c>
    </row>
    <row r="305" spans="1:14" x14ac:dyDescent="0.25">
      <c r="A305" s="78">
        <v>322</v>
      </c>
      <c r="B305">
        <v>12</v>
      </c>
      <c r="C305">
        <v>125</v>
      </c>
      <c r="D305" t="s">
        <v>2327</v>
      </c>
      <c r="E305">
        <v>16</v>
      </c>
      <c r="F305">
        <v>103</v>
      </c>
      <c r="G305" t="s">
        <v>2327</v>
      </c>
      <c r="H305">
        <v>7</v>
      </c>
      <c r="I305" t="s">
        <v>3085</v>
      </c>
      <c r="J305" s="30" t="str">
        <f>IF(A305&lt;&gt;"",IF(F305&lt;&gt;"",IF(OR(ISNA(A305),ISNA(F305)),"","["&amp;A305&amp;"]="&amp;F305&amp;","),""),"")</f>
        <v>[322]=103,</v>
      </c>
      <c r="K305" s="3">
        <f>A305</f>
        <v>322</v>
      </c>
      <c r="L305" s="3">
        <f>F305</f>
        <v>103</v>
      </c>
      <c r="M305" s="8" t="str">
        <f>VLOOKUP(A305,'ESO wayshrine names'!$A$3:$B$9992,2,)</f>
        <v>Old Mistveil Manor</v>
      </c>
      <c r="N305" s="3" t="str">
        <f>VLOOKUP(F305,'ESO zone constants'!$A$3:$D$9999,4,FALSE)</f>
        <v>The Rift</v>
      </c>
    </row>
    <row r="306" spans="1:14" x14ac:dyDescent="0.25">
      <c r="A306" s="78">
        <v>323</v>
      </c>
      <c r="B306">
        <v>6</v>
      </c>
      <c r="C306">
        <v>20</v>
      </c>
      <c r="D306" t="s">
        <v>109</v>
      </c>
      <c r="E306">
        <v>14</v>
      </c>
      <c r="F306">
        <v>92</v>
      </c>
      <c r="G306" t="s">
        <v>109</v>
      </c>
      <c r="H306">
        <v>7</v>
      </c>
      <c r="I306" t="s">
        <v>3086</v>
      </c>
      <c r="J306" s="30" t="str">
        <f>IF(A306&lt;&gt;"",IF(F306&lt;&gt;"",IF(OR(ISNA(A306),ISNA(F306)),"","["&amp;A306&amp;"]="&amp;F306&amp;","),""),"")</f>
        <v>[323]=92,</v>
      </c>
      <c r="K306" s="3">
        <f>A306</f>
        <v>323</v>
      </c>
      <c r="L306" s="3">
        <f>F306</f>
        <v>92</v>
      </c>
      <c r="M306" s="8" t="str">
        <f>VLOOKUP(A306,'ESO wayshrine names'!$A$3:$B$9992,2,)</f>
        <v>Forsaken Stronghold</v>
      </c>
      <c r="N306" s="3" t="str">
        <f>VLOOKUP(F306,'ESO zone constants'!$A$3:$D$9999,4,FALSE)</f>
        <v>Bangkorai</v>
      </c>
    </row>
    <row r="307" spans="1:14" x14ac:dyDescent="0.25">
      <c r="A307" s="78">
        <v>324</v>
      </c>
      <c r="B307">
        <v>19</v>
      </c>
      <c r="C307">
        <v>201</v>
      </c>
      <c r="D307" t="s">
        <v>385</v>
      </c>
      <c r="E307">
        <v>304</v>
      </c>
      <c r="F307">
        <v>534</v>
      </c>
      <c r="G307" t="s">
        <v>385</v>
      </c>
      <c r="H307">
        <v>7</v>
      </c>
      <c r="I307" t="s">
        <v>3087</v>
      </c>
      <c r="J307" s="30" t="str">
        <f>IF(A307&lt;&gt;"",IF(F307&lt;&gt;"",IF(OR(ISNA(A307),ISNA(F307)),"","["&amp;A307&amp;"]="&amp;F307&amp;","),""),"")</f>
        <v>[324]=534,</v>
      </c>
      <c r="K307" s="3">
        <f>A307</f>
        <v>324</v>
      </c>
      <c r="L307" s="3">
        <f>F307</f>
        <v>534</v>
      </c>
      <c r="M307" s="8" t="str">
        <f>VLOOKUP(A307,'ESO wayshrine names'!$A$3:$B$9992,2,)</f>
        <v>Hunding's Palatial Hall</v>
      </c>
      <c r="N307" s="3" t="str">
        <f>VLOOKUP(F307,'ESO zone constants'!$A$3:$D$9999,4,FALSE)</f>
        <v>Stros M'Kai</v>
      </c>
    </row>
    <row r="308" spans="1:14" x14ac:dyDescent="0.25">
      <c r="A308" s="78">
        <v>325</v>
      </c>
      <c r="B308">
        <v>7</v>
      </c>
      <c r="C308">
        <v>9</v>
      </c>
      <c r="D308" t="s">
        <v>2307</v>
      </c>
      <c r="E308">
        <v>180</v>
      </c>
      <c r="F308">
        <v>383</v>
      </c>
      <c r="G308" t="s">
        <v>2307</v>
      </c>
      <c r="H308">
        <v>7</v>
      </c>
      <c r="I308" t="s">
        <v>3088</v>
      </c>
      <c r="J308" s="30" t="str">
        <f>IF(A308&lt;&gt;"",IF(F308&lt;&gt;"",IF(OR(ISNA(A308),ISNA(F308)),"","["&amp;A308&amp;"]="&amp;F308&amp;","),""),"")</f>
        <v>[325]=383,</v>
      </c>
      <c r="K308" s="3">
        <f>A308</f>
        <v>325</v>
      </c>
      <c r="L308" s="3">
        <f>F308</f>
        <v>383</v>
      </c>
      <c r="M308" s="8" t="str">
        <f>VLOOKUP(A308,'ESO wayshrine names'!$A$3:$B$9992,2,)</f>
        <v>Grand Topal Hideaway</v>
      </c>
      <c r="N308" s="3" t="str">
        <f>VLOOKUP(F308,'ESO zone constants'!$A$3:$D$9999,4,FALSE)</f>
        <v>Grahtwood</v>
      </c>
    </row>
    <row r="309" spans="1:14" x14ac:dyDescent="0.25">
      <c r="A309" s="78">
        <v>326</v>
      </c>
      <c r="B309">
        <v>25</v>
      </c>
      <c r="C309">
        <v>1126</v>
      </c>
      <c r="D309" t="s">
        <v>565</v>
      </c>
      <c r="E309">
        <v>500</v>
      </c>
      <c r="F309">
        <v>888</v>
      </c>
      <c r="G309" t="s">
        <v>565</v>
      </c>
      <c r="H309">
        <v>6</v>
      </c>
      <c r="I309" t="s">
        <v>2087</v>
      </c>
      <c r="J309" s="30" t="str">
        <f>IF(A309&lt;&gt;"",IF(F309&lt;&gt;"",IF(OR(ISNA(A309),ISNA(F309)),"","["&amp;A309&amp;"]="&amp;F309&amp;","),""),"")</f>
        <v>[326]=888,</v>
      </c>
      <c r="K309" s="3">
        <f>A309</f>
        <v>326</v>
      </c>
      <c r="L309" s="3">
        <f>F309</f>
        <v>888</v>
      </c>
      <c r="M309" s="8" t="str">
        <f>VLOOKUP(A309,'ESO wayshrine names'!$A$3:$B$9992,2,)</f>
        <v>Dungeon: Bloodroot Forge</v>
      </c>
      <c r="N309" s="3" t="str">
        <f>VLOOKUP(F309,'ESO zone constants'!$A$3:$D$9999,4,FALSE)</f>
        <v>Craglorn</v>
      </c>
    </row>
    <row r="310" spans="1:14" x14ac:dyDescent="0.25">
      <c r="A310" s="78">
        <v>327</v>
      </c>
      <c r="B310">
        <v>25</v>
      </c>
      <c r="C310">
        <v>1126</v>
      </c>
      <c r="D310" t="s">
        <v>565</v>
      </c>
      <c r="E310">
        <v>500</v>
      </c>
      <c r="F310">
        <v>888</v>
      </c>
      <c r="G310" t="s">
        <v>565</v>
      </c>
      <c r="H310">
        <v>7</v>
      </c>
      <c r="I310" t="s">
        <v>564</v>
      </c>
      <c r="J310" s="30" t="str">
        <f>IF(A310&lt;&gt;"",IF(F310&lt;&gt;"",IF(OR(ISNA(A310),ISNA(F310)),"","["&amp;A310&amp;"]="&amp;F310&amp;","),""),"")</f>
        <v>[327]=888,</v>
      </c>
      <c r="K310" s="3">
        <f>A310</f>
        <v>327</v>
      </c>
      <c r="L310" s="3">
        <f>F310</f>
        <v>888</v>
      </c>
      <c r="M310" s="8" t="str">
        <f>VLOOKUP(A310,'ESO wayshrine names'!$A$3:$B$9992,2,)</f>
        <v>Earthtear Cavern</v>
      </c>
      <c r="N310" s="3" t="str">
        <f>VLOOKUP(F310,'ESO zone constants'!$A$3:$D$9999,4,FALSE)</f>
        <v>Craglorn</v>
      </c>
    </row>
    <row r="311" spans="1:14" x14ac:dyDescent="0.25">
      <c r="A311" s="78">
        <v>328</v>
      </c>
      <c r="B311">
        <v>30</v>
      </c>
      <c r="C311">
        <v>1060</v>
      </c>
      <c r="D311" t="s">
        <v>532</v>
      </c>
      <c r="E311">
        <v>467</v>
      </c>
      <c r="F311">
        <v>849</v>
      </c>
      <c r="G311" t="s">
        <v>532</v>
      </c>
      <c r="H311">
        <v>1</v>
      </c>
      <c r="I311" t="s">
        <v>3089</v>
      </c>
      <c r="J311" s="30" t="str">
        <f>IF(A311&lt;&gt;"",IF(F311&lt;&gt;"",IF(OR(ISNA(A311),ISNA(F311)),"","["&amp;A311&amp;"]="&amp;F311&amp;","),""),"")</f>
        <v>[328]=849,</v>
      </c>
      <c r="K311" s="3">
        <f>A311</f>
        <v>328</v>
      </c>
      <c r="L311" s="3">
        <f>F311</f>
        <v>849</v>
      </c>
      <c r="M311" s="8" t="str">
        <f>VLOOKUP(A311,'ESO wayshrine names'!$A$3:$B$9992,2,)</f>
        <v>Vivec Temple Wayshrine</v>
      </c>
      <c r="N311" s="3" t="str">
        <f>VLOOKUP(F311,'ESO zone constants'!$A$3:$D$9999,4,FALSE)</f>
        <v>Vvardenfell</v>
      </c>
    </row>
    <row r="312" spans="1:14" x14ac:dyDescent="0.25">
      <c r="A312" s="78">
        <v>329</v>
      </c>
      <c r="B312">
        <v>30</v>
      </c>
      <c r="C312">
        <v>1060</v>
      </c>
      <c r="D312" t="s">
        <v>532</v>
      </c>
      <c r="E312">
        <v>467</v>
      </c>
      <c r="F312">
        <v>849</v>
      </c>
      <c r="G312" t="s">
        <v>532</v>
      </c>
      <c r="H312">
        <v>1</v>
      </c>
      <c r="I312" t="s">
        <v>3090</v>
      </c>
      <c r="J312" s="30" t="str">
        <f>IF(A312&lt;&gt;"",IF(F312&lt;&gt;"",IF(OR(ISNA(A312),ISNA(F312)),"","["&amp;A312&amp;"]="&amp;F312&amp;","),""),"")</f>
        <v>[329]=849,</v>
      </c>
      <c r="K312" s="3">
        <f>A312</f>
        <v>329</v>
      </c>
      <c r="L312" s="3">
        <f>F312</f>
        <v>849</v>
      </c>
      <c r="M312" s="8" t="str">
        <f>VLOOKUP(A312,'ESO wayshrine names'!$A$3:$B$9992,2,)</f>
        <v>West Gash Wayshrine</v>
      </c>
      <c r="N312" s="3" t="str">
        <f>VLOOKUP(F312,'ESO zone constants'!$A$3:$D$9999,4,FALSE)</f>
        <v>Vvardenfell</v>
      </c>
    </row>
    <row r="313" spans="1:14" x14ac:dyDescent="0.25">
      <c r="A313" s="78">
        <v>330</v>
      </c>
      <c r="B313">
        <v>30</v>
      </c>
      <c r="C313">
        <v>1060</v>
      </c>
      <c r="D313" t="s">
        <v>532</v>
      </c>
      <c r="E313">
        <v>467</v>
      </c>
      <c r="F313">
        <v>849</v>
      </c>
      <c r="G313" t="s">
        <v>532</v>
      </c>
      <c r="H313">
        <v>1</v>
      </c>
      <c r="I313" t="s">
        <v>3091</v>
      </c>
      <c r="J313" s="30" t="str">
        <f>IF(A313&lt;&gt;"",IF(F313&lt;&gt;"",IF(OR(ISNA(A313),ISNA(F313)),"","["&amp;A313&amp;"]="&amp;F313&amp;","),""),"")</f>
        <v>[330]=849,</v>
      </c>
      <c r="K313" s="3">
        <f>A313</f>
        <v>330</v>
      </c>
      <c r="L313" s="3">
        <f>F313</f>
        <v>849</v>
      </c>
      <c r="M313" s="8" t="str">
        <f>VLOOKUP(A313,'ESO wayshrine names'!$A$3:$B$9992,2,)</f>
        <v>Urshilaku Camp Wayshrine</v>
      </c>
      <c r="N313" s="3" t="str">
        <f>VLOOKUP(F313,'ESO zone constants'!$A$3:$D$9999,4,FALSE)</f>
        <v>Vvardenfell</v>
      </c>
    </row>
    <row r="314" spans="1:14" x14ac:dyDescent="0.25">
      <c r="A314" s="78">
        <v>331</v>
      </c>
      <c r="B314">
        <v>30</v>
      </c>
      <c r="C314">
        <v>1060</v>
      </c>
      <c r="D314" t="s">
        <v>532</v>
      </c>
      <c r="E314">
        <v>467</v>
      </c>
      <c r="F314">
        <v>849</v>
      </c>
      <c r="G314" t="s">
        <v>532</v>
      </c>
      <c r="H314">
        <v>3</v>
      </c>
      <c r="I314" t="s">
        <v>3092</v>
      </c>
      <c r="J314" s="30" t="str">
        <f>IF(A314&lt;&gt;"",IF(F314&lt;&gt;"",IF(OR(ISNA(A314),ISNA(F314)),"","["&amp;A314&amp;"]="&amp;F314&amp;","),""),"")</f>
        <v>[331]=849,</v>
      </c>
      <c r="K314" s="3">
        <f>A314</f>
        <v>331</v>
      </c>
      <c r="L314" s="3">
        <f>F314</f>
        <v>849</v>
      </c>
      <c r="M314" s="8" t="str">
        <f>VLOOKUP(A314,'ESO wayshrine names'!$A$3:$B$9992,2,)</f>
        <v>Trial: Halls of Fabrication</v>
      </c>
      <c r="N314" s="3" t="str">
        <f>VLOOKUP(F314,'ESO zone constants'!$A$3:$D$9999,4,FALSE)</f>
        <v>Vvardenfell</v>
      </c>
    </row>
    <row r="315" spans="1:14" x14ac:dyDescent="0.25">
      <c r="A315" s="78">
        <v>332</v>
      </c>
      <c r="B315">
        <v>25</v>
      </c>
      <c r="C315">
        <v>1126</v>
      </c>
      <c r="D315" t="s">
        <v>565</v>
      </c>
      <c r="E315">
        <v>500</v>
      </c>
      <c r="F315">
        <v>888</v>
      </c>
      <c r="G315" t="s">
        <v>565</v>
      </c>
      <c r="H315">
        <v>6</v>
      </c>
      <c r="I315" t="s">
        <v>2092</v>
      </c>
      <c r="J315" s="30" t="str">
        <f>IF(A315&lt;&gt;"",IF(F315&lt;&gt;"",IF(OR(ISNA(A315),ISNA(F315)),"","["&amp;A315&amp;"]="&amp;F315&amp;","),""),"")</f>
        <v>[332]=888,</v>
      </c>
      <c r="K315" s="3">
        <f>A315</f>
        <v>332</v>
      </c>
      <c r="L315" s="3">
        <f>F315</f>
        <v>888</v>
      </c>
      <c r="M315" s="8" t="str">
        <f>VLOOKUP(A315,'ESO wayshrine names'!$A$3:$B$9992,2,)</f>
        <v>Dungeon: Falkreath Hold</v>
      </c>
      <c r="N315" s="3" t="str">
        <f>VLOOKUP(F315,'ESO zone constants'!$A$3:$D$9999,4,FALSE)</f>
        <v>Craglorn</v>
      </c>
    </row>
    <row r="316" spans="1:14" x14ac:dyDescent="0.25">
      <c r="A316" s="78">
        <v>333</v>
      </c>
      <c r="B316">
        <v>30</v>
      </c>
      <c r="C316">
        <v>1060</v>
      </c>
      <c r="D316" t="s">
        <v>532</v>
      </c>
      <c r="E316">
        <v>467</v>
      </c>
      <c r="F316">
        <v>849</v>
      </c>
      <c r="G316" t="s">
        <v>532</v>
      </c>
      <c r="H316">
        <v>7</v>
      </c>
      <c r="I316" t="s">
        <v>3093</v>
      </c>
      <c r="J316" s="30" t="str">
        <f>IF(A316&lt;&gt;"",IF(F316&lt;&gt;"",IF(OR(ISNA(A316),ISNA(F316)),"","["&amp;A316&amp;"]="&amp;F316&amp;","),""),"")</f>
        <v>[333]=849,</v>
      </c>
      <c r="K316" s="3">
        <f>A316</f>
        <v>333</v>
      </c>
      <c r="L316" s="3">
        <f>F316</f>
        <v>849</v>
      </c>
      <c r="M316" s="8" t="str">
        <f>VLOOKUP(A316,'ESO wayshrine names'!$A$3:$B$9992,2,)</f>
        <v>Saint Delyn Penthouse</v>
      </c>
      <c r="N316" s="3" t="str">
        <f>VLOOKUP(F316,'ESO zone constants'!$A$3:$D$9999,4,FALSE)</f>
        <v>Vvardenfell</v>
      </c>
    </row>
    <row r="317" spans="1:14" x14ac:dyDescent="0.25">
      <c r="A317" s="78">
        <v>334</v>
      </c>
      <c r="B317">
        <v>30</v>
      </c>
      <c r="C317">
        <v>1060</v>
      </c>
      <c r="D317" t="s">
        <v>532</v>
      </c>
      <c r="E317">
        <v>467</v>
      </c>
      <c r="F317">
        <v>849</v>
      </c>
      <c r="G317" t="s">
        <v>532</v>
      </c>
      <c r="H317">
        <v>7</v>
      </c>
      <c r="I317" t="s">
        <v>3094</v>
      </c>
      <c r="J317" s="30" t="str">
        <f>IF(A317&lt;&gt;"",IF(F317&lt;&gt;"",IF(OR(ISNA(A317),ISNA(F317)),"","["&amp;A317&amp;"]="&amp;F317&amp;","),""),"")</f>
        <v>[334]=849,</v>
      </c>
      <c r="K317" s="3">
        <f>A317</f>
        <v>334</v>
      </c>
      <c r="L317" s="3">
        <f>F317</f>
        <v>849</v>
      </c>
      <c r="M317" s="8" t="str">
        <f>VLOOKUP(A317,'ESO wayshrine names'!$A$3:$B$9992,2,)</f>
        <v>Amaya Lake Lodge</v>
      </c>
      <c r="N317" s="3" t="str">
        <f>VLOOKUP(F317,'ESO zone constants'!$A$3:$D$9999,4,FALSE)</f>
        <v>Vvardenfell</v>
      </c>
    </row>
    <row r="318" spans="1:14" x14ac:dyDescent="0.25">
      <c r="A318" s="78">
        <v>335</v>
      </c>
      <c r="B318">
        <v>30</v>
      </c>
      <c r="C318">
        <v>1060</v>
      </c>
      <c r="D318" t="s">
        <v>532</v>
      </c>
      <c r="E318">
        <v>467</v>
      </c>
      <c r="F318">
        <v>849</v>
      </c>
      <c r="G318" t="s">
        <v>532</v>
      </c>
      <c r="H318">
        <v>7</v>
      </c>
      <c r="I318" t="s">
        <v>3095</v>
      </c>
      <c r="J318" s="30" t="str">
        <f>IF(A318&lt;&gt;"",IF(F318&lt;&gt;"",IF(OR(ISNA(A318),ISNA(F318)),"","["&amp;A318&amp;"]="&amp;F318&amp;","),""),"")</f>
        <v>[335]=849,</v>
      </c>
      <c r="K318" s="3">
        <f>A318</f>
        <v>335</v>
      </c>
      <c r="L318" s="3">
        <f>F318</f>
        <v>849</v>
      </c>
      <c r="M318" s="8" t="str">
        <f>VLOOKUP(A318,'ESO wayshrine names'!$A$3:$B$9992,2,)</f>
        <v>Ald Velothi Harbor House</v>
      </c>
      <c r="N318" s="3" t="str">
        <f>VLOOKUP(F318,'ESO zone constants'!$A$3:$D$9999,4,FALSE)</f>
        <v>Vvardenfell</v>
      </c>
    </row>
    <row r="319" spans="1:14" x14ac:dyDescent="0.25">
      <c r="A319" s="78">
        <v>336</v>
      </c>
      <c r="B319">
        <v>30</v>
      </c>
      <c r="C319">
        <v>1060</v>
      </c>
      <c r="D319" t="s">
        <v>532</v>
      </c>
      <c r="E319">
        <v>467</v>
      </c>
      <c r="F319">
        <v>849</v>
      </c>
      <c r="G319" t="s">
        <v>532</v>
      </c>
      <c r="H319">
        <v>7</v>
      </c>
      <c r="I319" t="s">
        <v>656</v>
      </c>
      <c r="J319" s="30" t="str">
        <f>IF(A319&lt;&gt;"",IF(F319&lt;&gt;"",IF(OR(ISNA(A319),ISNA(F319)),"","["&amp;A319&amp;"]="&amp;F319&amp;","),""),"")</f>
        <v>[336]=849,</v>
      </c>
      <c r="K319" s="3">
        <f>A319</f>
        <v>336</v>
      </c>
      <c r="L319" s="3">
        <f>F319</f>
        <v>849</v>
      </c>
      <c r="M319" s="8" t="str">
        <f>VLOOKUP(A319,'ESO wayshrine names'!$A$3:$B$9992,2,)</f>
        <v>Tel Galen</v>
      </c>
      <c r="N319" s="3" t="str">
        <f>VLOOKUP(F319,'ESO zone constants'!$A$3:$D$9999,4,FALSE)</f>
        <v>Vvardenfell</v>
      </c>
    </row>
    <row r="320" spans="1:14" x14ac:dyDescent="0.25">
      <c r="A320" s="78">
        <v>337</v>
      </c>
      <c r="B320">
        <v>31</v>
      </c>
      <c r="C320">
        <v>1313</v>
      </c>
      <c r="D320" t="s">
        <v>2335</v>
      </c>
      <c r="E320">
        <v>589</v>
      </c>
      <c r="F320">
        <v>980</v>
      </c>
      <c r="G320" t="s">
        <v>3096</v>
      </c>
      <c r="H320">
        <v>1</v>
      </c>
      <c r="I320" t="s">
        <v>3097</v>
      </c>
      <c r="J320" s="30" t="str">
        <f>IF(A320&lt;&gt;"",IF(F320&lt;&gt;"",IF(OR(ISNA(A320),ISNA(F320)),"","["&amp;A320&amp;"]="&amp;F320&amp;","),""),"")</f>
        <v>[337]=980,</v>
      </c>
      <c r="K320" s="3">
        <f>A320</f>
        <v>337</v>
      </c>
      <c r="L320" s="3">
        <f>F320</f>
        <v>980</v>
      </c>
      <c r="M320" s="8" t="str">
        <f>VLOOKUP(A320,'ESO wayshrine names'!$A$3:$B$9992,2,)</f>
        <v>Brass Fortress Wayshrine</v>
      </c>
      <c r="N320" s="3" t="str">
        <f>VLOOKUP(F320,'ESO zone constants'!$A$3:$D$9999,4,FALSE)</f>
        <v>Clockwork City</v>
      </c>
    </row>
    <row r="321" spans="1:14" x14ac:dyDescent="0.25">
      <c r="A321" s="78">
        <v>338</v>
      </c>
      <c r="B321">
        <v>31</v>
      </c>
      <c r="C321">
        <v>1313</v>
      </c>
      <c r="D321" t="s">
        <v>2335</v>
      </c>
      <c r="E321">
        <v>589</v>
      </c>
      <c r="F321">
        <v>980</v>
      </c>
      <c r="G321" t="s">
        <v>3096</v>
      </c>
      <c r="H321">
        <v>1</v>
      </c>
      <c r="I321" t="s">
        <v>3098</v>
      </c>
      <c r="J321" s="30" t="str">
        <f>IF(A321&lt;&gt;"",IF(F321&lt;&gt;"",IF(OR(ISNA(A321),ISNA(F321)),"","["&amp;A321&amp;"]="&amp;F321&amp;","),""),"")</f>
        <v>[338]=980,</v>
      </c>
      <c r="K321" s="3">
        <f>A321</f>
        <v>338</v>
      </c>
      <c r="L321" s="3">
        <f>F321</f>
        <v>980</v>
      </c>
      <c r="M321" s="8" t="str">
        <f>VLOOKUP(A321,'ESO wayshrine names'!$A$3:$B$9992,2,)</f>
        <v>Clockwork Crossroads Wayshrine</v>
      </c>
      <c r="N321" s="3" t="str">
        <f>VLOOKUP(F321,'ESO zone constants'!$A$3:$D$9999,4,FALSE)</f>
        <v>Clockwork City</v>
      </c>
    </row>
    <row r="322" spans="1:14" x14ac:dyDescent="0.25">
      <c r="A322" s="78">
        <v>339</v>
      </c>
      <c r="B322">
        <v>31</v>
      </c>
      <c r="C322">
        <v>1313</v>
      </c>
      <c r="D322" t="s">
        <v>2335</v>
      </c>
      <c r="E322">
        <v>589</v>
      </c>
      <c r="F322">
        <v>980</v>
      </c>
      <c r="G322" t="s">
        <v>3096</v>
      </c>
      <c r="H322">
        <v>1</v>
      </c>
      <c r="I322" t="s">
        <v>3099</v>
      </c>
      <c r="J322" s="30" t="str">
        <f>IF(A322&lt;&gt;"",IF(F322&lt;&gt;"",IF(OR(ISNA(A322),ISNA(F322)),"","["&amp;A322&amp;"]="&amp;F322&amp;","),""),"")</f>
        <v>[339]=980,</v>
      </c>
      <c r="K322" s="3">
        <f>A322</f>
        <v>339</v>
      </c>
      <c r="L322" s="3">
        <f>F322</f>
        <v>980</v>
      </c>
      <c r="M322" s="8" t="str">
        <f>VLOOKUP(A322,'ESO wayshrine names'!$A$3:$B$9992,2,)</f>
        <v>Mire Mechanica Wayshrine</v>
      </c>
      <c r="N322" s="3" t="str">
        <f>VLOOKUP(F322,'ESO zone constants'!$A$3:$D$9999,4,FALSE)</f>
        <v>Clockwork City</v>
      </c>
    </row>
    <row r="323" spans="1:14" x14ac:dyDescent="0.25">
      <c r="A323" s="78">
        <v>340</v>
      </c>
      <c r="B323">
        <v>31</v>
      </c>
      <c r="C323">
        <v>1313</v>
      </c>
      <c r="D323" t="s">
        <v>2335</v>
      </c>
      <c r="E323">
        <v>589</v>
      </c>
      <c r="F323">
        <v>980</v>
      </c>
      <c r="G323" t="s">
        <v>3096</v>
      </c>
      <c r="H323">
        <v>1</v>
      </c>
      <c r="I323" t="s">
        <v>3100</v>
      </c>
      <c r="J323" s="30" t="str">
        <f>IF(A323&lt;&gt;"",IF(F323&lt;&gt;"",IF(OR(ISNA(A323),ISNA(F323)),"","["&amp;A323&amp;"]="&amp;F323&amp;","),""),"")</f>
        <v>[340]=980,</v>
      </c>
      <c r="K323" s="3">
        <f>A323</f>
        <v>340</v>
      </c>
      <c r="L323" s="3">
        <f>F323</f>
        <v>980</v>
      </c>
      <c r="M323" s="8" t="str">
        <f>VLOOKUP(A323,'ESO wayshrine names'!$A$3:$B$9992,2,)</f>
        <v>Sanctuary Wayshrine</v>
      </c>
      <c r="N323" s="3" t="str">
        <f>VLOOKUP(F323,'ESO zone constants'!$A$3:$D$9999,4,FALSE)</f>
        <v>Clockwork City</v>
      </c>
    </row>
    <row r="324" spans="1:14" x14ac:dyDescent="0.25">
      <c r="A324" s="78">
        <v>341</v>
      </c>
      <c r="B324">
        <v>6</v>
      </c>
      <c r="C324">
        <v>20</v>
      </c>
      <c r="D324" t="s">
        <v>109</v>
      </c>
      <c r="E324">
        <v>14</v>
      </c>
      <c r="F324">
        <v>92</v>
      </c>
      <c r="G324" t="s">
        <v>109</v>
      </c>
      <c r="H324">
        <v>6</v>
      </c>
      <c r="I324" t="s">
        <v>3101</v>
      </c>
      <c r="J324" s="30" t="str">
        <f>IF(A324&lt;&gt;"",IF(F324&lt;&gt;"",IF(OR(ISNA(A324),ISNA(F324)),"","["&amp;A324&amp;"]="&amp;F324&amp;","),""),"")</f>
        <v>[341]=92,</v>
      </c>
      <c r="K324" s="3">
        <f>A324</f>
        <v>341</v>
      </c>
      <c r="L324" s="3">
        <f>F324</f>
        <v>92</v>
      </c>
      <c r="M324" s="8" t="str">
        <f>VLOOKUP(A324,'ESO wayshrine names'!$A$3:$B$9992,2,)</f>
        <v>Dungeon: Fang Lair</v>
      </c>
      <c r="N324" s="3" t="str">
        <f>VLOOKUP(F324,'ESO zone constants'!$A$3:$D$9999,4,FALSE)</f>
        <v>Bangkorai</v>
      </c>
    </row>
    <row r="325" spans="1:14" x14ac:dyDescent="0.25">
      <c r="A325" s="78">
        <v>342</v>
      </c>
      <c r="B325">
        <v>2</v>
      </c>
      <c r="C325">
        <v>1</v>
      </c>
      <c r="D325" t="s">
        <v>103</v>
      </c>
      <c r="E325">
        <v>2</v>
      </c>
      <c r="F325">
        <v>3</v>
      </c>
      <c r="G325" t="s">
        <v>103</v>
      </c>
      <c r="H325">
        <v>7</v>
      </c>
      <c r="I325" t="s">
        <v>3102</v>
      </c>
      <c r="J325" s="30" t="str">
        <f>IF(A325&lt;&gt;"",IF(F325&lt;&gt;"",IF(OR(ISNA(A325),ISNA(F325)),"","["&amp;A325&amp;"]="&amp;F325&amp;","),""),"")</f>
        <v>[342]=3,</v>
      </c>
      <c r="K325" s="3">
        <f>A325</f>
        <v>342</v>
      </c>
      <c r="L325" s="3">
        <f>F325</f>
        <v>3</v>
      </c>
      <c r="M325" s="8" t="str">
        <f>VLOOKUP(A325,'ESO wayshrine names'!$A$3:$B$9992,2,)</f>
        <v>Exorcised Coven Cottage</v>
      </c>
      <c r="N325" s="3" t="str">
        <f>VLOOKUP(F325,'ESO zone constants'!$A$3:$D$9999,4,FALSE)</f>
        <v>Glenumbra</v>
      </c>
    </row>
    <row r="326" spans="1:14" x14ac:dyDescent="0.25">
      <c r="A326" s="78">
        <v>343</v>
      </c>
      <c r="B326">
        <v>29</v>
      </c>
      <c r="C326">
        <v>1006</v>
      </c>
      <c r="D326" t="s">
        <v>2331</v>
      </c>
      <c r="E326">
        <v>448</v>
      </c>
      <c r="F326">
        <v>823</v>
      </c>
      <c r="G326" t="s">
        <v>3026</v>
      </c>
      <c r="H326">
        <v>7</v>
      </c>
      <c r="I326" t="s">
        <v>3103</v>
      </c>
      <c r="J326" s="30" t="str">
        <f>IF(A326&lt;&gt;"",IF(F326&lt;&gt;"",IF(OR(ISNA(A326),ISNA(F326)),"","["&amp;A326&amp;"]="&amp;F326&amp;","),""),"")</f>
        <v>[343]=823,</v>
      </c>
      <c r="K326" s="3">
        <f>A326</f>
        <v>343</v>
      </c>
      <c r="L326" s="3">
        <f>F326</f>
        <v>823</v>
      </c>
      <c r="M326" s="8" t="str">
        <f>VLOOKUP(A326,'ESO wayshrine names'!$A$3:$B$9992,2,)</f>
        <v>Linchal Grand Manor</v>
      </c>
      <c r="N326" s="3" t="str">
        <f>VLOOKUP(F326,'ESO zone constants'!$A$3:$D$9999,4,FALSE)</f>
        <v>Gold Coast</v>
      </c>
    </row>
    <row r="327" spans="1:14" x14ac:dyDescent="0.25">
      <c r="A327" s="78">
        <v>344</v>
      </c>
      <c r="B327">
        <v>23</v>
      </c>
      <c r="C327">
        <v>255</v>
      </c>
      <c r="D327" t="s">
        <v>2387</v>
      </c>
      <c r="E327">
        <v>154</v>
      </c>
      <c r="F327">
        <v>347</v>
      </c>
      <c r="G327" t="s">
        <v>2387</v>
      </c>
      <c r="H327">
        <v>7</v>
      </c>
      <c r="I327" t="s">
        <v>3104</v>
      </c>
      <c r="J327" s="30" t="str">
        <f>IF(A327&lt;&gt;"",IF(F327&lt;&gt;"",IF(OR(ISNA(A327),ISNA(F327)),"","["&amp;A327&amp;"]="&amp;F327&amp;","),""),"")</f>
        <v>[344]=347,</v>
      </c>
      <c r="K327" s="3">
        <f>A327</f>
        <v>344</v>
      </c>
      <c r="L327" s="3">
        <f>F327</f>
        <v>347</v>
      </c>
      <c r="M327" s="8" t="str">
        <f>VLOOKUP(A327,'ESO wayshrine names'!$A$3:$B$9992,2,)</f>
        <v>Coldharbour Surreal Estate</v>
      </c>
      <c r="N327" s="3" t="str">
        <f>VLOOKUP(F327,'ESO zone constants'!$A$3:$D$9999,4,FALSE)</f>
        <v>Coldharbour</v>
      </c>
    </row>
    <row r="328" spans="1:14" x14ac:dyDescent="0.25">
      <c r="A328" s="78">
        <v>345</v>
      </c>
      <c r="B328">
        <v>25</v>
      </c>
      <c r="C328">
        <v>1126</v>
      </c>
      <c r="D328" t="s">
        <v>565</v>
      </c>
      <c r="E328">
        <v>500</v>
      </c>
      <c r="F328">
        <v>888</v>
      </c>
      <c r="G328" t="s">
        <v>565</v>
      </c>
      <c r="H328">
        <v>7</v>
      </c>
      <c r="I328" t="s">
        <v>664</v>
      </c>
      <c r="J328" s="30" t="str">
        <f>IF(A328&lt;&gt;"",IF(F328&lt;&gt;"",IF(OR(ISNA(A328),ISNA(F328)),"","["&amp;A328&amp;"]="&amp;F328&amp;","),""),"")</f>
        <v>[345]=888,</v>
      </c>
      <c r="K328" s="3">
        <f>A328</f>
        <v>345</v>
      </c>
      <c r="L328" s="3">
        <f>F328</f>
        <v>888</v>
      </c>
      <c r="M328" s="8" t="str">
        <f>VLOOKUP(A328,'ESO wayshrine names'!$A$3:$B$9992,2,)</f>
        <v>Hakkvild's High Hall</v>
      </c>
      <c r="N328" s="3" t="str">
        <f>VLOOKUP(F328,'ESO zone constants'!$A$3:$D$9999,4,FALSE)</f>
        <v>Craglorn</v>
      </c>
    </row>
    <row r="329" spans="1:14" x14ac:dyDescent="0.25">
      <c r="A329" s="79">
        <v>346</v>
      </c>
      <c r="B329">
        <v>31</v>
      </c>
      <c r="C329">
        <v>1313</v>
      </c>
      <c r="D329" t="s">
        <v>2335</v>
      </c>
      <c r="E329">
        <v>589</v>
      </c>
      <c r="F329">
        <v>980</v>
      </c>
      <c r="G329" t="s">
        <v>3096</v>
      </c>
      <c r="H329">
        <v>3</v>
      </c>
      <c r="I329" t="s">
        <v>3105</v>
      </c>
      <c r="J329" s="30" t="str">
        <f>IF(A329&lt;&gt;"",IF(F329&lt;&gt;"",IF(OR(ISNA(A329),ISNA(F329)),"","["&amp;A329&amp;"]="&amp;F329&amp;","),""),"")</f>
        <v>[346]=980,</v>
      </c>
      <c r="K329" s="3">
        <f>A329</f>
        <v>346</v>
      </c>
      <c r="L329" s="3">
        <f>F329</f>
        <v>980</v>
      </c>
      <c r="M329" s="8" t="str">
        <f>VLOOKUP(A329,'ESO wayshrine names'!$A$3:$B$9992,2,)</f>
        <v>Trial: Asylum Sanctorium</v>
      </c>
      <c r="N329" s="3" t="str">
        <f>VLOOKUP(F329,'ESO zone constants'!$A$3:$D$9999,4,FALSE)</f>
        <v>Clockwork City</v>
      </c>
    </row>
    <row r="330" spans="1:14" x14ac:dyDescent="0.25">
      <c r="A330" s="79">
        <v>347</v>
      </c>
      <c r="B330">
        <v>31</v>
      </c>
      <c r="C330">
        <v>1313</v>
      </c>
      <c r="D330" t="s">
        <v>2335</v>
      </c>
      <c r="E330">
        <v>589</v>
      </c>
      <c r="F330">
        <v>980</v>
      </c>
      <c r="G330" t="s">
        <v>3096</v>
      </c>
      <c r="H330">
        <v>7</v>
      </c>
      <c r="I330" t="s">
        <v>3106</v>
      </c>
      <c r="J330" s="30" t="str">
        <f>IF(A330&lt;&gt;"",IF(F330&lt;&gt;"",IF(OR(ISNA(A330),ISNA(F330)),"","["&amp;A330&amp;"]="&amp;F330&amp;","),""),"")</f>
        <v>[347]=980,</v>
      </c>
      <c r="K330" s="3">
        <f>A330</f>
        <v>347</v>
      </c>
      <c r="L330" s="3">
        <f>F330</f>
        <v>980</v>
      </c>
      <c r="M330" s="8" t="str">
        <f>VLOOKUP(A330,'ESO wayshrine names'!$A$3:$B$9992,2,)</f>
        <v>The Orbservatory Prior</v>
      </c>
      <c r="N330" s="3" t="str">
        <f>VLOOKUP(F330,'ESO zone constants'!$A$3:$D$9999,4,FALSE)</f>
        <v>Clockwork City</v>
      </c>
    </row>
    <row r="331" spans="1:14" x14ac:dyDescent="0.25">
      <c r="A331" s="79">
        <v>348</v>
      </c>
      <c r="B331">
        <v>27</v>
      </c>
      <c r="C331">
        <v>667</v>
      </c>
      <c r="D331" t="s">
        <v>452</v>
      </c>
      <c r="E331">
        <v>379</v>
      </c>
      <c r="F331">
        <v>684</v>
      </c>
      <c r="G331" t="s">
        <v>452</v>
      </c>
      <c r="H331">
        <v>7</v>
      </c>
      <c r="I331" t="s">
        <v>3107</v>
      </c>
      <c r="J331" s="30" t="str">
        <f>IF(A331&lt;&gt;"",IF(F331&lt;&gt;"",IF(OR(ISNA(A331),ISNA(F331)),"","["&amp;A331&amp;"]="&amp;F331&amp;","),""),"")</f>
        <v>[348]=684,</v>
      </c>
      <c r="K331" s="3">
        <f>A331</f>
        <v>348</v>
      </c>
      <c r="L331" s="3">
        <f>F331</f>
        <v>684</v>
      </c>
      <c r="M331" s="8" t="str">
        <f>VLOOKUP(A331,'ESO wayshrine names'!$A$3:$B$9992,2,)</f>
        <v>Pariah's Pinnacle</v>
      </c>
      <c r="N331" s="3" t="str">
        <f>VLOOKUP(F331,'ESO zone constants'!$A$3:$D$9999,4,FALSE)</f>
        <v>Wrothgar</v>
      </c>
    </row>
    <row r="332" spans="1:14" x14ac:dyDescent="0.25">
      <c r="A332" s="79">
        <v>349</v>
      </c>
      <c r="B332">
        <v>32</v>
      </c>
      <c r="C332">
        <v>1349</v>
      </c>
      <c r="D332" t="s">
        <v>2334</v>
      </c>
      <c r="E332">
        <v>616</v>
      </c>
      <c r="F332">
        <v>1011</v>
      </c>
      <c r="G332" t="s">
        <v>2334</v>
      </c>
      <c r="H332">
        <v>1</v>
      </c>
      <c r="I332" t="s">
        <v>3108</v>
      </c>
      <c r="J332" s="30" t="str">
        <f>IF(A332&lt;&gt;"",IF(F332&lt;&gt;"",IF(OR(ISNA(A332),ISNA(F332)),"","["&amp;A332&amp;"]="&amp;F332&amp;","),""),"")</f>
        <v>[349]=1011,</v>
      </c>
      <c r="K332" s="3">
        <f>A332</f>
        <v>349</v>
      </c>
      <c r="L332" s="3">
        <f>F332</f>
        <v>1011</v>
      </c>
      <c r="M332" s="8" t="str">
        <f>VLOOKUP(A332,'ESO wayshrine names'!$A$3:$B$9992,2,)</f>
        <v>King's Haven Pass Wayshrine</v>
      </c>
      <c r="N332" s="3" t="str">
        <f>VLOOKUP(F332,'ESO zone constants'!$A$3:$D$9999,4,FALSE)</f>
        <v>Summerset</v>
      </c>
    </row>
    <row r="333" spans="1:14" x14ac:dyDescent="0.25">
      <c r="A333" s="79">
        <v>350</v>
      </c>
      <c r="B333">
        <v>32</v>
      </c>
      <c r="C333">
        <v>1349</v>
      </c>
      <c r="D333" t="s">
        <v>2334</v>
      </c>
      <c r="E333">
        <v>616</v>
      </c>
      <c r="F333">
        <v>1011</v>
      </c>
      <c r="G333" t="s">
        <v>2334</v>
      </c>
      <c r="H333">
        <v>1</v>
      </c>
      <c r="I333" t="s">
        <v>3109</v>
      </c>
      <c r="J333" s="30" t="str">
        <f>IF(A333&lt;&gt;"",IF(F333&lt;&gt;"",IF(OR(ISNA(A333),ISNA(F333)),"","["&amp;A333&amp;"]="&amp;F333&amp;","),""),"")</f>
        <v>[350]=1011,</v>
      </c>
      <c r="K333" s="3">
        <f>A333</f>
        <v>350</v>
      </c>
      <c r="L333" s="3">
        <f>F333</f>
        <v>1011</v>
      </c>
      <c r="M333" s="8" t="str">
        <f>VLOOKUP(A333,'ESO wayshrine names'!$A$3:$B$9992,2,)</f>
        <v>Shimmerene Wayshrine</v>
      </c>
      <c r="N333" s="3" t="str">
        <f>VLOOKUP(F333,'ESO zone constants'!$A$3:$D$9999,4,FALSE)</f>
        <v>Summerset</v>
      </c>
    </row>
    <row r="334" spans="1:14" x14ac:dyDescent="0.25">
      <c r="A334" s="79">
        <v>351</v>
      </c>
      <c r="B334">
        <v>32</v>
      </c>
      <c r="C334">
        <v>1349</v>
      </c>
      <c r="D334" t="s">
        <v>2334</v>
      </c>
      <c r="E334">
        <v>616</v>
      </c>
      <c r="F334">
        <v>1011</v>
      </c>
      <c r="G334" t="s">
        <v>2334</v>
      </c>
      <c r="H334">
        <v>1</v>
      </c>
      <c r="I334" t="s">
        <v>3110</v>
      </c>
      <c r="J334" s="30" t="str">
        <f>IF(A334&lt;&gt;"",IF(F334&lt;&gt;"",IF(OR(ISNA(A334),ISNA(F334)),"","["&amp;A334&amp;"]="&amp;F334&amp;","),""),"")</f>
        <v>[351]=1011,</v>
      </c>
      <c r="K334" s="3">
        <f>A334</f>
        <v>351</v>
      </c>
      <c r="L334" s="3">
        <f>F334</f>
        <v>1011</v>
      </c>
      <c r="M334" s="8" t="str">
        <f>VLOOKUP(A334,'ESO wayshrine names'!$A$3:$B$9992,2,)</f>
        <v>Sil-Var-Woad Wayshrine</v>
      </c>
      <c r="N334" s="3" t="str">
        <f>VLOOKUP(F334,'ESO zone constants'!$A$3:$D$9999,4,FALSE)</f>
        <v>Summerset</v>
      </c>
    </row>
    <row r="335" spans="1:14" x14ac:dyDescent="0.25">
      <c r="A335" s="79">
        <v>352</v>
      </c>
      <c r="B335">
        <v>32</v>
      </c>
      <c r="C335">
        <v>1349</v>
      </c>
      <c r="D335" t="s">
        <v>2334</v>
      </c>
      <c r="E335">
        <v>616</v>
      </c>
      <c r="F335">
        <v>1011</v>
      </c>
      <c r="G335" t="s">
        <v>2334</v>
      </c>
      <c r="H335">
        <v>1</v>
      </c>
      <c r="I335" t="s">
        <v>3111</v>
      </c>
      <c r="J335" s="30" t="str">
        <f>IF(A335&lt;&gt;"",IF(F335&lt;&gt;"",IF(OR(ISNA(A335),ISNA(F335)),"","["&amp;A335&amp;"]="&amp;F335&amp;","),""),"")</f>
        <v>[352]=1011,</v>
      </c>
      <c r="K335" s="3">
        <f>A335</f>
        <v>352</v>
      </c>
      <c r="L335" s="3">
        <f>F335</f>
        <v>1011</v>
      </c>
      <c r="M335" s="8" t="str">
        <f>VLOOKUP(A335,'ESO wayshrine names'!$A$3:$B$9992,2,)</f>
        <v>Russafeld Heights Wayshrine</v>
      </c>
      <c r="N335" s="3" t="str">
        <f>VLOOKUP(F335,'ESO zone constants'!$A$3:$D$9999,4,FALSE)</f>
        <v>Summerset</v>
      </c>
    </row>
    <row r="336" spans="1:14" x14ac:dyDescent="0.25">
      <c r="A336" s="79">
        <v>353</v>
      </c>
      <c r="B336">
        <v>32</v>
      </c>
      <c r="C336">
        <v>1349</v>
      </c>
      <c r="D336" t="s">
        <v>2334</v>
      </c>
      <c r="E336">
        <v>616</v>
      </c>
      <c r="F336">
        <v>1011</v>
      </c>
      <c r="G336" t="s">
        <v>2334</v>
      </c>
      <c r="H336">
        <v>1</v>
      </c>
      <c r="I336" t="s">
        <v>3112</v>
      </c>
      <c r="J336" s="30" t="str">
        <f>IF(A336&lt;&gt;"",IF(F336&lt;&gt;"",IF(OR(ISNA(A336),ISNA(F336)),"","["&amp;A336&amp;"]="&amp;F336&amp;","),""),"")</f>
        <v>[353]=1011,</v>
      </c>
      <c r="K336" s="3">
        <f>A336</f>
        <v>353</v>
      </c>
      <c r="L336" s="3">
        <f>F336</f>
        <v>1011</v>
      </c>
      <c r="M336" s="8" t="str">
        <f>VLOOKUP(A336,'ESO wayshrine names'!$A$3:$B$9992,2,)</f>
        <v>Cey-Tarn Keep Wayshrine</v>
      </c>
      <c r="N336" s="3" t="str">
        <f>VLOOKUP(F336,'ESO zone constants'!$A$3:$D$9999,4,FALSE)</f>
        <v>Summerset</v>
      </c>
    </row>
    <row r="337" spans="1:14" x14ac:dyDescent="0.25">
      <c r="A337" s="79">
        <v>354</v>
      </c>
      <c r="B337">
        <v>32</v>
      </c>
      <c r="C337">
        <v>1349</v>
      </c>
      <c r="D337" t="s">
        <v>2334</v>
      </c>
      <c r="E337">
        <v>616</v>
      </c>
      <c r="F337">
        <v>1011</v>
      </c>
      <c r="G337" t="s">
        <v>2334</v>
      </c>
      <c r="H337">
        <v>1</v>
      </c>
      <c r="I337" t="s">
        <v>3113</v>
      </c>
      <c r="J337" s="30" t="str">
        <f>IF(A337&lt;&gt;"",IF(F337&lt;&gt;"",IF(OR(ISNA(A337),ISNA(F337)),"","["&amp;A337&amp;"]="&amp;F337&amp;","),""),"")</f>
        <v>[354]=1011,</v>
      </c>
      <c r="K337" s="3">
        <f>A337</f>
        <v>354</v>
      </c>
      <c r="L337" s="3">
        <f>F337</f>
        <v>1011</v>
      </c>
      <c r="M337" s="8" t="str">
        <f>VLOOKUP(A337,'ESO wayshrine names'!$A$3:$B$9992,2,)</f>
        <v>Ebon Stadmont Wayshrine</v>
      </c>
      <c r="N337" s="3" t="str">
        <f>VLOOKUP(F337,'ESO zone constants'!$A$3:$D$9999,4,FALSE)</f>
        <v>Summerset</v>
      </c>
    </row>
    <row r="338" spans="1:14" x14ac:dyDescent="0.25">
      <c r="A338" s="79">
        <v>355</v>
      </c>
      <c r="B338">
        <v>32</v>
      </c>
      <c r="C338">
        <v>1349</v>
      </c>
      <c r="D338" t="s">
        <v>2334</v>
      </c>
      <c r="E338">
        <v>616</v>
      </c>
      <c r="F338">
        <v>1011</v>
      </c>
      <c r="G338" t="s">
        <v>2334</v>
      </c>
      <c r="H338">
        <v>1</v>
      </c>
      <c r="I338" t="s">
        <v>3114</v>
      </c>
      <c r="J338" s="30" t="str">
        <f>IF(A338&lt;&gt;"",IF(F338&lt;&gt;"",IF(OR(ISNA(A338),ISNA(F338)),"","["&amp;A338&amp;"]="&amp;F338&amp;","),""),"")</f>
        <v>[355]=1011,</v>
      </c>
      <c r="K338" s="3">
        <f>A338</f>
        <v>355</v>
      </c>
      <c r="L338" s="3">
        <f>F338</f>
        <v>1011</v>
      </c>
      <c r="M338" s="8" t="str">
        <f>VLOOKUP(A338,'ESO wayshrine names'!$A$3:$B$9992,2,)</f>
        <v>Alinor Wayshrine</v>
      </c>
      <c r="N338" s="3" t="str">
        <f>VLOOKUP(F338,'ESO zone constants'!$A$3:$D$9999,4,FALSE)</f>
        <v>Summerset</v>
      </c>
    </row>
    <row r="339" spans="1:14" x14ac:dyDescent="0.25">
      <c r="A339" s="79">
        <v>356</v>
      </c>
      <c r="B339">
        <v>32</v>
      </c>
      <c r="C339">
        <v>1349</v>
      </c>
      <c r="D339" t="s">
        <v>2334</v>
      </c>
      <c r="E339">
        <v>616</v>
      </c>
      <c r="F339">
        <v>1011</v>
      </c>
      <c r="G339" t="s">
        <v>2334</v>
      </c>
      <c r="H339">
        <v>1</v>
      </c>
      <c r="I339" t="s">
        <v>3115</v>
      </c>
      <c r="J339" s="30" t="str">
        <f>IF(A339&lt;&gt;"",IF(F339&lt;&gt;"",IF(OR(ISNA(A339),ISNA(F339)),"","["&amp;A339&amp;"]="&amp;F339&amp;","),""),"")</f>
        <v>[356]=1011,</v>
      </c>
      <c r="K339" s="3">
        <f>A339</f>
        <v>356</v>
      </c>
      <c r="L339" s="3">
        <f>F339</f>
        <v>1011</v>
      </c>
      <c r="M339" s="8" t="str">
        <f>VLOOKUP(A339,'ESO wayshrine names'!$A$3:$B$9992,2,)</f>
        <v>Lillandril Wayshrine</v>
      </c>
      <c r="N339" s="3" t="str">
        <f>VLOOKUP(F339,'ESO zone constants'!$A$3:$D$9999,4,FALSE)</f>
        <v>Summerset</v>
      </c>
    </row>
    <row r="340" spans="1:14" x14ac:dyDescent="0.25">
      <c r="A340" s="79">
        <v>357</v>
      </c>
      <c r="B340">
        <v>32</v>
      </c>
      <c r="C340">
        <v>1349</v>
      </c>
      <c r="D340" t="s">
        <v>2334</v>
      </c>
      <c r="E340">
        <v>616</v>
      </c>
      <c r="F340">
        <v>1011</v>
      </c>
      <c r="G340" t="s">
        <v>2334</v>
      </c>
      <c r="H340">
        <v>1</v>
      </c>
      <c r="I340" t="s">
        <v>3116</v>
      </c>
      <c r="J340" s="30" t="str">
        <f>IF(A340&lt;&gt;"",IF(F340&lt;&gt;"",IF(OR(ISNA(A340),ISNA(F340)),"","["&amp;A340&amp;"]="&amp;F340&amp;","),""),"")</f>
        <v>[357]=1011,</v>
      </c>
      <c r="K340" s="3">
        <f>A340</f>
        <v>357</v>
      </c>
      <c r="L340" s="3">
        <f>F340</f>
        <v>1011</v>
      </c>
      <c r="M340" s="8" t="str">
        <f>VLOOKUP(A340,'ESO wayshrine names'!$A$3:$B$9992,2,)</f>
        <v>Eastern Pass Wayshrine</v>
      </c>
      <c r="N340" s="3" t="str">
        <f>VLOOKUP(F340,'ESO zone constants'!$A$3:$D$9999,4,FALSE)</f>
        <v>Summerset</v>
      </c>
    </row>
    <row r="341" spans="1:14" x14ac:dyDescent="0.25">
      <c r="A341" s="79">
        <v>358</v>
      </c>
      <c r="B341">
        <v>32</v>
      </c>
      <c r="C341">
        <v>1349</v>
      </c>
      <c r="D341" t="s">
        <v>2334</v>
      </c>
      <c r="E341">
        <v>616</v>
      </c>
      <c r="F341">
        <v>1011</v>
      </c>
      <c r="G341" t="s">
        <v>2334</v>
      </c>
      <c r="H341">
        <v>1</v>
      </c>
      <c r="I341" t="s">
        <v>3117</v>
      </c>
      <c r="J341" s="30" t="str">
        <f>IF(A341&lt;&gt;"",IF(F341&lt;&gt;"",IF(OR(ISNA(A341),ISNA(F341)),"","["&amp;A341&amp;"]="&amp;F341&amp;","),""),"")</f>
        <v>[358]=1011,</v>
      </c>
      <c r="K341" s="3">
        <f>A341</f>
        <v>358</v>
      </c>
      <c r="L341" s="3">
        <f>F341</f>
        <v>1011</v>
      </c>
      <c r="M341" s="8" t="str">
        <f>VLOOKUP(A341,'ESO wayshrine names'!$A$3:$B$9992,2,)</f>
        <v>The Crystal Tower Wayshrine</v>
      </c>
      <c r="N341" s="3" t="str">
        <f>VLOOKUP(F341,'ESO zone constants'!$A$3:$D$9999,4,FALSE)</f>
        <v>Summerset</v>
      </c>
    </row>
    <row r="342" spans="1:14" x14ac:dyDescent="0.25">
      <c r="A342" s="79">
        <v>359</v>
      </c>
      <c r="B342">
        <v>32</v>
      </c>
      <c r="C342">
        <v>1349</v>
      </c>
      <c r="D342" t="s">
        <v>2334</v>
      </c>
      <c r="E342">
        <v>616</v>
      </c>
      <c r="F342">
        <v>1011</v>
      </c>
      <c r="G342" t="s">
        <v>2334</v>
      </c>
      <c r="H342">
        <v>1</v>
      </c>
      <c r="I342" t="s">
        <v>3118</v>
      </c>
      <c r="J342" s="30" t="str">
        <f>IF(A342&lt;&gt;"",IF(F342&lt;&gt;"",IF(OR(ISNA(A342),ISNA(F342)),"","["&amp;A342&amp;"]="&amp;F342&amp;","),""),"")</f>
        <v>[359]=1011,</v>
      </c>
      <c r="K342" s="3">
        <f>A342</f>
        <v>359</v>
      </c>
      <c r="L342" s="3">
        <f>F342</f>
        <v>1011</v>
      </c>
      <c r="M342" s="8" t="str">
        <f>VLOOKUP(A342,'ESO wayshrine names'!$A$3:$B$9992,2,)</f>
        <v>Eldbur Ruins Wayshrine</v>
      </c>
      <c r="N342" s="3" t="str">
        <f>VLOOKUP(F342,'ESO zone constants'!$A$3:$D$9999,4,FALSE)</f>
        <v>Summerset</v>
      </c>
    </row>
    <row r="343" spans="1:14" x14ac:dyDescent="0.25">
      <c r="A343" s="79">
        <v>360</v>
      </c>
      <c r="B343">
        <v>33</v>
      </c>
      <c r="C343">
        <v>1429</v>
      </c>
      <c r="D343" t="s">
        <v>681</v>
      </c>
      <c r="E343">
        <v>632</v>
      </c>
      <c r="F343">
        <v>1027</v>
      </c>
      <c r="G343" t="s">
        <v>681</v>
      </c>
      <c r="H343">
        <v>1</v>
      </c>
      <c r="I343" t="s">
        <v>3119</v>
      </c>
      <c r="J343" s="30" t="str">
        <f>IF(A343&lt;&gt;"",IF(F343&lt;&gt;"",IF(OR(ISNA(A343),ISNA(F343)),"","["&amp;A343&amp;"]="&amp;F343&amp;","),""),"")</f>
        <v>[360]=1027,</v>
      </c>
      <c r="K343" s="3">
        <f>A343</f>
        <v>360</v>
      </c>
      <c r="L343" s="3">
        <f>F343</f>
        <v>1027</v>
      </c>
      <c r="M343" s="8" t="str">
        <f>VLOOKUP(A343,'ESO wayshrine names'!$A$3:$B$9992,2,)</f>
        <v>Artaeum Wayshrine</v>
      </c>
      <c r="N343" s="3" t="str">
        <f>VLOOKUP(F343,'ESO zone constants'!$A$3:$D$9999,4,FALSE)</f>
        <v>Artaeum</v>
      </c>
    </row>
    <row r="344" spans="1:14" x14ac:dyDescent="0.25">
      <c r="A344" s="79">
        <v>361</v>
      </c>
      <c r="B344">
        <v>28</v>
      </c>
      <c r="C344">
        <v>994</v>
      </c>
      <c r="D344" t="s">
        <v>2332</v>
      </c>
      <c r="E344">
        <v>442</v>
      </c>
      <c r="F344">
        <v>816</v>
      </c>
      <c r="G344" t="s">
        <v>2332</v>
      </c>
      <c r="H344">
        <v>7</v>
      </c>
      <c r="I344" t="s">
        <v>3120</v>
      </c>
      <c r="J344" s="30" t="str">
        <f>IF(A344&lt;&gt;"",IF(F344&lt;&gt;"",IF(OR(ISNA(A344),ISNA(F344)),"","["&amp;A344&amp;"]="&amp;F344&amp;","),""),"")</f>
        <v>[361]=816,</v>
      </c>
      <c r="K344" s="3">
        <f>A344</f>
        <v>361</v>
      </c>
      <c r="L344" s="3">
        <f>F344</f>
        <v>816</v>
      </c>
      <c r="M344" s="8" t="str">
        <f>VLOOKUP(A344,'ESO wayshrine names'!$A$3:$B$9992,2,)</f>
        <v>Princely Dawnlight Palace</v>
      </c>
      <c r="N344" s="3" t="str">
        <f>VLOOKUP(F344,'ESO zone constants'!$A$3:$D$9999,4,FALSE)</f>
        <v>Hew's Bane</v>
      </c>
    </row>
    <row r="345" spans="1:14" x14ac:dyDescent="0.25">
      <c r="A345" s="79">
        <v>362</v>
      </c>
      <c r="B345">
        <v>29</v>
      </c>
      <c r="C345">
        <v>1006</v>
      </c>
      <c r="D345" t="s">
        <v>2331</v>
      </c>
      <c r="E345">
        <v>448</v>
      </c>
      <c r="F345">
        <v>823</v>
      </c>
      <c r="G345" t="s">
        <v>3026</v>
      </c>
      <c r="H345">
        <v>7</v>
      </c>
      <c r="I345" t="s">
        <v>3121</v>
      </c>
      <c r="J345" s="30" t="str">
        <f>IF(A345&lt;&gt;"",IF(F345&lt;&gt;"",IF(OR(ISNA(A345),ISNA(F345)),"","["&amp;A345&amp;"]="&amp;F345&amp;","),""),"")</f>
        <v>[362]=823,</v>
      </c>
      <c r="K345" s="3">
        <f>A345</f>
        <v>362</v>
      </c>
      <c r="L345" s="3">
        <f>F345</f>
        <v>823</v>
      </c>
      <c r="M345" s="8" t="str">
        <f>VLOOKUP(A345,'ESO wayshrine names'!$A$3:$B$9992,2,)</f>
        <v>The Erstwhile Sanctuary</v>
      </c>
      <c r="N345" s="3" t="str">
        <f>VLOOKUP(F345,'ESO zone constants'!$A$3:$D$9999,4,FALSE)</f>
        <v>Gold Coast</v>
      </c>
    </row>
    <row r="346" spans="1:14" x14ac:dyDescent="0.25">
      <c r="A346" s="79">
        <v>364</v>
      </c>
      <c r="B346">
        <v>32</v>
      </c>
      <c r="C346">
        <v>1349</v>
      </c>
      <c r="D346" t="s">
        <v>2334</v>
      </c>
      <c r="E346">
        <v>616</v>
      </c>
      <c r="F346">
        <v>1011</v>
      </c>
      <c r="G346" t="s">
        <v>2334</v>
      </c>
      <c r="H346">
        <v>3</v>
      </c>
      <c r="I346" t="s">
        <v>3122</v>
      </c>
      <c r="J346" s="30" t="str">
        <f>IF(A346&lt;&gt;"",IF(F346&lt;&gt;"",IF(OR(ISNA(A346),ISNA(F346)),"","["&amp;A346&amp;"]="&amp;F346&amp;","),""),"")</f>
        <v>[364]=1011,</v>
      </c>
      <c r="K346" s="3">
        <f>A346</f>
        <v>364</v>
      </c>
      <c r="L346" s="3">
        <f>F346</f>
        <v>1011</v>
      </c>
      <c r="M346" s="8" t="str">
        <f>VLOOKUP(A346,'ESO wayshrine names'!$A$3:$B$9992,2,)</f>
        <v>Trial: Cloudrest</v>
      </c>
      <c r="N346" s="3" t="str">
        <f>VLOOKUP(F346,'ESO zone constants'!$A$3:$D$9999,4,FALSE)</f>
        <v>Summerset</v>
      </c>
    </row>
    <row r="347" spans="1:14" x14ac:dyDescent="0.25">
      <c r="A347" s="79">
        <v>365</v>
      </c>
      <c r="B347">
        <v>32</v>
      </c>
      <c r="C347">
        <v>1349</v>
      </c>
      <c r="D347" t="s">
        <v>2334</v>
      </c>
      <c r="E347">
        <v>616</v>
      </c>
      <c r="F347">
        <v>1011</v>
      </c>
      <c r="G347" t="s">
        <v>2334</v>
      </c>
      <c r="H347">
        <v>1</v>
      </c>
      <c r="I347" t="s">
        <v>3123</v>
      </c>
      <c r="J347" s="30" t="str">
        <f>IF(A347&lt;&gt;"",IF(F347&lt;&gt;"",IF(OR(ISNA(A347),ISNA(F347)),"","["&amp;A347&amp;"]="&amp;F347&amp;","),""),"")</f>
        <v>[365]=1011,</v>
      </c>
      <c r="K347" s="3">
        <f>A347</f>
        <v>365</v>
      </c>
      <c r="L347" s="3">
        <f>F347</f>
        <v>1011</v>
      </c>
      <c r="M347" s="8" t="str">
        <f>VLOOKUP(A347,'ESO wayshrine names'!$A$3:$B$9992,2,)</f>
        <v>Sunhold Wayshrine</v>
      </c>
      <c r="N347" s="3" t="str">
        <f>VLOOKUP(F347,'ESO zone constants'!$A$3:$D$9999,4,FALSE)</f>
        <v>Summerset</v>
      </c>
    </row>
    <row r="348" spans="1:14" x14ac:dyDescent="0.25">
      <c r="A348" s="79">
        <v>366</v>
      </c>
      <c r="B348">
        <v>32</v>
      </c>
      <c r="C348">
        <v>1349</v>
      </c>
      <c r="D348" t="s">
        <v>2334</v>
      </c>
      <c r="E348">
        <v>616</v>
      </c>
      <c r="F348">
        <v>1011</v>
      </c>
      <c r="G348" t="s">
        <v>2334</v>
      </c>
      <c r="H348">
        <v>7</v>
      </c>
      <c r="I348" t="s">
        <v>3124</v>
      </c>
      <c r="J348" s="30" t="str">
        <f>IF(A348&lt;&gt;"",IF(F348&lt;&gt;"",IF(OR(ISNA(A348),ISNA(F348)),"","["&amp;A348&amp;"]="&amp;F348&amp;","),""),"")</f>
        <v>[366]=1011,</v>
      </c>
      <c r="K348" s="3">
        <f>A348</f>
        <v>366</v>
      </c>
      <c r="L348" s="3">
        <f>F348</f>
        <v>1011</v>
      </c>
      <c r="M348" s="8" t="str">
        <f>VLOOKUP(A348,'ESO wayshrine names'!$A$3:$B$9992,2,)</f>
        <v>Golden Gryphon Garret</v>
      </c>
      <c r="N348" s="3" t="str">
        <f>VLOOKUP(F348,'ESO zone constants'!$A$3:$D$9999,4,FALSE)</f>
        <v>Summerset</v>
      </c>
    </row>
    <row r="349" spans="1:14" x14ac:dyDescent="0.25">
      <c r="A349" s="79">
        <v>367</v>
      </c>
      <c r="B349">
        <v>32</v>
      </c>
      <c r="C349">
        <v>1349</v>
      </c>
      <c r="D349" t="s">
        <v>2334</v>
      </c>
      <c r="E349">
        <v>616</v>
      </c>
      <c r="F349">
        <v>1011</v>
      </c>
      <c r="G349" t="s">
        <v>2334</v>
      </c>
      <c r="H349">
        <v>7</v>
      </c>
      <c r="I349" t="s">
        <v>3125</v>
      </c>
      <c r="J349" s="30" t="str">
        <f>IF(A349&lt;&gt;"",IF(F349&lt;&gt;"",IF(OR(ISNA(A349),ISNA(F349)),"","["&amp;A349&amp;"]="&amp;F349&amp;","),""),"")</f>
        <v>[367]=1011,</v>
      </c>
      <c r="K349" s="3">
        <f>A349</f>
        <v>367</v>
      </c>
      <c r="L349" s="3">
        <f>F349</f>
        <v>1011</v>
      </c>
      <c r="M349" s="8" t="str">
        <f>VLOOKUP(A349,'ESO wayshrine names'!$A$3:$B$9992,2,)</f>
        <v>Alinor Crest Townhouse</v>
      </c>
      <c r="N349" s="3" t="str">
        <f>VLOOKUP(F349,'ESO zone constants'!$A$3:$D$9999,4,FALSE)</f>
        <v>Summerset</v>
      </c>
    </row>
    <row r="350" spans="1:14" x14ac:dyDescent="0.25">
      <c r="A350" s="79">
        <v>368</v>
      </c>
      <c r="B350">
        <v>32</v>
      </c>
      <c r="C350">
        <v>1349</v>
      </c>
      <c r="D350" t="s">
        <v>2334</v>
      </c>
      <c r="E350">
        <v>616</v>
      </c>
      <c r="F350">
        <v>1011</v>
      </c>
      <c r="G350" t="s">
        <v>2334</v>
      </c>
      <c r="H350">
        <v>7</v>
      </c>
      <c r="I350" t="s">
        <v>3126</v>
      </c>
      <c r="J350" s="30" t="str">
        <f>IF(A350&lt;&gt;"",IF(F350&lt;&gt;"",IF(OR(ISNA(A350),ISNA(F350)),"","["&amp;A350&amp;"]="&amp;F350&amp;","),""),"")</f>
        <v>[368]=1011,</v>
      </c>
      <c r="K350" s="3">
        <f>A350</f>
        <v>368</v>
      </c>
      <c r="L350" s="3">
        <f>F350</f>
        <v>1011</v>
      </c>
      <c r="M350" s="8" t="str">
        <f>VLOOKUP(A350,'ESO wayshrine names'!$A$3:$B$9992,2,)</f>
        <v>Colossal Aldmeri Grotto</v>
      </c>
      <c r="N350" s="3" t="str">
        <f>VLOOKUP(F350,'ESO zone constants'!$A$3:$D$9999,4,FALSE)</f>
        <v>Summerset</v>
      </c>
    </row>
    <row r="351" spans="1:14" x14ac:dyDescent="0.25">
      <c r="A351" s="79">
        <v>369</v>
      </c>
      <c r="B351">
        <v>32</v>
      </c>
      <c r="C351">
        <v>1349</v>
      </c>
      <c r="D351" t="s">
        <v>2334</v>
      </c>
      <c r="E351">
        <v>616</v>
      </c>
      <c r="F351">
        <v>1011</v>
      </c>
      <c r="G351" t="s">
        <v>2334</v>
      </c>
      <c r="H351">
        <v>1</v>
      </c>
      <c r="I351" t="s">
        <v>3127</v>
      </c>
      <c r="J351" s="30" t="str">
        <f>IF(A351&lt;&gt;"",IF(F351&lt;&gt;"",IF(OR(ISNA(A351),ISNA(F351)),"","["&amp;A351&amp;"]="&amp;F351&amp;","),""),"")</f>
        <v>[369]=1011,</v>
      </c>
      <c r="K351" s="3">
        <f>A351</f>
        <v>369</v>
      </c>
      <c r="L351" s="3">
        <f>F351</f>
        <v>1011</v>
      </c>
      <c r="M351" s="8" t="str">
        <f>VLOOKUP(A351,'ESO wayshrine names'!$A$3:$B$9992,2,)</f>
        <v>Veyond Wyte Wayshrine</v>
      </c>
      <c r="N351" s="3" t="str">
        <f>VLOOKUP(F351,'ESO zone constants'!$A$3:$D$9999,4,FALSE)</f>
        <v>Summerset</v>
      </c>
    </row>
    <row r="352" spans="1:14" x14ac:dyDescent="0.25">
      <c r="A352" s="79">
        <v>370</v>
      </c>
      <c r="B352">
        <v>16</v>
      </c>
      <c r="C352">
        <v>300</v>
      </c>
      <c r="D352" t="s">
        <v>2309</v>
      </c>
      <c r="E352">
        <v>18</v>
      </c>
      <c r="F352">
        <v>108</v>
      </c>
      <c r="G352" t="s">
        <v>2309</v>
      </c>
      <c r="H352">
        <v>6</v>
      </c>
      <c r="I352" t="s">
        <v>3128</v>
      </c>
      <c r="J352" s="30" t="str">
        <f>IF(A352&lt;&gt;"",IF(F352&lt;&gt;"",IF(OR(ISNA(A352),ISNA(F352)),"","["&amp;A352&amp;"]="&amp;F352&amp;","),""),"")</f>
        <v>[370]=108,</v>
      </c>
      <c r="K352" s="3">
        <f>A352</f>
        <v>370</v>
      </c>
      <c r="L352" s="3">
        <f>F352</f>
        <v>108</v>
      </c>
      <c r="M352" s="8" t="str">
        <f>VLOOKUP(A352,'ESO wayshrine names'!$A$3:$B$9992,2,)</f>
        <v>Dungeon: March of Sacrifices</v>
      </c>
      <c r="N352" s="3" t="str">
        <f>VLOOKUP(F352,'ESO zone constants'!$A$3:$D$9999,4,FALSE)</f>
        <v>Greenshade</v>
      </c>
    </row>
    <row r="353" spans="1:14" x14ac:dyDescent="0.25">
      <c r="A353" s="79">
        <v>371</v>
      </c>
      <c r="B353">
        <v>17</v>
      </c>
      <c r="C353">
        <v>256</v>
      </c>
      <c r="D353" t="s">
        <v>2310</v>
      </c>
      <c r="E353">
        <v>179</v>
      </c>
      <c r="F353">
        <v>382</v>
      </c>
      <c r="G353" t="s">
        <v>2310</v>
      </c>
      <c r="H353">
        <v>6</v>
      </c>
      <c r="I353" t="s">
        <v>3129</v>
      </c>
      <c r="J353" s="30" t="str">
        <f>IF(A353&lt;&gt;"",IF(F353&lt;&gt;"",IF(OR(ISNA(A353),ISNA(F353)),"","["&amp;A353&amp;"]="&amp;F353&amp;","),""),"")</f>
        <v>[371]=382,</v>
      </c>
      <c r="K353" s="3">
        <f>A353</f>
        <v>371</v>
      </c>
      <c r="L353" s="3">
        <f>F353</f>
        <v>382</v>
      </c>
      <c r="M353" s="8" t="str">
        <f>VLOOKUP(A353,'ESO wayshrine names'!$A$3:$B$9992,2,)</f>
        <v>Dungeon: Moon Hunter Keep</v>
      </c>
      <c r="N353" s="3" t="str">
        <f>VLOOKUP(F353,'ESO zone constants'!$A$3:$D$9999,4,FALSE)</f>
        <v>Reaper's March</v>
      </c>
    </row>
    <row r="354" spans="1:14" x14ac:dyDescent="0.25">
      <c r="A354" s="79">
        <v>372</v>
      </c>
      <c r="B354">
        <v>12</v>
      </c>
      <c r="C354">
        <v>125</v>
      </c>
      <c r="D354" t="s">
        <v>2327</v>
      </c>
      <c r="E354">
        <v>16</v>
      </c>
      <c r="F354">
        <v>103</v>
      </c>
      <c r="G354" t="s">
        <v>2327</v>
      </c>
      <c r="H354">
        <v>7</v>
      </c>
      <c r="I354" t="s">
        <v>3130</v>
      </c>
      <c r="J354" s="30" t="str">
        <f>IF(A354&lt;&gt;"",IF(F354&lt;&gt;"",IF(OR(ISNA(A354),ISNA(F354)),"","["&amp;A354&amp;"]="&amp;F354&amp;","),""),"")</f>
        <v>[372]=103,</v>
      </c>
      <c r="K354" s="3">
        <f>A354</f>
        <v>372</v>
      </c>
      <c r="L354" s="3">
        <f>F354</f>
        <v>103</v>
      </c>
      <c r="M354" s="8" t="str">
        <f>VLOOKUP(A354,'ESO wayshrine names'!$A$3:$B$9992,2,)</f>
        <v>Hunter's Glade</v>
      </c>
      <c r="N354" s="3" t="str">
        <f>VLOOKUP(F354,'ESO zone constants'!$A$3:$D$9999,4,FALSE)</f>
        <v>The Rift</v>
      </c>
    </row>
    <row r="355" spans="1:14" x14ac:dyDescent="0.25">
      <c r="A355" s="79">
        <v>373</v>
      </c>
      <c r="B355">
        <v>33</v>
      </c>
      <c r="C355">
        <v>1429</v>
      </c>
      <c r="D355" t="s">
        <v>681</v>
      </c>
      <c r="E355">
        <v>632</v>
      </c>
      <c r="F355">
        <v>1027</v>
      </c>
      <c r="G355" t="s">
        <v>681</v>
      </c>
      <c r="H355">
        <v>7</v>
      </c>
      <c r="I355" t="s">
        <v>3131</v>
      </c>
      <c r="J355" s="30" t="str">
        <f>IF(A355&lt;&gt;"",IF(F355&lt;&gt;"",IF(OR(ISNA(A355),ISNA(F355)),"","["&amp;A355&amp;"]="&amp;F355&amp;","),""),"")</f>
        <v>[373]=1027,</v>
      </c>
      <c r="K355" s="3">
        <f>A355</f>
        <v>373</v>
      </c>
      <c r="L355" s="3">
        <f>F355</f>
        <v>1027</v>
      </c>
      <c r="M355" s="8" t="str">
        <f>VLOOKUP(A355,'ESO wayshrine names'!$A$3:$B$9992,2,)</f>
        <v>Grand Psijic Villa</v>
      </c>
      <c r="N355" s="3" t="str">
        <f>VLOOKUP(F355,'ESO zone constants'!$A$3:$D$9999,4,FALSE)</f>
        <v>Artaeum</v>
      </c>
    </row>
    <row r="356" spans="1:14" x14ac:dyDescent="0.25">
      <c r="A356" s="79">
        <v>374</v>
      </c>
      <c r="B356">
        <v>34</v>
      </c>
      <c r="C356">
        <v>1484</v>
      </c>
      <c r="D356" t="s">
        <v>2337</v>
      </c>
      <c r="E356">
        <v>407</v>
      </c>
      <c r="F356">
        <v>726</v>
      </c>
      <c r="G356" t="s">
        <v>2337</v>
      </c>
      <c r="H356">
        <v>1</v>
      </c>
      <c r="I356" t="s">
        <v>3132</v>
      </c>
      <c r="J356" s="30" t="str">
        <f>IF(A356&lt;&gt;"",IF(F356&lt;&gt;"",IF(OR(ISNA(A356),ISNA(F356)),"","["&amp;A356&amp;"]="&amp;F356&amp;","),""),"")</f>
        <v>[374]=726,</v>
      </c>
      <c r="K356" s="3">
        <f>A356</f>
        <v>374</v>
      </c>
      <c r="L356" s="3">
        <f>F356</f>
        <v>726</v>
      </c>
      <c r="M356" s="8" t="str">
        <f>VLOOKUP(A356,'ESO wayshrine names'!$A$3:$B$9992,2,)</f>
        <v>Lilmoth Wayshrine</v>
      </c>
      <c r="N356" s="3" t="str">
        <f>VLOOKUP(F356,'ESO zone constants'!$A$3:$D$9999,4,FALSE)</f>
        <v>Murkmire</v>
      </c>
    </row>
    <row r="357" spans="1:14" x14ac:dyDescent="0.25">
      <c r="A357" s="79">
        <v>375</v>
      </c>
      <c r="B357">
        <v>34</v>
      </c>
      <c r="C357">
        <v>1484</v>
      </c>
      <c r="D357" t="s">
        <v>2337</v>
      </c>
      <c r="E357">
        <v>407</v>
      </c>
      <c r="F357">
        <v>726</v>
      </c>
      <c r="G357" t="s">
        <v>2337</v>
      </c>
      <c r="H357">
        <v>1</v>
      </c>
      <c r="I357" t="s">
        <v>3133</v>
      </c>
      <c r="J357" s="30" t="str">
        <f>IF(A357&lt;&gt;"",IF(F357&lt;&gt;"",IF(OR(ISNA(A357),ISNA(F357)),"","["&amp;A357&amp;"]="&amp;F357&amp;","),""),"")</f>
        <v>[375]=726,</v>
      </c>
      <c r="K357" s="3">
        <f>A357</f>
        <v>375</v>
      </c>
      <c r="L357" s="3">
        <f>F357</f>
        <v>726</v>
      </c>
      <c r="M357" s="8" t="str">
        <f>VLOOKUP(A357,'ESO wayshrine names'!$A$3:$B$9992,2,)</f>
        <v>Bright-Throat Wayshrine</v>
      </c>
      <c r="N357" s="3" t="str">
        <f>VLOOKUP(F357,'ESO zone constants'!$A$3:$D$9999,4,FALSE)</f>
        <v>Murkmire</v>
      </c>
    </row>
    <row r="358" spans="1:14" x14ac:dyDescent="0.25">
      <c r="A358" s="79">
        <v>376</v>
      </c>
      <c r="B358">
        <v>34</v>
      </c>
      <c r="C358">
        <v>1484</v>
      </c>
      <c r="D358" t="s">
        <v>2337</v>
      </c>
      <c r="E358">
        <v>407</v>
      </c>
      <c r="F358">
        <v>726</v>
      </c>
      <c r="G358" t="s">
        <v>2337</v>
      </c>
      <c r="H358">
        <v>1</v>
      </c>
      <c r="I358" t="s">
        <v>3134</v>
      </c>
      <c r="J358" s="30" t="str">
        <f>IF(A358&lt;&gt;"",IF(F358&lt;&gt;"",IF(OR(ISNA(A358),ISNA(F358)),"","["&amp;A358&amp;"]="&amp;F358&amp;","),""),"")</f>
        <v>[376]=726,</v>
      </c>
      <c r="K358" s="3">
        <f>A358</f>
        <v>376</v>
      </c>
      <c r="L358" s="3">
        <f>F358</f>
        <v>726</v>
      </c>
      <c r="M358" s="8" t="str">
        <f>VLOOKUP(A358,'ESO wayshrine names'!$A$3:$B$9992,2,)</f>
        <v>Dead-Water Wayshrine</v>
      </c>
      <c r="N358" s="3" t="str">
        <f>VLOOKUP(F358,'ESO zone constants'!$A$3:$D$9999,4,FALSE)</f>
        <v>Murkmire</v>
      </c>
    </row>
    <row r="359" spans="1:14" x14ac:dyDescent="0.25">
      <c r="A359" s="79">
        <v>377</v>
      </c>
      <c r="B359">
        <v>34</v>
      </c>
      <c r="C359">
        <v>1484</v>
      </c>
      <c r="D359" t="s">
        <v>2337</v>
      </c>
      <c r="E359">
        <v>407</v>
      </c>
      <c r="F359">
        <v>726</v>
      </c>
      <c r="G359" t="s">
        <v>2337</v>
      </c>
      <c r="H359">
        <v>1</v>
      </c>
      <c r="I359" t="s">
        <v>3135</v>
      </c>
      <c r="J359" s="30" t="str">
        <f>IF(A359&lt;&gt;"",IF(F359&lt;&gt;"",IF(OR(ISNA(A359),ISNA(F359)),"","["&amp;A359&amp;"]="&amp;F359&amp;","),""),"")</f>
        <v>[377]=726,</v>
      </c>
      <c r="K359" s="3">
        <f>A359</f>
        <v>377</v>
      </c>
      <c r="L359" s="3">
        <f>F359</f>
        <v>726</v>
      </c>
      <c r="M359" s="8" t="str">
        <f>VLOOKUP(A359,'ESO wayshrine names'!$A$3:$B$9992,2,)</f>
        <v>Root-Whisper Wayshrine</v>
      </c>
      <c r="N359" s="3" t="str">
        <f>VLOOKUP(F359,'ESO zone constants'!$A$3:$D$9999,4,FALSE)</f>
        <v>Murkmire</v>
      </c>
    </row>
    <row r="360" spans="1:14" x14ac:dyDescent="0.25">
      <c r="A360" s="79">
        <v>378</v>
      </c>
      <c r="B360">
        <v>34</v>
      </c>
      <c r="C360">
        <v>1484</v>
      </c>
      <c r="D360" t="s">
        <v>2337</v>
      </c>
      <c r="E360">
        <v>407</v>
      </c>
      <c r="F360">
        <v>726</v>
      </c>
      <c r="G360" t="s">
        <v>2337</v>
      </c>
      <c r="H360">
        <v>6</v>
      </c>
      <c r="I360" t="s">
        <v>3136</v>
      </c>
      <c r="J360" s="30" t="str">
        <f>IF(A360&lt;&gt;"",IF(F360&lt;&gt;"",IF(OR(ISNA(A360),ISNA(F360)),"","["&amp;A360&amp;"]="&amp;F360&amp;","),""),"")</f>
        <v>[378]=726,</v>
      </c>
      <c r="K360" s="3">
        <f>A360</f>
        <v>378</v>
      </c>
      <c r="L360" s="3">
        <f>F360</f>
        <v>726</v>
      </c>
      <c r="M360" s="8" t="str">
        <f>VLOOKUP(A360,'ESO wayshrine names'!$A$3:$B$9992,2,)</f>
        <v>Blackrose Prison</v>
      </c>
      <c r="N360" s="3" t="str">
        <f>VLOOKUP(F360,'ESO zone constants'!$A$3:$D$9999,4,FALSE)</f>
        <v>Murkmire</v>
      </c>
    </row>
    <row r="361" spans="1:14" x14ac:dyDescent="0.25">
      <c r="A361" s="79">
        <v>379</v>
      </c>
      <c r="B361">
        <v>34</v>
      </c>
      <c r="C361">
        <v>1484</v>
      </c>
      <c r="D361" t="s">
        <v>2337</v>
      </c>
      <c r="E361">
        <v>407</v>
      </c>
      <c r="F361">
        <v>726</v>
      </c>
      <c r="G361" t="s">
        <v>2337</v>
      </c>
      <c r="H361">
        <v>1</v>
      </c>
      <c r="I361" t="s">
        <v>3137</v>
      </c>
      <c r="J361" s="30" t="str">
        <f>IF(A361&lt;&gt;"",IF(F361&lt;&gt;"",IF(OR(ISNA(A361),ISNA(F361)),"","["&amp;A361&amp;"]="&amp;F361&amp;","),""),"")</f>
        <v>[379]=726,</v>
      </c>
      <c r="K361" s="3">
        <f>A361</f>
        <v>379</v>
      </c>
      <c r="L361" s="3">
        <f>F361</f>
        <v>726</v>
      </c>
      <c r="M361" s="8" t="str">
        <f>VLOOKUP(A361,'ESO wayshrine names'!$A$3:$B$9992,2,)</f>
        <v>Blackrose Prison Wayshrine</v>
      </c>
      <c r="N361" s="3" t="str">
        <f>VLOOKUP(F361,'ESO zone constants'!$A$3:$D$9999,4,FALSE)</f>
        <v>Murkmire</v>
      </c>
    </row>
    <row r="362" spans="1:14" x14ac:dyDescent="0.25">
      <c r="A362" s="78">
        <v>380</v>
      </c>
      <c r="B362">
        <v>13</v>
      </c>
      <c r="C362">
        <v>61</v>
      </c>
      <c r="D362" t="s">
        <v>2326</v>
      </c>
      <c r="E362">
        <v>15</v>
      </c>
      <c r="F362">
        <v>101</v>
      </c>
      <c r="G362" t="s">
        <v>2326</v>
      </c>
      <c r="H362">
        <v>7</v>
      </c>
      <c r="I362" t="s">
        <v>3360</v>
      </c>
      <c r="J362" s="30" t="str">
        <f>IF(A362&lt;&gt;"",IF(F362&lt;&gt;"",IF(OR(ISNA(A362),ISNA(F362)),"","["&amp;A362&amp;"]="&amp;F362&amp;","),""),"")</f>
        <v>[380]=101,</v>
      </c>
      <c r="K362" s="3">
        <f>A362</f>
        <v>380</v>
      </c>
      <c r="L362" s="3">
        <f>F362</f>
        <v>101</v>
      </c>
      <c r="M362" s="8" t="str">
        <f>VLOOKUP(A362,'ESO wayshrine names'!$A$3:$B$9992,2,)</f>
        <v>Enchanted Snow Globe Home</v>
      </c>
      <c r="N362" s="3" t="str">
        <f>VLOOKUP(F362,'ESO zone constants'!$A$3:$D$9999,4,FALSE)</f>
        <v>Eastmarch</v>
      </c>
    </row>
    <row r="363" spans="1:14" x14ac:dyDescent="0.25">
      <c r="A363" s="79">
        <v>381</v>
      </c>
      <c r="B363">
        <v>36</v>
      </c>
      <c r="C363">
        <v>1555</v>
      </c>
      <c r="D363" t="s">
        <v>3138</v>
      </c>
      <c r="E363">
        <v>681</v>
      </c>
      <c r="F363">
        <v>1086</v>
      </c>
      <c r="G363" t="s">
        <v>3138</v>
      </c>
      <c r="H363">
        <v>1</v>
      </c>
      <c r="I363" t="s">
        <v>3139</v>
      </c>
      <c r="J363" s="30" t="str">
        <f>IF(A363&lt;&gt;"",IF(F363&lt;&gt;"",IF(OR(ISNA(A363),ISNA(F363)),"","["&amp;A363&amp;"]="&amp;F363&amp;","),""),"")</f>
        <v>[381]=1086,</v>
      </c>
      <c r="K363" s="3">
        <f>A363</f>
        <v>381</v>
      </c>
      <c r="L363" s="3">
        <f>F363</f>
        <v>1086</v>
      </c>
      <c r="M363" s="8" t="str">
        <f>VLOOKUP(A363,'ESO wayshrine names'!$A$3:$B$9992,2,)</f>
        <v>Riverhold Wayshrine</v>
      </c>
      <c r="N363" s="3" t="str">
        <f>VLOOKUP(F363,'ESO zone constants'!$A$3:$D$9999,4,FALSE)</f>
        <v>Northern Elsweyr</v>
      </c>
    </row>
    <row r="364" spans="1:14" x14ac:dyDescent="0.25">
      <c r="A364" s="79">
        <v>382</v>
      </c>
      <c r="B364">
        <v>36</v>
      </c>
      <c r="C364">
        <v>1555</v>
      </c>
      <c r="D364" t="s">
        <v>3138</v>
      </c>
      <c r="E364">
        <v>681</v>
      </c>
      <c r="F364">
        <v>1086</v>
      </c>
      <c r="G364" t="s">
        <v>3138</v>
      </c>
      <c r="H364">
        <v>1</v>
      </c>
      <c r="I364" t="s">
        <v>3140</v>
      </c>
      <c r="J364" s="30" t="str">
        <f>IF(A364&lt;&gt;"",IF(F364&lt;&gt;"",IF(OR(ISNA(A364),ISNA(F364)),"","["&amp;A364&amp;"]="&amp;F364&amp;","),""),"")</f>
        <v>[382]=1086,</v>
      </c>
      <c r="K364" s="3">
        <f>A364</f>
        <v>382</v>
      </c>
      <c r="L364" s="3">
        <f>F364</f>
        <v>1086</v>
      </c>
      <c r="M364" s="8" t="str">
        <f>VLOOKUP(A364,'ESO wayshrine names'!$A$3:$B$9992,2,)</f>
        <v>Rimmen Wayshrine</v>
      </c>
      <c r="N364" s="3" t="str">
        <f>VLOOKUP(F364,'ESO zone constants'!$A$3:$D$9999,4,FALSE)</f>
        <v>Northern Elsweyr</v>
      </c>
    </row>
    <row r="365" spans="1:14" x14ac:dyDescent="0.25">
      <c r="A365" s="79">
        <v>383</v>
      </c>
      <c r="B365">
        <v>36</v>
      </c>
      <c r="C365">
        <v>1555</v>
      </c>
      <c r="D365" t="s">
        <v>3138</v>
      </c>
      <c r="E365">
        <v>681</v>
      </c>
      <c r="F365">
        <v>1086</v>
      </c>
      <c r="G365" t="s">
        <v>3138</v>
      </c>
      <c r="H365">
        <v>1</v>
      </c>
      <c r="I365" t="s">
        <v>3141</v>
      </c>
      <c r="J365" s="30" t="str">
        <f>IF(A365&lt;&gt;"",IF(F365&lt;&gt;"",IF(OR(ISNA(A365),ISNA(F365)),"","["&amp;A365&amp;"]="&amp;F365&amp;","),""),"")</f>
        <v>[383]=1086,</v>
      </c>
      <c r="K365" s="3">
        <f>A365</f>
        <v>383</v>
      </c>
      <c r="L365" s="3">
        <f>F365</f>
        <v>1086</v>
      </c>
      <c r="M365" s="8" t="str">
        <f>VLOOKUP(A365,'ESO wayshrine names'!$A$3:$B$9992,2,)</f>
        <v>The Stitches Wayshrine</v>
      </c>
      <c r="N365" s="3" t="str">
        <f>VLOOKUP(F365,'ESO zone constants'!$A$3:$D$9999,4,FALSE)</f>
        <v>Northern Elsweyr</v>
      </c>
    </row>
    <row r="366" spans="1:14" x14ac:dyDescent="0.25">
      <c r="A366" s="79">
        <v>384</v>
      </c>
      <c r="B366">
        <v>36</v>
      </c>
      <c r="C366">
        <v>1555</v>
      </c>
      <c r="D366" t="s">
        <v>3138</v>
      </c>
      <c r="E366">
        <v>681</v>
      </c>
      <c r="F366">
        <v>1086</v>
      </c>
      <c r="G366" t="s">
        <v>3138</v>
      </c>
      <c r="H366">
        <v>1</v>
      </c>
      <c r="I366" t="s">
        <v>3142</v>
      </c>
      <c r="J366" s="30" t="str">
        <f>IF(A366&lt;&gt;"",IF(F366&lt;&gt;"",IF(OR(ISNA(A366),ISNA(F366)),"","["&amp;A366&amp;"]="&amp;F366&amp;","),""),"")</f>
        <v>[384]=1086,</v>
      </c>
      <c r="K366" s="3">
        <f>A366</f>
        <v>384</v>
      </c>
      <c r="L366" s="3">
        <f>F366</f>
        <v>1086</v>
      </c>
      <c r="M366" s="8" t="str">
        <f>VLOOKUP(A366,'ESO wayshrine names'!$A$3:$B$9992,2,)</f>
        <v>Tenmar Temple Wayshrine</v>
      </c>
      <c r="N366" s="3" t="str">
        <f>VLOOKUP(F366,'ESO zone constants'!$A$3:$D$9999,4,FALSE)</f>
        <v>Northern Elsweyr</v>
      </c>
    </row>
    <row r="367" spans="1:14" x14ac:dyDescent="0.25">
      <c r="A367" s="79">
        <v>386</v>
      </c>
      <c r="B367">
        <v>36</v>
      </c>
      <c r="C367">
        <v>1555</v>
      </c>
      <c r="D367" t="s">
        <v>3138</v>
      </c>
      <c r="E367">
        <v>681</v>
      </c>
      <c r="F367">
        <v>1086</v>
      </c>
      <c r="G367" t="s">
        <v>3138</v>
      </c>
      <c r="H367">
        <v>1</v>
      </c>
      <c r="I367" t="s">
        <v>3143</v>
      </c>
      <c r="J367" s="30" t="str">
        <f>IF(A367&lt;&gt;"",IF(F367&lt;&gt;"",IF(OR(ISNA(A367),ISNA(F367)),"","["&amp;A367&amp;"]="&amp;F367&amp;","),""),"")</f>
        <v>[386]=1086,</v>
      </c>
      <c r="K367" s="3">
        <f>A367</f>
        <v>386</v>
      </c>
      <c r="L367" s="3">
        <f>F367</f>
        <v>1086</v>
      </c>
      <c r="M367" s="8" t="str">
        <f>VLOOKUP(A367,'ESO wayshrine names'!$A$3:$B$9992,2,)</f>
        <v>Scar's End Wayshrine</v>
      </c>
      <c r="N367" s="3" t="str">
        <f>VLOOKUP(F367,'ESO zone constants'!$A$3:$D$9999,4,FALSE)</f>
        <v>Northern Elsweyr</v>
      </c>
    </row>
    <row r="368" spans="1:14" x14ac:dyDescent="0.25">
      <c r="A368" s="79">
        <v>387</v>
      </c>
      <c r="B368">
        <v>36</v>
      </c>
      <c r="C368">
        <v>1555</v>
      </c>
      <c r="D368" t="s">
        <v>3138</v>
      </c>
      <c r="E368">
        <v>681</v>
      </c>
      <c r="F368">
        <v>1086</v>
      </c>
      <c r="G368" t="s">
        <v>3138</v>
      </c>
      <c r="H368">
        <v>1</v>
      </c>
      <c r="I368" t="s">
        <v>3144</v>
      </c>
      <c r="J368" s="30" t="str">
        <f>IF(A368&lt;&gt;"",IF(F368&lt;&gt;"",IF(OR(ISNA(A368),ISNA(F368)),"","["&amp;A368&amp;"]="&amp;F368&amp;","),""),"")</f>
        <v>[387]=1086,</v>
      </c>
      <c r="K368" s="3">
        <f>A368</f>
        <v>387</v>
      </c>
      <c r="L368" s="3">
        <f>F368</f>
        <v>1086</v>
      </c>
      <c r="M368" s="8" t="str">
        <f>VLOOKUP(A368,'ESO wayshrine names'!$A$3:$B$9992,2,)</f>
        <v>Hakoshae Wayshrine</v>
      </c>
      <c r="N368" s="3" t="str">
        <f>VLOOKUP(F368,'ESO zone constants'!$A$3:$D$9999,4,FALSE)</f>
        <v>Northern Elsweyr</v>
      </c>
    </row>
    <row r="369" spans="1:14" x14ac:dyDescent="0.25">
      <c r="A369" s="79">
        <v>388</v>
      </c>
      <c r="B369">
        <v>34</v>
      </c>
      <c r="C369">
        <v>1484</v>
      </c>
      <c r="D369" t="s">
        <v>2337</v>
      </c>
      <c r="E369">
        <v>407</v>
      </c>
      <c r="F369">
        <v>726</v>
      </c>
      <c r="G369" t="s">
        <v>2337</v>
      </c>
      <c r="H369">
        <v>7</v>
      </c>
      <c r="I369" t="s">
        <v>3145</v>
      </c>
      <c r="J369" s="30" t="str">
        <f>IF(A369&lt;&gt;"",IF(F369&lt;&gt;"",IF(OR(ISNA(A369),ISNA(F369)),"","["&amp;A369&amp;"]="&amp;F369&amp;","),""),"")</f>
        <v>[388]=726,</v>
      </c>
      <c r="K369" s="3">
        <f>A369</f>
        <v>388</v>
      </c>
      <c r="L369" s="3">
        <f>F369</f>
        <v>726</v>
      </c>
      <c r="M369" s="8" t="str">
        <f>VLOOKUP(A369,'ESO wayshrine names'!$A$3:$B$9992,2,)</f>
        <v>Lakemire Xanmeer Manor</v>
      </c>
      <c r="N369" s="3" t="str">
        <f>VLOOKUP(F369,'ESO zone constants'!$A$3:$D$9999,4,FALSE)</f>
        <v>Murkmire</v>
      </c>
    </row>
    <row r="370" spans="1:14" x14ac:dyDescent="0.25">
      <c r="A370" s="78">
        <v>389</v>
      </c>
      <c r="B370">
        <v>13</v>
      </c>
      <c r="C370">
        <v>61</v>
      </c>
      <c r="D370" t="s">
        <v>2326</v>
      </c>
      <c r="E370">
        <v>15</v>
      </c>
      <c r="F370">
        <v>101</v>
      </c>
      <c r="G370" t="s">
        <v>2326</v>
      </c>
      <c r="H370">
        <v>6</v>
      </c>
      <c r="I370" t="s">
        <v>3353</v>
      </c>
      <c r="J370" s="30" t="str">
        <f>IF(A370&lt;&gt;"",IF(F370&lt;&gt;"",IF(OR(ISNA(A370),ISNA(F370)),"","["&amp;A370&amp;"]="&amp;F370&amp;","),""),"")</f>
        <v>[389]=101,</v>
      </c>
      <c r="K370" s="3">
        <f>A370</f>
        <v>389</v>
      </c>
      <c r="L370" s="3">
        <f>F370</f>
        <v>101</v>
      </c>
      <c r="M370" s="8" t="str">
        <f>VLOOKUP(A370,'ESO wayshrine names'!$A$3:$B$9992,2,)</f>
        <v>Dungeon: Frostvault</v>
      </c>
      <c r="N370" s="3" t="str">
        <f>VLOOKUP(F370,'ESO zone constants'!$A$3:$D$9999,4,FALSE)</f>
        <v>Eastmarch</v>
      </c>
    </row>
    <row r="371" spans="1:14" x14ac:dyDescent="0.25">
      <c r="A371" s="79">
        <v>390</v>
      </c>
      <c r="B371">
        <v>29</v>
      </c>
      <c r="C371">
        <v>1006</v>
      </c>
      <c r="D371" t="s">
        <v>2331</v>
      </c>
      <c r="E371">
        <v>448</v>
      </c>
      <c r="F371">
        <v>823</v>
      </c>
      <c r="G371" t="s">
        <v>3026</v>
      </c>
      <c r="H371">
        <v>6</v>
      </c>
      <c r="I371" t="s">
        <v>3146</v>
      </c>
      <c r="J371" s="30" t="str">
        <f>IF(A371&lt;&gt;"",IF(F371&lt;&gt;"",IF(OR(ISNA(A371),ISNA(F371)),"","["&amp;A371&amp;"]="&amp;F371&amp;","),""),"")</f>
        <v>[390]=823,</v>
      </c>
      <c r="K371" s="3">
        <f>A371</f>
        <v>390</v>
      </c>
      <c r="L371" s="3">
        <f>F371</f>
        <v>823</v>
      </c>
      <c r="M371" s="8" t="str">
        <f>VLOOKUP(A371,'ESO wayshrine names'!$A$3:$B$9992,2,)</f>
        <v>Dungeon: Depths of Malatar</v>
      </c>
      <c r="N371" s="3" t="str">
        <f>VLOOKUP(F371,'ESO zone constants'!$A$3:$D$9999,4,FALSE)</f>
        <v>Gold Coast</v>
      </c>
    </row>
    <row r="372" spans="1:14" x14ac:dyDescent="0.25">
      <c r="A372" s="79">
        <v>391</v>
      </c>
      <c r="B372">
        <v>36</v>
      </c>
      <c r="C372">
        <v>1555</v>
      </c>
      <c r="D372" t="s">
        <v>3138</v>
      </c>
      <c r="E372">
        <v>681</v>
      </c>
      <c r="F372">
        <v>1086</v>
      </c>
      <c r="G372" t="s">
        <v>3138</v>
      </c>
      <c r="H372">
        <v>6</v>
      </c>
      <c r="I372" t="s">
        <v>3147</v>
      </c>
      <c r="J372" s="30" t="str">
        <f>IF(A372&lt;&gt;"",IF(F372&lt;&gt;"",IF(OR(ISNA(A372),ISNA(F372)),"","["&amp;A372&amp;"]="&amp;F372&amp;","),""),"")</f>
        <v>[391]=1086,</v>
      </c>
      <c r="K372" s="3">
        <f>A372</f>
        <v>391</v>
      </c>
      <c r="L372" s="3">
        <f>F372</f>
        <v>1086</v>
      </c>
      <c r="M372" s="8" t="str">
        <f>VLOOKUP(A372,'ESO wayshrine names'!$A$3:$B$9992,2,)</f>
        <v>Dungeon: Moongrave Fane</v>
      </c>
      <c r="N372" s="3" t="str">
        <f>VLOOKUP(F372,'ESO zone constants'!$A$3:$D$9999,4,FALSE)</f>
        <v>Northern Elsweyr</v>
      </c>
    </row>
    <row r="373" spans="1:14" x14ac:dyDescent="0.25">
      <c r="A373" s="78">
        <v>392</v>
      </c>
      <c r="B373">
        <v>13</v>
      </c>
      <c r="C373">
        <v>61</v>
      </c>
      <c r="D373" t="s">
        <v>2326</v>
      </c>
      <c r="E373">
        <v>15</v>
      </c>
      <c r="F373">
        <v>101</v>
      </c>
      <c r="G373" t="s">
        <v>2326</v>
      </c>
      <c r="H373">
        <v>7</v>
      </c>
      <c r="I373" t="s">
        <v>3350</v>
      </c>
      <c r="J373" s="30" t="str">
        <f>IF(A373&lt;&gt;"",IF(F373&lt;&gt;"",IF(OR(ISNA(A373),ISNA(F373)),"","["&amp;A373&amp;"]="&amp;F373&amp;","),""),"")</f>
        <v>[392]=101,</v>
      </c>
      <c r="K373" s="3">
        <f>A373</f>
        <v>392</v>
      </c>
      <c r="L373" s="3">
        <f>F373</f>
        <v>101</v>
      </c>
      <c r="M373" s="8" t="str">
        <f>VLOOKUP(A373,'ESO wayshrine names'!$A$3:$B$9992,2,)</f>
        <v>Frostvault Chasm</v>
      </c>
      <c r="N373" s="3" t="str">
        <f>VLOOKUP(F373,'ESO zone constants'!$A$3:$D$9999,4,FALSE)</f>
        <v>Eastmarch</v>
      </c>
    </row>
    <row r="374" spans="1:14" x14ac:dyDescent="0.25">
      <c r="A374" s="79">
        <v>395</v>
      </c>
      <c r="B374">
        <v>25</v>
      </c>
      <c r="C374">
        <v>1126</v>
      </c>
      <c r="D374" t="s">
        <v>565</v>
      </c>
      <c r="E374">
        <v>500</v>
      </c>
      <c r="F374">
        <v>888</v>
      </c>
      <c r="G374" t="s">
        <v>565</v>
      </c>
      <c r="H374">
        <v>7</v>
      </c>
      <c r="I374" t="s">
        <v>705</v>
      </c>
      <c r="J374" s="30" t="str">
        <f>IF(A374&lt;&gt;"",IF(F374&lt;&gt;"",IF(OR(ISNA(A374),ISNA(F374)),"","["&amp;A374&amp;"]="&amp;F374&amp;","),""),"")</f>
        <v>[395]=888,</v>
      </c>
      <c r="K374" s="3">
        <f>A374</f>
        <v>395</v>
      </c>
      <c r="L374" s="3">
        <f>F374</f>
        <v>888</v>
      </c>
      <c r="M374" s="8" t="str">
        <f>VLOOKUP(A374,'ESO wayshrine names'!$A$3:$B$9992,2,)</f>
        <v>Elinhir Private Arena</v>
      </c>
      <c r="N374" s="3" t="str">
        <f>VLOOKUP(F374,'ESO zone constants'!$A$3:$D$9999,4,FALSE)</f>
        <v>Craglorn</v>
      </c>
    </row>
    <row r="375" spans="1:14" x14ac:dyDescent="0.25">
      <c r="A375" s="79">
        <v>396</v>
      </c>
      <c r="B375">
        <v>36</v>
      </c>
      <c r="C375">
        <v>1555</v>
      </c>
      <c r="D375" t="s">
        <v>3138</v>
      </c>
      <c r="E375">
        <v>681</v>
      </c>
      <c r="F375">
        <v>1086</v>
      </c>
      <c r="G375" t="s">
        <v>3138</v>
      </c>
      <c r="H375">
        <v>7</v>
      </c>
      <c r="I375" t="s">
        <v>3148</v>
      </c>
      <c r="J375" s="30" t="str">
        <f>IF(A375&lt;&gt;"",IF(F375&lt;&gt;"",IF(OR(ISNA(A375),ISNA(F375)),"","["&amp;A375&amp;"]="&amp;F375&amp;","),""),"")</f>
        <v>[396]=1086,</v>
      </c>
      <c r="K375" s="3">
        <f>A375</f>
        <v>396</v>
      </c>
      <c r="L375" s="3">
        <f>F375</f>
        <v>1086</v>
      </c>
      <c r="M375" s="8" t="str">
        <f>VLOOKUP(A375,'ESO wayshrine names'!$A$3:$B$9992,2,)</f>
        <v>Sugar Bowl Suite</v>
      </c>
      <c r="N375" s="3" t="str">
        <f>VLOOKUP(F375,'ESO zone constants'!$A$3:$D$9999,4,FALSE)</f>
        <v>Northern Elsweyr</v>
      </c>
    </row>
    <row r="376" spans="1:14" x14ac:dyDescent="0.25">
      <c r="A376" s="79">
        <v>397</v>
      </c>
      <c r="B376">
        <v>36</v>
      </c>
      <c r="C376">
        <v>1555</v>
      </c>
      <c r="D376" t="s">
        <v>3138</v>
      </c>
      <c r="E376">
        <v>681</v>
      </c>
      <c r="F376">
        <v>1086</v>
      </c>
      <c r="G376" t="s">
        <v>3138</v>
      </c>
      <c r="H376">
        <v>1</v>
      </c>
      <c r="I376" t="s">
        <v>3149</v>
      </c>
      <c r="J376" s="30" t="str">
        <f>IF(A376&lt;&gt;"",IF(F376&lt;&gt;"",IF(OR(ISNA(A376),ISNA(F376)),"","["&amp;A376&amp;"]="&amp;F376&amp;","),""),"")</f>
        <v>[397]=1086,</v>
      </c>
      <c r="K376" s="3">
        <f>A376</f>
        <v>397</v>
      </c>
      <c r="L376" s="3">
        <f>F376</f>
        <v>1086</v>
      </c>
      <c r="M376" s="8" t="str">
        <f>VLOOKUP(A376,'ESO wayshrine names'!$A$3:$B$9992,2,)</f>
        <v>Star Haven Wayshrine</v>
      </c>
      <c r="N376" s="3" t="str">
        <f>VLOOKUP(F376,'ESO zone constants'!$A$3:$D$9999,4,FALSE)</f>
        <v>Northern Elsweyr</v>
      </c>
    </row>
    <row r="377" spans="1:14" x14ac:dyDescent="0.25">
      <c r="A377" s="79">
        <v>398</v>
      </c>
      <c r="B377">
        <v>7</v>
      </c>
      <c r="C377">
        <v>9</v>
      </c>
      <c r="D377" t="s">
        <v>2307</v>
      </c>
      <c r="E377">
        <v>180</v>
      </c>
      <c r="F377">
        <v>383</v>
      </c>
      <c r="G377" t="s">
        <v>2307</v>
      </c>
      <c r="H377">
        <v>6</v>
      </c>
      <c r="I377" t="s">
        <v>3150</v>
      </c>
      <c r="J377" s="30" t="str">
        <f>IF(A377&lt;&gt;"",IF(F377&lt;&gt;"",IF(OR(ISNA(A377),ISNA(F377)),"","["&amp;A377&amp;"]="&amp;F377&amp;","),""),"")</f>
        <v>[398]=383,</v>
      </c>
      <c r="K377" s="3">
        <f>A377</f>
        <v>398</v>
      </c>
      <c r="L377" s="3">
        <f>F377</f>
        <v>383</v>
      </c>
      <c r="M377" s="8" t="str">
        <f>VLOOKUP(A377,'ESO wayshrine names'!$A$3:$B$9992,2,)</f>
        <v>Dungeon: Lair of Maarselok</v>
      </c>
      <c r="N377" s="3" t="str">
        <f>VLOOKUP(F377,'ESO zone constants'!$A$3:$D$9999,4,FALSE)</f>
        <v>Grahtwood</v>
      </c>
    </row>
    <row r="378" spans="1:14" x14ac:dyDescent="0.25">
      <c r="A378" s="79">
        <v>399</v>
      </c>
      <c r="B378">
        <v>36</v>
      </c>
      <c r="C378">
        <v>1555</v>
      </c>
      <c r="D378" t="s">
        <v>3138</v>
      </c>
      <c r="E378">
        <v>681</v>
      </c>
      <c r="F378">
        <v>1086</v>
      </c>
      <c r="G378" t="s">
        <v>3138</v>
      </c>
      <c r="H378">
        <v>3</v>
      </c>
      <c r="I378" t="s">
        <v>3151</v>
      </c>
      <c r="J378" s="30" t="str">
        <f>IF(A378&lt;&gt;"",IF(F378&lt;&gt;"",IF(OR(ISNA(A378),ISNA(F378)),"","["&amp;A378&amp;"]="&amp;F378&amp;","),""),"")</f>
        <v>[399]=1086,</v>
      </c>
      <c r="K378" s="3">
        <f>A378</f>
        <v>399</v>
      </c>
      <c r="L378" s="3">
        <f>F378</f>
        <v>1086</v>
      </c>
      <c r="M378" s="8" t="str">
        <f>VLOOKUP(A378,'ESO wayshrine names'!$A$3:$B$9992,2,)</f>
        <v>Trial: Sunspire</v>
      </c>
      <c r="N378" s="3" t="str">
        <f>VLOOKUP(F378,'ESO zone constants'!$A$3:$D$9999,4,FALSE)</f>
        <v>Northern Elsweyr</v>
      </c>
    </row>
    <row r="379" spans="1:14" x14ac:dyDescent="0.25">
      <c r="A379" s="79">
        <v>400</v>
      </c>
      <c r="B379">
        <v>36</v>
      </c>
      <c r="C379">
        <v>1555</v>
      </c>
      <c r="D379" t="s">
        <v>3138</v>
      </c>
      <c r="E379">
        <v>681</v>
      </c>
      <c r="F379">
        <v>1086</v>
      </c>
      <c r="G379" t="s">
        <v>3138</v>
      </c>
      <c r="H379">
        <v>7</v>
      </c>
      <c r="I379" t="s">
        <v>3152</v>
      </c>
      <c r="J379" s="30" t="str">
        <f>IF(A379&lt;&gt;"",IF(F379&lt;&gt;"",IF(OR(ISNA(A379),ISNA(F379)),"","["&amp;A379&amp;"]="&amp;F379&amp;","),""),"")</f>
        <v>[400]=1086,</v>
      </c>
      <c r="K379" s="3">
        <f>A379</f>
        <v>400</v>
      </c>
      <c r="L379" s="3">
        <f>F379</f>
        <v>1086</v>
      </c>
      <c r="M379" s="8" t="str">
        <f>VLOOKUP(A379,'ESO wayshrine names'!$A$3:$B$9992,2,)</f>
        <v>Hall of the Lunar Champion</v>
      </c>
      <c r="N379" s="3" t="str">
        <f>VLOOKUP(F379,'ESO zone constants'!$A$3:$D$9999,4,FALSE)</f>
        <v>Northern Elsweyr</v>
      </c>
    </row>
    <row r="380" spans="1:14" x14ac:dyDescent="0.25">
      <c r="A380" s="79">
        <v>401</v>
      </c>
      <c r="B380">
        <v>36</v>
      </c>
      <c r="C380">
        <v>1555</v>
      </c>
      <c r="D380" t="s">
        <v>3138</v>
      </c>
      <c r="E380">
        <v>681</v>
      </c>
      <c r="F380">
        <v>1086</v>
      </c>
      <c r="G380" t="s">
        <v>3138</v>
      </c>
      <c r="H380">
        <v>7</v>
      </c>
      <c r="I380" t="s">
        <v>3153</v>
      </c>
      <c r="J380" s="30" t="str">
        <f>IF(A380&lt;&gt;"",IF(F380&lt;&gt;"",IF(OR(ISNA(A380),ISNA(F380)),"","["&amp;A380&amp;"]="&amp;F380&amp;","),""),"")</f>
        <v>[401]=1086,</v>
      </c>
      <c r="K380" s="3">
        <f>A380</f>
        <v>401</v>
      </c>
      <c r="L380" s="3">
        <f>F380</f>
        <v>1086</v>
      </c>
      <c r="M380" s="8" t="str">
        <f>VLOOKUP(A380,'ESO wayshrine names'!$A$3:$B$9992,2,)</f>
        <v>Jode's Embrace</v>
      </c>
      <c r="N380" s="3" t="str">
        <f>VLOOKUP(F380,'ESO zone constants'!$A$3:$D$9999,4,FALSE)</f>
        <v>Northern Elsweyr</v>
      </c>
    </row>
    <row r="381" spans="1:14" x14ac:dyDescent="0.25">
      <c r="A381" s="79">
        <v>402</v>
      </c>
      <c r="B381">
        <v>37</v>
      </c>
      <c r="C381">
        <v>1654</v>
      </c>
      <c r="D381" t="s">
        <v>3154</v>
      </c>
      <c r="E381">
        <v>720</v>
      </c>
      <c r="F381">
        <v>1133</v>
      </c>
      <c r="G381" t="s">
        <v>3154</v>
      </c>
      <c r="H381">
        <v>1</v>
      </c>
      <c r="I381" t="s">
        <v>3155</v>
      </c>
      <c r="J381" s="30" t="str">
        <f>IF(A381&lt;&gt;"",IF(F381&lt;&gt;"",IF(OR(ISNA(A381),ISNA(F381)),"","["&amp;A381&amp;"]="&amp;F381&amp;","),""),"")</f>
        <v>[402]=1133,</v>
      </c>
      <c r="K381" s="3">
        <f>A381</f>
        <v>402</v>
      </c>
      <c r="L381" s="3">
        <f>F381</f>
        <v>1133</v>
      </c>
      <c r="M381" s="8" t="str">
        <f>VLOOKUP(A381,'ESO wayshrine names'!$A$3:$B$9992,2,)</f>
        <v>Senchal Wayshrine</v>
      </c>
      <c r="N381" s="3" t="str">
        <f>VLOOKUP(F381,'ESO zone constants'!$A$3:$D$9999,4,FALSE)</f>
        <v>Southern Elsweyr</v>
      </c>
    </row>
    <row r="382" spans="1:14" x14ac:dyDescent="0.25">
      <c r="A382" s="79">
        <v>403</v>
      </c>
      <c r="B382">
        <v>37</v>
      </c>
      <c r="C382">
        <v>1654</v>
      </c>
      <c r="D382" t="s">
        <v>3154</v>
      </c>
      <c r="E382">
        <v>720</v>
      </c>
      <c r="F382">
        <v>1133</v>
      </c>
      <c r="G382" t="s">
        <v>3154</v>
      </c>
      <c r="H382">
        <v>1</v>
      </c>
      <c r="I382" t="s">
        <v>3156</v>
      </c>
      <c r="J382" s="30" t="str">
        <f>IF(A382&lt;&gt;"",IF(F382&lt;&gt;"",IF(OR(ISNA(A382),ISNA(F382)),"","["&amp;A382&amp;"]="&amp;F382&amp;","),""),"")</f>
        <v>[403]=1133,</v>
      </c>
      <c r="K382" s="3">
        <f>A382</f>
        <v>403</v>
      </c>
      <c r="L382" s="3">
        <f>F382</f>
        <v>1133</v>
      </c>
      <c r="M382" s="8" t="str">
        <f>VLOOKUP(A382,'ESO wayshrine names'!$A$3:$B$9992,2,)</f>
        <v>South Guard Ruins Wayshrine</v>
      </c>
      <c r="N382" s="3" t="str">
        <f>VLOOKUP(F382,'ESO zone constants'!$A$3:$D$9999,4,FALSE)</f>
        <v>Southern Elsweyr</v>
      </c>
    </row>
    <row r="383" spans="1:14" x14ac:dyDescent="0.25">
      <c r="A383" s="79">
        <v>404</v>
      </c>
      <c r="B383">
        <v>37</v>
      </c>
      <c r="C383">
        <v>1654</v>
      </c>
      <c r="D383" t="s">
        <v>3154</v>
      </c>
      <c r="E383">
        <v>720</v>
      </c>
      <c r="F383">
        <v>1133</v>
      </c>
      <c r="G383" t="s">
        <v>3154</v>
      </c>
      <c r="H383">
        <v>1</v>
      </c>
      <c r="I383" t="s">
        <v>3157</v>
      </c>
      <c r="J383" s="30" t="str">
        <f>IF(A383&lt;&gt;"",IF(F383&lt;&gt;"",IF(OR(ISNA(A383),ISNA(F383)),"","["&amp;A383&amp;"]="&amp;F383&amp;","),""),"")</f>
        <v>[404]=1133,</v>
      </c>
      <c r="K383" s="3">
        <f>A383</f>
        <v>404</v>
      </c>
      <c r="L383" s="3">
        <f>F383</f>
        <v>1133</v>
      </c>
      <c r="M383" s="8" t="str">
        <f>VLOOKUP(A383,'ESO wayshrine names'!$A$3:$B$9992,2,)</f>
        <v>Western Plains Wayshrine</v>
      </c>
      <c r="N383" s="3" t="str">
        <f>VLOOKUP(F383,'ESO zone constants'!$A$3:$D$9999,4,FALSE)</f>
        <v>Southern Elsweyr</v>
      </c>
    </row>
    <row r="384" spans="1:14" x14ac:dyDescent="0.25">
      <c r="A384" s="79">
        <v>405</v>
      </c>
      <c r="B384">
        <v>37</v>
      </c>
      <c r="C384">
        <v>1654</v>
      </c>
      <c r="D384" t="s">
        <v>3154</v>
      </c>
      <c r="E384">
        <v>720</v>
      </c>
      <c r="F384">
        <v>1133</v>
      </c>
      <c r="G384" t="s">
        <v>3154</v>
      </c>
      <c r="H384">
        <v>1</v>
      </c>
      <c r="I384" t="s">
        <v>3158</v>
      </c>
      <c r="J384" s="30" t="str">
        <f>IF(A384&lt;&gt;"",IF(F384&lt;&gt;"",IF(OR(ISNA(A384),ISNA(F384)),"","["&amp;A384&amp;"]="&amp;F384&amp;","),""),"")</f>
        <v>[405]=1133,</v>
      </c>
      <c r="K384" s="3">
        <f>A384</f>
        <v>405</v>
      </c>
      <c r="L384" s="3">
        <f>F384</f>
        <v>1133</v>
      </c>
      <c r="M384" s="8" t="str">
        <f>VLOOKUP(A384,'ESO wayshrine names'!$A$3:$B$9992,2,)</f>
        <v>Black Heights Wayshrine</v>
      </c>
      <c r="N384" s="3" t="str">
        <f>VLOOKUP(F384,'ESO zone constants'!$A$3:$D$9999,4,FALSE)</f>
        <v>Southern Elsweyr</v>
      </c>
    </row>
    <row r="385" spans="1:14" x14ac:dyDescent="0.25">
      <c r="A385" s="79">
        <v>406</v>
      </c>
      <c r="B385">
        <v>37</v>
      </c>
      <c r="C385">
        <v>1654</v>
      </c>
      <c r="D385" t="s">
        <v>3154</v>
      </c>
      <c r="E385">
        <v>720</v>
      </c>
      <c r="F385">
        <v>1133</v>
      </c>
      <c r="G385" t="s">
        <v>3154</v>
      </c>
      <c r="H385">
        <v>1</v>
      </c>
      <c r="I385" t="s">
        <v>3159</v>
      </c>
      <c r="J385" s="30" t="str">
        <f>IF(A385&lt;&gt;"",IF(F385&lt;&gt;"",IF(OR(ISNA(A385),ISNA(F385)),"","["&amp;A385&amp;"]="&amp;F385&amp;","),""),"")</f>
        <v>[406]=1133,</v>
      </c>
      <c r="K385" s="3">
        <f>A385</f>
        <v>406</v>
      </c>
      <c r="L385" s="3">
        <f>F385</f>
        <v>1133</v>
      </c>
      <c r="M385" s="8" t="str">
        <f>VLOOKUP(A385,'ESO wayshrine names'!$A$3:$B$9992,2,)</f>
        <v>Pridehome Wayshrine</v>
      </c>
      <c r="N385" s="3" t="str">
        <f>VLOOKUP(F385,'ESO zone constants'!$A$3:$D$9999,4,FALSE)</f>
        <v>Southern Elsweyr</v>
      </c>
    </row>
    <row r="386" spans="1:14" x14ac:dyDescent="0.25">
      <c r="A386" s="79">
        <v>409</v>
      </c>
      <c r="B386">
        <v>3</v>
      </c>
      <c r="C386">
        <v>10</v>
      </c>
      <c r="D386" t="s">
        <v>2324</v>
      </c>
      <c r="E386">
        <v>5</v>
      </c>
      <c r="F386">
        <v>20</v>
      </c>
      <c r="G386" t="s">
        <v>2324</v>
      </c>
      <c r="H386">
        <v>7</v>
      </c>
      <c r="I386" t="s">
        <v>3160</v>
      </c>
      <c r="J386" s="30" t="str">
        <f>IF(A386&lt;&gt;"",IF(F386&lt;&gt;"",IF(OR(ISNA(A386),ISNA(F386)),"","["&amp;A386&amp;"]="&amp;F386&amp;","),""),"")</f>
        <v>[409]=20,</v>
      </c>
      <c r="K386" s="3">
        <f>A386</f>
        <v>409</v>
      </c>
      <c r="L386" s="3">
        <f>F386</f>
        <v>20</v>
      </c>
      <c r="M386" s="8" t="str">
        <f>VLOOKUP(A386,'ESO wayshrine names'!$A$3:$B$9992,2,)</f>
        <v>Wraithhome</v>
      </c>
      <c r="N386" s="3" t="str">
        <f>VLOOKUP(F386,'ESO zone constants'!$A$3:$D$9999,4,FALSE)</f>
        <v>Rivenspire</v>
      </c>
    </row>
    <row r="387" spans="1:14" x14ac:dyDescent="0.25">
      <c r="A387" s="79">
        <v>410</v>
      </c>
      <c r="B387">
        <v>36</v>
      </c>
      <c r="C387">
        <v>1555</v>
      </c>
      <c r="D387" t="s">
        <v>3138</v>
      </c>
      <c r="E387">
        <v>681</v>
      </c>
      <c r="F387">
        <v>1086</v>
      </c>
      <c r="G387" t="s">
        <v>3138</v>
      </c>
      <c r="H387">
        <v>7</v>
      </c>
      <c r="I387" t="s">
        <v>3161</v>
      </c>
      <c r="J387" s="30" t="str">
        <f>IF(A387&lt;&gt;"",IF(F387&lt;&gt;"",IF(OR(ISNA(A387),ISNA(F387)),"","["&amp;A387&amp;"]="&amp;F387&amp;","),""),"")</f>
        <v>[410]=1086,</v>
      </c>
      <c r="K387" s="3">
        <f>A387</f>
        <v>410</v>
      </c>
      <c r="L387" s="3">
        <f>F387</f>
        <v>1086</v>
      </c>
      <c r="M387" s="8" t="str">
        <f>VLOOKUP(A387,'ESO wayshrine names'!$A$3:$B$9992,2,)</f>
        <v>Moon-Sugar Meadow</v>
      </c>
      <c r="N387" s="3" t="str">
        <f>VLOOKUP(F387,'ESO zone constants'!$A$3:$D$9999,4,FALSE)</f>
        <v>Northern Elsweyr</v>
      </c>
    </row>
    <row r="388" spans="1:14" x14ac:dyDescent="0.25">
      <c r="A388" s="79">
        <v>411</v>
      </c>
      <c r="B388">
        <v>40</v>
      </c>
      <c r="C388">
        <v>1782</v>
      </c>
      <c r="D388" t="s">
        <v>3162</v>
      </c>
      <c r="E388">
        <v>4294967296</v>
      </c>
      <c r="F388">
        <v>0</v>
      </c>
      <c r="H388">
        <v>1</v>
      </c>
      <c r="I388" t="s">
        <v>3163</v>
      </c>
      <c r="J388" s="30" t="str">
        <f>IF(A388&lt;&gt;"",IF(F388&lt;&gt;"",IF(OR(ISNA(A388),ISNA(F388)),"","["&amp;A388&amp;"]="&amp;F388&amp;","),""),"")</f>
        <v>[411]=0,</v>
      </c>
      <c r="K388" s="3">
        <f>A388</f>
        <v>411</v>
      </c>
      <c r="L388" s="3">
        <f>F388</f>
        <v>0</v>
      </c>
      <c r="M388" s="8" t="str">
        <f>VLOOKUP(A388,'ESO wayshrine names'!$A$3:$B$9992,2,)</f>
        <v>Dusktown Wayshrine</v>
      </c>
      <c r="N388" s="3" t="str">
        <f>VLOOKUP(F388,'ESO zone constants'!$A$3:$D$9999,4,FALSE)</f>
        <v>Tamriel Map</v>
      </c>
    </row>
    <row r="389" spans="1:14" x14ac:dyDescent="0.25">
      <c r="A389" s="79">
        <v>412</v>
      </c>
      <c r="B389">
        <v>40</v>
      </c>
      <c r="C389">
        <v>1782</v>
      </c>
      <c r="D389" t="s">
        <v>3162</v>
      </c>
      <c r="E389">
        <v>4294967296</v>
      </c>
      <c r="F389">
        <v>0</v>
      </c>
      <c r="H389">
        <v>1</v>
      </c>
      <c r="I389" t="s">
        <v>3164</v>
      </c>
      <c r="J389" s="30" t="str">
        <f>IF(A389&lt;&gt;"",IF(F389&lt;&gt;"",IF(OR(ISNA(A389),ISNA(F389)),"","["&amp;A389&amp;"]="&amp;F389&amp;","),""),"")</f>
        <v>[412]=0,</v>
      </c>
      <c r="K389" s="3">
        <f>A389</f>
        <v>412</v>
      </c>
      <c r="L389" s="3">
        <f>F389</f>
        <v>0</v>
      </c>
      <c r="M389" s="8" t="str">
        <f>VLOOKUP(A389,'ESO wayshrine names'!$A$3:$B$9992,2,)</f>
        <v>Greymoor Keep Wayshrine</v>
      </c>
      <c r="N389" s="3" t="str">
        <f>VLOOKUP(F389,'ESO zone constants'!$A$3:$D$9999,4,FALSE)</f>
        <v>Tamriel Map</v>
      </c>
    </row>
    <row r="390" spans="1:14" x14ac:dyDescent="0.25">
      <c r="A390" s="79">
        <v>413</v>
      </c>
      <c r="B390">
        <v>40</v>
      </c>
      <c r="C390">
        <v>1782</v>
      </c>
      <c r="D390" t="s">
        <v>3162</v>
      </c>
      <c r="E390">
        <v>4294967296</v>
      </c>
      <c r="F390">
        <v>0</v>
      </c>
      <c r="H390">
        <v>1</v>
      </c>
      <c r="I390" t="s">
        <v>3165</v>
      </c>
      <c r="J390" s="30" t="str">
        <f>IF(A390&lt;&gt;"",IF(F390&lt;&gt;"",IF(OR(ISNA(A390),ISNA(F390)),"","["&amp;A390&amp;"]="&amp;F390&amp;","),""),"")</f>
        <v>[413]=0,</v>
      </c>
      <c r="K390" s="3">
        <f>A390</f>
        <v>413</v>
      </c>
      <c r="L390" s="3">
        <f>F390</f>
        <v>0</v>
      </c>
      <c r="M390" s="8" t="str">
        <f>VLOOKUP(A390,'ESO wayshrine names'!$A$3:$B$9992,2,)</f>
        <v>Lightless Hollow Wayshrine</v>
      </c>
      <c r="N390" s="3" t="str">
        <f>VLOOKUP(F390,'ESO zone constants'!$A$3:$D$9999,4,FALSE)</f>
        <v>Tamriel Map</v>
      </c>
    </row>
    <row r="391" spans="1:14" x14ac:dyDescent="0.25">
      <c r="A391" s="79">
        <v>414</v>
      </c>
      <c r="B391">
        <v>40</v>
      </c>
      <c r="C391">
        <v>1782</v>
      </c>
      <c r="D391" t="s">
        <v>3162</v>
      </c>
      <c r="E391">
        <v>4294967296</v>
      </c>
      <c r="F391">
        <v>0</v>
      </c>
      <c r="H391">
        <v>1</v>
      </c>
      <c r="I391" t="s">
        <v>3166</v>
      </c>
      <c r="J391" s="30" t="str">
        <f>IF(A391&lt;&gt;"",IF(F391&lt;&gt;"",IF(OR(ISNA(A391),ISNA(F391)),"","["&amp;A391&amp;"]="&amp;F391&amp;","),""),"")</f>
        <v>[414]=0,</v>
      </c>
      <c r="K391" s="3">
        <f>A391</f>
        <v>414</v>
      </c>
      <c r="L391" s="3">
        <f>F391</f>
        <v>0</v>
      </c>
      <c r="M391" s="8" t="str">
        <f>VLOOKUP(A391,'ESO wayshrine names'!$A$3:$B$9992,2,)</f>
        <v>Dark Moon Grotto Wayshrine</v>
      </c>
      <c r="N391" s="3" t="str">
        <f>VLOOKUP(F391,'ESO zone constants'!$A$3:$D$9999,4,FALSE)</f>
        <v>Tamriel Map</v>
      </c>
    </row>
    <row r="392" spans="1:14" x14ac:dyDescent="0.25">
      <c r="A392" s="79">
        <v>415</v>
      </c>
      <c r="B392">
        <v>38</v>
      </c>
      <c r="C392">
        <v>1719</v>
      </c>
      <c r="D392" t="s">
        <v>3167</v>
      </c>
      <c r="E392">
        <v>743</v>
      </c>
      <c r="F392">
        <v>1160</v>
      </c>
      <c r="G392" t="s">
        <v>3167</v>
      </c>
      <c r="H392">
        <v>1</v>
      </c>
      <c r="I392" t="s">
        <v>3168</v>
      </c>
      <c r="J392" s="30" t="str">
        <f>IF(A392&lt;&gt;"",IF(F392&lt;&gt;"",IF(OR(ISNA(A392),ISNA(F392)),"","["&amp;A392&amp;"]="&amp;F392&amp;","),""),"")</f>
        <v>[415]=1160,</v>
      </c>
      <c r="K392" s="3">
        <f>A392</f>
        <v>415</v>
      </c>
      <c r="L392" s="3">
        <f>F392</f>
        <v>1160</v>
      </c>
      <c r="M392" s="8" t="str">
        <f>VLOOKUP(A392,'ESO wayshrine names'!$A$3:$B$9992,2,)</f>
        <v>Kilkreath Temple Wayshrine</v>
      </c>
      <c r="N392" s="3" t="str">
        <f>VLOOKUP(F392,'ESO zone constants'!$A$3:$D$9999,4,FALSE)</f>
        <v>Western Skyrim</v>
      </c>
    </row>
    <row r="393" spans="1:14" x14ac:dyDescent="0.25">
      <c r="A393" s="79">
        <v>416</v>
      </c>
      <c r="B393">
        <v>38</v>
      </c>
      <c r="C393">
        <v>1719</v>
      </c>
      <c r="D393" t="s">
        <v>3167</v>
      </c>
      <c r="E393">
        <v>743</v>
      </c>
      <c r="F393">
        <v>1160</v>
      </c>
      <c r="G393" t="s">
        <v>3167</v>
      </c>
      <c r="H393">
        <v>1</v>
      </c>
      <c r="I393" t="s">
        <v>3169</v>
      </c>
      <c r="J393" s="30" t="str">
        <f>IF(A393&lt;&gt;"",IF(F393&lt;&gt;"",IF(OR(ISNA(A393),ISNA(F393)),"","["&amp;A393&amp;"]="&amp;F393&amp;","),""),"")</f>
        <v>[416]=1160,</v>
      </c>
      <c r="K393" s="3">
        <f>A393</f>
        <v>416</v>
      </c>
      <c r="L393" s="3">
        <f>F393</f>
        <v>1160</v>
      </c>
      <c r="M393" s="8" t="str">
        <f>VLOOKUP(A393,'ESO wayshrine names'!$A$3:$B$9992,2,)</f>
        <v>Morthal Wayshrine</v>
      </c>
      <c r="N393" s="3" t="str">
        <f>VLOOKUP(F393,'ESO zone constants'!$A$3:$D$9999,4,FALSE)</f>
        <v>Western Skyrim</v>
      </c>
    </row>
    <row r="394" spans="1:14" x14ac:dyDescent="0.25">
      <c r="A394" s="79">
        <v>417</v>
      </c>
      <c r="B394">
        <v>38</v>
      </c>
      <c r="C394">
        <v>1719</v>
      </c>
      <c r="D394" t="s">
        <v>3167</v>
      </c>
      <c r="E394">
        <v>743</v>
      </c>
      <c r="F394">
        <v>1160</v>
      </c>
      <c r="G394" t="s">
        <v>3167</v>
      </c>
      <c r="H394">
        <v>1</v>
      </c>
      <c r="I394" t="s">
        <v>3170</v>
      </c>
      <c r="J394" s="30" t="str">
        <f>IF(A394&lt;&gt;"",IF(F394&lt;&gt;"",IF(OR(ISNA(A394),ISNA(F394)),"","["&amp;A394&amp;"]="&amp;F394&amp;","),""),"")</f>
        <v>[417]=1160,</v>
      </c>
      <c r="K394" s="3">
        <f>A394</f>
        <v>417</v>
      </c>
      <c r="L394" s="3">
        <f>F394</f>
        <v>1160</v>
      </c>
      <c r="M394" s="8" t="str">
        <f>VLOOKUP(A394,'ESO wayshrine names'!$A$3:$B$9992,2,)</f>
        <v>Mor Khazgur Wayshrine</v>
      </c>
      <c r="N394" s="3" t="str">
        <f>VLOOKUP(F394,'ESO zone constants'!$A$3:$D$9999,4,FALSE)</f>
        <v>Western Skyrim</v>
      </c>
    </row>
    <row r="395" spans="1:14" x14ac:dyDescent="0.25">
      <c r="A395" s="79">
        <v>418</v>
      </c>
      <c r="B395">
        <v>38</v>
      </c>
      <c r="C395">
        <v>1719</v>
      </c>
      <c r="D395" t="s">
        <v>3167</v>
      </c>
      <c r="E395">
        <v>743</v>
      </c>
      <c r="F395">
        <v>1160</v>
      </c>
      <c r="G395" t="s">
        <v>3167</v>
      </c>
      <c r="H395">
        <v>1</v>
      </c>
      <c r="I395" t="s">
        <v>3171</v>
      </c>
      <c r="J395" s="30" t="str">
        <f>IF(A395&lt;&gt;"",IF(F395&lt;&gt;"",IF(OR(ISNA(A395),ISNA(F395)),"","["&amp;A395&amp;"]="&amp;F395&amp;","),""),"")</f>
        <v>[418]=1160,</v>
      </c>
      <c r="K395" s="3">
        <f>A395</f>
        <v>418</v>
      </c>
      <c r="L395" s="3">
        <f>F395</f>
        <v>1160</v>
      </c>
      <c r="M395" s="8" t="str">
        <f>VLOOKUP(A395,'ESO wayshrine names'!$A$3:$B$9992,2,)</f>
        <v>Dragon Bridge Wayshrine</v>
      </c>
      <c r="N395" s="3" t="str">
        <f>VLOOKUP(F395,'ESO zone constants'!$A$3:$D$9999,4,FALSE)</f>
        <v>Western Skyrim</v>
      </c>
    </row>
    <row r="396" spans="1:14" x14ac:dyDescent="0.25">
      <c r="A396" s="79">
        <v>419</v>
      </c>
      <c r="B396">
        <v>38</v>
      </c>
      <c r="C396">
        <v>1719</v>
      </c>
      <c r="D396" t="s">
        <v>3167</v>
      </c>
      <c r="E396">
        <v>743</v>
      </c>
      <c r="F396">
        <v>1160</v>
      </c>
      <c r="G396" t="s">
        <v>3167</v>
      </c>
      <c r="H396">
        <v>1</v>
      </c>
      <c r="I396" t="s">
        <v>3172</v>
      </c>
      <c r="J396" s="30" t="str">
        <f>IF(A396&lt;&gt;"",IF(F396&lt;&gt;"",IF(OR(ISNA(A396),ISNA(F396)),"","["&amp;A396&amp;"]="&amp;F396&amp;","),""),"")</f>
        <v>[419]=1160,</v>
      </c>
      <c r="K396" s="3">
        <f>A396</f>
        <v>419</v>
      </c>
      <c r="L396" s="3">
        <f>F396</f>
        <v>1160</v>
      </c>
      <c r="M396" s="8" t="str">
        <f>VLOOKUP(A396,'ESO wayshrine names'!$A$3:$B$9992,2,)</f>
        <v>Southern Watch Wayshrine</v>
      </c>
      <c r="N396" s="3" t="str">
        <f>VLOOKUP(F396,'ESO zone constants'!$A$3:$D$9999,4,FALSE)</f>
        <v>Western Skyrim</v>
      </c>
    </row>
    <row r="397" spans="1:14" x14ac:dyDescent="0.25">
      <c r="A397" s="79">
        <v>420</v>
      </c>
      <c r="B397">
        <v>38</v>
      </c>
      <c r="C397">
        <v>1719</v>
      </c>
      <c r="D397" t="s">
        <v>3167</v>
      </c>
      <c r="E397">
        <v>743</v>
      </c>
      <c r="F397">
        <v>1160</v>
      </c>
      <c r="G397" t="s">
        <v>3167</v>
      </c>
      <c r="H397">
        <v>1</v>
      </c>
      <c r="I397" t="s">
        <v>3173</v>
      </c>
      <c r="J397" s="30" t="str">
        <f>IF(A397&lt;&gt;"",IF(F397&lt;&gt;"",IF(OR(ISNA(A397),ISNA(F397)),"","["&amp;A397&amp;"]="&amp;F397&amp;","),""),"")</f>
        <v>[420]=1160,</v>
      </c>
      <c r="K397" s="3">
        <f>A397</f>
        <v>420</v>
      </c>
      <c r="L397" s="3">
        <f>F397</f>
        <v>1160</v>
      </c>
      <c r="M397" s="8" t="str">
        <f>VLOOKUP(A397,'ESO wayshrine names'!$A$3:$B$9992,2,)</f>
        <v>Frozen Coast Wayshrine</v>
      </c>
      <c r="N397" s="3" t="str">
        <f>VLOOKUP(F397,'ESO zone constants'!$A$3:$D$9999,4,FALSE)</f>
        <v>Western Skyrim</v>
      </c>
    </row>
    <row r="398" spans="1:14" x14ac:dyDescent="0.25">
      <c r="A398" s="79">
        <v>421</v>
      </c>
      <c r="B398">
        <v>38</v>
      </c>
      <c r="C398">
        <v>1719</v>
      </c>
      <c r="D398" t="s">
        <v>3167</v>
      </c>
      <c r="E398">
        <v>743</v>
      </c>
      <c r="F398">
        <v>1160</v>
      </c>
      <c r="G398" t="s">
        <v>3167</v>
      </c>
      <c r="H398">
        <v>1</v>
      </c>
      <c r="I398" t="s">
        <v>3174</v>
      </c>
      <c r="J398" s="30" t="str">
        <f>IF(A398&lt;&gt;"",IF(F398&lt;&gt;"",IF(OR(ISNA(A398),ISNA(F398)),"","["&amp;A398&amp;"]="&amp;F398&amp;","),""),"")</f>
        <v>[421]=1160,</v>
      </c>
      <c r="K398" s="3">
        <f>A398</f>
        <v>421</v>
      </c>
      <c r="L398" s="3">
        <f>F398</f>
        <v>1160</v>
      </c>
      <c r="M398" s="8" t="str">
        <f>VLOOKUP(A398,'ESO wayshrine names'!$A$3:$B$9992,2,)</f>
        <v>Solitude Wayshrine</v>
      </c>
      <c r="N398" s="3" t="str">
        <f>VLOOKUP(F398,'ESO zone constants'!$A$3:$D$9999,4,FALSE)</f>
        <v>Western Skyrim</v>
      </c>
    </row>
    <row r="399" spans="1:14" x14ac:dyDescent="0.25">
      <c r="A399" s="79">
        <v>422</v>
      </c>
      <c r="B399">
        <v>37</v>
      </c>
      <c r="C399">
        <v>1654</v>
      </c>
      <c r="D399" t="s">
        <v>3154</v>
      </c>
      <c r="E399">
        <v>720</v>
      </c>
      <c r="F399">
        <v>1133</v>
      </c>
      <c r="G399" t="s">
        <v>3154</v>
      </c>
      <c r="H399">
        <v>7</v>
      </c>
      <c r="I399" t="s">
        <v>3175</v>
      </c>
      <c r="J399" s="30" t="str">
        <f>IF(A399&lt;&gt;"",IF(F399&lt;&gt;"",IF(OR(ISNA(A399),ISNA(F399)),"","["&amp;A399&amp;"]="&amp;F399&amp;","),""),"")</f>
        <v>[422]=1133,</v>
      </c>
      <c r="K399" s="3">
        <f>A399</f>
        <v>422</v>
      </c>
      <c r="L399" s="3">
        <f>F399</f>
        <v>1133</v>
      </c>
      <c r="M399" s="8" t="str">
        <f>VLOOKUP(A399,'ESO wayshrine names'!$A$3:$B$9992,2,)</f>
        <v>Lucky Cat Landing</v>
      </c>
      <c r="N399" s="3" t="str">
        <f>VLOOKUP(F399,'ESO zone constants'!$A$3:$D$9999,4,FALSE)</f>
        <v>Southern Elsweyr</v>
      </c>
    </row>
    <row r="400" spans="1:14" x14ac:dyDescent="0.25">
      <c r="A400" s="79">
        <v>423</v>
      </c>
      <c r="B400">
        <v>37</v>
      </c>
      <c r="C400">
        <v>1654</v>
      </c>
      <c r="D400" t="s">
        <v>3154</v>
      </c>
      <c r="E400">
        <v>720</v>
      </c>
      <c r="F400">
        <v>1133</v>
      </c>
      <c r="G400" t="s">
        <v>3154</v>
      </c>
      <c r="H400">
        <v>7</v>
      </c>
      <c r="I400" t="s">
        <v>3176</v>
      </c>
      <c r="J400" s="30" t="str">
        <f>IF(A400&lt;&gt;"",IF(F400&lt;&gt;"",IF(OR(ISNA(A400),ISNA(F400)),"","["&amp;A400&amp;"]="&amp;F400&amp;","),""),"")</f>
        <v>[423]=1133,</v>
      </c>
      <c r="K400" s="3">
        <f>A400</f>
        <v>423</v>
      </c>
      <c r="L400" s="3">
        <f>F400</f>
        <v>1133</v>
      </c>
      <c r="M400" s="8" t="str">
        <f>VLOOKUP(A400,'ESO wayshrine names'!$A$3:$B$9992,2,)</f>
        <v>Potentate's Retreat</v>
      </c>
      <c r="N400" s="3" t="str">
        <f>VLOOKUP(F400,'ESO zone constants'!$A$3:$D$9999,4,FALSE)</f>
        <v>Southern Elsweyr</v>
      </c>
    </row>
    <row r="401" spans="1:14" x14ac:dyDescent="0.25">
      <c r="A401" s="79">
        <v>424</v>
      </c>
      <c r="B401">
        <v>27</v>
      </c>
      <c r="C401">
        <v>667</v>
      </c>
      <c r="D401" t="s">
        <v>452</v>
      </c>
      <c r="E401">
        <v>379</v>
      </c>
      <c r="F401">
        <v>684</v>
      </c>
      <c r="G401" t="s">
        <v>452</v>
      </c>
      <c r="H401">
        <v>6</v>
      </c>
      <c r="I401" t="s">
        <v>3177</v>
      </c>
      <c r="J401" s="30" t="str">
        <f>IF(A401&lt;&gt;"",IF(F401&lt;&gt;"",IF(OR(ISNA(A401),ISNA(F401)),"","["&amp;A401&amp;"]="&amp;F401&amp;","),""),"")</f>
        <v>[424]=684,</v>
      </c>
      <c r="K401" s="3">
        <f>A401</f>
        <v>424</v>
      </c>
      <c r="L401" s="3">
        <f>F401</f>
        <v>684</v>
      </c>
      <c r="M401" s="8" t="str">
        <f>VLOOKUP(A401,'ESO wayshrine names'!$A$3:$B$9992,2,)</f>
        <v>Dungeon: Icereach</v>
      </c>
      <c r="N401" s="3" t="str">
        <f>VLOOKUP(F401,'ESO zone constants'!$A$3:$D$9999,4,FALSE)</f>
        <v>Wrothgar</v>
      </c>
    </row>
    <row r="402" spans="1:14" x14ac:dyDescent="0.25">
      <c r="A402" s="79">
        <v>425</v>
      </c>
      <c r="B402">
        <v>6</v>
      </c>
      <c r="C402">
        <v>20</v>
      </c>
      <c r="D402" t="s">
        <v>109</v>
      </c>
      <c r="E402">
        <v>14</v>
      </c>
      <c r="F402">
        <v>92</v>
      </c>
      <c r="G402" t="s">
        <v>109</v>
      </c>
      <c r="H402">
        <v>6</v>
      </c>
      <c r="I402" t="s">
        <v>3178</v>
      </c>
      <c r="J402" s="30" t="str">
        <f>IF(A402&lt;&gt;"",IF(F402&lt;&gt;"",IF(OR(ISNA(A402),ISNA(F402)),"","["&amp;A402&amp;"]="&amp;F402&amp;","),""),"")</f>
        <v>[425]=92,</v>
      </c>
      <c r="K402" s="3">
        <f>A402</f>
        <v>425</v>
      </c>
      <c r="L402" s="3">
        <f>F402</f>
        <v>92</v>
      </c>
      <c r="M402" s="8" t="str">
        <f>VLOOKUP(A402,'ESO wayshrine names'!$A$3:$B$9992,2,)</f>
        <v>Dungeon: Unhallowed Grave</v>
      </c>
      <c r="N402" s="3" t="str">
        <f>VLOOKUP(F402,'ESO zone constants'!$A$3:$D$9999,4,FALSE)</f>
        <v>Bangkorai</v>
      </c>
    </row>
    <row r="403" spans="1:14" x14ac:dyDescent="0.25">
      <c r="A403" s="79">
        <v>426</v>
      </c>
      <c r="B403">
        <v>38</v>
      </c>
      <c r="C403">
        <v>1719</v>
      </c>
      <c r="D403" t="s">
        <v>3167</v>
      </c>
      <c r="E403">
        <v>743</v>
      </c>
      <c r="F403">
        <v>1160</v>
      </c>
      <c r="G403" t="s">
        <v>3167</v>
      </c>
      <c r="H403">
        <v>1</v>
      </c>
      <c r="I403" t="s">
        <v>3179</v>
      </c>
      <c r="J403" s="30" t="str">
        <f>IF(A403&lt;&gt;"",IF(F403&lt;&gt;"",IF(OR(ISNA(A403),ISNA(F403)),"","["&amp;A403&amp;"]="&amp;F403&amp;","),""),"")</f>
        <v>[426]=1160,</v>
      </c>
      <c r="K403" s="3">
        <f>A403</f>
        <v>426</v>
      </c>
      <c r="L403" s="3">
        <f>F403</f>
        <v>1160</v>
      </c>
      <c r="M403" s="8" t="str">
        <f>VLOOKUP(A403,'ESO wayshrine names'!$A$3:$B$9992,2,)</f>
        <v>Solitude Docks Wayshrine</v>
      </c>
      <c r="N403" s="3" t="str">
        <f>VLOOKUP(F403,'ESO zone constants'!$A$3:$D$9999,4,FALSE)</f>
        <v>Western Skyrim</v>
      </c>
    </row>
    <row r="404" spans="1:14" x14ac:dyDescent="0.25">
      <c r="A404" s="79">
        <v>427</v>
      </c>
      <c r="B404">
        <v>6</v>
      </c>
      <c r="C404">
        <v>20</v>
      </c>
      <c r="D404" t="s">
        <v>109</v>
      </c>
      <c r="E404">
        <v>14</v>
      </c>
      <c r="F404">
        <v>92</v>
      </c>
      <c r="G404" t="s">
        <v>109</v>
      </c>
      <c r="H404">
        <v>7</v>
      </c>
      <c r="I404" t="s">
        <v>3180</v>
      </c>
      <c r="J404" s="30" t="str">
        <f>IF(A404&lt;&gt;"",IF(F404&lt;&gt;"",IF(OR(ISNA(A404),ISNA(F404)),"","["&amp;A404&amp;"]="&amp;F404&amp;","),""),"")</f>
        <v>[427]=92,</v>
      </c>
      <c r="K404" s="3">
        <f>A404</f>
        <v>427</v>
      </c>
      <c r="L404" s="3">
        <f>F404</f>
        <v>92</v>
      </c>
      <c r="M404" s="8" t="str">
        <f>VLOOKUP(A404,'ESO wayshrine names'!$A$3:$B$9992,2,)</f>
        <v>Thieves' Oasis</v>
      </c>
      <c r="N404" s="3" t="str">
        <f>VLOOKUP(F404,'ESO zone constants'!$A$3:$D$9999,4,FALSE)</f>
        <v>Bangkorai</v>
      </c>
    </row>
    <row r="405" spans="1:14" x14ac:dyDescent="0.25">
      <c r="A405" s="79">
        <v>428</v>
      </c>
      <c r="B405">
        <v>27</v>
      </c>
      <c r="C405">
        <v>667</v>
      </c>
      <c r="D405" t="s">
        <v>452</v>
      </c>
      <c r="E405">
        <v>379</v>
      </c>
      <c r="F405">
        <v>684</v>
      </c>
      <c r="G405" t="s">
        <v>452</v>
      </c>
      <c r="H405">
        <v>7</v>
      </c>
      <c r="I405" t="s">
        <v>3181</v>
      </c>
      <c r="J405" s="30" t="str">
        <f>IF(A405&lt;&gt;"",IF(F405&lt;&gt;"",IF(OR(ISNA(A405),ISNA(F405)),"","["&amp;A405&amp;"]="&amp;F405&amp;","),""),"")</f>
        <v>[428]=684,</v>
      </c>
      <c r="K405" s="3">
        <f>A405</f>
        <v>428</v>
      </c>
      <c r="L405" s="3">
        <f>F405</f>
        <v>684</v>
      </c>
      <c r="M405" s="8" t="str">
        <f>VLOOKUP(A405,'ESO wayshrine names'!$A$3:$B$9992,2,)</f>
        <v>Forgemaster Falls</v>
      </c>
      <c r="N405" s="3" t="str">
        <f>VLOOKUP(F405,'ESO zone constants'!$A$3:$D$9999,4,FALSE)</f>
        <v>Wrothgar</v>
      </c>
    </row>
    <row r="406" spans="1:14" x14ac:dyDescent="0.25">
      <c r="A406" s="79">
        <v>429</v>
      </c>
      <c r="B406">
        <v>38</v>
      </c>
      <c r="C406">
        <v>1719</v>
      </c>
      <c r="D406" t="s">
        <v>3167</v>
      </c>
      <c r="E406">
        <v>743</v>
      </c>
      <c r="F406">
        <v>1160</v>
      </c>
      <c r="G406" t="s">
        <v>3167</v>
      </c>
      <c r="H406">
        <v>1</v>
      </c>
      <c r="I406" t="s">
        <v>3182</v>
      </c>
      <c r="J406" s="30" t="str">
        <f>IF(A406&lt;&gt;"",IF(F406&lt;&gt;"",IF(OR(ISNA(A406),ISNA(F406)),"","["&amp;A406&amp;"]="&amp;F406&amp;","),""),"")</f>
        <v>[429]=1160,</v>
      </c>
      <c r="K406" s="3">
        <f>A406</f>
        <v>429</v>
      </c>
      <c r="L406" s="3">
        <f>F406</f>
        <v>1160</v>
      </c>
      <c r="M406" s="8" t="str">
        <f>VLOOKUP(A406,'ESO wayshrine names'!$A$3:$B$9992,2,)</f>
        <v>Deepwood Vale Wayshrine</v>
      </c>
      <c r="N406" s="3" t="str">
        <f>VLOOKUP(F406,'ESO zone constants'!$A$3:$D$9999,4,FALSE)</f>
        <v>Western Skyrim</v>
      </c>
    </row>
    <row r="407" spans="1:14" x14ac:dyDescent="0.25">
      <c r="A407" s="79">
        <v>430</v>
      </c>
      <c r="B407">
        <v>40</v>
      </c>
      <c r="C407">
        <v>1782</v>
      </c>
      <c r="D407" t="s">
        <v>3162</v>
      </c>
      <c r="E407">
        <v>4294967296</v>
      </c>
      <c r="F407">
        <v>0</v>
      </c>
      <c r="H407">
        <v>1</v>
      </c>
      <c r="I407" t="s">
        <v>3183</v>
      </c>
      <c r="J407" s="30" t="str">
        <f>IF(A407&lt;&gt;"",IF(F407&lt;&gt;"",IF(OR(ISNA(A407),ISNA(F407)),"","["&amp;A407&amp;"]="&amp;F407&amp;","),""),"")</f>
        <v>[430]=0,</v>
      </c>
      <c r="K407" s="3">
        <f>A407</f>
        <v>430</v>
      </c>
      <c r="L407" s="3">
        <f>F407</f>
        <v>0</v>
      </c>
      <c r="M407" s="8" t="str">
        <f>VLOOKUP(A407,'ESO wayshrine names'!$A$3:$B$9992,2,)</f>
        <v>Dwarven Run Wayshrine</v>
      </c>
      <c r="N407" s="3" t="str">
        <f>VLOOKUP(F407,'ESO zone constants'!$A$3:$D$9999,4,FALSE)</f>
        <v>Tamriel Map</v>
      </c>
    </row>
    <row r="408" spans="1:14" x14ac:dyDescent="0.25">
      <c r="A408" s="79">
        <v>431</v>
      </c>
      <c r="B408">
        <v>40</v>
      </c>
      <c r="C408">
        <v>1782</v>
      </c>
      <c r="D408" t="s">
        <v>3162</v>
      </c>
      <c r="E408">
        <v>4294967296</v>
      </c>
      <c r="F408">
        <v>0</v>
      </c>
      <c r="H408">
        <v>1</v>
      </c>
      <c r="I408" t="s">
        <v>3184</v>
      </c>
      <c r="J408" s="30" t="str">
        <f>IF(A408&lt;&gt;"",IF(F408&lt;&gt;"",IF(OR(ISNA(A408),ISNA(F408)),"","["&amp;A408&amp;"]="&amp;F408&amp;","),""),"")</f>
        <v>[431]=0,</v>
      </c>
      <c r="K408" s="3">
        <f>A408</f>
        <v>431</v>
      </c>
      <c r="L408" s="3">
        <f>F408</f>
        <v>0</v>
      </c>
      <c r="M408" s="8" t="str">
        <f>VLOOKUP(A408,'ESO wayshrine names'!$A$3:$B$9992,2,)</f>
        <v>Grotto Falls Wayshrine</v>
      </c>
      <c r="N408" s="3" t="str">
        <f>VLOOKUP(F408,'ESO zone constants'!$A$3:$D$9999,4,FALSE)</f>
        <v>Tamriel Map</v>
      </c>
    </row>
    <row r="409" spans="1:14" x14ac:dyDescent="0.25">
      <c r="A409" s="79">
        <v>432</v>
      </c>
      <c r="B409">
        <v>40</v>
      </c>
      <c r="C409">
        <v>1782</v>
      </c>
      <c r="D409" t="s">
        <v>3162</v>
      </c>
      <c r="E409">
        <v>4294967296</v>
      </c>
      <c r="F409">
        <v>0</v>
      </c>
      <c r="H409">
        <v>1</v>
      </c>
      <c r="I409" t="s">
        <v>3185</v>
      </c>
      <c r="J409" s="30" t="str">
        <f>IF(A409&lt;&gt;"",IF(F409&lt;&gt;"",IF(OR(ISNA(A409),ISNA(F409)),"","["&amp;A409&amp;"]="&amp;F409&amp;","),""),"")</f>
        <v>[432]=0,</v>
      </c>
      <c r="K409" s="3">
        <f>A409</f>
        <v>432</v>
      </c>
      <c r="L409" s="3">
        <f>F409</f>
        <v>0</v>
      </c>
      <c r="M409" s="8" t="str">
        <f>VLOOKUP(A409,'ESO wayshrine names'!$A$3:$B$9992,2,)</f>
        <v>Deep Overlook Wayshrine</v>
      </c>
      <c r="N409" s="3" t="str">
        <f>VLOOKUP(F409,'ESO zone constants'!$A$3:$D$9999,4,FALSE)</f>
        <v>Tamriel Map</v>
      </c>
    </row>
    <row r="410" spans="1:14" x14ac:dyDescent="0.25">
      <c r="A410" s="79">
        <v>433</v>
      </c>
      <c r="B410">
        <v>40</v>
      </c>
      <c r="C410">
        <v>1782</v>
      </c>
      <c r="D410" t="s">
        <v>3162</v>
      </c>
      <c r="E410">
        <v>4294967296</v>
      </c>
      <c r="F410">
        <v>0</v>
      </c>
      <c r="H410">
        <v>1</v>
      </c>
      <c r="I410" t="s">
        <v>3186</v>
      </c>
      <c r="J410" s="30" t="str">
        <f>IF(A410&lt;&gt;"",IF(F410&lt;&gt;"",IF(OR(ISNA(A410),ISNA(F410)),"","["&amp;A410&amp;"]="&amp;F410&amp;","),""),"")</f>
        <v>[433]=0,</v>
      </c>
      <c r="K410" s="3">
        <f>A410</f>
        <v>433</v>
      </c>
      <c r="L410" s="3">
        <f>F410</f>
        <v>0</v>
      </c>
      <c r="M410" s="8" t="str">
        <f>VLOOKUP(A410,'ESO wayshrine names'!$A$3:$B$9992,2,)</f>
        <v>Western Greymoor Wayshrine</v>
      </c>
      <c r="N410" s="3" t="str">
        <f>VLOOKUP(F410,'ESO zone constants'!$A$3:$D$9999,4,FALSE)</f>
        <v>Tamriel Map</v>
      </c>
    </row>
    <row r="411" spans="1:14" x14ac:dyDescent="0.25">
      <c r="A411" s="79">
        <v>434</v>
      </c>
      <c r="B411">
        <v>38</v>
      </c>
      <c r="C411">
        <v>1719</v>
      </c>
      <c r="D411" t="s">
        <v>3167</v>
      </c>
      <c r="E411">
        <v>743</v>
      </c>
      <c r="F411">
        <v>1160</v>
      </c>
      <c r="G411" t="s">
        <v>3167</v>
      </c>
      <c r="H411">
        <v>3</v>
      </c>
      <c r="I411" t="s">
        <v>3187</v>
      </c>
      <c r="J411" s="30" t="str">
        <f>IF(A411&lt;&gt;"",IF(F411&lt;&gt;"",IF(OR(ISNA(A411),ISNA(F411)),"","["&amp;A411&amp;"]="&amp;F411&amp;","),""),"")</f>
        <v>[434]=1160,</v>
      </c>
      <c r="K411" s="3">
        <f>A411</f>
        <v>434</v>
      </c>
      <c r="L411" s="3">
        <f>F411</f>
        <v>1160</v>
      </c>
      <c r="M411" s="8" t="str">
        <f>VLOOKUP(A411,'ESO wayshrine names'!$A$3:$B$9992,2,)</f>
        <v>Trial: Kyne's Aegis</v>
      </c>
      <c r="N411" s="3" t="str">
        <f>VLOOKUP(F411,'ESO zone constants'!$A$3:$D$9999,4,FALSE)</f>
        <v>Western Skyrim</v>
      </c>
    </row>
    <row r="412" spans="1:14" x14ac:dyDescent="0.25">
      <c r="A412" s="79">
        <v>435</v>
      </c>
      <c r="B412">
        <v>40</v>
      </c>
      <c r="C412">
        <v>1782</v>
      </c>
      <c r="D412" t="s">
        <v>3162</v>
      </c>
      <c r="E412">
        <v>4294967296</v>
      </c>
      <c r="F412">
        <v>0</v>
      </c>
      <c r="H412">
        <v>6</v>
      </c>
      <c r="I412" t="s">
        <v>3188</v>
      </c>
      <c r="J412" s="30" t="str">
        <f>IF(A412&lt;&gt;"",IF(F412&lt;&gt;"",IF(OR(ISNA(A412),ISNA(F412)),"","["&amp;A412&amp;"]="&amp;F412&amp;","),""),"")</f>
        <v>[435]=0,</v>
      </c>
      <c r="K412" s="3">
        <f>A412</f>
        <v>435</v>
      </c>
      <c r="L412" s="3">
        <f>F412</f>
        <v>0</v>
      </c>
      <c r="M412" s="8" t="str">
        <f>VLOOKUP(A412,'ESO wayshrine names'!$A$3:$B$9992,2,)</f>
        <v>Dungeon: Stone Garden</v>
      </c>
      <c r="N412" s="3" t="str">
        <f>VLOOKUP(F412,'ESO zone constants'!$A$3:$D$9999,4,FALSE)</f>
        <v>Tamriel Map</v>
      </c>
    </row>
    <row r="413" spans="1:14" x14ac:dyDescent="0.25">
      <c r="A413" s="79">
        <v>436</v>
      </c>
      <c r="B413">
        <v>38</v>
      </c>
      <c r="C413">
        <v>1719</v>
      </c>
      <c r="D413" t="s">
        <v>3167</v>
      </c>
      <c r="E413">
        <v>743</v>
      </c>
      <c r="F413">
        <v>1160</v>
      </c>
      <c r="G413" t="s">
        <v>3167</v>
      </c>
      <c r="H413">
        <v>6</v>
      </c>
      <c r="I413" t="s">
        <v>3189</v>
      </c>
      <c r="J413" s="30" t="str">
        <f>IF(A413&lt;&gt;"",IF(F413&lt;&gt;"",IF(OR(ISNA(A413),ISNA(F413)),"","["&amp;A413&amp;"]="&amp;F413&amp;","),""),"")</f>
        <v>[436]=1160,</v>
      </c>
      <c r="K413" s="3">
        <f>A413</f>
        <v>436</v>
      </c>
      <c r="L413" s="3">
        <f>F413</f>
        <v>1160</v>
      </c>
      <c r="M413" s="8" t="str">
        <f>VLOOKUP(A413,'ESO wayshrine names'!$A$3:$B$9992,2,)</f>
        <v>Dungeon: Castle Thorn</v>
      </c>
      <c r="N413" s="3" t="str">
        <f>VLOOKUP(F413,'ESO zone constants'!$A$3:$D$9999,4,FALSE)</f>
        <v>Western Skyrim</v>
      </c>
    </row>
    <row r="414" spans="1:14" x14ac:dyDescent="0.25">
      <c r="A414" s="79">
        <v>437</v>
      </c>
      <c r="B414">
        <v>29</v>
      </c>
      <c r="C414">
        <v>1006</v>
      </c>
      <c r="D414" t="s">
        <v>2331</v>
      </c>
      <c r="E414">
        <v>448</v>
      </c>
      <c r="F414">
        <v>823</v>
      </c>
      <c r="G414" t="s">
        <v>3026</v>
      </c>
      <c r="H414">
        <v>6</v>
      </c>
      <c r="I414" t="s">
        <v>3190</v>
      </c>
      <c r="J414" s="30" t="str">
        <f>IF(A414&lt;&gt;"",IF(F414&lt;&gt;"",IF(OR(ISNA(A414),ISNA(F414)),"","["&amp;A414&amp;"]="&amp;F414&amp;","),""),"")</f>
        <v>[437]=823,</v>
      </c>
      <c r="K414" s="3">
        <f>A414</f>
        <v>437</v>
      </c>
      <c r="L414" s="3">
        <f>F414</f>
        <v>823</v>
      </c>
      <c r="M414" s="8" t="str">
        <f>VLOOKUP(A414,'ESO wayshrine names'!$A$3:$B$9992,2,)</f>
        <v>Dungeon: Black Drake Villa</v>
      </c>
      <c r="N414" s="3" t="str">
        <f>VLOOKUP(F414,'ESO zone constants'!$A$3:$D$9999,4,FALSE)</f>
        <v>Gold Coast</v>
      </c>
    </row>
    <row r="415" spans="1:14" x14ac:dyDescent="0.25">
      <c r="A415" s="79">
        <v>438</v>
      </c>
      <c r="B415">
        <v>38</v>
      </c>
      <c r="C415">
        <v>1719</v>
      </c>
      <c r="D415" t="s">
        <v>3167</v>
      </c>
      <c r="E415">
        <v>743</v>
      </c>
      <c r="F415">
        <v>1160</v>
      </c>
      <c r="G415" t="s">
        <v>3167</v>
      </c>
      <c r="H415">
        <v>7</v>
      </c>
      <c r="I415" t="s">
        <v>3191</v>
      </c>
      <c r="J415" s="30" t="str">
        <f>IF(A415&lt;&gt;"",IF(F415&lt;&gt;"",IF(OR(ISNA(A415),ISNA(F415)),"","["&amp;A415&amp;"]="&amp;F415&amp;","),""),"")</f>
        <v>[438]=1160,</v>
      </c>
      <c r="K415" s="3">
        <f>A415</f>
        <v>438</v>
      </c>
      <c r="L415" s="3">
        <f>F415</f>
        <v>1160</v>
      </c>
      <c r="M415" s="8" t="str">
        <f>VLOOKUP(A415,'ESO wayshrine names'!$A$3:$B$9992,2,)</f>
        <v>Snowmelt Suite</v>
      </c>
      <c r="N415" s="3" t="str">
        <f>VLOOKUP(F415,'ESO zone constants'!$A$3:$D$9999,4,FALSE)</f>
        <v>Western Skyrim</v>
      </c>
    </row>
    <row r="416" spans="1:14" x14ac:dyDescent="0.25">
      <c r="A416" s="79">
        <v>439</v>
      </c>
      <c r="B416">
        <v>38</v>
      </c>
      <c r="C416">
        <v>1719</v>
      </c>
      <c r="D416" t="s">
        <v>3167</v>
      </c>
      <c r="E416">
        <v>743</v>
      </c>
      <c r="F416">
        <v>1160</v>
      </c>
      <c r="G416" t="s">
        <v>3167</v>
      </c>
      <c r="H416">
        <v>7</v>
      </c>
      <c r="I416" t="s">
        <v>3192</v>
      </c>
      <c r="J416" s="30" t="str">
        <f>IF(A416&lt;&gt;"",IF(F416&lt;&gt;"",IF(OR(ISNA(A416),ISNA(F416)),"","["&amp;A416&amp;"]="&amp;F416&amp;","),""),"")</f>
        <v>[439]=1160,</v>
      </c>
      <c r="K416" s="3">
        <f>A416</f>
        <v>439</v>
      </c>
      <c r="L416" s="3">
        <f>F416</f>
        <v>1160</v>
      </c>
      <c r="M416" s="8" t="str">
        <f>VLOOKUP(A416,'ESO wayshrine names'!$A$3:$B$9992,2,)</f>
        <v>Proudspire Manor</v>
      </c>
      <c r="N416" s="3" t="str">
        <f>VLOOKUP(F416,'ESO zone constants'!$A$3:$D$9999,4,FALSE)</f>
        <v>Western Skyrim</v>
      </c>
    </row>
    <row r="417" spans="1:14" x14ac:dyDescent="0.25">
      <c r="A417" s="79">
        <v>440</v>
      </c>
      <c r="B417">
        <v>40</v>
      </c>
      <c r="C417">
        <v>1782</v>
      </c>
      <c r="D417" t="s">
        <v>3162</v>
      </c>
      <c r="E417">
        <v>4294967296</v>
      </c>
      <c r="F417">
        <v>0</v>
      </c>
      <c r="H417">
        <v>7</v>
      </c>
      <c r="I417" t="s">
        <v>3193</v>
      </c>
      <c r="J417" s="30" t="str">
        <f>IF(A417&lt;&gt;"",IF(F417&lt;&gt;"",IF(OR(ISNA(A417),ISNA(F417)),"","["&amp;A417&amp;"]="&amp;F417&amp;","),""),"")</f>
        <v>[440]=0,</v>
      </c>
      <c r="K417" s="3">
        <f>A417</f>
        <v>440</v>
      </c>
      <c r="L417" s="3">
        <f>F417</f>
        <v>0</v>
      </c>
      <c r="M417" s="8" t="str">
        <f>VLOOKUP(A417,'ESO wayshrine names'!$A$3:$B$9992,2,)</f>
        <v>Bastion Sanguinaris</v>
      </c>
      <c r="N417" s="3" t="str">
        <f>VLOOKUP(F417,'ESO zone constants'!$A$3:$D$9999,4,FALSE)</f>
        <v>Tamriel Map</v>
      </c>
    </row>
    <row r="418" spans="1:14" x14ac:dyDescent="0.25">
      <c r="A418" s="79">
        <v>441</v>
      </c>
      <c r="B418">
        <v>42</v>
      </c>
      <c r="C418">
        <v>1814</v>
      </c>
      <c r="D418" t="s">
        <v>2330</v>
      </c>
      <c r="E418">
        <v>783</v>
      </c>
      <c r="F418">
        <v>1207</v>
      </c>
      <c r="G418" t="s">
        <v>2330</v>
      </c>
      <c r="H418">
        <v>1</v>
      </c>
      <c r="I418" t="s">
        <v>3194</v>
      </c>
      <c r="J418" s="30" t="str">
        <f>IF(A418&lt;&gt;"",IF(F418&lt;&gt;"",IF(OR(ISNA(A418),ISNA(F418)),"","["&amp;A418&amp;"]="&amp;F418&amp;","),""),"")</f>
        <v>[441]=1207,</v>
      </c>
      <c r="K418" s="3">
        <f>A418</f>
        <v>441</v>
      </c>
      <c r="L418" s="3">
        <f>F418</f>
        <v>1207</v>
      </c>
      <c r="M418" s="8" t="str">
        <f>VLOOKUP(A418,'ESO wayshrine names'!$A$3:$B$9992,2,)</f>
        <v>Briar Rock Wayshrine</v>
      </c>
      <c r="N418" s="3" t="str">
        <f>VLOOKUP(F418,'ESO zone constants'!$A$3:$D$9999,4,FALSE)</f>
        <v>The Reach</v>
      </c>
    </row>
    <row r="419" spans="1:14" x14ac:dyDescent="0.25">
      <c r="A419" s="79">
        <v>442</v>
      </c>
      <c r="B419">
        <v>42</v>
      </c>
      <c r="C419">
        <v>1814</v>
      </c>
      <c r="D419" t="s">
        <v>2330</v>
      </c>
      <c r="E419">
        <v>783</v>
      </c>
      <c r="F419">
        <v>1207</v>
      </c>
      <c r="G419" t="s">
        <v>2330</v>
      </c>
      <c r="H419">
        <v>1</v>
      </c>
      <c r="I419" t="s">
        <v>3195</v>
      </c>
      <c r="J419" s="30" t="str">
        <f>IF(A419&lt;&gt;"",IF(F419&lt;&gt;"",IF(OR(ISNA(A419),ISNA(F419)),"","["&amp;A419&amp;"]="&amp;F419&amp;","),""),"")</f>
        <v>[442]=1207,</v>
      </c>
      <c r="K419" s="3">
        <f>A419</f>
        <v>442</v>
      </c>
      <c r="L419" s="3">
        <f>F419</f>
        <v>1207</v>
      </c>
      <c r="M419" s="8" t="str">
        <f>VLOOKUP(A419,'ESO wayshrine names'!$A$3:$B$9992,2,)</f>
        <v>Druadach Mountains Wayshrine</v>
      </c>
      <c r="N419" s="3" t="str">
        <f>VLOOKUP(F419,'ESO zone constants'!$A$3:$D$9999,4,FALSE)</f>
        <v>The Reach</v>
      </c>
    </row>
    <row r="420" spans="1:14" x14ac:dyDescent="0.25">
      <c r="A420" s="79">
        <v>443</v>
      </c>
      <c r="B420">
        <v>42</v>
      </c>
      <c r="C420">
        <v>1814</v>
      </c>
      <c r="D420" t="s">
        <v>2330</v>
      </c>
      <c r="E420">
        <v>783</v>
      </c>
      <c r="F420">
        <v>1207</v>
      </c>
      <c r="G420" t="s">
        <v>2330</v>
      </c>
      <c r="H420">
        <v>1</v>
      </c>
      <c r="I420" t="s">
        <v>3196</v>
      </c>
      <c r="J420" s="30" t="str">
        <f>IF(A420&lt;&gt;"",IF(F420&lt;&gt;"",IF(OR(ISNA(A420),ISNA(F420)),"","["&amp;A420&amp;"]="&amp;F420&amp;","),""),"")</f>
        <v>[443]=1207,</v>
      </c>
      <c r="K420" s="3">
        <f>A420</f>
        <v>443</v>
      </c>
      <c r="L420" s="3">
        <f>F420</f>
        <v>1207</v>
      </c>
      <c r="M420" s="8" t="str">
        <f>VLOOKUP(A420,'ESO wayshrine names'!$A$3:$B$9992,2,)</f>
        <v>North Markarth Wayshrine</v>
      </c>
      <c r="N420" s="3" t="str">
        <f>VLOOKUP(F420,'ESO zone constants'!$A$3:$D$9999,4,FALSE)</f>
        <v>The Reach</v>
      </c>
    </row>
    <row r="421" spans="1:14" x14ac:dyDescent="0.25">
      <c r="A421" s="79">
        <v>444</v>
      </c>
      <c r="B421">
        <v>42</v>
      </c>
      <c r="C421">
        <v>1814</v>
      </c>
      <c r="D421" t="s">
        <v>2330</v>
      </c>
      <c r="E421">
        <v>783</v>
      </c>
      <c r="F421">
        <v>1207</v>
      </c>
      <c r="G421" t="s">
        <v>2330</v>
      </c>
      <c r="H421">
        <v>1</v>
      </c>
      <c r="I421" t="s">
        <v>3197</v>
      </c>
      <c r="J421" s="30" t="str">
        <f>IF(A421&lt;&gt;"",IF(F421&lt;&gt;"",IF(OR(ISNA(A421),ISNA(F421)),"","["&amp;A421&amp;"]="&amp;F421&amp;","),""),"")</f>
        <v>[444]=1207,</v>
      </c>
      <c r="K421" s="3">
        <f>A421</f>
        <v>444</v>
      </c>
      <c r="L421" s="3">
        <f>F421</f>
        <v>1207</v>
      </c>
      <c r="M421" s="8" t="str">
        <f>VLOOKUP(A421,'ESO wayshrine names'!$A$3:$B$9992,2,)</f>
        <v>Lost Valley Wayshrine</v>
      </c>
      <c r="N421" s="3" t="str">
        <f>VLOOKUP(F421,'ESO zone constants'!$A$3:$D$9999,4,FALSE)</f>
        <v>The Reach</v>
      </c>
    </row>
    <row r="422" spans="1:14" x14ac:dyDescent="0.25">
      <c r="A422" s="79">
        <v>445</v>
      </c>
      <c r="B422">
        <v>42</v>
      </c>
      <c r="C422">
        <v>1814</v>
      </c>
      <c r="D422" t="s">
        <v>2330</v>
      </c>
      <c r="E422">
        <v>783</v>
      </c>
      <c r="F422">
        <v>1207</v>
      </c>
      <c r="G422" t="s">
        <v>2330</v>
      </c>
      <c r="H422">
        <v>1</v>
      </c>
      <c r="I422" t="s">
        <v>3198</v>
      </c>
      <c r="J422" s="30" t="str">
        <f>IF(A422&lt;&gt;"",IF(F422&lt;&gt;"",IF(OR(ISNA(A422),ISNA(F422)),"","["&amp;A422&amp;"]="&amp;F422&amp;","),""),"")</f>
        <v>[445]=1207,</v>
      </c>
      <c r="K422" s="3">
        <f>A422</f>
        <v>445</v>
      </c>
      <c r="L422" s="3">
        <f>F422</f>
        <v>1207</v>
      </c>
      <c r="M422" s="8" t="str">
        <f>VLOOKUP(A422,'ESO wayshrine names'!$A$3:$B$9992,2,)</f>
        <v>Karthwasten Wayshrine</v>
      </c>
      <c r="N422" s="3" t="str">
        <f>VLOOKUP(F422,'ESO zone constants'!$A$3:$D$9999,4,FALSE)</f>
        <v>The Reach</v>
      </c>
    </row>
    <row r="423" spans="1:14" x14ac:dyDescent="0.25">
      <c r="A423" s="79">
        <v>446</v>
      </c>
      <c r="B423">
        <v>40</v>
      </c>
      <c r="C423">
        <v>1782</v>
      </c>
      <c r="D423" t="s">
        <v>3162</v>
      </c>
      <c r="E423">
        <v>4294967296</v>
      </c>
      <c r="F423">
        <v>0</v>
      </c>
      <c r="H423">
        <v>1</v>
      </c>
      <c r="I423" t="s">
        <v>3199</v>
      </c>
      <c r="J423" s="30" t="str">
        <f>IF(A423&lt;&gt;"",IF(F423&lt;&gt;"",IF(OR(ISNA(A423),ISNA(F423)),"","["&amp;A423&amp;"]="&amp;F423&amp;","),""),"")</f>
        <v>[446]=0,</v>
      </c>
      <c r="K423" s="3">
        <f>A423</f>
        <v>446</v>
      </c>
      <c r="L423" s="3">
        <f>F423</f>
        <v>0</v>
      </c>
      <c r="M423" s="8" t="str">
        <f>VLOOKUP(A423,'ESO wayshrine names'!$A$3:$B$9992,2,)</f>
        <v>Arkthzand Wayshrine</v>
      </c>
      <c r="N423" s="3" t="str">
        <f>VLOOKUP(F423,'ESO zone constants'!$A$3:$D$9999,4,FALSE)</f>
        <v>Tamriel Map</v>
      </c>
    </row>
    <row r="424" spans="1:14" x14ac:dyDescent="0.25">
      <c r="A424" s="79">
        <v>447</v>
      </c>
      <c r="B424">
        <v>42</v>
      </c>
      <c r="C424">
        <v>1814</v>
      </c>
      <c r="D424" t="s">
        <v>2330</v>
      </c>
      <c r="E424">
        <v>783</v>
      </c>
      <c r="F424">
        <v>1207</v>
      </c>
      <c r="G424" t="s">
        <v>2330</v>
      </c>
      <c r="H424">
        <v>1</v>
      </c>
      <c r="I424" t="s">
        <v>3200</v>
      </c>
      <c r="J424" s="30" t="str">
        <f>IF(A424&lt;&gt;"",IF(F424&lt;&gt;"",IF(OR(ISNA(A424),ISNA(F424)),"","["&amp;A424&amp;"]="&amp;F424&amp;","),""),"")</f>
        <v>[447]=1207,</v>
      </c>
      <c r="K424" s="3">
        <f>A424</f>
        <v>447</v>
      </c>
      <c r="L424" s="3">
        <f>F424</f>
        <v>1207</v>
      </c>
      <c r="M424" s="8" t="str">
        <f>VLOOKUP(A424,'ESO wayshrine names'!$A$3:$B$9992,2,)</f>
        <v>Rebel's Retreat Wayshrine</v>
      </c>
      <c r="N424" s="3" t="str">
        <f>VLOOKUP(F424,'ESO zone constants'!$A$3:$D$9999,4,FALSE)</f>
        <v>The Reach</v>
      </c>
    </row>
    <row r="425" spans="1:14" x14ac:dyDescent="0.25">
      <c r="A425" s="79">
        <v>448</v>
      </c>
      <c r="B425">
        <v>40</v>
      </c>
      <c r="C425">
        <v>1782</v>
      </c>
      <c r="D425" t="s">
        <v>3162</v>
      </c>
      <c r="E425">
        <v>4294967296</v>
      </c>
      <c r="F425">
        <v>0</v>
      </c>
      <c r="H425">
        <v>1</v>
      </c>
      <c r="I425" t="s">
        <v>3201</v>
      </c>
      <c r="J425" s="30" t="str">
        <f>IF(A425&lt;&gt;"",IF(F425&lt;&gt;"",IF(OR(ISNA(A425),ISNA(F425)),"","["&amp;A425&amp;"]="&amp;F425&amp;","),""),"")</f>
        <v>[448]=0,</v>
      </c>
      <c r="K425" s="3">
        <f>A425</f>
        <v>448</v>
      </c>
      <c r="L425" s="3">
        <f>F425</f>
        <v>0</v>
      </c>
      <c r="M425" s="8" t="str">
        <f>VLOOKUP(A425,'ESO wayshrine names'!$A$3:$B$9992,2,)</f>
        <v>Nighthollow Wayshrine</v>
      </c>
      <c r="N425" s="3" t="str">
        <f>VLOOKUP(F425,'ESO zone constants'!$A$3:$D$9999,4,FALSE)</f>
        <v>Tamriel Map</v>
      </c>
    </row>
    <row r="426" spans="1:14" x14ac:dyDescent="0.25">
      <c r="A426" s="79">
        <v>449</v>
      </c>
      <c r="B426">
        <v>42</v>
      </c>
      <c r="C426">
        <v>1814</v>
      </c>
      <c r="D426" t="s">
        <v>2330</v>
      </c>
      <c r="E426">
        <v>783</v>
      </c>
      <c r="F426">
        <v>1207</v>
      </c>
      <c r="G426" t="s">
        <v>2330</v>
      </c>
      <c r="H426">
        <v>1</v>
      </c>
      <c r="I426" t="s">
        <v>3202</v>
      </c>
      <c r="J426" s="30" t="str">
        <f>IF(A426&lt;&gt;"",IF(F426&lt;&gt;"",IF(OR(ISNA(A426),ISNA(F426)),"","["&amp;A426&amp;"]="&amp;F426&amp;","),""),"")</f>
        <v>[449]=1207,</v>
      </c>
      <c r="K426" s="3">
        <f>A426</f>
        <v>449</v>
      </c>
      <c r="L426" s="3">
        <f>F426</f>
        <v>1207</v>
      </c>
      <c r="M426" s="8" t="str">
        <f>VLOOKUP(A426,'ESO wayshrine names'!$A$3:$B$9992,2,)</f>
        <v>Markarth Wayshrine</v>
      </c>
      <c r="N426" s="3" t="str">
        <f>VLOOKUP(F426,'ESO zone constants'!$A$3:$D$9999,4,FALSE)</f>
        <v>The Reach</v>
      </c>
    </row>
    <row r="427" spans="1:14" x14ac:dyDescent="0.25">
      <c r="A427" s="79">
        <v>450</v>
      </c>
      <c r="B427">
        <v>38</v>
      </c>
      <c r="C427">
        <v>1719</v>
      </c>
      <c r="D427" t="s">
        <v>3167</v>
      </c>
      <c r="E427">
        <v>743</v>
      </c>
      <c r="F427">
        <v>1160</v>
      </c>
      <c r="G427" t="s">
        <v>3167</v>
      </c>
      <c r="H427">
        <v>1</v>
      </c>
      <c r="I427" t="s">
        <v>3203</v>
      </c>
      <c r="J427" s="30" t="str">
        <f>IF(A427&lt;&gt;"",IF(F427&lt;&gt;"",IF(OR(ISNA(A427),ISNA(F427)),"","["&amp;A427&amp;"]="&amp;F427&amp;","),""),"")</f>
        <v>[450]=1160,</v>
      </c>
      <c r="K427" s="3">
        <f>A427</f>
        <v>450</v>
      </c>
      <c r="L427" s="3">
        <f>F427</f>
        <v>1160</v>
      </c>
      <c r="M427" s="8" t="str">
        <f>VLOOKUP(A427,'ESO wayshrine names'!$A$3:$B$9992,2,)</f>
        <v>Giant's Coast Wayshrine</v>
      </c>
      <c r="N427" s="3" t="str">
        <f>VLOOKUP(F427,'ESO zone constants'!$A$3:$D$9999,4,FALSE)</f>
        <v>Western Skyrim</v>
      </c>
    </row>
    <row r="428" spans="1:14" x14ac:dyDescent="0.25">
      <c r="A428" s="79">
        <v>451</v>
      </c>
      <c r="B428">
        <v>38</v>
      </c>
      <c r="C428">
        <v>1719</v>
      </c>
      <c r="D428" t="s">
        <v>3167</v>
      </c>
      <c r="E428">
        <v>743</v>
      </c>
      <c r="F428">
        <v>1160</v>
      </c>
      <c r="G428" t="s">
        <v>3167</v>
      </c>
      <c r="H428">
        <v>1</v>
      </c>
      <c r="I428" t="s">
        <v>3204</v>
      </c>
      <c r="J428" s="30" t="str">
        <f>IF(A428&lt;&gt;"",IF(F428&lt;&gt;"",IF(OR(ISNA(A428),ISNA(F428)),"","["&amp;A428&amp;"]="&amp;F428&amp;","),""),"")</f>
        <v>[451]=1160,</v>
      </c>
      <c r="K428" s="3">
        <f>A428</f>
        <v>451</v>
      </c>
      <c r="L428" s="3">
        <f>F428</f>
        <v>1160</v>
      </c>
      <c r="M428" s="8" t="str">
        <f>VLOOKUP(A428,'ESO wayshrine names'!$A$3:$B$9992,2,)</f>
        <v>Northern Watch Wayshrine</v>
      </c>
      <c r="N428" s="3" t="str">
        <f>VLOOKUP(F428,'ESO zone constants'!$A$3:$D$9999,4,FALSE)</f>
        <v>Western Skyrim</v>
      </c>
    </row>
    <row r="429" spans="1:14" x14ac:dyDescent="0.25">
      <c r="A429" s="79">
        <v>452</v>
      </c>
      <c r="B429">
        <v>38</v>
      </c>
      <c r="C429">
        <v>1719</v>
      </c>
      <c r="D429" t="s">
        <v>3167</v>
      </c>
      <c r="E429">
        <v>743</v>
      </c>
      <c r="F429">
        <v>1160</v>
      </c>
      <c r="G429" t="s">
        <v>3167</v>
      </c>
      <c r="H429">
        <v>7</v>
      </c>
      <c r="I429" t="s">
        <v>3205</v>
      </c>
      <c r="J429" s="30" t="str">
        <f>IF(A429&lt;&gt;"",IF(F429&lt;&gt;"",IF(OR(ISNA(A429),ISNA(F429)),"","["&amp;A429&amp;"]="&amp;F429&amp;","),""),"")</f>
        <v>[452]=1160,</v>
      </c>
      <c r="K429" s="3">
        <f>A429</f>
        <v>452</v>
      </c>
      <c r="L429" s="3">
        <f>F429</f>
        <v>1160</v>
      </c>
      <c r="M429" s="8" t="str">
        <f>VLOOKUP(A429,'ESO wayshrine names'!$A$3:$B$9992,2,)</f>
        <v>Antiquarian's Alpine Gallery</v>
      </c>
      <c r="N429" s="3" t="str">
        <f>VLOOKUP(F429,'ESO zone constants'!$A$3:$D$9999,4,FALSE)</f>
        <v>Western Skyrim</v>
      </c>
    </row>
    <row r="430" spans="1:14" x14ac:dyDescent="0.25">
      <c r="A430" s="79">
        <v>453</v>
      </c>
      <c r="B430">
        <v>38</v>
      </c>
      <c r="C430">
        <v>1719</v>
      </c>
      <c r="D430" t="s">
        <v>3167</v>
      </c>
      <c r="E430">
        <v>743</v>
      </c>
      <c r="F430">
        <v>1160</v>
      </c>
      <c r="G430" t="s">
        <v>3167</v>
      </c>
      <c r="H430">
        <v>7</v>
      </c>
      <c r="I430" t="s">
        <v>3206</v>
      </c>
      <c r="J430" s="30" t="str">
        <f>IF(A430&lt;&gt;"",IF(F430&lt;&gt;"",IF(OR(ISNA(A430),ISNA(F430)),"","["&amp;A430&amp;"]="&amp;F430&amp;","),""),"")</f>
        <v>[453]=1160,</v>
      </c>
      <c r="K430" s="3">
        <f>A430</f>
        <v>453</v>
      </c>
      <c r="L430" s="3">
        <f>F430</f>
        <v>1160</v>
      </c>
      <c r="M430" s="8" t="str">
        <f>VLOOKUP(A430,'ESO wayshrine names'!$A$3:$B$9992,2,)</f>
        <v>Stillwaters Retreat</v>
      </c>
      <c r="N430" s="3" t="str">
        <f>VLOOKUP(F430,'ESO zone constants'!$A$3:$D$9999,4,FALSE)</f>
        <v>Western Skyrim</v>
      </c>
    </row>
    <row r="431" spans="1:14" x14ac:dyDescent="0.25">
      <c r="A431" s="79">
        <v>454</v>
      </c>
      <c r="B431">
        <v>10</v>
      </c>
      <c r="C431">
        <v>13</v>
      </c>
      <c r="D431" t="s">
        <v>107</v>
      </c>
      <c r="E431">
        <v>10</v>
      </c>
      <c r="F431">
        <v>57</v>
      </c>
      <c r="G431" t="s">
        <v>107</v>
      </c>
      <c r="H431">
        <v>6</v>
      </c>
      <c r="I431" t="s">
        <v>3207</v>
      </c>
      <c r="J431" s="30" t="str">
        <f>IF(A431&lt;&gt;"",IF(F431&lt;&gt;"",IF(OR(ISNA(A431),ISNA(F431)),"","["&amp;A431&amp;"]="&amp;F431&amp;","),""),"")</f>
        <v>[454]=57,</v>
      </c>
      <c r="K431" s="3">
        <f>A431</f>
        <v>454</v>
      </c>
      <c r="L431" s="3">
        <f>F431</f>
        <v>57</v>
      </c>
      <c r="M431" s="8" t="str">
        <f>VLOOKUP(A431,'ESO wayshrine names'!$A$3:$B$9992,2,)</f>
        <v>Dungeon: The Cauldron</v>
      </c>
      <c r="N431" s="3" t="str">
        <f>VLOOKUP(F431,'ESO zone constants'!$A$3:$D$9999,4,FALSE)</f>
        <v>Deshaan</v>
      </c>
    </row>
    <row r="432" spans="1:14" x14ac:dyDescent="0.25">
      <c r="A432" s="79">
        <v>455</v>
      </c>
      <c r="B432">
        <v>38</v>
      </c>
      <c r="C432">
        <v>1719</v>
      </c>
      <c r="D432" t="s">
        <v>3167</v>
      </c>
      <c r="E432">
        <v>743</v>
      </c>
      <c r="F432">
        <v>1160</v>
      </c>
      <c r="G432" t="s">
        <v>3167</v>
      </c>
      <c r="H432">
        <v>7</v>
      </c>
      <c r="I432" t="s">
        <v>3208</v>
      </c>
      <c r="J432" s="30" t="str">
        <f>IF(A432&lt;&gt;"",IF(F432&lt;&gt;"",IF(OR(ISNA(A432),ISNA(F432)),"","["&amp;A432&amp;"]="&amp;F432&amp;","),""),"")</f>
        <v>[455]=1160,</v>
      </c>
      <c r="K432" s="3">
        <f>A432</f>
        <v>455</v>
      </c>
      <c r="L432" s="3">
        <f>F432</f>
        <v>1160</v>
      </c>
      <c r="M432" s="8" t="str">
        <f>VLOOKUP(A432,'ESO wayshrine names'!$A$3:$B$9992,2,)</f>
        <v>Shalidor's Shrouded Realm</v>
      </c>
      <c r="N432" s="3" t="str">
        <f>VLOOKUP(F432,'ESO zone constants'!$A$3:$D$9999,4,FALSE)</f>
        <v>Western Skyrim</v>
      </c>
    </row>
    <row r="433" spans="1:14" x14ac:dyDescent="0.25">
      <c r="A433" s="79">
        <v>456</v>
      </c>
      <c r="B433">
        <v>42</v>
      </c>
      <c r="C433">
        <v>1814</v>
      </c>
      <c r="D433" t="s">
        <v>2330</v>
      </c>
      <c r="E433">
        <v>783</v>
      </c>
      <c r="F433">
        <v>1207</v>
      </c>
      <c r="G433" t="s">
        <v>2330</v>
      </c>
      <c r="H433">
        <v>7</v>
      </c>
      <c r="I433" t="s">
        <v>3209</v>
      </c>
      <c r="J433" s="30" t="str">
        <f>IF(A433&lt;&gt;"",IF(F433&lt;&gt;"",IF(OR(ISNA(A433),ISNA(F433)),"","["&amp;A433&amp;"]="&amp;F433&amp;","),""),"")</f>
        <v>[456]=1207,</v>
      </c>
      <c r="K433" s="3">
        <f>A433</f>
        <v>456</v>
      </c>
      <c r="L433" s="3">
        <f>F433</f>
        <v>1207</v>
      </c>
      <c r="M433" s="8" t="str">
        <f>VLOOKUP(A433,'ESO wayshrine names'!$A$3:$B$9992,2,)</f>
        <v>Stone Eagle Aerie</v>
      </c>
      <c r="N433" s="3" t="str">
        <f>VLOOKUP(F433,'ESO zone constants'!$A$3:$D$9999,4,FALSE)</f>
        <v>The Reach</v>
      </c>
    </row>
    <row r="434" spans="1:14" x14ac:dyDescent="0.25">
      <c r="A434" s="79">
        <v>457</v>
      </c>
      <c r="B434">
        <v>42</v>
      </c>
      <c r="C434">
        <v>1814</v>
      </c>
      <c r="D434" t="s">
        <v>2330</v>
      </c>
      <c r="E434">
        <v>783</v>
      </c>
      <c r="F434">
        <v>1207</v>
      </c>
      <c r="G434" t="s">
        <v>2330</v>
      </c>
      <c r="H434">
        <v>0</v>
      </c>
      <c r="I434" t="s">
        <v>3210</v>
      </c>
      <c r="J434" s="30" t="str">
        <f>IF(A434&lt;&gt;"",IF(F434&lt;&gt;"",IF(OR(ISNA(A434),ISNA(F434)),"","["&amp;A434&amp;"]="&amp;F434&amp;","),""),"")</f>
        <v>[457]=1207,</v>
      </c>
      <c r="K434" s="3">
        <f>A434</f>
        <v>457</v>
      </c>
      <c r="L434" s="3">
        <f>F434</f>
        <v>1207</v>
      </c>
      <c r="M434" s="8" t="str">
        <f>VLOOKUP(A434,'ESO wayshrine names'!$A$3:$B$9992,2,)</f>
        <v>Vateshran Hollows</v>
      </c>
      <c r="N434" s="3" t="str">
        <f>VLOOKUP(F434,'ESO zone constants'!$A$3:$D$9999,4,FALSE)</f>
        <v>The Reach</v>
      </c>
    </row>
    <row r="435" spans="1:14" x14ac:dyDescent="0.25">
      <c r="A435" s="79">
        <v>458</v>
      </c>
      <c r="B435">
        <v>43</v>
      </c>
      <c r="C435">
        <v>1887</v>
      </c>
      <c r="D435" t="s">
        <v>3211</v>
      </c>
      <c r="E435">
        <v>834</v>
      </c>
      <c r="F435">
        <v>1261</v>
      </c>
      <c r="G435" t="s">
        <v>3211</v>
      </c>
      <c r="H435">
        <v>1</v>
      </c>
      <c r="I435" t="s">
        <v>3212</v>
      </c>
      <c r="J435" s="30" t="str">
        <f>IF(A435&lt;&gt;"",IF(F435&lt;&gt;"",IF(OR(ISNA(A435),ISNA(F435)),"","["&amp;A435&amp;"]="&amp;F435&amp;","),""),"")</f>
        <v>[458]=1261,</v>
      </c>
      <c r="K435" s="3">
        <f>A435</f>
        <v>458</v>
      </c>
      <c r="L435" s="3">
        <f>F435</f>
        <v>1261</v>
      </c>
      <c r="M435" s="8" t="str">
        <f>VLOOKUP(A435,'ESO wayshrine names'!$A$3:$B$9992,2,)</f>
        <v>Leyawiin Wayshrine</v>
      </c>
      <c r="N435" s="3" t="str">
        <f>VLOOKUP(F435,'ESO zone constants'!$A$3:$D$9999,4,FALSE)</f>
        <v>Blackwood</v>
      </c>
    </row>
    <row r="436" spans="1:14" x14ac:dyDescent="0.25">
      <c r="A436" s="79">
        <v>459</v>
      </c>
      <c r="B436">
        <v>43</v>
      </c>
      <c r="C436">
        <v>1887</v>
      </c>
      <c r="D436" t="s">
        <v>3211</v>
      </c>
      <c r="E436">
        <v>834</v>
      </c>
      <c r="F436">
        <v>1261</v>
      </c>
      <c r="G436" t="s">
        <v>3211</v>
      </c>
      <c r="H436">
        <v>1</v>
      </c>
      <c r="I436" t="s">
        <v>3213</v>
      </c>
      <c r="J436" s="30" t="str">
        <f>IF(A436&lt;&gt;"",IF(F436&lt;&gt;"",IF(OR(ISNA(A436),ISNA(F436)),"","["&amp;A436&amp;"]="&amp;F436&amp;","),""),"")</f>
        <v>[459]=1261,</v>
      </c>
      <c r="K436" s="3">
        <f>A436</f>
        <v>459</v>
      </c>
      <c r="L436" s="3">
        <f>F436</f>
        <v>1261</v>
      </c>
      <c r="M436" s="8" t="str">
        <f>VLOOKUP(A436,'ESO wayshrine names'!$A$3:$B$9992,2,)</f>
        <v>Gideon Wayshrine</v>
      </c>
      <c r="N436" s="3" t="str">
        <f>VLOOKUP(F436,'ESO zone constants'!$A$3:$D$9999,4,FALSE)</f>
        <v>Blackwood</v>
      </c>
    </row>
    <row r="437" spans="1:14" x14ac:dyDescent="0.25">
      <c r="A437" s="79">
        <v>460</v>
      </c>
      <c r="B437">
        <v>43</v>
      </c>
      <c r="C437">
        <v>1887</v>
      </c>
      <c r="D437" t="s">
        <v>3211</v>
      </c>
      <c r="E437">
        <v>834</v>
      </c>
      <c r="F437">
        <v>1261</v>
      </c>
      <c r="G437" t="s">
        <v>3211</v>
      </c>
      <c r="H437">
        <v>1</v>
      </c>
      <c r="I437" t="s">
        <v>3214</v>
      </c>
      <c r="J437" s="30" t="str">
        <f>IF(A437&lt;&gt;"",IF(F437&lt;&gt;"",IF(OR(ISNA(A437),ISNA(F437)),"","["&amp;A437&amp;"]="&amp;F437&amp;","),""),"")</f>
        <v>[460]=1261,</v>
      </c>
      <c r="K437" s="3">
        <f>A437</f>
        <v>460</v>
      </c>
      <c r="L437" s="3">
        <f>F437</f>
        <v>1261</v>
      </c>
      <c r="M437" s="8" t="str">
        <f>VLOOKUP(A437,'ESO wayshrine names'!$A$3:$B$9992,2,)</f>
        <v>Borderwatch Wayshrine</v>
      </c>
      <c r="N437" s="3" t="str">
        <f>VLOOKUP(F437,'ESO zone constants'!$A$3:$D$9999,4,FALSE)</f>
        <v>Blackwood</v>
      </c>
    </row>
    <row r="438" spans="1:14" x14ac:dyDescent="0.25">
      <c r="A438" s="79">
        <v>461</v>
      </c>
      <c r="B438">
        <v>43</v>
      </c>
      <c r="C438">
        <v>1887</v>
      </c>
      <c r="D438" t="s">
        <v>3211</v>
      </c>
      <c r="E438">
        <v>834</v>
      </c>
      <c r="F438">
        <v>1261</v>
      </c>
      <c r="G438" t="s">
        <v>3211</v>
      </c>
      <c r="H438">
        <v>1</v>
      </c>
      <c r="I438" t="s">
        <v>3215</v>
      </c>
      <c r="J438" s="30" t="str">
        <f>IF(A438&lt;&gt;"",IF(F438&lt;&gt;"",IF(OR(ISNA(A438),ISNA(F438)),"","["&amp;A438&amp;"]="&amp;F438&amp;","),""),"")</f>
        <v>[461]=1261,</v>
      </c>
      <c r="K438" s="3">
        <f>A438</f>
        <v>461</v>
      </c>
      <c r="L438" s="3">
        <f>F438</f>
        <v>1261</v>
      </c>
      <c r="M438" s="8" t="str">
        <f>VLOOKUP(A438,'ESO wayshrine names'!$A$3:$B$9992,2,)</f>
        <v>Fort Redmane Wayshrine</v>
      </c>
      <c r="N438" s="3" t="str">
        <f>VLOOKUP(F438,'ESO zone constants'!$A$3:$D$9999,4,FALSE)</f>
        <v>Blackwood</v>
      </c>
    </row>
    <row r="439" spans="1:14" x14ac:dyDescent="0.25">
      <c r="A439" s="79">
        <v>462</v>
      </c>
      <c r="B439">
        <v>43</v>
      </c>
      <c r="C439">
        <v>1887</v>
      </c>
      <c r="D439" t="s">
        <v>3211</v>
      </c>
      <c r="E439">
        <v>834</v>
      </c>
      <c r="F439">
        <v>1261</v>
      </c>
      <c r="G439" t="s">
        <v>3211</v>
      </c>
      <c r="H439">
        <v>1</v>
      </c>
      <c r="I439" t="s">
        <v>3216</v>
      </c>
      <c r="J439" s="30" t="str">
        <f>IF(A439&lt;&gt;"",IF(F439&lt;&gt;"",IF(OR(ISNA(A439),ISNA(F439)),"","["&amp;A439&amp;"]="&amp;F439&amp;","),""),"")</f>
        <v>[462]=1261,</v>
      </c>
      <c r="K439" s="3">
        <f>A439</f>
        <v>462</v>
      </c>
      <c r="L439" s="3">
        <f>F439</f>
        <v>1261</v>
      </c>
      <c r="M439" s="8" t="str">
        <f>VLOOKUP(A439,'ESO wayshrine names'!$A$3:$B$9992,2,)</f>
        <v>Bloodrun Wayshrine</v>
      </c>
      <c r="N439" s="3" t="str">
        <f>VLOOKUP(F439,'ESO zone constants'!$A$3:$D$9999,4,FALSE)</f>
        <v>Blackwood</v>
      </c>
    </row>
    <row r="440" spans="1:14" x14ac:dyDescent="0.25">
      <c r="A440" s="79">
        <v>463</v>
      </c>
      <c r="B440">
        <v>43</v>
      </c>
      <c r="C440">
        <v>1887</v>
      </c>
      <c r="D440" t="s">
        <v>3211</v>
      </c>
      <c r="E440">
        <v>834</v>
      </c>
      <c r="F440">
        <v>1261</v>
      </c>
      <c r="G440" t="s">
        <v>3211</v>
      </c>
      <c r="H440">
        <v>1</v>
      </c>
      <c r="I440" t="s">
        <v>3217</v>
      </c>
      <c r="J440" s="30" t="str">
        <f>IF(A440&lt;&gt;"",IF(F440&lt;&gt;"",IF(OR(ISNA(A440),ISNA(F440)),"","["&amp;A440&amp;"]="&amp;F440&amp;","),""),"")</f>
        <v>[463]=1261,</v>
      </c>
      <c r="K440" s="3">
        <f>A440</f>
        <v>463</v>
      </c>
      <c r="L440" s="3">
        <f>F440</f>
        <v>1261</v>
      </c>
      <c r="M440" s="8" t="str">
        <f>VLOOKUP(A440,'ESO wayshrine names'!$A$3:$B$9992,2,)</f>
        <v>Blueblood Wayshrine</v>
      </c>
      <c r="N440" s="3" t="str">
        <f>VLOOKUP(F440,'ESO zone constants'!$A$3:$D$9999,4,FALSE)</f>
        <v>Blackwood</v>
      </c>
    </row>
    <row r="441" spans="1:14" x14ac:dyDescent="0.25">
      <c r="A441" s="79">
        <v>464</v>
      </c>
      <c r="B441">
        <v>43</v>
      </c>
      <c r="C441">
        <v>1887</v>
      </c>
      <c r="D441" t="s">
        <v>3211</v>
      </c>
      <c r="E441">
        <v>834</v>
      </c>
      <c r="F441">
        <v>1261</v>
      </c>
      <c r="G441" t="s">
        <v>3211</v>
      </c>
      <c r="H441">
        <v>1</v>
      </c>
      <c r="I441" t="s">
        <v>3218</v>
      </c>
      <c r="J441" s="30" t="str">
        <f>IF(A441&lt;&gt;"",IF(F441&lt;&gt;"",IF(OR(ISNA(A441),ISNA(F441)),"","["&amp;A441&amp;"]="&amp;F441&amp;","),""),"")</f>
        <v>[464]=1261,</v>
      </c>
      <c r="K441" s="3">
        <f>A441</f>
        <v>464</v>
      </c>
      <c r="L441" s="3">
        <f>F441</f>
        <v>1261</v>
      </c>
      <c r="M441" s="8" t="str">
        <f>VLOOKUP(A441,'ESO wayshrine names'!$A$3:$B$9992,2,)</f>
        <v>Stonewastes Wayshrine</v>
      </c>
      <c r="N441" s="3" t="str">
        <f>VLOOKUP(F441,'ESO zone constants'!$A$3:$D$9999,4,FALSE)</f>
        <v>Blackwood</v>
      </c>
    </row>
    <row r="442" spans="1:14" x14ac:dyDescent="0.25">
      <c r="A442" s="79">
        <v>465</v>
      </c>
      <c r="B442">
        <v>30</v>
      </c>
      <c r="C442">
        <v>1060</v>
      </c>
      <c r="D442" t="s">
        <v>532</v>
      </c>
      <c r="E442">
        <v>467</v>
      </c>
      <c r="F442">
        <v>849</v>
      </c>
      <c r="G442" t="s">
        <v>532</v>
      </c>
      <c r="H442">
        <v>7</v>
      </c>
      <c r="I442" t="s">
        <v>3219</v>
      </c>
      <c r="J442" s="30" t="str">
        <f>IF(A442&lt;&gt;"",IF(F442&lt;&gt;"",IF(OR(ISNA(A442),ISNA(F442)),"","["&amp;A442&amp;"]="&amp;F442&amp;","),""),"")</f>
        <v>[465]=849,</v>
      </c>
      <c r="K442" s="3">
        <f>A442</f>
        <v>465</v>
      </c>
      <c r="L442" s="3">
        <f>F442</f>
        <v>849</v>
      </c>
      <c r="M442" s="8" t="str">
        <f>VLOOKUP(A442,'ESO wayshrine names'!$A$3:$B$9992,2,)</f>
        <v>Kushalit Sanctuary</v>
      </c>
      <c r="N442" s="3" t="str">
        <f>VLOOKUP(F442,'ESO zone constants'!$A$3:$D$9999,4,FALSE)</f>
        <v>Vvardenfell</v>
      </c>
    </row>
    <row r="443" spans="1:14" x14ac:dyDescent="0.25">
      <c r="A443" s="79">
        <v>466</v>
      </c>
      <c r="B443">
        <v>29</v>
      </c>
      <c r="C443">
        <v>1006</v>
      </c>
      <c r="D443" t="s">
        <v>2331</v>
      </c>
      <c r="E443">
        <v>448</v>
      </c>
      <c r="F443">
        <v>823</v>
      </c>
      <c r="G443" t="s">
        <v>3026</v>
      </c>
      <c r="H443">
        <v>7</v>
      </c>
      <c r="I443" t="s">
        <v>3220</v>
      </c>
      <c r="J443" s="30" t="str">
        <f>IF(A443&lt;&gt;"",IF(F443&lt;&gt;"",IF(OR(ISNA(A443),ISNA(F443)),"","["&amp;A443&amp;"]="&amp;F443&amp;","),""),"")</f>
        <v>[466]=823,</v>
      </c>
      <c r="K443" s="3">
        <f>A443</f>
        <v>466</v>
      </c>
      <c r="L443" s="3">
        <f>F443</f>
        <v>823</v>
      </c>
      <c r="M443" s="8" t="str">
        <f>VLOOKUP(A443,'ESO wayshrine names'!$A$3:$B$9992,2,)</f>
        <v>Varlaisvea Ayleid Ruins</v>
      </c>
      <c r="N443" s="3" t="str">
        <f>VLOOKUP(F443,'ESO zone constants'!$A$3:$D$9999,4,FALSE)</f>
        <v>Gold Coast</v>
      </c>
    </row>
    <row r="444" spans="1:14" x14ac:dyDescent="0.25">
      <c r="A444" s="79">
        <v>467</v>
      </c>
      <c r="B444">
        <v>43</v>
      </c>
      <c r="C444">
        <v>1887</v>
      </c>
      <c r="D444" t="s">
        <v>3211</v>
      </c>
      <c r="E444">
        <v>834</v>
      </c>
      <c r="F444">
        <v>1261</v>
      </c>
      <c r="G444" t="s">
        <v>3211</v>
      </c>
      <c r="H444">
        <v>1</v>
      </c>
      <c r="I444" t="s">
        <v>3221</v>
      </c>
      <c r="J444" s="30" t="str">
        <f>IF(A444&lt;&gt;"",IF(F444&lt;&gt;"",IF(OR(ISNA(A444),ISNA(F444)),"","["&amp;A444&amp;"]="&amp;F444&amp;","),""),"")</f>
        <v>[467]=1261,</v>
      </c>
      <c r="K444" s="3">
        <f>A444</f>
        <v>467</v>
      </c>
      <c r="L444" s="3">
        <f>F444</f>
        <v>1261</v>
      </c>
      <c r="M444" s="8" t="str">
        <f>VLOOKUP(A444,'ESO wayshrine names'!$A$3:$B$9992,2,)</f>
        <v>Leyawiin Outskirts Wayshrine</v>
      </c>
      <c r="N444" s="3" t="str">
        <f>VLOOKUP(F444,'ESO zone constants'!$A$3:$D$9999,4,FALSE)</f>
        <v>Blackwood</v>
      </c>
    </row>
    <row r="445" spans="1:14" x14ac:dyDescent="0.25">
      <c r="A445" s="79">
        <v>468</v>
      </c>
      <c r="B445">
        <v>43</v>
      </c>
      <c r="C445">
        <v>1887</v>
      </c>
      <c r="D445" t="s">
        <v>3211</v>
      </c>
      <c r="E445">
        <v>834</v>
      </c>
      <c r="F445">
        <v>1261</v>
      </c>
      <c r="G445" t="s">
        <v>3211</v>
      </c>
      <c r="H445">
        <v>3</v>
      </c>
      <c r="I445" t="s">
        <v>3222</v>
      </c>
      <c r="J445" s="30" t="str">
        <f>IF(A445&lt;&gt;"",IF(F445&lt;&gt;"",IF(OR(ISNA(A445),ISNA(F445)),"","["&amp;A445&amp;"]="&amp;F445&amp;","),""),"")</f>
        <v>[468]=1261,</v>
      </c>
      <c r="K445" s="3">
        <f>A445</f>
        <v>468</v>
      </c>
      <c r="L445" s="3">
        <f>F445</f>
        <v>1261</v>
      </c>
      <c r="M445" s="8" t="str">
        <f>VLOOKUP(A445,'ESO wayshrine names'!$A$3:$B$9992,2,)</f>
        <v>Trial: Rockgrove</v>
      </c>
      <c r="N445" s="3" t="str">
        <f>VLOOKUP(F445,'ESO zone constants'!$A$3:$D$9999,4,FALSE)</f>
        <v>Blackwood</v>
      </c>
    </row>
    <row r="446" spans="1:14" s="57" customFormat="1" x14ac:dyDescent="0.25">
      <c r="A446" s="79">
        <v>469</v>
      </c>
      <c r="B446">
        <v>43</v>
      </c>
      <c r="C446">
        <v>1887</v>
      </c>
      <c r="D446" t="s">
        <v>3211</v>
      </c>
      <c r="E446">
        <v>834</v>
      </c>
      <c r="F446">
        <v>1261</v>
      </c>
      <c r="G446" t="s">
        <v>3211</v>
      </c>
      <c r="H446">
        <v>6</v>
      </c>
      <c r="I446" t="s">
        <v>3223</v>
      </c>
      <c r="J446" s="30" t="str">
        <f>IF(A446&lt;&gt;"",IF(F446&lt;&gt;"",IF(OR(ISNA(A446),ISNA(F446)),"","["&amp;A446&amp;"]="&amp;F446&amp;","),""),"")</f>
        <v>[469]=1261,</v>
      </c>
      <c r="K446" s="3">
        <f>A446</f>
        <v>469</v>
      </c>
      <c r="L446" s="3">
        <f>F446</f>
        <v>1261</v>
      </c>
      <c r="M446" s="8" t="str">
        <f>VLOOKUP(A446,'ESO wayshrine names'!$A$3:$B$9992,2,)</f>
        <v>Dungeon: The Dread Cellar</v>
      </c>
      <c r="N446" s="3" t="str">
        <f>VLOOKUP(F446,'ESO zone constants'!$A$3:$D$9999,4,FALSE)</f>
        <v>Blackwood</v>
      </c>
    </row>
    <row r="447" spans="1:14" s="57" customFormat="1" x14ac:dyDescent="0.25">
      <c r="A447" s="79">
        <v>470</v>
      </c>
      <c r="B447">
        <v>2</v>
      </c>
      <c r="C447">
        <v>1</v>
      </c>
      <c r="D447" t="s">
        <v>103</v>
      </c>
      <c r="E447">
        <v>2</v>
      </c>
      <c r="F447">
        <v>3</v>
      </c>
      <c r="G447" t="s">
        <v>103</v>
      </c>
      <c r="H447">
        <v>6</v>
      </c>
      <c r="I447" t="s">
        <v>3224</v>
      </c>
      <c r="J447" s="30" t="str">
        <f>IF(A447&lt;&gt;"",IF(F447&lt;&gt;"",IF(OR(ISNA(A447),ISNA(F447)),"","["&amp;A447&amp;"]="&amp;F447&amp;","),""),"")</f>
        <v>[470]=3,</v>
      </c>
      <c r="K447" s="3">
        <f>A447</f>
        <v>470</v>
      </c>
      <c r="L447" s="3">
        <f>F447</f>
        <v>3</v>
      </c>
      <c r="M447" s="8" t="str">
        <f>VLOOKUP(A447,'ESO wayshrine names'!$A$3:$B$9992,2,)</f>
        <v>Dungeon: Red Petal Bastion</v>
      </c>
      <c r="N447" s="3" t="str">
        <f>VLOOKUP(F447,'ESO zone constants'!$A$3:$D$9999,4,FALSE)</f>
        <v>Glenumbra</v>
      </c>
    </row>
    <row r="448" spans="1:14" x14ac:dyDescent="0.25">
      <c r="A448" s="79">
        <v>471</v>
      </c>
      <c r="B448">
        <v>43</v>
      </c>
      <c r="C448">
        <v>1887</v>
      </c>
      <c r="D448" t="s">
        <v>3211</v>
      </c>
      <c r="E448">
        <v>834</v>
      </c>
      <c r="F448">
        <v>1261</v>
      </c>
      <c r="G448" t="s">
        <v>3211</v>
      </c>
      <c r="H448">
        <v>7</v>
      </c>
      <c r="I448" t="s">
        <v>3225</v>
      </c>
      <c r="J448" s="30" t="str">
        <f>IF(A448&lt;&gt;"",IF(F448&lt;&gt;"",IF(OR(ISNA(A448),ISNA(F448)),"","["&amp;A448&amp;"]="&amp;F448&amp;","),""),"")</f>
        <v>[471]=1261,</v>
      </c>
      <c r="K448" s="3">
        <f>A448</f>
        <v>471</v>
      </c>
      <c r="L448" s="3">
        <f>F448</f>
        <v>1261</v>
      </c>
      <c r="M448" s="8" t="str">
        <f>VLOOKUP(A448,'ESO wayshrine names'!$A$3:$B$9992,2,)</f>
        <v>Pilgrim's Rest</v>
      </c>
      <c r="N448" s="3" t="str">
        <f>VLOOKUP(F448,'ESO zone constants'!$A$3:$D$9999,4,FALSE)</f>
        <v>Blackwood</v>
      </c>
    </row>
    <row r="449" spans="1:14" x14ac:dyDescent="0.25">
      <c r="A449" s="79">
        <v>472</v>
      </c>
      <c r="B449">
        <v>43</v>
      </c>
      <c r="C449">
        <v>1887</v>
      </c>
      <c r="D449" t="s">
        <v>3211</v>
      </c>
      <c r="E449">
        <v>834</v>
      </c>
      <c r="F449">
        <v>1261</v>
      </c>
      <c r="G449" t="s">
        <v>3211</v>
      </c>
      <c r="H449">
        <v>7</v>
      </c>
      <c r="I449" t="s">
        <v>3226</v>
      </c>
      <c r="J449" s="30" t="str">
        <f>IF(A449&lt;&gt;"",IF(F449&lt;&gt;"",IF(OR(ISNA(A449),ISNA(F449)),"","["&amp;A449&amp;"]="&amp;F449&amp;","),""),"")</f>
        <v>[472]=1261,</v>
      </c>
      <c r="K449" s="3">
        <f>A449</f>
        <v>472</v>
      </c>
      <c r="L449" s="3">
        <f>F449</f>
        <v>1261</v>
      </c>
      <c r="M449" s="8" t="str">
        <f>VLOOKUP(A449,'ESO wayshrine names'!$A$3:$B$9992,2,)</f>
        <v>Water's Edge</v>
      </c>
      <c r="N449" s="3" t="str">
        <f>VLOOKUP(F449,'ESO zone constants'!$A$3:$D$9999,4,FALSE)</f>
        <v>Blackwood</v>
      </c>
    </row>
    <row r="450" spans="1:14" x14ac:dyDescent="0.25">
      <c r="A450" s="79">
        <v>473</v>
      </c>
      <c r="B450">
        <v>43</v>
      </c>
      <c r="C450">
        <v>1887</v>
      </c>
      <c r="D450" t="s">
        <v>3211</v>
      </c>
      <c r="E450">
        <v>834</v>
      </c>
      <c r="F450">
        <v>1261</v>
      </c>
      <c r="G450" t="s">
        <v>3211</v>
      </c>
      <c r="H450">
        <v>7</v>
      </c>
      <c r="I450" t="s">
        <v>3227</v>
      </c>
      <c r="J450" s="30" t="str">
        <f>IF(A450&lt;&gt;"",IF(F450&lt;&gt;"",IF(OR(ISNA(A450),ISNA(F450)),"","["&amp;A450&amp;"]="&amp;F450&amp;","),""),"")</f>
        <v>[473]=1261,</v>
      </c>
      <c r="K450" s="3">
        <f>A450</f>
        <v>473</v>
      </c>
      <c r="L450" s="3">
        <f>F450</f>
        <v>1261</v>
      </c>
      <c r="M450" s="8" t="str">
        <f>VLOOKUP(A450,'ESO wayshrine names'!$A$3:$B$9992,2,)</f>
        <v>Pantherfang Chapel</v>
      </c>
      <c r="N450" s="3" t="str">
        <f>VLOOKUP(F450,'ESO zone constants'!$A$3:$D$9999,4,FALSE)</f>
        <v>Blackwood</v>
      </c>
    </row>
    <row r="451" spans="1:14" x14ac:dyDescent="0.25">
      <c r="A451" s="79">
        <v>476</v>
      </c>
      <c r="B451">
        <v>45</v>
      </c>
      <c r="C451">
        <v>2021</v>
      </c>
      <c r="D451" t="s">
        <v>3228</v>
      </c>
      <c r="E451">
        <v>857</v>
      </c>
      <c r="F451">
        <v>1286</v>
      </c>
      <c r="G451" t="s">
        <v>3228</v>
      </c>
      <c r="H451">
        <v>1</v>
      </c>
      <c r="I451" t="s">
        <v>3229</v>
      </c>
      <c r="J451" s="30" t="str">
        <f>IF(A451&lt;&gt;"",IF(F451&lt;&gt;"",IF(OR(ISNA(A451),ISNA(F451)),"","["&amp;A451&amp;"]="&amp;F451&amp;","),""),"")</f>
        <v>[476]=1286,</v>
      </c>
      <c r="K451" s="3">
        <f>A451</f>
        <v>476</v>
      </c>
      <c r="L451" s="3">
        <f>F451</f>
        <v>1286</v>
      </c>
      <c r="M451" s="8" t="str">
        <f>VLOOKUP(A451,'ESO wayshrine names'!$A$3:$B$9992,2,)</f>
        <v>The Blood Pit Wayshrine</v>
      </c>
      <c r="N451" s="3" t="str">
        <f>VLOOKUP(F451,'ESO zone constants'!$A$3:$D$9999,4,FALSE)</f>
        <v>The Deadlands</v>
      </c>
    </row>
    <row r="452" spans="1:14" x14ac:dyDescent="0.25">
      <c r="A452" s="79">
        <v>477</v>
      </c>
      <c r="B452">
        <v>45</v>
      </c>
      <c r="C452">
        <v>2021</v>
      </c>
      <c r="D452" t="s">
        <v>3228</v>
      </c>
      <c r="E452">
        <v>857</v>
      </c>
      <c r="F452">
        <v>1286</v>
      </c>
      <c r="G452" t="s">
        <v>3228</v>
      </c>
      <c r="H452">
        <v>1</v>
      </c>
      <c r="I452" t="s">
        <v>3230</v>
      </c>
      <c r="J452" s="30" t="str">
        <f>IF(A452&lt;&gt;"",IF(F452&lt;&gt;"",IF(OR(ISNA(A452),ISNA(F452)),"","["&amp;A452&amp;"]="&amp;F452&amp;","),""),"")</f>
        <v>[477]=1286,</v>
      </c>
      <c r="K452" s="3">
        <f>A452</f>
        <v>477</v>
      </c>
      <c r="L452" s="3">
        <f>F452</f>
        <v>1286</v>
      </c>
      <c r="M452" s="8" t="str">
        <f>VLOOKUP(A452,'ESO wayshrine names'!$A$3:$B$9992,2,)</f>
        <v>Ardent Hope Wayshrine</v>
      </c>
      <c r="N452" s="3" t="str">
        <f>VLOOKUP(F452,'ESO zone constants'!$A$3:$D$9999,4,FALSE)</f>
        <v>The Deadlands</v>
      </c>
    </row>
    <row r="453" spans="1:14" x14ac:dyDescent="0.25">
      <c r="A453" s="79">
        <v>478</v>
      </c>
      <c r="B453">
        <v>45</v>
      </c>
      <c r="C453">
        <v>2021</v>
      </c>
      <c r="D453" t="s">
        <v>3228</v>
      </c>
      <c r="E453">
        <v>857</v>
      </c>
      <c r="F453">
        <v>1286</v>
      </c>
      <c r="G453" t="s">
        <v>3228</v>
      </c>
      <c r="H453">
        <v>1</v>
      </c>
      <c r="I453" t="s">
        <v>3231</v>
      </c>
      <c r="J453" s="30" t="str">
        <f>IF(A453&lt;&gt;"",IF(F453&lt;&gt;"",IF(OR(ISNA(A453),ISNA(F453)),"","["&amp;A453&amp;"]="&amp;F453&amp;","),""),"")</f>
        <v>[478]=1286,</v>
      </c>
      <c r="K453" s="3">
        <f>A453</f>
        <v>478</v>
      </c>
      <c r="L453" s="3">
        <f>F453</f>
        <v>1286</v>
      </c>
      <c r="M453" s="8" t="str">
        <f>VLOOKUP(A453,'ESO wayshrine names'!$A$3:$B$9992,2,)</f>
        <v>Wretched Spire Wayshrine</v>
      </c>
      <c r="N453" s="3" t="str">
        <f>VLOOKUP(F453,'ESO zone constants'!$A$3:$D$9999,4,FALSE)</f>
        <v>The Deadlands</v>
      </c>
    </row>
    <row r="454" spans="1:14" x14ac:dyDescent="0.25">
      <c r="A454" s="79">
        <v>479</v>
      </c>
      <c r="B454">
        <v>45</v>
      </c>
      <c r="C454">
        <v>2021</v>
      </c>
      <c r="D454" t="s">
        <v>3228</v>
      </c>
      <c r="E454">
        <v>857</v>
      </c>
      <c r="F454">
        <v>1286</v>
      </c>
      <c r="G454" t="s">
        <v>3228</v>
      </c>
      <c r="H454">
        <v>1</v>
      </c>
      <c r="I454" t="s">
        <v>3232</v>
      </c>
      <c r="J454" s="30" t="str">
        <f>IF(A454&lt;&gt;"",IF(F454&lt;&gt;"",IF(OR(ISNA(A454),ISNA(F454)),"","["&amp;A454&amp;"]="&amp;F454&amp;","),""),"")</f>
        <v>[479]=1286,</v>
      </c>
      <c r="K454" s="3">
        <f>A454</f>
        <v>479</v>
      </c>
      <c r="L454" s="3">
        <f>F454</f>
        <v>1286</v>
      </c>
      <c r="M454" s="8" t="str">
        <f>VLOOKUP(A454,'ESO wayshrine names'!$A$3:$B$9992,2,)</f>
        <v>False Martyrs' Folly Wayshrine</v>
      </c>
      <c r="N454" s="3" t="str">
        <f>VLOOKUP(F454,'ESO zone constants'!$A$3:$D$9999,4,FALSE)</f>
        <v>The Deadlands</v>
      </c>
    </row>
    <row r="455" spans="1:14" x14ac:dyDescent="0.25">
      <c r="A455" s="79">
        <v>480</v>
      </c>
      <c r="B455">
        <v>45</v>
      </c>
      <c r="C455">
        <v>2021</v>
      </c>
      <c r="D455" t="s">
        <v>3228</v>
      </c>
      <c r="E455">
        <v>857</v>
      </c>
      <c r="F455">
        <v>1286</v>
      </c>
      <c r="G455" t="s">
        <v>3228</v>
      </c>
      <c r="H455">
        <v>1</v>
      </c>
      <c r="I455" t="s">
        <v>3233</v>
      </c>
      <c r="J455" s="30" t="str">
        <f>IF(A455&lt;&gt;"",IF(F455&lt;&gt;"",IF(OR(ISNA(A455),ISNA(F455)),"","["&amp;A455&amp;"]="&amp;F455&amp;","),""),"")</f>
        <v>[480]=1286,</v>
      </c>
      <c r="K455" s="3">
        <f>A455</f>
        <v>480</v>
      </c>
      <c r="L455" s="3">
        <f>F455</f>
        <v>1286</v>
      </c>
      <c r="M455" s="8" t="str">
        <f>VLOOKUP(A455,'ESO wayshrine names'!$A$3:$B$9992,2,)</f>
        <v>Annihilarch's Summit Wayshrine</v>
      </c>
      <c r="N455" s="3" t="str">
        <f>VLOOKUP(F455,'ESO zone constants'!$A$3:$D$9999,4,FALSE)</f>
        <v>The Deadlands</v>
      </c>
    </row>
    <row r="456" spans="1:14" x14ac:dyDescent="0.25">
      <c r="A456" s="79">
        <v>481</v>
      </c>
      <c r="B456">
        <v>43</v>
      </c>
      <c r="C456">
        <v>1887</v>
      </c>
      <c r="D456" t="s">
        <v>3211</v>
      </c>
      <c r="E456">
        <v>834</v>
      </c>
      <c r="F456">
        <v>1261</v>
      </c>
      <c r="G456" t="s">
        <v>3211</v>
      </c>
      <c r="H456">
        <v>1</v>
      </c>
      <c r="I456" t="s">
        <v>3234</v>
      </c>
      <c r="J456" s="30" t="str">
        <f>IF(A456&lt;&gt;"",IF(F456&lt;&gt;"",IF(OR(ISNA(A456),ISNA(F456)),"","["&amp;A456&amp;"]="&amp;F456&amp;","),""),"")</f>
        <v>[481]=1261,</v>
      </c>
      <c r="K456" s="3">
        <f>A456</f>
        <v>481</v>
      </c>
      <c r="L456" s="3">
        <f>F456</f>
        <v>1261</v>
      </c>
      <c r="M456" s="8" t="str">
        <f>VLOOKUP(A456,'ESO wayshrine names'!$A$3:$B$9992,2,)</f>
        <v>Doomvault Vulpinaz Wayshrine</v>
      </c>
      <c r="N456" s="3" t="str">
        <f>VLOOKUP(F456,'ESO zone constants'!$A$3:$D$9999,4,FALSE)</f>
        <v>Blackwood</v>
      </c>
    </row>
    <row r="457" spans="1:14" x14ac:dyDescent="0.25">
      <c r="A457" s="79">
        <v>482</v>
      </c>
      <c r="B457">
        <v>43</v>
      </c>
      <c r="C457">
        <v>1887</v>
      </c>
      <c r="D457" t="s">
        <v>3211</v>
      </c>
      <c r="E457">
        <v>834</v>
      </c>
      <c r="F457">
        <v>1261</v>
      </c>
      <c r="G457" t="s">
        <v>3211</v>
      </c>
      <c r="H457">
        <v>1</v>
      </c>
      <c r="I457" t="s">
        <v>3235</v>
      </c>
      <c r="J457" s="30" t="str">
        <f>IF(A457&lt;&gt;"",IF(F457&lt;&gt;"",IF(OR(ISNA(A457),ISNA(F457)),"","["&amp;A457&amp;"]="&amp;F457&amp;","),""),"")</f>
        <v>[482]=1261,</v>
      </c>
      <c r="K457" s="3">
        <f>A457</f>
        <v>482</v>
      </c>
      <c r="L457" s="3">
        <f>F457</f>
        <v>1261</v>
      </c>
      <c r="M457" s="8" t="str">
        <f>VLOOKUP(A457,'ESO wayshrine names'!$A$3:$B$9992,2,)</f>
        <v>Blackwood Crossroads Wayshrine</v>
      </c>
      <c r="N457" s="3" t="str">
        <f>VLOOKUP(F457,'ESO zone constants'!$A$3:$D$9999,4,FALSE)</f>
        <v>Blackwood</v>
      </c>
    </row>
    <row r="458" spans="1:14" x14ac:dyDescent="0.25">
      <c r="A458" s="79">
        <v>483</v>
      </c>
      <c r="B458">
        <v>43</v>
      </c>
      <c r="C458">
        <v>1887</v>
      </c>
      <c r="D458" t="s">
        <v>3211</v>
      </c>
      <c r="E458">
        <v>834</v>
      </c>
      <c r="F458">
        <v>1261</v>
      </c>
      <c r="G458" t="s">
        <v>3211</v>
      </c>
      <c r="H458">
        <v>1</v>
      </c>
      <c r="I458" t="s">
        <v>3236</v>
      </c>
      <c r="J458" s="30" t="str">
        <f>IF(A458&lt;&gt;"",IF(F458&lt;&gt;"",IF(OR(ISNA(A458),ISNA(F458)),"","["&amp;A458&amp;"]="&amp;F458&amp;","),""),"")</f>
        <v>[483]=1261,</v>
      </c>
      <c r="K458" s="3">
        <f>A458</f>
        <v>483</v>
      </c>
      <c r="L458" s="3">
        <f>F458</f>
        <v>1261</v>
      </c>
      <c r="M458" s="8" t="str">
        <f>VLOOKUP(A458,'ESO wayshrine names'!$A$3:$B$9992,2,)</f>
        <v>Hutan-Tzel Wayshrine</v>
      </c>
      <c r="N458" s="3" t="str">
        <f>VLOOKUP(F458,'ESO zone constants'!$A$3:$D$9999,4,FALSE)</f>
        <v>Blackwood</v>
      </c>
    </row>
    <row r="459" spans="1:14" x14ac:dyDescent="0.25">
      <c r="A459" s="79">
        <v>484</v>
      </c>
      <c r="B459">
        <v>43</v>
      </c>
      <c r="C459">
        <v>1887</v>
      </c>
      <c r="D459" t="s">
        <v>3211</v>
      </c>
      <c r="E459">
        <v>834</v>
      </c>
      <c r="F459">
        <v>1261</v>
      </c>
      <c r="G459" t="s">
        <v>3211</v>
      </c>
      <c r="H459">
        <v>1</v>
      </c>
      <c r="I459" t="s">
        <v>3237</v>
      </c>
      <c r="J459" s="30" t="str">
        <f>IF(A459&lt;&gt;"",IF(F459&lt;&gt;"",IF(OR(ISNA(A459),ISNA(F459)),"","["&amp;A459&amp;"]="&amp;F459&amp;","),""),"")</f>
        <v>[484]=1261,</v>
      </c>
      <c r="K459" s="3">
        <f>A459</f>
        <v>484</v>
      </c>
      <c r="L459" s="3">
        <f>F459</f>
        <v>1261</v>
      </c>
      <c r="M459" s="8" t="str">
        <f>VLOOKUP(A459,'ESO wayshrine names'!$A$3:$B$9992,2,)</f>
        <v>Vunalk Wayshrine</v>
      </c>
      <c r="N459" s="3" t="str">
        <f>VLOOKUP(F459,'ESO zone constants'!$A$3:$D$9999,4,FALSE)</f>
        <v>Blackwood</v>
      </c>
    </row>
    <row r="460" spans="1:14" x14ac:dyDescent="0.25">
      <c r="A460" s="79">
        <v>485</v>
      </c>
      <c r="B460">
        <v>8</v>
      </c>
      <c r="C460">
        <v>22</v>
      </c>
      <c r="D460" t="s">
        <v>108</v>
      </c>
      <c r="E460">
        <v>11</v>
      </c>
      <c r="F460">
        <v>58</v>
      </c>
      <c r="G460" t="s">
        <v>108</v>
      </c>
      <c r="H460">
        <v>7</v>
      </c>
      <c r="I460" t="s">
        <v>3238</v>
      </c>
      <c r="J460" s="30" t="str">
        <f>IF(A460&lt;&gt;"",IF(F460&lt;&gt;"",IF(OR(ISNA(A460),ISNA(F460)),"","["&amp;A460&amp;"]="&amp;F460&amp;","),""),"")</f>
        <v>[485]=58,</v>
      </c>
      <c r="K460" s="3">
        <f>A460</f>
        <v>485</v>
      </c>
      <c r="L460" s="3">
        <f>F460</f>
        <v>58</v>
      </c>
      <c r="M460" s="8" t="str">
        <f>VLOOKUP(A460,'ESO wayshrine names'!$A$3:$B$9992,2,)</f>
        <v>Doomchar Plateau</v>
      </c>
      <c r="N460" s="3" t="str">
        <f>VLOOKUP(F460,'ESO zone constants'!$A$3:$D$9999,4,FALSE)</f>
        <v>Malabal Tor</v>
      </c>
    </row>
    <row r="461" spans="1:14" x14ac:dyDescent="0.25">
      <c r="A461" s="79">
        <v>486</v>
      </c>
      <c r="B461">
        <v>43</v>
      </c>
      <c r="C461">
        <v>1887</v>
      </c>
      <c r="D461" t="s">
        <v>3211</v>
      </c>
      <c r="E461">
        <v>834</v>
      </c>
      <c r="F461">
        <v>1261</v>
      </c>
      <c r="G461" t="s">
        <v>3211</v>
      </c>
      <c r="H461">
        <v>7</v>
      </c>
      <c r="I461" t="s">
        <v>3239</v>
      </c>
      <c r="J461" s="30" t="str">
        <f>IF(A461&lt;&gt;"",IF(F461&lt;&gt;"",IF(OR(ISNA(A461),ISNA(F461)),"","["&amp;A461&amp;"]="&amp;F461&amp;","),""),"")</f>
        <v>[486]=1261,</v>
      </c>
      <c r="K461" s="3">
        <f>A461</f>
        <v>486</v>
      </c>
      <c r="L461" s="3">
        <f>F461</f>
        <v>1261</v>
      </c>
      <c r="M461" s="8" t="str">
        <f>VLOOKUP(A461,'ESO wayshrine names'!$A$3:$B$9992,2,)</f>
        <v>Sweetwater Cascades</v>
      </c>
      <c r="N461" s="3" t="str">
        <f>VLOOKUP(F461,'ESO zone constants'!$A$3:$D$9999,4,FALSE)</f>
        <v>Blackwood</v>
      </c>
    </row>
    <row r="462" spans="1:14" x14ac:dyDescent="0.25">
      <c r="A462" s="79">
        <v>487</v>
      </c>
      <c r="B462">
        <v>44</v>
      </c>
      <c r="C462">
        <v>2119</v>
      </c>
      <c r="D462" t="s">
        <v>2720</v>
      </c>
      <c r="E462">
        <v>854</v>
      </c>
      <c r="F462">
        <v>1283</v>
      </c>
      <c r="G462" t="s">
        <v>2721</v>
      </c>
      <c r="H462">
        <v>1</v>
      </c>
      <c r="I462" t="s">
        <v>2723</v>
      </c>
      <c r="J462" s="30" t="str">
        <f>IF(A462&lt;&gt;"",IF(F462&lt;&gt;"",IF(OR(ISNA(A462),ISNA(F462)),"","["&amp;A462&amp;"]="&amp;F462&amp;","),""),"")</f>
        <v>[487]=1283,</v>
      </c>
      <c r="K462" s="3">
        <f>A462</f>
        <v>487</v>
      </c>
      <c r="L462" s="3">
        <f>F462</f>
        <v>1283</v>
      </c>
      <c r="M462" s="8" t="str">
        <f>VLOOKUP(A462,'ESO wayshrine names'!$A$3:$B$9992,2,)</f>
        <v>Fargrave Outskirts Wayshrine</v>
      </c>
      <c r="N462" s="3" t="str">
        <f>VLOOKUP(F462,'ESO zone constants'!$A$3:$D$9999,4,FALSE)</f>
        <v>The Shambles</v>
      </c>
    </row>
    <row r="463" spans="1:14" x14ac:dyDescent="0.25">
      <c r="A463" s="79">
        <v>489</v>
      </c>
      <c r="B463">
        <v>44</v>
      </c>
      <c r="C463">
        <v>2119</v>
      </c>
      <c r="D463" t="s">
        <v>2720</v>
      </c>
      <c r="E463">
        <v>854</v>
      </c>
      <c r="F463">
        <v>1283</v>
      </c>
      <c r="G463" t="s">
        <v>2721</v>
      </c>
      <c r="H463">
        <v>1</v>
      </c>
      <c r="I463" t="s">
        <v>3240</v>
      </c>
      <c r="J463" s="30" t="str">
        <f>IF(A463&lt;&gt;"",IF(F463&lt;&gt;"",IF(OR(ISNA(A463),ISNA(F463)),"","["&amp;A463&amp;"]="&amp;F463&amp;","),""),"")</f>
        <v>[489]=1283,</v>
      </c>
      <c r="K463" s="3">
        <f>A463</f>
        <v>489</v>
      </c>
      <c r="L463" s="3">
        <f>F463</f>
        <v>1283</v>
      </c>
      <c r="M463" s="8" t="str">
        <f>VLOOKUP(A463,'ESO wayshrine names'!$A$3:$B$9992,2,)</f>
        <v>The Shambles Wayshrine</v>
      </c>
      <c r="N463" s="3" t="str">
        <f>VLOOKUP(F463,'ESO zone constants'!$A$3:$D$9999,4,FALSE)</f>
        <v>The Shambles</v>
      </c>
    </row>
    <row r="464" spans="1:14" x14ac:dyDescent="0.25">
      <c r="A464" s="79">
        <v>490</v>
      </c>
      <c r="B464">
        <v>45</v>
      </c>
      <c r="C464">
        <v>2021</v>
      </c>
      <c r="D464" t="s">
        <v>3228</v>
      </c>
      <c r="E464">
        <v>857</v>
      </c>
      <c r="F464">
        <v>1286</v>
      </c>
      <c r="G464" t="s">
        <v>3228</v>
      </c>
      <c r="H464">
        <v>1</v>
      </c>
      <c r="I464" t="s">
        <v>3241</v>
      </c>
      <c r="J464" s="30" t="str">
        <f>IF(A464&lt;&gt;"",IF(F464&lt;&gt;"",IF(OR(ISNA(A464),ISNA(F464)),"","["&amp;A464&amp;"]="&amp;F464&amp;","),""),"")</f>
        <v>[490]=1286,</v>
      </c>
      <c r="K464" s="3">
        <f>A464</f>
        <v>490</v>
      </c>
      <c r="L464" s="3">
        <f>F464</f>
        <v>1286</v>
      </c>
      <c r="M464" s="8" t="str">
        <f>VLOOKUP(A464,'ESO wayshrine names'!$A$3:$B$9992,2,)</f>
        <v>Wounded Crossing Wayshrine</v>
      </c>
      <c r="N464" s="3" t="str">
        <f>VLOOKUP(F464,'ESO zone constants'!$A$3:$D$9999,4,FALSE)</f>
        <v>The Deadlands</v>
      </c>
    </row>
    <row r="465" spans="1:14" x14ac:dyDescent="0.25">
      <c r="A465" s="79">
        <v>491</v>
      </c>
      <c r="B465">
        <v>45</v>
      </c>
      <c r="C465">
        <v>2021</v>
      </c>
      <c r="D465" t="s">
        <v>3228</v>
      </c>
      <c r="E465">
        <v>857</v>
      </c>
      <c r="F465">
        <v>1286</v>
      </c>
      <c r="G465" t="s">
        <v>3228</v>
      </c>
      <c r="H465">
        <v>1</v>
      </c>
      <c r="I465" t="s">
        <v>3242</v>
      </c>
      <c r="J465" s="30" t="str">
        <f>IF(A465&lt;&gt;"",IF(F465&lt;&gt;"",IF(OR(ISNA(A465),ISNA(F465)),"","["&amp;A465&amp;"]="&amp;F465&amp;","),""),"")</f>
        <v>[491]=1286,</v>
      </c>
      <c r="K465" s="3">
        <f>A465</f>
        <v>491</v>
      </c>
      <c r="L465" s="3">
        <f>F465</f>
        <v>1286</v>
      </c>
      <c r="M465" s="8" t="str">
        <f>VLOOKUP(A465,'ESO wayshrine names'!$A$3:$B$9992,2,)</f>
        <v>The Scourshales Wayshrine</v>
      </c>
      <c r="N465" s="3" t="str">
        <f>VLOOKUP(F465,'ESO zone constants'!$A$3:$D$9999,4,FALSE)</f>
        <v>The Deadlands</v>
      </c>
    </row>
    <row r="466" spans="1:14" x14ac:dyDescent="0.25">
      <c r="A466" s="79">
        <v>493</v>
      </c>
      <c r="B466">
        <v>44</v>
      </c>
      <c r="C466">
        <v>2119</v>
      </c>
      <c r="D466" t="s">
        <v>2720</v>
      </c>
      <c r="E466">
        <v>854</v>
      </c>
      <c r="F466">
        <v>1283</v>
      </c>
      <c r="G466" t="s">
        <v>2721</v>
      </c>
      <c r="H466">
        <v>1</v>
      </c>
      <c r="I466" t="s">
        <v>2722</v>
      </c>
      <c r="J466" s="30" t="str">
        <f>IF(A466&lt;&gt;"",IF(F466&lt;&gt;"",IF(OR(ISNA(A466),ISNA(F466)),"","["&amp;A466&amp;"]="&amp;F466&amp;","),""),"")</f>
        <v>[493]=1283,</v>
      </c>
      <c r="K466" s="3">
        <f>A466</f>
        <v>493</v>
      </c>
      <c r="L466" s="3">
        <f>F466</f>
        <v>1283</v>
      </c>
      <c r="M466" s="8" t="str">
        <f>VLOOKUP(A466,'ESO wayshrine names'!$A$3:$B$9992,2,)</f>
        <v>Fargrave Wayshrine</v>
      </c>
      <c r="N466" s="3" t="str">
        <f>VLOOKUP(F466,'ESO zone constants'!$A$3:$D$9999,4,FALSE)</f>
        <v>The Shambles</v>
      </c>
    </row>
    <row r="467" spans="1:14" x14ac:dyDescent="0.25">
      <c r="A467" s="79">
        <v>494</v>
      </c>
      <c r="B467">
        <v>45</v>
      </c>
      <c r="C467">
        <v>2021</v>
      </c>
      <c r="D467" t="s">
        <v>3228</v>
      </c>
      <c r="E467">
        <v>857</v>
      </c>
      <c r="F467">
        <v>1286</v>
      </c>
      <c r="G467" t="s">
        <v>3228</v>
      </c>
      <c r="H467">
        <v>1</v>
      </c>
      <c r="I467" t="s">
        <v>3243</v>
      </c>
      <c r="J467" s="30" t="str">
        <f>IF(A467&lt;&gt;"",IF(F467&lt;&gt;"",IF(OR(ISNA(A467),ISNA(F467)),"","["&amp;A467&amp;"]="&amp;F467&amp;","),""),"")</f>
        <v>[494]=1286,</v>
      </c>
      <c r="K467" s="3">
        <f>A467</f>
        <v>494</v>
      </c>
      <c r="L467" s="3">
        <f>F467</f>
        <v>1286</v>
      </c>
      <c r="M467" s="8" t="str">
        <f>VLOOKUP(A467,'ESO wayshrine names'!$A$3:$B$9992,2,)</f>
        <v>Raging Coast Wayshrine</v>
      </c>
      <c r="N467" s="3" t="str">
        <f>VLOOKUP(F467,'ESO zone constants'!$A$3:$D$9999,4,FALSE)</f>
        <v>The Deadlands</v>
      </c>
    </row>
    <row r="468" spans="1:14" x14ac:dyDescent="0.25">
      <c r="A468" s="79">
        <v>495</v>
      </c>
      <c r="B468">
        <v>44</v>
      </c>
      <c r="C468">
        <v>2119</v>
      </c>
      <c r="D468" t="s">
        <v>2720</v>
      </c>
      <c r="E468">
        <v>854</v>
      </c>
      <c r="F468">
        <v>1283</v>
      </c>
      <c r="G468" t="s">
        <v>2721</v>
      </c>
      <c r="H468">
        <v>7</v>
      </c>
      <c r="I468" t="s">
        <v>2724</v>
      </c>
      <c r="J468" s="30" t="str">
        <f>IF(A468&lt;&gt;"",IF(F468&lt;&gt;"",IF(OR(ISNA(A468),ISNA(F468)),"","["&amp;A468&amp;"]="&amp;F468&amp;","),""),"")</f>
        <v>[495]=1283,</v>
      </c>
      <c r="K468" s="3">
        <f>A468</f>
        <v>495</v>
      </c>
      <c r="L468" s="3">
        <f>F468</f>
        <v>1283</v>
      </c>
      <c r="M468" s="8" t="str">
        <f>VLOOKUP(A468,'ESO wayshrine names'!$A$3:$B$9992,2,)</f>
        <v>Ossa Accentium</v>
      </c>
      <c r="N468" s="3" t="str">
        <f>VLOOKUP(F468,'ESO zone constants'!$A$3:$D$9999,4,FALSE)</f>
        <v>The Shambles</v>
      </c>
    </row>
    <row r="469" spans="1:14" x14ac:dyDescent="0.25">
      <c r="A469" s="79">
        <v>496</v>
      </c>
      <c r="B469">
        <v>45</v>
      </c>
      <c r="C469">
        <v>2021</v>
      </c>
      <c r="D469" t="s">
        <v>3228</v>
      </c>
      <c r="E469">
        <v>857</v>
      </c>
      <c r="F469">
        <v>1286</v>
      </c>
      <c r="G469" t="s">
        <v>3228</v>
      </c>
      <c r="H469">
        <v>7</v>
      </c>
      <c r="I469" t="s">
        <v>3244</v>
      </c>
      <c r="J469" s="30" t="str">
        <f>IF(A469&lt;&gt;"",IF(F469&lt;&gt;"",IF(OR(ISNA(A469),ISNA(F469)),"","["&amp;A469&amp;"]="&amp;F469&amp;","),""),"")</f>
        <v>[496]=1286,</v>
      </c>
      <c r="K469" s="3">
        <f>A469</f>
        <v>496</v>
      </c>
      <c r="L469" s="3">
        <f>F469</f>
        <v>1286</v>
      </c>
      <c r="M469" s="8" t="str">
        <f>VLOOKUP(A469,'ESO wayshrine names'!$A$3:$B$9992,2,)</f>
        <v>Agony's Ascent</v>
      </c>
      <c r="N469" s="3" t="str">
        <f>VLOOKUP(F469,'ESO zone constants'!$A$3:$D$9999,4,FALSE)</f>
        <v>The Deadlands</v>
      </c>
    </row>
    <row r="470" spans="1:14" x14ac:dyDescent="0.25">
      <c r="A470" s="79">
        <v>497</v>
      </c>
      <c r="B470">
        <v>32</v>
      </c>
      <c r="C470">
        <v>1349</v>
      </c>
      <c r="D470" t="s">
        <v>2334</v>
      </c>
      <c r="E470">
        <v>616</v>
      </c>
      <c r="F470">
        <v>1011</v>
      </c>
      <c r="G470" t="s">
        <v>2334</v>
      </c>
      <c r="H470">
        <v>6</v>
      </c>
      <c r="I470" t="s">
        <v>3245</v>
      </c>
      <c r="J470" s="30" t="str">
        <f>IF(A470&lt;&gt;"",IF(F470&lt;&gt;"",IF(OR(ISNA(A470),ISNA(F470)),"","["&amp;A470&amp;"]="&amp;F470&amp;","),""),"")</f>
        <v>[497]=1011,</v>
      </c>
      <c r="K470" s="3">
        <f>A470</f>
        <v>497</v>
      </c>
      <c r="L470" s="3">
        <f>F470</f>
        <v>1011</v>
      </c>
      <c r="M470" s="8" t="str">
        <f>VLOOKUP(A470,'ESO wayshrine names'!$A$3:$B$9992,2,)</f>
        <v>Dungeon: Coral Aerie</v>
      </c>
      <c r="N470" s="3" t="str">
        <f>VLOOKUP(F470,'ESO zone constants'!$A$3:$D$9999,4,FALSE)</f>
        <v>Summerset</v>
      </c>
    </row>
    <row r="471" spans="1:14" x14ac:dyDescent="0.25">
      <c r="A471" s="79">
        <v>498</v>
      </c>
      <c r="B471">
        <v>3</v>
      </c>
      <c r="C471">
        <v>10</v>
      </c>
      <c r="D471" t="s">
        <v>2324</v>
      </c>
      <c r="E471">
        <v>5</v>
      </c>
      <c r="F471">
        <v>20</v>
      </c>
      <c r="G471" t="s">
        <v>2324</v>
      </c>
      <c r="H471">
        <v>6</v>
      </c>
      <c r="I471" t="s">
        <v>3246</v>
      </c>
      <c r="J471" s="30" t="str">
        <f>IF(A471&lt;&gt;"",IF(F471&lt;&gt;"",IF(OR(ISNA(A471),ISNA(F471)),"","["&amp;A471&amp;"]="&amp;F471&amp;","),""),"")</f>
        <v>[498]=20,</v>
      </c>
      <c r="K471" s="3">
        <f>A471</f>
        <v>498</v>
      </c>
      <c r="L471" s="3">
        <f>F471</f>
        <v>20</v>
      </c>
      <c r="M471" s="8" t="str">
        <f>VLOOKUP(A471,'ESO wayshrine names'!$A$3:$B$9992,2,)</f>
        <v>Dungeon: Shipwright's Regret</v>
      </c>
      <c r="N471" s="3" t="str">
        <f>VLOOKUP(F471,'ESO zone constants'!$A$3:$D$9999,4,FALSE)</f>
        <v>Rivenspire</v>
      </c>
    </row>
    <row r="472" spans="1:14" x14ac:dyDescent="0.25">
      <c r="A472" s="79">
        <v>499</v>
      </c>
      <c r="B472">
        <v>20</v>
      </c>
      <c r="C472">
        <v>227</v>
      </c>
      <c r="D472" t="s">
        <v>386</v>
      </c>
      <c r="E472">
        <v>305</v>
      </c>
      <c r="F472">
        <v>535</v>
      </c>
      <c r="G472" t="s">
        <v>386</v>
      </c>
      <c r="H472">
        <v>7</v>
      </c>
      <c r="I472" t="s">
        <v>3247</v>
      </c>
      <c r="J472" s="30" t="str">
        <f>IF(A472&lt;&gt;"",IF(F472&lt;&gt;"",IF(OR(ISNA(A472),ISNA(F472)),"","["&amp;A472&amp;"]="&amp;F472&amp;","),""),"")</f>
        <v>[499]=535,</v>
      </c>
      <c r="K472" s="3">
        <f>A472</f>
        <v>499</v>
      </c>
      <c r="L472" s="3">
        <f>F472</f>
        <v>535</v>
      </c>
      <c r="M472" s="8" t="str">
        <f>VLOOKUP(A472,'ESO wayshrine names'!$A$3:$B$9992,2,)</f>
        <v>Seaveil Spire</v>
      </c>
      <c r="N472" s="3" t="str">
        <f>VLOOKUP(F472,'ESO zone constants'!$A$3:$D$9999,4,FALSE)</f>
        <v>Betnikh</v>
      </c>
    </row>
    <row r="473" spans="1:14" x14ac:dyDescent="0.25">
      <c r="A473" s="78"/>
    </row>
    <row r="474" spans="1:14" x14ac:dyDescent="0.25">
      <c r="A474" s="78"/>
    </row>
    <row r="475" spans="1:14" x14ac:dyDescent="0.25">
      <c r="A475" s="78"/>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B2" sqref="B2"/>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x14ac:dyDescent="0.25">
      <c r="A3" s="12">
        <v>1</v>
      </c>
      <c r="B3" t="s">
        <v>1822</v>
      </c>
    </row>
    <row r="4" spans="1:12" x14ac:dyDescent="0.25">
      <c r="A4" s="12">
        <v>2</v>
      </c>
      <c r="B4" t="s">
        <v>1823</v>
      </c>
    </row>
    <row r="5" spans="1:12" x14ac:dyDescent="0.25">
      <c r="A5" s="12">
        <v>3</v>
      </c>
      <c r="B5" t="s">
        <v>1824</v>
      </c>
    </row>
    <row r="6" spans="1:12" x14ac:dyDescent="0.25">
      <c r="A6" s="12">
        <v>4</v>
      </c>
      <c r="B6" t="s">
        <v>1825</v>
      </c>
    </row>
    <row r="7" spans="1:12" x14ac:dyDescent="0.25">
      <c r="A7" s="12">
        <v>5</v>
      </c>
      <c r="B7" t="s">
        <v>1826</v>
      </c>
    </row>
    <row r="8" spans="1:12" x14ac:dyDescent="0.25">
      <c r="A8" s="12">
        <v>6</v>
      </c>
      <c r="B8" t="s">
        <v>1827</v>
      </c>
    </row>
    <row r="9" spans="1:12" x14ac:dyDescent="0.25">
      <c r="A9" s="12">
        <v>7</v>
      </c>
      <c r="B9" t="s">
        <v>1828</v>
      </c>
    </row>
    <row r="10" spans="1:12" x14ac:dyDescent="0.25">
      <c r="A10" s="12">
        <v>8</v>
      </c>
      <c r="B10" t="s">
        <v>1829</v>
      </c>
    </row>
    <row r="11" spans="1:12" x14ac:dyDescent="0.25">
      <c r="A11" s="12">
        <v>9</v>
      </c>
      <c r="B11" t="s">
        <v>1830</v>
      </c>
    </row>
    <row r="12" spans="1:12" x14ac:dyDescent="0.25">
      <c r="A12" s="12">
        <v>10</v>
      </c>
      <c r="B12" t="s">
        <v>1831</v>
      </c>
    </row>
    <row r="13" spans="1:12" x14ac:dyDescent="0.25">
      <c r="A13" s="12">
        <v>11</v>
      </c>
      <c r="B13" t="s">
        <v>1832</v>
      </c>
    </row>
    <row r="14" spans="1:12" x14ac:dyDescent="0.25">
      <c r="A14" s="12">
        <v>12</v>
      </c>
      <c r="B14" t="s">
        <v>1833</v>
      </c>
    </row>
    <row r="15" spans="1:12" x14ac:dyDescent="0.25">
      <c r="A15" s="12">
        <v>13</v>
      </c>
      <c r="B15" t="s">
        <v>1834</v>
      </c>
    </row>
    <row r="16" spans="1:12" x14ac:dyDescent="0.25">
      <c r="A16" s="12">
        <v>14</v>
      </c>
      <c r="B16" t="s">
        <v>1835</v>
      </c>
    </row>
    <row r="17" spans="1:2" x14ac:dyDescent="0.25">
      <c r="A17" s="12">
        <v>15</v>
      </c>
      <c r="B17" t="s">
        <v>1836</v>
      </c>
    </row>
    <row r="18" spans="1:2" x14ac:dyDescent="0.25">
      <c r="A18" s="12">
        <v>16</v>
      </c>
      <c r="B18" t="s">
        <v>1837</v>
      </c>
    </row>
    <row r="19" spans="1:2" x14ac:dyDescent="0.25">
      <c r="A19" s="12">
        <v>17</v>
      </c>
      <c r="B19" t="s">
        <v>1838</v>
      </c>
    </row>
    <row r="20" spans="1:2" x14ac:dyDescent="0.25">
      <c r="A20" s="12">
        <v>18</v>
      </c>
      <c r="B20" t="s">
        <v>1839</v>
      </c>
    </row>
    <row r="21" spans="1:2" x14ac:dyDescent="0.25">
      <c r="A21" s="12">
        <v>19</v>
      </c>
      <c r="B21" t="s">
        <v>1840</v>
      </c>
    </row>
    <row r="22" spans="1:2" x14ac:dyDescent="0.25">
      <c r="A22" s="12">
        <v>20</v>
      </c>
      <c r="B22" t="s">
        <v>1841</v>
      </c>
    </row>
    <row r="23" spans="1:2" x14ac:dyDescent="0.25">
      <c r="A23" s="12">
        <v>21</v>
      </c>
      <c r="B23" t="s">
        <v>1842</v>
      </c>
    </row>
    <row r="24" spans="1:2" x14ac:dyDescent="0.25">
      <c r="A24" s="12">
        <v>22</v>
      </c>
      <c r="B24" t="s">
        <v>1843</v>
      </c>
    </row>
    <row r="25" spans="1:2" x14ac:dyDescent="0.25">
      <c r="A25" s="12">
        <v>23</v>
      </c>
      <c r="B25" t="s">
        <v>1844</v>
      </c>
    </row>
    <row r="26" spans="1:2" x14ac:dyDescent="0.25">
      <c r="A26" s="12">
        <v>24</v>
      </c>
      <c r="B26" t="s">
        <v>1845</v>
      </c>
    </row>
    <row r="27" spans="1:2" x14ac:dyDescent="0.25">
      <c r="A27" s="12">
        <v>25</v>
      </c>
      <c r="B27" t="s">
        <v>1846</v>
      </c>
    </row>
    <row r="28" spans="1:2" x14ac:dyDescent="0.25">
      <c r="A28" s="12">
        <v>26</v>
      </c>
      <c r="B28" t="s">
        <v>1847</v>
      </c>
    </row>
    <row r="29" spans="1:2" x14ac:dyDescent="0.25">
      <c r="A29" s="12">
        <v>27</v>
      </c>
      <c r="B29" t="s">
        <v>1848</v>
      </c>
    </row>
    <row r="30" spans="1:2" x14ac:dyDescent="0.25">
      <c r="A30" s="12">
        <v>28</v>
      </c>
      <c r="B30" t="s">
        <v>1849</v>
      </c>
    </row>
    <row r="31" spans="1:2" x14ac:dyDescent="0.25">
      <c r="A31" s="12">
        <v>29</v>
      </c>
      <c r="B31" t="s">
        <v>1850</v>
      </c>
    </row>
    <row r="32" spans="1:2" x14ac:dyDescent="0.25">
      <c r="A32" s="12">
        <v>30</v>
      </c>
      <c r="B32" t="s">
        <v>1851</v>
      </c>
    </row>
    <row r="33" spans="1:2" x14ac:dyDescent="0.25">
      <c r="A33" s="12">
        <v>31</v>
      </c>
      <c r="B33" t="s">
        <v>1852</v>
      </c>
    </row>
    <row r="34" spans="1:2" x14ac:dyDescent="0.25">
      <c r="A34" s="12">
        <v>32</v>
      </c>
      <c r="B34" t="s">
        <v>1853</v>
      </c>
    </row>
    <row r="35" spans="1:2" x14ac:dyDescent="0.25">
      <c r="A35" s="12">
        <v>33</v>
      </c>
      <c r="B35" t="s">
        <v>1854</v>
      </c>
    </row>
    <row r="36" spans="1:2" x14ac:dyDescent="0.25">
      <c r="A36" s="12">
        <v>34</v>
      </c>
      <c r="B36" t="s">
        <v>1855</v>
      </c>
    </row>
    <row r="37" spans="1:2" x14ac:dyDescent="0.25">
      <c r="A37" s="12">
        <v>35</v>
      </c>
      <c r="B37" t="s">
        <v>1856</v>
      </c>
    </row>
    <row r="38" spans="1:2" x14ac:dyDescent="0.25">
      <c r="A38" s="12">
        <v>36</v>
      </c>
      <c r="B38" t="s">
        <v>1857</v>
      </c>
    </row>
    <row r="39" spans="1:2" x14ac:dyDescent="0.25">
      <c r="A39" s="12">
        <v>37</v>
      </c>
      <c r="B39" t="s">
        <v>1858</v>
      </c>
    </row>
    <row r="40" spans="1:2" x14ac:dyDescent="0.25">
      <c r="A40" s="12">
        <v>38</v>
      </c>
      <c r="B40" t="s">
        <v>1859</v>
      </c>
    </row>
    <row r="41" spans="1:2" x14ac:dyDescent="0.25">
      <c r="A41" s="12">
        <v>39</v>
      </c>
      <c r="B41" t="s">
        <v>1860</v>
      </c>
    </row>
    <row r="42" spans="1:2" x14ac:dyDescent="0.25">
      <c r="A42" s="12">
        <v>40</v>
      </c>
      <c r="B42" t="s">
        <v>1861</v>
      </c>
    </row>
    <row r="43" spans="1:2" x14ac:dyDescent="0.25">
      <c r="A43" s="12">
        <v>41</v>
      </c>
      <c r="B43" t="s">
        <v>1862</v>
      </c>
    </row>
    <row r="44" spans="1:2" x14ac:dyDescent="0.25">
      <c r="A44" s="12">
        <v>42</v>
      </c>
      <c r="B44" t="s">
        <v>1863</v>
      </c>
    </row>
    <row r="45" spans="1:2" x14ac:dyDescent="0.25">
      <c r="A45" s="12">
        <v>43</v>
      </c>
      <c r="B45" t="s">
        <v>1864</v>
      </c>
    </row>
    <row r="46" spans="1:2" x14ac:dyDescent="0.25">
      <c r="A46" s="12">
        <v>44</v>
      </c>
      <c r="B46" t="s">
        <v>1865</v>
      </c>
    </row>
    <row r="47" spans="1:2" x14ac:dyDescent="0.25">
      <c r="A47" s="12">
        <v>45</v>
      </c>
      <c r="B47" t="s">
        <v>1866</v>
      </c>
    </row>
    <row r="48" spans="1:2" x14ac:dyDescent="0.25">
      <c r="A48" s="12">
        <v>46</v>
      </c>
      <c r="B48" t="s">
        <v>1867</v>
      </c>
    </row>
    <row r="49" spans="1:2" x14ac:dyDescent="0.25">
      <c r="A49" s="12">
        <v>47</v>
      </c>
      <c r="B49" t="s">
        <v>1868</v>
      </c>
    </row>
    <row r="50" spans="1:2" x14ac:dyDescent="0.25">
      <c r="A50" s="12">
        <v>48</v>
      </c>
      <c r="B50" t="s">
        <v>1869</v>
      </c>
    </row>
    <row r="51" spans="1:2" x14ac:dyDescent="0.25">
      <c r="A51" s="12">
        <v>49</v>
      </c>
      <c r="B51" t="s">
        <v>1870</v>
      </c>
    </row>
    <row r="52" spans="1:2" x14ac:dyDescent="0.25">
      <c r="A52" s="12">
        <v>50</v>
      </c>
      <c r="B52" t="s">
        <v>1871</v>
      </c>
    </row>
    <row r="53" spans="1:2" x14ac:dyDescent="0.25">
      <c r="A53" s="12">
        <v>51</v>
      </c>
      <c r="B53" t="s">
        <v>1872</v>
      </c>
    </row>
    <row r="54" spans="1:2" x14ac:dyDescent="0.25">
      <c r="A54" s="12">
        <v>52</v>
      </c>
      <c r="B54" t="s">
        <v>1873</v>
      </c>
    </row>
    <row r="55" spans="1:2" x14ac:dyDescent="0.25">
      <c r="A55" s="12">
        <v>53</v>
      </c>
      <c r="B55" t="s">
        <v>1874</v>
      </c>
    </row>
    <row r="56" spans="1:2" x14ac:dyDescent="0.25">
      <c r="A56" s="12">
        <v>54</v>
      </c>
    </row>
    <row r="57" spans="1:2" x14ac:dyDescent="0.25">
      <c r="A57" s="12">
        <v>55</v>
      </c>
      <c r="B57" t="s">
        <v>1875</v>
      </c>
    </row>
    <row r="58" spans="1:2" x14ac:dyDescent="0.25">
      <c r="A58" s="12">
        <v>56</v>
      </c>
      <c r="B58" t="s">
        <v>1876</v>
      </c>
    </row>
    <row r="59" spans="1:2" x14ac:dyDescent="0.25">
      <c r="A59" s="12">
        <v>57</v>
      </c>
      <c r="B59" t="s">
        <v>1877</v>
      </c>
    </row>
    <row r="60" spans="1:2" x14ac:dyDescent="0.25">
      <c r="A60" s="12">
        <v>58</v>
      </c>
      <c r="B60" t="s">
        <v>1878</v>
      </c>
    </row>
    <row r="61" spans="1:2" x14ac:dyDescent="0.25">
      <c r="A61" s="12">
        <v>59</v>
      </c>
      <c r="B61" t="s">
        <v>1879</v>
      </c>
    </row>
    <row r="62" spans="1:2" x14ac:dyDescent="0.25">
      <c r="A62" s="12">
        <v>60</v>
      </c>
      <c r="B62" t="s">
        <v>1880</v>
      </c>
    </row>
    <row r="63" spans="1:2" x14ac:dyDescent="0.25">
      <c r="A63" s="12">
        <v>61</v>
      </c>
      <c r="B63" t="s">
        <v>1881</v>
      </c>
    </row>
    <row r="64" spans="1:2" x14ac:dyDescent="0.25">
      <c r="A64" s="12">
        <v>62</v>
      </c>
      <c r="B64" t="s">
        <v>1882</v>
      </c>
    </row>
    <row r="65" spans="1:2" x14ac:dyDescent="0.25">
      <c r="A65" s="12">
        <v>63</v>
      </c>
      <c r="B65" t="s">
        <v>1883</v>
      </c>
    </row>
    <row r="66" spans="1:2" x14ac:dyDescent="0.25">
      <c r="A66" s="12">
        <v>64</v>
      </c>
      <c r="B66" t="s">
        <v>1884</v>
      </c>
    </row>
    <row r="67" spans="1:2" x14ac:dyDescent="0.25">
      <c r="A67" s="12">
        <v>65</v>
      </c>
      <c r="B67" t="s">
        <v>1885</v>
      </c>
    </row>
    <row r="68" spans="1:2" x14ac:dyDescent="0.25">
      <c r="A68" s="12">
        <v>66</v>
      </c>
      <c r="B68" t="s">
        <v>1886</v>
      </c>
    </row>
    <row r="69" spans="1:2" x14ac:dyDescent="0.25">
      <c r="A69" s="12">
        <v>67</v>
      </c>
      <c r="B69" t="s">
        <v>1887</v>
      </c>
    </row>
    <row r="70" spans="1:2" x14ac:dyDescent="0.25">
      <c r="A70" s="12">
        <v>68</v>
      </c>
      <c r="B70" t="s">
        <v>1888</v>
      </c>
    </row>
    <row r="71" spans="1:2" x14ac:dyDescent="0.25">
      <c r="A71" s="12">
        <v>69</v>
      </c>
      <c r="B71" t="s">
        <v>1889</v>
      </c>
    </row>
    <row r="72" spans="1:2" x14ac:dyDescent="0.25">
      <c r="A72" s="12">
        <v>70</v>
      </c>
    </row>
    <row r="73" spans="1:2" x14ac:dyDescent="0.25">
      <c r="A73" s="12">
        <v>71</v>
      </c>
      <c r="B73" t="s">
        <v>1890</v>
      </c>
    </row>
    <row r="74" spans="1:2" x14ac:dyDescent="0.25">
      <c r="A74" s="12">
        <v>72</v>
      </c>
      <c r="B74" t="s">
        <v>1891</v>
      </c>
    </row>
    <row r="75" spans="1:2" x14ac:dyDescent="0.25">
      <c r="A75" s="12">
        <v>73</v>
      </c>
      <c r="B75" t="s">
        <v>1892</v>
      </c>
    </row>
    <row r="76" spans="1:2" x14ac:dyDescent="0.25">
      <c r="A76" s="12">
        <v>74</v>
      </c>
      <c r="B76" t="s">
        <v>1893</v>
      </c>
    </row>
    <row r="77" spans="1:2" x14ac:dyDescent="0.25">
      <c r="A77" s="12">
        <v>75</v>
      </c>
      <c r="B77" t="s">
        <v>1894</v>
      </c>
    </row>
    <row r="78" spans="1:2" x14ac:dyDescent="0.25">
      <c r="A78" s="12">
        <v>76</v>
      </c>
      <c r="B78" t="s">
        <v>1895</v>
      </c>
    </row>
    <row r="79" spans="1:2" x14ac:dyDescent="0.25">
      <c r="A79" s="12">
        <v>77</v>
      </c>
      <c r="B79" t="s">
        <v>1896</v>
      </c>
    </row>
    <row r="80" spans="1:2" x14ac:dyDescent="0.25">
      <c r="A80" s="12">
        <v>78</v>
      </c>
      <c r="B80" t="s">
        <v>1897</v>
      </c>
    </row>
    <row r="81" spans="1:2" x14ac:dyDescent="0.25">
      <c r="A81" s="12">
        <v>79</v>
      </c>
      <c r="B81" t="s">
        <v>1898</v>
      </c>
    </row>
    <row r="82" spans="1:2" x14ac:dyDescent="0.25">
      <c r="A82" s="12">
        <v>80</v>
      </c>
      <c r="B82" t="s">
        <v>1899</v>
      </c>
    </row>
    <row r="83" spans="1:2" x14ac:dyDescent="0.25">
      <c r="A83" s="12">
        <v>81</v>
      </c>
      <c r="B83" t="s">
        <v>1900</v>
      </c>
    </row>
    <row r="84" spans="1:2" x14ac:dyDescent="0.25">
      <c r="A84" s="12">
        <v>82</v>
      </c>
      <c r="B84" t="s">
        <v>1901</v>
      </c>
    </row>
    <row r="85" spans="1:2" x14ac:dyDescent="0.25">
      <c r="A85" s="12">
        <v>83</v>
      </c>
      <c r="B85" t="s">
        <v>1902</v>
      </c>
    </row>
    <row r="86" spans="1:2" x14ac:dyDescent="0.25">
      <c r="A86" s="12">
        <v>84</v>
      </c>
      <c r="B86" t="s">
        <v>1903</v>
      </c>
    </row>
    <row r="87" spans="1:2" x14ac:dyDescent="0.25">
      <c r="A87" s="12">
        <v>85</v>
      </c>
      <c r="B87" t="s">
        <v>1904</v>
      </c>
    </row>
    <row r="88" spans="1:2" x14ac:dyDescent="0.25">
      <c r="A88" s="12">
        <v>86</v>
      </c>
      <c r="B88" t="s">
        <v>1905</v>
      </c>
    </row>
    <row r="89" spans="1:2" x14ac:dyDescent="0.25">
      <c r="A89" s="12">
        <v>87</v>
      </c>
      <c r="B89" t="s">
        <v>1906</v>
      </c>
    </row>
    <row r="90" spans="1:2" x14ac:dyDescent="0.25">
      <c r="A90" s="12">
        <v>88</v>
      </c>
      <c r="B90" t="s">
        <v>1907</v>
      </c>
    </row>
    <row r="91" spans="1:2" x14ac:dyDescent="0.25">
      <c r="A91" s="12">
        <v>89</v>
      </c>
      <c r="B91" t="s">
        <v>1908</v>
      </c>
    </row>
    <row r="92" spans="1:2" x14ac:dyDescent="0.25">
      <c r="A92" s="12">
        <v>90</v>
      </c>
      <c r="B92" t="s">
        <v>1909</v>
      </c>
    </row>
    <row r="93" spans="1:2" x14ac:dyDescent="0.25">
      <c r="A93" s="12">
        <v>91</v>
      </c>
      <c r="B93" t="s">
        <v>1910</v>
      </c>
    </row>
    <row r="94" spans="1:2" x14ac:dyDescent="0.25">
      <c r="A94" s="12">
        <v>92</v>
      </c>
      <c r="B94" t="s">
        <v>1911</v>
      </c>
    </row>
    <row r="95" spans="1:2" x14ac:dyDescent="0.25">
      <c r="A95" s="12">
        <v>93</v>
      </c>
      <c r="B95" t="s">
        <v>1912</v>
      </c>
    </row>
    <row r="96" spans="1:2" x14ac:dyDescent="0.25">
      <c r="A96" s="12">
        <v>94</v>
      </c>
      <c r="B96" t="s">
        <v>1913</v>
      </c>
    </row>
    <row r="97" spans="1:2" x14ac:dyDescent="0.25">
      <c r="A97" s="12">
        <v>95</v>
      </c>
      <c r="B97" t="s">
        <v>1914</v>
      </c>
    </row>
    <row r="98" spans="1:2" x14ac:dyDescent="0.25">
      <c r="A98" s="12">
        <v>96</v>
      </c>
      <c r="B98" t="s">
        <v>1915</v>
      </c>
    </row>
    <row r="99" spans="1:2" x14ac:dyDescent="0.25">
      <c r="A99" s="12">
        <v>97</v>
      </c>
      <c r="B99" t="s">
        <v>1916</v>
      </c>
    </row>
    <row r="100" spans="1:2" x14ac:dyDescent="0.25">
      <c r="A100" s="12">
        <v>98</v>
      </c>
      <c r="B100" t="s">
        <v>1917</v>
      </c>
    </row>
    <row r="101" spans="1:2" x14ac:dyDescent="0.25">
      <c r="A101" s="12">
        <v>99</v>
      </c>
      <c r="B101" t="s">
        <v>1918</v>
      </c>
    </row>
    <row r="102" spans="1:2" x14ac:dyDescent="0.25">
      <c r="A102" s="12">
        <v>100</v>
      </c>
      <c r="B102" t="s">
        <v>1919</v>
      </c>
    </row>
    <row r="103" spans="1:2" x14ac:dyDescent="0.25">
      <c r="A103" s="12">
        <v>101</v>
      </c>
      <c r="B103" t="s">
        <v>1920</v>
      </c>
    </row>
    <row r="104" spans="1:2" x14ac:dyDescent="0.25">
      <c r="A104" s="12">
        <v>102</v>
      </c>
      <c r="B104" t="s">
        <v>1921</v>
      </c>
    </row>
    <row r="105" spans="1:2" x14ac:dyDescent="0.25">
      <c r="A105" s="12">
        <v>103</v>
      </c>
      <c r="B105" t="s">
        <v>1922</v>
      </c>
    </row>
    <row r="106" spans="1:2" x14ac:dyDescent="0.25">
      <c r="A106" s="12">
        <v>104</v>
      </c>
      <c r="B106" t="s">
        <v>1923</v>
      </c>
    </row>
    <row r="107" spans="1:2" x14ac:dyDescent="0.25">
      <c r="A107" s="12">
        <v>105</v>
      </c>
      <c r="B107" t="s">
        <v>1924</v>
      </c>
    </row>
    <row r="108" spans="1:2" x14ac:dyDescent="0.25">
      <c r="A108" s="12">
        <v>106</v>
      </c>
      <c r="B108" t="s">
        <v>1925</v>
      </c>
    </row>
    <row r="109" spans="1:2" x14ac:dyDescent="0.25">
      <c r="A109" s="12">
        <v>107</v>
      </c>
      <c r="B109" t="s">
        <v>1926</v>
      </c>
    </row>
    <row r="110" spans="1:2" x14ac:dyDescent="0.25">
      <c r="A110" s="12">
        <v>108</v>
      </c>
      <c r="B110" t="s">
        <v>1927</v>
      </c>
    </row>
    <row r="111" spans="1:2" x14ac:dyDescent="0.25">
      <c r="A111" s="12">
        <v>109</v>
      </c>
      <c r="B111" t="s">
        <v>1928</v>
      </c>
    </row>
    <row r="112" spans="1:2" x14ac:dyDescent="0.25">
      <c r="A112" s="12">
        <v>110</v>
      </c>
      <c r="B112" t="s">
        <v>1929</v>
      </c>
    </row>
    <row r="113" spans="1:2" x14ac:dyDescent="0.25">
      <c r="A113" s="12">
        <v>111</v>
      </c>
      <c r="B113" t="s">
        <v>1930</v>
      </c>
    </row>
    <row r="114" spans="1:2" x14ac:dyDescent="0.25">
      <c r="A114" s="12">
        <v>112</v>
      </c>
      <c r="B114" t="s">
        <v>1931</v>
      </c>
    </row>
    <row r="115" spans="1:2" x14ac:dyDescent="0.25">
      <c r="A115" s="12">
        <v>113</v>
      </c>
      <c r="B115" t="s">
        <v>1932</v>
      </c>
    </row>
    <row r="116" spans="1:2" x14ac:dyDescent="0.25">
      <c r="A116" s="12">
        <v>114</v>
      </c>
      <c r="B116" t="s">
        <v>1933</v>
      </c>
    </row>
    <row r="117" spans="1:2" x14ac:dyDescent="0.25">
      <c r="A117" s="12">
        <v>115</v>
      </c>
      <c r="B117" t="s">
        <v>1934</v>
      </c>
    </row>
    <row r="118" spans="1:2" x14ac:dyDescent="0.25">
      <c r="A118" s="12">
        <v>116</v>
      </c>
      <c r="B118" t="s">
        <v>1935</v>
      </c>
    </row>
    <row r="119" spans="1:2" x14ac:dyDescent="0.25">
      <c r="A119" s="12">
        <v>117</v>
      </c>
      <c r="B119" t="s">
        <v>1936</v>
      </c>
    </row>
    <row r="120" spans="1:2" x14ac:dyDescent="0.25">
      <c r="A120" s="12">
        <v>118</v>
      </c>
      <c r="B120" t="s">
        <v>1937</v>
      </c>
    </row>
    <row r="121" spans="1:2" x14ac:dyDescent="0.25">
      <c r="A121" s="12">
        <v>119</v>
      </c>
      <c r="B121" t="s">
        <v>1938</v>
      </c>
    </row>
    <row r="122" spans="1:2" x14ac:dyDescent="0.25">
      <c r="A122" s="12">
        <v>120</v>
      </c>
      <c r="B122" t="s">
        <v>1939</v>
      </c>
    </row>
    <row r="123" spans="1:2" x14ac:dyDescent="0.25">
      <c r="A123" s="12">
        <v>121</v>
      </c>
      <c r="B123" t="s">
        <v>1940</v>
      </c>
    </row>
    <row r="124" spans="1:2" x14ac:dyDescent="0.25">
      <c r="A124" s="12">
        <v>122</v>
      </c>
      <c r="B124" t="s">
        <v>1941</v>
      </c>
    </row>
    <row r="125" spans="1:2" x14ac:dyDescent="0.25">
      <c r="A125" s="12">
        <v>123</v>
      </c>
      <c r="B125" t="s">
        <v>1942</v>
      </c>
    </row>
    <row r="126" spans="1:2" x14ac:dyDescent="0.25">
      <c r="A126" s="12">
        <v>124</v>
      </c>
      <c r="B126" t="s">
        <v>1943</v>
      </c>
    </row>
    <row r="127" spans="1:2" x14ac:dyDescent="0.25">
      <c r="A127" s="12">
        <v>125</v>
      </c>
      <c r="B127" t="s">
        <v>1944</v>
      </c>
    </row>
    <row r="128" spans="1:2" x14ac:dyDescent="0.25">
      <c r="A128" s="12">
        <v>126</v>
      </c>
      <c r="B128" t="s">
        <v>1945</v>
      </c>
    </row>
    <row r="129" spans="1:2" x14ac:dyDescent="0.25">
      <c r="A129" s="12">
        <v>127</v>
      </c>
      <c r="B129" t="s">
        <v>1946</v>
      </c>
    </row>
    <row r="130" spans="1:2" x14ac:dyDescent="0.25">
      <c r="A130" s="12">
        <v>128</v>
      </c>
      <c r="B130" t="s">
        <v>1947</v>
      </c>
    </row>
    <row r="131" spans="1:2" x14ac:dyDescent="0.25">
      <c r="A131" s="12">
        <v>129</v>
      </c>
      <c r="B131" t="s">
        <v>1948</v>
      </c>
    </row>
    <row r="132" spans="1:2" x14ac:dyDescent="0.25">
      <c r="A132" s="12">
        <v>130</v>
      </c>
      <c r="B132" t="s">
        <v>1949</v>
      </c>
    </row>
    <row r="133" spans="1:2" x14ac:dyDescent="0.25">
      <c r="A133" s="12">
        <v>131</v>
      </c>
      <c r="B133" t="s">
        <v>1950</v>
      </c>
    </row>
    <row r="134" spans="1:2" x14ac:dyDescent="0.25">
      <c r="A134" s="12">
        <v>132</v>
      </c>
      <c r="B134" t="s">
        <v>1951</v>
      </c>
    </row>
    <row r="135" spans="1:2" x14ac:dyDescent="0.25">
      <c r="A135" s="12">
        <v>133</v>
      </c>
      <c r="B135" t="s">
        <v>1952</v>
      </c>
    </row>
    <row r="136" spans="1:2" x14ac:dyDescent="0.25">
      <c r="A136" s="12">
        <v>134</v>
      </c>
      <c r="B136" t="s">
        <v>1953</v>
      </c>
    </row>
    <row r="137" spans="1:2" x14ac:dyDescent="0.25">
      <c r="A137" s="12">
        <v>135</v>
      </c>
      <c r="B137" t="s">
        <v>1954</v>
      </c>
    </row>
    <row r="138" spans="1:2" x14ac:dyDescent="0.25">
      <c r="A138" s="12">
        <v>136</v>
      </c>
      <c r="B138" t="s">
        <v>1955</v>
      </c>
    </row>
    <row r="139" spans="1:2" x14ac:dyDescent="0.25">
      <c r="A139" s="12">
        <v>137</v>
      </c>
      <c r="B139" t="s">
        <v>1956</v>
      </c>
    </row>
    <row r="140" spans="1:2" x14ac:dyDescent="0.25">
      <c r="A140" s="12">
        <v>138</v>
      </c>
      <c r="B140" t="s">
        <v>1957</v>
      </c>
    </row>
    <row r="141" spans="1:2" x14ac:dyDescent="0.25">
      <c r="A141" s="12">
        <v>139</v>
      </c>
      <c r="B141" t="s">
        <v>1958</v>
      </c>
    </row>
    <row r="142" spans="1:2" x14ac:dyDescent="0.25">
      <c r="A142" s="12">
        <v>140</v>
      </c>
      <c r="B142" t="s">
        <v>1959</v>
      </c>
    </row>
    <row r="143" spans="1:2" x14ac:dyDescent="0.25">
      <c r="A143" s="12">
        <v>141</v>
      </c>
      <c r="B143" t="s">
        <v>1960</v>
      </c>
    </row>
    <row r="144" spans="1:2" x14ac:dyDescent="0.25">
      <c r="A144" s="12">
        <v>142</v>
      </c>
      <c r="B144" t="s">
        <v>1961</v>
      </c>
    </row>
    <row r="145" spans="1:2" x14ac:dyDescent="0.25">
      <c r="A145" s="12">
        <v>143</v>
      </c>
      <c r="B145" t="s">
        <v>1962</v>
      </c>
    </row>
    <row r="146" spans="1:2" x14ac:dyDescent="0.25">
      <c r="A146" s="12">
        <v>144</v>
      </c>
      <c r="B146" t="s">
        <v>1963</v>
      </c>
    </row>
    <row r="147" spans="1:2" x14ac:dyDescent="0.25">
      <c r="A147" s="12">
        <v>145</v>
      </c>
      <c r="B147" t="s">
        <v>1964</v>
      </c>
    </row>
    <row r="148" spans="1:2" x14ac:dyDescent="0.25">
      <c r="A148" s="12">
        <v>146</v>
      </c>
      <c r="B148" t="s">
        <v>1965</v>
      </c>
    </row>
    <row r="149" spans="1:2" x14ac:dyDescent="0.25">
      <c r="A149" s="12">
        <v>147</v>
      </c>
      <c r="B149" t="s">
        <v>1966</v>
      </c>
    </row>
    <row r="150" spans="1:2" x14ac:dyDescent="0.25">
      <c r="A150" s="12">
        <v>148</v>
      </c>
      <c r="B150" t="s">
        <v>1967</v>
      </c>
    </row>
    <row r="151" spans="1:2" x14ac:dyDescent="0.25">
      <c r="A151" s="12">
        <v>149</v>
      </c>
      <c r="B151" t="s">
        <v>1968</v>
      </c>
    </row>
    <row r="152" spans="1:2" x14ac:dyDescent="0.25">
      <c r="A152" s="12">
        <v>150</v>
      </c>
      <c r="B152" t="s">
        <v>1969</v>
      </c>
    </row>
    <row r="153" spans="1:2" x14ac:dyDescent="0.25">
      <c r="A153" s="12">
        <v>151</v>
      </c>
      <c r="B153" t="s">
        <v>1970</v>
      </c>
    </row>
    <row r="154" spans="1:2" x14ac:dyDescent="0.25">
      <c r="A154" s="12">
        <v>152</v>
      </c>
      <c r="B154" t="s">
        <v>1971</v>
      </c>
    </row>
    <row r="155" spans="1:2" x14ac:dyDescent="0.25">
      <c r="A155" s="12">
        <v>153</v>
      </c>
      <c r="B155" t="s">
        <v>1972</v>
      </c>
    </row>
    <row r="156" spans="1:2" x14ac:dyDescent="0.25">
      <c r="A156" s="12">
        <v>154</v>
      </c>
      <c r="B156" t="s">
        <v>1973</v>
      </c>
    </row>
    <row r="157" spans="1:2" x14ac:dyDescent="0.25">
      <c r="A157" s="12">
        <v>155</v>
      </c>
      <c r="B157" t="s">
        <v>1974</v>
      </c>
    </row>
    <row r="158" spans="1:2" x14ac:dyDescent="0.25">
      <c r="A158" s="12">
        <v>156</v>
      </c>
      <c r="B158" t="s">
        <v>1975</v>
      </c>
    </row>
    <row r="159" spans="1:2" x14ac:dyDescent="0.25">
      <c r="A159" s="12">
        <v>157</v>
      </c>
      <c r="B159" t="s">
        <v>1976</v>
      </c>
    </row>
    <row r="160" spans="1:2" x14ac:dyDescent="0.25">
      <c r="A160" s="12">
        <v>158</v>
      </c>
      <c r="B160" t="s">
        <v>1977</v>
      </c>
    </row>
    <row r="161" spans="1:2" x14ac:dyDescent="0.25">
      <c r="A161" s="12">
        <v>159</v>
      </c>
      <c r="B161" t="s">
        <v>1978</v>
      </c>
    </row>
    <row r="162" spans="1:2" x14ac:dyDescent="0.25">
      <c r="A162" s="12">
        <v>160</v>
      </c>
      <c r="B162" t="s">
        <v>1979</v>
      </c>
    </row>
    <row r="163" spans="1:2" x14ac:dyDescent="0.25">
      <c r="A163" s="12">
        <v>161</v>
      </c>
      <c r="B163" t="s">
        <v>1980</v>
      </c>
    </row>
    <row r="164" spans="1:2" x14ac:dyDescent="0.25">
      <c r="A164" s="12">
        <v>162</v>
      </c>
      <c r="B164" t="s">
        <v>1981</v>
      </c>
    </row>
    <row r="165" spans="1:2" x14ac:dyDescent="0.25">
      <c r="A165" s="12">
        <v>163</v>
      </c>
      <c r="B165" t="s">
        <v>1982</v>
      </c>
    </row>
    <row r="166" spans="1:2" x14ac:dyDescent="0.25">
      <c r="A166" s="12">
        <v>164</v>
      </c>
      <c r="B166" t="s">
        <v>1983</v>
      </c>
    </row>
    <row r="167" spans="1:2" x14ac:dyDescent="0.25">
      <c r="A167" s="12">
        <v>165</v>
      </c>
      <c r="B167" t="s">
        <v>1984</v>
      </c>
    </row>
    <row r="168" spans="1:2" x14ac:dyDescent="0.25">
      <c r="A168" s="12">
        <v>166</v>
      </c>
      <c r="B168" t="s">
        <v>1985</v>
      </c>
    </row>
    <row r="169" spans="1:2" x14ac:dyDescent="0.25">
      <c r="A169" s="12">
        <v>167</v>
      </c>
      <c r="B169" t="s">
        <v>1986</v>
      </c>
    </row>
    <row r="170" spans="1:2" x14ac:dyDescent="0.25">
      <c r="A170" s="12">
        <v>168</v>
      </c>
      <c r="B170" t="s">
        <v>1987</v>
      </c>
    </row>
    <row r="171" spans="1:2" x14ac:dyDescent="0.25">
      <c r="A171" s="12">
        <v>169</v>
      </c>
      <c r="B171" t="s">
        <v>1988</v>
      </c>
    </row>
    <row r="172" spans="1:2" x14ac:dyDescent="0.25">
      <c r="A172" s="12">
        <v>170</v>
      </c>
      <c r="B172" t="s">
        <v>1989</v>
      </c>
    </row>
    <row r="173" spans="1:2" x14ac:dyDescent="0.25">
      <c r="A173" s="12">
        <v>171</v>
      </c>
      <c r="B173" t="s">
        <v>1990</v>
      </c>
    </row>
    <row r="174" spans="1:2" x14ac:dyDescent="0.25">
      <c r="A174" s="12">
        <v>172</v>
      </c>
      <c r="B174" t="s">
        <v>1991</v>
      </c>
    </row>
    <row r="175" spans="1:2" x14ac:dyDescent="0.25">
      <c r="A175" s="12">
        <v>173</v>
      </c>
      <c r="B175" t="s">
        <v>1992</v>
      </c>
    </row>
    <row r="176" spans="1:2" x14ac:dyDescent="0.25">
      <c r="A176" s="12">
        <v>174</v>
      </c>
      <c r="B176" t="s">
        <v>1993</v>
      </c>
    </row>
    <row r="177" spans="1:2" x14ac:dyDescent="0.25">
      <c r="A177" s="12">
        <v>175</v>
      </c>
      <c r="B177" t="s">
        <v>1994</v>
      </c>
    </row>
    <row r="178" spans="1:2" x14ac:dyDescent="0.25">
      <c r="A178" s="12">
        <v>176</v>
      </c>
      <c r="B178" t="s">
        <v>1995</v>
      </c>
    </row>
    <row r="179" spans="1:2" x14ac:dyDescent="0.25">
      <c r="A179" s="12">
        <v>177</v>
      </c>
      <c r="B179" t="s">
        <v>1996</v>
      </c>
    </row>
    <row r="180" spans="1:2" x14ac:dyDescent="0.25">
      <c r="A180" s="12">
        <v>178</v>
      </c>
      <c r="B180" t="s">
        <v>1997</v>
      </c>
    </row>
    <row r="181" spans="1:2" x14ac:dyDescent="0.25">
      <c r="A181" s="12">
        <v>179</v>
      </c>
      <c r="B181" t="s">
        <v>1998</v>
      </c>
    </row>
    <row r="182" spans="1:2" x14ac:dyDescent="0.25">
      <c r="A182" s="12">
        <v>180</v>
      </c>
      <c r="B182" t="s">
        <v>1999</v>
      </c>
    </row>
    <row r="183" spans="1:2" x14ac:dyDescent="0.25">
      <c r="A183" s="12">
        <v>181</v>
      </c>
      <c r="B183" t="s">
        <v>2000</v>
      </c>
    </row>
    <row r="184" spans="1:2" x14ac:dyDescent="0.25">
      <c r="A184" s="12">
        <v>182</v>
      </c>
      <c r="B184" t="s">
        <v>2001</v>
      </c>
    </row>
    <row r="185" spans="1:2" x14ac:dyDescent="0.25">
      <c r="A185" s="12">
        <v>183</v>
      </c>
      <c r="B185" t="s">
        <v>2002</v>
      </c>
    </row>
    <row r="186" spans="1:2" x14ac:dyDescent="0.25">
      <c r="A186" s="12">
        <v>184</v>
      </c>
      <c r="B186" t="s">
        <v>2003</v>
      </c>
    </row>
    <row r="187" spans="1:2" x14ac:dyDescent="0.25">
      <c r="A187" s="12">
        <v>185</v>
      </c>
      <c r="B187" t="s">
        <v>2004</v>
      </c>
    </row>
    <row r="188" spans="1:2" x14ac:dyDescent="0.25">
      <c r="A188" s="12">
        <v>186</v>
      </c>
      <c r="B188" t="s">
        <v>2005</v>
      </c>
    </row>
    <row r="189" spans="1:2" x14ac:dyDescent="0.25">
      <c r="A189" s="12">
        <v>187</v>
      </c>
      <c r="B189" t="s">
        <v>2006</v>
      </c>
    </row>
    <row r="190" spans="1:2" x14ac:dyDescent="0.25">
      <c r="A190" s="12">
        <v>188</v>
      </c>
      <c r="B190" t="s">
        <v>2007</v>
      </c>
    </row>
    <row r="191" spans="1:2" x14ac:dyDescent="0.25">
      <c r="A191" s="12">
        <v>189</v>
      </c>
      <c r="B191" t="s">
        <v>2008</v>
      </c>
    </row>
    <row r="192" spans="1:2" x14ac:dyDescent="0.25">
      <c r="A192" s="12">
        <v>190</v>
      </c>
      <c r="B192" t="s">
        <v>2009</v>
      </c>
    </row>
    <row r="193" spans="1:2" x14ac:dyDescent="0.25">
      <c r="A193" s="12">
        <v>191</v>
      </c>
      <c r="B193" t="s">
        <v>2010</v>
      </c>
    </row>
    <row r="194" spans="1:2" x14ac:dyDescent="0.25">
      <c r="A194" s="12">
        <v>192</v>
      </c>
      <c r="B194" t="s">
        <v>2011</v>
      </c>
    </row>
    <row r="195" spans="1:2" x14ac:dyDescent="0.25">
      <c r="A195" s="12">
        <v>193</v>
      </c>
      <c r="B195" t="s">
        <v>2012</v>
      </c>
    </row>
    <row r="196" spans="1:2" x14ac:dyDescent="0.25">
      <c r="A196" s="12">
        <v>194</v>
      </c>
      <c r="B196" t="s">
        <v>2013</v>
      </c>
    </row>
    <row r="197" spans="1:2" x14ac:dyDescent="0.25">
      <c r="A197" s="12">
        <v>195</v>
      </c>
      <c r="B197" t="s">
        <v>2014</v>
      </c>
    </row>
    <row r="198" spans="1:2" x14ac:dyDescent="0.25">
      <c r="A198" s="12">
        <v>196</v>
      </c>
      <c r="B198" t="s">
        <v>2015</v>
      </c>
    </row>
    <row r="199" spans="1:2" x14ac:dyDescent="0.25">
      <c r="A199" s="12">
        <v>197</v>
      </c>
      <c r="B199" t="s">
        <v>2016</v>
      </c>
    </row>
    <row r="200" spans="1:2" x14ac:dyDescent="0.25">
      <c r="A200" s="12">
        <v>198</v>
      </c>
      <c r="B200" t="s">
        <v>2017</v>
      </c>
    </row>
    <row r="201" spans="1:2" x14ac:dyDescent="0.25">
      <c r="A201" s="12">
        <v>199</v>
      </c>
      <c r="B201" t="s">
        <v>2018</v>
      </c>
    </row>
    <row r="202" spans="1:2" x14ac:dyDescent="0.25">
      <c r="A202" s="12">
        <v>200</v>
      </c>
      <c r="B202" t="s">
        <v>2019</v>
      </c>
    </row>
    <row r="203" spans="1:2" x14ac:dyDescent="0.25">
      <c r="A203" s="12">
        <v>201</v>
      </c>
      <c r="B203" t="s">
        <v>2020</v>
      </c>
    </row>
    <row r="204" spans="1:2" x14ac:dyDescent="0.25">
      <c r="A204" s="12">
        <v>202</v>
      </c>
      <c r="B204" t="s">
        <v>2021</v>
      </c>
    </row>
    <row r="205" spans="1:2" x14ac:dyDescent="0.25">
      <c r="A205" s="12">
        <v>203</v>
      </c>
      <c r="B205" t="s">
        <v>2022</v>
      </c>
    </row>
    <row r="206" spans="1:2" x14ac:dyDescent="0.25">
      <c r="A206" s="12">
        <v>204</v>
      </c>
      <c r="B206" t="s">
        <v>2023</v>
      </c>
    </row>
    <row r="207" spans="1:2" x14ac:dyDescent="0.25">
      <c r="A207" s="12">
        <v>205</v>
      </c>
      <c r="B207" t="s">
        <v>2024</v>
      </c>
    </row>
    <row r="208" spans="1:2" x14ac:dyDescent="0.25">
      <c r="A208" s="12">
        <v>206</v>
      </c>
      <c r="B208" t="s">
        <v>2025</v>
      </c>
    </row>
    <row r="209" spans="1:2" x14ac:dyDescent="0.25">
      <c r="A209" s="12">
        <v>207</v>
      </c>
      <c r="B209" t="s">
        <v>2026</v>
      </c>
    </row>
    <row r="210" spans="1:2" x14ac:dyDescent="0.25">
      <c r="A210" s="12">
        <v>208</v>
      </c>
      <c r="B210" t="s">
        <v>2027</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2028</v>
      </c>
    </row>
    <row r="216" spans="1:2" x14ac:dyDescent="0.25">
      <c r="A216" s="12">
        <v>214</v>
      </c>
      <c r="B216" t="s">
        <v>2029</v>
      </c>
    </row>
    <row r="217" spans="1:2" x14ac:dyDescent="0.25">
      <c r="A217" s="12">
        <v>215</v>
      </c>
      <c r="B217" t="s">
        <v>187</v>
      </c>
    </row>
    <row r="218" spans="1:2" x14ac:dyDescent="0.25">
      <c r="A218" s="12">
        <v>216</v>
      </c>
      <c r="B218" t="s">
        <v>2030</v>
      </c>
    </row>
    <row r="219" spans="1:2" x14ac:dyDescent="0.25">
      <c r="A219" s="12">
        <v>217</v>
      </c>
      <c r="B219" t="s">
        <v>2031</v>
      </c>
    </row>
    <row r="220" spans="1:2" x14ac:dyDescent="0.25">
      <c r="A220" s="12">
        <v>218</v>
      </c>
      <c r="B220" t="s">
        <v>2032</v>
      </c>
    </row>
    <row r="221" spans="1:2" x14ac:dyDescent="0.25">
      <c r="A221" s="12">
        <v>219</v>
      </c>
      <c r="B221" t="s">
        <v>2033</v>
      </c>
    </row>
    <row r="222" spans="1:2" x14ac:dyDescent="0.25">
      <c r="A222" s="12">
        <v>220</v>
      </c>
      <c r="B222" t="s">
        <v>2034</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2035</v>
      </c>
    </row>
    <row r="228" spans="1:2" x14ac:dyDescent="0.25">
      <c r="A228" s="12">
        <v>226</v>
      </c>
      <c r="B228" t="s">
        <v>2036</v>
      </c>
    </row>
    <row r="229" spans="1:2" x14ac:dyDescent="0.25">
      <c r="A229" s="12">
        <v>227</v>
      </c>
      <c r="B229" t="s">
        <v>2037</v>
      </c>
    </row>
    <row r="230" spans="1:2" x14ac:dyDescent="0.25">
      <c r="A230" s="12">
        <v>228</v>
      </c>
    </row>
    <row r="231" spans="1:2" x14ac:dyDescent="0.25">
      <c r="A231" s="12">
        <v>229</v>
      </c>
      <c r="B231" t="s">
        <v>2038</v>
      </c>
    </row>
    <row r="232" spans="1:2" x14ac:dyDescent="0.25">
      <c r="A232" s="12">
        <v>230</v>
      </c>
      <c r="B232" t="s">
        <v>2039</v>
      </c>
    </row>
    <row r="233" spans="1:2" x14ac:dyDescent="0.25">
      <c r="A233" s="12">
        <v>231</v>
      </c>
      <c r="B233" t="s">
        <v>2040</v>
      </c>
    </row>
    <row r="234" spans="1:2" x14ac:dyDescent="0.25">
      <c r="A234" s="12">
        <v>232</v>
      </c>
      <c r="B234" t="s">
        <v>2041</v>
      </c>
    </row>
    <row r="235" spans="1:2" x14ac:dyDescent="0.25">
      <c r="A235" s="12">
        <v>233</v>
      </c>
      <c r="B235" t="s">
        <v>2042</v>
      </c>
    </row>
    <row r="236" spans="1:2" x14ac:dyDescent="0.25">
      <c r="A236" s="12">
        <v>234</v>
      </c>
      <c r="B236" t="s">
        <v>2043</v>
      </c>
    </row>
    <row r="237" spans="1:2" x14ac:dyDescent="0.25">
      <c r="A237" s="12">
        <v>235</v>
      </c>
      <c r="B237" t="s">
        <v>2044</v>
      </c>
    </row>
    <row r="238" spans="1:2" x14ac:dyDescent="0.25">
      <c r="A238" s="12">
        <v>236</v>
      </c>
      <c r="B238" t="s">
        <v>2045</v>
      </c>
    </row>
    <row r="239" spans="1:2" x14ac:dyDescent="0.25">
      <c r="A239" s="12">
        <v>237</v>
      </c>
      <c r="B239" t="s">
        <v>2046</v>
      </c>
    </row>
    <row r="240" spans="1:2" x14ac:dyDescent="0.25">
      <c r="A240" s="12">
        <v>238</v>
      </c>
      <c r="B240" t="s">
        <v>2047</v>
      </c>
    </row>
    <row r="241" spans="1:2" x14ac:dyDescent="0.25">
      <c r="A241" s="12">
        <v>239</v>
      </c>
      <c r="B241" t="s">
        <v>2048</v>
      </c>
    </row>
    <row r="242" spans="1:2" x14ac:dyDescent="0.25">
      <c r="A242" s="12">
        <v>240</v>
      </c>
      <c r="B242" t="s">
        <v>2049</v>
      </c>
    </row>
    <row r="243" spans="1:2" x14ac:dyDescent="0.25">
      <c r="A243" s="12">
        <v>241</v>
      </c>
      <c r="B243" t="s">
        <v>2050</v>
      </c>
    </row>
    <row r="244" spans="1:2" x14ac:dyDescent="0.25">
      <c r="A244" s="12">
        <v>242</v>
      </c>
      <c r="B244" t="s">
        <v>2051</v>
      </c>
    </row>
    <row r="245" spans="1:2" x14ac:dyDescent="0.25">
      <c r="A245" s="12">
        <v>243</v>
      </c>
      <c r="B245" t="s">
        <v>2052</v>
      </c>
    </row>
    <row r="246" spans="1:2" x14ac:dyDescent="0.25">
      <c r="A246" s="12">
        <v>244</v>
      </c>
      <c r="B246" t="s">
        <v>2053</v>
      </c>
    </row>
    <row r="247" spans="1:2" x14ac:dyDescent="0.25">
      <c r="A247" s="12">
        <v>245</v>
      </c>
      <c r="B247" t="s">
        <v>2054</v>
      </c>
    </row>
    <row r="248" spans="1:2" x14ac:dyDescent="0.25">
      <c r="A248" s="12">
        <v>246</v>
      </c>
      <c r="B248" t="s">
        <v>2055</v>
      </c>
    </row>
    <row r="249" spans="1:2" x14ac:dyDescent="0.25">
      <c r="A249" s="12">
        <v>247</v>
      </c>
      <c r="B249" t="s">
        <v>2056</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2057</v>
      </c>
    </row>
    <row r="254" spans="1:2" x14ac:dyDescent="0.25">
      <c r="A254" s="12">
        <v>252</v>
      </c>
      <c r="B254" t="s">
        <v>2058</v>
      </c>
    </row>
    <row r="255" spans="1:2" x14ac:dyDescent="0.25">
      <c r="A255" s="12">
        <v>253</v>
      </c>
      <c r="B255" t="s">
        <v>2059</v>
      </c>
    </row>
    <row r="256" spans="1:2" x14ac:dyDescent="0.25">
      <c r="A256" s="12">
        <v>254</v>
      </c>
      <c r="B256" t="s">
        <v>2060</v>
      </c>
    </row>
    <row r="257" spans="1:2" x14ac:dyDescent="0.25">
      <c r="A257" s="12">
        <v>255</v>
      </c>
      <c r="B257" t="s">
        <v>2061</v>
      </c>
    </row>
    <row r="258" spans="1:2" x14ac:dyDescent="0.25">
      <c r="A258" s="12">
        <v>256</v>
      </c>
      <c r="B258" t="s">
        <v>2062</v>
      </c>
    </row>
    <row r="259" spans="1:2" x14ac:dyDescent="0.25">
      <c r="A259" s="12">
        <v>257</v>
      </c>
      <c r="B259" t="s">
        <v>2063</v>
      </c>
    </row>
    <row r="260" spans="1:2" x14ac:dyDescent="0.25">
      <c r="A260" s="12">
        <v>258</v>
      </c>
      <c r="B260" t="s">
        <v>2064</v>
      </c>
    </row>
    <row r="261" spans="1:2" x14ac:dyDescent="0.25">
      <c r="A261" s="12">
        <v>259</v>
      </c>
    </row>
    <row r="262" spans="1:2" x14ac:dyDescent="0.25">
      <c r="A262" s="12">
        <v>260</v>
      </c>
      <c r="B262" t="s">
        <v>2065</v>
      </c>
    </row>
    <row r="263" spans="1:2" x14ac:dyDescent="0.25">
      <c r="A263" s="12">
        <v>261</v>
      </c>
      <c r="B263" t="s">
        <v>2066</v>
      </c>
    </row>
    <row r="264" spans="1:2" x14ac:dyDescent="0.25">
      <c r="A264" s="12">
        <v>262</v>
      </c>
      <c r="B264" t="s">
        <v>2067</v>
      </c>
    </row>
    <row r="265" spans="1:2" x14ac:dyDescent="0.25">
      <c r="A265" s="12">
        <v>263</v>
      </c>
      <c r="B265" t="s">
        <v>2068</v>
      </c>
    </row>
    <row r="266" spans="1:2" x14ac:dyDescent="0.25">
      <c r="A266" s="12">
        <v>264</v>
      </c>
      <c r="B266" t="s">
        <v>2069</v>
      </c>
    </row>
    <row r="267" spans="1:2" x14ac:dyDescent="0.25">
      <c r="A267" s="12">
        <v>265</v>
      </c>
      <c r="B267" t="s">
        <v>2070</v>
      </c>
    </row>
    <row r="268" spans="1:2" x14ac:dyDescent="0.25">
      <c r="A268" s="12">
        <v>266</v>
      </c>
      <c r="B268" t="s">
        <v>2071</v>
      </c>
    </row>
    <row r="269" spans="1:2" x14ac:dyDescent="0.25">
      <c r="A269" s="12">
        <v>267</v>
      </c>
      <c r="B269" t="s">
        <v>2072</v>
      </c>
    </row>
    <row r="270" spans="1:2" x14ac:dyDescent="0.25">
      <c r="A270" s="12">
        <v>268</v>
      </c>
      <c r="B270" t="s">
        <v>2073</v>
      </c>
    </row>
    <row r="271" spans="1:2" x14ac:dyDescent="0.25">
      <c r="A271" s="12">
        <v>269</v>
      </c>
      <c r="B271" t="s">
        <v>2074</v>
      </c>
    </row>
    <row r="272" spans="1:2" x14ac:dyDescent="0.25">
      <c r="A272" s="12">
        <v>270</v>
      </c>
      <c r="B272" t="s">
        <v>441</v>
      </c>
    </row>
    <row r="273" spans="1:2" x14ac:dyDescent="0.25">
      <c r="A273" s="12">
        <v>271</v>
      </c>
    </row>
    <row r="274" spans="1:2" x14ac:dyDescent="0.25">
      <c r="A274" s="12">
        <v>272</v>
      </c>
      <c r="B274" t="s">
        <v>2075</v>
      </c>
    </row>
    <row r="275" spans="1:2" x14ac:dyDescent="0.25">
      <c r="A275" s="12">
        <v>273</v>
      </c>
      <c r="B275" t="s">
        <v>2076</v>
      </c>
    </row>
    <row r="276" spans="1:2" x14ac:dyDescent="0.25">
      <c r="A276" s="12">
        <v>274</v>
      </c>
      <c r="B276" t="s">
        <v>2077</v>
      </c>
    </row>
    <row r="277" spans="1:2" x14ac:dyDescent="0.25">
      <c r="A277" s="12">
        <v>275</v>
      </c>
      <c r="B277" t="s">
        <v>2078</v>
      </c>
    </row>
    <row r="278" spans="1:2" x14ac:dyDescent="0.25">
      <c r="A278" s="12">
        <v>276</v>
      </c>
      <c r="B278" t="s">
        <v>2079</v>
      </c>
    </row>
    <row r="279" spans="1:2" x14ac:dyDescent="0.25">
      <c r="A279" s="12">
        <v>277</v>
      </c>
      <c r="B279" t="s">
        <v>2080</v>
      </c>
    </row>
    <row r="280" spans="1:2" x14ac:dyDescent="0.25">
      <c r="A280" s="12">
        <v>278</v>
      </c>
      <c r="B280" t="s">
        <v>2081</v>
      </c>
    </row>
    <row r="281" spans="1:2" x14ac:dyDescent="0.25">
      <c r="A281" s="12">
        <v>279</v>
      </c>
      <c r="B281" t="s">
        <v>2082</v>
      </c>
    </row>
    <row r="282" spans="1:2" x14ac:dyDescent="0.25">
      <c r="A282" s="12">
        <v>280</v>
      </c>
      <c r="B282" t="s">
        <v>2083</v>
      </c>
    </row>
    <row r="283" spans="1:2" x14ac:dyDescent="0.25">
      <c r="A283" s="12">
        <v>281</v>
      </c>
      <c r="B283" t="s">
        <v>2084</v>
      </c>
    </row>
    <row r="284" spans="1:2" x14ac:dyDescent="0.25">
      <c r="A284" s="12">
        <v>282</v>
      </c>
      <c r="B284" t="s">
        <v>2085</v>
      </c>
    </row>
    <row r="285" spans="1:2" x14ac:dyDescent="0.25">
      <c r="A285" s="12">
        <v>283</v>
      </c>
    </row>
    <row r="286" spans="1:2" x14ac:dyDescent="0.25">
      <c r="A286" s="12">
        <v>284</v>
      </c>
      <c r="B286" t="s">
        <v>2086</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2087</v>
      </c>
    </row>
    <row r="329" spans="1:2" x14ac:dyDescent="0.25">
      <c r="A329" s="12">
        <v>327</v>
      </c>
      <c r="B329" t="s">
        <v>564</v>
      </c>
    </row>
    <row r="330" spans="1:2" x14ac:dyDescent="0.25">
      <c r="A330" s="12">
        <v>328</v>
      </c>
      <c r="B330" t="s">
        <v>2088</v>
      </c>
    </row>
    <row r="331" spans="1:2" x14ac:dyDescent="0.25">
      <c r="A331" s="12">
        <v>329</v>
      </c>
      <c r="B331" t="s">
        <v>2089</v>
      </c>
    </row>
    <row r="332" spans="1:2" x14ac:dyDescent="0.25">
      <c r="A332" s="12">
        <v>330</v>
      </c>
      <c r="B332" t="s">
        <v>2090</v>
      </c>
    </row>
    <row r="333" spans="1:2" x14ac:dyDescent="0.25">
      <c r="A333" s="12">
        <v>331</v>
      </c>
      <c r="B333" t="s">
        <v>2091</v>
      </c>
    </row>
    <row r="334" spans="1:2" x14ac:dyDescent="0.25">
      <c r="A334" s="12">
        <v>332</v>
      </c>
      <c r="B334" t="s">
        <v>2092</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2093</v>
      </c>
    </row>
    <row r="340" spans="1:2" x14ac:dyDescent="0.25">
      <c r="A340" s="12">
        <v>338</v>
      </c>
      <c r="B340" t="s">
        <v>2094</v>
      </c>
    </row>
    <row r="341" spans="1:2" x14ac:dyDescent="0.25">
      <c r="A341" s="12">
        <v>339</v>
      </c>
      <c r="B341" t="s">
        <v>2095</v>
      </c>
    </row>
    <row r="342" spans="1:2" x14ac:dyDescent="0.25">
      <c r="A342" s="12">
        <v>340</v>
      </c>
      <c r="B342" t="s">
        <v>2096</v>
      </c>
    </row>
    <row r="343" spans="1:2" x14ac:dyDescent="0.25">
      <c r="A343" s="12">
        <v>341</v>
      </c>
      <c r="B343" t="s">
        <v>2097</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2098</v>
      </c>
    </row>
    <row r="349" spans="1:2" x14ac:dyDescent="0.25">
      <c r="A349" s="12">
        <v>347</v>
      </c>
      <c r="B349" t="s">
        <v>694</v>
      </c>
    </row>
    <row r="350" spans="1:2" x14ac:dyDescent="0.25">
      <c r="A350" s="12">
        <v>348</v>
      </c>
      <c r="B350" t="s">
        <v>693</v>
      </c>
    </row>
    <row r="351" spans="1:2" x14ac:dyDescent="0.25">
      <c r="A351" s="12">
        <v>349</v>
      </c>
      <c r="B351" t="s">
        <v>2099</v>
      </c>
    </row>
    <row r="352" spans="1:2" x14ac:dyDescent="0.25">
      <c r="A352" s="12">
        <v>350</v>
      </c>
      <c r="B352" t="s">
        <v>2100</v>
      </c>
    </row>
    <row r="353" spans="1:2" x14ac:dyDescent="0.25">
      <c r="A353" s="12">
        <v>351</v>
      </c>
      <c r="B353" t="s">
        <v>2101</v>
      </c>
    </row>
    <row r="354" spans="1:2" x14ac:dyDescent="0.25">
      <c r="A354" s="12">
        <v>352</v>
      </c>
      <c r="B354" t="s">
        <v>2102</v>
      </c>
    </row>
    <row r="355" spans="1:2" x14ac:dyDescent="0.25">
      <c r="A355" s="12">
        <v>353</v>
      </c>
      <c r="B355" t="s">
        <v>2103</v>
      </c>
    </row>
    <row r="356" spans="1:2" x14ac:dyDescent="0.25">
      <c r="A356" s="12">
        <v>354</v>
      </c>
      <c r="B356" t="s">
        <v>2104</v>
      </c>
    </row>
    <row r="357" spans="1:2" x14ac:dyDescent="0.25">
      <c r="A357" s="12">
        <v>355</v>
      </c>
      <c r="B357" t="s">
        <v>2105</v>
      </c>
    </row>
    <row r="358" spans="1:2" x14ac:dyDescent="0.25">
      <c r="A358" s="12">
        <v>356</v>
      </c>
      <c r="B358" t="s">
        <v>2106</v>
      </c>
    </row>
    <row r="359" spans="1:2" x14ac:dyDescent="0.25">
      <c r="A359" s="12">
        <v>357</v>
      </c>
      <c r="B359" t="s">
        <v>2107</v>
      </c>
    </row>
    <row r="360" spans="1:2" x14ac:dyDescent="0.25">
      <c r="A360" s="12">
        <v>358</v>
      </c>
      <c r="B360" t="s">
        <v>2108</v>
      </c>
    </row>
    <row r="361" spans="1:2" x14ac:dyDescent="0.25">
      <c r="A361" s="12">
        <v>359</v>
      </c>
      <c r="B361" t="s">
        <v>2109</v>
      </c>
    </row>
    <row r="362" spans="1:2" x14ac:dyDescent="0.25">
      <c r="A362" s="12">
        <v>360</v>
      </c>
      <c r="B362" t="s">
        <v>2110</v>
      </c>
    </row>
    <row r="363" spans="1:2" x14ac:dyDescent="0.25">
      <c r="A363" s="12">
        <v>361</v>
      </c>
      <c r="B363" t="s">
        <v>696</v>
      </c>
    </row>
    <row r="364" spans="1:2" x14ac:dyDescent="0.25">
      <c r="A364" s="12">
        <v>362</v>
      </c>
      <c r="B364" t="s">
        <v>695</v>
      </c>
    </row>
    <row r="365" spans="1:2" x14ac:dyDescent="0.25">
      <c r="A365" s="12">
        <v>363</v>
      </c>
      <c r="B365" t="s">
        <v>2111</v>
      </c>
    </row>
    <row r="366" spans="1:2" x14ac:dyDescent="0.25">
      <c r="A366" s="12">
        <v>364</v>
      </c>
      <c r="B366" t="s">
        <v>2112</v>
      </c>
    </row>
    <row r="367" spans="1:2" x14ac:dyDescent="0.25">
      <c r="A367" s="12">
        <v>365</v>
      </c>
      <c r="B367" t="s">
        <v>2113</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2114</v>
      </c>
    </row>
    <row r="372" spans="1:2" x14ac:dyDescent="0.25">
      <c r="A372" s="12">
        <v>370</v>
      </c>
      <c r="B372" t="s">
        <v>2115</v>
      </c>
    </row>
    <row r="373" spans="1:2" x14ac:dyDescent="0.25">
      <c r="A373" s="12">
        <v>371</v>
      </c>
      <c r="B373" t="s">
        <v>2116</v>
      </c>
    </row>
    <row r="374" spans="1:2" x14ac:dyDescent="0.25">
      <c r="A374" s="12">
        <v>372</v>
      </c>
      <c r="B374" t="s">
        <v>707</v>
      </c>
    </row>
    <row r="375" spans="1:2" x14ac:dyDescent="0.25">
      <c r="A375" s="12">
        <v>373</v>
      </c>
      <c r="B375" t="s">
        <v>706</v>
      </c>
    </row>
    <row r="376" spans="1:2" x14ac:dyDescent="0.25">
      <c r="A376" s="12">
        <v>374</v>
      </c>
      <c r="B376" t="s">
        <v>2117</v>
      </c>
    </row>
    <row r="377" spans="1:2" x14ac:dyDescent="0.25">
      <c r="A377" s="12">
        <v>375</v>
      </c>
      <c r="B377" t="s">
        <v>2118</v>
      </c>
    </row>
    <row r="378" spans="1:2" x14ac:dyDescent="0.25">
      <c r="A378" s="12">
        <v>376</v>
      </c>
      <c r="B378" t="s">
        <v>2119</v>
      </c>
    </row>
    <row r="379" spans="1:2" x14ac:dyDescent="0.25">
      <c r="A379" s="12">
        <v>377</v>
      </c>
      <c r="B379" t="s">
        <v>2120</v>
      </c>
    </row>
    <row r="380" spans="1:2" x14ac:dyDescent="0.25">
      <c r="A380" s="12">
        <v>378</v>
      </c>
      <c r="B380" t="s">
        <v>721</v>
      </c>
    </row>
    <row r="381" spans="1:2" x14ac:dyDescent="0.25">
      <c r="A381" s="12">
        <v>379</v>
      </c>
      <c r="B381" t="s">
        <v>2121</v>
      </c>
    </row>
    <row r="382" spans="1:2" x14ac:dyDescent="0.25">
      <c r="A382" s="12">
        <v>380</v>
      </c>
      <c r="B382" t="s">
        <v>723</v>
      </c>
    </row>
    <row r="383" spans="1:2" x14ac:dyDescent="0.25">
      <c r="A383" s="12">
        <v>381</v>
      </c>
      <c r="B383" t="s">
        <v>2122</v>
      </c>
    </row>
    <row r="384" spans="1:2" x14ac:dyDescent="0.25">
      <c r="A384" s="12">
        <v>382</v>
      </c>
      <c r="B384" t="s">
        <v>2123</v>
      </c>
    </row>
    <row r="385" spans="1:2" x14ac:dyDescent="0.25">
      <c r="A385" s="12">
        <v>383</v>
      </c>
      <c r="B385" t="s">
        <v>2124</v>
      </c>
    </row>
    <row r="386" spans="1:2" x14ac:dyDescent="0.25">
      <c r="A386" s="12">
        <v>384</v>
      </c>
      <c r="B386" t="s">
        <v>2125</v>
      </c>
    </row>
    <row r="387" spans="1:2" x14ac:dyDescent="0.25">
      <c r="A387" s="12">
        <v>385</v>
      </c>
    </row>
    <row r="388" spans="1:2" x14ac:dyDescent="0.25">
      <c r="A388" s="12">
        <v>386</v>
      </c>
      <c r="B388" t="s">
        <v>2126</v>
      </c>
    </row>
    <row r="389" spans="1:2" x14ac:dyDescent="0.25">
      <c r="A389" s="12">
        <v>387</v>
      </c>
      <c r="B389" t="s">
        <v>2127</v>
      </c>
    </row>
    <row r="390" spans="1:2" x14ac:dyDescent="0.25">
      <c r="A390" s="12">
        <v>388</v>
      </c>
      <c r="B390" t="s">
        <v>725</v>
      </c>
    </row>
    <row r="391" spans="1:2" x14ac:dyDescent="0.25">
      <c r="A391" s="12">
        <v>389</v>
      </c>
      <c r="B391" t="s">
        <v>2128</v>
      </c>
    </row>
    <row r="392" spans="1:2" x14ac:dyDescent="0.25">
      <c r="A392" s="12">
        <v>390</v>
      </c>
      <c r="B392" t="s">
        <v>2129</v>
      </c>
    </row>
    <row r="393" spans="1:2" x14ac:dyDescent="0.25">
      <c r="A393" s="12">
        <v>391</v>
      </c>
      <c r="B393" t="s">
        <v>2130</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2131</v>
      </c>
    </row>
    <row r="400" spans="1:2" x14ac:dyDescent="0.25">
      <c r="A400" s="12">
        <v>398</v>
      </c>
      <c r="B400" t="s">
        <v>2132</v>
      </c>
    </row>
    <row r="401" spans="1:2" x14ac:dyDescent="0.25">
      <c r="A401" s="12">
        <v>399</v>
      </c>
      <c r="B401" t="s">
        <v>2133</v>
      </c>
    </row>
    <row r="402" spans="1:2" x14ac:dyDescent="0.25">
      <c r="A402" s="12">
        <v>400</v>
      </c>
      <c r="B402" t="s">
        <v>1391</v>
      </c>
    </row>
    <row r="403" spans="1:2" x14ac:dyDescent="0.25">
      <c r="A403" s="12">
        <v>401</v>
      </c>
      <c r="B403" t="s">
        <v>1392</v>
      </c>
    </row>
    <row r="404" spans="1:2" x14ac:dyDescent="0.25">
      <c r="A404" s="12">
        <v>402</v>
      </c>
      <c r="B404" t="s">
        <v>2134</v>
      </c>
    </row>
    <row r="405" spans="1:2" x14ac:dyDescent="0.25">
      <c r="A405" s="12">
        <v>403</v>
      </c>
      <c r="B405" t="s">
        <v>2135</v>
      </c>
    </row>
    <row r="406" spans="1:2" x14ac:dyDescent="0.25">
      <c r="A406" s="12">
        <v>404</v>
      </c>
      <c r="B406" t="s">
        <v>2136</v>
      </c>
    </row>
    <row r="407" spans="1:2" x14ac:dyDescent="0.25">
      <c r="A407" s="12">
        <v>405</v>
      </c>
      <c r="B407" t="s">
        <v>2137</v>
      </c>
    </row>
    <row r="408" spans="1:2" x14ac:dyDescent="0.25">
      <c r="A408" s="12">
        <v>406</v>
      </c>
      <c r="B408" t="s">
        <v>2138</v>
      </c>
    </row>
    <row r="409" spans="1:2" x14ac:dyDescent="0.25">
      <c r="A409" s="12">
        <v>407</v>
      </c>
      <c r="B409" t="s">
        <v>2139</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2140</v>
      </c>
    </row>
    <row r="414" spans="1:2" x14ac:dyDescent="0.25">
      <c r="A414" s="12">
        <v>412</v>
      </c>
      <c r="B414" t="s">
        <v>2141</v>
      </c>
    </row>
    <row r="415" spans="1:2" x14ac:dyDescent="0.25">
      <c r="A415" s="12">
        <v>413</v>
      </c>
      <c r="B415" t="s">
        <v>2142</v>
      </c>
    </row>
    <row r="416" spans="1:2" x14ac:dyDescent="0.25">
      <c r="A416" s="12">
        <v>414</v>
      </c>
      <c r="B416" t="s">
        <v>2143</v>
      </c>
    </row>
    <row r="417" spans="1:2" x14ac:dyDescent="0.25">
      <c r="A417" s="12">
        <v>415</v>
      </c>
      <c r="B417" t="s">
        <v>2144</v>
      </c>
    </row>
    <row r="418" spans="1:2" x14ac:dyDescent="0.25">
      <c r="A418" s="12">
        <v>416</v>
      </c>
      <c r="B418" t="s">
        <v>2145</v>
      </c>
    </row>
    <row r="419" spans="1:2" x14ac:dyDescent="0.25">
      <c r="A419" s="12">
        <v>417</v>
      </c>
      <c r="B419" t="s">
        <v>2146</v>
      </c>
    </row>
    <row r="420" spans="1:2" x14ac:dyDescent="0.25">
      <c r="A420" s="12">
        <v>418</v>
      </c>
      <c r="B420" t="s">
        <v>2147</v>
      </c>
    </row>
    <row r="421" spans="1:2" x14ac:dyDescent="0.25">
      <c r="A421" s="12">
        <v>419</v>
      </c>
      <c r="B421" t="s">
        <v>2148</v>
      </c>
    </row>
    <row r="422" spans="1:2" x14ac:dyDescent="0.25">
      <c r="A422" s="12">
        <v>420</v>
      </c>
      <c r="B422" t="s">
        <v>2149</v>
      </c>
    </row>
    <row r="423" spans="1:2" x14ac:dyDescent="0.25">
      <c r="A423" s="12">
        <v>421</v>
      </c>
      <c r="B423" t="s">
        <v>2150</v>
      </c>
    </row>
    <row r="424" spans="1:2" x14ac:dyDescent="0.25">
      <c r="A424" s="12">
        <v>422</v>
      </c>
      <c r="B424" t="s">
        <v>1605</v>
      </c>
    </row>
    <row r="425" spans="1:2" x14ac:dyDescent="0.25">
      <c r="A425" s="12">
        <v>423</v>
      </c>
      <c r="B425" t="s">
        <v>1606</v>
      </c>
    </row>
    <row r="426" spans="1:2" x14ac:dyDescent="0.25">
      <c r="A426" s="12">
        <v>424</v>
      </c>
      <c r="B426" t="s">
        <v>2151</v>
      </c>
    </row>
    <row r="427" spans="1:2" x14ac:dyDescent="0.25">
      <c r="A427" s="12">
        <v>425</v>
      </c>
      <c r="B427" t="s">
        <v>2152</v>
      </c>
    </row>
    <row r="428" spans="1:2" x14ac:dyDescent="0.25">
      <c r="A428" s="12">
        <v>426</v>
      </c>
      <c r="B428" t="s">
        <v>2153</v>
      </c>
    </row>
    <row r="429" spans="1:2" x14ac:dyDescent="0.25">
      <c r="A429" s="12">
        <v>427</v>
      </c>
      <c r="B429" t="s">
        <v>1667</v>
      </c>
    </row>
    <row r="430" spans="1:2" x14ac:dyDescent="0.25">
      <c r="A430" s="12">
        <v>428</v>
      </c>
      <c r="B430" t="s">
        <v>1668</v>
      </c>
    </row>
    <row r="431" spans="1:2" x14ac:dyDescent="0.25">
      <c r="A431" s="12">
        <v>429</v>
      </c>
      <c r="B431" t="s">
        <v>2154</v>
      </c>
    </row>
    <row r="432" spans="1:2" x14ac:dyDescent="0.25">
      <c r="A432" s="12">
        <v>430</v>
      </c>
      <c r="B432" t="s">
        <v>2155</v>
      </c>
    </row>
    <row r="433" spans="1:2" x14ac:dyDescent="0.25">
      <c r="A433" s="12">
        <v>431</v>
      </c>
      <c r="B433" t="s">
        <v>2156</v>
      </c>
    </row>
    <row r="434" spans="1:2" x14ac:dyDescent="0.25">
      <c r="A434" s="12">
        <v>432</v>
      </c>
      <c r="B434" t="s">
        <v>2157</v>
      </c>
    </row>
    <row r="435" spans="1:2" x14ac:dyDescent="0.25">
      <c r="A435" s="12">
        <v>433</v>
      </c>
      <c r="B435" t="s">
        <v>2158</v>
      </c>
    </row>
    <row r="436" spans="1:2" x14ac:dyDescent="0.25">
      <c r="A436" s="12">
        <v>434</v>
      </c>
      <c r="B436" t="s">
        <v>2159</v>
      </c>
    </row>
    <row r="437" spans="1:2" x14ac:dyDescent="0.25">
      <c r="A437" s="12">
        <v>435</v>
      </c>
      <c r="B437" t="s">
        <v>2160</v>
      </c>
    </row>
    <row r="438" spans="1:2" x14ac:dyDescent="0.25">
      <c r="A438" s="12">
        <v>436</v>
      </c>
      <c r="B438" t="s">
        <v>2161</v>
      </c>
    </row>
    <row r="439" spans="1:2" x14ac:dyDescent="0.25">
      <c r="A439" s="12">
        <v>437</v>
      </c>
      <c r="B439" t="s">
        <v>2423</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2215</v>
      </c>
    </row>
    <row r="444" spans="1:2" x14ac:dyDescent="0.25">
      <c r="A444" s="12">
        <v>442</v>
      </c>
      <c r="B444" t="s">
        <v>2216</v>
      </c>
    </row>
    <row r="445" spans="1:2" x14ac:dyDescent="0.25">
      <c r="A445" s="12">
        <v>443</v>
      </c>
      <c r="B445" t="s">
        <v>2217</v>
      </c>
    </row>
    <row r="446" spans="1:2" x14ac:dyDescent="0.25">
      <c r="A446" s="12">
        <v>444</v>
      </c>
      <c r="B446" t="s">
        <v>2218</v>
      </c>
    </row>
    <row r="447" spans="1:2" x14ac:dyDescent="0.25">
      <c r="A447" s="12">
        <v>445</v>
      </c>
      <c r="B447" t="s">
        <v>2219</v>
      </c>
    </row>
    <row r="448" spans="1:2" x14ac:dyDescent="0.25">
      <c r="A448" s="12">
        <v>446</v>
      </c>
      <c r="B448" t="s">
        <v>2220</v>
      </c>
    </row>
    <row r="449" spans="1:2" x14ac:dyDescent="0.25">
      <c r="A449" s="12">
        <v>447</v>
      </c>
      <c r="B449" t="s">
        <v>2221</v>
      </c>
    </row>
    <row r="450" spans="1:2" x14ac:dyDescent="0.25">
      <c r="A450" s="12">
        <v>448</v>
      </c>
      <c r="B450" t="s">
        <v>2222</v>
      </c>
    </row>
    <row r="451" spans="1:2" x14ac:dyDescent="0.25">
      <c r="A451" s="12">
        <v>449</v>
      </c>
      <c r="B451" t="s">
        <v>2223</v>
      </c>
    </row>
    <row r="452" spans="1:2" x14ac:dyDescent="0.25">
      <c r="A452" s="12">
        <v>450</v>
      </c>
      <c r="B452" t="s">
        <v>2162</v>
      </c>
    </row>
    <row r="453" spans="1:2" x14ac:dyDescent="0.25">
      <c r="A453" s="12">
        <v>451</v>
      </c>
      <c r="B453" t="s">
        <v>2163</v>
      </c>
    </row>
    <row r="454" spans="1:2" x14ac:dyDescent="0.25">
      <c r="A454" s="12">
        <v>452</v>
      </c>
      <c r="B454" t="s">
        <v>2164</v>
      </c>
    </row>
    <row r="455" spans="1:2" x14ac:dyDescent="0.25">
      <c r="A455" s="12">
        <v>453</v>
      </c>
      <c r="B455" t="s">
        <v>2165</v>
      </c>
    </row>
    <row r="456" spans="1:2" x14ac:dyDescent="0.25">
      <c r="A456" s="12">
        <v>454</v>
      </c>
      <c r="B456" t="s">
        <v>2422</v>
      </c>
    </row>
    <row r="457" spans="1:2" x14ac:dyDescent="0.25">
      <c r="A457" s="12">
        <v>455</v>
      </c>
      <c r="B457" t="s">
        <v>2224</v>
      </c>
    </row>
    <row r="458" spans="1:2" x14ac:dyDescent="0.25">
      <c r="A458" s="12">
        <v>456</v>
      </c>
      <c r="B458" t="s">
        <v>2225</v>
      </c>
    </row>
    <row r="459" spans="1:2" x14ac:dyDescent="0.25">
      <c r="A459" s="12">
        <v>457</v>
      </c>
      <c r="B459" t="s">
        <v>2226</v>
      </c>
    </row>
    <row r="460" spans="1:2" x14ac:dyDescent="0.25">
      <c r="A460" s="12">
        <v>458</v>
      </c>
      <c r="B460" t="s">
        <v>2470</v>
      </c>
    </row>
    <row r="461" spans="1:2" x14ac:dyDescent="0.25">
      <c r="A461" s="12">
        <v>459</v>
      </c>
      <c r="B461" t="s">
        <v>2471</v>
      </c>
    </row>
    <row r="462" spans="1:2" x14ac:dyDescent="0.25">
      <c r="A462" s="12">
        <v>460</v>
      </c>
      <c r="B462" t="s">
        <v>2472</v>
      </c>
    </row>
    <row r="463" spans="1:2" x14ac:dyDescent="0.25">
      <c r="A463" s="12">
        <v>461</v>
      </c>
      <c r="B463" t="s">
        <v>2473</v>
      </c>
    </row>
    <row r="464" spans="1:2" x14ac:dyDescent="0.25">
      <c r="A464" s="12">
        <v>462</v>
      </c>
      <c r="B464" t="s">
        <v>2474</v>
      </c>
    </row>
    <row r="465" spans="1:3" x14ac:dyDescent="0.25">
      <c r="A465" s="12">
        <v>463</v>
      </c>
      <c r="B465" t="s">
        <v>2475</v>
      </c>
    </row>
    <row r="466" spans="1:3" x14ac:dyDescent="0.25">
      <c r="A466" s="12">
        <v>464</v>
      </c>
      <c r="B466" t="s">
        <v>2467</v>
      </c>
    </row>
    <row r="467" spans="1:3" x14ac:dyDescent="0.25">
      <c r="A467" s="12">
        <v>465</v>
      </c>
      <c r="B467" t="s">
        <v>2417</v>
      </c>
    </row>
    <row r="468" spans="1:3" x14ac:dyDescent="0.25">
      <c r="A468" s="12">
        <v>466</v>
      </c>
      <c r="B468" t="s">
        <v>2416</v>
      </c>
    </row>
    <row r="469" spans="1:3" x14ac:dyDescent="0.25">
      <c r="A469" s="12">
        <v>467</v>
      </c>
      <c r="B469" t="s">
        <v>2468</v>
      </c>
    </row>
    <row r="470" spans="1:3" x14ac:dyDescent="0.25">
      <c r="A470" s="12">
        <v>468</v>
      </c>
      <c r="B470" t="s">
        <v>2469</v>
      </c>
    </row>
    <row r="471" spans="1:3" x14ac:dyDescent="0.25">
      <c r="A471" s="12">
        <v>469</v>
      </c>
      <c r="B471" t="s">
        <v>2530</v>
      </c>
    </row>
    <row r="472" spans="1:3" x14ac:dyDescent="0.25">
      <c r="A472" s="12">
        <v>470</v>
      </c>
      <c r="B472" t="s">
        <v>2531</v>
      </c>
    </row>
    <row r="473" spans="1:3" x14ac:dyDescent="0.25">
      <c r="A473" s="12">
        <v>471</v>
      </c>
      <c r="B473" t="s">
        <v>2465</v>
      </c>
    </row>
    <row r="474" spans="1:3" x14ac:dyDescent="0.25">
      <c r="A474" s="12">
        <v>472</v>
      </c>
      <c r="B474" t="s">
        <v>2466</v>
      </c>
      <c r="C474" s="77"/>
    </row>
    <row r="475" spans="1:3" x14ac:dyDescent="0.25">
      <c r="A475" s="12">
        <v>473</v>
      </c>
      <c r="B475" t="s">
        <v>2437</v>
      </c>
      <c r="C475" s="77"/>
    </row>
    <row r="476" spans="1:3" x14ac:dyDescent="0.25">
      <c r="A476" s="12">
        <v>474</v>
      </c>
      <c r="C476" s="77"/>
    </row>
    <row r="477" spans="1:3" x14ac:dyDescent="0.25">
      <c r="A477" s="12">
        <v>475</v>
      </c>
      <c r="C477" s="77"/>
    </row>
    <row r="478" spans="1:3" x14ac:dyDescent="0.25">
      <c r="A478" s="12">
        <v>476</v>
      </c>
      <c r="B478" t="s">
        <v>2689</v>
      </c>
      <c r="C478" s="78"/>
    </row>
    <row r="479" spans="1:3" x14ac:dyDescent="0.25">
      <c r="A479" s="12">
        <v>477</v>
      </c>
      <c r="B479" t="s">
        <v>2690</v>
      </c>
      <c r="C479" s="79"/>
    </row>
    <row r="480" spans="1:3" x14ac:dyDescent="0.25">
      <c r="A480" s="12">
        <v>478</v>
      </c>
      <c r="B480" t="s">
        <v>2691</v>
      </c>
      <c r="C480" s="79"/>
    </row>
    <row r="481" spans="1:3" x14ac:dyDescent="0.25">
      <c r="A481" s="12">
        <v>479</v>
      </c>
      <c r="B481" t="s">
        <v>2692</v>
      </c>
      <c r="C481" s="79"/>
    </row>
    <row r="482" spans="1:3" x14ac:dyDescent="0.25">
      <c r="A482" s="12">
        <v>480</v>
      </c>
      <c r="B482" t="s">
        <v>2693</v>
      </c>
      <c r="C482" s="79"/>
    </row>
    <row r="483" spans="1:3" x14ac:dyDescent="0.25">
      <c r="A483" s="12">
        <v>481</v>
      </c>
      <c r="B483" t="s">
        <v>2532</v>
      </c>
      <c r="C483" s="79"/>
    </row>
    <row r="484" spans="1:3" x14ac:dyDescent="0.25">
      <c r="A484" s="12">
        <v>482</v>
      </c>
      <c r="B484" t="s">
        <v>2533</v>
      </c>
      <c r="C484" s="79"/>
    </row>
    <row r="485" spans="1:3" x14ac:dyDescent="0.25">
      <c r="A485" s="12">
        <v>483</v>
      </c>
      <c r="B485" t="s">
        <v>2534</v>
      </c>
      <c r="C485" s="79"/>
    </row>
    <row r="486" spans="1:3" x14ac:dyDescent="0.25">
      <c r="A486" s="12">
        <v>484</v>
      </c>
      <c r="B486" t="s">
        <v>2535</v>
      </c>
    </row>
    <row r="487" spans="1:3" x14ac:dyDescent="0.25">
      <c r="A487" s="12">
        <v>485</v>
      </c>
      <c r="B487" t="s">
        <v>2524</v>
      </c>
    </row>
    <row r="488" spans="1:3" x14ac:dyDescent="0.25">
      <c r="A488" s="12">
        <v>486</v>
      </c>
      <c r="B488" t="s">
        <v>2529</v>
      </c>
    </row>
    <row r="489" spans="1:3" x14ac:dyDescent="0.25">
      <c r="A489" s="12">
        <v>487</v>
      </c>
      <c r="B489" t="s">
        <v>2694</v>
      </c>
    </row>
    <row r="490" spans="1:3" x14ac:dyDescent="0.25">
      <c r="A490" s="12">
        <v>488</v>
      </c>
    </row>
    <row r="491" spans="1:3" x14ac:dyDescent="0.25">
      <c r="A491" s="12">
        <v>489</v>
      </c>
      <c r="B491" t="s">
        <v>2695</v>
      </c>
    </row>
    <row r="492" spans="1:3" x14ac:dyDescent="0.25">
      <c r="A492" s="12">
        <v>490</v>
      </c>
      <c r="B492" t="s">
        <v>2696</v>
      </c>
    </row>
    <row r="493" spans="1:3" x14ac:dyDescent="0.25">
      <c r="A493" s="12">
        <v>491</v>
      </c>
      <c r="B493" t="s">
        <v>2697</v>
      </c>
    </row>
    <row r="494" spans="1:3" x14ac:dyDescent="0.25">
      <c r="A494" s="12">
        <v>492</v>
      </c>
    </row>
    <row r="495" spans="1:3" x14ac:dyDescent="0.25">
      <c r="A495" s="12">
        <v>493</v>
      </c>
      <c r="B495" t="s">
        <v>2698</v>
      </c>
    </row>
    <row r="496" spans="1:3" x14ac:dyDescent="0.25">
      <c r="A496" s="12">
        <v>494</v>
      </c>
      <c r="B496" t="s">
        <v>2699</v>
      </c>
    </row>
    <row r="497" spans="1:2" x14ac:dyDescent="0.25">
      <c r="A497" s="12">
        <v>495</v>
      </c>
      <c r="B497" t="s">
        <v>2700</v>
      </c>
    </row>
    <row r="498" spans="1:2" x14ac:dyDescent="0.25">
      <c r="A498" s="12">
        <v>496</v>
      </c>
      <c r="B498" t="s">
        <v>2701</v>
      </c>
    </row>
    <row r="499" spans="1:2" x14ac:dyDescent="0.25">
      <c r="A499" s="12">
        <v>497</v>
      </c>
      <c r="B499" t="s">
        <v>2765</v>
      </c>
    </row>
    <row r="500" spans="1:2" x14ac:dyDescent="0.25">
      <c r="A500" s="12">
        <v>498</v>
      </c>
      <c r="B500" t="s">
        <v>2766</v>
      </c>
    </row>
    <row r="501" spans="1:2"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7" t="s">
        <v>2313</v>
      </c>
      <c r="B1" s="107"/>
      <c r="C1" s="107"/>
      <c r="D1" s="107"/>
      <c r="E1" s="107"/>
      <c r="F1" s="107"/>
      <c r="G1" s="107"/>
      <c r="H1" s="107"/>
      <c r="I1" s="107"/>
    </row>
    <row r="2" spans="1:10" ht="75" x14ac:dyDescent="0.25">
      <c r="A2" s="1" t="s">
        <v>2304</v>
      </c>
      <c r="B2" s="1" t="s">
        <v>2305</v>
      </c>
      <c r="C2" s="1" t="s">
        <v>2306</v>
      </c>
      <c r="D2" s="11" t="s">
        <v>2404</v>
      </c>
      <c r="E2" s="1" t="s">
        <v>2311</v>
      </c>
      <c r="F2" s="1" t="s">
        <v>2312</v>
      </c>
      <c r="G2" s="1" t="s">
        <v>2341</v>
      </c>
      <c r="H2" s="1" t="s">
        <v>2391</v>
      </c>
      <c r="I2" s="1" t="s">
        <v>2392</v>
      </c>
      <c r="J2" s="74" t="s">
        <v>2394</v>
      </c>
    </row>
    <row r="3" spans="1:10" x14ac:dyDescent="0.25">
      <c r="A3">
        <v>1</v>
      </c>
      <c r="B3">
        <v>1</v>
      </c>
      <c r="C3" t="str">
        <f t="shared" ref="C3:C21" si="0">IF(A3=B3,"X","")</f>
        <v>X</v>
      </c>
      <c r="D3" s="73"/>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G1" workbookViewId="0">
      <pane ySplit="2" topLeftCell="A8" activePane="bottomLeft" state="frozen"/>
      <selection pane="bottomLeft" activeCell="I27" sqref="I2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0" customFormat="1" x14ac:dyDescent="0.25">
      <c r="A1" s="108" t="s">
        <v>1738</v>
      </c>
      <c r="B1" s="109"/>
      <c r="C1" s="109"/>
      <c r="D1" s="109"/>
      <c r="E1" s="109"/>
      <c r="F1" s="109"/>
      <c r="G1" s="109"/>
      <c r="H1" s="109"/>
      <c r="I1" s="109"/>
      <c r="J1" s="109"/>
      <c r="K1" s="109"/>
      <c r="L1" s="109"/>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19</v>
      </c>
      <c r="I22" s="3" t="s">
        <v>3282</v>
      </c>
      <c r="J22">
        <v>19</v>
      </c>
      <c r="K22" s="34" t="s">
        <v>3281</v>
      </c>
      <c r="L22" s="34" t="s">
        <v>3283</v>
      </c>
    </row>
    <row r="23" spans="1:12" x14ac:dyDescent="0.25">
      <c r="A23" s="3">
        <v>19</v>
      </c>
      <c r="B23" t="s">
        <v>1812</v>
      </c>
      <c r="C23" t="s">
        <v>1813</v>
      </c>
      <c r="H23">
        <v>20</v>
      </c>
      <c r="I23" s="3" t="s">
        <v>3286</v>
      </c>
      <c r="J23">
        <v>20</v>
      </c>
      <c r="K23" s="34" t="s">
        <v>3288</v>
      </c>
      <c r="L23" s="34" t="s">
        <v>3287</v>
      </c>
    </row>
    <row r="24" spans="1:12" x14ac:dyDescent="0.25">
      <c r="A24" s="3">
        <v>20</v>
      </c>
      <c r="B24" t="s">
        <v>2179</v>
      </c>
      <c r="C24" t="s">
        <v>2180</v>
      </c>
      <c r="H24">
        <v>21</v>
      </c>
      <c r="I24" s="3" t="s">
        <v>3328</v>
      </c>
      <c r="J24">
        <v>21</v>
      </c>
      <c r="K24" t="s">
        <v>3329</v>
      </c>
      <c r="L24" t="s">
        <v>3330</v>
      </c>
    </row>
    <row r="25" spans="1:12" x14ac:dyDescent="0.25">
      <c r="A25" s="3">
        <v>21</v>
      </c>
      <c r="B25" t="s">
        <v>2407</v>
      </c>
      <c r="C25" t="s">
        <v>2408</v>
      </c>
      <c r="H25">
        <v>22</v>
      </c>
      <c r="I25" s="3" t="s">
        <v>3298</v>
      </c>
      <c r="J25">
        <v>22</v>
      </c>
      <c r="K25" s="34" t="s">
        <v>3299</v>
      </c>
      <c r="L25" s="34" t="s">
        <v>3300</v>
      </c>
    </row>
    <row r="26" spans="1:12" x14ac:dyDescent="0.25">
      <c r="A26" s="3">
        <v>22</v>
      </c>
      <c r="B26" t="s">
        <v>2405</v>
      </c>
      <c r="C26" t="s">
        <v>2406</v>
      </c>
      <c r="H26">
        <v>23</v>
      </c>
      <c r="I26" s="3" t="s">
        <v>3301</v>
      </c>
      <c r="J26">
        <v>23</v>
      </c>
      <c r="K26" s="34" t="s">
        <v>3302</v>
      </c>
      <c r="L26" s="34" t="s">
        <v>3303</v>
      </c>
    </row>
    <row r="27" spans="1:12" x14ac:dyDescent="0.25">
      <c r="A27" s="3">
        <v>23</v>
      </c>
      <c r="B27" t="s">
        <v>2551</v>
      </c>
      <c r="C27" t="s">
        <v>2552</v>
      </c>
      <c r="H27">
        <v>24</v>
      </c>
      <c r="I27" s="3" t="s">
        <v>3306</v>
      </c>
      <c r="J27">
        <v>24</v>
      </c>
      <c r="K27" s="34" t="s">
        <v>3307</v>
      </c>
      <c r="L27" s="34" t="s">
        <v>3308</v>
      </c>
    </row>
    <row r="28" spans="1:12" x14ac:dyDescent="0.25">
      <c r="A28" s="3">
        <v>24</v>
      </c>
      <c r="B28" t="s">
        <v>2680</v>
      </c>
      <c r="C28" t="s">
        <v>2464</v>
      </c>
      <c r="H28">
        <v>25</v>
      </c>
      <c r="I28" s="3" t="s">
        <v>3312</v>
      </c>
      <c r="J28">
        <v>25</v>
      </c>
      <c r="K28" s="34" t="s">
        <v>3313</v>
      </c>
      <c r="L28" s="34" t="s">
        <v>3314</v>
      </c>
    </row>
    <row r="29" spans="1:12" x14ac:dyDescent="0.25">
      <c r="A29" s="3">
        <v>25</v>
      </c>
      <c r="B29" t="s">
        <v>2736</v>
      </c>
      <c r="C29" t="s">
        <v>2737</v>
      </c>
      <c r="H29">
        <v>25</v>
      </c>
      <c r="I29" s="53" t="s">
        <v>1589</v>
      </c>
      <c r="J29">
        <v>24</v>
      </c>
      <c r="K29" t="s">
        <v>1814</v>
      </c>
      <c r="L29" t="s">
        <v>1698</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11" t="s">
        <v>2758</v>
      </c>
    </row>
    <row r="2" spans="1:10" s="88" customFormat="1" ht="21" customHeight="1" x14ac:dyDescent="0.25">
      <c r="A2" s="89" t="s">
        <v>3248</v>
      </c>
      <c r="B2" s="89" t="s">
        <v>3249</v>
      </c>
      <c r="C2" s="89" t="s">
        <v>3250</v>
      </c>
      <c r="D2" s="89" t="s">
        <v>3251</v>
      </c>
      <c r="E2" s="89" t="s">
        <v>3252</v>
      </c>
      <c r="F2" s="89" t="s">
        <v>3253</v>
      </c>
      <c r="G2" s="89" t="s">
        <v>3254</v>
      </c>
      <c r="H2" s="89" t="s">
        <v>3255</v>
      </c>
      <c r="I2" s="89" t="s">
        <v>3256</v>
      </c>
      <c r="J2" s="89"/>
    </row>
    <row r="3" spans="1:10" x14ac:dyDescent="0.25">
      <c r="A3" s="77">
        <v>1</v>
      </c>
      <c r="B3">
        <v>2</v>
      </c>
      <c r="C3">
        <v>1</v>
      </c>
      <c r="D3" t="s">
        <v>103</v>
      </c>
      <c r="E3">
        <v>2</v>
      </c>
      <c r="F3">
        <v>3</v>
      </c>
      <c r="G3" t="s">
        <v>103</v>
      </c>
      <c r="H3">
        <v>1</v>
      </c>
      <c r="I3" t="s">
        <v>2830</v>
      </c>
    </row>
    <row r="4" spans="1:10" x14ac:dyDescent="0.25">
      <c r="A4" s="77">
        <v>2</v>
      </c>
      <c r="B4">
        <v>2</v>
      </c>
      <c r="C4">
        <v>1</v>
      </c>
      <c r="D4" t="s">
        <v>103</v>
      </c>
      <c r="E4">
        <v>2</v>
      </c>
      <c r="F4">
        <v>3</v>
      </c>
      <c r="G4" t="s">
        <v>103</v>
      </c>
      <c r="H4">
        <v>1</v>
      </c>
      <c r="I4" t="s">
        <v>2831</v>
      </c>
    </row>
    <row r="5" spans="1:10" x14ac:dyDescent="0.25">
      <c r="A5" s="77">
        <v>3</v>
      </c>
      <c r="B5">
        <v>2</v>
      </c>
      <c r="C5">
        <v>1</v>
      </c>
      <c r="D5" t="s">
        <v>103</v>
      </c>
      <c r="E5">
        <v>2</v>
      </c>
      <c r="F5">
        <v>3</v>
      </c>
      <c r="G5" t="s">
        <v>103</v>
      </c>
      <c r="H5">
        <v>1</v>
      </c>
      <c r="I5" t="s">
        <v>2832</v>
      </c>
    </row>
    <row r="6" spans="1:10" x14ac:dyDescent="0.25">
      <c r="A6" s="77">
        <v>4</v>
      </c>
      <c r="B6">
        <v>2</v>
      </c>
      <c r="C6">
        <v>1</v>
      </c>
      <c r="D6" t="s">
        <v>103</v>
      </c>
      <c r="E6">
        <v>2</v>
      </c>
      <c r="F6">
        <v>3</v>
      </c>
      <c r="G6" t="s">
        <v>103</v>
      </c>
      <c r="H6">
        <v>1</v>
      </c>
      <c r="I6" t="s">
        <v>2833</v>
      </c>
    </row>
    <row r="7" spans="1:10" x14ac:dyDescent="0.25">
      <c r="A7" s="77">
        <v>5</v>
      </c>
      <c r="B7">
        <v>2</v>
      </c>
      <c r="C7">
        <v>1</v>
      </c>
      <c r="D7" t="s">
        <v>103</v>
      </c>
      <c r="E7">
        <v>2</v>
      </c>
      <c r="F7">
        <v>3</v>
      </c>
      <c r="G7" t="s">
        <v>103</v>
      </c>
      <c r="H7">
        <v>1</v>
      </c>
      <c r="I7" t="s">
        <v>2834</v>
      </c>
    </row>
    <row r="8" spans="1:10" x14ac:dyDescent="0.25">
      <c r="A8" s="77">
        <v>6</v>
      </c>
      <c r="B8">
        <v>2</v>
      </c>
      <c r="C8">
        <v>1</v>
      </c>
      <c r="D8" t="s">
        <v>103</v>
      </c>
      <c r="E8">
        <v>2</v>
      </c>
      <c r="F8">
        <v>3</v>
      </c>
      <c r="G8" t="s">
        <v>103</v>
      </c>
      <c r="H8">
        <v>1</v>
      </c>
      <c r="I8" t="s">
        <v>2835</v>
      </c>
    </row>
    <row r="9" spans="1:10" x14ac:dyDescent="0.25">
      <c r="A9" s="77">
        <v>7</v>
      </c>
      <c r="B9">
        <v>2</v>
      </c>
      <c r="C9">
        <v>1</v>
      </c>
      <c r="D9" t="s">
        <v>103</v>
      </c>
      <c r="E9">
        <v>2</v>
      </c>
      <c r="F9">
        <v>3</v>
      </c>
      <c r="G9" t="s">
        <v>103</v>
      </c>
      <c r="H9">
        <v>1</v>
      </c>
      <c r="I9" t="s">
        <v>2836</v>
      </c>
    </row>
    <row r="10" spans="1:10" x14ac:dyDescent="0.25">
      <c r="A10" s="77">
        <v>8</v>
      </c>
      <c r="B10">
        <v>2</v>
      </c>
      <c r="C10">
        <v>1</v>
      </c>
      <c r="D10" t="s">
        <v>103</v>
      </c>
      <c r="E10">
        <v>2</v>
      </c>
      <c r="F10">
        <v>3</v>
      </c>
      <c r="G10" t="s">
        <v>103</v>
      </c>
      <c r="H10">
        <v>1</v>
      </c>
      <c r="I10" t="s">
        <v>2837</v>
      </c>
    </row>
    <row r="11" spans="1:10" x14ac:dyDescent="0.25">
      <c r="A11" s="77">
        <v>9</v>
      </c>
      <c r="B11">
        <v>3</v>
      </c>
      <c r="C11">
        <v>10</v>
      </c>
      <c r="D11" t="s">
        <v>2324</v>
      </c>
      <c r="E11">
        <v>5</v>
      </c>
      <c r="F11">
        <v>20</v>
      </c>
      <c r="G11" t="s">
        <v>2324</v>
      </c>
      <c r="H11">
        <v>1</v>
      </c>
      <c r="I11" t="s">
        <v>2838</v>
      </c>
    </row>
    <row r="12" spans="1:10" x14ac:dyDescent="0.25">
      <c r="A12" s="77">
        <v>10</v>
      </c>
      <c r="B12">
        <v>3</v>
      </c>
      <c r="C12">
        <v>10</v>
      </c>
      <c r="D12" t="s">
        <v>2324</v>
      </c>
      <c r="E12">
        <v>5</v>
      </c>
      <c r="F12">
        <v>20</v>
      </c>
      <c r="G12" t="s">
        <v>2324</v>
      </c>
      <c r="H12">
        <v>1</v>
      </c>
      <c r="I12" t="s">
        <v>2839</v>
      </c>
    </row>
    <row r="13" spans="1:10" x14ac:dyDescent="0.25">
      <c r="A13" s="77">
        <v>11</v>
      </c>
      <c r="B13">
        <v>3</v>
      </c>
      <c r="C13">
        <v>10</v>
      </c>
      <c r="D13" t="s">
        <v>2324</v>
      </c>
      <c r="E13">
        <v>5</v>
      </c>
      <c r="F13">
        <v>20</v>
      </c>
      <c r="G13" t="s">
        <v>2324</v>
      </c>
      <c r="H13">
        <v>1</v>
      </c>
      <c r="I13" t="s">
        <v>2840</v>
      </c>
    </row>
    <row r="14" spans="1:10" x14ac:dyDescent="0.25">
      <c r="A14" s="77">
        <v>12</v>
      </c>
      <c r="B14">
        <v>3</v>
      </c>
      <c r="C14">
        <v>10</v>
      </c>
      <c r="D14" t="s">
        <v>2324</v>
      </c>
      <c r="E14">
        <v>5</v>
      </c>
      <c r="F14">
        <v>20</v>
      </c>
      <c r="G14" t="s">
        <v>2324</v>
      </c>
      <c r="H14">
        <v>1</v>
      </c>
      <c r="I14" t="s">
        <v>2841</v>
      </c>
    </row>
    <row r="15" spans="1:10" x14ac:dyDescent="0.25">
      <c r="A15" s="77">
        <v>13</v>
      </c>
      <c r="B15">
        <v>3</v>
      </c>
      <c r="C15">
        <v>10</v>
      </c>
      <c r="D15" t="s">
        <v>2324</v>
      </c>
      <c r="E15">
        <v>5</v>
      </c>
      <c r="F15">
        <v>20</v>
      </c>
      <c r="G15" t="s">
        <v>2324</v>
      </c>
      <c r="H15">
        <v>1</v>
      </c>
      <c r="I15" t="s">
        <v>2842</v>
      </c>
    </row>
    <row r="16" spans="1:10" x14ac:dyDescent="0.25">
      <c r="A16" s="77">
        <v>14</v>
      </c>
      <c r="B16">
        <v>4</v>
      </c>
      <c r="C16">
        <v>12</v>
      </c>
      <c r="D16" t="s">
        <v>104</v>
      </c>
      <c r="E16">
        <v>4</v>
      </c>
      <c r="F16">
        <v>19</v>
      </c>
      <c r="G16" t="s">
        <v>104</v>
      </c>
      <c r="H16">
        <v>1</v>
      </c>
      <c r="I16" t="s">
        <v>1835</v>
      </c>
    </row>
    <row r="17" spans="1:9" x14ac:dyDescent="0.25">
      <c r="A17" s="77">
        <v>15</v>
      </c>
      <c r="B17">
        <v>4</v>
      </c>
      <c r="C17">
        <v>12</v>
      </c>
      <c r="D17" t="s">
        <v>104</v>
      </c>
      <c r="E17">
        <v>4</v>
      </c>
      <c r="F17">
        <v>19</v>
      </c>
      <c r="G17" t="s">
        <v>104</v>
      </c>
      <c r="H17">
        <v>1</v>
      </c>
      <c r="I17" t="s">
        <v>1836</v>
      </c>
    </row>
    <row r="18" spans="1:9" x14ac:dyDescent="0.25">
      <c r="A18" s="77">
        <v>16</v>
      </c>
      <c r="B18">
        <v>4</v>
      </c>
      <c r="C18">
        <v>12</v>
      </c>
      <c r="D18" t="s">
        <v>104</v>
      </c>
      <c r="E18">
        <v>4</v>
      </c>
      <c r="F18">
        <v>19</v>
      </c>
      <c r="G18" t="s">
        <v>104</v>
      </c>
      <c r="H18">
        <v>1</v>
      </c>
      <c r="I18" t="s">
        <v>1837</v>
      </c>
    </row>
    <row r="19" spans="1:9" x14ac:dyDescent="0.25">
      <c r="A19" s="77">
        <v>17</v>
      </c>
      <c r="B19">
        <v>4</v>
      </c>
      <c r="C19">
        <v>12</v>
      </c>
      <c r="D19" t="s">
        <v>104</v>
      </c>
      <c r="E19">
        <v>4</v>
      </c>
      <c r="F19">
        <v>19</v>
      </c>
      <c r="G19" t="s">
        <v>104</v>
      </c>
      <c r="H19">
        <v>1</v>
      </c>
      <c r="I19" t="s">
        <v>1838</v>
      </c>
    </row>
    <row r="20" spans="1:9" x14ac:dyDescent="0.25">
      <c r="A20" s="77">
        <v>18</v>
      </c>
      <c r="B20">
        <v>4</v>
      </c>
      <c r="C20">
        <v>12</v>
      </c>
      <c r="D20" t="s">
        <v>104</v>
      </c>
      <c r="E20">
        <v>4</v>
      </c>
      <c r="F20">
        <v>19</v>
      </c>
      <c r="G20" t="s">
        <v>104</v>
      </c>
      <c r="H20">
        <v>1</v>
      </c>
      <c r="I20" t="s">
        <v>1839</v>
      </c>
    </row>
    <row r="21" spans="1:9" x14ac:dyDescent="0.25">
      <c r="A21" s="77">
        <v>19</v>
      </c>
      <c r="B21">
        <v>4</v>
      </c>
      <c r="C21">
        <v>12</v>
      </c>
      <c r="D21" t="s">
        <v>104</v>
      </c>
      <c r="E21">
        <v>4</v>
      </c>
      <c r="F21">
        <v>19</v>
      </c>
      <c r="G21" t="s">
        <v>104</v>
      </c>
      <c r="H21">
        <v>1</v>
      </c>
      <c r="I21" t="s">
        <v>1840</v>
      </c>
    </row>
    <row r="22" spans="1:9" x14ac:dyDescent="0.25">
      <c r="A22" s="77">
        <v>20</v>
      </c>
      <c r="B22">
        <v>2</v>
      </c>
      <c r="C22">
        <v>1</v>
      </c>
      <c r="D22" t="s">
        <v>103</v>
      </c>
      <c r="E22">
        <v>2</v>
      </c>
      <c r="F22">
        <v>3</v>
      </c>
      <c r="G22" t="s">
        <v>103</v>
      </c>
      <c r="H22">
        <v>1</v>
      </c>
      <c r="I22" t="s">
        <v>2843</v>
      </c>
    </row>
    <row r="23" spans="1:9" x14ac:dyDescent="0.25">
      <c r="A23" s="77">
        <v>21</v>
      </c>
      <c r="B23">
        <v>7</v>
      </c>
      <c r="C23">
        <v>9</v>
      </c>
      <c r="D23" t="s">
        <v>2307</v>
      </c>
      <c r="E23">
        <v>180</v>
      </c>
      <c r="F23">
        <v>383</v>
      </c>
      <c r="G23" t="s">
        <v>2307</v>
      </c>
      <c r="H23">
        <v>1</v>
      </c>
      <c r="I23" t="s">
        <v>2844</v>
      </c>
    </row>
    <row r="24" spans="1:9" x14ac:dyDescent="0.25">
      <c r="A24" s="77">
        <v>22</v>
      </c>
      <c r="B24">
        <v>4</v>
      </c>
      <c r="C24">
        <v>12</v>
      </c>
      <c r="D24" t="s">
        <v>104</v>
      </c>
      <c r="E24">
        <v>4</v>
      </c>
      <c r="F24">
        <v>19</v>
      </c>
      <c r="G24" t="s">
        <v>104</v>
      </c>
      <c r="H24">
        <v>1</v>
      </c>
      <c r="I24" t="s">
        <v>1843</v>
      </c>
    </row>
    <row r="25" spans="1:9" x14ac:dyDescent="0.25">
      <c r="A25" s="77">
        <v>23</v>
      </c>
      <c r="B25">
        <v>4</v>
      </c>
      <c r="C25">
        <v>12</v>
      </c>
      <c r="D25" t="s">
        <v>104</v>
      </c>
      <c r="E25">
        <v>4</v>
      </c>
      <c r="F25">
        <v>19</v>
      </c>
      <c r="G25" t="s">
        <v>104</v>
      </c>
      <c r="H25">
        <v>1</v>
      </c>
      <c r="I25" t="s">
        <v>1844</v>
      </c>
    </row>
    <row r="26" spans="1:9" x14ac:dyDescent="0.25">
      <c r="A26" s="77">
        <v>24</v>
      </c>
      <c r="B26">
        <v>10</v>
      </c>
      <c r="C26">
        <v>13</v>
      </c>
      <c r="D26" t="s">
        <v>107</v>
      </c>
      <c r="E26">
        <v>10</v>
      </c>
      <c r="F26">
        <v>57</v>
      </c>
      <c r="G26" t="s">
        <v>107</v>
      </c>
      <c r="H26">
        <v>1</v>
      </c>
      <c r="I26" t="s">
        <v>2845</v>
      </c>
    </row>
    <row r="27" spans="1:9" x14ac:dyDescent="0.25">
      <c r="A27" s="77">
        <v>25</v>
      </c>
      <c r="B27">
        <v>10</v>
      </c>
      <c r="C27">
        <v>13</v>
      </c>
      <c r="D27" t="s">
        <v>107</v>
      </c>
      <c r="E27">
        <v>10</v>
      </c>
      <c r="F27">
        <v>57</v>
      </c>
      <c r="G27" t="s">
        <v>107</v>
      </c>
      <c r="H27">
        <v>1</v>
      </c>
      <c r="I27" t="s">
        <v>2846</v>
      </c>
    </row>
    <row r="28" spans="1:9" x14ac:dyDescent="0.25">
      <c r="A28" s="77">
        <v>26</v>
      </c>
      <c r="B28">
        <v>10</v>
      </c>
      <c r="C28">
        <v>13</v>
      </c>
      <c r="D28" t="s">
        <v>107</v>
      </c>
      <c r="E28">
        <v>10</v>
      </c>
      <c r="F28">
        <v>57</v>
      </c>
      <c r="G28" t="s">
        <v>107</v>
      </c>
      <c r="H28">
        <v>1</v>
      </c>
      <c r="I28" t="s">
        <v>2847</v>
      </c>
    </row>
    <row r="29" spans="1:9" x14ac:dyDescent="0.25">
      <c r="A29" s="77">
        <v>27</v>
      </c>
      <c r="B29">
        <v>10</v>
      </c>
      <c r="C29">
        <v>13</v>
      </c>
      <c r="D29" t="s">
        <v>107</v>
      </c>
      <c r="E29">
        <v>10</v>
      </c>
      <c r="F29">
        <v>57</v>
      </c>
      <c r="G29" t="s">
        <v>107</v>
      </c>
      <c r="H29">
        <v>1</v>
      </c>
      <c r="I29" t="s">
        <v>2848</v>
      </c>
    </row>
    <row r="30" spans="1:9" x14ac:dyDescent="0.25">
      <c r="A30" s="77">
        <v>28</v>
      </c>
      <c r="B30">
        <v>10</v>
      </c>
      <c r="C30">
        <v>13</v>
      </c>
      <c r="D30" t="s">
        <v>107</v>
      </c>
      <c r="E30">
        <v>10</v>
      </c>
      <c r="F30">
        <v>57</v>
      </c>
      <c r="G30" t="s">
        <v>107</v>
      </c>
      <c r="H30">
        <v>1</v>
      </c>
      <c r="I30" t="s">
        <v>2849</v>
      </c>
    </row>
    <row r="31" spans="1:9" x14ac:dyDescent="0.25">
      <c r="A31" s="77">
        <v>29</v>
      </c>
      <c r="B31">
        <v>10</v>
      </c>
      <c r="C31">
        <v>13</v>
      </c>
      <c r="D31" t="s">
        <v>107</v>
      </c>
      <c r="E31">
        <v>10</v>
      </c>
      <c r="F31">
        <v>57</v>
      </c>
      <c r="G31" t="s">
        <v>107</v>
      </c>
      <c r="H31">
        <v>1</v>
      </c>
      <c r="I31" t="s">
        <v>3273</v>
      </c>
    </row>
    <row r="32" spans="1:9" x14ac:dyDescent="0.25">
      <c r="A32" s="78">
        <v>30</v>
      </c>
      <c r="B32">
        <v>10</v>
      </c>
      <c r="C32">
        <v>13</v>
      </c>
      <c r="D32" t="s">
        <v>107</v>
      </c>
      <c r="E32">
        <v>10</v>
      </c>
      <c r="F32">
        <v>57</v>
      </c>
      <c r="G32" t="s">
        <v>107</v>
      </c>
      <c r="H32">
        <v>1</v>
      </c>
      <c r="I32" t="s">
        <v>2850</v>
      </c>
    </row>
    <row r="33" spans="1:9" x14ac:dyDescent="0.25">
      <c r="A33" s="77">
        <v>31</v>
      </c>
      <c r="B33">
        <v>4</v>
      </c>
      <c r="C33">
        <v>12</v>
      </c>
      <c r="D33" t="s">
        <v>104</v>
      </c>
      <c r="E33">
        <v>4</v>
      </c>
      <c r="F33">
        <v>19</v>
      </c>
      <c r="G33" t="s">
        <v>104</v>
      </c>
      <c r="H33">
        <v>1</v>
      </c>
      <c r="I33" t="s">
        <v>1852</v>
      </c>
    </row>
    <row r="34" spans="1:9" x14ac:dyDescent="0.25">
      <c r="A34" s="78">
        <v>32</v>
      </c>
      <c r="B34">
        <v>10</v>
      </c>
      <c r="C34">
        <v>13</v>
      </c>
      <c r="D34" t="s">
        <v>107</v>
      </c>
      <c r="E34">
        <v>10</v>
      </c>
      <c r="F34">
        <v>57</v>
      </c>
      <c r="G34" t="s">
        <v>107</v>
      </c>
      <c r="H34">
        <v>1</v>
      </c>
      <c r="I34" t="s">
        <v>2851</v>
      </c>
    </row>
    <row r="35" spans="1:9" x14ac:dyDescent="0.25">
      <c r="A35" s="78">
        <v>33</v>
      </c>
      <c r="B35">
        <v>6</v>
      </c>
      <c r="C35">
        <v>20</v>
      </c>
      <c r="D35" t="s">
        <v>109</v>
      </c>
      <c r="E35">
        <v>14</v>
      </c>
      <c r="F35">
        <v>92</v>
      </c>
      <c r="G35" t="s">
        <v>109</v>
      </c>
      <c r="H35">
        <v>1</v>
      </c>
      <c r="I35" t="s">
        <v>2852</v>
      </c>
    </row>
    <row r="36" spans="1:9" x14ac:dyDescent="0.25">
      <c r="A36" s="78">
        <v>34</v>
      </c>
      <c r="B36">
        <v>6</v>
      </c>
      <c r="C36">
        <v>20</v>
      </c>
      <c r="D36" t="s">
        <v>109</v>
      </c>
      <c r="E36">
        <v>14</v>
      </c>
      <c r="F36">
        <v>92</v>
      </c>
      <c r="G36" t="s">
        <v>109</v>
      </c>
      <c r="H36">
        <v>1</v>
      </c>
      <c r="I36" t="s">
        <v>2853</v>
      </c>
    </row>
    <row r="37" spans="1:9" x14ac:dyDescent="0.25">
      <c r="A37" s="78">
        <v>35</v>
      </c>
      <c r="B37">
        <v>6</v>
      </c>
      <c r="C37">
        <v>20</v>
      </c>
      <c r="D37" t="s">
        <v>109</v>
      </c>
      <c r="E37">
        <v>14</v>
      </c>
      <c r="F37">
        <v>92</v>
      </c>
      <c r="G37" t="s">
        <v>109</v>
      </c>
      <c r="H37">
        <v>1</v>
      </c>
      <c r="I37" t="s">
        <v>2854</v>
      </c>
    </row>
    <row r="38" spans="1:9" x14ac:dyDescent="0.25">
      <c r="A38" s="78">
        <v>36</v>
      </c>
      <c r="B38">
        <v>6</v>
      </c>
      <c r="C38">
        <v>20</v>
      </c>
      <c r="D38" t="s">
        <v>109</v>
      </c>
      <c r="E38">
        <v>14</v>
      </c>
      <c r="F38">
        <v>92</v>
      </c>
      <c r="G38" t="s">
        <v>109</v>
      </c>
      <c r="H38">
        <v>1</v>
      </c>
      <c r="I38" t="s">
        <v>2855</v>
      </c>
    </row>
    <row r="39" spans="1:9" x14ac:dyDescent="0.25">
      <c r="A39" s="78">
        <v>37</v>
      </c>
      <c r="B39">
        <v>6</v>
      </c>
      <c r="C39">
        <v>20</v>
      </c>
      <c r="D39" t="s">
        <v>109</v>
      </c>
      <c r="E39">
        <v>14</v>
      </c>
      <c r="F39">
        <v>92</v>
      </c>
      <c r="G39" t="s">
        <v>109</v>
      </c>
      <c r="H39">
        <v>1</v>
      </c>
      <c r="I39" t="s">
        <v>2856</v>
      </c>
    </row>
    <row r="40" spans="1:9" x14ac:dyDescent="0.25">
      <c r="A40" s="78">
        <v>38</v>
      </c>
      <c r="B40">
        <v>6</v>
      </c>
      <c r="C40">
        <v>20</v>
      </c>
      <c r="D40" t="s">
        <v>109</v>
      </c>
      <c r="E40">
        <v>14</v>
      </c>
      <c r="F40">
        <v>92</v>
      </c>
      <c r="G40" t="s">
        <v>109</v>
      </c>
      <c r="H40">
        <v>1</v>
      </c>
      <c r="I40" t="s">
        <v>2857</v>
      </c>
    </row>
    <row r="41" spans="1:9" x14ac:dyDescent="0.25">
      <c r="A41" s="78">
        <v>39</v>
      </c>
      <c r="B41">
        <v>6</v>
      </c>
      <c r="C41">
        <v>20</v>
      </c>
      <c r="D41" t="s">
        <v>109</v>
      </c>
      <c r="E41">
        <v>14</v>
      </c>
      <c r="F41">
        <v>92</v>
      </c>
      <c r="G41" t="s">
        <v>109</v>
      </c>
      <c r="H41">
        <v>1</v>
      </c>
      <c r="I41" t="s">
        <v>2858</v>
      </c>
    </row>
    <row r="42" spans="1:9" x14ac:dyDescent="0.25">
      <c r="A42" s="78">
        <v>40</v>
      </c>
      <c r="B42">
        <v>6</v>
      </c>
      <c r="C42">
        <v>20</v>
      </c>
      <c r="D42" t="s">
        <v>109</v>
      </c>
      <c r="E42">
        <v>14</v>
      </c>
      <c r="F42">
        <v>92</v>
      </c>
      <c r="G42" t="s">
        <v>109</v>
      </c>
      <c r="H42">
        <v>1</v>
      </c>
      <c r="I42" t="s">
        <v>2859</v>
      </c>
    </row>
    <row r="43" spans="1:9" x14ac:dyDescent="0.25">
      <c r="A43" s="78">
        <v>41</v>
      </c>
      <c r="B43">
        <v>11</v>
      </c>
      <c r="C43">
        <v>7</v>
      </c>
      <c r="D43" t="s">
        <v>2329</v>
      </c>
      <c r="E43">
        <v>9</v>
      </c>
      <c r="F43">
        <v>41</v>
      </c>
      <c r="G43" t="s">
        <v>2329</v>
      </c>
      <c r="H43">
        <v>1</v>
      </c>
      <c r="I43" t="s">
        <v>2860</v>
      </c>
    </row>
    <row r="44" spans="1:9" x14ac:dyDescent="0.25">
      <c r="A44" s="78">
        <v>42</v>
      </c>
      <c r="B44">
        <v>5</v>
      </c>
      <c r="C44">
        <v>30</v>
      </c>
      <c r="D44" t="s">
        <v>3274</v>
      </c>
      <c r="E44">
        <v>17</v>
      </c>
      <c r="F44">
        <v>104</v>
      </c>
      <c r="G44" t="s">
        <v>2323</v>
      </c>
      <c r="H44">
        <v>1</v>
      </c>
      <c r="I44" t="s">
        <v>2861</v>
      </c>
    </row>
    <row r="45" spans="1:9" x14ac:dyDescent="0.25">
      <c r="A45" s="78">
        <v>43</v>
      </c>
      <c r="B45">
        <v>5</v>
      </c>
      <c r="C45">
        <v>30</v>
      </c>
      <c r="D45" t="s">
        <v>3274</v>
      </c>
      <c r="E45">
        <v>17</v>
      </c>
      <c r="F45">
        <v>104</v>
      </c>
      <c r="G45" t="s">
        <v>2323</v>
      </c>
      <c r="H45">
        <v>1</v>
      </c>
      <c r="I45" t="s">
        <v>2862</v>
      </c>
    </row>
    <row r="46" spans="1:9" x14ac:dyDescent="0.25">
      <c r="A46" s="78">
        <v>44</v>
      </c>
      <c r="B46">
        <v>5</v>
      </c>
      <c r="C46">
        <v>30</v>
      </c>
      <c r="D46" t="s">
        <v>3274</v>
      </c>
      <c r="E46">
        <v>17</v>
      </c>
      <c r="F46">
        <v>104</v>
      </c>
      <c r="G46" t="s">
        <v>2323</v>
      </c>
      <c r="H46">
        <v>1</v>
      </c>
      <c r="I46" t="s">
        <v>2863</v>
      </c>
    </row>
    <row r="47" spans="1:9" x14ac:dyDescent="0.25">
      <c r="A47" s="78">
        <v>45</v>
      </c>
      <c r="B47">
        <v>5</v>
      </c>
      <c r="C47">
        <v>30</v>
      </c>
      <c r="D47" t="s">
        <v>3274</v>
      </c>
      <c r="E47">
        <v>17</v>
      </c>
      <c r="F47">
        <v>104</v>
      </c>
      <c r="G47" t="s">
        <v>2323</v>
      </c>
      <c r="H47">
        <v>1</v>
      </c>
      <c r="I47" t="s">
        <v>2864</v>
      </c>
    </row>
    <row r="48" spans="1:9" x14ac:dyDescent="0.25">
      <c r="A48" s="78">
        <v>46</v>
      </c>
      <c r="B48">
        <v>5</v>
      </c>
      <c r="C48">
        <v>30</v>
      </c>
      <c r="D48" t="s">
        <v>3274</v>
      </c>
      <c r="E48">
        <v>17</v>
      </c>
      <c r="F48">
        <v>104</v>
      </c>
      <c r="G48" t="s">
        <v>2323</v>
      </c>
      <c r="H48">
        <v>1</v>
      </c>
      <c r="I48" t="s">
        <v>2865</v>
      </c>
    </row>
    <row r="49" spans="1:9" x14ac:dyDescent="0.25">
      <c r="A49" s="78">
        <v>47</v>
      </c>
      <c r="B49">
        <v>9</v>
      </c>
      <c r="C49">
        <v>26</v>
      </c>
      <c r="D49" t="s">
        <v>2328</v>
      </c>
      <c r="E49">
        <v>19</v>
      </c>
      <c r="F49">
        <v>117</v>
      </c>
      <c r="G49" t="s">
        <v>2328</v>
      </c>
      <c r="H49">
        <v>1</v>
      </c>
      <c r="I49" t="s">
        <v>2866</v>
      </c>
    </row>
    <row r="50" spans="1:9" x14ac:dyDescent="0.25">
      <c r="A50" s="78">
        <v>48</v>
      </c>
      <c r="B50">
        <v>9</v>
      </c>
      <c r="C50">
        <v>26</v>
      </c>
      <c r="D50" t="s">
        <v>2328</v>
      </c>
      <c r="E50">
        <v>19</v>
      </c>
      <c r="F50">
        <v>117</v>
      </c>
      <c r="G50" t="s">
        <v>2328</v>
      </c>
      <c r="H50">
        <v>1</v>
      </c>
      <c r="I50" t="s">
        <v>2867</v>
      </c>
    </row>
    <row r="51" spans="1:9" x14ac:dyDescent="0.25">
      <c r="A51" s="78">
        <v>49</v>
      </c>
      <c r="B51">
        <v>9</v>
      </c>
      <c r="C51">
        <v>26</v>
      </c>
      <c r="D51" t="s">
        <v>2328</v>
      </c>
      <c r="E51">
        <v>19</v>
      </c>
      <c r="F51">
        <v>117</v>
      </c>
      <c r="G51" t="s">
        <v>2328</v>
      </c>
      <c r="H51">
        <v>1</v>
      </c>
      <c r="I51" t="s">
        <v>2868</v>
      </c>
    </row>
    <row r="52" spans="1:9" x14ac:dyDescent="0.25">
      <c r="A52" s="78">
        <v>50</v>
      </c>
      <c r="B52">
        <v>9</v>
      </c>
      <c r="C52">
        <v>26</v>
      </c>
      <c r="D52" t="s">
        <v>2328</v>
      </c>
      <c r="E52">
        <v>19</v>
      </c>
      <c r="F52">
        <v>117</v>
      </c>
      <c r="G52" t="s">
        <v>2328</v>
      </c>
      <c r="H52">
        <v>1</v>
      </c>
      <c r="I52" t="s">
        <v>2869</v>
      </c>
    </row>
    <row r="53" spans="1:9" x14ac:dyDescent="0.25">
      <c r="A53" s="78">
        <v>51</v>
      </c>
      <c r="B53">
        <v>9</v>
      </c>
      <c r="C53">
        <v>26</v>
      </c>
      <c r="D53" t="s">
        <v>2328</v>
      </c>
      <c r="E53">
        <v>19</v>
      </c>
      <c r="F53">
        <v>117</v>
      </c>
      <c r="G53" t="s">
        <v>2328</v>
      </c>
      <c r="H53">
        <v>1</v>
      </c>
      <c r="I53" t="s">
        <v>2870</v>
      </c>
    </row>
    <row r="54" spans="1:9" x14ac:dyDescent="0.25">
      <c r="A54" s="78">
        <v>52</v>
      </c>
      <c r="B54">
        <v>9</v>
      </c>
      <c r="C54">
        <v>26</v>
      </c>
      <c r="D54" t="s">
        <v>2328</v>
      </c>
      <c r="E54">
        <v>19</v>
      </c>
      <c r="F54">
        <v>117</v>
      </c>
      <c r="G54" t="s">
        <v>2328</v>
      </c>
      <c r="H54">
        <v>1</v>
      </c>
      <c r="I54" t="s">
        <v>2871</v>
      </c>
    </row>
    <row r="55" spans="1:9" x14ac:dyDescent="0.25">
      <c r="A55" s="78">
        <v>53</v>
      </c>
      <c r="B55">
        <v>9</v>
      </c>
      <c r="C55">
        <v>26</v>
      </c>
      <c r="D55" t="s">
        <v>2328</v>
      </c>
      <c r="E55">
        <v>19</v>
      </c>
      <c r="F55">
        <v>117</v>
      </c>
      <c r="G55" t="s">
        <v>2328</v>
      </c>
      <c r="H55">
        <v>1</v>
      </c>
      <c r="I55" t="s">
        <v>2872</v>
      </c>
    </row>
    <row r="56" spans="1:9" x14ac:dyDescent="0.25">
      <c r="A56" s="78">
        <v>55</v>
      </c>
      <c r="B56">
        <v>3</v>
      </c>
      <c r="C56">
        <v>10</v>
      </c>
      <c r="D56" t="s">
        <v>2324</v>
      </c>
      <c r="E56">
        <v>5</v>
      </c>
      <c r="F56">
        <v>20</v>
      </c>
      <c r="G56" t="s">
        <v>2324</v>
      </c>
      <c r="H56">
        <v>1</v>
      </c>
      <c r="I56" t="s">
        <v>2873</v>
      </c>
    </row>
    <row r="57" spans="1:9" x14ac:dyDescent="0.25">
      <c r="A57" s="78">
        <v>57</v>
      </c>
      <c r="B57">
        <v>5</v>
      </c>
      <c r="C57">
        <v>30</v>
      </c>
      <c r="D57" t="s">
        <v>3274</v>
      </c>
      <c r="E57">
        <v>17</v>
      </c>
      <c r="F57">
        <v>104</v>
      </c>
      <c r="G57" t="s">
        <v>2323</v>
      </c>
      <c r="H57">
        <v>1</v>
      </c>
      <c r="I57" t="s">
        <v>2874</v>
      </c>
    </row>
    <row r="58" spans="1:9" x14ac:dyDescent="0.25">
      <c r="A58" s="78">
        <v>58</v>
      </c>
      <c r="B58">
        <v>5</v>
      </c>
      <c r="C58">
        <v>30</v>
      </c>
      <c r="D58" t="s">
        <v>3274</v>
      </c>
      <c r="E58">
        <v>17</v>
      </c>
      <c r="F58">
        <v>104</v>
      </c>
      <c r="G58" t="s">
        <v>2323</v>
      </c>
      <c r="H58">
        <v>1</v>
      </c>
      <c r="I58" t="s">
        <v>2875</v>
      </c>
    </row>
    <row r="59" spans="1:9" x14ac:dyDescent="0.25">
      <c r="A59" s="78">
        <v>59</v>
      </c>
      <c r="B59">
        <v>5</v>
      </c>
      <c r="C59">
        <v>30</v>
      </c>
      <c r="D59" t="s">
        <v>3274</v>
      </c>
      <c r="E59">
        <v>17</v>
      </c>
      <c r="F59">
        <v>104</v>
      </c>
      <c r="G59" t="s">
        <v>2323</v>
      </c>
      <c r="H59">
        <v>1</v>
      </c>
      <c r="I59" t="s">
        <v>2876</v>
      </c>
    </row>
    <row r="60" spans="1:9" x14ac:dyDescent="0.25">
      <c r="A60" s="78">
        <v>60</v>
      </c>
      <c r="B60">
        <v>5</v>
      </c>
      <c r="C60">
        <v>30</v>
      </c>
      <c r="D60" t="s">
        <v>3274</v>
      </c>
      <c r="E60">
        <v>17</v>
      </c>
      <c r="F60">
        <v>104</v>
      </c>
      <c r="G60" t="s">
        <v>2323</v>
      </c>
      <c r="H60">
        <v>1</v>
      </c>
      <c r="I60" t="s">
        <v>2877</v>
      </c>
    </row>
    <row r="61" spans="1:9" x14ac:dyDescent="0.25">
      <c r="A61" s="78">
        <v>61</v>
      </c>
      <c r="B61">
        <v>5</v>
      </c>
      <c r="C61">
        <v>30</v>
      </c>
      <c r="D61" t="s">
        <v>3274</v>
      </c>
      <c r="E61">
        <v>17</v>
      </c>
      <c r="F61">
        <v>104</v>
      </c>
      <c r="G61" t="s">
        <v>2323</v>
      </c>
      <c r="H61">
        <v>1</v>
      </c>
      <c r="I61" t="s">
        <v>2878</v>
      </c>
    </row>
    <row r="62" spans="1:9" x14ac:dyDescent="0.25">
      <c r="A62" s="78">
        <v>62</v>
      </c>
      <c r="B62">
        <v>2</v>
      </c>
      <c r="C62">
        <v>1</v>
      </c>
      <c r="D62" t="s">
        <v>103</v>
      </c>
      <c r="E62">
        <v>2</v>
      </c>
      <c r="F62">
        <v>3</v>
      </c>
      <c r="G62" t="s">
        <v>103</v>
      </c>
      <c r="H62">
        <v>1</v>
      </c>
      <c r="I62" t="s">
        <v>2879</v>
      </c>
    </row>
    <row r="63" spans="1:9" x14ac:dyDescent="0.25">
      <c r="A63" s="78">
        <v>63</v>
      </c>
      <c r="B63">
        <v>6</v>
      </c>
      <c r="C63">
        <v>20</v>
      </c>
      <c r="D63" t="s">
        <v>109</v>
      </c>
      <c r="E63">
        <v>14</v>
      </c>
      <c r="F63">
        <v>92</v>
      </c>
      <c r="G63" t="s">
        <v>109</v>
      </c>
      <c r="H63">
        <v>1</v>
      </c>
      <c r="I63" t="s">
        <v>2880</v>
      </c>
    </row>
    <row r="64" spans="1:9" x14ac:dyDescent="0.25">
      <c r="A64" s="78">
        <v>64</v>
      </c>
      <c r="B64">
        <v>2</v>
      </c>
      <c r="C64">
        <v>1</v>
      </c>
      <c r="D64" t="s">
        <v>103</v>
      </c>
      <c r="E64">
        <v>2</v>
      </c>
      <c r="F64">
        <v>3</v>
      </c>
      <c r="G64" t="s">
        <v>103</v>
      </c>
      <c r="H64">
        <v>1</v>
      </c>
      <c r="I64" t="s">
        <v>2881</v>
      </c>
    </row>
    <row r="65" spans="1:9" x14ac:dyDescent="0.25">
      <c r="A65" s="78">
        <v>65</v>
      </c>
      <c r="B65">
        <v>11</v>
      </c>
      <c r="C65">
        <v>7</v>
      </c>
      <c r="D65" t="s">
        <v>2329</v>
      </c>
      <c r="E65">
        <v>9</v>
      </c>
      <c r="F65">
        <v>41</v>
      </c>
      <c r="G65" t="s">
        <v>2329</v>
      </c>
      <c r="H65">
        <v>1</v>
      </c>
      <c r="I65" t="s">
        <v>2882</v>
      </c>
    </row>
    <row r="66" spans="1:9" x14ac:dyDescent="0.25">
      <c r="A66" s="78">
        <v>66</v>
      </c>
      <c r="B66">
        <v>11</v>
      </c>
      <c r="C66">
        <v>7</v>
      </c>
      <c r="D66" t="s">
        <v>2329</v>
      </c>
      <c r="E66">
        <v>9</v>
      </c>
      <c r="F66">
        <v>41</v>
      </c>
      <c r="G66" t="s">
        <v>2329</v>
      </c>
      <c r="H66">
        <v>1</v>
      </c>
      <c r="I66" t="s">
        <v>2883</v>
      </c>
    </row>
    <row r="67" spans="1:9" x14ac:dyDescent="0.25">
      <c r="A67" s="78">
        <v>67</v>
      </c>
      <c r="B67">
        <v>11</v>
      </c>
      <c r="C67">
        <v>7</v>
      </c>
      <c r="D67" t="s">
        <v>2329</v>
      </c>
      <c r="E67">
        <v>9</v>
      </c>
      <c r="F67">
        <v>41</v>
      </c>
      <c r="G67" t="s">
        <v>2329</v>
      </c>
      <c r="H67">
        <v>1</v>
      </c>
      <c r="I67" t="s">
        <v>2884</v>
      </c>
    </row>
    <row r="68" spans="1:9" x14ac:dyDescent="0.25">
      <c r="A68" s="78">
        <v>68</v>
      </c>
      <c r="B68">
        <v>11</v>
      </c>
      <c r="C68">
        <v>7</v>
      </c>
      <c r="D68" t="s">
        <v>2329</v>
      </c>
      <c r="E68">
        <v>9</v>
      </c>
      <c r="F68">
        <v>41</v>
      </c>
      <c r="G68" t="s">
        <v>2329</v>
      </c>
      <c r="H68">
        <v>1</v>
      </c>
      <c r="I68" t="s">
        <v>2885</v>
      </c>
    </row>
    <row r="69" spans="1:9" x14ac:dyDescent="0.25">
      <c r="A69" s="78">
        <v>69</v>
      </c>
      <c r="B69">
        <v>11</v>
      </c>
      <c r="C69">
        <v>7</v>
      </c>
      <c r="D69" t="s">
        <v>2329</v>
      </c>
      <c r="E69">
        <v>9</v>
      </c>
      <c r="F69">
        <v>41</v>
      </c>
      <c r="G69" t="s">
        <v>2329</v>
      </c>
      <c r="H69">
        <v>1</v>
      </c>
      <c r="I69" t="s">
        <v>2886</v>
      </c>
    </row>
    <row r="70" spans="1:9" x14ac:dyDescent="0.25">
      <c r="A70" s="78">
        <v>71</v>
      </c>
      <c r="B70">
        <v>11</v>
      </c>
      <c r="C70">
        <v>7</v>
      </c>
      <c r="D70" t="s">
        <v>2329</v>
      </c>
      <c r="E70">
        <v>9</v>
      </c>
      <c r="F70">
        <v>41</v>
      </c>
      <c r="G70" t="s">
        <v>2329</v>
      </c>
      <c r="H70">
        <v>1</v>
      </c>
      <c r="I70" t="s">
        <v>2887</v>
      </c>
    </row>
    <row r="71" spans="1:9" x14ac:dyDescent="0.25">
      <c r="A71" s="78">
        <v>72</v>
      </c>
      <c r="B71">
        <v>11</v>
      </c>
      <c r="C71">
        <v>7</v>
      </c>
      <c r="D71" t="s">
        <v>2329</v>
      </c>
      <c r="E71">
        <v>9</v>
      </c>
      <c r="F71">
        <v>41</v>
      </c>
      <c r="G71" t="s">
        <v>2329</v>
      </c>
      <c r="H71">
        <v>1</v>
      </c>
      <c r="I71" t="s">
        <v>2888</v>
      </c>
    </row>
    <row r="72" spans="1:9" x14ac:dyDescent="0.25">
      <c r="A72" s="78">
        <v>73</v>
      </c>
      <c r="B72">
        <v>11</v>
      </c>
      <c r="C72">
        <v>7</v>
      </c>
      <c r="D72" t="s">
        <v>2329</v>
      </c>
      <c r="E72">
        <v>9</v>
      </c>
      <c r="F72">
        <v>41</v>
      </c>
      <c r="G72" t="s">
        <v>2329</v>
      </c>
      <c r="H72">
        <v>1</v>
      </c>
      <c r="I72" t="s">
        <v>2889</v>
      </c>
    </row>
    <row r="73" spans="1:9" x14ac:dyDescent="0.25">
      <c r="A73" s="78">
        <v>74</v>
      </c>
      <c r="B73">
        <v>11</v>
      </c>
      <c r="C73">
        <v>7</v>
      </c>
      <c r="D73" t="s">
        <v>2329</v>
      </c>
      <c r="E73">
        <v>9</v>
      </c>
      <c r="F73">
        <v>41</v>
      </c>
      <c r="G73" t="s">
        <v>2329</v>
      </c>
      <c r="H73">
        <v>1</v>
      </c>
      <c r="I73" t="s">
        <v>2890</v>
      </c>
    </row>
    <row r="74" spans="1:9" x14ac:dyDescent="0.25">
      <c r="A74" s="78">
        <v>75</v>
      </c>
      <c r="B74">
        <v>11</v>
      </c>
      <c r="C74">
        <v>7</v>
      </c>
      <c r="D74" t="s">
        <v>2329</v>
      </c>
      <c r="E74">
        <v>9</v>
      </c>
      <c r="F74">
        <v>41</v>
      </c>
      <c r="G74" t="s">
        <v>2329</v>
      </c>
      <c r="H74">
        <v>1</v>
      </c>
      <c r="I74" t="s">
        <v>2891</v>
      </c>
    </row>
    <row r="75" spans="1:9" x14ac:dyDescent="0.25">
      <c r="A75" s="78">
        <v>76</v>
      </c>
      <c r="B75">
        <v>11</v>
      </c>
      <c r="C75">
        <v>7</v>
      </c>
      <c r="D75" t="s">
        <v>2329</v>
      </c>
      <c r="E75">
        <v>9</v>
      </c>
      <c r="F75">
        <v>41</v>
      </c>
      <c r="G75" t="s">
        <v>2329</v>
      </c>
      <c r="H75">
        <v>1</v>
      </c>
      <c r="I75" t="s">
        <v>2892</v>
      </c>
    </row>
    <row r="76" spans="1:9" x14ac:dyDescent="0.25">
      <c r="A76" s="78">
        <v>77</v>
      </c>
      <c r="B76">
        <v>11</v>
      </c>
      <c r="C76">
        <v>7</v>
      </c>
      <c r="D76" t="s">
        <v>2329</v>
      </c>
      <c r="E76">
        <v>9</v>
      </c>
      <c r="F76">
        <v>41</v>
      </c>
      <c r="G76" t="s">
        <v>2329</v>
      </c>
      <c r="H76">
        <v>1</v>
      </c>
      <c r="I76" t="s">
        <v>2893</v>
      </c>
    </row>
    <row r="77" spans="1:9" x14ac:dyDescent="0.25">
      <c r="A77" s="78">
        <v>78</v>
      </c>
      <c r="B77">
        <v>9</v>
      </c>
      <c r="C77">
        <v>26</v>
      </c>
      <c r="D77" t="s">
        <v>2328</v>
      </c>
      <c r="E77">
        <v>19</v>
      </c>
      <c r="F77">
        <v>117</v>
      </c>
      <c r="G77" t="s">
        <v>2328</v>
      </c>
      <c r="H77">
        <v>1</v>
      </c>
      <c r="I77" t="s">
        <v>2894</v>
      </c>
    </row>
    <row r="78" spans="1:9" x14ac:dyDescent="0.25">
      <c r="A78" s="78">
        <v>79</v>
      </c>
      <c r="B78">
        <v>10</v>
      </c>
      <c r="C78">
        <v>13</v>
      </c>
      <c r="D78" t="s">
        <v>107</v>
      </c>
      <c r="E78">
        <v>10</v>
      </c>
      <c r="F78">
        <v>57</v>
      </c>
      <c r="G78" t="s">
        <v>107</v>
      </c>
      <c r="H78">
        <v>1</v>
      </c>
      <c r="I78" t="s">
        <v>2895</v>
      </c>
    </row>
    <row r="79" spans="1:9" x14ac:dyDescent="0.25">
      <c r="A79" s="78">
        <v>80</v>
      </c>
      <c r="B79">
        <v>10</v>
      </c>
      <c r="C79">
        <v>13</v>
      </c>
      <c r="D79" t="s">
        <v>107</v>
      </c>
      <c r="E79">
        <v>10</v>
      </c>
      <c r="F79">
        <v>57</v>
      </c>
      <c r="G79" t="s">
        <v>107</v>
      </c>
      <c r="H79">
        <v>1</v>
      </c>
      <c r="I79" t="s">
        <v>2896</v>
      </c>
    </row>
    <row r="80" spans="1:9" x14ac:dyDescent="0.25">
      <c r="A80" s="78">
        <v>81</v>
      </c>
      <c r="B80">
        <v>10</v>
      </c>
      <c r="C80">
        <v>13</v>
      </c>
      <c r="D80" t="s">
        <v>107</v>
      </c>
      <c r="E80">
        <v>10</v>
      </c>
      <c r="F80">
        <v>57</v>
      </c>
      <c r="G80" t="s">
        <v>107</v>
      </c>
      <c r="H80">
        <v>1</v>
      </c>
      <c r="I80" t="s">
        <v>2897</v>
      </c>
    </row>
    <row r="81" spans="1:9" x14ac:dyDescent="0.25">
      <c r="A81" s="78">
        <v>82</v>
      </c>
      <c r="B81">
        <v>3</v>
      </c>
      <c r="C81">
        <v>10</v>
      </c>
      <c r="D81" t="s">
        <v>2324</v>
      </c>
      <c r="E81">
        <v>5</v>
      </c>
      <c r="F81">
        <v>20</v>
      </c>
      <c r="G81" t="s">
        <v>2324</v>
      </c>
      <c r="H81">
        <v>1</v>
      </c>
      <c r="I81" t="s">
        <v>2898</v>
      </c>
    </row>
    <row r="82" spans="1:9" x14ac:dyDescent="0.25">
      <c r="A82" s="78">
        <v>83</v>
      </c>
      <c r="B82">
        <v>3</v>
      </c>
      <c r="C82">
        <v>10</v>
      </c>
      <c r="D82" t="s">
        <v>2324</v>
      </c>
      <c r="E82">
        <v>5</v>
      </c>
      <c r="F82">
        <v>20</v>
      </c>
      <c r="G82" t="s">
        <v>2324</v>
      </c>
      <c r="H82">
        <v>1</v>
      </c>
      <c r="I82" t="s">
        <v>2899</v>
      </c>
    </row>
    <row r="83" spans="1:9" x14ac:dyDescent="0.25">
      <c r="A83" s="78">
        <v>84</v>
      </c>
      <c r="B83">
        <v>3</v>
      </c>
      <c r="C83">
        <v>10</v>
      </c>
      <c r="D83" t="s">
        <v>2324</v>
      </c>
      <c r="E83">
        <v>5</v>
      </c>
      <c r="F83">
        <v>20</v>
      </c>
      <c r="G83" t="s">
        <v>2324</v>
      </c>
      <c r="H83">
        <v>1</v>
      </c>
      <c r="I83" t="s">
        <v>2900</v>
      </c>
    </row>
    <row r="84" spans="1:9" x14ac:dyDescent="0.25">
      <c r="A84" s="78">
        <v>85</v>
      </c>
      <c r="B84">
        <v>9</v>
      </c>
      <c r="C84">
        <v>26</v>
      </c>
      <c r="D84" t="s">
        <v>2328</v>
      </c>
      <c r="E84">
        <v>19</v>
      </c>
      <c r="F84">
        <v>117</v>
      </c>
      <c r="G84" t="s">
        <v>2328</v>
      </c>
      <c r="H84">
        <v>1</v>
      </c>
      <c r="I84" t="s">
        <v>2901</v>
      </c>
    </row>
    <row r="85" spans="1:9" x14ac:dyDescent="0.25">
      <c r="A85" s="78">
        <v>86</v>
      </c>
      <c r="B85">
        <v>3</v>
      </c>
      <c r="C85">
        <v>10</v>
      </c>
      <c r="D85" t="s">
        <v>2324</v>
      </c>
      <c r="E85">
        <v>5</v>
      </c>
      <c r="F85">
        <v>20</v>
      </c>
      <c r="G85" t="s">
        <v>2324</v>
      </c>
      <c r="H85">
        <v>1</v>
      </c>
      <c r="I85" t="s">
        <v>2902</v>
      </c>
    </row>
    <row r="86" spans="1:9" x14ac:dyDescent="0.25">
      <c r="A86" s="78">
        <v>98</v>
      </c>
      <c r="B86">
        <v>11</v>
      </c>
      <c r="C86">
        <v>7</v>
      </c>
      <c r="D86" t="s">
        <v>2329</v>
      </c>
      <c r="E86">
        <v>9</v>
      </c>
      <c r="F86">
        <v>41</v>
      </c>
      <c r="G86" t="s">
        <v>2329</v>
      </c>
      <c r="H86">
        <v>6</v>
      </c>
      <c r="I86" t="s">
        <v>2903</v>
      </c>
    </row>
    <row r="87" spans="1:9" x14ac:dyDescent="0.25">
      <c r="A87" s="78">
        <v>99</v>
      </c>
      <c r="B87">
        <v>8</v>
      </c>
      <c r="C87">
        <v>22</v>
      </c>
      <c r="D87" t="s">
        <v>108</v>
      </c>
      <c r="E87">
        <v>11</v>
      </c>
      <c r="F87">
        <v>58</v>
      </c>
      <c r="G87" t="s">
        <v>108</v>
      </c>
      <c r="H87">
        <v>1</v>
      </c>
      <c r="I87" t="s">
        <v>2904</v>
      </c>
    </row>
    <row r="88" spans="1:9" x14ac:dyDescent="0.25">
      <c r="A88" s="78">
        <v>100</v>
      </c>
      <c r="B88">
        <v>8</v>
      </c>
      <c r="C88">
        <v>22</v>
      </c>
      <c r="D88" t="s">
        <v>108</v>
      </c>
      <c r="E88">
        <v>11</v>
      </c>
      <c r="F88">
        <v>58</v>
      </c>
      <c r="G88" t="s">
        <v>108</v>
      </c>
      <c r="H88">
        <v>1</v>
      </c>
      <c r="I88" t="s">
        <v>2905</v>
      </c>
    </row>
    <row r="89" spans="1:9" x14ac:dyDescent="0.25">
      <c r="A89" s="78">
        <v>101</v>
      </c>
      <c r="B89">
        <v>8</v>
      </c>
      <c r="C89">
        <v>22</v>
      </c>
      <c r="D89" t="s">
        <v>108</v>
      </c>
      <c r="E89">
        <v>11</v>
      </c>
      <c r="F89">
        <v>58</v>
      </c>
      <c r="G89" t="s">
        <v>108</v>
      </c>
      <c r="H89">
        <v>1</v>
      </c>
      <c r="I89" t="s">
        <v>3275</v>
      </c>
    </row>
    <row r="90" spans="1:9" x14ac:dyDescent="0.25">
      <c r="A90" s="79">
        <v>102</v>
      </c>
      <c r="B90">
        <v>8</v>
      </c>
      <c r="C90">
        <v>22</v>
      </c>
      <c r="D90" t="s">
        <v>108</v>
      </c>
      <c r="E90">
        <v>11</v>
      </c>
      <c r="F90">
        <v>58</v>
      </c>
      <c r="G90" t="s">
        <v>108</v>
      </c>
      <c r="H90">
        <v>1</v>
      </c>
      <c r="I90" t="s">
        <v>2906</v>
      </c>
    </row>
    <row r="91" spans="1:9" x14ac:dyDescent="0.25">
      <c r="A91" s="79">
        <v>103</v>
      </c>
      <c r="B91">
        <v>8</v>
      </c>
      <c r="C91">
        <v>22</v>
      </c>
      <c r="D91" t="s">
        <v>108</v>
      </c>
      <c r="E91">
        <v>11</v>
      </c>
      <c r="F91">
        <v>58</v>
      </c>
      <c r="G91" t="s">
        <v>108</v>
      </c>
      <c r="H91">
        <v>1</v>
      </c>
      <c r="I91" t="s">
        <v>2907</v>
      </c>
    </row>
    <row r="92" spans="1:9" x14ac:dyDescent="0.25">
      <c r="A92" s="79">
        <v>104</v>
      </c>
      <c r="B92">
        <v>8</v>
      </c>
      <c r="C92">
        <v>22</v>
      </c>
      <c r="D92" t="s">
        <v>108</v>
      </c>
      <c r="E92">
        <v>11</v>
      </c>
      <c r="F92">
        <v>58</v>
      </c>
      <c r="G92" t="s">
        <v>108</v>
      </c>
      <c r="H92">
        <v>1</v>
      </c>
      <c r="I92" t="s">
        <v>2908</v>
      </c>
    </row>
    <row r="93" spans="1:9" x14ac:dyDescent="0.25">
      <c r="A93" s="79">
        <v>105</v>
      </c>
      <c r="B93">
        <v>8</v>
      </c>
      <c r="C93">
        <v>22</v>
      </c>
      <c r="D93" t="s">
        <v>108</v>
      </c>
      <c r="E93">
        <v>11</v>
      </c>
      <c r="F93">
        <v>58</v>
      </c>
      <c r="G93" t="s">
        <v>108</v>
      </c>
      <c r="H93">
        <v>1</v>
      </c>
      <c r="I93" t="s">
        <v>2909</v>
      </c>
    </row>
    <row r="94" spans="1:9" x14ac:dyDescent="0.25">
      <c r="A94" s="79">
        <v>106</v>
      </c>
      <c r="B94">
        <v>8</v>
      </c>
      <c r="C94">
        <v>22</v>
      </c>
      <c r="D94" t="s">
        <v>108</v>
      </c>
      <c r="E94">
        <v>11</v>
      </c>
      <c r="F94">
        <v>58</v>
      </c>
      <c r="G94" t="s">
        <v>108</v>
      </c>
      <c r="H94">
        <v>1</v>
      </c>
      <c r="I94" t="s">
        <v>2910</v>
      </c>
    </row>
    <row r="95" spans="1:9" x14ac:dyDescent="0.25">
      <c r="A95" s="79">
        <v>107</v>
      </c>
      <c r="B95">
        <v>8</v>
      </c>
      <c r="C95">
        <v>22</v>
      </c>
      <c r="D95" t="s">
        <v>108</v>
      </c>
      <c r="E95">
        <v>11</v>
      </c>
      <c r="F95">
        <v>58</v>
      </c>
      <c r="G95" t="s">
        <v>108</v>
      </c>
      <c r="H95">
        <v>1</v>
      </c>
      <c r="I95" t="s">
        <v>2911</v>
      </c>
    </row>
    <row r="96" spans="1:9" x14ac:dyDescent="0.25">
      <c r="A96" s="79">
        <v>108</v>
      </c>
      <c r="B96">
        <v>11</v>
      </c>
      <c r="C96">
        <v>7</v>
      </c>
      <c r="D96" t="s">
        <v>2329</v>
      </c>
      <c r="E96">
        <v>9</v>
      </c>
      <c r="F96">
        <v>41</v>
      </c>
      <c r="G96" t="s">
        <v>2329</v>
      </c>
      <c r="H96">
        <v>1</v>
      </c>
      <c r="I96" t="s">
        <v>2912</v>
      </c>
    </row>
    <row r="97" spans="1:9" x14ac:dyDescent="0.25">
      <c r="A97" s="79">
        <v>109</v>
      </c>
      <c r="B97">
        <v>12</v>
      </c>
      <c r="C97">
        <v>125</v>
      </c>
      <c r="D97" t="s">
        <v>2327</v>
      </c>
      <c r="E97">
        <v>16</v>
      </c>
      <c r="F97">
        <v>103</v>
      </c>
      <c r="G97" t="s">
        <v>2327</v>
      </c>
      <c r="H97">
        <v>1</v>
      </c>
      <c r="I97" t="s">
        <v>2913</v>
      </c>
    </row>
    <row r="98" spans="1:9" x14ac:dyDescent="0.25">
      <c r="A98" s="79">
        <v>110</v>
      </c>
      <c r="B98">
        <v>12</v>
      </c>
      <c r="C98">
        <v>125</v>
      </c>
      <c r="D98" t="s">
        <v>2327</v>
      </c>
      <c r="E98">
        <v>16</v>
      </c>
      <c r="F98">
        <v>103</v>
      </c>
      <c r="G98" t="s">
        <v>2327</v>
      </c>
      <c r="H98">
        <v>1</v>
      </c>
      <c r="I98" t="s">
        <v>2914</v>
      </c>
    </row>
    <row r="99" spans="1:9" x14ac:dyDescent="0.25">
      <c r="A99" s="79">
        <v>111</v>
      </c>
      <c r="B99">
        <v>12</v>
      </c>
      <c r="C99">
        <v>125</v>
      </c>
      <c r="D99" t="s">
        <v>2327</v>
      </c>
      <c r="E99">
        <v>16</v>
      </c>
      <c r="F99">
        <v>103</v>
      </c>
      <c r="G99" t="s">
        <v>2327</v>
      </c>
      <c r="H99">
        <v>1</v>
      </c>
      <c r="I99" t="s">
        <v>2915</v>
      </c>
    </row>
    <row r="100" spans="1:9" x14ac:dyDescent="0.25">
      <c r="A100" s="79">
        <v>112</v>
      </c>
      <c r="B100">
        <v>12</v>
      </c>
      <c r="C100">
        <v>125</v>
      </c>
      <c r="D100" t="s">
        <v>2327</v>
      </c>
      <c r="E100">
        <v>16</v>
      </c>
      <c r="F100">
        <v>103</v>
      </c>
      <c r="G100" t="s">
        <v>2327</v>
      </c>
      <c r="H100">
        <v>1</v>
      </c>
      <c r="I100" t="s">
        <v>2916</v>
      </c>
    </row>
    <row r="101" spans="1:9" x14ac:dyDescent="0.25">
      <c r="A101" s="79">
        <v>113</v>
      </c>
      <c r="B101">
        <v>12</v>
      </c>
      <c r="C101">
        <v>125</v>
      </c>
      <c r="D101" t="s">
        <v>2327</v>
      </c>
      <c r="E101">
        <v>16</v>
      </c>
      <c r="F101">
        <v>103</v>
      </c>
      <c r="G101" t="s">
        <v>2327</v>
      </c>
      <c r="H101">
        <v>1</v>
      </c>
      <c r="I101" t="s">
        <v>2917</v>
      </c>
    </row>
    <row r="102" spans="1:9" x14ac:dyDescent="0.25">
      <c r="A102" s="79">
        <v>114</v>
      </c>
      <c r="B102">
        <v>12</v>
      </c>
      <c r="C102">
        <v>125</v>
      </c>
      <c r="D102" t="s">
        <v>2327</v>
      </c>
      <c r="E102">
        <v>16</v>
      </c>
      <c r="F102">
        <v>103</v>
      </c>
      <c r="G102" t="s">
        <v>2327</v>
      </c>
      <c r="H102">
        <v>1</v>
      </c>
      <c r="I102" t="s">
        <v>2918</v>
      </c>
    </row>
    <row r="103" spans="1:9" x14ac:dyDescent="0.25">
      <c r="A103" s="79">
        <v>115</v>
      </c>
      <c r="B103">
        <v>12</v>
      </c>
      <c r="C103">
        <v>125</v>
      </c>
      <c r="D103" t="s">
        <v>2327</v>
      </c>
      <c r="E103">
        <v>16</v>
      </c>
      <c r="F103">
        <v>103</v>
      </c>
      <c r="G103" t="s">
        <v>2327</v>
      </c>
      <c r="H103">
        <v>1</v>
      </c>
      <c r="I103" t="s">
        <v>2919</v>
      </c>
    </row>
    <row r="104" spans="1:9" x14ac:dyDescent="0.25">
      <c r="A104" s="79">
        <v>116</v>
      </c>
      <c r="B104">
        <v>12</v>
      </c>
      <c r="C104">
        <v>125</v>
      </c>
      <c r="D104" t="s">
        <v>2327</v>
      </c>
      <c r="E104">
        <v>16</v>
      </c>
      <c r="F104">
        <v>103</v>
      </c>
      <c r="G104" t="s">
        <v>2327</v>
      </c>
      <c r="H104">
        <v>1</v>
      </c>
      <c r="I104" t="s">
        <v>2920</v>
      </c>
    </row>
    <row r="105" spans="1:9" x14ac:dyDescent="0.25">
      <c r="A105" s="79">
        <v>117</v>
      </c>
      <c r="B105">
        <v>12</v>
      </c>
      <c r="C105">
        <v>125</v>
      </c>
      <c r="D105" t="s">
        <v>2327</v>
      </c>
      <c r="E105">
        <v>16</v>
      </c>
      <c r="F105">
        <v>103</v>
      </c>
      <c r="G105" t="s">
        <v>2327</v>
      </c>
      <c r="H105">
        <v>1</v>
      </c>
      <c r="I105" t="s">
        <v>2921</v>
      </c>
    </row>
    <row r="106" spans="1:9" x14ac:dyDescent="0.25">
      <c r="A106" s="79">
        <v>118</v>
      </c>
      <c r="B106">
        <v>12</v>
      </c>
      <c r="C106">
        <v>125</v>
      </c>
      <c r="D106" t="s">
        <v>2327</v>
      </c>
      <c r="E106">
        <v>16</v>
      </c>
      <c r="F106">
        <v>103</v>
      </c>
      <c r="G106" t="s">
        <v>2327</v>
      </c>
      <c r="H106">
        <v>1</v>
      </c>
      <c r="I106" t="s">
        <v>2922</v>
      </c>
    </row>
    <row r="107" spans="1:9" x14ac:dyDescent="0.25">
      <c r="A107" s="79">
        <v>119</v>
      </c>
      <c r="B107">
        <v>12</v>
      </c>
      <c r="C107">
        <v>125</v>
      </c>
      <c r="D107" t="s">
        <v>2327</v>
      </c>
      <c r="E107">
        <v>16</v>
      </c>
      <c r="F107">
        <v>103</v>
      </c>
      <c r="G107" t="s">
        <v>2327</v>
      </c>
      <c r="H107">
        <v>1</v>
      </c>
      <c r="I107" t="s">
        <v>2923</v>
      </c>
    </row>
    <row r="108" spans="1:9" x14ac:dyDescent="0.25">
      <c r="A108" s="79">
        <v>120</v>
      </c>
      <c r="B108">
        <v>12</v>
      </c>
      <c r="C108">
        <v>125</v>
      </c>
      <c r="D108" t="s">
        <v>2327</v>
      </c>
      <c r="E108">
        <v>16</v>
      </c>
      <c r="F108">
        <v>103</v>
      </c>
      <c r="G108" t="s">
        <v>2327</v>
      </c>
      <c r="H108">
        <v>1</v>
      </c>
      <c r="I108" t="s">
        <v>2924</v>
      </c>
    </row>
    <row r="109" spans="1:9" x14ac:dyDescent="0.25">
      <c r="A109" s="79">
        <v>121</v>
      </c>
      <c r="B109">
        <v>15</v>
      </c>
      <c r="C109">
        <v>143</v>
      </c>
      <c r="D109" t="s">
        <v>264</v>
      </c>
      <c r="E109">
        <v>178</v>
      </c>
      <c r="F109">
        <v>381</v>
      </c>
      <c r="G109" t="s">
        <v>264</v>
      </c>
      <c r="H109">
        <v>1</v>
      </c>
      <c r="I109" t="s">
        <v>2925</v>
      </c>
    </row>
    <row r="110" spans="1:9" x14ac:dyDescent="0.25">
      <c r="A110" s="79">
        <v>122</v>
      </c>
      <c r="B110">
        <v>15</v>
      </c>
      <c r="C110">
        <v>143</v>
      </c>
      <c r="D110" t="s">
        <v>264</v>
      </c>
      <c r="E110">
        <v>178</v>
      </c>
      <c r="F110">
        <v>381</v>
      </c>
      <c r="G110" t="s">
        <v>264</v>
      </c>
      <c r="H110">
        <v>1</v>
      </c>
      <c r="I110" t="s">
        <v>2926</v>
      </c>
    </row>
    <row r="111" spans="1:9" x14ac:dyDescent="0.25">
      <c r="A111" s="79">
        <v>123</v>
      </c>
      <c r="B111">
        <v>15</v>
      </c>
      <c r="C111">
        <v>143</v>
      </c>
      <c r="D111" t="s">
        <v>264</v>
      </c>
      <c r="E111">
        <v>178</v>
      </c>
      <c r="F111">
        <v>381</v>
      </c>
      <c r="G111" t="s">
        <v>264</v>
      </c>
      <c r="H111">
        <v>1</v>
      </c>
      <c r="I111" t="s">
        <v>2927</v>
      </c>
    </row>
    <row r="112" spans="1:9" x14ac:dyDescent="0.25">
      <c r="A112" s="79">
        <v>124</v>
      </c>
      <c r="B112">
        <v>15</v>
      </c>
      <c r="C112">
        <v>143</v>
      </c>
      <c r="D112" t="s">
        <v>264</v>
      </c>
      <c r="E112">
        <v>178</v>
      </c>
      <c r="F112">
        <v>381</v>
      </c>
      <c r="G112" t="s">
        <v>264</v>
      </c>
      <c r="H112">
        <v>1</v>
      </c>
      <c r="I112" t="s">
        <v>2928</v>
      </c>
    </row>
    <row r="113" spans="1:9" x14ac:dyDescent="0.25">
      <c r="A113" s="79">
        <v>125</v>
      </c>
      <c r="B113">
        <v>18</v>
      </c>
      <c r="C113">
        <v>75</v>
      </c>
      <c r="D113" t="s">
        <v>198</v>
      </c>
      <c r="E113">
        <v>110</v>
      </c>
      <c r="F113">
        <v>281</v>
      </c>
      <c r="G113" t="s">
        <v>198</v>
      </c>
      <c r="H113">
        <v>1</v>
      </c>
      <c r="I113" t="s">
        <v>2929</v>
      </c>
    </row>
    <row r="114" spans="1:9" x14ac:dyDescent="0.25">
      <c r="A114" s="79">
        <v>126</v>
      </c>
      <c r="B114">
        <v>18</v>
      </c>
      <c r="C114">
        <v>75</v>
      </c>
      <c r="D114" t="s">
        <v>198</v>
      </c>
      <c r="E114">
        <v>110</v>
      </c>
      <c r="F114">
        <v>281</v>
      </c>
      <c r="G114" t="s">
        <v>198</v>
      </c>
      <c r="H114">
        <v>1</v>
      </c>
      <c r="I114" t="s">
        <v>2930</v>
      </c>
    </row>
    <row r="115" spans="1:9" x14ac:dyDescent="0.25">
      <c r="A115" s="79">
        <v>127</v>
      </c>
      <c r="B115">
        <v>15</v>
      </c>
      <c r="C115">
        <v>143</v>
      </c>
      <c r="D115" t="s">
        <v>264</v>
      </c>
      <c r="E115">
        <v>178</v>
      </c>
      <c r="F115">
        <v>381</v>
      </c>
      <c r="G115" t="s">
        <v>264</v>
      </c>
      <c r="H115">
        <v>1</v>
      </c>
      <c r="I115" t="s">
        <v>2931</v>
      </c>
    </row>
    <row r="116" spans="1:9" x14ac:dyDescent="0.25">
      <c r="A116" s="79">
        <v>128</v>
      </c>
      <c r="B116">
        <v>23</v>
      </c>
      <c r="C116">
        <v>255</v>
      </c>
      <c r="D116" t="s">
        <v>2387</v>
      </c>
      <c r="E116">
        <v>154</v>
      </c>
      <c r="F116">
        <v>347</v>
      </c>
      <c r="G116" t="s">
        <v>2387</v>
      </c>
      <c r="H116">
        <v>1</v>
      </c>
      <c r="I116" t="s">
        <v>2932</v>
      </c>
    </row>
    <row r="117" spans="1:9" x14ac:dyDescent="0.25">
      <c r="A117" s="79">
        <v>129</v>
      </c>
      <c r="B117">
        <v>23</v>
      </c>
      <c r="C117">
        <v>255</v>
      </c>
      <c r="D117" t="s">
        <v>2387</v>
      </c>
      <c r="E117">
        <v>154</v>
      </c>
      <c r="F117">
        <v>347</v>
      </c>
      <c r="G117" t="s">
        <v>2387</v>
      </c>
      <c r="H117">
        <v>1</v>
      </c>
      <c r="I117" t="s">
        <v>2933</v>
      </c>
    </row>
    <row r="118" spans="1:9" x14ac:dyDescent="0.25">
      <c r="A118" s="79">
        <v>130</v>
      </c>
      <c r="B118">
        <v>23</v>
      </c>
      <c r="C118">
        <v>255</v>
      </c>
      <c r="D118" t="s">
        <v>2387</v>
      </c>
      <c r="E118">
        <v>154</v>
      </c>
      <c r="F118">
        <v>347</v>
      </c>
      <c r="G118" t="s">
        <v>2387</v>
      </c>
      <c r="H118">
        <v>1</v>
      </c>
      <c r="I118" t="s">
        <v>2934</v>
      </c>
    </row>
    <row r="119" spans="1:9" x14ac:dyDescent="0.25">
      <c r="A119" s="79">
        <v>131</v>
      </c>
      <c r="B119">
        <v>23</v>
      </c>
      <c r="C119">
        <v>255</v>
      </c>
      <c r="D119" t="s">
        <v>2387</v>
      </c>
      <c r="E119">
        <v>154</v>
      </c>
      <c r="F119">
        <v>347</v>
      </c>
      <c r="G119" t="s">
        <v>2387</v>
      </c>
      <c r="H119">
        <v>1</v>
      </c>
      <c r="I119" t="s">
        <v>2935</v>
      </c>
    </row>
    <row r="120" spans="1:9" x14ac:dyDescent="0.25">
      <c r="A120" s="79">
        <v>132</v>
      </c>
      <c r="B120">
        <v>23</v>
      </c>
      <c r="C120">
        <v>255</v>
      </c>
      <c r="D120" t="s">
        <v>2387</v>
      </c>
      <c r="E120">
        <v>154</v>
      </c>
      <c r="F120">
        <v>347</v>
      </c>
      <c r="G120" t="s">
        <v>2387</v>
      </c>
      <c r="H120">
        <v>1</v>
      </c>
      <c r="I120" t="s">
        <v>2936</v>
      </c>
    </row>
    <row r="121" spans="1:9" x14ac:dyDescent="0.25">
      <c r="A121" s="79">
        <v>133</v>
      </c>
      <c r="B121">
        <v>23</v>
      </c>
      <c r="C121">
        <v>255</v>
      </c>
      <c r="D121" t="s">
        <v>2387</v>
      </c>
      <c r="E121">
        <v>154</v>
      </c>
      <c r="F121">
        <v>347</v>
      </c>
      <c r="G121" t="s">
        <v>2387</v>
      </c>
      <c r="H121">
        <v>1</v>
      </c>
      <c r="I121" t="s">
        <v>2937</v>
      </c>
    </row>
    <row r="122" spans="1:9" x14ac:dyDescent="0.25">
      <c r="A122" s="79">
        <v>134</v>
      </c>
      <c r="B122">
        <v>23</v>
      </c>
      <c r="C122">
        <v>255</v>
      </c>
      <c r="D122" t="s">
        <v>2387</v>
      </c>
      <c r="E122">
        <v>154</v>
      </c>
      <c r="F122">
        <v>347</v>
      </c>
      <c r="G122" t="s">
        <v>2387</v>
      </c>
      <c r="H122">
        <v>1</v>
      </c>
      <c r="I122" t="s">
        <v>2938</v>
      </c>
    </row>
    <row r="123" spans="1:9" x14ac:dyDescent="0.25">
      <c r="A123" s="79">
        <v>135</v>
      </c>
      <c r="B123">
        <v>23</v>
      </c>
      <c r="C123">
        <v>255</v>
      </c>
      <c r="D123" t="s">
        <v>2387</v>
      </c>
      <c r="E123">
        <v>154</v>
      </c>
      <c r="F123">
        <v>347</v>
      </c>
      <c r="G123" t="s">
        <v>2387</v>
      </c>
      <c r="H123">
        <v>1</v>
      </c>
      <c r="I123" t="s">
        <v>2939</v>
      </c>
    </row>
    <row r="124" spans="1:9" x14ac:dyDescent="0.25">
      <c r="A124" s="79">
        <v>136</v>
      </c>
      <c r="B124">
        <v>23</v>
      </c>
      <c r="C124">
        <v>255</v>
      </c>
      <c r="D124" t="s">
        <v>2387</v>
      </c>
      <c r="E124">
        <v>154</v>
      </c>
      <c r="F124">
        <v>347</v>
      </c>
      <c r="G124" t="s">
        <v>2387</v>
      </c>
      <c r="H124">
        <v>1</v>
      </c>
      <c r="I124" t="s">
        <v>2940</v>
      </c>
    </row>
    <row r="125" spans="1:9" x14ac:dyDescent="0.25">
      <c r="A125" s="79">
        <v>137</v>
      </c>
      <c r="B125">
        <v>5</v>
      </c>
      <c r="C125">
        <v>30</v>
      </c>
      <c r="D125" t="s">
        <v>3274</v>
      </c>
      <c r="E125">
        <v>17</v>
      </c>
      <c r="F125">
        <v>104</v>
      </c>
      <c r="G125" t="s">
        <v>2323</v>
      </c>
      <c r="H125">
        <v>1</v>
      </c>
      <c r="I125" t="s">
        <v>2941</v>
      </c>
    </row>
    <row r="126" spans="1:9" x14ac:dyDescent="0.25">
      <c r="A126" s="79">
        <v>138</v>
      </c>
      <c r="B126">
        <v>19</v>
      </c>
      <c r="C126">
        <v>201</v>
      </c>
      <c r="D126" t="s">
        <v>385</v>
      </c>
      <c r="E126">
        <v>304</v>
      </c>
      <c r="F126">
        <v>534</v>
      </c>
      <c r="G126" t="s">
        <v>385</v>
      </c>
      <c r="H126">
        <v>1</v>
      </c>
      <c r="I126" t="s">
        <v>2942</v>
      </c>
    </row>
    <row r="127" spans="1:9" x14ac:dyDescent="0.25">
      <c r="A127" s="79">
        <v>139</v>
      </c>
      <c r="B127">
        <v>23</v>
      </c>
      <c r="C127">
        <v>255</v>
      </c>
      <c r="D127" t="s">
        <v>2387</v>
      </c>
      <c r="E127">
        <v>154</v>
      </c>
      <c r="F127">
        <v>347</v>
      </c>
      <c r="G127" t="s">
        <v>2387</v>
      </c>
      <c r="H127">
        <v>1</v>
      </c>
      <c r="I127" t="s">
        <v>2943</v>
      </c>
    </row>
    <row r="128" spans="1:9" x14ac:dyDescent="0.25">
      <c r="A128" s="79">
        <v>140</v>
      </c>
      <c r="B128">
        <v>23</v>
      </c>
      <c r="C128">
        <v>255</v>
      </c>
      <c r="D128" t="s">
        <v>2387</v>
      </c>
      <c r="E128">
        <v>154</v>
      </c>
      <c r="F128">
        <v>347</v>
      </c>
      <c r="G128" t="s">
        <v>2387</v>
      </c>
      <c r="H128">
        <v>1</v>
      </c>
      <c r="I128" t="s">
        <v>2944</v>
      </c>
    </row>
    <row r="129" spans="1:9" x14ac:dyDescent="0.25">
      <c r="A129" s="79">
        <v>141</v>
      </c>
      <c r="B129">
        <v>21</v>
      </c>
      <c r="C129">
        <v>258</v>
      </c>
      <c r="D129" t="s">
        <v>2945</v>
      </c>
      <c r="E129">
        <v>306</v>
      </c>
      <c r="F129">
        <v>537</v>
      </c>
      <c r="G129" t="s">
        <v>2945</v>
      </c>
      <c r="H129">
        <v>1</v>
      </c>
      <c r="I129" t="s">
        <v>2946</v>
      </c>
    </row>
    <row r="130" spans="1:9" x14ac:dyDescent="0.25">
      <c r="A130" s="79">
        <v>142</v>
      </c>
      <c r="B130">
        <v>21</v>
      </c>
      <c r="C130">
        <v>258</v>
      </c>
      <c r="D130" t="s">
        <v>2945</v>
      </c>
      <c r="E130">
        <v>306</v>
      </c>
      <c r="F130">
        <v>537</v>
      </c>
      <c r="G130" t="s">
        <v>2945</v>
      </c>
      <c r="H130">
        <v>1</v>
      </c>
      <c r="I130" t="s">
        <v>2947</v>
      </c>
    </row>
    <row r="131" spans="1:9" x14ac:dyDescent="0.25">
      <c r="A131" s="79">
        <v>143</v>
      </c>
      <c r="B131">
        <v>16</v>
      </c>
      <c r="C131">
        <v>300</v>
      </c>
      <c r="D131" t="s">
        <v>2309</v>
      </c>
      <c r="E131">
        <v>18</v>
      </c>
      <c r="F131">
        <v>108</v>
      </c>
      <c r="G131" t="s">
        <v>2309</v>
      </c>
      <c r="H131">
        <v>1</v>
      </c>
      <c r="I131" t="s">
        <v>2948</v>
      </c>
    </row>
    <row r="132" spans="1:9" x14ac:dyDescent="0.25">
      <c r="A132" s="79">
        <v>144</v>
      </c>
      <c r="B132">
        <v>17</v>
      </c>
      <c r="C132">
        <v>256</v>
      </c>
      <c r="D132" t="s">
        <v>2310</v>
      </c>
      <c r="E132">
        <v>179</v>
      </c>
      <c r="F132">
        <v>382</v>
      </c>
      <c r="G132" t="s">
        <v>2310</v>
      </c>
      <c r="H132">
        <v>1</v>
      </c>
      <c r="I132" t="s">
        <v>2949</v>
      </c>
    </row>
    <row r="133" spans="1:9" x14ac:dyDescent="0.25">
      <c r="A133" s="79">
        <v>145</v>
      </c>
      <c r="B133">
        <v>23</v>
      </c>
      <c r="C133">
        <v>255</v>
      </c>
      <c r="D133" t="s">
        <v>2387</v>
      </c>
      <c r="E133">
        <v>154</v>
      </c>
      <c r="F133">
        <v>347</v>
      </c>
      <c r="G133" t="s">
        <v>2387</v>
      </c>
      <c r="H133">
        <v>1</v>
      </c>
      <c r="I133" t="s">
        <v>2950</v>
      </c>
    </row>
    <row r="134" spans="1:9" x14ac:dyDescent="0.25">
      <c r="A134" s="79">
        <v>146</v>
      </c>
      <c r="B134">
        <v>23</v>
      </c>
      <c r="C134">
        <v>255</v>
      </c>
      <c r="D134" t="s">
        <v>2387</v>
      </c>
      <c r="E134">
        <v>154</v>
      </c>
      <c r="F134">
        <v>347</v>
      </c>
      <c r="G134" t="s">
        <v>2387</v>
      </c>
      <c r="H134">
        <v>1</v>
      </c>
      <c r="I134" t="s">
        <v>2951</v>
      </c>
    </row>
    <row r="135" spans="1:9" x14ac:dyDescent="0.25">
      <c r="A135" s="79">
        <v>147</v>
      </c>
      <c r="B135">
        <v>16</v>
      </c>
      <c r="C135">
        <v>300</v>
      </c>
      <c r="D135" t="s">
        <v>2309</v>
      </c>
      <c r="E135">
        <v>18</v>
      </c>
      <c r="F135">
        <v>108</v>
      </c>
      <c r="G135" t="s">
        <v>2309</v>
      </c>
      <c r="H135">
        <v>1</v>
      </c>
      <c r="I135" t="s">
        <v>2952</v>
      </c>
    </row>
    <row r="136" spans="1:9" x14ac:dyDescent="0.25">
      <c r="A136" s="79">
        <v>148</v>
      </c>
      <c r="B136">
        <v>16</v>
      </c>
      <c r="C136">
        <v>300</v>
      </c>
      <c r="D136" t="s">
        <v>2309</v>
      </c>
      <c r="E136">
        <v>18</v>
      </c>
      <c r="F136">
        <v>108</v>
      </c>
      <c r="G136" t="s">
        <v>2309</v>
      </c>
      <c r="H136">
        <v>1</v>
      </c>
      <c r="I136" t="s">
        <v>2953</v>
      </c>
    </row>
    <row r="137" spans="1:9" x14ac:dyDescent="0.25">
      <c r="A137" s="79">
        <v>149</v>
      </c>
      <c r="B137">
        <v>16</v>
      </c>
      <c r="C137">
        <v>300</v>
      </c>
      <c r="D137" t="s">
        <v>2309</v>
      </c>
      <c r="E137">
        <v>18</v>
      </c>
      <c r="F137">
        <v>108</v>
      </c>
      <c r="G137" t="s">
        <v>2309</v>
      </c>
      <c r="H137">
        <v>1</v>
      </c>
      <c r="I137" t="s">
        <v>2954</v>
      </c>
    </row>
    <row r="138" spans="1:9" x14ac:dyDescent="0.25">
      <c r="A138" s="79">
        <v>150</v>
      </c>
      <c r="B138">
        <v>16</v>
      </c>
      <c r="C138">
        <v>300</v>
      </c>
      <c r="D138" t="s">
        <v>2309</v>
      </c>
      <c r="E138">
        <v>18</v>
      </c>
      <c r="F138">
        <v>108</v>
      </c>
      <c r="G138" t="s">
        <v>2309</v>
      </c>
      <c r="H138">
        <v>1</v>
      </c>
      <c r="I138" t="s">
        <v>2955</v>
      </c>
    </row>
    <row r="139" spans="1:9" x14ac:dyDescent="0.25">
      <c r="A139" s="79">
        <v>151</v>
      </c>
      <c r="B139">
        <v>16</v>
      </c>
      <c r="C139">
        <v>300</v>
      </c>
      <c r="D139" t="s">
        <v>2309</v>
      </c>
      <c r="E139">
        <v>18</v>
      </c>
      <c r="F139">
        <v>108</v>
      </c>
      <c r="G139" t="s">
        <v>2309</v>
      </c>
      <c r="H139">
        <v>1</v>
      </c>
      <c r="I139" t="s">
        <v>2956</v>
      </c>
    </row>
    <row r="140" spans="1:9" x14ac:dyDescent="0.25">
      <c r="A140" s="79">
        <v>152</v>
      </c>
      <c r="B140">
        <v>16</v>
      </c>
      <c r="C140">
        <v>300</v>
      </c>
      <c r="D140" t="s">
        <v>2309</v>
      </c>
      <c r="E140">
        <v>18</v>
      </c>
      <c r="F140">
        <v>108</v>
      </c>
      <c r="G140" t="s">
        <v>2309</v>
      </c>
      <c r="H140">
        <v>1</v>
      </c>
      <c r="I140" t="s">
        <v>2957</v>
      </c>
    </row>
    <row r="141" spans="1:9" x14ac:dyDescent="0.25">
      <c r="A141" s="79">
        <v>153</v>
      </c>
      <c r="B141">
        <v>16</v>
      </c>
      <c r="C141">
        <v>300</v>
      </c>
      <c r="D141" t="s">
        <v>2309</v>
      </c>
      <c r="E141">
        <v>18</v>
      </c>
      <c r="F141">
        <v>108</v>
      </c>
      <c r="G141" t="s">
        <v>2309</v>
      </c>
      <c r="H141">
        <v>1</v>
      </c>
      <c r="I141" t="s">
        <v>2958</v>
      </c>
    </row>
    <row r="142" spans="1:9" x14ac:dyDescent="0.25">
      <c r="A142" s="79">
        <v>154</v>
      </c>
      <c r="B142">
        <v>16</v>
      </c>
      <c r="C142">
        <v>300</v>
      </c>
      <c r="D142" t="s">
        <v>2309</v>
      </c>
      <c r="E142">
        <v>18</v>
      </c>
      <c r="F142">
        <v>108</v>
      </c>
      <c r="G142" t="s">
        <v>2309</v>
      </c>
      <c r="H142">
        <v>1</v>
      </c>
      <c r="I142" t="s">
        <v>2959</v>
      </c>
    </row>
    <row r="143" spans="1:9" x14ac:dyDescent="0.25">
      <c r="A143" s="79">
        <v>155</v>
      </c>
      <c r="B143">
        <v>5</v>
      </c>
      <c r="C143">
        <v>30</v>
      </c>
      <c r="D143" t="s">
        <v>3274</v>
      </c>
      <c r="E143">
        <v>17</v>
      </c>
      <c r="F143">
        <v>104</v>
      </c>
      <c r="G143" t="s">
        <v>2323</v>
      </c>
      <c r="H143">
        <v>1</v>
      </c>
      <c r="I143" t="s">
        <v>2960</v>
      </c>
    </row>
    <row r="144" spans="1:9" x14ac:dyDescent="0.25">
      <c r="A144" s="79">
        <v>156</v>
      </c>
      <c r="B144">
        <v>17</v>
      </c>
      <c r="C144">
        <v>256</v>
      </c>
      <c r="D144" t="s">
        <v>2310</v>
      </c>
      <c r="E144">
        <v>179</v>
      </c>
      <c r="F144">
        <v>382</v>
      </c>
      <c r="G144" t="s">
        <v>2310</v>
      </c>
      <c r="H144">
        <v>1</v>
      </c>
      <c r="I144" t="s">
        <v>2961</v>
      </c>
    </row>
    <row r="145" spans="1:9" x14ac:dyDescent="0.25">
      <c r="A145" s="79">
        <v>157</v>
      </c>
      <c r="B145">
        <v>17</v>
      </c>
      <c r="C145">
        <v>256</v>
      </c>
      <c r="D145" t="s">
        <v>2310</v>
      </c>
      <c r="E145">
        <v>179</v>
      </c>
      <c r="F145">
        <v>382</v>
      </c>
      <c r="G145" t="s">
        <v>2310</v>
      </c>
      <c r="H145">
        <v>1</v>
      </c>
      <c r="I145" t="s">
        <v>2962</v>
      </c>
    </row>
    <row r="146" spans="1:9" x14ac:dyDescent="0.25">
      <c r="A146" s="79">
        <v>158</v>
      </c>
      <c r="B146">
        <v>17</v>
      </c>
      <c r="C146">
        <v>256</v>
      </c>
      <c r="D146" t="s">
        <v>2310</v>
      </c>
      <c r="E146">
        <v>179</v>
      </c>
      <c r="F146">
        <v>382</v>
      </c>
      <c r="G146" t="s">
        <v>2310</v>
      </c>
      <c r="H146">
        <v>1</v>
      </c>
      <c r="I146" t="s">
        <v>2963</v>
      </c>
    </row>
    <row r="147" spans="1:9" x14ac:dyDescent="0.25">
      <c r="A147" s="79">
        <v>159</v>
      </c>
      <c r="B147">
        <v>17</v>
      </c>
      <c r="C147">
        <v>256</v>
      </c>
      <c r="D147" t="s">
        <v>2310</v>
      </c>
      <c r="E147">
        <v>179</v>
      </c>
      <c r="F147">
        <v>382</v>
      </c>
      <c r="G147" t="s">
        <v>2310</v>
      </c>
      <c r="H147">
        <v>1</v>
      </c>
      <c r="I147" t="s">
        <v>2964</v>
      </c>
    </row>
    <row r="148" spans="1:9" x14ac:dyDescent="0.25">
      <c r="A148" s="79">
        <v>160</v>
      </c>
      <c r="B148">
        <v>17</v>
      </c>
      <c r="C148">
        <v>256</v>
      </c>
      <c r="D148" t="s">
        <v>2310</v>
      </c>
      <c r="E148">
        <v>179</v>
      </c>
      <c r="F148">
        <v>382</v>
      </c>
      <c r="G148" t="s">
        <v>2310</v>
      </c>
      <c r="H148">
        <v>1</v>
      </c>
      <c r="I148" t="s">
        <v>2965</v>
      </c>
    </row>
    <row r="149" spans="1:9" x14ac:dyDescent="0.25">
      <c r="A149" s="79">
        <v>161</v>
      </c>
      <c r="B149">
        <v>17</v>
      </c>
      <c r="C149">
        <v>256</v>
      </c>
      <c r="D149" t="s">
        <v>2310</v>
      </c>
      <c r="E149">
        <v>179</v>
      </c>
      <c r="F149">
        <v>382</v>
      </c>
      <c r="G149" t="s">
        <v>2310</v>
      </c>
      <c r="H149">
        <v>1</v>
      </c>
      <c r="I149" t="s">
        <v>2966</v>
      </c>
    </row>
    <row r="150" spans="1:9" x14ac:dyDescent="0.25">
      <c r="A150" s="79">
        <v>162</v>
      </c>
      <c r="B150">
        <v>17</v>
      </c>
      <c r="C150">
        <v>256</v>
      </c>
      <c r="D150" t="s">
        <v>2310</v>
      </c>
      <c r="E150">
        <v>179</v>
      </c>
      <c r="F150">
        <v>382</v>
      </c>
      <c r="G150" t="s">
        <v>2310</v>
      </c>
      <c r="H150">
        <v>1</v>
      </c>
      <c r="I150" t="s">
        <v>3276</v>
      </c>
    </row>
    <row r="151" spans="1:9" x14ac:dyDescent="0.25">
      <c r="A151" s="78">
        <v>163</v>
      </c>
      <c r="B151">
        <v>17</v>
      </c>
      <c r="C151">
        <v>256</v>
      </c>
      <c r="D151" t="s">
        <v>2310</v>
      </c>
      <c r="E151">
        <v>179</v>
      </c>
      <c r="F151">
        <v>382</v>
      </c>
      <c r="G151" t="s">
        <v>2310</v>
      </c>
      <c r="H151">
        <v>1</v>
      </c>
      <c r="I151" t="s">
        <v>3277</v>
      </c>
    </row>
    <row r="152" spans="1:9" x14ac:dyDescent="0.25">
      <c r="A152" s="79">
        <v>164</v>
      </c>
      <c r="B152">
        <v>7</v>
      </c>
      <c r="C152">
        <v>9</v>
      </c>
      <c r="D152" t="s">
        <v>2307</v>
      </c>
      <c r="E152">
        <v>180</v>
      </c>
      <c r="F152">
        <v>383</v>
      </c>
      <c r="G152" t="s">
        <v>2307</v>
      </c>
      <c r="H152">
        <v>1</v>
      </c>
      <c r="I152" t="s">
        <v>2967</v>
      </c>
    </row>
    <row r="153" spans="1:9" x14ac:dyDescent="0.25">
      <c r="A153" s="79">
        <v>165</v>
      </c>
      <c r="B153">
        <v>7</v>
      </c>
      <c r="C153">
        <v>9</v>
      </c>
      <c r="D153" t="s">
        <v>2307</v>
      </c>
      <c r="E153">
        <v>180</v>
      </c>
      <c r="F153">
        <v>383</v>
      </c>
      <c r="G153" t="s">
        <v>2307</v>
      </c>
      <c r="H153">
        <v>1</v>
      </c>
      <c r="I153" t="s">
        <v>2968</v>
      </c>
    </row>
    <row r="154" spans="1:9" x14ac:dyDescent="0.25">
      <c r="A154" s="79">
        <v>166</v>
      </c>
      <c r="B154">
        <v>7</v>
      </c>
      <c r="C154">
        <v>9</v>
      </c>
      <c r="D154" t="s">
        <v>2307</v>
      </c>
      <c r="E154">
        <v>180</v>
      </c>
      <c r="F154">
        <v>383</v>
      </c>
      <c r="G154" t="s">
        <v>2307</v>
      </c>
      <c r="H154">
        <v>1</v>
      </c>
      <c r="I154" t="s">
        <v>2969</v>
      </c>
    </row>
    <row r="155" spans="1:9" x14ac:dyDescent="0.25">
      <c r="A155" s="79">
        <v>167</v>
      </c>
      <c r="B155">
        <v>7</v>
      </c>
      <c r="C155">
        <v>9</v>
      </c>
      <c r="D155" t="s">
        <v>2307</v>
      </c>
      <c r="E155">
        <v>180</v>
      </c>
      <c r="F155">
        <v>383</v>
      </c>
      <c r="G155" t="s">
        <v>2307</v>
      </c>
      <c r="H155">
        <v>1</v>
      </c>
      <c r="I155" t="s">
        <v>2970</v>
      </c>
    </row>
    <row r="156" spans="1:9" x14ac:dyDescent="0.25">
      <c r="A156" s="79">
        <v>168</v>
      </c>
      <c r="B156">
        <v>7</v>
      </c>
      <c r="C156">
        <v>9</v>
      </c>
      <c r="D156" t="s">
        <v>2307</v>
      </c>
      <c r="E156">
        <v>180</v>
      </c>
      <c r="F156">
        <v>383</v>
      </c>
      <c r="G156" t="s">
        <v>2307</v>
      </c>
      <c r="H156">
        <v>1</v>
      </c>
      <c r="I156" t="s">
        <v>2971</v>
      </c>
    </row>
    <row r="157" spans="1:9" x14ac:dyDescent="0.25">
      <c r="A157" s="79">
        <v>169</v>
      </c>
      <c r="B157">
        <v>7</v>
      </c>
      <c r="C157">
        <v>9</v>
      </c>
      <c r="D157" t="s">
        <v>2307</v>
      </c>
      <c r="E157">
        <v>180</v>
      </c>
      <c r="F157">
        <v>383</v>
      </c>
      <c r="G157" t="s">
        <v>2307</v>
      </c>
      <c r="H157">
        <v>1</v>
      </c>
      <c r="I157" t="s">
        <v>2972</v>
      </c>
    </row>
    <row r="158" spans="1:9" x14ac:dyDescent="0.25">
      <c r="A158" s="79">
        <v>170</v>
      </c>
      <c r="B158">
        <v>14</v>
      </c>
      <c r="C158">
        <v>16</v>
      </c>
      <c r="D158" t="s">
        <v>125</v>
      </c>
      <c r="E158">
        <v>37</v>
      </c>
      <c r="F158">
        <v>181</v>
      </c>
      <c r="G158" t="s">
        <v>125</v>
      </c>
      <c r="H158">
        <v>1</v>
      </c>
      <c r="I158" t="s">
        <v>2973</v>
      </c>
    </row>
    <row r="159" spans="1:9" x14ac:dyDescent="0.25">
      <c r="A159" s="79">
        <v>171</v>
      </c>
      <c r="B159">
        <v>9</v>
      </c>
      <c r="C159">
        <v>26</v>
      </c>
      <c r="D159" t="s">
        <v>2328</v>
      </c>
      <c r="E159">
        <v>19</v>
      </c>
      <c r="F159">
        <v>117</v>
      </c>
      <c r="G159" t="s">
        <v>2328</v>
      </c>
      <c r="H159">
        <v>1</v>
      </c>
      <c r="I159" t="s">
        <v>2974</v>
      </c>
    </row>
    <row r="160" spans="1:9" x14ac:dyDescent="0.25">
      <c r="A160" s="78">
        <v>172</v>
      </c>
      <c r="B160">
        <v>22</v>
      </c>
      <c r="C160">
        <v>74</v>
      </c>
      <c r="D160" t="s">
        <v>3272</v>
      </c>
      <c r="E160">
        <v>109</v>
      </c>
      <c r="F160">
        <v>280</v>
      </c>
      <c r="G160" t="s">
        <v>3272</v>
      </c>
      <c r="H160">
        <v>1</v>
      </c>
      <c r="I160" t="s">
        <v>3272</v>
      </c>
    </row>
    <row r="161" spans="1:9" x14ac:dyDescent="0.25">
      <c r="A161" s="79">
        <v>173</v>
      </c>
      <c r="B161">
        <v>18</v>
      </c>
      <c r="C161">
        <v>75</v>
      </c>
      <c r="D161" t="s">
        <v>198</v>
      </c>
      <c r="E161">
        <v>110</v>
      </c>
      <c r="F161">
        <v>281</v>
      </c>
      <c r="G161" t="s">
        <v>198</v>
      </c>
      <c r="H161">
        <v>1</v>
      </c>
      <c r="I161" t="s">
        <v>2975</v>
      </c>
    </row>
    <row r="162" spans="1:9" x14ac:dyDescent="0.25">
      <c r="A162" s="79">
        <v>174</v>
      </c>
      <c r="B162">
        <v>15</v>
      </c>
      <c r="C162">
        <v>143</v>
      </c>
      <c r="D162" t="s">
        <v>264</v>
      </c>
      <c r="E162">
        <v>178</v>
      </c>
      <c r="F162">
        <v>381</v>
      </c>
      <c r="G162" t="s">
        <v>264</v>
      </c>
      <c r="H162">
        <v>1</v>
      </c>
      <c r="I162" t="s">
        <v>2976</v>
      </c>
    </row>
    <row r="163" spans="1:9" x14ac:dyDescent="0.25">
      <c r="A163" s="79">
        <v>175</v>
      </c>
      <c r="B163">
        <v>15</v>
      </c>
      <c r="C163">
        <v>143</v>
      </c>
      <c r="D163" t="s">
        <v>264</v>
      </c>
      <c r="E163">
        <v>178</v>
      </c>
      <c r="F163">
        <v>381</v>
      </c>
      <c r="G163" t="s">
        <v>264</v>
      </c>
      <c r="H163">
        <v>1</v>
      </c>
      <c r="I163" t="s">
        <v>2977</v>
      </c>
    </row>
    <row r="164" spans="1:9" x14ac:dyDescent="0.25">
      <c r="A164" s="79">
        <v>176</v>
      </c>
      <c r="B164">
        <v>15</v>
      </c>
      <c r="C164">
        <v>143</v>
      </c>
      <c r="D164" t="s">
        <v>264</v>
      </c>
      <c r="E164">
        <v>178</v>
      </c>
      <c r="F164">
        <v>381</v>
      </c>
      <c r="G164" t="s">
        <v>264</v>
      </c>
      <c r="H164">
        <v>1</v>
      </c>
      <c r="I164" t="s">
        <v>2978</v>
      </c>
    </row>
    <row r="165" spans="1:9" x14ac:dyDescent="0.25">
      <c r="A165" s="79">
        <v>177</v>
      </c>
      <c r="B165">
        <v>15</v>
      </c>
      <c r="C165">
        <v>143</v>
      </c>
      <c r="D165" t="s">
        <v>264</v>
      </c>
      <c r="E165">
        <v>178</v>
      </c>
      <c r="F165">
        <v>381</v>
      </c>
      <c r="G165" t="s">
        <v>264</v>
      </c>
      <c r="H165">
        <v>1</v>
      </c>
      <c r="I165" t="s">
        <v>2979</v>
      </c>
    </row>
    <row r="166" spans="1:9" x14ac:dyDescent="0.25">
      <c r="A166" s="79">
        <v>178</v>
      </c>
      <c r="B166">
        <v>15</v>
      </c>
      <c r="C166">
        <v>143</v>
      </c>
      <c r="D166" t="s">
        <v>264</v>
      </c>
      <c r="E166">
        <v>178</v>
      </c>
      <c r="F166">
        <v>381</v>
      </c>
      <c r="G166" t="s">
        <v>264</v>
      </c>
      <c r="H166">
        <v>1</v>
      </c>
      <c r="I166" t="s">
        <v>2980</v>
      </c>
    </row>
    <row r="167" spans="1:9" x14ac:dyDescent="0.25">
      <c r="A167" s="79">
        <v>179</v>
      </c>
      <c r="B167">
        <v>19</v>
      </c>
      <c r="C167">
        <v>201</v>
      </c>
      <c r="D167" t="s">
        <v>385</v>
      </c>
      <c r="E167">
        <v>304</v>
      </c>
      <c r="F167">
        <v>534</v>
      </c>
      <c r="G167" t="s">
        <v>385</v>
      </c>
      <c r="H167">
        <v>1</v>
      </c>
      <c r="I167" t="s">
        <v>2981</v>
      </c>
    </row>
    <row r="168" spans="1:9" x14ac:dyDescent="0.25">
      <c r="A168" s="79">
        <v>180</v>
      </c>
      <c r="B168">
        <v>19</v>
      </c>
      <c r="C168">
        <v>201</v>
      </c>
      <c r="D168" t="s">
        <v>385</v>
      </c>
      <c r="E168">
        <v>304</v>
      </c>
      <c r="F168">
        <v>534</v>
      </c>
      <c r="G168" t="s">
        <v>385</v>
      </c>
      <c r="H168">
        <v>1</v>
      </c>
      <c r="I168" t="s">
        <v>2982</v>
      </c>
    </row>
    <row r="169" spans="1:9" x14ac:dyDescent="0.25">
      <c r="A169" s="79">
        <v>181</v>
      </c>
      <c r="B169">
        <v>20</v>
      </c>
      <c r="C169">
        <v>227</v>
      </c>
      <c r="D169" t="s">
        <v>386</v>
      </c>
      <c r="E169">
        <v>305</v>
      </c>
      <c r="F169">
        <v>535</v>
      </c>
      <c r="G169" t="s">
        <v>386</v>
      </c>
      <c r="H169">
        <v>1</v>
      </c>
      <c r="I169" t="s">
        <v>2983</v>
      </c>
    </row>
    <row r="170" spans="1:9" x14ac:dyDescent="0.25">
      <c r="A170" s="79">
        <v>182</v>
      </c>
      <c r="B170">
        <v>20</v>
      </c>
      <c r="C170">
        <v>227</v>
      </c>
      <c r="D170" t="s">
        <v>386</v>
      </c>
      <c r="E170">
        <v>305</v>
      </c>
      <c r="F170">
        <v>535</v>
      </c>
      <c r="G170" t="s">
        <v>386</v>
      </c>
      <c r="H170">
        <v>1</v>
      </c>
      <c r="I170" t="s">
        <v>2984</v>
      </c>
    </row>
    <row r="171" spans="1:9" x14ac:dyDescent="0.25">
      <c r="A171" s="79">
        <v>183</v>
      </c>
      <c r="B171">
        <v>20</v>
      </c>
      <c r="C171">
        <v>227</v>
      </c>
      <c r="D171" t="s">
        <v>386</v>
      </c>
      <c r="E171">
        <v>305</v>
      </c>
      <c r="F171">
        <v>535</v>
      </c>
      <c r="G171" t="s">
        <v>386</v>
      </c>
      <c r="H171">
        <v>1</v>
      </c>
      <c r="I171" t="s">
        <v>2985</v>
      </c>
    </row>
    <row r="172" spans="1:9" x14ac:dyDescent="0.25">
      <c r="A172" s="79">
        <v>184</v>
      </c>
      <c r="B172">
        <v>23</v>
      </c>
      <c r="C172">
        <v>255</v>
      </c>
      <c r="D172" t="s">
        <v>2387</v>
      </c>
      <c r="E172">
        <v>154</v>
      </c>
      <c r="F172">
        <v>347</v>
      </c>
      <c r="G172" t="s">
        <v>2387</v>
      </c>
      <c r="H172">
        <v>6</v>
      </c>
      <c r="I172" t="s">
        <v>2986</v>
      </c>
    </row>
    <row r="173" spans="1:9" x14ac:dyDescent="0.25">
      <c r="A173" s="79">
        <v>185</v>
      </c>
      <c r="B173">
        <v>17</v>
      </c>
      <c r="C173">
        <v>256</v>
      </c>
      <c r="D173" t="s">
        <v>2310</v>
      </c>
      <c r="E173">
        <v>179</v>
      </c>
      <c r="F173">
        <v>382</v>
      </c>
      <c r="G173" t="s">
        <v>2310</v>
      </c>
      <c r="H173">
        <v>6</v>
      </c>
      <c r="I173" t="s">
        <v>2987</v>
      </c>
    </row>
    <row r="174" spans="1:9" x14ac:dyDescent="0.25">
      <c r="A174" s="79">
        <v>186</v>
      </c>
      <c r="B174">
        <v>6</v>
      </c>
      <c r="C174">
        <v>20</v>
      </c>
      <c r="D174" t="s">
        <v>109</v>
      </c>
      <c r="E174">
        <v>14</v>
      </c>
      <c r="F174">
        <v>92</v>
      </c>
      <c r="G174" t="s">
        <v>109</v>
      </c>
      <c r="H174">
        <v>6</v>
      </c>
      <c r="I174" t="s">
        <v>2988</v>
      </c>
    </row>
    <row r="175" spans="1:9" x14ac:dyDescent="0.25">
      <c r="A175" s="79">
        <v>187</v>
      </c>
      <c r="B175">
        <v>12</v>
      </c>
      <c r="C175">
        <v>125</v>
      </c>
      <c r="D175" t="s">
        <v>2327</v>
      </c>
      <c r="E175">
        <v>16</v>
      </c>
      <c r="F175">
        <v>103</v>
      </c>
      <c r="G175" t="s">
        <v>2327</v>
      </c>
      <c r="H175">
        <v>6</v>
      </c>
      <c r="I175" t="s">
        <v>2989</v>
      </c>
    </row>
    <row r="176" spans="1:9" x14ac:dyDescent="0.25">
      <c r="A176" s="79">
        <v>188</v>
      </c>
      <c r="B176">
        <v>8</v>
      </c>
      <c r="C176">
        <v>22</v>
      </c>
      <c r="D176" t="s">
        <v>108</v>
      </c>
      <c r="E176">
        <v>11</v>
      </c>
      <c r="F176">
        <v>58</v>
      </c>
      <c r="G176" t="s">
        <v>108</v>
      </c>
      <c r="H176">
        <v>6</v>
      </c>
      <c r="I176" t="s">
        <v>2990</v>
      </c>
    </row>
    <row r="177" spans="1:9" x14ac:dyDescent="0.25">
      <c r="A177" s="79">
        <v>190</v>
      </c>
      <c r="B177">
        <v>3</v>
      </c>
      <c r="C177">
        <v>10</v>
      </c>
      <c r="D177" t="s">
        <v>2324</v>
      </c>
      <c r="E177">
        <v>5</v>
      </c>
      <c r="F177">
        <v>20</v>
      </c>
      <c r="G177" t="s">
        <v>2324</v>
      </c>
      <c r="H177">
        <v>6</v>
      </c>
      <c r="I177" t="s">
        <v>2991</v>
      </c>
    </row>
    <row r="178" spans="1:9" x14ac:dyDescent="0.25">
      <c r="A178" s="79">
        <v>191</v>
      </c>
      <c r="B178">
        <v>7</v>
      </c>
      <c r="C178">
        <v>9</v>
      </c>
      <c r="D178" t="s">
        <v>2307</v>
      </c>
      <c r="E178">
        <v>180</v>
      </c>
      <c r="F178">
        <v>383</v>
      </c>
      <c r="G178" t="s">
        <v>2307</v>
      </c>
      <c r="H178">
        <v>6</v>
      </c>
      <c r="I178" t="s">
        <v>2992</v>
      </c>
    </row>
    <row r="179" spans="1:9" x14ac:dyDescent="0.25">
      <c r="A179" s="79">
        <v>192</v>
      </c>
      <c r="B179">
        <v>9</v>
      </c>
      <c r="C179">
        <v>26</v>
      </c>
      <c r="D179" t="s">
        <v>2328</v>
      </c>
      <c r="E179">
        <v>19</v>
      </c>
      <c r="F179">
        <v>117</v>
      </c>
      <c r="G179" t="s">
        <v>2328</v>
      </c>
      <c r="H179">
        <v>6</v>
      </c>
      <c r="I179" t="s">
        <v>2993</v>
      </c>
    </row>
    <row r="180" spans="1:9" x14ac:dyDescent="0.25">
      <c r="A180" s="79">
        <v>193</v>
      </c>
      <c r="B180">
        <v>2</v>
      </c>
      <c r="C180">
        <v>1</v>
      </c>
      <c r="D180" t="s">
        <v>103</v>
      </c>
      <c r="E180">
        <v>2</v>
      </c>
      <c r="F180">
        <v>3</v>
      </c>
      <c r="G180" t="s">
        <v>103</v>
      </c>
      <c r="H180">
        <v>6</v>
      </c>
      <c r="I180" t="s">
        <v>2994</v>
      </c>
    </row>
    <row r="181" spans="1:9" x14ac:dyDescent="0.25">
      <c r="A181" s="79">
        <v>194</v>
      </c>
      <c r="B181">
        <v>15</v>
      </c>
      <c r="C181">
        <v>143</v>
      </c>
      <c r="D181" t="s">
        <v>264</v>
      </c>
      <c r="E181">
        <v>178</v>
      </c>
      <c r="F181">
        <v>381</v>
      </c>
      <c r="G181" t="s">
        <v>264</v>
      </c>
      <c r="H181">
        <v>6</v>
      </c>
      <c r="I181" t="s">
        <v>2995</v>
      </c>
    </row>
    <row r="182" spans="1:9" x14ac:dyDescent="0.25">
      <c r="A182" s="79">
        <v>196</v>
      </c>
      <c r="B182">
        <v>5</v>
      </c>
      <c r="C182">
        <v>30</v>
      </c>
      <c r="D182" t="s">
        <v>3274</v>
      </c>
      <c r="E182">
        <v>17</v>
      </c>
      <c r="F182">
        <v>104</v>
      </c>
      <c r="G182" t="s">
        <v>2323</v>
      </c>
      <c r="H182">
        <v>6</v>
      </c>
      <c r="I182" t="s">
        <v>2996</v>
      </c>
    </row>
    <row r="183" spans="1:9" x14ac:dyDescent="0.25">
      <c r="A183" s="79">
        <v>197</v>
      </c>
      <c r="B183">
        <v>16</v>
      </c>
      <c r="C183">
        <v>300</v>
      </c>
      <c r="D183" t="s">
        <v>2309</v>
      </c>
      <c r="E183">
        <v>18</v>
      </c>
      <c r="F183">
        <v>108</v>
      </c>
      <c r="G183" t="s">
        <v>2309</v>
      </c>
      <c r="H183">
        <v>6</v>
      </c>
      <c r="I183" t="s">
        <v>2997</v>
      </c>
    </row>
    <row r="184" spans="1:9" x14ac:dyDescent="0.25">
      <c r="A184" s="79">
        <v>198</v>
      </c>
      <c r="B184">
        <v>10</v>
      </c>
      <c r="C184">
        <v>13</v>
      </c>
      <c r="D184" t="s">
        <v>107</v>
      </c>
      <c r="E184">
        <v>10</v>
      </c>
      <c r="F184">
        <v>57</v>
      </c>
      <c r="G184" t="s">
        <v>107</v>
      </c>
      <c r="H184">
        <v>6</v>
      </c>
      <c r="I184" t="s">
        <v>2998</v>
      </c>
    </row>
    <row r="185" spans="1:9" x14ac:dyDescent="0.25">
      <c r="A185" s="79">
        <v>199</v>
      </c>
      <c r="B185">
        <v>14</v>
      </c>
      <c r="C185">
        <v>16</v>
      </c>
      <c r="D185" t="s">
        <v>125</v>
      </c>
      <c r="E185">
        <v>37</v>
      </c>
      <c r="F185">
        <v>181</v>
      </c>
      <c r="G185" t="s">
        <v>125</v>
      </c>
      <c r="H185">
        <v>1</v>
      </c>
      <c r="I185" t="s">
        <v>2999</v>
      </c>
    </row>
    <row r="186" spans="1:9" x14ac:dyDescent="0.25">
      <c r="A186" s="79">
        <v>200</v>
      </c>
      <c r="B186">
        <v>14</v>
      </c>
      <c r="C186">
        <v>16</v>
      </c>
      <c r="D186" t="s">
        <v>125</v>
      </c>
      <c r="E186">
        <v>37</v>
      </c>
      <c r="F186">
        <v>181</v>
      </c>
      <c r="G186" t="s">
        <v>125</v>
      </c>
      <c r="H186">
        <v>1</v>
      </c>
      <c r="I186" t="s">
        <v>3000</v>
      </c>
    </row>
    <row r="187" spans="1:9" x14ac:dyDescent="0.25">
      <c r="A187" s="79">
        <v>201</v>
      </c>
      <c r="B187">
        <v>14</v>
      </c>
      <c r="C187">
        <v>16</v>
      </c>
      <c r="D187" t="s">
        <v>125</v>
      </c>
      <c r="E187">
        <v>37</v>
      </c>
      <c r="F187">
        <v>181</v>
      </c>
      <c r="G187" t="s">
        <v>125</v>
      </c>
      <c r="H187">
        <v>1</v>
      </c>
      <c r="I187" t="s">
        <v>3001</v>
      </c>
    </row>
    <row r="188" spans="1:9" x14ac:dyDescent="0.25">
      <c r="A188" s="79">
        <v>202</v>
      </c>
      <c r="B188">
        <v>14</v>
      </c>
      <c r="C188">
        <v>16</v>
      </c>
      <c r="D188" t="s">
        <v>125</v>
      </c>
      <c r="E188">
        <v>37</v>
      </c>
      <c r="F188">
        <v>181</v>
      </c>
      <c r="G188" t="s">
        <v>125</v>
      </c>
      <c r="H188">
        <v>1</v>
      </c>
      <c r="I188" t="s">
        <v>3002</v>
      </c>
    </row>
    <row r="189" spans="1:9" x14ac:dyDescent="0.25">
      <c r="A189" s="79">
        <v>203</v>
      </c>
      <c r="B189">
        <v>14</v>
      </c>
      <c r="C189">
        <v>16</v>
      </c>
      <c r="D189" t="s">
        <v>125</v>
      </c>
      <c r="E189">
        <v>37</v>
      </c>
      <c r="F189">
        <v>181</v>
      </c>
      <c r="G189" t="s">
        <v>125</v>
      </c>
      <c r="H189">
        <v>1</v>
      </c>
      <c r="I189" t="s">
        <v>3003</v>
      </c>
    </row>
    <row r="190" spans="1:9" x14ac:dyDescent="0.25">
      <c r="A190" s="79">
        <v>204</v>
      </c>
      <c r="B190">
        <v>6</v>
      </c>
      <c r="C190">
        <v>20</v>
      </c>
      <c r="D190" t="s">
        <v>109</v>
      </c>
      <c r="E190">
        <v>14</v>
      </c>
      <c r="F190">
        <v>92</v>
      </c>
      <c r="G190" t="s">
        <v>109</v>
      </c>
      <c r="H190">
        <v>1</v>
      </c>
      <c r="I190" t="s">
        <v>3004</v>
      </c>
    </row>
    <row r="191" spans="1:9" x14ac:dyDescent="0.25">
      <c r="A191" s="79">
        <v>205</v>
      </c>
      <c r="B191">
        <v>10</v>
      </c>
      <c r="C191">
        <v>13</v>
      </c>
      <c r="D191" t="s">
        <v>107</v>
      </c>
      <c r="E191">
        <v>10</v>
      </c>
      <c r="F191">
        <v>57</v>
      </c>
      <c r="G191" t="s">
        <v>107</v>
      </c>
      <c r="H191">
        <v>1</v>
      </c>
      <c r="I191" t="s">
        <v>3005</v>
      </c>
    </row>
    <row r="192" spans="1:9" x14ac:dyDescent="0.25">
      <c r="A192" s="79">
        <v>206</v>
      </c>
      <c r="B192">
        <v>6</v>
      </c>
      <c r="C192">
        <v>20</v>
      </c>
      <c r="D192" t="s">
        <v>109</v>
      </c>
      <c r="E192">
        <v>14</v>
      </c>
      <c r="F192">
        <v>92</v>
      </c>
      <c r="G192" t="s">
        <v>109</v>
      </c>
      <c r="H192">
        <v>1</v>
      </c>
      <c r="I192" t="s">
        <v>3006</v>
      </c>
    </row>
    <row r="193" spans="1:9" x14ac:dyDescent="0.25">
      <c r="A193" s="79">
        <v>207</v>
      </c>
      <c r="B193">
        <v>7</v>
      </c>
      <c r="C193">
        <v>9</v>
      </c>
      <c r="D193" t="s">
        <v>2307</v>
      </c>
      <c r="E193">
        <v>180</v>
      </c>
      <c r="F193">
        <v>383</v>
      </c>
      <c r="G193" t="s">
        <v>2307</v>
      </c>
      <c r="H193">
        <v>1</v>
      </c>
      <c r="I193" t="s">
        <v>3007</v>
      </c>
    </row>
    <row r="194" spans="1:9" x14ac:dyDescent="0.25">
      <c r="A194" s="79">
        <v>208</v>
      </c>
      <c r="B194">
        <v>3</v>
      </c>
      <c r="C194">
        <v>10</v>
      </c>
      <c r="D194" t="s">
        <v>2324</v>
      </c>
      <c r="E194">
        <v>5</v>
      </c>
      <c r="F194">
        <v>20</v>
      </c>
      <c r="G194" t="s">
        <v>2324</v>
      </c>
      <c r="H194">
        <v>1</v>
      </c>
      <c r="I194" t="s">
        <v>3008</v>
      </c>
    </row>
    <row r="195" spans="1:9" x14ac:dyDescent="0.25">
      <c r="A195" s="79">
        <v>210</v>
      </c>
      <c r="B195">
        <v>2</v>
      </c>
      <c r="C195">
        <v>1</v>
      </c>
      <c r="D195" t="s">
        <v>103</v>
      </c>
      <c r="E195">
        <v>2</v>
      </c>
      <c r="F195">
        <v>3</v>
      </c>
      <c r="G195" t="s">
        <v>103</v>
      </c>
      <c r="H195">
        <v>1</v>
      </c>
      <c r="I195" t="s">
        <v>3009</v>
      </c>
    </row>
    <row r="196" spans="1:9" x14ac:dyDescent="0.25">
      <c r="A196" s="79">
        <v>211</v>
      </c>
      <c r="B196">
        <v>15</v>
      </c>
      <c r="C196">
        <v>143</v>
      </c>
      <c r="D196" t="s">
        <v>264</v>
      </c>
      <c r="E196">
        <v>178</v>
      </c>
      <c r="F196">
        <v>381</v>
      </c>
      <c r="G196" t="s">
        <v>264</v>
      </c>
      <c r="H196">
        <v>1</v>
      </c>
      <c r="I196" t="s">
        <v>3009</v>
      </c>
    </row>
    <row r="197" spans="1:9" x14ac:dyDescent="0.25">
      <c r="A197" s="79">
        <v>212</v>
      </c>
      <c r="B197">
        <v>11</v>
      </c>
      <c r="C197">
        <v>7</v>
      </c>
      <c r="D197" t="s">
        <v>2329</v>
      </c>
      <c r="E197">
        <v>9</v>
      </c>
      <c r="F197">
        <v>41</v>
      </c>
      <c r="G197" t="s">
        <v>2329</v>
      </c>
      <c r="H197">
        <v>1</v>
      </c>
      <c r="I197" t="s">
        <v>3009</v>
      </c>
    </row>
    <row r="198" spans="1:9" x14ac:dyDescent="0.25">
      <c r="A198" s="79">
        <v>213</v>
      </c>
      <c r="B198">
        <v>7</v>
      </c>
      <c r="C198">
        <v>9</v>
      </c>
      <c r="D198" t="s">
        <v>2307</v>
      </c>
      <c r="E198">
        <v>180</v>
      </c>
      <c r="F198">
        <v>383</v>
      </c>
      <c r="G198" t="s">
        <v>2307</v>
      </c>
      <c r="H198">
        <v>1</v>
      </c>
      <c r="I198" t="s">
        <v>3010</v>
      </c>
    </row>
    <row r="199" spans="1:9" x14ac:dyDescent="0.25">
      <c r="A199" s="79">
        <v>214</v>
      </c>
      <c r="B199">
        <v>7</v>
      </c>
      <c r="C199">
        <v>9</v>
      </c>
      <c r="D199" t="s">
        <v>2307</v>
      </c>
      <c r="E199">
        <v>180</v>
      </c>
      <c r="F199">
        <v>383</v>
      </c>
      <c r="G199" t="s">
        <v>2307</v>
      </c>
      <c r="H199">
        <v>1</v>
      </c>
      <c r="I199" t="s">
        <v>3011</v>
      </c>
    </row>
    <row r="200" spans="1:9" x14ac:dyDescent="0.25">
      <c r="A200" s="79">
        <v>216</v>
      </c>
      <c r="B200">
        <v>2</v>
      </c>
      <c r="C200">
        <v>1</v>
      </c>
      <c r="D200" t="s">
        <v>103</v>
      </c>
      <c r="E200">
        <v>2</v>
      </c>
      <c r="F200">
        <v>3</v>
      </c>
      <c r="G200" t="s">
        <v>103</v>
      </c>
      <c r="H200">
        <v>1</v>
      </c>
      <c r="I200" t="s">
        <v>3012</v>
      </c>
    </row>
    <row r="201" spans="1:9" x14ac:dyDescent="0.25">
      <c r="A201" s="79">
        <v>217</v>
      </c>
      <c r="B201">
        <v>25</v>
      </c>
      <c r="C201">
        <v>1126</v>
      </c>
      <c r="D201" t="s">
        <v>565</v>
      </c>
      <c r="E201">
        <v>500</v>
      </c>
      <c r="F201">
        <v>888</v>
      </c>
      <c r="G201" t="s">
        <v>565</v>
      </c>
      <c r="H201">
        <v>1</v>
      </c>
      <c r="I201" t="s">
        <v>2031</v>
      </c>
    </row>
    <row r="202" spans="1:9" x14ac:dyDescent="0.25">
      <c r="A202" s="78">
        <v>218</v>
      </c>
      <c r="B202">
        <v>25</v>
      </c>
      <c r="C202">
        <v>1126</v>
      </c>
      <c r="D202" t="s">
        <v>565</v>
      </c>
      <c r="E202">
        <v>500</v>
      </c>
      <c r="F202">
        <v>888</v>
      </c>
      <c r="G202" t="s">
        <v>565</v>
      </c>
      <c r="H202">
        <v>1</v>
      </c>
      <c r="I202" t="s">
        <v>2032</v>
      </c>
    </row>
    <row r="203" spans="1:9" x14ac:dyDescent="0.25">
      <c r="A203" s="79">
        <v>219</v>
      </c>
      <c r="B203">
        <v>25</v>
      </c>
      <c r="C203">
        <v>1126</v>
      </c>
      <c r="D203" t="s">
        <v>565</v>
      </c>
      <c r="E203">
        <v>500</v>
      </c>
      <c r="F203">
        <v>888</v>
      </c>
      <c r="G203" t="s">
        <v>565</v>
      </c>
      <c r="H203">
        <v>1</v>
      </c>
      <c r="I203" t="s">
        <v>2033</v>
      </c>
    </row>
    <row r="204" spans="1:9" x14ac:dyDescent="0.25">
      <c r="A204" s="79">
        <v>220</v>
      </c>
      <c r="B204">
        <v>25</v>
      </c>
      <c r="C204">
        <v>1126</v>
      </c>
      <c r="D204" t="s">
        <v>565</v>
      </c>
      <c r="E204">
        <v>500</v>
      </c>
      <c r="F204">
        <v>888</v>
      </c>
      <c r="G204" t="s">
        <v>565</v>
      </c>
      <c r="H204">
        <v>1</v>
      </c>
      <c r="I204" t="s">
        <v>2034</v>
      </c>
    </row>
    <row r="205" spans="1:9" x14ac:dyDescent="0.25">
      <c r="A205" s="79">
        <v>225</v>
      </c>
      <c r="B205">
        <v>25</v>
      </c>
      <c r="C205">
        <v>1126</v>
      </c>
      <c r="D205" t="s">
        <v>565</v>
      </c>
      <c r="E205">
        <v>500</v>
      </c>
      <c r="F205">
        <v>888</v>
      </c>
      <c r="G205" t="s">
        <v>565</v>
      </c>
      <c r="H205">
        <v>1</v>
      </c>
      <c r="I205" t="s">
        <v>2035</v>
      </c>
    </row>
    <row r="206" spans="1:9" x14ac:dyDescent="0.25">
      <c r="A206" s="79">
        <v>226</v>
      </c>
      <c r="B206">
        <v>25</v>
      </c>
      <c r="C206">
        <v>1126</v>
      </c>
      <c r="D206" t="s">
        <v>565</v>
      </c>
      <c r="E206">
        <v>500</v>
      </c>
      <c r="F206">
        <v>888</v>
      </c>
      <c r="G206" t="s">
        <v>565</v>
      </c>
      <c r="H206">
        <v>1</v>
      </c>
      <c r="I206" t="s">
        <v>2036</v>
      </c>
    </row>
    <row r="207" spans="1:9" x14ac:dyDescent="0.25">
      <c r="A207" s="79">
        <v>227</v>
      </c>
      <c r="B207">
        <v>25</v>
      </c>
      <c r="C207">
        <v>1126</v>
      </c>
      <c r="D207" t="s">
        <v>565</v>
      </c>
      <c r="E207">
        <v>500</v>
      </c>
      <c r="F207">
        <v>888</v>
      </c>
      <c r="G207" t="s">
        <v>565</v>
      </c>
      <c r="H207">
        <v>1</v>
      </c>
      <c r="I207" t="s">
        <v>2037</v>
      </c>
    </row>
    <row r="208" spans="1:9" x14ac:dyDescent="0.25">
      <c r="A208" s="78">
        <v>229</v>
      </c>
      <c r="B208">
        <v>25</v>
      </c>
      <c r="C208">
        <v>1126</v>
      </c>
      <c r="D208" t="s">
        <v>565</v>
      </c>
      <c r="E208">
        <v>500</v>
      </c>
      <c r="F208">
        <v>888</v>
      </c>
      <c r="G208" t="s">
        <v>565</v>
      </c>
      <c r="H208">
        <v>1</v>
      </c>
      <c r="I208" t="s">
        <v>2038</v>
      </c>
    </row>
    <row r="209" spans="1:9" x14ac:dyDescent="0.25">
      <c r="A209" s="78">
        <v>230</v>
      </c>
      <c r="B209">
        <v>25</v>
      </c>
      <c r="C209">
        <v>1126</v>
      </c>
      <c r="D209" t="s">
        <v>565</v>
      </c>
      <c r="E209">
        <v>500</v>
      </c>
      <c r="F209">
        <v>888</v>
      </c>
      <c r="G209" t="s">
        <v>565</v>
      </c>
      <c r="H209">
        <v>3</v>
      </c>
      <c r="I209" t="s">
        <v>2039</v>
      </c>
    </row>
    <row r="210" spans="1:9" x14ac:dyDescent="0.25">
      <c r="A210" s="78">
        <v>231</v>
      </c>
      <c r="B210">
        <v>25</v>
      </c>
      <c r="C210">
        <v>1126</v>
      </c>
      <c r="D210" t="s">
        <v>565</v>
      </c>
      <c r="E210">
        <v>500</v>
      </c>
      <c r="F210">
        <v>888</v>
      </c>
      <c r="G210" t="s">
        <v>565</v>
      </c>
      <c r="H210">
        <v>3</v>
      </c>
      <c r="I210" t="s">
        <v>2040</v>
      </c>
    </row>
    <row r="211" spans="1:9" x14ac:dyDescent="0.25">
      <c r="A211" s="78">
        <v>232</v>
      </c>
      <c r="B211">
        <v>25</v>
      </c>
      <c r="C211">
        <v>1126</v>
      </c>
      <c r="D211" t="s">
        <v>565</v>
      </c>
      <c r="E211">
        <v>500</v>
      </c>
      <c r="F211">
        <v>888</v>
      </c>
      <c r="G211" t="s">
        <v>565</v>
      </c>
      <c r="H211">
        <v>3</v>
      </c>
      <c r="I211" t="s">
        <v>2041</v>
      </c>
    </row>
    <row r="212" spans="1:9" x14ac:dyDescent="0.25">
      <c r="A212" s="78">
        <v>233</v>
      </c>
      <c r="B212">
        <v>25</v>
      </c>
      <c r="C212">
        <v>1126</v>
      </c>
      <c r="D212" t="s">
        <v>565</v>
      </c>
      <c r="E212">
        <v>500</v>
      </c>
      <c r="F212">
        <v>888</v>
      </c>
      <c r="G212" t="s">
        <v>565</v>
      </c>
      <c r="H212">
        <v>1</v>
      </c>
      <c r="I212" t="s">
        <v>2042</v>
      </c>
    </row>
    <row r="213" spans="1:9" x14ac:dyDescent="0.25">
      <c r="A213" s="78">
        <v>234</v>
      </c>
      <c r="B213">
        <v>25</v>
      </c>
      <c r="C213">
        <v>1126</v>
      </c>
      <c r="D213" t="s">
        <v>565</v>
      </c>
      <c r="E213">
        <v>500</v>
      </c>
      <c r="F213">
        <v>888</v>
      </c>
      <c r="G213" t="s">
        <v>565</v>
      </c>
      <c r="H213">
        <v>1</v>
      </c>
      <c r="I213" t="s">
        <v>2043</v>
      </c>
    </row>
    <row r="214" spans="1:9" x14ac:dyDescent="0.25">
      <c r="A214" s="78">
        <v>235</v>
      </c>
      <c r="B214">
        <v>25</v>
      </c>
      <c r="C214">
        <v>1126</v>
      </c>
      <c r="D214" t="s">
        <v>565</v>
      </c>
      <c r="E214">
        <v>500</v>
      </c>
      <c r="F214">
        <v>888</v>
      </c>
      <c r="G214" t="s">
        <v>565</v>
      </c>
      <c r="H214">
        <v>1</v>
      </c>
      <c r="I214" t="s">
        <v>2044</v>
      </c>
    </row>
    <row r="215" spans="1:9" x14ac:dyDescent="0.25">
      <c r="A215" s="78">
        <v>236</v>
      </c>
      <c r="B215">
        <v>14</v>
      </c>
      <c r="C215">
        <v>16</v>
      </c>
      <c r="D215" t="s">
        <v>125</v>
      </c>
      <c r="E215">
        <v>37</v>
      </c>
      <c r="F215">
        <v>181</v>
      </c>
      <c r="G215" t="s">
        <v>125</v>
      </c>
      <c r="H215">
        <v>6</v>
      </c>
      <c r="I215" t="s">
        <v>3013</v>
      </c>
    </row>
    <row r="216" spans="1:9" x14ac:dyDescent="0.25">
      <c r="A216" s="78">
        <v>237</v>
      </c>
      <c r="B216">
        <v>27</v>
      </c>
      <c r="C216">
        <v>667</v>
      </c>
      <c r="D216" t="s">
        <v>452</v>
      </c>
      <c r="E216">
        <v>379</v>
      </c>
      <c r="F216">
        <v>684</v>
      </c>
      <c r="G216" t="s">
        <v>452</v>
      </c>
      <c r="H216">
        <v>1</v>
      </c>
      <c r="I216" t="s">
        <v>3014</v>
      </c>
    </row>
    <row r="217" spans="1:9" x14ac:dyDescent="0.25">
      <c r="A217" s="78">
        <v>238</v>
      </c>
      <c r="B217">
        <v>27</v>
      </c>
      <c r="C217">
        <v>667</v>
      </c>
      <c r="D217" t="s">
        <v>452</v>
      </c>
      <c r="E217">
        <v>379</v>
      </c>
      <c r="F217">
        <v>684</v>
      </c>
      <c r="G217" t="s">
        <v>452</v>
      </c>
      <c r="H217">
        <v>1</v>
      </c>
      <c r="I217" t="s">
        <v>3015</v>
      </c>
    </row>
    <row r="218" spans="1:9" x14ac:dyDescent="0.25">
      <c r="A218" s="78">
        <v>239</v>
      </c>
      <c r="B218">
        <v>27</v>
      </c>
      <c r="C218">
        <v>667</v>
      </c>
      <c r="D218" t="s">
        <v>452</v>
      </c>
      <c r="E218">
        <v>379</v>
      </c>
      <c r="F218">
        <v>684</v>
      </c>
      <c r="G218" t="s">
        <v>452</v>
      </c>
      <c r="H218">
        <v>1</v>
      </c>
      <c r="I218" t="s">
        <v>3016</v>
      </c>
    </row>
    <row r="219" spans="1:9" x14ac:dyDescent="0.25">
      <c r="A219" s="78">
        <v>240</v>
      </c>
      <c r="B219">
        <v>27</v>
      </c>
      <c r="C219">
        <v>667</v>
      </c>
      <c r="D219" t="s">
        <v>452</v>
      </c>
      <c r="E219">
        <v>379</v>
      </c>
      <c r="F219">
        <v>684</v>
      </c>
      <c r="G219" t="s">
        <v>452</v>
      </c>
      <c r="H219">
        <v>1</v>
      </c>
      <c r="I219" t="s">
        <v>3017</v>
      </c>
    </row>
    <row r="220" spans="1:9" x14ac:dyDescent="0.25">
      <c r="A220" s="78">
        <v>241</v>
      </c>
      <c r="B220">
        <v>27</v>
      </c>
      <c r="C220">
        <v>667</v>
      </c>
      <c r="D220" t="s">
        <v>452</v>
      </c>
      <c r="E220">
        <v>379</v>
      </c>
      <c r="F220">
        <v>684</v>
      </c>
      <c r="G220" t="s">
        <v>452</v>
      </c>
      <c r="H220">
        <v>1</v>
      </c>
      <c r="I220" t="s">
        <v>3018</v>
      </c>
    </row>
    <row r="221" spans="1:9" x14ac:dyDescent="0.25">
      <c r="A221" s="78">
        <v>242</v>
      </c>
      <c r="B221">
        <v>27</v>
      </c>
      <c r="C221">
        <v>667</v>
      </c>
      <c r="D221" t="s">
        <v>452</v>
      </c>
      <c r="E221">
        <v>379</v>
      </c>
      <c r="F221">
        <v>684</v>
      </c>
      <c r="G221" t="s">
        <v>452</v>
      </c>
      <c r="H221">
        <v>1</v>
      </c>
      <c r="I221" t="s">
        <v>3019</v>
      </c>
    </row>
    <row r="222" spans="1:9" x14ac:dyDescent="0.25">
      <c r="A222" s="78">
        <v>243</v>
      </c>
      <c r="B222">
        <v>27</v>
      </c>
      <c r="C222">
        <v>667</v>
      </c>
      <c r="D222" t="s">
        <v>452</v>
      </c>
      <c r="E222">
        <v>379</v>
      </c>
      <c r="F222">
        <v>684</v>
      </c>
      <c r="G222" t="s">
        <v>452</v>
      </c>
      <c r="H222">
        <v>1</v>
      </c>
      <c r="I222" t="s">
        <v>3020</v>
      </c>
    </row>
    <row r="223" spans="1:9" x14ac:dyDescent="0.25">
      <c r="A223" s="78">
        <v>244</v>
      </c>
      <c r="B223">
        <v>27</v>
      </c>
      <c r="C223">
        <v>667</v>
      </c>
      <c r="D223" t="s">
        <v>452</v>
      </c>
      <c r="E223">
        <v>379</v>
      </c>
      <c r="F223">
        <v>684</v>
      </c>
      <c r="G223" t="s">
        <v>452</v>
      </c>
      <c r="H223">
        <v>1</v>
      </c>
      <c r="I223" t="s">
        <v>3021</v>
      </c>
    </row>
    <row r="224" spans="1:9" x14ac:dyDescent="0.25">
      <c r="A224" s="78">
        <v>245</v>
      </c>
      <c r="B224">
        <v>27</v>
      </c>
      <c r="C224">
        <v>667</v>
      </c>
      <c r="D224" t="s">
        <v>452</v>
      </c>
      <c r="E224">
        <v>379</v>
      </c>
      <c r="F224">
        <v>684</v>
      </c>
      <c r="G224" t="s">
        <v>452</v>
      </c>
      <c r="H224">
        <v>1</v>
      </c>
      <c r="I224" t="s">
        <v>3022</v>
      </c>
    </row>
    <row r="225" spans="1:9" x14ac:dyDescent="0.25">
      <c r="A225" s="78">
        <v>246</v>
      </c>
      <c r="B225">
        <v>27</v>
      </c>
      <c r="C225">
        <v>667</v>
      </c>
      <c r="D225" t="s">
        <v>452</v>
      </c>
      <c r="E225">
        <v>379</v>
      </c>
      <c r="F225">
        <v>684</v>
      </c>
      <c r="G225" t="s">
        <v>452</v>
      </c>
      <c r="H225">
        <v>1</v>
      </c>
      <c r="I225" t="s">
        <v>3023</v>
      </c>
    </row>
    <row r="226" spans="1:9" x14ac:dyDescent="0.25">
      <c r="A226" s="78">
        <v>247</v>
      </c>
      <c r="B226">
        <v>14</v>
      </c>
      <c r="C226">
        <v>16</v>
      </c>
      <c r="D226" t="s">
        <v>125</v>
      </c>
      <c r="E226">
        <v>37</v>
      </c>
      <c r="F226">
        <v>181</v>
      </c>
      <c r="G226" t="s">
        <v>125</v>
      </c>
      <c r="H226">
        <v>6</v>
      </c>
      <c r="I226" t="s">
        <v>3024</v>
      </c>
    </row>
    <row r="227" spans="1:9" x14ac:dyDescent="0.25">
      <c r="A227" s="78">
        <v>249</v>
      </c>
      <c r="B227">
        <v>27</v>
      </c>
      <c r="C227">
        <v>667</v>
      </c>
      <c r="D227" t="s">
        <v>452</v>
      </c>
      <c r="E227">
        <v>379</v>
      </c>
      <c r="F227">
        <v>684</v>
      </c>
      <c r="G227" t="s">
        <v>452</v>
      </c>
      <c r="H227">
        <v>0</v>
      </c>
      <c r="I227" t="s">
        <v>3025</v>
      </c>
    </row>
    <row r="228" spans="1:9" x14ac:dyDescent="0.25">
      <c r="A228" s="78">
        <v>250</v>
      </c>
      <c r="B228">
        <v>27</v>
      </c>
      <c r="C228">
        <v>667</v>
      </c>
      <c r="D228" t="s">
        <v>452</v>
      </c>
      <c r="E228">
        <v>379</v>
      </c>
      <c r="F228">
        <v>684</v>
      </c>
      <c r="G228" t="s">
        <v>452</v>
      </c>
      <c r="H228">
        <v>0</v>
      </c>
      <c r="I228" t="s">
        <v>3025</v>
      </c>
    </row>
    <row r="229" spans="1:9" x14ac:dyDescent="0.25">
      <c r="A229" s="78">
        <v>251</v>
      </c>
      <c r="B229">
        <v>29</v>
      </c>
      <c r="C229">
        <v>1006</v>
      </c>
      <c r="D229" t="s">
        <v>2331</v>
      </c>
      <c r="E229">
        <v>448</v>
      </c>
      <c r="F229">
        <v>823</v>
      </c>
      <c r="G229" t="s">
        <v>3026</v>
      </c>
      <c r="H229">
        <v>1</v>
      </c>
      <c r="I229" t="s">
        <v>3027</v>
      </c>
    </row>
    <row r="230" spans="1:9" x14ac:dyDescent="0.25">
      <c r="A230" s="78">
        <v>252</v>
      </c>
      <c r="B230">
        <v>29</v>
      </c>
      <c r="C230">
        <v>1006</v>
      </c>
      <c r="D230" t="s">
        <v>2331</v>
      </c>
      <c r="E230">
        <v>448</v>
      </c>
      <c r="F230">
        <v>823</v>
      </c>
      <c r="G230" t="s">
        <v>3026</v>
      </c>
      <c r="H230">
        <v>1</v>
      </c>
      <c r="I230" t="s">
        <v>3028</v>
      </c>
    </row>
    <row r="231" spans="1:9" x14ac:dyDescent="0.25">
      <c r="A231" s="78">
        <v>253</v>
      </c>
      <c r="B231">
        <v>29</v>
      </c>
      <c r="C231">
        <v>1006</v>
      </c>
      <c r="D231" t="s">
        <v>2331</v>
      </c>
      <c r="E231">
        <v>448</v>
      </c>
      <c r="F231">
        <v>823</v>
      </c>
      <c r="G231" t="s">
        <v>3026</v>
      </c>
      <c r="H231">
        <v>1</v>
      </c>
      <c r="I231" t="s">
        <v>3029</v>
      </c>
    </row>
    <row r="232" spans="1:9" x14ac:dyDescent="0.25">
      <c r="A232" s="78">
        <v>254</v>
      </c>
      <c r="B232">
        <v>29</v>
      </c>
      <c r="C232">
        <v>1006</v>
      </c>
      <c r="D232" t="s">
        <v>2331</v>
      </c>
      <c r="E232">
        <v>448</v>
      </c>
      <c r="F232">
        <v>823</v>
      </c>
      <c r="G232" t="s">
        <v>3026</v>
      </c>
      <c r="H232">
        <v>1</v>
      </c>
      <c r="I232" t="s">
        <v>3030</v>
      </c>
    </row>
    <row r="233" spans="1:9" x14ac:dyDescent="0.25">
      <c r="A233" s="78">
        <v>255</v>
      </c>
      <c r="B233">
        <v>28</v>
      </c>
      <c r="C233">
        <v>994</v>
      </c>
      <c r="D233" t="s">
        <v>2332</v>
      </c>
      <c r="E233">
        <v>442</v>
      </c>
      <c r="F233">
        <v>816</v>
      </c>
      <c r="G233" t="s">
        <v>2332</v>
      </c>
      <c r="H233">
        <v>1</v>
      </c>
      <c r="I233" t="s">
        <v>3031</v>
      </c>
    </row>
    <row r="234" spans="1:9" x14ac:dyDescent="0.25">
      <c r="A234" s="78">
        <v>256</v>
      </c>
      <c r="B234">
        <v>28</v>
      </c>
      <c r="C234">
        <v>994</v>
      </c>
      <c r="D234" t="s">
        <v>2332</v>
      </c>
      <c r="E234">
        <v>442</v>
      </c>
      <c r="F234">
        <v>816</v>
      </c>
      <c r="G234" t="s">
        <v>2332</v>
      </c>
      <c r="H234">
        <v>1</v>
      </c>
      <c r="I234" t="s">
        <v>3032</v>
      </c>
    </row>
    <row r="235" spans="1:9" x14ac:dyDescent="0.25">
      <c r="A235" s="78">
        <v>257</v>
      </c>
      <c r="B235">
        <v>28</v>
      </c>
      <c r="C235">
        <v>994</v>
      </c>
      <c r="D235" t="s">
        <v>2332</v>
      </c>
      <c r="E235">
        <v>442</v>
      </c>
      <c r="F235">
        <v>816</v>
      </c>
      <c r="G235" t="s">
        <v>2332</v>
      </c>
      <c r="H235">
        <v>1</v>
      </c>
      <c r="I235" t="s">
        <v>3033</v>
      </c>
    </row>
    <row r="236" spans="1:9" x14ac:dyDescent="0.25">
      <c r="A236" s="78">
        <v>258</v>
      </c>
      <c r="B236">
        <v>17</v>
      </c>
      <c r="C236">
        <v>256</v>
      </c>
      <c r="D236" t="s">
        <v>2310</v>
      </c>
      <c r="E236">
        <v>179</v>
      </c>
      <c r="F236">
        <v>382</v>
      </c>
      <c r="G236" t="s">
        <v>2310</v>
      </c>
      <c r="H236">
        <v>3</v>
      </c>
      <c r="I236" t="s">
        <v>3034</v>
      </c>
    </row>
    <row r="237" spans="1:9" x14ac:dyDescent="0.25">
      <c r="A237" s="78">
        <v>260</v>
      </c>
      <c r="B237">
        <v>9</v>
      </c>
      <c r="C237">
        <v>26</v>
      </c>
      <c r="D237" t="s">
        <v>2328</v>
      </c>
      <c r="E237">
        <v>19</v>
      </c>
      <c r="F237">
        <v>117</v>
      </c>
      <c r="G237" t="s">
        <v>2328</v>
      </c>
      <c r="H237">
        <v>6</v>
      </c>
      <c r="I237" t="s">
        <v>3035</v>
      </c>
    </row>
    <row r="238" spans="1:9" x14ac:dyDescent="0.25">
      <c r="A238" s="78">
        <v>261</v>
      </c>
      <c r="B238">
        <v>9</v>
      </c>
      <c r="C238">
        <v>26</v>
      </c>
      <c r="D238" t="s">
        <v>2328</v>
      </c>
      <c r="E238">
        <v>19</v>
      </c>
      <c r="F238">
        <v>117</v>
      </c>
      <c r="G238" t="s">
        <v>2328</v>
      </c>
      <c r="H238">
        <v>6</v>
      </c>
      <c r="I238" t="s">
        <v>3036</v>
      </c>
    </row>
    <row r="239" spans="1:9" x14ac:dyDescent="0.25">
      <c r="A239" s="78">
        <v>262</v>
      </c>
      <c r="B239">
        <v>15</v>
      </c>
      <c r="C239">
        <v>143</v>
      </c>
      <c r="D239" t="s">
        <v>264</v>
      </c>
      <c r="E239">
        <v>178</v>
      </c>
      <c r="F239">
        <v>381</v>
      </c>
      <c r="G239" t="s">
        <v>264</v>
      </c>
      <c r="H239">
        <v>6</v>
      </c>
      <c r="I239" t="s">
        <v>3037</v>
      </c>
    </row>
    <row r="240" spans="1:9" x14ac:dyDescent="0.25">
      <c r="A240" s="78">
        <v>264</v>
      </c>
      <c r="B240">
        <v>10</v>
      </c>
      <c r="C240">
        <v>13</v>
      </c>
      <c r="D240" t="s">
        <v>107</v>
      </c>
      <c r="E240">
        <v>10</v>
      </c>
      <c r="F240">
        <v>57</v>
      </c>
      <c r="G240" t="s">
        <v>107</v>
      </c>
      <c r="H240">
        <v>6</v>
      </c>
      <c r="I240" t="s">
        <v>3038</v>
      </c>
    </row>
    <row r="241" spans="1:9" x14ac:dyDescent="0.25">
      <c r="A241" s="78">
        <v>265</v>
      </c>
      <c r="B241">
        <v>7</v>
      </c>
      <c r="C241">
        <v>9</v>
      </c>
      <c r="D241" t="s">
        <v>2307</v>
      </c>
      <c r="E241">
        <v>180</v>
      </c>
      <c r="F241">
        <v>383</v>
      </c>
      <c r="G241" t="s">
        <v>2307</v>
      </c>
      <c r="H241">
        <v>6</v>
      </c>
      <c r="I241" t="s">
        <v>3039</v>
      </c>
    </row>
    <row r="242" spans="1:9" x14ac:dyDescent="0.25">
      <c r="A242" s="78">
        <v>266</v>
      </c>
      <c r="B242">
        <v>11</v>
      </c>
      <c r="C242">
        <v>7</v>
      </c>
      <c r="D242" t="s">
        <v>2329</v>
      </c>
      <c r="E242">
        <v>9</v>
      </c>
      <c r="F242">
        <v>41</v>
      </c>
      <c r="G242" t="s">
        <v>2329</v>
      </c>
      <c r="H242">
        <v>6</v>
      </c>
      <c r="I242" t="s">
        <v>3040</v>
      </c>
    </row>
    <row r="243" spans="1:9" x14ac:dyDescent="0.25">
      <c r="A243" s="78">
        <v>267</v>
      </c>
      <c r="B243">
        <v>2</v>
      </c>
      <c r="C243">
        <v>1</v>
      </c>
      <c r="D243" t="s">
        <v>103</v>
      </c>
      <c r="E243">
        <v>2</v>
      </c>
      <c r="F243">
        <v>3</v>
      </c>
      <c r="G243" t="s">
        <v>103</v>
      </c>
      <c r="H243">
        <v>6</v>
      </c>
      <c r="I243" t="s">
        <v>3041</v>
      </c>
    </row>
    <row r="244" spans="1:9" x14ac:dyDescent="0.25">
      <c r="A244" s="78">
        <v>268</v>
      </c>
      <c r="B244">
        <v>16</v>
      </c>
      <c r="C244">
        <v>300</v>
      </c>
      <c r="D244" t="s">
        <v>2309</v>
      </c>
      <c r="E244">
        <v>18</v>
      </c>
      <c r="F244">
        <v>108</v>
      </c>
      <c r="G244" t="s">
        <v>2309</v>
      </c>
      <c r="H244">
        <v>6</v>
      </c>
      <c r="I244" t="s">
        <v>3042</v>
      </c>
    </row>
    <row r="245" spans="1:9" x14ac:dyDescent="0.25">
      <c r="A245" s="78">
        <v>269</v>
      </c>
      <c r="B245">
        <v>3</v>
      </c>
      <c r="C245">
        <v>10</v>
      </c>
      <c r="D245" t="s">
        <v>2324</v>
      </c>
      <c r="E245">
        <v>5</v>
      </c>
      <c r="F245">
        <v>20</v>
      </c>
      <c r="G245" t="s">
        <v>2324</v>
      </c>
      <c r="H245">
        <v>6</v>
      </c>
      <c r="I245" t="s">
        <v>3043</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3044</v>
      </c>
    </row>
    <row r="248" spans="1:9" x14ac:dyDescent="0.25">
      <c r="A248" s="78">
        <v>273</v>
      </c>
      <c r="B248">
        <v>30</v>
      </c>
      <c r="C248">
        <v>1060</v>
      </c>
      <c r="D248" t="s">
        <v>532</v>
      </c>
      <c r="E248">
        <v>467</v>
      </c>
      <c r="F248">
        <v>849</v>
      </c>
      <c r="G248" t="s">
        <v>532</v>
      </c>
      <c r="H248">
        <v>1</v>
      </c>
      <c r="I248" t="s">
        <v>3045</v>
      </c>
    </row>
    <row r="249" spans="1:9" x14ac:dyDescent="0.25">
      <c r="A249" s="78">
        <v>274</v>
      </c>
      <c r="B249">
        <v>30</v>
      </c>
      <c r="C249">
        <v>1060</v>
      </c>
      <c r="D249" t="s">
        <v>532</v>
      </c>
      <c r="E249">
        <v>467</v>
      </c>
      <c r="F249">
        <v>849</v>
      </c>
      <c r="G249" t="s">
        <v>532</v>
      </c>
      <c r="H249">
        <v>1</v>
      </c>
      <c r="I249" t="s">
        <v>3278</v>
      </c>
    </row>
    <row r="250" spans="1:9" x14ac:dyDescent="0.25">
      <c r="A250" s="79">
        <v>275</v>
      </c>
      <c r="B250">
        <v>30</v>
      </c>
      <c r="C250">
        <v>1060</v>
      </c>
      <c r="D250" t="s">
        <v>532</v>
      </c>
      <c r="E250">
        <v>467</v>
      </c>
      <c r="F250">
        <v>849</v>
      </c>
      <c r="G250" t="s">
        <v>532</v>
      </c>
      <c r="H250">
        <v>1</v>
      </c>
      <c r="I250" t="s">
        <v>3046</v>
      </c>
    </row>
    <row r="251" spans="1:9" x14ac:dyDescent="0.25">
      <c r="A251" s="79">
        <v>276</v>
      </c>
      <c r="B251">
        <v>30</v>
      </c>
      <c r="C251">
        <v>1060</v>
      </c>
      <c r="D251" t="s">
        <v>532</v>
      </c>
      <c r="E251">
        <v>467</v>
      </c>
      <c r="F251">
        <v>849</v>
      </c>
      <c r="G251" t="s">
        <v>532</v>
      </c>
      <c r="H251">
        <v>1</v>
      </c>
      <c r="I251" t="s">
        <v>3047</v>
      </c>
    </row>
    <row r="252" spans="1:9" x14ac:dyDescent="0.25">
      <c r="A252" s="79">
        <v>277</v>
      </c>
      <c r="B252">
        <v>30</v>
      </c>
      <c r="C252">
        <v>1060</v>
      </c>
      <c r="D252" t="s">
        <v>532</v>
      </c>
      <c r="E252">
        <v>467</v>
      </c>
      <c r="F252">
        <v>849</v>
      </c>
      <c r="G252" t="s">
        <v>532</v>
      </c>
      <c r="H252">
        <v>1</v>
      </c>
      <c r="I252" t="s">
        <v>3048</v>
      </c>
    </row>
    <row r="253" spans="1:9" x14ac:dyDescent="0.25">
      <c r="A253" s="79">
        <v>278</v>
      </c>
      <c r="B253">
        <v>30</v>
      </c>
      <c r="C253">
        <v>1060</v>
      </c>
      <c r="D253" t="s">
        <v>532</v>
      </c>
      <c r="E253">
        <v>467</v>
      </c>
      <c r="F253">
        <v>849</v>
      </c>
      <c r="G253" t="s">
        <v>532</v>
      </c>
      <c r="H253">
        <v>1</v>
      </c>
      <c r="I253" t="s">
        <v>3049</v>
      </c>
    </row>
    <row r="254" spans="1:9" x14ac:dyDescent="0.25">
      <c r="A254" s="79">
        <v>279</v>
      </c>
      <c r="B254">
        <v>30</v>
      </c>
      <c r="C254">
        <v>1060</v>
      </c>
      <c r="D254" t="s">
        <v>532</v>
      </c>
      <c r="E254">
        <v>467</v>
      </c>
      <c r="F254">
        <v>849</v>
      </c>
      <c r="G254" t="s">
        <v>532</v>
      </c>
      <c r="H254">
        <v>1</v>
      </c>
      <c r="I254" t="s">
        <v>3050</v>
      </c>
    </row>
    <row r="255" spans="1:9" x14ac:dyDescent="0.25">
      <c r="A255" s="79">
        <v>280</v>
      </c>
      <c r="B255">
        <v>30</v>
      </c>
      <c r="C255">
        <v>1060</v>
      </c>
      <c r="D255" t="s">
        <v>532</v>
      </c>
      <c r="E255">
        <v>467</v>
      </c>
      <c r="F255">
        <v>849</v>
      </c>
      <c r="G255" t="s">
        <v>532</v>
      </c>
      <c r="H255">
        <v>1</v>
      </c>
      <c r="I255" t="s">
        <v>3051</v>
      </c>
    </row>
    <row r="256" spans="1:9" x14ac:dyDescent="0.25">
      <c r="A256" s="79">
        <v>281</v>
      </c>
      <c r="B256">
        <v>30</v>
      </c>
      <c r="C256">
        <v>1060</v>
      </c>
      <c r="D256" t="s">
        <v>532</v>
      </c>
      <c r="E256">
        <v>467</v>
      </c>
      <c r="F256">
        <v>849</v>
      </c>
      <c r="G256" t="s">
        <v>532</v>
      </c>
      <c r="H256">
        <v>1</v>
      </c>
      <c r="I256" t="s">
        <v>3052</v>
      </c>
    </row>
    <row r="257" spans="1:9" x14ac:dyDescent="0.25">
      <c r="A257" s="79">
        <v>282</v>
      </c>
      <c r="B257">
        <v>30</v>
      </c>
      <c r="C257">
        <v>1060</v>
      </c>
      <c r="D257" t="s">
        <v>532</v>
      </c>
      <c r="E257">
        <v>467</v>
      </c>
      <c r="F257">
        <v>849</v>
      </c>
      <c r="G257" t="s">
        <v>532</v>
      </c>
      <c r="H257">
        <v>1</v>
      </c>
      <c r="I257" t="s">
        <v>3053</v>
      </c>
    </row>
    <row r="258" spans="1:9" x14ac:dyDescent="0.25">
      <c r="A258" s="79">
        <v>284</v>
      </c>
      <c r="B258">
        <v>30</v>
      </c>
      <c r="C258">
        <v>1060</v>
      </c>
      <c r="D258" t="s">
        <v>532</v>
      </c>
      <c r="E258">
        <v>467</v>
      </c>
      <c r="F258">
        <v>849</v>
      </c>
      <c r="G258" t="s">
        <v>532</v>
      </c>
      <c r="H258">
        <v>1</v>
      </c>
      <c r="I258" t="s">
        <v>3054</v>
      </c>
    </row>
    <row r="259" spans="1:9" x14ac:dyDescent="0.25">
      <c r="A259" s="79">
        <v>285</v>
      </c>
      <c r="B259">
        <v>15</v>
      </c>
      <c r="C259">
        <v>143</v>
      </c>
      <c r="D259" t="s">
        <v>264</v>
      </c>
      <c r="E259">
        <v>178</v>
      </c>
      <c r="F259">
        <v>381</v>
      </c>
      <c r="G259" t="s">
        <v>264</v>
      </c>
      <c r="H259">
        <v>7</v>
      </c>
      <c r="I259" t="s">
        <v>3055</v>
      </c>
    </row>
    <row r="260" spans="1:9" x14ac:dyDescent="0.25">
      <c r="A260" s="79">
        <v>286</v>
      </c>
      <c r="B260">
        <v>5</v>
      </c>
      <c r="C260">
        <v>30</v>
      </c>
      <c r="D260" t="s">
        <v>3274</v>
      </c>
      <c r="E260">
        <v>17</v>
      </c>
      <c r="F260">
        <v>104</v>
      </c>
      <c r="G260" t="s">
        <v>2323</v>
      </c>
      <c r="H260">
        <v>7</v>
      </c>
      <c r="I260" t="s">
        <v>3056</v>
      </c>
    </row>
    <row r="261" spans="1:9" x14ac:dyDescent="0.25">
      <c r="A261" s="79">
        <v>287</v>
      </c>
      <c r="B261">
        <v>10</v>
      </c>
      <c r="C261">
        <v>13</v>
      </c>
      <c r="D261" t="s">
        <v>107</v>
      </c>
      <c r="E261">
        <v>10</v>
      </c>
      <c r="F261">
        <v>57</v>
      </c>
      <c r="G261" t="s">
        <v>107</v>
      </c>
      <c r="H261">
        <v>7</v>
      </c>
      <c r="I261" t="s">
        <v>3057</v>
      </c>
    </row>
    <row r="262" spans="1:9" x14ac:dyDescent="0.25">
      <c r="A262" s="79">
        <v>288</v>
      </c>
      <c r="B262">
        <v>15</v>
      </c>
      <c r="C262">
        <v>143</v>
      </c>
      <c r="D262" t="s">
        <v>264</v>
      </c>
      <c r="E262">
        <v>178</v>
      </c>
      <c r="F262">
        <v>381</v>
      </c>
      <c r="G262" t="s">
        <v>264</v>
      </c>
      <c r="H262">
        <v>7</v>
      </c>
      <c r="I262" t="s">
        <v>3058</v>
      </c>
    </row>
    <row r="263" spans="1:9" x14ac:dyDescent="0.25">
      <c r="A263" s="79">
        <v>289</v>
      </c>
      <c r="B263">
        <v>2</v>
      </c>
      <c r="C263">
        <v>1</v>
      </c>
      <c r="D263" t="s">
        <v>103</v>
      </c>
      <c r="E263">
        <v>2</v>
      </c>
      <c r="F263">
        <v>3</v>
      </c>
      <c r="G263" t="s">
        <v>103</v>
      </c>
      <c r="H263">
        <v>7</v>
      </c>
      <c r="I263" t="s">
        <v>3059</v>
      </c>
    </row>
    <row r="264" spans="1:9" x14ac:dyDescent="0.25">
      <c r="A264" s="79">
        <v>290</v>
      </c>
      <c r="B264">
        <v>11</v>
      </c>
      <c r="C264">
        <v>7</v>
      </c>
      <c r="D264" t="s">
        <v>2329</v>
      </c>
      <c r="E264">
        <v>9</v>
      </c>
      <c r="F264">
        <v>41</v>
      </c>
      <c r="G264" t="s">
        <v>2329</v>
      </c>
      <c r="H264">
        <v>7</v>
      </c>
      <c r="I264" t="s">
        <v>3060</v>
      </c>
    </row>
    <row r="265" spans="1:9" x14ac:dyDescent="0.25">
      <c r="A265" s="79">
        <v>291</v>
      </c>
      <c r="B265">
        <v>17</v>
      </c>
      <c r="C265">
        <v>256</v>
      </c>
      <c r="D265" t="s">
        <v>2310</v>
      </c>
      <c r="E265">
        <v>179</v>
      </c>
      <c r="F265">
        <v>382</v>
      </c>
      <c r="G265" t="s">
        <v>2310</v>
      </c>
      <c r="H265">
        <v>7</v>
      </c>
      <c r="I265" t="s">
        <v>3061</v>
      </c>
    </row>
    <row r="266" spans="1:9" x14ac:dyDescent="0.25">
      <c r="A266" s="79">
        <v>292</v>
      </c>
      <c r="B266">
        <v>2</v>
      </c>
      <c r="C266">
        <v>1</v>
      </c>
      <c r="D266" t="s">
        <v>103</v>
      </c>
      <c r="E266">
        <v>2</v>
      </c>
      <c r="F266">
        <v>3</v>
      </c>
      <c r="G266" t="s">
        <v>103</v>
      </c>
      <c r="H266">
        <v>7</v>
      </c>
      <c r="I266" t="s">
        <v>3062</v>
      </c>
    </row>
    <row r="267" spans="1:9" x14ac:dyDescent="0.25">
      <c r="A267" s="79">
        <v>293</v>
      </c>
      <c r="B267">
        <v>11</v>
      </c>
      <c r="C267">
        <v>7</v>
      </c>
      <c r="D267" t="s">
        <v>2329</v>
      </c>
      <c r="E267">
        <v>9</v>
      </c>
      <c r="F267">
        <v>41</v>
      </c>
      <c r="G267" t="s">
        <v>2329</v>
      </c>
      <c r="H267">
        <v>7</v>
      </c>
      <c r="I267" t="s">
        <v>3063</v>
      </c>
    </row>
    <row r="268" spans="1:9" x14ac:dyDescent="0.25">
      <c r="A268" s="79">
        <v>294</v>
      </c>
      <c r="B268">
        <v>8</v>
      </c>
      <c r="C268">
        <v>22</v>
      </c>
      <c r="D268" t="s">
        <v>108</v>
      </c>
      <c r="E268">
        <v>11</v>
      </c>
      <c r="F268">
        <v>58</v>
      </c>
      <c r="G268" t="s">
        <v>108</v>
      </c>
      <c r="H268">
        <v>7</v>
      </c>
      <c r="I268" t="s">
        <v>3064</v>
      </c>
    </row>
    <row r="269" spans="1:9" x14ac:dyDescent="0.25">
      <c r="A269" s="79">
        <v>295</v>
      </c>
      <c r="B269">
        <v>18</v>
      </c>
      <c r="C269">
        <v>75</v>
      </c>
      <c r="D269" t="s">
        <v>198</v>
      </c>
      <c r="E269">
        <v>110</v>
      </c>
      <c r="F269">
        <v>281</v>
      </c>
      <c r="G269" t="s">
        <v>198</v>
      </c>
      <c r="H269">
        <v>7</v>
      </c>
      <c r="I269" t="s">
        <v>3065</v>
      </c>
    </row>
    <row r="270" spans="1:9" x14ac:dyDescent="0.25">
      <c r="A270" s="79">
        <v>296</v>
      </c>
      <c r="B270">
        <v>7</v>
      </c>
      <c r="C270">
        <v>9</v>
      </c>
      <c r="D270" t="s">
        <v>2307</v>
      </c>
      <c r="E270">
        <v>180</v>
      </c>
      <c r="F270">
        <v>383</v>
      </c>
      <c r="G270" t="s">
        <v>2307</v>
      </c>
      <c r="H270">
        <v>7</v>
      </c>
      <c r="I270" t="s">
        <v>3066</v>
      </c>
    </row>
    <row r="271" spans="1:9" x14ac:dyDescent="0.25">
      <c r="A271" s="79">
        <v>297</v>
      </c>
      <c r="B271">
        <v>2</v>
      </c>
      <c r="C271">
        <v>1</v>
      </c>
      <c r="D271" t="s">
        <v>103</v>
      </c>
      <c r="E271">
        <v>2</v>
      </c>
      <c r="F271">
        <v>3</v>
      </c>
      <c r="G271" t="s">
        <v>103</v>
      </c>
      <c r="H271">
        <v>7</v>
      </c>
      <c r="I271" t="s">
        <v>3279</v>
      </c>
    </row>
    <row r="272" spans="1:9" x14ac:dyDescent="0.25">
      <c r="A272" s="78">
        <v>298</v>
      </c>
      <c r="B272">
        <v>11</v>
      </c>
      <c r="C272">
        <v>7</v>
      </c>
      <c r="D272" t="s">
        <v>2329</v>
      </c>
      <c r="E272">
        <v>9</v>
      </c>
      <c r="F272">
        <v>41</v>
      </c>
      <c r="G272" t="s">
        <v>2329</v>
      </c>
      <c r="H272">
        <v>7</v>
      </c>
      <c r="I272" t="s">
        <v>3067</v>
      </c>
    </row>
    <row r="273" spans="1:9" x14ac:dyDescent="0.25">
      <c r="A273" s="78">
        <v>299</v>
      </c>
      <c r="B273">
        <v>8</v>
      </c>
      <c r="C273">
        <v>22</v>
      </c>
      <c r="D273" t="s">
        <v>108</v>
      </c>
      <c r="E273">
        <v>11</v>
      </c>
      <c r="F273">
        <v>58</v>
      </c>
      <c r="G273" t="s">
        <v>108</v>
      </c>
      <c r="H273">
        <v>7</v>
      </c>
      <c r="I273" t="s">
        <v>3068</v>
      </c>
    </row>
    <row r="274" spans="1:9" x14ac:dyDescent="0.25">
      <c r="A274" s="78">
        <v>300</v>
      </c>
      <c r="B274">
        <v>21</v>
      </c>
      <c r="C274">
        <v>258</v>
      </c>
      <c r="D274" t="s">
        <v>2945</v>
      </c>
      <c r="E274">
        <v>306</v>
      </c>
      <c r="F274">
        <v>537</v>
      </c>
      <c r="G274" t="s">
        <v>2945</v>
      </c>
      <c r="H274">
        <v>7</v>
      </c>
      <c r="I274" t="s">
        <v>3069</v>
      </c>
    </row>
    <row r="275" spans="1:9" x14ac:dyDescent="0.25">
      <c r="A275" s="78">
        <v>301</v>
      </c>
      <c r="B275">
        <v>12</v>
      </c>
      <c r="C275">
        <v>125</v>
      </c>
      <c r="D275" t="s">
        <v>2327</v>
      </c>
      <c r="E275">
        <v>16</v>
      </c>
      <c r="F275">
        <v>103</v>
      </c>
      <c r="G275" t="s">
        <v>2327</v>
      </c>
      <c r="H275">
        <v>7</v>
      </c>
      <c r="I275" t="s">
        <v>3070</v>
      </c>
    </row>
    <row r="276" spans="1:9" x14ac:dyDescent="0.25">
      <c r="A276" s="78">
        <v>303</v>
      </c>
      <c r="B276">
        <v>6</v>
      </c>
      <c r="C276">
        <v>20</v>
      </c>
      <c r="D276" t="s">
        <v>109</v>
      </c>
      <c r="E276">
        <v>14</v>
      </c>
      <c r="F276">
        <v>92</v>
      </c>
      <c r="G276" t="s">
        <v>109</v>
      </c>
      <c r="H276">
        <v>7</v>
      </c>
      <c r="I276" t="s">
        <v>3071</v>
      </c>
    </row>
    <row r="277" spans="1:9" x14ac:dyDescent="0.25">
      <c r="A277" s="78">
        <v>304</v>
      </c>
      <c r="B277">
        <v>16</v>
      </c>
      <c r="C277">
        <v>300</v>
      </c>
      <c r="D277" t="s">
        <v>2309</v>
      </c>
      <c r="E277">
        <v>18</v>
      </c>
      <c r="F277">
        <v>108</v>
      </c>
      <c r="G277" t="s">
        <v>2309</v>
      </c>
      <c r="H277">
        <v>7</v>
      </c>
      <c r="I277" t="s">
        <v>3072</v>
      </c>
    </row>
    <row r="278" spans="1:9" x14ac:dyDescent="0.25">
      <c r="A278" s="78">
        <v>305</v>
      </c>
      <c r="B278">
        <v>9</v>
      </c>
      <c r="C278">
        <v>26</v>
      </c>
      <c r="D278" t="s">
        <v>2328</v>
      </c>
      <c r="E278">
        <v>19</v>
      </c>
      <c r="F278">
        <v>117</v>
      </c>
      <c r="G278" t="s">
        <v>2328</v>
      </c>
      <c r="H278">
        <v>7</v>
      </c>
      <c r="I278" t="s">
        <v>3073</v>
      </c>
    </row>
    <row r="279" spans="1:9" x14ac:dyDescent="0.25">
      <c r="A279" s="78">
        <v>306</v>
      </c>
      <c r="B279">
        <v>16</v>
      </c>
      <c r="C279">
        <v>300</v>
      </c>
      <c r="D279" t="s">
        <v>2309</v>
      </c>
      <c r="E279">
        <v>18</v>
      </c>
      <c r="F279">
        <v>108</v>
      </c>
      <c r="G279" t="s">
        <v>2309</v>
      </c>
      <c r="H279">
        <v>7</v>
      </c>
      <c r="I279" t="s">
        <v>3074</v>
      </c>
    </row>
    <row r="280" spans="1:9" x14ac:dyDescent="0.25">
      <c r="A280" s="78">
        <v>307</v>
      </c>
      <c r="B280">
        <v>3</v>
      </c>
      <c r="C280">
        <v>10</v>
      </c>
      <c r="D280" t="s">
        <v>2324</v>
      </c>
      <c r="E280">
        <v>5</v>
      </c>
      <c r="F280">
        <v>20</v>
      </c>
      <c r="G280" t="s">
        <v>2324</v>
      </c>
      <c r="H280">
        <v>7</v>
      </c>
      <c r="I280" t="s">
        <v>3075</v>
      </c>
    </row>
    <row r="281" spans="1:9" x14ac:dyDescent="0.25">
      <c r="A281" s="78">
        <v>309</v>
      </c>
      <c r="B281">
        <v>10</v>
      </c>
      <c r="C281">
        <v>13</v>
      </c>
      <c r="D281" t="s">
        <v>107</v>
      </c>
      <c r="E281">
        <v>10</v>
      </c>
      <c r="F281">
        <v>57</v>
      </c>
      <c r="G281" t="s">
        <v>107</v>
      </c>
      <c r="H281">
        <v>7</v>
      </c>
      <c r="I281" t="s">
        <v>3076</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2310</v>
      </c>
      <c r="E283">
        <v>179</v>
      </c>
      <c r="F283">
        <v>382</v>
      </c>
      <c r="G283" t="s">
        <v>2310</v>
      </c>
      <c r="H283">
        <v>7</v>
      </c>
      <c r="I283" t="s">
        <v>3077</v>
      </c>
    </row>
    <row r="284" spans="1:9" x14ac:dyDescent="0.25">
      <c r="A284" s="78">
        <v>313</v>
      </c>
      <c r="B284">
        <v>6</v>
      </c>
      <c r="C284">
        <v>20</v>
      </c>
      <c r="D284" t="s">
        <v>109</v>
      </c>
      <c r="E284">
        <v>14</v>
      </c>
      <c r="F284">
        <v>92</v>
      </c>
      <c r="G284" t="s">
        <v>109</v>
      </c>
      <c r="H284">
        <v>7</v>
      </c>
      <c r="I284" t="s">
        <v>3078</v>
      </c>
    </row>
    <row r="285" spans="1:9" x14ac:dyDescent="0.25">
      <c r="A285" s="78">
        <v>314</v>
      </c>
      <c r="B285">
        <v>5</v>
      </c>
      <c r="C285">
        <v>30</v>
      </c>
      <c r="D285" t="s">
        <v>3274</v>
      </c>
      <c r="E285">
        <v>17</v>
      </c>
      <c r="F285">
        <v>104</v>
      </c>
      <c r="G285" t="s">
        <v>2323</v>
      </c>
      <c r="H285">
        <v>7</v>
      </c>
      <c r="I285" t="s">
        <v>3079</v>
      </c>
    </row>
    <row r="286" spans="1:9" x14ac:dyDescent="0.25">
      <c r="A286" s="78">
        <v>315</v>
      </c>
      <c r="B286">
        <v>15</v>
      </c>
      <c r="C286">
        <v>143</v>
      </c>
      <c r="D286" t="s">
        <v>264</v>
      </c>
      <c r="E286">
        <v>178</v>
      </c>
      <c r="F286">
        <v>381</v>
      </c>
      <c r="G286" t="s">
        <v>264</v>
      </c>
      <c r="H286">
        <v>7</v>
      </c>
      <c r="I286" t="s">
        <v>3080</v>
      </c>
    </row>
    <row r="287" spans="1:9" x14ac:dyDescent="0.25">
      <c r="A287" s="78">
        <v>316</v>
      </c>
      <c r="B287">
        <v>9</v>
      </c>
      <c r="C287">
        <v>26</v>
      </c>
      <c r="D287" t="s">
        <v>2328</v>
      </c>
      <c r="E287">
        <v>19</v>
      </c>
      <c r="F287">
        <v>117</v>
      </c>
      <c r="G287" t="s">
        <v>2328</v>
      </c>
      <c r="H287">
        <v>7</v>
      </c>
      <c r="I287" t="s">
        <v>3081</v>
      </c>
    </row>
    <row r="288" spans="1:9" x14ac:dyDescent="0.25">
      <c r="A288" s="78">
        <v>317</v>
      </c>
      <c r="B288">
        <v>7</v>
      </c>
      <c r="C288">
        <v>9</v>
      </c>
      <c r="D288" t="s">
        <v>2307</v>
      </c>
      <c r="E288">
        <v>180</v>
      </c>
      <c r="F288">
        <v>383</v>
      </c>
      <c r="G288" t="s">
        <v>2307</v>
      </c>
      <c r="H288">
        <v>7</v>
      </c>
      <c r="I288" t="s">
        <v>3082</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2310</v>
      </c>
      <c r="E290">
        <v>179</v>
      </c>
      <c r="F290">
        <v>382</v>
      </c>
      <c r="G290" t="s">
        <v>2310</v>
      </c>
      <c r="H290">
        <v>7</v>
      </c>
      <c r="I290" t="s">
        <v>3083</v>
      </c>
    </row>
    <row r="291" spans="1:9" x14ac:dyDescent="0.25">
      <c r="A291" s="78">
        <v>321</v>
      </c>
      <c r="B291">
        <v>17</v>
      </c>
      <c r="C291">
        <v>256</v>
      </c>
      <c r="D291" t="s">
        <v>2310</v>
      </c>
      <c r="E291">
        <v>179</v>
      </c>
      <c r="F291">
        <v>382</v>
      </c>
      <c r="G291" t="s">
        <v>2310</v>
      </c>
      <c r="H291">
        <v>7</v>
      </c>
      <c r="I291" t="s">
        <v>3084</v>
      </c>
    </row>
    <row r="292" spans="1:9" x14ac:dyDescent="0.25">
      <c r="A292" s="78">
        <v>322</v>
      </c>
      <c r="B292">
        <v>12</v>
      </c>
      <c r="C292">
        <v>125</v>
      </c>
      <c r="D292" t="s">
        <v>2327</v>
      </c>
      <c r="E292">
        <v>16</v>
      </c>
      <c r="F292">
        <v>103</v>
      </c>
      <c r="G292" t="s">
        <v>2327</v>
      </c>
      <c r="H292">
        <v>7</v>
      </c>
      <c r="I292" t="s">
        <v>3085</v>
      </c>
    </row>
    <row r="293" spans="1:9" x14ac:dyDescent="0.25">
      <c r="A293" s="78">
        <v>323</v>
      </c>
      <c r="B293">
        <v>6</v>
      </c>
      <c r="C293">
        <v>20</v>
      </c>
      <c r="D293" t="s">
        <v>109</v>
      </c>
      <c r="E293">
        <v>14</v>
      </c>
      <c r="F293">
        <v>92</v>
      </c>
      <c r="G293" t="s">
        <v>109</v>
      </c>
      <c r="H293">
        <v>7</v>
      </c>
      <c r="I293" t="s">
        <v>3086</v>
      </c>
    </row>
    <row r="294" spans="1:9" x14ac:dyDescent="0.25">
      <c r="A294" s="78">
        <v>324</v>
      </c>
      <c r="B294">
        <v>19</v>
      </c>
      <c r="C294">
        <v>201</v>
      </c>
      <c r="D294" t="s">
        <v>385</v>
      </c>
      <c r="E294">
        <v>304</v>
      </c>
      <c r="F294">
        <v>534</v>
      </c>
      <c r="G294" t="s">
        <v>385</v>
      </c>
      <c r="H294">
        <v>7</v>
      </c>
      <c r="I294" t="s">
        <v>3087</v>
      </c>
    </row>
    <row r="295" spans="1:9" x14ac:dyDescent="0.25">
      <c r="A295" s="78">
        <v>325</v>
      </c>
      <c r="B295">
        <v>7</v>
      </c>
      <c r="C295">
        <v>9</v>
      </c>
      <c r="D295" t="s">
        <v>2307</v>
      </c>
      <c r="E295">
        <v>180</v>
      </c>
      <c r="F295">
        <v>383</v>
      </c>
      <c r="G295" t="s">
        <v>2307</v>
      </c>
      <c r="H295">
        <v>7</v>
      </c>
      <c r="I295" t="s">
        <v>3088</v>
      </c>
    </row>
    <row r="296" spans="1:9" x14ac:dyDescent="0.25">
      <c r="A296" s="78">
        <v>326</v>
      </c>
      <c r="B296">
        <v>25</v>
      </c>
      <c r="C296">
        <v>1126</v>
      </c>
      <c r="D296" t="s">
        <v>565</v>
      </c>
      <c r="E296">
        <v>500</v>
      </c>
      <c r="F296">
        <v>888</v>
      </c>
      <c r="G296" t="s">
        <v>565</v>
      </c>
      <c r="H296">
        <v>6</v>
      </c>
      <c r="I296" t="s">
        <v>2087</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3089</v>
      </c>
    </row>
    <row r="299" spans="1:9" x14ac:dyDescent="0.25">
      <c r="A299" s="78">
        <v>329</v>
      </c>
      <c r="B299">
        <v>30</v>
      </c>
      <c r="C299">
        <v>1060</v>
      </c>
      <c r="D299" t="s">
        <v>532</v>
      </c>
      <c r="E299">
        <v>467</v>
      </c>
      <c r="F299">
        <v>849</v>
      </c>
      <c r="G299" t="s">
        <v>532</v>
      </c>
      <c r="H299">
        <v>1</v>
      </c>
      <c r="I299" t="s">
        <v>3090</v>
      </c>
    </row>
    <row r="300" spans="1:9" x14ac:dyDescent="0.25">
      <c r="A300" s="78">
        <v>330</v>
      </c>
      <c r="B300">
        <v>30</v>
      </c>
      <c r="C300">
        <v>1060</v>
      </c>
      <c r="D300" t="s">
        <v>532</v>
      </c>
      <c r="E300">
        <v>467</v>
      </c>
      <c r="F300">
        <v>849</v>
      </c>
      <c r="G300" t="s">
        <v>532</v>
      </c>
      <c r="H300">
        <v>1</v>
      </c>
      <c r="I300" t="s">
        <v>3091</v>
      </c>
    </row>
    <row r="301" spans="1:9" x14ac:dyDescent="0.25">
      <c r="A301" s="78">
        <v>331</v>
      </c>
      <c r="B301">
        <v>30</v>
      </c>
      <c r="C301">
        <v>1060</v>
      </c>
      <c r="D301" t="s">
        <v>532</v>
      </c>
      <c r="E301">
        <v>467</v>
      </c>
      <c r="F301">
        <v>849</v>
      </c>
      <c r="G301" t="s">
        <v>532</v>
      </c>
      <c r="H301">
        <v>3</v>
      </c>
      <c r="I301" t="s">
        <v>3092</v>
      </c>
    </row>
    <row r="302" spans="1:9" x14ac:dyDescent="0.25">
      <c r="A302" s="78">
        <v>332</v>
      </c>
      <c r="B302">
        <v>25</v>
      </c>
      <c r="C302">
        <v>1126</v>
      </c>
      <c r="D302" t="s">
        <v>565</v>
      </c>
      <c r="E302">
        <v>500</v>
      </c>
      <c r="F302">
        <v>888</v>
      </c>
      <c r="G302" t="s">
        <v>565</v>
      </c>
      <c r="H302">
        <v>6</v>
      </c>
      <c r="I302" t="s">
        <v>2092</v>
      </c>
    </row>
    <row r="303" spans="1:9" x14ac:dyDescent="0.25">
      <c r="A303" s="78">
        <v>333</v>
      </c>
      <c r="B303">
        <v>30</v>
      </c>
      <c r="C303">
        <v>1060</v>
      </c>
      <c r="D303" t="s">
        <v>532</v>
      </c>
      <c r="E303">
        <v>467</v>
      </c>
      <c r="F303">
        <v>849</v>
      </c>
      <c r="G303" t="s">
        <v>532</v>
      </c>
      <c r="H303">
        <v>7</v>
      </c>
      <c r="I303" t="s">
        <v>3093</v>
      </c>
    </row>
    <row r="304" spans="1:9" x14ac:dyDescent="0.25">
      <c r="A304" s="78">
        <v>334</v>
      </c>
      <c r="B304">
        <v>30</v>
      </c>
      <c r="C304">
        <v>1060</v>
      </c>
      <c r="D304" t="s">
        <v>532</v>
      </c>
      <c r="E304">
        <v>467</v>
      </c>
      <c r="F304">
        <v>849</v>
      </c>
      <c r="G304" t="s">
        <v>532</v>
      </c>
      <c r="H304">
        <v>7</v>
      </c>
      <c r="I304" t="s">
        <v>3094</v>
      </c>
    </row>
    <row r="305" spans="1:9" x14ac:dyDescent="0.25">
      <c r="A305" s="78">
        <v>335</v>
      </c>
      <c r="B305">
        <v>30</v>
      </c>
      <c r="C305">
        <v>1060</v>
      </c>
      <c r="D305" t="s">
        <v>532</v>
      </c>
      <c r="E305">
        <v>467</v>
      </c>
      <c r="F305">
        <v>849</v>
      </c>
      <c r="G305" t="s">
        <v>532</v>
      </c>
      <c r="H305">
        <v>7</v>
      </c>
      <c r="I305" t="s">
        <v>3095</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2335</v>
      </c>
      <c r="E307">
        <v>589</v>
      </c>
      <c r="F307">
        <v>980</v>
      </c>
      <c r="G307" t="s">
        <v>3096</v>
      </c>
      <c r="H307">
        <v>1</v>
      </c>
      <c r="I307" t="s">
        <v>3097</v>
      </c>
    </row>
    <row r="308" spans="1:9" x14ac:dyDescent="0.25">
      <c r="A308" s="78">
        <v>338</v>
      </c>
      <c r="B308">
        <v>31</v>
      </c>
      <c r="C308">
        <v>1313</v>
      </c>
      <c r="D308" t="s">
        <v>2335</v>
      </c>
      <c r="E308">
        <v>589</v>
      </c>
      <c r="F308">
        <v>980</v>
      </c>
      <c r="G308" t="s">
        <v>3096</v>
      </c>
      <c r="H308">
        <v>1</v>
      </c>
      <c r="I308" t="s">
        <v>3098</v>
      </c>
    </row>
    <row r="309" spans="1:9" x14ac:dyDescent="0.25">
      <c r="A309" s="78">
        <v>339</v>
      </c>
      <c r="B309">
        <v>31</v>
      </c>
      <c r="C309">
        <v>1313</v>
      </c>
      <c r="D309" t="s">
        <v>2335</v>
      </c>
      <c r="E309">
        <v>589</v>
      </c>
      <c r="F309">
        <v>980</v>
      </c>
      <c r="G309" t="s">
        <v>3096</v>
      </c>
      <c r="H309">
        <v>1</v>
      </c>
      <c r="I309" t="s">
        <v>3099</v>
      </c>
    </row>
    <row r="310" spans="1:9" x14ac:dyDescent="0.25">
      <c r="A310" s="78">
        <v>340</v>
      </c>
      <c r="B310">
        <v>31</v>
      </c>
      <c r="C310">
        <v>1313</v>
      </c>
      <c r="D310" t="s">
        <v>2335</v>
      </c>
      <c r="E310">
        <v>589</v>
      </c>
      <c r="F310">
        <v>980</v>
      </c>
      <c r="G310" t="s">
        <v>3096</v>
      </c>
      <c r="H310">
        <v>1</v>
      </c>
      <c r="I310" t="s">
        <v>3100</v>
      </c>
    </row>
    <row r="311" spans="1:9" x14ac:dyDescent="0.25">
      <c r="A311" s="78">
        <v>341</v>
      </c>
      <c r="B311">
        <v>6</v>
      </c>
      <c r="C311">
        <v>20</v>
      </c>
      <c r="D311" t="s">
        <v>109</v>
      </c>
      <c r="E311">
        <v>14</v>
      </c>
      <c r="F311">
        <v>92</v>
      </c>
      <c r="G311" t="s">
        <v>109</v>
      </c>
      <c r="H311">
        <v>6</v>
      </c>
      <c r="I311" t="s">
        <v>3101</v>
      </c>
    </row>
    <row r="312" spans="1:9" x14ac:dyDescent="0.25">
      <c r="A312" s="78">
        <v>342</v>
      </c>
      <c r="B312">
        <v>2</v>
      </c>
      <c r="C312">
        <v>1</v>
      </c>
      <c r="D312" t="s">
        <v>103</v>
      </c>
      <c r="E312">
        <v>2</v>
      </c>
      <c r="F312">
        <v>3</v>
      </c>
      <c r="G312" t="s">
        <v>103</v>
      </c>
      <c r="H312">
        <v>7</v>
      </c>
      <c r="I312" t="s">
        <v>3102</v>
      </c>
    </row>
    <row r="313" spans="1:9" x14ac:dyDescent="0.25">
      <c r="A313" s="78">
        <v>343</v>
      </c>
      <c r="B313">
        <v>29</v>
      </c>
      <c r="C313">
        <v>1006</v>
      </c>
      <c r="D313" t="s">
        <v>2331</v>
      </c>
      <c r="E313">
        <v>448</v>
      </c>
      <c r="F313">
        <v>823</v>
      </c>
      <c r="G313" t="s">
        <v>3026</v>
      </c>
      <c r="H313">
        <v>7</v>
      </c>
      <c r="I313" t="s">
        <v>3103</v>
      </c>
    </row>
    <row r="314" spans="1:9" x14ac:dyDescent="0.25">
      <c r="A314" s="78">
        <v>344</v>
      </c>
      <c r="B314">
        <v>23</v>
      </c>
      <c r="C314">
        <v>255</v>
      </c>
      <c r="D314" t="s">
        <v>2387</v>
      </c>
      <c r="E314">
        <v>154</v>
      </c>
      <c r="F314">
        <v>347</v>
      </c>
      <c r="G314" t="s">
        <v>2387</v>
      </c>
      <c r="H314">
        <v>7</v>
      </c>
      <c r="I314" t="s">
        <v>3104</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2335</v>
      </c>
      <c r="E316">
        <v>589</v>
      </c>
      <c r="F316">
        <v>980</v>
      </c>
      <c r="G316" t="s">
        <v>3096</v>
      </c>
      <c r="H316">
        <v>3</v>
      </c>
      <c r="I316" t="s">
        <v>3105</v>
      </c>
    </row>
    <row r="317" spans="1:9" x14ac:dyDescent="0.25">
      <c r="A317" s="79">
        <v>347</v>
      </c>
      <c r="B317">
        <v>31</v>
      </c>
      <c r="C317">
        <v>1313</v>
      </c>
      <c r="D317" t="s">
        <v>2335</v>
      </c>
      <c r="E317">
        <v>589</v>
      </c>
      <c r="F317">
        <v>980</v>
      </c>
      <c r="G317" t="s">
        <v>3096</v>
      </c>
      <c r="H317">
        <v>7</v>
      </c>
      <c r="I317" t="s">
        <v>3106</v>
      </c>
    </row>
    <row r="318" spans="1:9" x14ac:dyDescent="0.25">
      <c r="A318" s="79">
        <v>348</v>
      </c>
      <c r="B318">
        <v>27</v>
      </c>
      <c r="C318">
        <v>667</v>
      </c>
      <c r="D318" t="s">
        <v>452</v>
      </c>
      <c r="E318">
        <v>379</v>
      </c>
      <c r="F318">
        <v>684</v>
      </c>
      <c r="G318" t="s">
        <v>452</v>
      </c>
      <c r="H318">
        <v>7</v>
      </c>
      <c r="I318" t="s">
        <v>3107</v>
      </c>
    </row>
    <row r="319" spans="1:9" x14ac:dyDescent="0.25">
      <c r="A319" s="79">
        <v>349</v>
      </c>
      <c r="B319">
        <v>32</v>
      </c>
      <c r="C319">
        <v>1349</v>
      </c>
      <c r="D319" t="s">
        <v>2334</v>
      </c>
      <c r="E319">
        <v>616</v>
      </c>
      <c r="F319">
        <v>1011</v>
      </c>
      <c r="G319" t="s">
        <v>2334</v>
      </c>
      <c r="H319">
        <v>1</v>
      </c>
      <c r="I319" t="s">
        <v>3108</v>
      </c>
    </row>
    <row r="320" spans="1:9" x14ac:dyDescent="0.25">
      <c r="A320" s="79">
        <v>350</v>
      </c>
      <c r="B320">
        <v>32</v>
      </c>
      <c r="C320">
        <v>1349</v>
      </c>
      <c r="D320" t="s">
        <v>2334</v>
      </c>
      <c r="E320">
        <v>616</v>
      </c>
      <c r="F320">
        <v>1011</v>
      </c>
      <c r="G320" t="s">
        <v>2334</v>
      </c>
      <c r="H320">
        <v>1</v>
      </c>
      <c r="I320" t="s">
        <v>3109</v>
      </c>
    </row>
    <row r="321" spans="1:9" x14ac:dyDescent="0.25">
      <c r="A321" s="79">
        <v>351</v>
      </c>
      <c r="B321">
        <v>32</v>
      </c>
      <c r="C321">
        <v>1349</v>
      </c>
      <c r="D321" t="s">
        <v>2334</v>
      </c>
      <c r="E321">
        <v>616</v>
      </c>
      <c r="F321">
        <v>1011</v>
      </c>
      <c r="G321" t="s">
        <v>2334</v>
      </c>
      <c r="H321">
        <v>1</v>
      </c>
      <c r="I321" t="s">
        <v>3110</v>
      </c>
    </row>
    <row r="322" spans="1:9" x14ac:dyDescent="0.25">
      <c r="A322" s="79">
        <v>352</v>
      </c>
      <c r="B322">
        <v>32</v>
      </c>
      <c r="C322">
        <v>1349</v>
      </c>
      <c r="D322" t="s">
        <v>2334</v>
      </c>
      <c r="E322">
        <v>616</v>
      </c>
      <c r="F322">
        <v>1011</v>
      </c>
      <c r="G322" t="s">
        <v>2334</v>
      </c>
      <c r="H322">
        <v>1</v>
      </c>
      <c r="I322" t="s">
        <v>3111</v>
      </c>
    </row>
    <row r="323" spans="1:9" x14ac:dyDescent="0.25">
      <c r="A323" s="79">
        <v>353</v>
      </c>
      <c r="B323">
        <v>32</v>
      </c>
      <c r="C323">
        <v>1349</v>
      </c>
      <c r="D323" t="s">
        <v>2334</v>
      </c>
      <c r="E323">
        <v>616</v>
      </c>
      <c r="F323">
        <v>1011</v>
      </c>
      <c r="G323" t="s">
        <v>2334</v>
      </c>
      <c r="H323">
        <v>1</v>
      </c>
      <c r="I323" t="s">
        <v>3112</v>
      </c>
    </row>
    <row r="324" spans="1:9" x14ac:dyDescent="0.25">
      <c r="A324" s="79">
        <v>354</v>
      </c>
      <c r="B324">
        <v>32</v>
      </c>
      <c r="C324">
        <v>1349</v>
      </c>
      <c r="D324" t="s">
        <v>2334</v>
      </c>
      <c r="E324">
        <v>616</v>
      </c>
      <c r="F324">
        <v>1011</v>
      </c>
      <c r="G324" t="s">
        <v>2334</v>
      </c>
      <c r="H324">
        <v>1</v>
      </c>
      <c r="I324" t="s">
        <v>3113</v>
      </c>
    </row>
    <row r="325" spans="1:9" x14ac:dyDescent="0.25">
      <c r="A325" s="79">
        <v>355</v>
      </c>
      <c r="B325">
        <v>32</v>
      </c>
      <c r="C325">
        <v>1349</v>
      </c>
      <c r="D325" t="s">
        <v>2334</v>
      </c>
      <c r="E325">
        <v>616</v>
      </c>
      <c r="F325">
        <v>1011</v>
      </c>
      <c r="G325" t="s">
        <v>2334</v>
      </c>
      <c r="H325">
        <v>1</v>
      </c>
      <c r="I325" t="s">
        <v>3114</v>
      </c>
    </row>
    <row r="326" spans="1:9" x14ac:dyDescent="0.25">
      <c r="A326" s="79">
        <v>356</v>
      </c>
      <c r="B326">
        <v>32</v>
      </c>
      <c r="C326">
        <v>1349</v>
      </c>
      <c r="D326" t="s">
        <v>2334</v>
      </c>
      <c r="E326">
        <v>616</v>
      </c>
      <c r="F326">
        <v>1011</v>
      </c>
      <c r="G326" t="s">
        <v>2334</v>
      </c>
      <c r="H326">
        <v>1</v>
      </c>
      <c r="I326" t="s">
        <v>3115</v>
      </c>
    </row>
    <row r="327" spans="1:9" x14ac:dyDescent="0.25">
      <c r="A327" s="79">
        <v>357</v>
      </c>
      <c r="B327">
        <v>32</v>
      </c>
      <c r="C327">
        <v>1349</v>
      </c>
      <c r="D327" t="s">
        <v>2334</v>
      </c>
      <c r="E327">
        <v>616</v>
      </c>
      <c r="F327">
        <v>1011</v>
      </c>
      <c r="G327" t="s">
        <v>2334</v>
      </c>
      <c r="H327">
        <v>1</v>
      </c>
      <c r="I327" t="s">
        <v>3116</v>
      </c>
    </row>
    <row r="328" spans="1:9" x14ac:dyDescent="0.25">
      <c r="A328" s="79">
        <v>358</v>
      </c>
      <c r="B328">
        <v>32</v>
      </c>
      <c r="C328">
        <v>1349</v>
      </c>
      <c r="D328" t="s">
        <v>2334</v>
      </c>
      <c r="E328">
        <v>616</v>
      </c>
      <c r="F328">
        <v>1011</v>
      </c>
      <c r="G328" t="s">
        <v>2334</v>
      </c>
      <c r="H328">
        <v>1</v>
      </c>
      <c r="I328" t="s">
        <v>3117</v>
      </c>
    </row>
    <row r="329" spans="1:9" x14ac:dyDescent="0.25">
      <c r="A329" s="79">
        <v>359</v>
      </c>
      <c r="B329">
        <v>32</v>
      </c>
      <c r="C329">
        <v>1349</v>
      </c>
      <c r="D329" t="s">
        <v>2334</v>
      </c>
      <c r="E329">
        <v>616</v>
      </c>
      <c r="F329">
        <v>1011</v>
      </c>
      <c r="G329" t="s">
        <v>2334</v>
      </c>
      <c r="H329">
        <v>1</v>
      </c>
      <c r="I329" t="s">
        <v>3118</v>
      </c>
    </row>
    <row r="330" spans="1:9" x14ac:dyDescent="0.25">
      <c r="A330" s="79">
        <v>360</v>
      </c>
      <c r="B330">
        <v>33</v>
      </c>
      <c r="C330">
        <v>1429</v>
      </c>
      <c r="D330" t="s">
        <v>681</v>
      </c>
      <c r="E330">
        <v>632</v>
      </c>
      <c r="F330">
        <v>1027</v>
      </c>
      <c r="G330" t="s">
        <v>681</v>
      </c>
      <c r="H330">
        <v>1</v>
      </c>
      <c r="I330" t="s">
        <v>3119</v>
      </c>
    </row>
    <row r="331" spans="1:9" x14ac:dyDescent="0.25">
      <c r="A331" s="79">
        <v>361</v>
      </c>
      <c r="B331">
        <v>28</v>
      </c>
      <c r="C331">
        <v>994</v>
      </c>
      <c r="D331" t="s">
        <v>2332</v>
      </c>
      <c r="E331">
        <v>442</v>
      </c>
      <c r="F331">
        <v>816</v>
      </c>
      <c r="G331" t="s">
        <v>2332</v>
      </c>
      <c r="H331">
        <v>7</v>
      </c>
      <c r="I331" t="s">
        <v>3120</v>
      </c>
    </row>
    <row r="332" spans="1:9" x14ac:dyDescent="0.25">
      <c r="A332" s="79">
        <v>362</v>
      </c>
      <c r="B332">
        <v>29</v>
      </c>
      <c r="C332">
        <v>1006</v>
      </c>
      <c r="D332" t="s">
        <v>2331</v>
      </c>
      <c r="E332">
        <v>448</v>
      </c>
      <c r="F332">
        <v>823</v>
      </c>
      <c r="G332" t="s">
        <v>3026</v>
      </c>
      <c r="H332">
        <v>7</v>
      </c>
      <c r="I332" t="s">
        <v>3121</v>
      </c>
    </row>
    <row r="333" spans="1:9" x14ac:dyDescent="0.25">
      <c r="A333" s="79">
        <v>364</v>
      </c>
      <c r="B333">
        <v>32</v>
      </c>
      <c r="C333">
        <v>1349</v>
      </c>
      <c r="D333" t="s">
        <v>2334</v>
      </c>
      <c r="E333">
        <v>616</v>
      </c>
      <c r="F333">
        <v>1011</v>
      </c>
      <c r="G333" t="s">
        <v>2334</v>
      </c>
      <c r="H333">
        <v>3</v>
      </c>
      <c r="I333" t="s">
        <v>3122</v>
      </c>
    </row>
    <row r="334" spans="1:9" x14ac:dyDescent="0.25">
      <c r="A334" s="79">
        <v>365</v>
      </c>
      <c r="B334">
        <v>32</v>
      </c>
      <c r="C334">
        <v>1349</v>
      </c>
      <c r="D334" t="s">
        <v>2334</v>
      </c>
      <c r="E334">
        <v>616</v>
      </c>
      <c r="F334">
        <v>1011</v>
      </c>
      <c r="G334" t="s">
        <v>2334</v>
      </c>
      <c r="H334">
        <v>1</v>
      </c>
      <c r="I334" t="s">
        <v>3123</v>
      </c>
    </row>
    <row r="335" spans="1:9" x14ac:dyDescent="0.25">
      <c r="A335" s="79">
        <v>366</v>
      </c>
      <c r="B335">
        <v>32</v>
      </c>
      <c r="C335">
        <v>1349</v>
      </c>
      <c r="D335" t="s">
        <v>2334</v>
      </c>
      <c r="E335">
        <v>616</v>
      </c>
      <c r="F335">
        <v>1011</v>
      </c>
      <c r="G335" t="s">
        <v>2334</v>
      </c>
      <c r="H335">
        <v>7</v>
      </c>
      <c r="I335" t="s">
        <v>3124</v>
      </c>
    </row>
    <row r="336" spans="1:9" x14ac:dyDescent="0.25">
      <c r="A336" s="79">
        <v>367</v>
      </c>
      <c r="B336">
        <v>32</v>
      </c>
      <c r="C336">
        <v>1349</v>
      </c>
      <c r="D336" t="s">
        <v>2334</v>
      </c>
      <c r="E336">
        <v>616</v>
      </c>
      <c r="F336">
        <v>1011</v>
      </c>
      <c r="G336" t="s">
        <v>2334</v>
      </c>
      <c r="H336">
        <v>7</v>
      </c>
      <c r="I336" t="s">
        <v>3125</v>
      </c>
    </row>
    <row r="337" spans="1:9" x14ac:dyDescent="0.25">
      <c r="A337" s="79">
        <v>368</v>
      </c>
      <c r="B337">
        <v>32</v>
      </c>
      <c r="C337">
        <v>1349</v>
      </c>
      <c r="D337" t="s">
        <v>2334</v>
      </c>
      <c r="E337">
        <v>616</v>
      </c>
      <c r="F337">
        <v>1011</v>
      </c>
      <c r="G337" t="s">
        <v>2334</v>
      </c>
      <c r="H337">
        <v>7</v>
      </c>
      <c r="I337" t="s">
        <v>3126</v>
      </c>
    </row>
    <row r="338" spans="1:9" x14ac:dyDescent="0.25">
      <c r="A338" s="79">
        <v>369</v>
      </c>
      <c r="B338">
        <v>32</v>
      </c>
      <c r="C338">
        <v>1349</v>
      </c>
      <c r="D338" t="s">
        <v>2334</v>
      </c>
      <c r="E338">
        <v>616</v>
      </c>
      <c r="F338">
        <v>1011</v>
      </c>
      <c r="G338" t="s">
        <v>2334</v>
      </c>
      <c r="H338">
        <v>1</v>
      </c>
      <c r="I338" t="s">
        <v>3127</v>
      </c>
    </row>
    <row r="339" spans="1:9" x14ac:dyDescent="0.25">
      <c r="A339" s="79">
        <v>370</v>
      </c>
      <c r="B339">
        <v>16</v>
      </c>
      <c r="C339">
        <v>300</v>
      </c>
      <c r="D339" t="s">
        <v>2309</v>
      </c>
      <c r="E339">
        <v>18</v>
      </c>
      <c r="F339">
        <v>108</v>
      </c>
      <c r="G339" t="s">
        <v>2309</v>
      </c>
      <c r="H339">
        <v>6</v>
      </c>
      <c r="I339" t="s">
        <v>3128</v>
      </c>
    </row>
    <row r="340" spans="1:9" x14ac:dyDescent="0.25">
      <c r="A340" s="79">
        <v>371</v>
      </c>
      <c r="B340">
        <v>17</v>
      </c>
      <c r="C340">
        <v>256</v>
      </c>
      <c r="D340" t="s">
        <v>2310</v>
      </c>
      <c r="E340">
        <v>179</v>
      </c>
      <c r="F340">
        <v>382</v>
      </c>
      <c r="G340" t="s">
        <v>2310</v>
      </c>
      <c r="H340">
        <v>6</v>
      </c>
      <c r="I340" t="s">
        <v>3129</v>
      </c>
    </row>
    <row r="341" spans="1:9" x14ac:dyDescent="0.25">
      <c r="A341" s="79">
        <v>372</v>
      </c>
      <c r="B341">
        <v>12</v>
      </c>
      <c r="C341">
        <v>125</v>
      </c>
      <c r="D341" t="s">
        <v>2327</v>
      </c>
      <c r="E341">
        <v>16</v>
      </c>
      <c r="F341">
        <v>103</v>
      </c>
      <c r="G341" t="s">
        <v>2327</v>
      </c>
      <c r="H341">
        <v>7</v>
      </c>
      <c r="I341" t="s">
        <v>3130</v>
      </c>
    </row>
    <row r="342" spans="1:9" x14ac:dyDescent="0.25">
      <c r="A342" s="79">
        <v>373</v>
      </c>
      <c r="B342">
        <v>33</v>
      </c>
      <c r="C342">
        <v>1429</v>
      </c>
      <c r="D342" t="s">
        <v>681</v>
      </c>
      <c r="E342">
        <v>632</v>
      </c>
      <c r="F342">
        <v>1027</v>
      </c>
      <c r="G342" t="s">
        <v>681</v>
      </c>
      <c r="H342">
        <v>7</v>
      </c>
      <c r="I342" t="s">
        <v>3131</v>
      </c>
    </row>
    <row r="343" spans="1:9" x14ac:dyDescent="0.25">
      <c r="A343" s="79">
        <v>374</v>
      </c>
      <c r="B343">
        <v>34</v>
      </c>
      <c r="C343">
        <v>1484</v>
      </c>
      <c r="D343" t="s">
        <v>2337</v>
      </c>
      <c r="E343">
        <v>407</v>
      </c>
      <c r="F343">
        <v>726</v>
      </c>
      <c r="G343" t="s">
        <v>2337</v>
      </c>
      <c r="H343">
        <v>1</v>
      </c>
      <c r="I343" t="s">
        <v>3132</v>
      </c>
    </row>
    <row r="344" spans="1:9" x14ac:dyDescent="0.25">
      <c r="A344" s="79">
        <v>375</v>
      </c>
      <c r="B344">
        <v>34</v>
      </c>
      <c r="C344">
        <v>1484</v>
      </c>
      <c r="D344" t="s">
        <v>2337</v>
      </c>
      <c r="E344">
        <v>407</v>
      </c>
      <c r="F344">
        <v>726</v>
      </c>
      <c r="G344" t="s">
        <v>2337</v>
      </c>
      <c r="H344">
        <v>1</v>
      </c>
      <c r="I344" t="s">
        <v>3133</v>
      </c>
    </row>
    <row r="345" spans="1:9" x14ac:dyDescent="0.25">
      <c r="A345" s="79">
        <v>376</v>
      </c>
      <c r="B345">
        <v>34</v>
      </c>
      <c r="C345">
        <v>1484</v>
      </c>
      <c r="D345" t="s">
        <v>2337</v>
      </c>
      <c r="E345">
        <v>407</v>
      </c>
      <c r="F345">
        <v>726</v>
      </c>
      <c r="G345" t="s">
        <v>2337</v>
      </c>
      <c r="H345">
        <v>1</v>
      </c>
      <c r="I345" t="s">
        <v>3134</v>
      </c>
    </row>
    <row r="346" spans="1:9" x14ac:dyDescent="0.25">
      <c r="A346" s="79">
        <v>377</v>
      </c>
      <c r="B346">
        <v>34</v>
      </c>
      <c r="C346">
        <v>1484</v>
      </c>
      <c r="D346" t="s">
        <v>2337</v>
      </c>
      <c r="E346">
        <v>407</v>
      </c>
      <c r="F346">
        <v>726</v>
      </c>
      <c r="G346" t="s">
        <v>2337</v>
      </c>
      <c r="H346">
        <v>1</v>
      </c>
      <c r="I346" t="s">
        <v>3135</v>
      </c>
    </row>
    <row r="347" spans="1:9" x14ac:dyDescent="0.25">
      <c r="A347" s="79">
        <v>378</v>
      </c>
      <c r="B347">
        <v>34</v>
      </c>
      <c r="C347">
        <v>1484</v>
      </c>
      <c r="D347" t="s">
        <v>2337</v>
      </c>
      <c r="E347">
        <v>407</v>
      </c>
      <c r="F347">
        <v>726</v>
      </c>
      <c r="G347" t="s">
        <v>2337</v>
      </c>
      <c r="H347">
        <v>6</v>
      </c>
      <c r="I347" t="s">
        <v>3136</v>
      </c>
    </row>
    <row r="348" spans="1:9" x14ac:dyDescent="0.25">
      <c r="A348" s="79">
        <v>379</v>
      </c>
      <c r="B348">
        <v>34</v>
      </c>
      <c r="C348">
        <v>1484</v>
      </c>
      <c r="D348" t="s">
        <v>2337</v>
      </c>
      <c r="E348">
        <v>407</v>
      </c>
      <c r="F348">
        <v>726</v>
      </c>
      <c r="G348" t="s">
        <v>2337</v>
      </c>
      <c r="H348">
        <v>1</v>
      </c>
      <c r="I348" t="s">
        <v>3137</v>
      </c>
    </row>
    <row r="349" spans="1:9" x14ac:dyDescent="0.25">
      <c r="A349" s="79">
        <v>381</v>
      </c>
      <c r="B349">
        <v>36</v>
      </c>
      <c r="C349">
        <v>1555</v>
      </c>
      <c r="D349" t="s">
        <v>3138</v>
      </c>
      <c r="E349">
        <v>681</v>
      </c>
      <c r="F349">
        <v>1086</v>
      </c>
      <c r="G349" t="s">
        <v>3138</v>
      </c>
      <c r="H349">
        <v>1</v>
      </c>
      <c r="I349" t="s">
        <v>3139</v>
      </c>
    </row>
    <row r="350" spans="1:9" x14ac:dyDescent="0.25">
      <c r="A350" s="79">
        <v>382</v>
      </c>
      <c r="B350">
        <v>36</v>
      </c>
      <c r="C350">
        <v>1555</v>
      </c>
      <c r="D350" t="s">
        <v>3138</v>
      </c>
      <c r="E350">
        <v>681</v>
      </c>
      <c r="F350">
        <v>1086</v>
      </c>
      <c r="G350" t="s">
        <v>3138</v>
      </c>
      <c r="H350">
        <v>1</v>
      </c>
      <c r="I350" t="s">
        <v>3140</v>
      </c>
    </row>
    <row r="351" spans="1:9" x14ac:dyDescent="0.25">
      <c r="A351" s="79">
        <v>383</v>
      </c>
      <c r="B351">
        <v>36</v>
      </c>
      <c r="C351">
        <v>1555</v>
      </c>
      <c r="D351" t="s">
        <v>3138</v>
      </c>
      <c r="E351">
        <v>681</v>
      </c>
      <c r="F351">
        <v>1086</v>
      </c>
      <c r="G351" t="s">
        <v>3138</v>
      </c>
      <c r="H351">
        <v>1</v>
      </c>
      <c r="I351" t="s">
        <v>3141</v>
      </c>
    </row>
    <row r="352" spans="1:9" x14ac:dyDescent="0.25">
      <c r="A352" s="79">
        <v>384</v>
      </c>
      <c r="B352">
        <v>36</v>
      </c>
      <c r="C352">
        <v>1555</v>
      </c>
      <c r="D352" t="s">
        <v>3138</v>
      </c>
      <c r="E352">
        <v>681</v>
      </c>
      <c r="F352">
        <v>1086</v>
      </c>
      <c r="G352" t="s">
        <v>3138</v>
      </c>
      <c r="H352">
        <v>1</v>
      </c>
      <c r="I352" t="s">
        <v>3142</v>
      </c>
    </row>
    <row r="353" spans="1:9" x14ac:dyDescent="0.25">
      <c r="A353" s="79">
        <v>386</v>
      </c>
      <c r="B353">
        <v>36</v>
      </c>
      <c r="C353">
        <v>1555</v>
      </c>
      <c r="D353" t="s">
        <v>3138</v>
      </c>
      <c r="E353">
        <v>681</v>
      </c>
      <c r="F353">
        <v>1086</v>
      </c>
      <c r="G353" t="s">
        <v>3138</v>
      </c>
      <c r="H353">
        <v>1</v>
      </c>
      <c r="I353" t="s">
        <v>3143</v>
      </c>
    </row>
    <row r="354" spans="1:9" x14ac:dyDescent="0.25">
      <c r="A354" s="79">
        <v>387</v>
      </c>
      <c r="B354">
        <v>36</v>
      </c>
      <c r="C354">
        <v>1555</v>
      </c>
      <c r="D354" t="s">
        <v>3138</v>
      </c>
      <c r="E354">
        <v>681</v>
      </c>
      <c r="F354">
        <v>1086</v>
      </c>
      <c r="G354" t="s">
        <v>3138</v>
      </c>
      <c r="H354">
        <v>1</v>
      </c>
      <c r="I354" t="s">
        <v>3144</v>
      </c>
    </row>
    <row r="355" spans="1:9" x14ac:dyDescent="0.25">
      <c r="A355" s="79">
        <v>388</v>
      </c>
      <c r="B355">
        <v>34</v>
      </c>
      <c r="C355">
        <v>1484</v>
      </c>
      <c r="D355" t="s">
        <v>2337</v>
      </c>
      <c r="E355">
        <v>407</v>
      </c>
      <c r="F355">
        <v>726</v>
      </c>
      <c r="G355" t="s">
        <v>2337</v>
      </c>
      <c r="H355">
        <v>7</v>
      </c>
      <c r="I355" t="s">
        <v>3145</v>
      </c>
    </row>
    <row r="356" spans="1:9" x14ac:dyDescent="0.25">
      <c r="A356" s="79">
        <v>390</v>
      </c>
      <c r="B356">
        <v>29</v>
      </c>
      <c r="C356">
        <v>1006</v>
      </c>
      <c r="D356" t="s">
        <v>2331</v>
      </c>
      <c r="E356">
        <v>448</v>
      </c>
      <c r="F356">
        <v>823</v>
      </c>
      <c r="G356" t="s">
        <v>3026</v>
      </c>
      <c r="H356">
        <v>6</v>
      </c>
      <c r="I356" t="s">
        <v>3146</v>
      </c>
    </row>
    <row r="357" spans="1:9" x14ac:dyDescent="0.25">
      <c r="A357" s="79">
        <v>391</v>
      </c>
      <c r="B357">
        <v>36</v>
      </c>
      <c r="C357">
        <v>1555</v>
      </c>
      <c r="D357" t="s">
        <v>3138</v>
      </c>
      <c r="E357">
        <v>681</v>
      </c>
      <c r="F357">
        <v>1086</v>
      </c>
      <c r="G357" t="s">
        <v>3138</v>
      </c>
      <c r="H357">
        <v>6</v>
      </c>
      <c r="I357" t="s">
        <v>3147</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3138</v>
      </c>
      <c r="E359">
        <v>681</v>
      </c>
      <c r="F359">
        <v>1086</v>
      </c>
      <c r="G359" t="s">
        <v>3138</v>
      </c>
      <c r="H359">
        <v>7</v>
      </c>
      <c r="I359" t="s">
        <v>3148</v>
      </c>
    </row>
    <row r="360" spans="1:9" x14ac:dyDescent="0.25">
      <c r="A360" s="79">
        <v>397</v>
      </c>
      <c r="B360">
        <v>36</v>
      </c>
      <c r="C360">
        <v>1555</v>
      </c>
      <c r="D360" t="s">
        <v>3138</v>
      </c>
      <c r="E360">
        <v>681</v>
      </c>
      <c r="F360">
        <v>1086</v>
      </c>
      <c r="G360" t="s">
        <v>3138</v>
      </c>
      <c r="H360">
        <v>1</v>
      </c>
      <c r="I360" t="s">
        <v>3149</v>
      </c>
    </row>
    <row r="361" spans="1:9" x14ac:dyDescent="0.25">
      <c r="A361" s="79">
        <v>398</v>
      </c>
      <c r="B361">
        <v>7</v>
      </c>
      <c r="C361">
        <v>9</v>
      </c>
      <c r="D361" t="s">
        <v>2307</v>
      </c>
      <c r="E361">
        <v>180</v>
      </c>
      <c r="F361">
        <v>383</v>
      </c>
      <c r="G361" t="s">
        <v>2307</v>
      </c>
      <c r="H361">
        <v>6</v>
      </c>
      <c r="I361" t="s">
        <v>3150</v>
      </c>
    </row>
    <row r="362" spans="1:9" x14ac:dyDescent="0.25">
      <c r="A362" s="79">
        <v>399</v>
      </c>
      <c r="B362">
        <v>36</v>
      </c>
      <c r="C362">
        <v>1555</v>
      </c>
      <c r="D362" t="s">
        <v>3138</v>
      </c>
      <c r="E362">
        <v>681</v>
      </c>
      <c r="F362">
        <v>1086</v>
      </c>
      <c r="G362" t="s">
        <v>3138</v>
      </c>
      <c r="H362">
        <v>3</v>
      </c>
      <c r="I362" t="s">
        <v>3151</v>
      </c>
    </row>
    <row r="363" spans="1:9" x14ac:dyDescent="0.25">
      <c r="A363" s="79">
        <v>400</v>
      </c>
      <c r="B363">
        <v>36</v>
      </c>
      <c r="C363">
        <v>1555</v>
      </c>
      <c r="D363" t="s">
        <v>3138</v>
      </c>
      <c r="E363">
        <v>681</v>
      </c>
      <c r="F363">
        <v>1086</v>
      </c>
      <c r="G363" t="s">
        <v>3138</v>
      </c>
      <c r="H363">
        <v>7</v>
      </c>
      <c r="I363" t="s">
        <v>3152</v>
      </c>
    </row>
    <row r="364" spans="1:9" x14ac:dyDescent="0.25">
      <c r="A364" s="79">
        <v>401</v>
      </c>
      <c r="B364">
        <v>36</v>
      </c>
      <c r="C364">
        <v>1555</v>
      </c>
      <c r="D364" t="s">
        <v>3138</v>
      </c>
      <c r="E364">
        <v>681</v>
      </c>
      <c r="F364">
        <v>1086</v>
      </c>
      <c r="G364" t="s">
        <v>3138</v>
      </c>
      <c r="H364">
        <v>7</v>
      </c>
      <c r="I364" t="s">
        <v>3153</v>
      </c>
    </row>
    <row r="365" spans="1:9" x14ac:dyDescent="0.25">
      <c r="A365" s="79">
        <v>402</v>
      </c>
      <c r="B365">
        <v>37</v>
      </c>
      <c r="C365">
        <v>1654</v>
      </c>
      <c r="D365" t="s">
        <v>3154</v>
      </c>
      <c r="E365">
        <v>720</v>
      </c>
      <c r="F365">
        <v>1133</v>
      </c>
      <c r="G365" t="s">
        <v>3154</v>
      </c>
      <c r="H365">
        <v>1</v>
      </c>
      <c r="I365" t="s">
        <v>3155</v>
      </c>
    </row>
    <row r="366" spans="1:9" x14ac:dyDescent="0.25">
      <c r="A366" s="79">
        <v>403</v>
      </c>
      <c r="B366">
        <v>37</v>
      </c>
      <c r="C366">
        <v>1654</v>
      </c>
      <c r="D366" t="s">
        <v>3154</v>
      </c>
      <c r="E366">
        <v>720</v>
      </c>
      <c r="F366">
        <v>1133</v>
      </c>
      <c r="G366" t="s">
        <v>3154</v>
      </c>
      <c r="H366">
        <v>1</v>
      </c>
      <c r="I366" t="s">
        <v>3156</v>
      </c>
    </row>
    <row r="367" spans="1:9" x14ac:dyDescent="0.25">
      <c r="A367" s="79">
        <v>404</v>
      </c>
      <c r="B367">
        <v>37</v>
      </c>
      <c r="C367">
        <v>1654</v>
      </c>
      <c r="D367" t="s">
        <v>3154</v>
      </c>
      <c r="E367">
        <v>720</v>
      </c>
      <c r="F367">
        <v>1133</v>
      </c>
      <c r="G367" t="s">
        <v>3154</v>
      </c>
      <c r="H367">
        <v>1</v>
      </c>
      <c r="I367" t="s">
        <v>3157</v>
      </c>
    </row>
    <row r="368" spans="1:9" x14ac:dyDescent="0.25">
      <c r="A368" s="79">
        <v>405</v>
      </c>
      <c r="B368">
        <v>37</v>
      </c>
      <c r="C368">
        <v>1654</v>
      </c>
      <c r="D368" t="s">
        <v>3154</v>
      </c>
      <c r="E368">
        <v>720</v>
      </c>
      <c r="F368">
        <v>1133</v>
      </c>
      <c r="G368" t="s">
        <v>3154</v>
      </c>
      <c r="H368">
        <v>1</v>
      </c>
      <c r="I368" t="s">
        <v>3158</v>
      </c>
    </row>
    <row r="369" spans="1:9" x14ac:dyDescent="0.25">
      <c r="A369" s="79">
        <v>406</v>
      </c>
      <c r="B369">
        <v>37</v>
      </c>
      <c r="C369">
        <v>1654</v>
      </c>
      <c r="D369" t="s">
        <v>3154</v>
      </c>
      <c r="E369">
        <v>720</v>
      </c>
      <c r="F369">
        <v>1133</v>
      </c>
      <c r="G369" t="s">
        <v>3154</v>
      </c>
      <c r="H369">
        <v>1</v>
      </c>
      <c r="I369" t="s">
        <v>3159</v>
      </c>
    </row>
    <row r="370" spans="1:9" x14ac:dyDescent="0.25">
      <c r="A370" s="79">
        <v>409</v>
      </c>
      <c r="B370">
        <v>3</v>
      </c>
      <c r="C370">
        <v>10</v>
      </c>
      <c r="D370" t="s">
        <v>2324</v>
      </c>
      <c r="E370">
        <v>5</v>
      </c>
      <c r="F370">
        <v>20</v>
      </c>
      <c r="G370" t="s">
        <v>2324</v>
      </c>
      <c r="H370">
        <v>7</v>
      </c>
      <c r="I370" t="s">
        <v>3160</v>
      </c>
    </row>
    <row r="371" spans="1:9" x14ac:dyDescent="0.25">
      <c r="A371" s="79">
        <v>410</v>
      </c>
      <c r="B371">
        <v>36</v>
      </c>
      <c r="C371">
        <v>1555</v>
      </c>
      <c r="D371" t="s">
        <v>3138</v>
      </c>
      <c r="E371">
        <v>681</v>
      </c>
      <c r="F371">
        <v>1086</v>
      </c>
      <c r="G371" t="s">
        <v>3138</v>
      </c>
      <c r="H371">
        <v>7</v>
      </c>
      <c r="I371" t="s">
        <v>3161</v>
      </c>
    </row>
    <row r="372" spans="1:9" x14ac:dyDescent="0.25">
      <c r="A372" s="79">
        <v>411</v>
      </c>
      <c r="B372">
        <v>40</v>
      </c>
      <c r="C372">
        <v>1782</v>
      </c>
      <c r="D372" t="s">
        <v>3162</v>
      </c>
      <c r="E372">
        <v>4294967296</v>
      </c>
      <c r="F372">
        <v>0</v>
      </c>
      <c r="H372">
        <v>1</v>
      </c>
      <c r="I372" t="s">
        <v>3163</v>
      </c>
    </row>
    <row r="373" spans="1:9" x14ac:dyDescent="0.25">
      <c r="A373" s="79">
        <v>412</v>
      </c>
      <c r="B373">
        <v>40</v>
      </c>
      <c r="C373">
        <v>1782</v>
      </c>
      <c r="D373" t="s">
        <v>3162</v>
      </c>
      <c r="E373">
        <v>4294967296</v>
      </c>
      <c r="F373">
        <v>0</v>
      </c>
      <c r="H373">
        <v>1</v>
      </c>
      <c r="I373" t="s">
        <v>3164</v>
      </c>
    </row>
    <row r="374" spans="1:9" x14ac:dyDescent="0.25">
      <c r="A374" s="79">
        <v>413</v>
      </c>
      <c r="B374">
        <v>40</v>
      </c>
      <c r="C374">
        <v>1782</v>
      </c>
      <c r="D374" t="s">
        <v>3162</v>
      </c>
      <c r="E374">
        <v>4294967296</v>
      </c>
      <c r="F374">
        <v>0</v>
      </c>
      <c r="H374">
        <v>1</v>
      </c>
      <c r="I374" t="s">
        <v>3165</v>
      </c>
    </row>
    <row r="375" spans="1:9" x14ac:dyDescent="0.25">
      <c r="A375" s="79">
        <v>414</v>
      </c>
      <c r="B375">
        <v>40</v>
      </c>
      <c r="C375">
        <v>1782</v>
      </c>
      <c r="D375" t="s">
        <v>3162</v>
      </c>
      <c r="E375">
        <v>4294967296</v>
      </c>
      <c r="F375">
        <v>0</v>
      </c>
      <c r="H375">
        <v>1</v>
      </c>
      <c r="I375" t="s">
        <v>3166</v>
      </c>
    </row>
    <row r="376" spans="1:9" x14ac:dyDescent="0.25">
      <c r="A376" s="79">
        <v>415</v>
      </c>
      <c r="B376">
        <v>38</v>
      </c>
      <c r="C376">
        <v>1719</v>
      </c>
      <c r="D376" t="s">
        <v>3167</v>
      </c>
      <c r="E376">
        <v>743</v>
      </c>
      <c r="F376">
        <v>1160</v>
      </c>
      <c r="G376" t="s">
        <v>3167</v>
      </c>
      <c r="H376">
        <v>1</v>
      </c>
      <c r="I376" t="s">
        <v>3168</v>
      </c>
    </row>
    <row r="377" spans="1:9" x14ac:dyDescent="0.25">
      <c r="A377" s="79">
        <v>416</v>
      </c>
      <c r="B377">
        <v>38</v>
      </c>
      <c r="C377">
        <v>1719</v>
      </c>
      <c r="D377" t="s">
        <v>3167</v>
      </c>
      <c r="E377">
        <v>743</v>
      </c>
      <c r="F377">
        <v>1160</v>
      </c>
      <c r="G377" t="s">
        <v>3167</v>
      </c>
      <c r="H377">
        <v>1</v>
      </c>
      <c r="I377" t="s">
        <v>3169</v>
      </c>
    </row>
    <row r="378" spans="1:9" x14ac:dyDescent="0.25">
      <c r="A378" s="79">
        <v>417</v>
      </c>
      <c r="B378">
        <v>38</v>
      </c>
      <c r="C378">
        <v>1719</v>
      </c>
      <c r="D378" t="s">
        <v>3167</v>
      </c>
      <c r="E378">
        <v>743</v>
      </c>
      <c r="F378">
        <v>1160</v>
      </c>
      <c r="G378" t="s">
        <v>3167</v>
      </c>
      <c r="H378">
        <v>1</v>
      </c>
      <c r="I378" t="s">
        <v>3170</v>
      </c>
    </row>
    <row r="379" spans="1:9" x14ac:dyDescent="0.25">
      <c r="A379" s="79">
        <v>418</v>
      </c>
      <c r="B379">
        <v>38</v>
      </c>
      <c r="C379">
        <v>1719</v>
      </c>
      <c r="D379" t="s">
        <v>3167</v>
      </c>
      <c r="E379">
        <v>743</v>
      </c>
      <c r="F379">
        <v>1160</v>
      </c>
      <c r="G379" t="s">
        <v>3167</v>
      </c>
      <c r="H379">
        <v>1</v>
      </c>
      <c r="I379" t="s">
        <v>3171</v>
      </c>
    </row>
    <row r="380" spans="1:9" x14ac:dyDescent="0.25">
      <c r="A380" s="79">
        <v>419</v>
      </c>
      <c r="B380">
        <v>38</v>
      </c>
      <c r="C380">
        <v>1719</v>
      </c>
      <c r="D380" t="s">
        <v>3167</v>
      </c>
      <c r="E380">
        <v>743</v>
      </c>
      <c r="F380">
        <v>1160</v>
      </c>
      <c r="G380" t="s">
        <v>3167</v>
      </c>
      <c r="H380">
        <v>1</v>
      </c>
      <c r="I380" t="s">
        <v>3172</v>
      </c>
    </row>
    <row r="381" spans="1:9" x14ac:dyDescent="0.25">
      <c r="A381" s="79">
        <v>420</v>
      </c>
      <c r="B381">
        <v>38</v>
      </c>
      <c r="C381">
        <v>1719</v>
      </c>
      <c r="D381" t="s">
        <v>3167</v>
      </c>
      <c r="E381">
        <v>743</v>
      </c>
      <c r="F381">
        <v>1160</v>
      </c>
      <c r="G381" t="s">
        <v>3167</v>
      </c>
      <c r="H381">
        <v>1</v>
      </c>
      <c r="I381" t="s">
        <v>3173</v>
      </c>
    </row>
    <row r="382" spans="1:9" x14ac:dyDescent="0.25">
      <c r="A382" s="79">
        <v>421</v>
      </c>
      <c r="B382">
        <v>38</v>
      </c>
      <c r="C382">
        <v>1719</v>
      </c>
      <c r="D382" t="s">
        <v>3167</v>
      </c>
      <c r="E382">
        <v>743</v>
      </c>
      <c r="F382">
        <v>1160</v>
      </c>
      <c r="G382" t="s">
        <v>3167</v>
      </c>
      <c r="H382">
        <v>1</v>
      </c>
      <c r="I382" t="s">
        <v>3174</v>
      </c>
    </row>
    <row r="383" spans="1:9" x14ac:dyDescent="0.25">
      <c r="A383" s="79">
        <v>422</v>
      </c>
      <c r="B383">
        <v>37</v>
      </c>
      <c r="C383">
        <v>1654</v>
      </c>
      <c r="D383" t="s">
        <v>3154</v>
      </c>
      <c r="E383">
        <v>720</v>
      </c>
      <c r="F383">
        <v>1133</v>
      </c>
      <c r="G383" t="s">
        <v>3154</v>
      </c>
      <c r="H383">
        <v>7</v>
      </c>
      <c r="I383" t="s">
        <v>3175</v>
      </c>
    </row>
    <row r="384" spans="1:9" x14ac:dyDescent="0.25">
      <c r="A384" s="79">
        <v>423</v>
      </c>
      <c r="B384">
        <v>37</v>
      </c>
      <c r="C384">
        <v>1654</v>
      </c>
      <c r="D384" t="s">
        <v>3154</v>
      </c>
      <c r="E384">
        <v>720</v>
      </c>
      <c r="F384">
        <v>1133</v>
      </c>
      <c r="G384" t="s">
        <v>3154</v>
      </c>
      <c r="H384">
        <v>7</v>
      </c>
      <c r="I384" t="s">
        <v>3176</v>
      </c>
    </row>
    <row r="385" spans="1:9" x14ac:dyDescent="0.25">
      <c r="A385" s="79">
        <v>424</v>
      </c>
      <c r="B385">
        <v>27</v>
      </c>
      <c r="C385">
        <v>667</v>
      </c>
      <c r="D385" t="s">
        <v>452</v>
      </c>
      <c r="E385">
        <v>379</v>
      </c>
      <c r="F385">
        <v>684</v>
      </c>
      <c r="G385" t="s">
        <v>452</v>
      </c>
      <c r="H385">
        <v>6</v>
      </c>
      <c r="I385" t="s">
        <v>3177</v>
      </c>
    </row>
    <row r="386" spans="1:9" x14ac:dyDescent="0.25">
      <c r="A386" s="79">
        <v>425</v>
      </c>
      <c r="B386">
        <v>6</v>
      </c>
      <c r="C386">
        <v>20</v>
      </c>
      <c r="D386" t="s">
        <v>109</v>
      </c>
      <c r="E386">
        <v>14</v>
      </c>
      <c r="F386">
        <v>92</v>
      </c>
      <c r="G386" t="s">
        <v>109</v>
      </c>
      <c r="H386">
        <v>6</v>
      </c>
      <c r="I386" t="s">
        <v>3178</v>
      </c>
    </row>
    <row r="387" spans="1:9" x14ac:dyDescent="0.25">
      <c r="A387" s="79">
        <v>426</v>
      </c>
      <c r="B387">
        <v>38</v>
      </c>
      <c r="C387">
        <v>1719</v>
      </c>
      <c r="D387" t="s">
        <v>3167</v>
      </c>
      <c r="E387">
        <v>743</v>
      </c>
      <c r="F387">
        <v>1160</v>
      </c>
      <c r="G387" t="s">
        <v>3167</v>
      </c>
      <c r="H387">
        <v>1</v>
      </c>
      <c r="I387" t="s">
        <v>3179</v>
      </c>
    </row>
    <row r="388" spans="1:9" x14ac:dyDescent="0.25">
      <c r="A388" s="79">
        <v>427</v>
      </c>
      <c r="B388">
        <v>6</v>
      </c>
      <c r="C388">
        <v>20</v>
      </c>
      <c r="D388" t="s">
        <v>109</v>
      </c>
      <c r="E388">
        <v>14</v>
      </c>
      <c r="F388">
        <v>92</v>
      </c>
      <c r="G388" t="s">
        <v>109</v>
      </c>
      <c r="H388">
        <v>7</v>
      </c>
      <c r="I388" t="s">
        <v>3180</v>
      </c>
    </row>
    <row r="389" spans="1:9" x14ac:dyDescent="0.25">
      <c r="A389" s="79">
        <v>428</v>
      </c>
      <c r="B389">
        <v>27</v>
      </c>
      <c r="C389">
        <v>667</v>
      </c>
      <c r="D389" t="s">
        <v>452</v>
      </c>
      <c r="E389">
        <v>379</v>
      </c>
      <c r="F389">
        <v>684</v>
      </c>
      <c r="G389" t="s">
        <v>452</v>
      </c>
      <c r="H389">
        <v>7</v>
      </c>
      <c r="I389" t="s">
        <v>3181</v>
      </c>
    </row>
    <row r="390" spans="1:9" x14ac:dyDescent="0.25">
      <c r="A390" s="79">
        <v>429</v>
      </c>
      <c r="B390">
        <v>38</v>
      </c>
      <c r="C390">
        <v>1719</v>
      </c>
      <c r="D390" t="s">
        <v>3167</v>
      </c>
      <c r="E390">
        <v>743</v>
      </c>
      <c r="F390">
        <v>1160</v>
      </c>
      <c r="G390" t="s">
        <v>3167</v>
      </c>
      <c r="H390">
        <v>1</v>
      </c>
      <c r="I390" t="s">
        <v>3182</v>
      </c>
    </row>
    <row r="391" spans="1:9" x14ac:dyDescent="0.25">
      <c r="A391" s="79">
        <v>430</v>
      </c>
      <c r="B391">
        <v>40</v>
      </c>
      <c r="C391">
        <v>1782</v>
      </c>
      <c r="D391" t="s">
        <v>3162</v>
      </c>
      <c r="E391">
        <v>4294967296</v>
      </c>
      <c r="F391">
        <v>0</v>
      </c>
      <c r="H391">
        <v>1</v>
      </c>
      <c r="I391" t="s">
        <v>3183</v>
      </c>
    </row>
    <row r="392" spans="1:9" x14ac:dyDescent="0.25">
      <c r="A392" s="79">
        <v>431</v>
      </c>
      <c r="B392">
        <v>40</v>
      </c>
      <c r="C392">
        <v>1782</v>
      </c>
      <c r="D392" t="s">
        <v>3162</v>
      </c>
      <c r="E392">
        <v>4294967296</v>
      </c>
      <c r="F392">
        <v>0</v>
      </c>
      <c r="H392">
        <v>1</v>
      </c>
      <c r="I392" t="s">
        <v>3184</v>
      </c>
    </row>
    <row r="393" spans="1:9" x14ac:dyDescent="0.25">
      <c r="A393" s="79">
        <v>432</v>
      </c>
      <c r="B393">
        <v>40</v>
      </c>
      <c r="C393">
        <v>1782</v>
      </c>
      <c r="D393" t="s">
        <v>3162</v>
      </c>
      <c r="E393">
        <v>4294967296</v>
      </c>
      <c r="F393">
        <v>0</v>
      </c>
      <c r="H393">
        <v>1</v>
      </c>
      <c r="I393" t="s">
        <v>3185</v>
      </c>
    </row>
    <row r="394" spans="1:9" x14ac:dyDescent="0.25">
      <c r="A394" s="79">
        <v>433</v>
      </c>
      <c r="B394">
        <v>40</v>
      </c>
      <c r="C394">
        <v>1782</v>
      </c>
      <c r="D394" t="s">
        <v>3162</v>
      </c>
      <c r="E394">
        <v>4294967296</v>
      </c>
      <c r="F394">
        <v>0</v>
      </c>
      <c r="H394">
        <v>1</v>
      </c>
      <c r="I394" t="s">
        <v>3186</v>
      </c>
    </row>
    <row r="395" spans="1:9" x14ac:dyDescent="0.25">
      <c r="A395" s="79">
        <v>434</v>
      </c>
      <c r="B395">
        <v>38</v>
      </c>
      <c r="C395">
        <v>1719</v>
      </c>
      <c r="D395" t="s">
        <v>3167</v>
      </c>
      <c r="E395">
        <v>743</v>
      </c>
      <c r="F395">
        <v>1160</v>
      </c>
      <c r="G395" t="s">
        <v>3167</v>
      </c>
      <c r="H395">
        <v>3</v>
      </c>
      <c r="I395" t="s">
        <v>3187</v>
      </c>
    </row>
    <row r="396" spans="1:9" x14ac:dyDescent="0.25">
      <c r="A396" s="79">
        <v>435</v>
      </c>
      <c r="B396">
        <v>40</v>
      </c>
      <c r="C396">
        <v>1782</v>
      </c>
      <c r="D396" t="s">
        <v>3162</v>
      </c>
      <c r="E396">
        <v>4294967296</v>
      </c>
      <c r="F396">
        <v>0</v>
      </c>
      <c r="H396">
        <v>6</v>
      </c>
      <c r="I396" t="s">
        <v>3188</v>
      </c>
    </row>
    <row r="397" spans="1:9" x14ac:dyDescent="0.25">
      <c r="A397" s="79">
        <v>436</v>
      </c>
      <c r="B397">
        <v>38</v>
      </c>
      <c r="C397">
        <v>1719</v>
      </c>
      <c r="D397" t="s">
        <v>3167</v>
      </c>
      <c r="E397">
        <v>743</v>
      </c>
      <c r="F397">
        <v>1160</v>
      </c>
      <c r="G397" t="s">
        <v>3167</v>
      </c>
      <c r="H397">
        <v>6</v>
      </c>
      <c r="I397" t="s">
        <v>3189</v>
      </c>
    </row>
    <row r="398" spans="1:9" x14ac:dyDescent="0.25">
      <c r="A398" s="79">
        <v>437</v>
      </c>
      <c r="B398">
        <v>29</v>
      </c>
      <c r="C398">
        <v>1006</v>
      </c>
      <c r="D398" t="s">
        <v>2331</v>
      </c>
      <c r="E398">
        <v>448</v>
      </c>
      <c r="F398">
        <v>823</v>
      </c>
      <c r="G398" t="s">
        <v>3026</v>
      </c>
      <c r="H398">
        <v>6</v>
      </c>
      <c r="I398" t="s">
        <v>3190</v>
      </c>
    </row>
    <row r="399" spans="1:9" x14ac:dyDescent="0.25">
      <c r="A399" s="79">
        <v>438</v>
      </c>
      <c r="B399">
        <v>38</v>
      </c>
      <c r="C399">
        <v>1719</v>
      </c>
      <c r="D399" t="s">
        <v>3167</v>
      </c>
      <c r="E399">
        <v>743</v>
      </c>
      <c r="F399">
        <v>1160</v>
      </c>
      <c r="G399" t="s">
        <v>3167</v>
      </c>
      <c r="H399">
        <v>7</v>
      </c>
      <c r="I399" t="s">
        <v>3191</v>
      </c>
    </row>
    <row r="400" spans="1:9" x14ac:dyDescent="0.25">
      <c r="A400" s="79">
        <v>439</v>
      </c>
      <c r="B400">
        <v>38</v>
      </c>
      <c r="C400">
        <v>1719</v>
      </c>
      <c r="D400" t="s">
        <v>3167</v>
      </c>
      <c r="E400">
        <v>743</v>
      </c>
      <c r="F400">
        <v>1160</v>
      </c>
      <c r="G400" t="s">
        <v>3167</v>
      </c>
      <c r="H400">
        <v>7</v>
      </c>
      <c r="I400" t="s">
        <v>3192</v>
      </c>
    </row>
    <row r="401" spans="1:9" x14ac:dyDescent="0.25">
      <c r="A401" s="79">
        <v>440</v>
      </c>
      <c r="B401">
        <v>40</v>
      </c>
      <c r="C401">
        <v>1782</v>
      </c>
      <c r="D401" t="s">
        <v>3162</v>
      </c>
      <c r="E401">
        <v>4294967296</v>
      </c>
      <c r="F401">
        <v>0</v>
      </c>
      <c r="H401">
        <v>7</v>
      </c>
      <c r="I401" t="s">
        <v>3193</v>
      </c>
    </row>
    <row r="402" spans="1:9" x14ac:dyDescent="0.25">
      <c r="A402" s="79">
        <v>441</v>
      </c>
      <c r="B402">
        <v>42</v>
      </c>
      <c r="C402">
        <v>1814</v>
      </c>
      <c r="D402" t="s">
        <v>2330</v>
      </c>
      <c r="E402">
        <v>783</v>
      </c>
      <c r="F402">
        <v>1207</v>
      </c>
      <c r="G402" t="s">
        <v>2330</v>
      </c>
      <c r="H402">
        <v>1</v>
      </c>
      <c r="I402" t="s">
        <v>3194</v>
      </c>
    </row>
    <row r="403" spans="1:9" x14ac:dyDescent="0.25">
      <c r="A403" s="79">
        <v>442</v>
      </c>
      <c r="B403">
        <v>42</v>
      </c>
      <c r="C403">
        <v>1814</v>
      </c>
      <c r="D403" t="s">
        <v>2330</v>
      </c>
      <c r="E403">
        <v>783</v>
      </c>
      <c r="F403">
        <v>1207</v>
      </c>
      <c r="G403" t="s">
        <v>2330</v>
      </c>
      <c r="H403">
        <v>1</v>
      </c>
      <c r="I403" t="s">
        <v>3195</v>
      </c>
    </row>
    <row r="404" spans="1:9" x14ac:dyDescent="0.25">
      <c r="A404" s="79">
        <v>443</v>
      </c>
      <c r="B404">
        <v>42</v>
      </c>
      <c r="C404">
        <v>1814</v>
      </c>
      <c r="D404" t="s">
        <v>2330</v>
      </c>
      <c r="E404">
        <v>783</v>
      </c>
      <c r="F404">
        <v>1207</v>
      </c>
      <c r="G404" t="s">
        <v>2330</v>
      </c>
      <c r="H404">
        <v>1</v>
      </c>
      <c r="I404" t="s">
        <v>3196</v>
      </c>
    </row>
    <row r="405" spans="1:9" x14ac:dyDescent="0.25">
      <c r="A405" s="79">
        <v>444</v>
      </c>
      <c r="B405">
        <v>42</v>
      </c>
      <c r="C405">
        <v>1814</v>
      </c>
      <c r="D405" t="s">
        <v>2330</v>
      </c>
      <c r="E405">
        <v>783</v>
      </c>
      <c r="F405">
        <v>1207</v>
      </c>
      <c r="G405" t="s">
        <v>2330</v>
      </c>
      <c r="H405">
        <v>1</v>
      </c>
      <c r="I405" t="s">
        <v>3197</v>
      </c>
    </row>
    <row r="406" spans="1:9" x14ac:dyDescent="0.25">
      <c r="A406" s="79">
        <v>445</v>
      </c>
      <c r="B406">
        <v>42</v>
      </c>
      <c r="C406">
        <v>1814</v>
      </c>
      <c r="D406" t="s">
        <v>2330</v>
      </c>
      <c r="E406">
        <v>783</v>
      </c>
      <c r="F406">
        <v>1207</v>
      </c>
      <c r="G406" t="s">
        <v>2330</v>
      </c>
      <c r="H406">
        <v>1</v>
      </c>
      <c r="I406" t="s">
        <v>3198</v>
      </c>
    </row>
    <row r="407" spans="1:9" x14ac:dyDescent="0.25">
      <c r="A407" s="79">
        <v>446</v>
      </c>
      <c r="B407">
        <v>40</v>
      </c>
      <c r="C407">
        <v>1782</v>
      </c>
      <c r="D407" t="s">
        <v>3162</v>
      </c>
      <c r="E407">
        <v>4294967296</v>
      </c>
      <c r="F407">
        <v>0</v>
      </c>
      <c r="H407">
        <v>1</v>
      </c>
      <c r="I407" t="s">
        <v>3199</v>
      </c>
    </row>
    <row r="408" spans="1:9" x14ac:dyDescent="0.25">
      <c r="A408" s="79">
        <v>447</v>
      </c>
      <c r="B408">
        <v>42</v>
      </c>
      <c r="C408">
        <v>1814</v>
      </c>
      <c r="D408" t="s">
        <v>2330</v>
      </c>
      <c r="E408">
        <v>783</v>
      </c>
      <c r="F408">
        <v>1207</v>
      </c>
      <c r="G408" t="s">
        <v>2330</v>
      </c>
      <c r="H408">
        <v>1</v>
      </c>
      <c r="I408" t="s">
        <v>3200</v>
      </c>
    </row>
    <row r="409" spans="1:9" x14ac:dyDescent="0.25">
      <c r="A409" s="79">
        <v>448</v>
      </c>
      <c r="B409">
        <v>40</v>
      </c>
      <c r="C409">
        <v>1782</v>
      </c>
      <c r="D409" t="s">
        <v>3162</v>
      </c>
      <c r="E409">
        <v>4294967296</v>
      </c>
      <c r="F409">
        <v>0</v>
      </c>
      <c r="H409">
        <v>1</v>
      </c>
      <c r="I409" t="s">
        <v>3201</v>
      </c>
    </row>
    <row r="410" spans="1:9" x14ac:dyDescent="0.25">
      <c r="A410" s="79">
        <v>449</v>
      </c>
      <c r="B410">
        <v>42</v>
      </c>
      <c r="C410">
        <v>1814</v>
      </c>
      <c r="D410" t="s">
        <v>2330</v>
      </c>
      <c r="E410">
        <v>783</v>
      </c>
      <c r="F410">
        <v>1207</v>
      </c>
      <c r="G410" t="s">
        <v>2330</v>
      </c>
      <c r="H410">
        <v>1</v>
      </c>
      <c r="I410" t="s">
        <v>3202</v>
      </c>
    </row>
    <row r="411" spans="1:9" x14ac:dyDescent="0.25">
      <c r="A411" s="79">
        <v>450</v>
      </c>
      <c r="B411">
        <v>38</v>
      </c>
      <c r="C411">
        <v>1719</v>
      </c>
      <c r="D411" t="s">
        <v>3167</v>
      </c>
      <c r="E411">
        <v>743</v>
      </c>
      <c r="F411">
        <v>1160</v>
      </c>
      <c r="G411" t="s">
        <v>3167</v>
      </c>
      <c r="H411">
        <v>1</v>
      </c>
      <c r="I411" t="s">
        <v>3203</v>
      </c>
    </row>
    <row r="412" spans="1:9" x14ac:dyDescent="0.25">
      <c r="A412" s="79">
        <v>451</v>
      </c>
      <c r="B412">
        <v>38</v>
      </c>
      <c r="C412">
        <v>1719</v>
      </c>
      <c r="D412" t="s">
        <v>3167</v>
      </c>
      <c r="E412">
        <v>743</v>
      </c>
      <c r="F412">
        <v>1160</v>
      </c>
      <c r="G412" t="s">
        <v>3167</v>
      </c>
      <c r="H412">
        <v>1</v>
      </c>
      <c r="I412" t="s">
        <v>3204</v>
      </c>
    </row>
    <row r="413" spans="1:9" x14ac:dyDescent="0.25">
      <c r="A413" s="79">
        <v>452</v>
      </c>
      <c r="B413">
        <v>38</v>
      </c>
      <c r="C413">
        <v>1719</v>
      </c>
      <c r="D413" t="s">
        <v>3167</v>
      </c>
      <c r="E413">
        <v>743</v>
      </c>
      <c r="F413">
        <v>1160</v>
      </c>
      <c r="G413" t="s">
        <v>3167</v>
      </c>
      <c r="H413">
        <v>7</v>
      </c>
      <c r="I413" t="s">
        <v>3205</v>
      </c>
    </row>
    <row r="414" spans="1:9" x14ac:dyDescent="0.25">
      <c r="A414" s="79">
        <v>453</v>
      </c>
      <c r="B414">
        <v>38</v>
      </c>
      <c r="C414">
        <v>1719</v>
      </c>
      <c r="D414" t="s">
        <v>3167</v>
      </c>
      <c r="E414">
        <v>743</v>
      </c>
      <c r="F414">
        <v>1160</v>
      </c>
      <c r="G414" t="s">
        <v>3167</v>
      </c>
      <c r="H414">
        <v>7</v>
      </c>
      <c r="I414" t="s">
        <v>3206</v>
      </c>
    </row>
    <row r="415" spans="1:9" x14ac:dyDescent="0.25">
      <c r="A415" s="79">
        <v>454</v>
      </c>
      <c r="B415">
        <v>10</v>
      </c>
      <c r="C415">
        <v>13</v>
      </c>
      <c r="D415" t="s">
        <v>107</v>
      </c>
      <c r="E415">
        <v>10</v>
      </c>
      <c r="F415">
        <v>57</v>
      </c>
      <c r="G415" t="s">
        <v>107</v>
      </c>
      <c r="H415">
        <v>6</v>
      </c>
      <c r="I415" t="s">
        <v>3207</v>
      </c>
    </row>
    <row r="416" spans="1:9" x14ac:dyDescent="0.25">
      <c r="A416" s="79">
        <v>455</v>
      </c>
      <c r="B416">
        <v>38</v>
      </c>
      <c r="C416">
        <v>1719</v>
      </c>
      <c r="D416" t="s">
        <v>3167</v>
      </c>
      <c r="E416">
        <v>743</v>
      </c>
      <c r="F416">
        <v>1160</v>
      </c>
      <c r="G416" t="s">
        <v>3167</v>
      </c>
      <c r="H416">
        <v>7</v>
      </c>
      <c r="I416" t="s">
        <v>3208</v>
      </c>
    </row>
    <row r="417" spans="1:9" x14ac:dyDescent="0.25">
      <c r="A417" s="79">
        <v>456</v>
      </c>
      <c r="B417">
        <v>42</v>
      </c>
      <c r="C417">
        <v>1814</v>
      </c>
      <c r="D417" t="s">
        <v>2330</v>
      </c>
      <c r="E417">
        <v>783</v>
      </c>
      <c r="F417">
        <v>1207</v>
      </c>
      <c r="G417" t="s">
        <v>2330</v>
      </c>
      <c r="H417">
        <v>7</v>
      </c>
      <c r="I417" t="s">
        <v>3209</v>
      </c>
    </row>
    <row r="418" spans="1:9" x14ac:dyDescent="0.25">
      <c r="A418" s="79">
        <v>457</v>
      </c>
      <c r="B418">
        <v>42</v>
      </c>
      <c r="C418">
        <v>1814</v>
      </c>
      <c r="D418" t="s">
        <v>2330</v>
      </c>
      <c r="E418">
        <v>783</v>
      </c>
      <c r="F418">
        <v>1207</v>
      </c>
      <c r="G418" t="s">
        <v>2330</v>
      </c>
      <c r="H418">
        <v>0</v>
      </c>
      <c r="I418" t="s">
        <v>3210</v>
      </c>
    </row>
    <row r="419" spans="1:9" x14ac:dyDescent="0.25">
      <c r="A419" s="79">
        <v>458</v>
      </c>
      <c r="B419">
        <v>43</v>
      </c>
      <c r="C419">
        <v>1887</v>
      </c>
      <c r="D419" t="s">
        <v>3211</v>
      </c>
      <c r="E419">
        <v>834</v>
      </c>
      <c r="F419">
        <v>1261</v>
      </c>
      <c r="G419" t="s">
        <v>3211</v>
      </c>
      <c r="H419">
        <v>1</v>
      </c>
      <c r="I419" t="s">
        <v>3212</v>
      </c>
    </row>
    <row r="420" spans="1:9" x14ac:dyDescent="0.25">
      <c r="A420" s="79">
        <v>459</v>
      </c>
      <c r="B420">
        <v>43</v>
      </c>
      <c r="C420">
        <v>1887</v>
      </c>
      <c r="D420" t="s">
        <v>3211</v>
      </c>
      <c r="E420">
        <v>834</v>
      </c>
      <c r="F420">
        <v>1261</v>
      </c>
      <c r="G420" t="s">
        <v>3211</v>
      </c>
      <c r="H420">
        <v>1</v>
      </c>
      <c r="I420" t="s">
        <v>3213</v>
      </c>
    </row>
    <row r="421" spans="1:9" x14ac:dyDescent="0.25">
      <c r="A421" s="79">
        <v>460</v>
      </c>
      <c r="B421">
        <v>43</v>
      </c>
      <c r="C421">
        <v>1887</v>
      </c>
      <c r="D421" t="s">
        <v>3211</v>
      </c>
      <c r="E421">
        <v>834</v>
      </c>
      <c r="F421">
        <v>1261</v>
      </c>
      <c r="G421" t="s">
        <v>3211</v>
      </c>
      <c r="H421">
        <v>1</v>
      </c>
      <c r="I421" t="s">
        <v>3214</v>
      </c>
    </row>
    <row r="422" spans="1:9" x14ac:dyDescent="0.25">
      <c r="A422" s="79">
        <v>461</v>
      </c>
      <c r="B422">
        <v>43</v>
      </c>
      <c r="C422">
        <v>1887</v>
      </c>
      <c r="D422" t="s">
        <v>3211</v>
      </c>
      <c r="E422">
        <v>834</v>
      </c>
      <c r="F422">
        <v>1261</v>
      </c>
      <c r="G422" t="s">
        <v>3211</v>
      </c>
      <c r="H422">
        <v>1</v>
      </c>
      <c r="I422" t="s">
        <v>3215</v>
      </c>
    </row>
    <row r="423" spans="1:9" x14ac:dyDescent="0.25">
      <c r="A423" s="79">
        <v>462</v>
      </c>
      <c r="B423">
        <v>43</v>
      </c>
      <c r="C423">
        <v>1887</v>
      </c>
      <c r="D423" t="s">
        <v>3211</v>
      </c>
      <c r="E423">
        <v>834</v>
      </c>
      <c r="F423">
        <v>1261</v>
      </c>
      <c r="G423" t="s">
        <v>3211</v>
      </c>
      <c r="H423">
        <v>1</v>
      </c>
      <c r="I423" t="s">
        <v>3216</v>
      </c>
    </row>
    <row r="424" spans="1:9" x14ac:dyDescent="0.25">
      <c r="A424" s="79">
        <v>463</v>
      </c>
      <c r="B424">
        <v>43</v>
      </c>
      <c r="C424">
        <v>1887</v>
      </c>
      <c r="D424" t="s">
        <v>3211</v>
      </c>
      <c r="E424">
        <v>834</v>
      </c>
      <c r="F424">
        <v>1261</v>
      </c>
      <c r="G424" t="s">
        <v>3211</v>
      </c>
      <c r="H424">
        <v>1</v>
      </c>
      <c r="I424" t="s">
        <v>3217</v>
      </c>
    </row>
    <row r="425" spans="1:9" x14ac:dyDescent="0.25">
      <c r="A425" s="79">
        <v>464</v>
      </c>
      <c r="B425">
        <v>43</v>
      </c>
      <c r="C425">
        <v>1887</v>
      </c>
      <c r="D425" t="s">
        <v>3211</v>
      </c>
      <c r="E425">
        <v>834</v>
      </c>
      <c r="F425">
        <v>1261</v>
      </c>
      <c r="G425" t="s">
        <v>3211</v>
      </c>
      <c r="H425">
        <v>1</v>
      </c>
      <c r="I425" t="s">
        <v>3218</v>
      </c>
    </row>
    <row r="426" spans="1:9" x14ac:dyDescent="0.25">
      <c r="A426" s="79">
        <v>465</v>
      </c>
      <c r="B426">
        <v>30</v>
      </c>
      <c r="C426">
        <v>1060</v>
      </c>
      <c r="D426" t="s">
        <v>532</v>
      </c>
      <c r="E426">
        <v>467</v>
      </c>
      <c r="F426">
        <v>849</v>
      </c>
      <c r="G426" t="s">
        <v>532</v>
      </c>
      <c r="H426">
        <v>7</v>
      </c>
      <c r="I426" t="s">
        <v>3219</v>
      </c>
    </row>
    <row r="427" spans="1:9" x14ac:dyDescent="0.25">
      <c r="A427" s="79">
        <v>466</v>
      </c>
      <c r="B427">
        <v>29</v>
      </c>
      <c r="C427">
        <v>1006</v>
      </c>
      <c r="D427" t="s">
        <v>2331</v>
      </c>
      <c r="E427">
        <v>448</v>
      </c>
      <c r="F427">
        <v>823</v>
      </c>
      <c r="G427" t="s">
        <v>3026</v>
      </c>
      <c r="H427">
        <v>7</v>
      </c>
      <c r="I427" t="s">
        <v>3220</v>
      </c>
    </row>
    <row r="428" spans="1:9" x14ac:dyDescent="0.25">
      <c r="A428" s="79">
        <v>467</v>
      </c>
      <c r="B428">
        <v>43</v>
      </c>
      <c r="C428">
        <v>1887</v>
      </c>
      <c r="D428" t="s">
        <v>3211</v>
      </c>
      <c r="E428">
        <v>834</v>
      </c>
      <c r="F428">
        <v>1261</v>
      </c>
      <c r="G428" t="s">
        <v>3211</v>
      </c>
      <c r="H428">
        <v>1</v>
      </c>
      <c r="I428" t="s">
        <v>3221</v>
      </c>
    </row>
    <row r="429" spans="1:9" x14ac:dyDescent="0.25">
      <c r="A429" s="79">
        <v>468</v>
      </c>
      <c r="B429">
        <v>43</v>
      </c>
      <c r="C429">
        <v>1887</v>
      </c>
      <c r="D429" t="s">
        <v>3211</v>
      </c>
      <c r="E429">
        <v>834</v>
      </c>
      <c r="F429">
        <v>1261</v>
      </c>
      <c r="G429" t="s">
        <v>3211</v>
      </c>
      <c r="H429">
        <v>3</v>
      </c>
      <c r="I429" t="s">
        <v>3222</v>
      </c>
    </row>
    <row r="430" spans="1:9" x14ac:dyDescent="0.25">
      <c r="A430" s="79">
        <v>469</v>
      </c>
      <c r="B430">
        <v>43</v>
      </c>
      <c r="C430">
        <v>1887</v>
      </c>
      <c r="D430" t="s">
        <v>3211</v>
      </c>
      <c r="E430">
        <v>834</v>
      </c>
      <c r="F430">
        <v>1261</v>
      </c>
      <c r="G430" t="s">
        <v>3211</v>
      </c>
      <c r="H430">
        <v>6</v>
      </c>
      <c r="I430" t="s">
        <v>3223</v>
      </c>
    </row>
    <row r="431" spans="1:9" x14ac:dyDescent="0.25">
      <c r="A431" s="79">
        <v>470</v>
      </c>
      <c r="B431">
        <v>2</v>
      </c>
      <c r="C431">
        <v>1</v>
      </c>
      <c r="D431" t="s">
        <v>103</v>
      </c>
      <c r="E431">
        <v>2</v>
      </c>
      <c r="F431">
        <v>3</v>
      </c>
      <c r="G431" t="s">
        <v>103</v>
      </c>
      <c r="H431">
        <v>6</v>
      </c>
      <c r="I431" t="s">
        <v>3224</v>
      </c>
    </row>
    <row r="432" spans="1:9" x14ac:dyDescent="0.25">
      <c r="A432" s="79">
        <v>471</v>
      </c>
      <c r="B432">
        <v>43</v>
      </c>
      <c r="C432">
        <v>1887</v>
      </c>
      <c r="D432" t="s">
        <v>3211</v>
      </c>
      <c r="E432">
        <v>834</v>
      </c>
      <c r="F432">
        <v>1261</v>
      </c>
      <c r="G432" t="s">
        <v>3211</v>
      </c>
      <c r="H432">
        <v>7</v>
      </c>
      <c r="I432" t="s">
        <v>3225</v>
      </c>
    </row>
    <row r="433" spans="1:9" x14ac:dyDescent="0.25">
      <c r="A433" s="79">
        <v>472</v>
      </c>
      <c r="B433">
        <v>43</v>
      </c>
      <c r="C433">
        <v>1887</v>
      </c>
      <c r="D433" t="s">
        <v>3211</v>
      </c>
      <c r="E433">
        <v>834</v>
      </c>
      <c r="F433">
        <v>1261</v>
      </c>
      <c r="G433" t="s">
        <v>3211</v>
      </c>
      <c r="H433">
        <v>7</v>
      </c>
      <c r="I433" t="s">
        <v>3226</v>
      </c>
    </row>
    <row r="434" spans="1:9" x14ac:dyDescent="0.25">
      <c r="A434" s="79">
        <v>473</v>
      </c>
      <c r="B434">
        <v>43</v>
      </c>
      <c r="C434">
        <v>1887</v>
      </c>
      <c r="D434" t="s">
        <v>3211</v>
      </c>
      <c r="E434">
        <v>834</v>
      </c>
      <c r="F434">
        <v>1261</v>
      </c>
      <c r="G434" t="s">
        <v>3211</v>
      </c>
      <c r="H434">
        <v>7</v>
      </c>
      <c r="I434" t="s">
        <v>3227</v>
      </c>
    </row>
    <row r="435" spans="1:9" x14ac:dyDescent="0.25">
      <c r="A435" s="79">
        <v>476</v>
      </c>
      <c r="B435">
        <v>45</v>
      </c>
      <c r="C435">
        <v>2021</v>
      </c>
      <c r="D435" t="s">
        <v>3228</v>
      </c>
      <c r="E435">
        <v>857</v>
      </c>
      <c r="F435">
        <v>1286</v>
      </c>
      <c r="G435" t="s">
        <v>3228</v>
      </c>
      <c r="H435">
        <v>1</v>
      </c>
      <c r="I435" t="s">
        <v>3229</v>
      </c>
    </row>
    <row r="436" spans="1:9" x14ac:dyDescent="0.25">
      <c r="A436" s="79">
        <v>477</v>
      </c>
      <c r="B436">
        <v>45</v>
      </c>
      <c r="C436">
        <v>2021</v>
      </c>
      <c r="D436" t="s">
        <v>3228</v>
      </c>
      <c r="E436">
        <v>857</v>
      </c>
      <c r="F436">
        <v>1286</v>
      </c>
      <c r="G436" t="s">
        <v>3228</v>
      </c>
      <c r="H436">
        <v>1</v>
      </c>
      <c r="I436" t="s">
        <v>3230</v>
      </c>
    </row>
    <row r="437" spans="1:9" x14ac:dyDescent="0.25">
      <c r="A437" s="79">
        <v>478</v>
      </c>
      <c r="B437">
        <v>45</v>
      </c>
      <c r="C437">
        <v>2021</v>
      </c>
      <c r="D437" t="s">
        <v>3228</v>
      </c>
      <c r="E437">
        <v>857</v>
      </c>
      <c r="F437">
        <v>1286</v>
      </c>
      <c r="G437" t="s">
        <v>3228</v>
      </c>
      <c r="H437">
        <v>1</v>
      </c>
      <c r="I437" t="s">
        <v>3231</v>
      </c>
    </row>
    <row r="438" spans="1:9" x14ac:dyDescent="0.25">
      <c r="A438" s="79">
        <v>479</v>
      </c>
      <c r="B438">
        <v>45</v>
      </c>
      <c r="C438">
        <v>2021</v>
      </c>
      <c r="D438" t="s">
        <v>3228</v>
      </c>
      <c r="E438">
        <v>857</v>
      </c>
      <c r="F438">
        <v>1286</v>
      </c>
      <c r="G438" t="s">
        <v>3228</v>
      </c>
      <c r="H438">
        <v>1</v>
      </c>
      <c r="I438" t="s">
        <v>3232</v>
      </c>
    </row>
    <row r="439" spans="1:9" x14ac:dyDescent="0.25">
      <c r="A439" s="79">
        <v>480</v>
      </c>
      <c r="B439">
        <v>45</v>
      </c>
      <c r="C439">
        <v>2021</v>
      </c>
      <c r="D439" t="s">
        <v>3228</v>
      </c>
      <c r="E439">
        <v>857</v>
      </c>
      <c r="F439">
        <v>1286</v>
      </c>
      <c r="G439" t="s">
        <v>3228</v>
      </c>
      <c r="H439">
        <v>1</v>
      </c>
      <c r="I439" t="s">
        <v>3233</v>
      </c>
    </row>
    <row r="440" spans="1:9" x14ac:dyDescent="0.25">
      <c r="A440" s="79">
        <v>481</v>
      </c>
      <c r="B440">
        <v>43</v>
      </c>
      <c r="C440">
        <v>1887</v>
      </c>
      <c r="D440" t="s">
        <v>3211</v>
      </c>
      <c r="E440">
        <v>834</v>
      </c>
      <c r="F440">
        <v>1261</v>
      </c>
      <c r="G440" t="s">
        <v>3211</v>
      </c>
      <c r="H440">
        <v>1</v>
      </c>
      <c r="I440" t="s">
        <v>3234</v>
      </c>
    </row>
    <row r="441" spans="1:9" x14ac:dyDescent="0.25">
      <c r="A441" s="79">
        <v>482</v>
      </c>
      <c r="B441">
        <v>43</v>
      </c>
      <c r="C441">
        <v>1887</v>
      </c>
      <c r="D441" t="s">
        <v>3211</v>
      </c>
      <c r="E441">
        <v>834</v>
      </c>
      <c r="F441">
        <v>1261</v>
      </c>
      <c r="G441" t="s">
        <v>3211</v>
      </c>
      <c r="H441">
        <v>1</v>
      </c>
      <c r="I441" t="s">
        <v>3235</v>
      </c>
    </row>
    <row r="442" spans="1:9" x14ac:dyDescent="0.25">
      <c r="A442" s="79">
        <v>483</v>
      </c>
      <c r="B442">
        <v>43</v>
      </c>
      <c r="C442">
        <v>1887</v>
      </c>
      <c r="D442" t="s">
        <v>3211</v>
      </c>
      <c r="E442">
        <v>834</v>
      </c>
      <c r="F442">
        <v>1261</v>
      </c>
      <c r="G442" t="s">
        <v>3211</v>
      </c>
      <c r="H442">
        <v>1</v>
      </c>
      <c r="I442" t="s">
        <v>3236</v>
      </c>
    </row>
    <row r="443" spans="1:9" x14ac:dyDescent="0.25">
      <c r="A443" s="79">
        <v>484</v>
      </c>
      <c r="B443">
        <v>43</v>
      </c>
      <c r="C443">
        <v>1887</v>
      </c>
      <c r="D443" t="s">
        <v>3211</v>
      </c>
      <c r="E443">
        <v>834</v>
      </c>
      <c r="F443">
        <v>1261</v>
      </c>
      <c r="G443" t="s">
        <v>3211</v>
      </c>
      <c r="H443">
        <v>1</v>
      </c>
      <c r="I443" t="s">
        <v>3237</v>
      </c>
    </row>
    <row r="444" spans="1:9" x14ac:dyDescent="0.25">
      <c r="A444" s="79">
        <v>485</v>
      </c>
      <c r="B444">
        <v>8</v>
      </c>
      <c r="C444">
        <v>22</v>
      </c>
      <c r="D444" t="s">
        <v>108</v>
      </c>
      <c r="E444">
        <v>11</v>
      </c>
      <c r="F444">
        <v>58</v>
      </c>
      <c r="G444" t="s">
        <v>108</v>
      </c>
      <c r="H444">
        <v>7</v>
      </c>
      <c r="I444" t="s">
        <v>3238</v>
      </c>
    </row>
    <row r="445" spans="1:9" x14ac:dyDescent="0.25">
      <c r="A445" s="79">
        <v>486</v>
      </c>
      <c r="B445">
        <v>43</v>
      </c>
      <c r="C445">
        <v>1887</v>
      </c>
      <c r="D445" t="s">
        <v>3211</v>
      </c>
      <c r="E445">
        <v>834</v>
      </c>
      <c r="F445">
        <v>1261</v>
      </c>
      <c r="G445" t="s">
        <v>3211</v>
      </c>
      <c r="H445">
        <v>7</v>
      </c>
      <c r="I445" t="s">
        <v>3239</v>
      </c>
    </row>
    <row r="446" spans="1:9" x14ac:dyDescent="0.25">
      <c r="A446" s="79">
        <v>487</v>
      </c>
      <c r="B446">
        <v>44</v>
      </c>
      <c r="C446">
        <v>2119</v>
      </c>
      <c r="D446" t="s">
        <v>2720</v>
      </c>
      <c r="E446">
        <v>854</v>
      </c>
      <c r="F446">
        <v>1283</v>
      </c>
      <c r="G446" t="s">
        <v>2721</v>
      </c>
      <c r="H446">
        <v>1</v>
      </c>
      <c r="I446" t="s">
        <v>2723</v>
      </c>
    </row>
    <row r="447" spans="1:9" x14ac:dyDescent="0.25">
      <c r="A447" s="79">
        <v>489</v>
      </c>
      <c r="B447">
        <v>44</v>
      </c>
      <c r="C447">
        <v>2119</v>
      </c>
      <c r="D447" t="s">
        <v>2720</v>
      </c>
      <c r="E447">
        <v>854</v>
      </c>
      <c r="F447">
        <v>1283</v>
      </c>
      <c r="G447" t="s">
        <v>2721</v>
      </c>
      <c r="H447">
        <v>1</v>
      </c>
      <c r="I447" t="s">
        <v>3240</v>
      </c>
    </row>
    <row r="448" spans="1:9" x14ac:dyDescent="0.25">
      <c r="A448" s="79">
        <v>490</v>
      </c>
      <c r="B448">
        <v>45</v>
      </c>
      <c r="C448">
        <v>2021</v>
      </c>
      <c r="D448" t="s">
        <v>3228</v>
      </c>
      <c r="E448">
        <v>857</v>
      </c>
      <c r="F448">
        <v>1286</v>
      </c>
      <c r="G448" t="s">
        <v>3228</v>
      </c>
      <c r="H448">
        <v>1</v>
      </c>
      <c r="I448" t="s">
        <v>3241</v>
      </c>
    </row>
    <row r="449" spans="1:9" x14ac:dyDescent="0.25">
      <c r="A449" s="79">
        <v>491</v>
      </c>
      <c r="B449">
        <v>45</v>
      </c>
      <c r="C449">
        <v>2021</v>
      </c>
      <c r="D449" t="s">
        <v>3228</v>
      </c>
      <c r="E449">
        <v>857</v>
      </c>
      <c r="F449">
        <v>1286</v>
      </c>
      <c r="G449" t="s">
        <v>3228</v>
      </c>
      <c r="H449">
        <v>1</v>
      </c>
      <c r="I449" t="s">
        <v>3242</v>
      </c>
    </row>
    <row r="450" spans="1:9" x14ac:dyDescent="0.25">
      <c r="A450" s="79">
        <v>493</v>
      </c>
      <c r="B450">
        <v>44</v>
      </c>
      <c r="C450">
        <v>2119</v>
      </c>
      <c r="D450" t="s">
        <v>2720</v>
      </c>
      <c r="E450">
        <v>854</v>
      </c>
      <c r="F450">
        <v>1283</v>
      </c>
      <c r="G450" t="s">
        <v>2721</v>
      </c>
      <c r="H450">
        <v>1</v>
      </c>
      <c r="I450" t="s">
        <v>2722</v>
      </c>
    </row>
    <row r="451" spans="1:9" x14ac:dyDescent="0.25">
      <c r="A451" s="79">
        <v>494</v>
      </c>
      <c r="B451">
        <v>45</v>
      </c>
      <c r="C451">
        <v>2021</v>
      </c>
      <c r="D451" t="s">
        <v>3228</v>
      </c>
      <c r="E451">
        <v>857</v>
      </c>
      <c r="F451">
        <v>1286</v>
      </c>
      <c r="G451" t="s">
        <v>3228</v>
      </c>
      <c r="H451">
        <v>1</v>
      </c>
      <c r="I451" t="s">
        <v>3243</v>
      </c>
    </row>
    <row r="452" spans="1:9" x14ac:dyDescent="0.25">
      <c r="A452" s="79">
        <v>495</v>
      </c>
      <c r="B452">
        <v>44</v>
      </c>
      <c r="C452">
        <v>2119</v>
      </c>
      <c r="D452" t="s">
        <v>2720</v>
      </c>
      <c r="E452">
        <v>854</v>
      </c>
      <c r="F452">
        <v>1283</v>
      </c>
      <c r="G452" t="s">
        <v>2721</v>
      </c>
      <c r="H452">
        <v>7</v>
      </c>
      <c r="I452" t="s">
        <v>2724</v>
      </c>
    </row>
    <row r="453" spans="1:9" x14ac:dyDescent="0.25">
      <c r="A453" s="79">
        <v>496</v>
      </c>
      <c r="B453">
        <v>45</v>
      </c>
      <c r="C453">
        <v>2021</v>
      </c>
      <c r="D453" t="s">
        <v>3228</v>
      </c>
      <c r="E453">
        <v>857</v>
      </c>
      <c r="F453">
        <v>1286</v>
      </c>
      <c r="G453" t="s">
        <v>3228</v>
      </c>
      <c r="H453">
        <v>7</v>
      </c>
      <c r="I453" t="s">
        <v>3244</v>
      </c>
    </row>
    <row r="454" spans="1:9" x14ac:dyDescent="0.25">
      <c r="A454" s="79">
        <v>497</v>
      </c>
      <c r="B454">
        <v>32</v>
      </c>
      <c r="C454">
        <v>1349</v>
      </c>
      <c r="D454" t="s">
        <v>2334</v>
      </c>
      <c r="E454">
        <v>616</v>
      </c>
      <c r="F454">
        <v>1011</v>
      </c>
      <c r="G454" t="s">
        <v>2334</v>
      </c>
      <c r="H454">
        <v>6</v>
      </c>
      <c r="I454" t="s">
        <v>3245</v>
      </c>
    </row>
    <row r="455" spans="1:9" x14ac:dyDescent="0.25">
      <c r="A455" s="79">
        <v>498</v>
      </c>
      <c r="B455">
        <v>3</v>
      </c>
      <c r="C455">
        <v>10</v>
      </c>
      <c r="D455" t="s">
        <v>2324</v>
      </c>
      <c r="E455">
        <v>5</v>
      </c>
      <c r="F455">
        <v>20</v>
      </c>
      <c r="G455" t="s">
        <v>2324</v>
      </c>
      <c r="H455">
        <v>6</v>
      </c>
      <c r="I455" t="s">
        <v>3246</v>
      </c>
    </row>
    <row r="456" spans="1:9" x14ac:dyDescent="0.25">
      <c r="A456" s="79">
        <v>499</v>
      </c>
      <c r="B456">
        <v>20</v>
      </c>
      <c r="C456">
        <v>227</v>
      </c>
      <c r="D456" t="s">
        <v>386</v>
      </c>
      <c r="E456">
        <v>305</v>
      </c>
      <c r="F456">
        <v>535</v>
      </c>
      <c r="G456" t="s">
        <v>386</v>
      </c>
      <c r="H456">
        <v>7</v>
      </c>
      <c r="I456" t="s">
        <v>3247</v>
      </c>
    </row>
    <row r="457" spans="1:9" x14ac:dyDescent="0.25">
      <c r="A457" s="113">
        <v>96</v>
      </c>
      <c r="B457">
        <v>13</v>
      </c>
      <c r="C457">
        <v>61</v>
      </c>
      <c r="D457" t="s">
        <v>2326</v>
      </c>
      <c r="E457">
        <v>15</v>
      </c>
      <c r="F457">
        <v>101</v>
      </c>
      <c r="G457" t="s">
        <v>2326</v>
      </c>
      <c r="H457">
        <v>1</v>
      </c>
      <c r="I457" t="s">
        <v>3348</v>
      </c>
    </row>
    <row r="458" spans="1:9" x14ac:dyDescent="0.25">
      <c r="A458" s="78">
        <v>97</v>
      </c>
      <c r="B458">
        <v>13</v>
      </c>
      <c r="C458">
        <v>61</v>
      </c>
      <c r="D458" t="s">
        <v>2326</v>
      </c>
      <c r="E458">
        <v>15</v>
      </c>
      <c r="F458">
        <v>101</v>
      </c>
      <c r="G458" t="s">
        <v>2326</v>
      </c>
      <c r="H458">
        <v>1</v>
      </c>
      <c r="I458" t="s">
        <v>3349</v>
      </c>
    </row>
    <row r="459" spans="1:9" x14ac:dyDescent="0.25">
      <c r="A459" s="78">
        <v>392</v>
      </c>
      <c r="B459">
        <v>13</v>
      </c>
      <c r="C459">
        <v>61</v>
      </c>
      <c r="D459" t="s">
        <v>2326</v>
      </c>
      <c r="E459">
        <v>15</v>
      </c>
      <c r="F459">
        <v>101</v>
      </c>
      <c r="G459" t="s">
        <v>2326</v>
      </c>
      <c r="H459">
        <v>7</v>
      </c>
      <c r="I459" t="s">
        <v>3350</v>
      </c>
    </row>
    <row r="460" spans="1:9" x14ac:dyDescent="0.25">
      <c r="A460" s="78">
        <v>195</v>
      </c>
      <c r="B460">
        <v>13</v>
      </c>
      <c r="C460">
        <v>61</v>
      </c>
      <c r="D460" t="s">
        <v>2326</v>
      </c>
      <c r="E460">
        <v>15</v>
      </c>
      <c r="F460">
        <v>101</v>
      </c>
      <c r="G460" t="s">
        <v>2326</v>
      </c>
      <c r="H460">
        <v>6</v>
      </c>
      <c r="I460" t="s">
        <v>3351</v>
      </c>
    </row>
    <row r="461" spans="1:9" x14ac:dyDescent="0.25">
      <c r="A461" s="78">
        <v>88</v>
      </c>
      <c r="B461">
        <v>13</v>
      </c>
      <c r="C461">
        <v>61</v>
      </c>
      <c r="D461" t="s">
        <v>2326</v>
      </c>
      <c r="E461">
        <v>15</v>
      </c>
      <c r="F461">
        <v>101</v>
      </c>
      <c r="G461" t="s">
        <v>2326</v>
      </c>
      <c r="H461">
        <v>1</v>
      </c>
      <c r="I461" t="s">
        <v>3352</v>
      </c>
    </row>
    <row r="462" spans="1:9" x14ac:dyDescent="0.25">
      <c r="A462" s="78">
        <v>389</v>
      </c>
      <c r="B462">
        <v>13</v>
      </c>
      <c r="C462">
        <v>61</v>
      </c>
      <c r="D462" t="s">
        <v>2326</v>
      </c>
      <c r="E462">
        <v>15</v>
      </c>
      <c r="F462">
        <v>101</v>
      </c>
      <c r="G462" t="s">
        <v>2326</v>
      </c>
      <c r="H462">
        <v>6</v>
      </c>
      <c r="I462" t="s">
        <v>3353</v>
      </c>
    </row>
    <row r="463" spans="1:9" x14ac:dyDescent="0.25">
      <c r="A463" s="78">
        <v>92</v>
      </c>
      <c r="B463">
        <v>13</v>
      </c>
      <c r="C463">
        <v>61</v>
      </c>
      <c r="D463" t="s">
        <v>2326</v>
      </c>
      <c r="E463">
        <v>15</v>
      </c>
      <c r="F463">
        <v>101</v>
      </c>
      <c r="G463" t="s">
        <v>2326</v>
      </c>
      <c r="H463">
        <v>1</v>
      </c>
      <c r="I463" t="s">
        <v>3354</v>
      </c>
    </row>
    <row r="464" spans="1:9" x14ac:dyDescent="0.25">
      <c r="A464" s="78">
        <v>87</v>
      </c>
      <c r="B464">
        <v>13</v>
      </c>
      <c r="C464">
        <v>61</v>
      </c>
      <c r="D464" t="s">
        <v>2326</v>
      </c>
      <c r="E464">
        <v>15</v>
      </c>
      <c r="F464">
        <v>101</v>
      </c>
      <c r="G464" t="s">
        <v>2326</v>
      </c>
      <c r="H464">
        <v>1</v>
      </c>
      <c r="I464" t="s">
        <v>3355</v>
      </c>
    </row>
    <row r="465" spans="1:9" x14ac:dyDescent="0.25">
      <c r="A465" s="78">
        <v>312</v>
      </c>
      <c r="B465">
        <v>13</v>
      </c>
      <c r="C465">
        <v>61</v>
      </c>
      <c r="D465" t="s">
        <v>2326</v>
      </c>
      <c r="E465">
        <v>15</v>
      </c>
      <c r="F465">
        <v>101</v>
      </c>
      <c r="G465" t="s">
        <v>2326</v>
      </c>
      <c r="H465">
        <v>7</v>
      </c>
      <c r="I465" t="s">
        <v>3356</v>
      </c>
    </row>
    <row r="466" spans="1:9" x14ac:dyDescent="0.25">
      <c r="A466" s="78">
        <v>89</v>
      </c>
      <c r="B466">
        <v>13</v>
      </c>
      <c r="C466">
        <v>61</v>
      </c>
      <c r="D466" t="s">
        <v>2326</v>
      </c>
      <c r="E466">
        <v>15</v>
      </c>
      <c r="F466">
        <v>101</v>
      </c>
      <c r="G466" t="s">
        <v>2326</v>
      </c>
      <c r="H466">
        <v>1</v>
      </c>
      <c r="I466" t="s">
        <v>3357</v>
      </c>
    </row>
    <row r="467" spans="1:9" x14ac:dyDescent="0.25">
      <c r="A467" s="78">
        <v>90</v>
      </c>
      <c r="B467">
        <v>13</v>
      </c>
      <c r="C467">
        <v>61</v>
      </c>
      <c r="D467" t="s">
        <v>2326</v>
      </c>
      <c r="E467">
        <v>15</v>
      </c>
      <c r="F467">
        <v>101</v>
      </c>
      <c r="G467" t="s">
        <v>2326</v>
      </c>
      <c r="H467">
        <v>1</v>
      </c>
      <c r="I467" t="s">
        <v>3358</v>
      </c>
    </row>
    <row r="468" spans="1:9" x14ac:dyDescent="0.25">
      <c r="A468" s="78">
        <v>91</v>
      </c>
      <c r="B468">
        <v>13</v>
      </c>
      <c r="C468">
        <v>61</v>
      </c>
      <c r="D468" t="s">
        <v>2326</v>
      </c>
      <c r="E468">
        <v>15</v>
      </c>
      <c r="F468">
        <v>101</v>
      </c>
      <c r="G468" t="s">
        <v>2326</v>
      </c>
      <c r="H468">
        <v>1</v>
      </c>
      <c r="I468" t="s">
        <v>3359</v>
      </c>
    </row>
    <row r="469" spans="1:9" x14ac:dyDescent="0.25">
      <c r="A469" s="78">
        <v>380</v>
      </c>
      <c r="B469">
        <v>13</v>
      </c>
      <c r="C469">
        <v>61</v>
      </c>
      <c r="D469" t="s">
        <v>2326</v>
      </c>
      <c r="E469">
        <v>15</v>
      </c>
      <c r="F469">
        <v>101</v>
      </c>
      <c r="G469" t="s">
        <v>2326</v>
      </c>
      <c r="H469">
        <v>7</v>
      </c>
      <c r="I469" t="s">
        <v>3360</v>
      </c>
    </row>
    <row r="470" spans="1:9" x14ac:dyDescent="0.25">
      <c r="A470" s="78">
        <v>93</v>
      </c>
      <c r="B470">
        <v>13</v>
      </c>
      <c r="C470">
        <v>61</v>
      </c>
      <c r="D470" t="s">
        <v>2326</v>
      </c>
      <c r="E470">
        <v>15</v>
      </c>
      <c r="F470">
        <v>101</v>
      </c>
      <c r="G470" t="s">
        <v>2326</v>
      </c>
      <c r="H470">
        <v>1</v>
      </c>
      <c r="I470" t="s">
        <v>3361</v>
      </c>
    </row>
    <row r="471" spans="1:9" x14ac:dyDescent="0.25">
      <c r="A471" s="78">
        <v>94</v>
      </c>
      <c r="B471">
        <v>13</v>
      </c>
      <c r="C471">
        <v>61</v>
      </c>
      <c r="D471" t="s">
        <v>2326</v>
      </c>
      <c r="E471">
        <v>15</v>
      </c>
      <c r="F471">
        <v>101</v>
      </c>
      <c r="G471" t="s">
        <v>2326</v>
      </c>
      <c r="H471">
        <v>1</v>
      </c>
      <c r="I471" t="s">
        <v>3362</v>
      </c>
    </row>
    <row r="472" spans="1:9" x14ac:dyDescent="0.25">
      <c r="A472" s="78">
        <v>95</v>
      </c>
      <c r="B472">
        <v>13</v>
      </c>
      <c r="C472">
        <v>61</v>
      </c>
      <c r="D472" t="s">
        <v>2326</v>
      </c>
      <c r="E472">
        <v>15</v>
      </c>
      <c r="F472">
        <v>101</v>
      </c>
      <c r="G472" t="s">
        <v>2326</v>
      </c>
      <c r="H472">
        <v>1</v>
      </c>
      <c r="I472" t="s">
        <v>3363</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1" t="s">
        <v>2435</v>
      </c>
      <c r="B1" s="101"/>
      <c r="C1" s="101"/>
      <c r="D1" s="23" t="s">
        <v>2390</v>
      </c>
      <c r="G1" s="71" t="s">
        <v>2214</v>
      </c>
    </row>
    <row r="2" spans="1:7" x14ac:dyDescent="0.25">
      <c r="A2" s="6" t="s">
        <v>83</v>
      </c>
      <c r="B2" s="7" t="s">
        <v>1684</v>
      </c>
      <c r="C2" s="7" t="s">
        <v>1685</v>
      </c>
      <c r="D2" s="1" t="s">
        <v>2190</v>
      </c>
      <c r="E2" s="1" t="s">
        <v>2182</v>
      </c>
      <c r="F2" s="1" t="s">
        <v>2183</v>
      </c>
      <c r="G2" s="70" t="s">
        <v>2188</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2211</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2209</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2210</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2212</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2298</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2294</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2297</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2201</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2292</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2290</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2202</v>
      </c>
      <c r="E236" t="s">
        <v>2189</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2203</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2204</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2205</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2293</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2302</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2301</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2295</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2207</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2300</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2291</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2022-02-16T17:35:43Z</dcterms:modified>
</cp:coreProperties>
</file>